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codeName="ThisWorkbook"/>
  <mc:AlternateContent xmlns:mc="http://schemas.openxmlformats.org/markup-compatibility/2006">
    <mc:Choice Requires="x15">
      <x15ac:absPath xmlns:x15ac="http://schemas.microsoft.com/office/spreadsheetml/2010/11/ac" url="D:\Documentos\10 Supervisión Sitios\800 sitios\"/>
    </mc:Choice>
  </mc:AlternateContent>
  <xr:revisionPtr revIDLastSave="0" documentId="13_ncr:1_{641E31A0-9E65-4573-9DB2-6A6ECDAAE12B}" xr6:coauthVersionLast="47" xr6:coauthVersionMax="47" xr10:uidLastSave="{00000000-0000-0000-0000-000000000000}"/>
  <bookViews>
    <workbookView xWindow="-120" yWindow="-120" windowWidth="20730" windowHeight="11760" activeTab="2" xr2:uid="{00000000-000D-0000-FFFF-FFFF00000000}"/>
  </bookViews>
  <sheets>
    <sheet name="Estadísticas" sheetId="11" r:id="rId1"/>
    <sheet name="BD1" sheetId="12" r:id="rId2"/>
    <sheet name="BD2" sheetId="8" r:id="rId3"/>
  </sheets>
  <definedNames>
    <definedName name="_xlnm._FilterDatabase" localSheetId="1" hidden="1">'BD1'!$A$1:$AE$436</definedName>
    <definedName name="_xlnm._FilterDatabase" localSheetId="0" hidden="1">Estadísticas!$V$2:$Y$418</definedName>
  </definedNames>
  <calcPr calcId="181029"/>
  <extLst>
    <ext uri="GoogleSheetsCustomDataVersion2">
      <go:sheetsCustomData xmlns:go="http://customooxmlschemas.google.com/" r:id="rId5" roundtripDataChecksum="u8dYe37Pk0OGidHEuJdFb9a2KoLbNf482CmiFz3bNSU="/>
    </ext>
  </extLst>
</workbook>
</file>

<file path=xl/calcChain.xml><?xml version="1.0" encoding="utf-8"?>
<calcChain xmlns="http://schemas.openxmlformats.org/spreadsheetml/2006/main">
  <c r="AE263" i="8" l="1"/>
  <c r="L355" i="12"/>
  <c r="Z413" i="8"/>
  <c r="Z412" i="8"/>
  <c r="AE412" i="8" s="1"/>
  <c r="L413" i="8"/>
  <c r="L412" i="8"/>
  <c r="O412" i="8"/>
  <c r="P412" i="8"/>
  <c r="Q412" i="8"/>
  <c r="O413" i="8"/>
  <c r="P413" i="8"/>
  <c r="Q413" i="8"/>
  <c r="AE413" i="8"/>
  <c r="L413" i="12"/>
  <c r="L412" i="12"/>
  <c r="O412" i="12"/>
  <c r="P412" i="12"/>
  <c r="Q412" i="12"/>
  <c r="AE412" i="12"/>
  <c r="O413" i="12"/>
  <c r="P413" i="12"/>
  <c r="Q413" i="12"/>
  <c r="AE413" i="12"/>
  <c r="Z3" i="8"/>
  <c r="AE3" i="8" s="1"/>
  <c r="X4" i="11" s="1"/>
  <c r="Z4" i="8"/>
  <c r="Z5" i="8"/>
  <c r="Z6" i="8"/>
  <c r="Z7" i="8"/>
  <c r="Z8" i="8"/>
  <c r="Z9" i="8"/>
  <c r="Z10" i="8"/>
  <c r="Z11" i="8"/>
  <c r="AE11" i="8" s="1"/>
  <c r="X12" i="11" s="1"/>
  <c r="Z12" i="8"/>
  <c r="Z13" i="8"/>
  <c r="Z14" i="8"/>
  <c r="Z15" i="8"/>
  <c r="Z16" i="8"/>
  <c r="Z17" i="8"/>
  <c r="Z18" i="8"/>
  <c r="AE18" i="8" s="1"/>
  <c r="X19" i="11" s="1"/>
  <c r="Z19" i="8"/>
  <c r="Z20" i="8"/>
  <c r="Z21" i="8"/>
  <c r="Z22" i="8"/>
  <c r="Z23" i="8"/>
  <c r="Z24" i="8"/>
  <c r="Z25" i="8"/>
  <c r="Z26" i="8"/>
  <c r="AE26" i="8" s="1"/>
  <c r="X25" i="11" s="1"/>
  <c r="Z27" i="8"/>
  <c r="Z28" i="8"/>
  <c r="Z29" i="8"/>
  <c r="Z30" i="8"/>
  <c r="Z31" i="8"/>
  <c r="Z32" i="8"/>
  <c r="Z33" i="8"/>
  <c r="Z34" i="8"/>
  <c r="Z35" i="8"/>
  <c r="AE35" i="8" s="1"/>
  <c r="X29" i="11" s="1"/>
  <c r="Z36" i="8"/>
  <c r="AE36" i="8" s="1"/>
  <c r="X30" i="11" s="1"/>
  <c r="Z37" i="8"/>
  <c r="Z38" i="8"/>
  <c r="Z39" i="8"/>
  <c r="Z40" i="8"/>
  <c r="Z41" i="8"/>
  <c r="Z42" i="8"/>
  <c r="Z43" i="8"/>
  <c r="AE43" i="8" s="1"/>
  <c r="X36" i="11" s="1"/>
  <c r="Z44" i="8"/>
  <c r="Z45" i="8"/>
  <c r="Z46" i="8"/>
  <c r="Z47" i="8"/>
  <c r="Z48" i="8"/>
  <c r="Z49" i="8"/>
  <c r="Z50" i="8"/>
  <c r="Z51" i="8"/>
  <c r="Z52" i="8"/>
  <c r="Z53" i="8"/>
  <c r="Z54" i="8"/>
  <c r="Z55" i="8"/>
  <c r="Z56" i="8"/>
  <c r="Z57" i="8"/>
  <c r="AE57" i="8" s="1"/>
  <c r="X42" i="11" s="1"/>
  <c r="Z58" i="8"/>
  <c r="Z59" i="8"/>
  <c r="Z60" i="8"/>
  <c r="Z61" i="8"/>
  <c r="Z62" i="8"/>
  <c r="Z63" i="8"/>
  <c r="Z64" i="8"/>
  <c r="Z65" i="8"/>
  <c r="Z66" i="8"/>
  <c r="AE66" i="8" s="1"/>
  <c r="X47" i="11" s="1"/>
  <c r="Z67" i="8"/>
  <c r="AE67" i="8" s="1"/>
  <c r="X48" i="11" s="1"/>
  <c r="Z68" i="8"/>
  <c r="Z69" i="8"/>
  <c r="Z70" i="8"/>
  <c r="Z71" i="8"/>
  <c r="Z72" i="8"/>
  <c r="Z73" i="8"/>
  <c r="AE73" i="8" s="1"/>
  <c r="X53" i="11" s="1"/>
  <c r="Z74" i="8"/>
  <c r="Z75" i="8"/>
  <c r="AE75" i="8" s="1"/>
  <c r="X54" i="11" s="1"/>
  <c r="Z76" i="8"/>
  <c r="AE76" i="8" s="1"/>
  <c r="X55" i="11" s="1"/>
  <c r="Z77" i="8"/>
  <c r="Z78" i="8"/>
  <c r="Z79" i="8"/>
  <c r="Z80" i="8"/>
  <c r="Z81" i="8"/>
  <c r="Z82" i="8"/>
  <c r="AE82" i="8" s="1"/>
  <c r="X60" i="11" s="1"/>
  <c r="Z83" i="8"/>
  <c r="Z84" i="8"/>
  <c r="Z85" i="8"/>
  <c r="Z86" i="8"/>
  <c r="Z87" i="8"/>
  <c r="Z88" i="8"/>
  <c r="Z89" i="8"/>
  <c r="Z90" i="8"/>
  <c r="Z91" i="8"/>
  <c r="Z92" i="8"/>
  <c r="Z93" i="8"/>
  <c r="Z94" i="8"/>
  <c r="Z95" i="8"/>
  <c r="Z96" i="8"/>
  <c r="Z97" i="8"/>
  <c r="Z98" i="8"/>
  <c r="AE98" i="8" s="1"/>
  <c r="X67" i="11" s="1"/>
  <c r="Z99" i="8"/>
  <c r="Z100" i="8"/>
  <c r="Z101" i="8"/>
  <c r="Z102" i="8"/>
  <c r="Z103" i="8"/>
  <c r="Z104" i="8"/>
  <c r="Z105" i="8"/>
  <c r="Z106" i="8"/>
  <c r="Z107" i="8"/>
  <c r="AE107" i="8" s="1"/>
  <c r="X74" i="11" s="1"/>
  <c r="Z108" i="8"/>
  <c r="Z109" i="8"/>
  <c r="Z110" i="8"/>
  <c r="Z111" i="8"/>
  <c r="Z112" i="8"/>
  <c r="Z113" i="8"/>
  <c r="Z114" i="8"/>
  <c r="AE114" i="8" s="1"/>
  <c r="X78" i="11" s="1"/>
  <c r="Z115" i="8"/>
  <c r="Z116" i="8"/>
  <c r="Z117" i="8"/>
  <c r="Z118" i="8"/>
  <c r="Z119" i="8"/>
  <c r="Z120" i="8"/>
  <c r="Z121" i="8"/>
  <c r="Z122" i="8"/>
  <c r="AE122" i="8" s="1"/>
  <c r="X82" i="11" s="1"/>
  <c r="Z123" i="8"/>
  <c r="AE123" i="8" s="1"/>
  <c r="X83" i="11" s="1"/>
  <c r="Z124" i="8"/>
  <c r="Z125" i="8"/>
  <c r="Z126" i="8"/>
  <c r="Z127" i="8"/>
  <c r="Z128" i="8"/>
  <c r="Z129" i="8"/>
  <c r="Z130" i="8"/>
  <c r="AE130" i="8" s="1"/>
  <c r="X87" i="11" s="1"/>
  <c r="Z131" i="8"/>
  <c r="AE131" i="8" s="1"/>
  <c r="X88" i="11" s="1"/>
  <c r="Z132" i="8"/>
  <c r="Z133" i="8"/>
  <c r="Z134" i="8"/>
  <c r="Z135" i="8"/>
  <c r="Z136" i="8"/>
  <c r="Z137" i="8"/>
  <c r="Z138" i="8"/>
  <c r="AE138" i="8" s="1"/>
  <c r="X94" i="11" s="1"/>
  <c r="Z139" i="8"/>
  <c r="Z140" i="8"/>
  <c r="Z141" i="8"/>
  <c r="Z142" i="8"/>
  <c r="Z143" i="8"/>
  <c r="Z144" i="8"/>
  <c r="Z145" i="8"/>
  <c r="Z146" i="8"/>
  <c r="Z147" i="8"/>
  <c r="Z148" i="8"/>
  <c r="Z149" i="8"/>
  <c r="Z150" i="8"/>
  <c r="Z151" i="8"/>
  <c r="Z152" i="8"/>
  <c r="Z153" i="8"/>
  <c r="Z154" i="8"/>
  <c r="AE154" i="8" s="1"/>
  <c r="X104" i="11" s="1"/>
  <c r="Z155" i="8"/>
  <c r="Z156" i="8"/>
  <c r="Z157" i="8"/>
  <c r="Z158" i="8"/>
  <c r="Z159" i="8"/>
  <c r="Z160" i="8"/>
  <c r="Z161" i="8"/>
  <c r="Z162" i="8"/>
  <c r="AE162" i="8" s="1"/>
  <c r="X107" i="11" s="1"/>
  <c r="Z163" i="8"/>
  <c r="AE163" i="8" s="1"/>
  <c r="X108" i="11" s="1"/>
  <c r="Z164" i="8"/>
  <c r="Z165" i="8"/>
  <c r="Z166" i="8"/>
  <c r="Z167" i="8"/>
  <c r="Z168" i="8"/>
  <c r="Z169" i="8"/>
  <c r="Z170" i="8"/>
  <c r="Z171" i="8"/>
  <c r="Z172" i="8"/>
  <c r="Z173" i="8"/>
  <c r="Z174" i="8"/>
  <c r="Z175" i="8"/>
  <c r="Z176" i="8"/>
  <c r="Z177" i="8"/>
  <c r="Z178" i="8"/>
  <c r="AE178" i="8" s="1"/>
  <c r="X115" i="11" s="1"/>
  <c r="Z179" i="8"/>
  <c r="AE179" i="8" s="1"/>
  <c r="X116" i="11" s="1"/>
  <c r="Z180" i="8"/>
  <c r="Z181" i="8"/>
  <c r="Z182" i="8"/>
  <c r="Z183" i="8"/>
  <c r="AE183" i="8" s="1"/>
  <c r="X117" i="11" s="1"/>
  <c r="Z184" i="8"/>
  <c r="Z185" i="8"/>
  <c r="AE185" i="8" s="1"/>
  <c r="X119" i="11" s="1"/>
  <c r="Z186" i="8"/>
  <c r="Z187" i="8"/>
  <c r="AE187" i="8" s="1"/>
  <c r="X120" i="11" s="1"/>
  <c r="Z188" i="8"/>
  <c r="Z189" i="8"/>
  <c r="Z190" i="8"/>
  <c r="Z191" i="8"/>
  <c r="Z192" i="8"/>
  <c r="Z193" i="8"/>
  <c r="Z194" i="8"/>
  <c r="Z195" i="8"/>
  <c r="Z196" i="8"/>
  <c r="Z197" i="8"/>
  <c r="Z198" i="8"/>
  <c r="Z199" i="8"/>
  <c r="Z200" i="8"/>
  <c r="Z201" i="8"/>
  <c r="Z202" i="8"/>
  <c r="AE202" i="8" s="1"/>
  <c r="X124" i="11" s="1"/>
  <c r="Z203" i="8"/>
  <c r="Z204" i="8"/>
  <c r="Z205" i="8"/>
  <c r="Z206" i="8"/>
  <c r="Z207" i="8"/>
  <c r="Z208" i="8"/>
  <c r="Z209" i="8"/>
  <c r="Z210" i="8"/>
  <c r="Z211" i="8"/>
  <c r="Z212" i="8"/>
  <c r="Z213" i="8"/>
  <c r="Z214" i="8"/>
  <c r="Z215" i="8"/>
  <c r="Z216" i="8"/>
  <c r="Z217" i="8"/>
  <c r="Z218" i="8"/>
  <c r="AE218" i="8" s="1"/>
  <c r="X131" i="11" s="1"/>
  <c r="Z219" i="8"/>
  <c r="Z220" i="8"/>
  <c r="Z221" i="8"/>
  <c r="Z222" i="8"/>
  <c r="Z223" i="8"/>
  <c r="Z224" i="8"/>
  <c r="Z225" i="8"/>
  <c r="Z226" i="8"/>
  <c r="Z227" i="8"/>
  <c r="AE227" i="8" s="1"/>
  <c r="X138" i="11" s="1"/>
  <c r="Z228" i="8"/>
  <c r="Z229" i="8"/>
  <c r="Z230" i="8"/>
  <c r="Z231" i="8"/>
  <c r="Z232" i="8"/>
  <c r="Z233" i="8"/>
  <c r="Z234" i="8"/>
  <c r="Z235" i="8"/>
  <c r="AE235" i="8" s="1"/>
  <c r="X143" i="11" s="1"/>
  <c r="Z236" i="8"/>
  <c r="Z237" i="8"/>
  <c r="Z238" i="8"/>
  <c r="Z239" i="8"/>
  <c r="Z240" i="8"/>
  <c r="Z241" i="8"/>
  <c r="Z242" i="8"/>
  <c r="AE242" i="8" s="1"/>
  <c r="X147" i="11" s="1"/>
  <c r="Z243" i="8"/>
  <c r="AE243" i="8" s="1"/>
  <c r="X148" i="11" s="1"/>
  <c r="Z244" i="8"/>
  <c r="Z245" i="8"/>
  <c r="Z246" i="8"/>
  <c r="Z247" i="8"/>
  <c r="Z248" i="8"/>
  <c r="Z249" i="8"/>
  <c r="Z250" i="8"/>
  <c r="AE250" i="8" s="1"/>
  <c r="X152" i="11" s="1"/>
  <c r="Z251" i="8"/>
  <c r="Z252" i="8"/>
  <c r="Z253" i="8"/>
  <c r="Z254" i="8"/>
  <c r="Z255" i="8"/>
  <c r="Z256" i="8"/>
  <c r="Z257" i="8"/>
  <c r="Z258" i="8"/>
  <c r="AE258" i="8" s="1"/>
  <c r="X154" i="11" s="1"/>
  <c r="Z259" i="8"/>
  <c r="Z260" i="8"/>
  <c r="Z261" i="8"/>
  <c r="Z262" i="8"/>
  <c r="Z263" i="8"/>
  <c r="Z264" i="8"/>
  <c r="Z265" i="8"/>
  <c r="Z266" i="8"/>
  <c r="Z267" i="8"/>
  <c r="Z268" i="8"/>
  <c r="Z269" i="8"/>
  <c r="Z270" i="8"/>
  <c r="Z271" i="8"/>
  <c r="Z272" i="8"/>
  <c r="Z273" i="8"/>
  <c r="Z274" i="8"/>
  <c r="AE274" i="8" s="1"/>
  <c r="X160" i="11" s="1"/>
  <c r="Z275" i="8"/>
  <c r="Z276" i="8"/>
  <c r="Z277" i="8"/>
  <c r="Z278" i="8"/>
  <c r="Z279" i="8"/>
  <c r="Z280" i="8"/>
  <c r="Z281" i="8"/>
  <c r="Z282" i="8"/>
  <c r="Z283" i="8"/>
  <c r="Z284" i="8"/>
  <c r="Z285" i="8"/>
  <c r="Z286" i="8"/>
  <c r="Z287" i="8"/>
  <c r="Z288" i="8"/>
  <c r="Z289" i="8"/>
  <c r="Z290" i="8"/>
  <c r="Z291" i="8"/>
  <c r="Z292" i="8"/>
  <c r="Z293" i="8"/>
  <c r="Z294" i="8"/>
  <c r="Z295" i="8"/>
  <c r="Z296" i="8"/>
  <c r="Z297" i="8"/>
  <c r="Z298" i="8"/>
  <c r="Z299" i="8"/>
  <c r="Z300" i="8"/>
  <c r="Z301" i="8"/>
  <c r="Z302" i="8"/>
  <c r="Z303" i="8"/>
  <c r="Z304" i="8"/>
  <c r="Z305" i="8"/>
  <c r="Z306" i="8"/>
  <c r="Z307" i="8"/>
  <c r="Z308" i="8"/>
  <c r="Z309" i="8"/>
  <c r="Z310" i="8"/>
  <c r="Z311" i="8"/>
  <c r="Z312" i="8"/>
  <c r="Z313" i="8"/>
  <c r="Z314" i="8"/>
  <c r="Z315" i="8"/>
  <c r="Z316" i="8"/>
  <c r="Z317" i="8"/>
  <c r="Z318" i="8"/>
  <c r="Z319" i="8"/>
  <c r="Z320" i="8"/>
  <c r="Z321" i="8"/>
  <c r="Z322" i="8"/>
  <c r="Z323" i="8"/>
  <c r="Z324" i="8"/>
  <c r="Z325" i="8"/>
  <c r="Z326" i="8"/>
  <c r="Z327" i="8"/>
  <c r="Z328" i="8"/>
  <c r="Z329" i="8"/>
  <c r="Z330" i="8"/>
  <c r="Z331" i="8"/>
  <c r="Z332" i="8"/>
  <c r="Z333" i="8"/>
  <c r="Z334" i="8"/>
  <c r="Z335" i="8"/>
  <c r="Z336" i="8"/>
  <c r="Z337" i="8"/>
  <c r="Z338" i="8"/>
  <c r="AE338" i="8" s="1"/>
  <c r="X170" i="11" s="1"/>
  <c r="Z339" i="8"/>
  <c r="Z340" i="8"/>
  <c r="AE340" i="8" s="1"/>
  <c r="X171" i="11" s="1"/>
  <c r="Z341" i="8"/>
  <c r="Z342" i="8"/>
  <c r="Z343" i="8"/>
  <c r="Z344" i="8"/>
  <c r="Z345" i="8"/>
  <c r="Z346" i="8"/>
  <c r="Z347" i="8"/>
  <c r="AE347" i="8" s="1"/>
  <c r="X175" i="11" s="1"/>
  <c r="Z348" i="8"/>
  <c r="Z349" i="8"/>
  <c r="Z350" i="8"/>
  <c r="Z351" i="8"/>
  <c r="Z352" i="8"/>
  <c r="Z353" i="8"/>
  <c r="Z354" i="8"/>
  <c r="AE354" i="8" s="1"/>
  <c r="X179" i="11" s="1"/>
  <c r="Z355" i="8"/>
  <c r="AE355" i="8" s="1"/>
  <c r="X180" i="11" s="1"/>
  <c r="Z356" i="8"/>
  <c r="Z357" i="8"/>
  <c r="Z358" i="8"/>
  <c r="Z359" i="8"/>
  <c r="Z360" i="8"/>
  <c r="Z361" i="8"/>
  <c r="Z362" i="8"/>
  <c r="AE362" i="8" s="1"/>
  <c r="X185" i="11" s="1"/>
  <c r="Z363" i="8"/>
  <c r="AE363" i="8" s="1"/>
  <c r="X186" i="11" s="1"/>
  <c r="Z364" i="8"/>
  <c r="Z365" i="8"/>
  <c r="Z366" i="8"/>
  <c r="Z367" i="8"/>
  <c r="Z368" i="8"/>
  <c r="Z369" i="8"/>
  <c r="Z370" i="8"/>
  <c r="Z371" i="8"/>
  <c r="AE371" i="8" s="1"/>
  <c r="X190" i="11" s="1"/>
  <c r="Z372" i="8"/>
  <c r="Z373" i="8"/>
  <c r="Z374" i="8"/>
  <c r="Z375" i="8"/>
  <c r="Z376" i="8"/>
  <c r="Z377" i="8"/>
  <c r="Z378" i="8"/>
  <c r="AE378" i="8" s="1"/>
  <c r="X194" i="11" s="1"/>
  <c r="Z379" i="8"/>
  <c r="AE379" i="8" s="1"/>
  <c r="X195" i="11" s="1"/>
  <c r="Z380" i="8"/>
  <c r="Z381" i="8"/>
  <c r="Z382" i="8"/>
  <c r="Z383" i="8"/>
  <c r="Z384" i="8"/>
  <c r="Z385" i="8"/>
  <c r="Z386" i="8"/>
  <c r="Z387" i="8"/>
  <c r="Z388" i="8"/>
  <c r="Z389" i="8"/>
  <c r="Z390" i="8"/>
  <c r="Z391" i="8"/>
  <c r="Z392" i="8"/>
  <c r="Z393" i="8"/>
  <c r="Z394" i="8"/>
  <c r="Z395" i="8"/>
  <c r="Z396" i="8"/>
  <c r="Z397" i="8"/>
  <c r="Z398" i="8"/>
  <c r="Z399" i="8"/>
  <c r="Z400" i="8"/>
  <c r="Z401" i="8"/>
  <c r="Z402" i="8"/>
  <c r="Z403" i="8"/>
  <c r="AE403" i="8" s="1"/>
  <c r="X203" i="11" s="1"/>
  <c r="Z404" i="8"/>
  <c r="Z405" i="8"/>
  <c r="Z406" i="8"/>
  <c r="Z407" i="8"/>
  <c r="Z408" i="8"/>
  <c r="Z409" i="8"/>
  <c r="Z410" i="8"/>
  <c r="Z411" i="8"/>
  <c r="Z414" i="8"/>
  <c r="Z415" i="8"/>
  <c r="Z416" i="8"/>
  <c r="Z417" i="8"/>
  <c r="Z418" i="8"/>
  <c r="Z419" i="8"/>
  <c r="Z420" i="8"/>
  <c r="AE420" i="8" s="1"/>
  <c r="X211" i="11" s="1"/>
  <c r="Z421" i="8"/>
  <c r="Z422" i="8"/>
  <c r="Z423" i="8"/>
  <c r="Z424" i="8"/>
  <c r="Z425" i="8"/>
  <c r="Z426" i="8"/>
  <c r="Z427" i="8"/>
  <c r="Z428" i="8"/>
  <c r="AE428" i="8" s="1"/>
  <c r="X213" i="11" s="1"/>
  <c r="Z429" i="8"/>
  <c r="Z430" i="8"/>
  <c r="Z431" i="8"/>
  <c r="Z432" i="8"/>
  <c r="Z433" i="8"/>
  <c r="Z434" i="8"/>
  <c r="Z435" i="8"/>
  <c r="AE435" i="8" s="1"/>
  <c r="X216" i="11" s="1"/>
  <c r="Z436" i="8"/>
  <c r="AE436" i="8" s="1"/>
  <c r="X217" i="11" s="1"/>
  <c r="Z437" i="8"/>
  <c r="AE437" i="8" s="1"/>
  <c r="X218" i="11" s="1"/>
  <c r="Z438" i="8"/>
  <c r="Z439" i="8"/>
  <c r="Z440" i="8"/>
  <c r="Z441" i="8"/>
  <c r="Z442" i="8"/>
  <c r="Z443" i="8"/>
  <c r="Z444" i="8"/>
  <c r="Z445" i="8"/>
  <c r="AE445" i="8" s="1"/>
  <c r="X226" i="11" s="1"/>
  <c r="Z446" i="8"/>
  <c r="Z447" i="8"/>
  <c r="Z448" i="8"/>
  <c r="Z449" i="8"/>
  <c r="Z450" i="8"/>
  <c r="Z451" i="8"/>
  <c r="Z452" i="8"/>
  <c r="AE452" i="8" s="1"/>
  <c r="X233" i="11" s="1"/>
  <c r="Z453" i="8"/>
  <c r="Z454" i="8"/>
  <c r="Z455" i="8"/>
  <c r="Z456" i="8"/>
  <c r="Z457" i="8"/>
  <c r="Z458" i="8"/>
  <c r="Z459" i="8"/>
  <c r="Z460" i="8"/>
  <c r="Z461" i="8"/>
  <c r="Z462" i="8"/>
  <c r="Z463" i="8"/>
  <c r="Z464" i="8"/>
  <c r="Z465" i="8"/>
  <c r="Z466" i="8"/>
  <c r="Z467" i="8"/>
  <c r="Z468" i="8"/>
  <c r="AE468" i="8" s="1"/>
  <c r="X239" i="11" s="1"/>
  <c r="Z469" i="8"/>
  <c r="Z470" i="8"/>
  <c r="Z471" i="8"/>
  <c r="Z472" i="8"/>
  <c r="Z473" i="8"/>
  <c r="Z474" i="8"/>
  <c r="Z475" i="8"/>
  <c r="Z476" i="8"/>
  <c r="Z477" i="8"/>
  <c r="Z478" i="8"/>
  <c r="Z479" i="8"/>
  <c r="Z480" i="8"/>
  <c r="Z481" i="8"/>
  <c r="Z482" i="8"/>
  <c r="Z483" i="8"/>
  <c r="Z484" i="8"/>
  <c r="Z485" i="8"/>
  <c r="Z486" i="8"/>
  <c r="Z487" i="8"/>
  <c r="Z488" i="8"/>
  <c r="Z489" i="8"/>
  <c r="Z490" i="8"/>
  <c r="Z491" i="8"/>
  <c r="Z492" i="8"/>
  <c r="AE492" i="8" s="1"/>
  <c r="X249" i="11" s="1"/>
  <c r="Z493" i="8"/>
  <c r="AE493" i="8" s="1"/>
  <c r="X250" i="11" s="1"/>
  <c r="Z494" i="8"/>
  <c r="Z495" i="8"/>
  <c r="Z496" i="8"/>
  <c r="Z497" i="8"/>
  <c r="Z498" i="8"/>
  <c r="Z499" i="8"/>
  <c r="Z500" i="8"/>
  <c r="Z501" i="8"/>
  <c r="AE501" i="8" s="1"/>
  <c r="X255" i="11" s="1"/>
  <c r="Z502" i="8"/>
  <c r="Z503" i="8"/>
  <c r="Z504" i="8"/>
  <c r="Z505" i="8"/>
  <c r="Z506" i="8"/>
  <c r="Z507" i="8"/>
  <c r="Z508" i="8"/>
  <c r="Z509" i="8"/>
  <c r="AE509" i="8" s="1"/>
  <c r="X258" i="11" s="1"/>
  <c r="Z510" i="8"/>
  <c r="Z511" i="8"/>
  <c r="Z512" i="8"/>
  <c r="Z513" i="8"/>
  <c r="Z514" i="8"/>
  <c r="Z515" i="8"/>
  <c r="Z516" i="8"/>
  <c r="AE516" i="8" s="1"/>
  <c r="X263" i="11" s="1"/>
  <c r="Z517" i="8"/>
  <c r="Z518" i="8"/>
  <c r="Z519" i="8"/>
  <c r="Z520" i="8"/>
  <c r="Z521" i="8"/>
  <c r="Z522" i="8"/>
  <c r="Z523" i="8"/>
  <c r="Z524" i="8"/>
  <c r="Z525" i="8"/>
  <c r="Z526" i="8"/>
  <c r="Z527" i="8"/>
  <c r="Z528" i="8"/>
  <c r="Z529" i="8"/>
  <c r="Z530" i="8"/>
  <c r="Z531" i="8"/>
  <c r="Z532" i="8"/>
  <c r="Z533" i="8"/>
  <c r="Z534" i="8"/>
  <c r="Z535" i="8"/>
  <c r="Z536" i="8"/>
  <c r="Z537" i="8"/>
  <c r="Z538" i="8"/>
  <c r="Z539" i="8"/>
  <c r="Z540" i="8"/>
  <c r="Z541" i="8"/>
  <c r="Z542" i="8"/>
  <c r="Z543" i="8"/>
  <c r="Z544" i="8"/>
  <c r="Z545" i="8"/>
  <c r="Z546" i="8"/>
  <c r="Z547" i="8"/>
  <c r="Z548" i="8"/>
  <c r="Z549" i="8"/>
  <c r="Z550" i="8"/>
  <c r="Z551" i="8"/>
  <c r="Z552" i="8"/>
  <c r="Z553" i="8"/>
  <c r="Z554" i="8"/>
  <c r="Z555" i="8"/>
  <c r="Z556" i="8"/>
  <c r="Z557" i="8"/>
  <c r="Z558" i="8"/>
  <c r="Z559" i="8"/>
  <c r="Z560" i="8"/>
  <c r="Z561" i="8"/>
  <c r="Z562" i="8"/>
  <c r="Z563" i="8"/>
  <c r="Z564" i="8"/>
  <c r="Z565" i="8"/>
  <c r="Z566" i="8"/>
  <c r="Z567" i="8"/>
  <c r="Z568" i="8"/>
  <c r="Z569" i="8"/>
  <c r="Z570" i="8"/>
  <c r="Z571" i="8"/>
  <c r="Z572" i="8"/>
  <c r="Z573" i="8"/>
  <c r="Z574" i="8"/>
  <c r="Z575" i="8"/>
  <c r="Z576" i="8"/>
  <c r="Z577" i="8"/>
  <c r="Z578" i="8"/>
  <c r="Z579" i="8"/>
  <c r="Z580" i="8"/>
  <c r="Z581" i="8"/>
  <c r="Z582" i="8"/>
  <c r="Z583" i="8"/>
  <c r="Z584" i="8"/>
  <c r="Z585" i="8"/>
  <c r="Z586" i="8"/>
  <c r="Z587" i="8"/>
  <c r="Z588" i="8"/>
  <c r="Z589" i="8"/>
  <c r="Z590" i="8"/>
  <c r="Z591" i="8"/>
  <c r="Z592" i="8"/>
  <c r="Z593" i="8"/>
  <c r="Z594" i="8"/>
  <c r="Z595" i="8"/>
  <c r="Z596" i="8"/>
  <c r="Z597" i="8"/>
  <c r="Z598" i="8"/>
  <c r="Z599" i="8"/>
  <c r="Z600" i="8"/>
  <c r="Z601" i="8"/>
  <c r="Z602" i="8"/>
  <c r="Z603" i="8"/>
  <c r="Z604" i="8"/>
  <c r="Z605" i="8"/>
  <c r="Z606" i="8"/>
  <c r="Z607" i="8"/>
  <c r="Z608" i="8"/>
  <c r="Z609" i="8"/>
  <c r="Z610" i="8"/>
  <c r="Z611" i="8"/>
  <c r="Z612" i="8"/>
  <c r="Z613" i="8"/>
  <c r="Z614" i="8"/>
  <c r="Z615" i="8"/>
  <c r="Z616" i="8"/>
  <c r="Z617" i="8"/>
  <c r="Z618" i="8"/>
  <c r="Z619" i="8"/>
  <c r="Z620" i="8"/>
  <c r="Z621" i="8"/>
  <c r="Z622" i="8"/>
  <c r="Z623" i="8"/>
  <c r="Z624" i="8"/>
  <c r="Z625" i="8"/>
  <c r="Z626" i="8"/>
  <c r="Z627" i="8"/>
  <c r="Z628" i="8"/>
  <c r="Z629" i="8"/>
  <c r="Z630" i="8"/>
  <c r="Z631" i="8"/>
  <c r="Z632" i="8"/>
  <c r="Z633" i="8"/>
  <c r="Z634" i="8"/>
  <c r="Z635" i="8"/>
  <c r="Z636" i="8"/>
  <c r="Z637" i="8"/>
  <c r="Z638" i="8"/>
  <c r="Z639" i="8"/>
  <c r="Z640" i="8"/>
  <c r="Z641" i="8"/>
  <c r="Z642" i="8"/>
  <c r="Z643" i="8"/>
  <c r="Z644" i="8"/>
  <c r="Z645" i="8"/>
  <c r="Z646" i="8"/>
  <c r="Z647" i="8"/>
  <c r="Z648" i="8"/>
  <c r="Z649" i="8"/>
  <c r="Z650" i="8"/>
  <c r="Z651" i="8"/>
  <c r="Z652" i="8"/>
  <c r="Z653" i="8"/>
  <c r="Z654" i="8"/>
  <c r="Z655" i="8"/>
  <c r="Z656" i="8"/>
  <c r="Z657" i="8"/>
  <c r="Z658" i="8"/>
  <c r="Z659" i="8"/>
  <c r="Z660" i="8"/>
  <c r="Z661" i="8"/>
  <c r="Z662" i="8"/>
  <c r="Z663" i="8"/>
  <c r="Z664" i="8"/>
  <c r="Z665" i="8"/>
  <c r="Z666" i="8"/>
  <c r="Z667" i="8"/>
  <c r="Z668" i="8"/>
  <c r="AE668" i="8" s="1"/>
  <c r="X286" i="11" s="1"/>
  <c r="Z669" i="8"/>
  <c r="AE669" i="8" s="1"/>
  <c r="X287" i="11" s="1"/>
  <c r="Z670" i="8"/>
  <c r="Z671" i="8"/>
  <c r="Z672" i="8"/>
  <c r="Z673" i="8"/>
  <c r="Z674" i="8"/>
  <c r="Z675" i="8"/>
  <c r="Z676" i="8"/>
  <c r="Z677" i="8"/>
  <c r="Z678" i="8"/>
  <c r="Z679" i="8"/>
  <c r="Z680" i="8"/>
  <c r="Z681" i="8"/>
  <c r="Z682" i="8"/>
  <c r="Z683" i="8"/>
  <c r="Z684" i="8"/>
  <c r="Z685" i="8"/>
  <c r="Z686" i="8"/>
  <c r="Z687" i="8"/>
  <c r="Z688" i="8"/>
  <c r="Z689" i="8"/>
  <c r="Z690" i="8"/>
  <c r="Z691" i="8"/>
  <c r="Z692" i="8"/>
  <c r="Z693" i="8"/>
  <c r="Z694" i="8"/>
  <c r="Z695" i="8"/>
  <c r="Z696" i="8"/>
  <c r="Z697" i="8"/>
  <c r="Z698" i="8"/>
  <c r="Z699" i="8"/>
  <c r="Z700" i="8"/>
  <c r="Z701" i="8"/>
  <c r="Z702" i="8"/>
  <c r="Z703" i="8"/>
  <c r="Z704" i="8"/>
  <c r="Z705" i="8"/>
  <c r="Z706" i="8"/>
  <c r="Z707" i="8"/>
  <c r="Z708" i="8"/>
  <c r="Z709" i="8"/>
  <c r="AE709" i="8" s="1"/>
  <c r="X295" i="11" s="1"/>
  <c r="Z710" i="8"/>
  <c r="Z711" i="8"/>
  <c r="Z712" i="8"/>
  <c r="Z713" i="8"/>
  <c r="Z714" i="8"/>
  <c r="Z715" i="8"/>
  <c r="Z716" i="8"/>
  <c r="AE716" i="8" s="1"/>
  <c r="X302" i="11" s="1"/>
  <c r="Z717" i="8"/>
  <c r="Z718" i="8"/>
  <c r="Z719" i="8"/>
  <c r="Z720" i="8"/>
  <c r="Z721" i="8"/>
  <c r="Z722" i="8"/>
  <c r="Z723" i="8"/>
  <c r="Z724" i="8"/>
  <c r="AE724" i="8" s="1"/>
  <c r="X310" i="11" s="1"/>
  <c r="Z725" i="8"/>
  <c r="Z726" i="8"/>
  <c r="Z727" i="8"/>
  <c r="Z728" i="8"/>
  <c r="Z729" i="8"/>
  <c r="Z730" i="8"/>
  <c r="Z731" i="8"/>
  <c r="Z732" i="8"/>
  <c r="Z733" i="8"/>
  <c r="Z734" i="8"/>
  <c r="Z735" i="8"/>
  <c r="Z736" i="8"/>
  <c r="Z737" i="8"/>
  <c r="Z738" i="8"/>
  <c r="Z739" i="8"/>
  <c r="Z740" i="8"/>
  <c r="Z741" i="8"/>
  <c r="Z742" i="8"/>
  <c r="Z743" i="8"/>
  <c r="Z744" i="8"/>
  <c r="Z745" i="8"/>
  <c r="Z746" i="8"/>
  <c r="Z747" i="8"/>
  <c r="Z748" i="8"/>
  <c r="Z749" i="8"/>
  <c r="Z750" i="8"/>
  <c r="Z751" i="8"/>
  <c r="Z752" i="8"/>
  <c r="Z753" i="8"/>
  <c r="Z754" i="8"/>
  <c r="Z755" i="8"/>
  <c r="Z756" i="8"/>
  <c r="Z757" i="8"/>
  <c r="Z758" i="8"/>
  <c r="Z759" i="8"/>
  <c r="Z760" i="8"/>
  <c r="Z761" i="8"/>
  <c r="Z762" i="8"/>
  <c r="Z763" i="8"/>
  <c r="Z764" i="8"/>
  <c r="Z765" i="8"/>
  <c r="Z766" i="8"/>
  <c r="Z767" i="8"/>
  <c r="Z768" i="8"/>
  <c r="Z769" i="8"/>
  <c r="Z770" i="8"/>
  <c r="Z771" i="8"/>
  <c r="Z772" i="8"/>
  <c r="Z773" i="8"/>
  <c r="Z774" i="8"/>
  <c r="Z775" i="8"/>
  <c r="Z776" i="8"/>
  <c r="Z777" i="8"/>
  <c r="Z778" i="8"/>
  <c r="Z779" i="8"/>
  <c r="Z780" i="8"/>
  <c r="Z781" i="8"/>
  <c r="Z782" i="8"/>
  <c r="Z783" i="8"/>
  <c r="Z784" i="8"/>
  <c r="Z785" i="8"/>
  <c r="Z786" i="8"/>
  <c r="Z787" i="8"/>
  <c r="Z788" i="8"/>
  <c r="Z789" i="8"/>
  <c r="AE789" i="8" s="1"/>
  <c r="X322" i="11" s="1"/>
  <c r="Z790" i="8"/>
  <c r="Z791" i="8"/>
  <c r="Z792" i="8"/>
  <c r="Z793" i="8"/>
  <c r="Z794" i="8"/>
  <c r="Z795" i="8"/>
  <c r="Z796" i="8"/>
  <c r="Z797" i="8"/>
  <c r="Z798" i="8"/>
  <c r="Z799" i="8"/>
  <c r="Z800" i="8"/>
  <c r="Z801" i="8"/>
  <c r="Z802" i="8"/>
  <c r="Z803" i="8"/>
  <c r="Z804" i="8"/>
  <c r="AE804" i="8" s="1"/>
  <c r="X327" i="11" s="1"/>
  <c r="Z805" i="8"/>
  <c r="Z806" i="8"/>
  <c r="Z807" i="8"/>
  <c r="Z808" i="8"/>
  <c r="Z809" i="8"/>
  <c r="Z810" i="8"/>
  <c r="Z811" i="8"/>
  <c r="Z812" i="8"/>
  <c r="Z813" i="8"/>
  <c r="Z814" i="8"/>
  <c r="Z815" i="8"/>
  <c r="Z816" i="8"/>
  <c r="Z817" i="8"/>
  <c r="Z818" i="8"/>
  <c r="Z819" i="8"/>
  <c r="Z820" i="8"/>
  <c r="Z821" i="8"/>
  <c r="Z822" i="8"/>
  <c r="Z823" i="8"/>
  <c r="Z824" i="8"/>
  <c r="Z825" i="8"/>
  <c r="Z826" i="8"/>
  <c r="Z827" i="8"/>
  <c r="Z828" i="8"/>
  <c r="Z829" i="8"/>
  <c r="Z830" i="8"/>
  <c r="Z831" i="8"/>
  <c r="Z832" i="8"/>
  <c r="Z833" i="8"/>
  <c r="Z834" i="8"/>
  <c r="Z835" i="8"/>
  <c r="Z836" i="8"/>
  <c r="Z837" i="8"/>
  <c r="Z838" i="8"/>
  <c r="Z839" i="8"/>
  <c r="Z840" i="8"/>
  <c r="Z841" i="8"/>
  <c r="Z842" i="8"/>
  <c r="Z843" i="8"/>
  <c r="Z844" i="8"/>
  <c r="Z845" i="8"/>
  <c r="Z846" i="8"/>
  <c r="Z847" i="8"/>
  <c r="Z848" i="8"/>
  <c r="Z849" i="8"/>
  <c r="Z850" i="8"/>
  <c r="Z851" i="8"/>
  <c r="Z852" i="8"/>
  <c r="Z853" i="8"/>
  <c r="Z854" i="8"/>
  <c r="Z855" i="8"/>
  <c r="Z856" i="8"/>
  <c r="Z857" i="8"/>
  <c r="Z858" i="8"/>
  <c r="Z859" i="8"/>
  <c r="Z860" i="8"/>
  <c r="AE860" i="8" s="1"/>
  <c r="X331" i="11" s="1"/>
  <c r="Z861" i="8"/>
  <c r="AE861" i="8" s="1"/>
  <c r="X332" i="11" s="1"/>
  <c r="Z862" i="8"/>
  <c r="Z863" i="8"/>
  <c r="Z864" i="8"/>
  <c r="Z865" i="8"/>
  <c r="Z866" i="8"/>
  <c r="Z867" i="8"/>
  <c r="Z868" i="8"/>
  <c r="Z869" i="8"/>
  <c r="Z870" i="8"/>
  <c r="Z871" i="8"/>
  <c r="Z872" i="8"/>
  <c r="Z873" i="8"/>
  <c r="Z874" i="8"/>
  <c r="Z875" i="8"/>
  <c r="Z876" i="8"/>
  <c r="Z877" i="8"/>
  <c r="Z878" i="8"/>
  <c r="Z879" i="8"/>
  <c r="Z880" i="8"/>
  <c r="Z881" i="8"/>
  <c r="Z882" i="8"/>
  <c r="Z883" i="8"/>
  <c r="Z884" i="8"/>
  <c r="AE884" i="8" s="1"/>
  <c r="X338" i="11" s="1"/>
  <c r="Z885" i="8"/>
  <c r="Z886" i="8"/>
  <c r="Z887" i="8"/>
  <c r="Z888" i="8"/>
  <c r="Z889" i="8"/>
  <c r="Z890" i="8"/>
  <c r="Z891" i="8"/>
  <c r="Z892" i="8"/>
  <c r="Z893" i="8"/>
  <c r="Z894" i="8"/>
  <c r="Z895" i="8"/>
  <c r="Z896" i="8"/>
  <c r="Z897" i="8"/>
  <c r="Z898" i="8"/>
  <c r="Z899" i="8"/>
  <c r="Z900" i="8"/>
  <c r="Z901" i="8"/>
  <c r="Z902" i="8"/>
  <c r="Z903" i="8"/>
  <c r="Z904" i="8"/>
  <c r="Z905" i="8"/>
  <c r="Z906" i="8"/>
  <c r="Z907" i="8"/>
  <c r="Z908" i="8"/>
  <c r="Z909" i="8"/>
  <c r="AE909" i="8" s="1"/>
  <c r="X348" i="11" s="1"/>
  <c r="Z910" i="8"/>
  <c r="Z911" i="8"/>
  <c r="Z912" i="8"/>
  <c r="Z913" i="8"/>
  <c r="Z914" i="8"/>
  <c r="Z915" i="8"/>
  <c r="Z916" i="8"/>
  <c r="AE916" i="8" s="1"/>
  <c r="X350" i="11" s="1"/>
  <c r="Z917" i="8"/>
  <c r="Z918" i="8"/>
  <c r="Z919" i="8"/>
  <c r="Z920" i="8"/>
  <c r="Z921" i="8"/>
  <c r="Z922" i="8"/>
  <c r="Z923" i="8"/>
  <c r="Z924" i="8"/>
  <c r="AE924" i="8" s="1"/>
  <c r="X352" i="11" s="1"/>
  <c r="Z925" i="8"/>
  <c r="Z926" i="8"/>
  <c r="Z927" i="8"/>
  <c r="Z928" i="8"/>
  <c r="Z929" i="8"/>
  <c r="Z930" i="8"/>
  <c r="Z931" i="8"/>
  <c r="Z932" i="8"/>
  <c r="Z933" i="8"/>
  <c r="Z934" i="8"/>
  <c r="Z935" i="8"/>
  <c r="Z936" i="8"/>
  <c r="Z937" i="8"/>
  <c r="Z938" i="8"/>
  <c r="Z939" i="8"/>
  <c r="Z940" i="8"/>
  <c r="Z941" i="8"/>
  <c r="Z942" i="8"/>
  <c r="Z943" i="8"/>
  <c r="Z944" i="8"/>
  <c r="Z945" i="8"/>
  <c r="Z946" i="8"/>
  <c r="Z947" i="8"/>
  <c r="Z948" i="8"/>
  <c r="Z949" i="8"/>
  <c r="Z950" i="8"/>
  <c r="Z951" i="8"/>
  <c r="Z952" i="8"/>
  <c r="Z953" i="8"/>
  <c r="Z954" i="8"/>
  <c r="Z955" i="8"/>
  <c r="Z956" i="8"/>
  <c r="AE956" i="8" s="1"/>
  <c r="X358" i="11" s="1"/>
  <c r="Z957" i="8"/>
  <c r="Z958" i="8"/>
  <c r="Z959" i="8"/>
  <c r="Z960" i="8"/>
  <c r="Z961" i="8"/>
  <c r="Z962" i="8"/>
  <c r="Z963" i="8"/>
  <c r="Z964" i="8"/>
  <c r="Z965" i="8"/>
  <c r="Z966" i="8"/>
  <c r="Z967" i="8"/>
  <c r="Z968" i="8"/>
  <c r="Z969" i="8"/>
  <c r="Z970" i="8"/>
  <c r="Z971" i="8"/>
  <c r="Z972" i="8"/>
  <c r="Z973" i="8"/>
  <c r="Z974" i="8"/>
  <c r="Z975" i="8"/>
  <c r="Z976" i="8"/>
  <c r="Z977" i="8"/>
  <c r="Z978" i="8"/>
  <c r="Z979" i="8"/>
  <c r="Z980" i="8"/>
  <c r="Z981" i="8"/>
  <c r="Z982" i="8"/>
  <c r="Z983" i="8"/>
  <c r="Z984" i="8"/>
  <c r="Z985" i="8"/>
  <c r="Z986" i="8"/>
  <c r="Z987" i="8"/>
  <c r="Z988" i="8"/>
  <c r="Z989" i="8"/>
  <c r="Z990" i="8"/>
  <c r="Z991" i="8"/>
  <c r="Z992" i="8"/>
  <c r="Z993" i="8"/>
  <c r="Z994" i="8"/>
  <c r="Z995" i="8"/>
  <c r="Z996" i="8"/>
  <c r="Z997" i="8"/>
  <c r="Z998" i="8"/>
  <c r="Z999" i="8"/>
  <c r="AE999" i="8" s="1"/>
  <c r="X369" i="11" s="1"/>
  <c r="Z1000" i="8"/>
  <c r="Z1001" i="8"/>
  <c r="Z1002" i="8"/>
  <c r="Z1003" i="8"/>
  <c r="Z1004" i="8"/>
  <c r="Z1005" i="8"/>
  <c r="Z1006" i="8"/>
  <c r="Z1007" i="8"/>
  <c r="Z1008" i="8"/>
  <c r="Z1009" i="8"/>
  <c r="Z1010" i="8"/>
  <c r="Z1011" i="8"/>
  <c r="Z1012" i="8"/>
  <c r="Z1013" i="8"/>
  <c r="Z1014" i="8"/>
  <c r="Z1015" i="8"/>
  <c r="Z1016" i="8"/>
  <c r="Z1017" i="8"/>
  <c r="Z1018" i="8"/>
  <c r="Z1019" i="8"/>
  <c r="Z1020" i="8"/>
  <c r="Z1021" i="8"/>
  <c r="Z1022" i="8"/>
  <c r="Z1023" i="8"/>
  <c r="Z1024" i="8"/>
  <c r="Z1025" i="8"/>
  <c r="Z1026" i="8"/>
  <c r="Z1027" i="8"/>
  <c r="Z1028" i="8"/>
  <c r="Z1029" i="8"/>
  <c r="Z1030" i="8"/>
  <c r="Z1031" i="8"/>
  <c r="Z1032" i="8"/>
  <c r="Z1033" i="8"/>
  <c r="Z1034" i="8"/>
  <c r="Z1035" i="8"/>
  <c r="Z1036" i="8"/>
  <c r="Z1037" i="8"/>
  <c r="Z1038" i="8"/>
  <c r="Z1039" i="8"/>
  <c r="Z1040" i="8"/>
  <c r="Z1041" i="8"/>
  <c r="Z1042" i="8"/>
  <c r="Z1043" i="8"/>
  <c r="Z1044" i="8"/>
  <c r="Z1045" i="8"/>
  <c r="Z1046" i="8"/>
  <c r="Z1047" i="8"/>
  <c r="Z1048" i="8"/>
  <c r="Z1049" i="8"/>
  <c r="Z1050" i="8"/>
  <c r="Z1051" i="8"/>
  <c r="Z1052" i="8"/>
  <c r="Z1053" i="8"/>
  <c r="Z1054" i="8"/>
  <c r="Z1055" i="8"/>
  <c r="Z1056" i="8"/>
  <c r="Z1057" i="8"/>
  <c r="Z1058" i="8"/>
  <c r="Z1059" i="8"/>
  <c r="Z1060" i="8"/>
  <c r="Z1061" i="8"/>
  <c r="Z1062" i="8"/>
  <c r="Z1063" i="8"/>
  <c r="Z1064" i="8"/>
  <c r="Z1065" i="8"/>
  <c r="Z1066" i="8"/>
  <c r="Z1067" i="8"/>
  <c r="Z1068" i="8"/>
  <c r="Z1069" i="8"/>
  <c r="Z1070" i="8"/>
  <c r="Z1071" i="8"/>
  <c r="Z1072" i="8"/>
  <c r="Z1073" i="8"/>
  <c r="Z1074" i="8"/>
  <c r="Z1075" i="8"/>
  <c r="Z1076" i="8"/>
  <c r="Z1077" i="8"/>
  <c r="Z1078" i="8"/>
  <c r="Z1079" i="8"/>
  <c r="Z1080" i="8"/>
  <c r="Z1081" i="8"/>
  <c r="Z1082" i="8"/>
  <c r="Z1083" i="8"/>
  <c r="Z1084" i="8"/>
  <c r="AE1084" i="8" s="1"/>
  <c r="X389" i="11" s="1"/>
  <c r="Z1085" i="8"/>
  <c r="Z1086" i="8"/>
  <c r="Z1087" i="8"/>
  <c r="Z1088" i="8"/>
  <c r="Z1089" i="8"/>
  <c r="Z1090" i="8"/>
  <c r="Z1091" i="8"/>
  <c r="Z1092" i="8"/>
  <c r="Z1093" i="8"/>
  <c r="Z1094" i="8"/>
  <c r="Z1095" i="8"/>
  <c r="Z1096" i="8"/>
  <c r="Z1097" i="8"/>
  <c r="Z1098" i="8"/>
  <c r="Z1099" i="8"/>
  <c r="Z1100" i="8"/>
  <c r="Z1101" i="8"/>
  <c r="Z1102" i="8"/>
  <c r="Z1103" i="8"/>
  <c r="Z1104" i="8"/>
  <c r="Z1105" i="8"/>
  <c r="Z1106" i="8"/>
  <c r="Z1107" i="8"/>
  <c r="Z1108" i="8"/>
  <c r="Z1109" i="8"/>
  <c r="Z1110" i="8"/>
  <c r="Z1111" i="8"/>
  <c r="Z1112" i="8"/>
  <c r="Z1113" i="8"/>
  <c r="Z1114" i="8"/>
  <c r="Z1115" i="8"/>
  <c r="Z1116" i="8"/>
  <c r="AE1116" i="8" s="1"/>
  <c r="X404" i="11" s="1"/>
  <c r="Z1117" i="8"/>
  <c r="Z1118" i="8"/>
  <c r="Z1119" i="8"/>
  <c r="Z1120" i="8"/>
  <c r="Z1121" i="8"/>
  <c r="Z1122" i="8"/>
  <c r="Z1123" i="8"/>
  <c r="Z1124" i="8"/>
  <c r="Z1125" i="8"/>
  <c r="Z1126" i="8"/>
  <c r="Z1127" i="8"/>
  <c r="Z1128" i="8"/>
  <c r="Z1129" i="8"/>
  <c r="Z1130" i="8"/>
  <c r="Z1131" i="8"/>
  <c r="Z1132" i="8"/>
  <c r="AE1132" i="8" s="1"/>
  <c r="X412" i="11" s="1"/>
  <c r="Z1133" i="8"/>
  <c r="Z1134" i="8"/>
  <c r="Z1135" i="8"/>
  <c r="Z1136" i="8"/>
  <c r="Z1137" i="8"/>
  <c r="Z1138" i="8"/>
  <c r="Z2" i="8"/>
  <c r="L1138" i="8"/>
  <c r="L1137" i="8"/>
  <c r="L1136" i="8"/>
  <c r="L1135" i="8"/>
  <c r="L1134" i="8"/>
  <c r="L1133" i="8"/>
  <c r="L1132" i="8"/>
  <c r="L1131" i="8"/>
  <c r="L1130" i="8"/>
  <c r="L1129" i="8"/>
  <c r="L1128" i="8"/>
  <c r="L1127" i="8"/>
  <c r="L1126" i="8"/>
  <c r="L1125" i="8"/>
  <c r="L1124" i="8"/>
  <c r="L1123" i="8"/>
  <c r="L1122" i="8"/>
  <c r="L1121" i="8"/>
  <c r="L1120" i="8"/>
  <c r="L1119" i="8"/>
  <c r="L1118" i="8"/>
  <c r="L1117" i="8"/>
  <c r="L1116" i="8"/>
  <c r="L1115" i="8"/>
  <c r="L1114" i="8"/>
  <c r="L1113" i="8"/>
  <c r="L1112" i="8"/>
  <c r="L1111" i="8"/>
  <c r="L1110" i="8"/>
  <c r="L1109" i="8"/>
  <c r="L1108" i="8"/>
  <c r="L1107" i="8"/>
  <c r="L1106" i="8"/>
  <c r="L1105" i="8"/>
  <c r="L1104" i="8"/>
  <c r="L1103" i="8"/>
  <c r="L1102" i="8"/>
  <c r="L1101" i="8"/>
  <c r="L1100" i="8"/>
  <c r="L1099" i="8"/>
  <c r="L1098" i="8"/>
  <c r="L1097" i="8"/>
  <c r="L1096" i="8"/>
  <c r="L1095" i="8"/>
  <c r="L1094" i="8"/>
  <c r="L1093" i="8"/>
  <c r="L1092" i="8"/>
  <c r="L1091" i="8"/>
  <c r="L1090" i="8"/>
  <c r="L1089" i="8"/>
  <c r="L1088" i="8"/>
  <c r="L1087" i="8"/>
  <c r="L1086" i="8"/>
  <c r="L1085" i="8"/>
  <c r="L1084" i="8"/>
  <c r="L1083" i="8"/>
  <c r="L1082" i="8"/>
  <c r="L1081" i="8"/>
  <c r="L1080" i="8"/>
  <c r="L1079" i="8"/>
  <c r="L1078" i="8"/>
  <c r="L1077" i="8"/>
  <c r="L1076" i="8"/>
  <c r="L1075" i="8"/>
  <c r="L1074" i="8"/>
  <c r="L1073" i="8"/>
  <c r="L1072" i="8"/>
  <c r="L1071" i="8"/>
  <c r="L1070" i="8"/>
  <c r="L1069" i="8"/>
  <c r="L1068" i="8"/>
  <c r="L1067" i="8"/>
  <c r="L1066" i="8"/>
  <c r="L1065" i="8"/>
  <c r="L1064" i="8"/>
  <c r="L1063" i="8"/>
  <c r="L1062" i="8"/>
  <c r="L1061" i="8"/>
  <c r="L1060" i="8"/>
  <c r="L1059" i="8"/>
  <c r="L1058" i="8"/>
  <c r="L1057" i="8"/>
  <c r="L1056" i="8"/>
  <c r="L1055" i="8"/>
  <c r="L1054" i="8"/>
  <c r="L1053" i="8"/>
  <c r="L1052" i="8"/>
  <c r="L1051" i="8"/>
  <c r="L1050" i="8"/>
  <c r="L1049" i="8"/>
  <c r="L1048" i="8"/>
  <c r="L1047" i="8"/>
  <c r="L1046" i="8"/>
  <c r="L1045" i="8"/>
  <c r="L1044" i="8"/>
  <c r="L1043" i="8"/>
  <c r="L1042" i="8"/>
  <c r="L1041" i="8"/>
  <c r="L1040" i="8"/>
  <c r="L1039" i="8"/>
  <c r="L1038" i="8"/>
  <c r="L1037" i="8"/>
  <c r="L1036" i="8"/>
  <c r="L1035" i="8"/>
  <c r="L1034" i="8"/>
  <c r="L1033" i="8"/>
  <c r="L1032" i="8"/>
  <c r="L1031" i="8"/>
  <c r="L1030" i="8"/>
  <c r="L1029" i="8"/>
  <c r="L1028" i="8"/>
  <c r="L1027" i="8"/>
  <c r="L1026" i="8"/>
  <c r="L1025" i="8"/>
  <c r="L1024" i="8"/>
  <c r="L1023" i="8"/>
  <c r="L1022" i="8"/>
  <c r="L1021" i="8"/>
  <c r="L1020" i="8"/>
  <c r="L1019" i="8"/>
  <c r="L1018" i="8"/>
  <c r="L1017" i="8"/>
  <c r="L1016" i="8"/>
  <c r="L1015" i="8"/>
  <c r="L1014" i="8"/>
  <c r="L1013" i="8"/>
  <c r="L1012" i="8"/>
  <c r="L1011" i="8"/>
  <c r="L1010" i="8"/>
  <c r="L1009" i="8"/>
  <c r="L1008" i="8"/>
  <c r="L1007" i="8"/>
  <c r="L1006" i="8"/>
  <c r="L1005" i="8"/>
  <c r="L1004" i="8"/>
  <c r="L1003" i="8"/>
  <c r="L1002" i="8"/>
  <c r="L1001" i="8"/>
  <c r="L1000" i="8"/>
  <c r="L999" i="8"/>
  <c r="L998" i="8"/>
  <c r="L997" i="8"/>
  <c r="L996" i="8"/>
  <c r="L995" i="8"/>
  <c r="L994" i="8"/>
  <c r="L993" i="8"/>
  <c r="L992" i="8"/>
  <c r="L991" i="8"/>
  <c r="L990" i="8"/>
  <c r="L989" i="8"/>
  <c r="L988" i="8"/>
  <c r="L987" i="8"/>
  <c r="L986" i="8"/>
  <c r="L985" i="8"/>
  <c r="L984" i="8"/>
  <c r="L983" i="8"/>
  <c r="L982" i="8"/>
  <c r="L981" i="8"/>
  <c r="L980" i="8"/>
  <c r="L979" i="8"/>
  <c r="L978" i="8"/>
  <c r="L977" i="8"/>
  <c r="L976" i="8"/>
  <c r="L975" i="8"/>
  <c r="L974" i="8"/>
  <c r="L973" i="8"/>
  <c r="L972" i="8"/>
  <c r="L971" i="8"/>
  <c r="L970" i="8"/>
  <c r="L969" i="8"/>
  <c r="L968" i="8"/>
  <c r="L967" i="8"/>
  <c r="L966" i="8"/>
  <c r="L965" i="8"/>
  <c r="L964" i="8"/>
  <c r="L963" i="8"/>
  <c r="L962" i="8"/>
  <c r="L961" i="8"/>
  <c r="L960" i="8"/>
  <c r="L959" i="8"/>
  <c r="L958" i="8"/>
  <c r="L957" i="8"/>
  <c r="L956" i="8"/>
  <c r="L955" i="8"/>
  <c r="L954" i="8"/>
  <c r="L953" i="8"/>
  <c r="L952" i="8"/>
  <c r="L951" i="8"/>
  <c r="L950" i="8"/>
  <c r="L949" i="8"/>
  <c r="L948" i="8"/>
  <c r="L947" i="8"/>
  <c r="L946" i="8"/>
  <c r="L945" i="8"/>
  <c r="L944" i="8"/>
  <c r="L943" i="8"/>
  <c r="L942" i="8"/>
  <c r="L941" i="8"/>
  <c r="L940" i="8"/>
  <c r="L939" i="8"/>
  <c r="L938" i="8"/>
  <c r="L937" i="8"/>
  <c r="L936" i="8"/>
  <c r="L935" i="8"/>
  <c r="L934" i="8"/>
  <c r="L933" i="8"/>
  <c r="L932" i="8"/>
  <c r="L931" i="8"/>
  <c r="L930" i="8"/>
  <c r="L929" i="8"/>
  <c r="L928" i="8"/>
  <c r="L927" i="8"/>
  <c r="L926" i="8"/>
  <c r="L925" i="8"/>
  <c r="L924" i="8"/>
  <c r="L923" i="8"/>
  <c r="L922" i="8"/>
  <c r="L921" i="8"/>
  <c r="L920" i="8"/>
  <c r="L919" i="8"/>
  <c r="L918" i="8"/>
  <c r="L917" i="8"/>
  <c r="L916" i="8"/>
  <c r="L915" i="8"/>
  <c r="L914" i="8"/>
  <c r="L913" i="8"/>
  <c r="L912" i="8"/>
  <c r="L911" i="8"/>
  <c r="L910" i="8"/>
  <c r="L909" i="8"/>
  <c r="L908" i="8"/>
  <c r="L907" i="8"/>
  <c r="L906" i="8"/>
  <c r="L905" i="8"/>
  <c r="L904" i="8"/>
  <c r="L903" i="8"/>
  <c r="L902" i="8"/>
  <c r="L901" i="8"/>
  <c r="L900" i="8"/>
  <c r="L899" i="8"/>
  <c r="L898" i="8"/>
  <c r="L897" i="8"/>
  <c r="L896" i="8"/>
  <c r="L895" i="8"/>
  <c r="L894" i="8"/>
  <c r="L893" i="8"/>
  <c r="L892" i="8"/>
  <c r="L891" i="8"/>
  <c r="L890" i="8"/>
  <c r="L889" i="8"/>
  <c r="L888" i="8"/>
  <c r="L887" i="8"/>
  <c r="L886" i="8"/>
  <c r="L885" i="8"/>
  <c r="L884" i="8"/>
  <c r="L883" i="8"/>
  <c r="L882" i="8"/>
  <c r="L881" i="8"/>
  <c r="L880" i="8"/>
  <c r="L879" i="8"/>
  <c r="L878" i="8"/>
  <c r="L877" i="8"/>
  <c r="L876" i="8"/>
  <c r="L875" i="8"/>
  <c r="L874" i="8"/>
  <c r="L873" i="8"/>
  <c r="L872" i="8"/>
  <c r="L871" i="8"/>
  <c r="L870" i="8"/>
  <c r="L869" i="8"/>
  <c r="L868" i="8"/>
  <c r="L867" i="8"/>
  <c r="L866" i="8"/>
  <c r="L865" i="8"/>
  <c r="L864" i="8"/>
  <c r="L863" i="8"/>
  <c r="L862" i="8"/>
  <c r="L861" i="8"/>
  <c r="L860" i="8"/>
  <c r="L859" i="8"/>
  <c r="L858" i="8"/>
  <c r="L857" i="8"/>
  <c r="L856" i="8"/>
  <c r="L855" i="8"/>
  <c r="L854" i="8"/>
  <c r="L853" i="8"/>
  <c r="L852" i="8"/>
  <c r="L851" i="8"/>
  <c r="L850" i="8"/>
  <c r="L849" i="8"/>
  <c r="L848" i="8"/>
  <c r="L847" i="8"/>
  <c r="L846" i="8"/>
  <c r="L845" i="8"/>
  <c r="L844" i="8"/>
  <c r="L843" i="8"/>
  <c r="L842" i="8"/>
  <c r="L841" i="8"/>
  <c r="L840" i="8"/>
  <c r="L839" i="8"/>
  <c r="L838" i="8"/>
  <c r="L837" i="8"/>
  <c r="L836" i="8"/>
  <c r="L835" i="8"/>
  <c r="L834" i="8"/>
  <c r="L833" i="8"/>
  <c r="L832" i="8"/>
  <c r="L831" i="8"/>
  <c r="L830" i="8"/>
  <c r="L829" i="8"/>
  <c r="L828" i="8"/>
  <c r="L827" i="8"/>
  <c r="L826" i="8"/>
  <c r="L825" i="8"/>
  <c r="L824" i="8"/>
  <c r="L823" i="8"/>
  <c r="L822" i="8"/>
  <c r="L821" i="8"/>
  <c r="L820" i="8"/>
  <c r="L819" i="8"/>
  <c r="L818" i="8"/>
  <c r="L817" i="8"/>
  <c r="L816" i="8"/>
  <c r="L815" i="8"/>
  <c r="L814" i="8"/>
  <c r="L813" i="8"/>
  <c r="L812" i="8"/>
  <c r="L811" i="8"/>
  <c r="L810" i="8"/>
  <c r="L809" i="8"/>
  <c r="L808" i="8"/>
  <c r="L807" i="8"/>
  <c r="L806" i="8"/>
  <c r="L805" i="8"/>
  <c r="L804" i="8"/>
  <c r="L803" i="8"/>
  <c r="L802" i="8"/>
  <c r="L801" i="8"/>
  <c r="L800" i="8"/>
  <c r="L799" i="8"/>
  <c r="L798" i="8"/>
  <c r="L797" i="8"/>
  <c r="L796" i="8"/>
  <c r="L795" i="8"/>
  <c r="L794" i="8"/>
  <c r="L793" i="8"/>
  <c r="L792" i="8"/>
  <c r="L791" i="8"/>
  <c r="L790" i="8"/>
  <c r="L789" i="8"/>
  <c r="L788" i="8"/>
  <c r="L787" i="8"/>
  <c r="L786" i="8"/>
  <c r="L785" i="8"/>
  <c r="L784" i="8"/>
  <c r="L783" i="8"/>
  <c r="L782" i="8"/>
  <c r="L781" i="8"/>
  <c r="L780" i="8"/>
  <c r="L779" i="8"/>
  <c r="L778" i="8"/>
  <c r="L777" i="8"/>
  <c r="L776" i="8"/>
  <c r="L775" i="8"/>
  <c r="L774" i="8"/>
  <c r="L773" i="8"/>
  <c r="L772" i="8"/>
  <c r="L771" i="8"/>
  <c r="L770" i="8"/>
  <c r="L769" i="8"/>
  <c r="L768" i="8"/>
  <c r="L767" i="8"/>
  <c r="L766" i="8"/>
  <c r="L765" i="8"/>
  <c r="L764" i="8"/>
  <c r="L763" i="8"/>
  <c r="L762" i="8"/>
  <c r="L761" i="8"/>
  <c r="L760" i="8"/>
  <c r="L759" i="8"/>
  <c r="L758" i="8"/>
  <c r="L757" i="8"/>
  <c r="L756" i="8"/>
  <c r="L755" i="8"/>
  <c r="L754" i="8"/>
  <c r="L753" i="8"/>
  <c r="L752" i="8"/>
  <c r="L751" i="8"/>
  <c r="L750" i="8"/>
  <c r="L749" i="8"/>
  <c r="L748" i="8"/>
  <c r="L747" i="8"/>
  <c r="L746" i="8"/>
  <c r="L745" i="8"/>
  <c r="L744" i="8"/>
  <c r="L743" i="8"/>
  <c r="L742" i="8"/>
  <c r="L741" i="8"/>
  <c r="L740" i="8"/>
  <c r="L739" i="8"/>
  <c r="L738" i="8"/>
  <c r="L737" i="8"/>
  <c r="L736" i="8"/>
  <c r="L735" i="8"/>
  <c r="L734" i="8"/>
  <c r="L733" i="8"/>
  <c r="L732" i="8"/>
  <c r="L731" i="8"/>
  <c r="L730" i="8"/>
  <c r="L729" i="8"/>
  <c r="L728" i="8"/>
  <c r="L727" i="8"/>
  <c r="L726" i="8"/>
  <c r="L725" i="8"/>
  <c r="L724" i="8"/>
  <c r="L723" i="8"/>
  <c r="L722" i="8"/>
  <c r="L721" i="8"/>
  <c r="L720" i="8"/>
  <c r="L719" i="8"/>
  <c r="L718" i="8"/>
  <c r="L717" i="8"/>
  <c r="L716" i="8"/>
  <c r="L715" i="8"/>
  <c r="L714" i="8"/>
  <c r="L713" i="8"/>
  <c r="L712" i="8"/>
  <c r="L711" i="8"/>
  <c r="L710" i="8"/>
  <c r="L709" i="8"/>
  <c r="L708" i="8"/>
  <c r="L707" i="8"/>
  <c r="L706" i="8"/>
  <c r="L705" i="8"/>
  <c r="L704" i="8"/>
  <c r="L703" i="8"/>
  <c r="L702" i="8"/>
  <c r="L701" i="8"/>
  <c r="L700" i="8"/>
  <c r="L699" i="8"/>
  <c r="L698" i="8"/>
  <c r="L697" i="8"/>
  <c r="L696" i="8"/>
  <c r="L695" i="8"/>
  <c r="L694" i="8"/>
  <c r="L693" i="8"/>
  <c r="L692" i="8"/>
  <c r="L691" i="8"/>
  <c r="L690" i="8"/>
  <c r="L689" i="8"/>
  <c r="L688" i="8"/>
  <c r="L687" i="8"/>
  <c r="L686" i="8"/>
  <c r="L685" i="8"/>
  <c r="L684" i="8"/>
  <c r="L683" i="8"/>
  <c r="L682" i="8"/>
  <c r="L681" i="8"/>
  <c r="L680" i="8"/>
  <c r="L679" i="8"/>
  <c r="L678" i="8"/>
  <c r="L677" i="8"/>
  <c r="L676" i="8"/>
  <c r="L675" i="8"/>
  <c r="L674" i="8"/>
  <c r="L673" i="8"/>
  <c r="L672" i="8"/>
  <c r="L671" i="8"/>
  <c r="L670" i="8"/>
  <c r="L669" i="8"/>
  <c r="L668" i="8"/>
  <c r="L667" i="8"/>
  <c r="L666" i="8"/>
  <c r="L665" i="8"/>
  <c r="L664" i="8"/>
  <c r="L663" i="8"/>
  <c r="L662" i="8"/>
  <c r="L661" i="8"/>
  <c r="L660" i="8"/>
  <c r="L659" i="8"/>
  <c r="L658" i="8"/>
  <c r="L657" i="8"/>
  <c r="L656" i="8"/>
  <c r="L655" i="8"/>
  <c r="L654" i="8"/>
  <c r="L653" i="8"/>
  <c r="L652" i="8"/>
  <c r="L651" i="8"/>
  <c r="L650" i="8"/>
  <c r="L649" i="8"/>
  <c r="L648" i="8"/>
  <c r="L647" i="8"/>
  <c r="L646" i="8"/>
  <c r="L645" i="8"/>
  <c r="L644" i="8"/>
  <c r="L643" i="8"/>
  <c r="L642" i="8"/>
  <c r="L641" i="8"/>
  <c r="L640" i="8"/>
  <c r="L639" i="8"/>
  <c r="L638" i="8"/>
  <c r="L637" i="8"/>
  <c r="L636" i="8"/>
  <c r="L635" i="8"/>
  <c r="L634" i="8"/>
  <c r="L633" i="8"/>
  <c r="L632" i="8"/>
  <c r="L631" i="8"/>
  <c r="L630" i="8"/>
  <c r="L629" i="8"/>
  <c r="L628" i="8"/>
  <c r="L627" i="8"/>
  <c r="L626" i="8"/>
  <c r="L625" i="8"/>
  <c r="L624" i="8"/>
  <c r="L623" i="8"/>
  <c r="L622" i="8"/>
  <c r="L621" i="8"/>
  <c r="L620" i="8"/>
  <c r="L619" i="8"/>
  <c r="L618" i="8"/>
  <c r="L617" i="8"/>
  <c r="L616" i="8"/>
  <c r="L615" i="8"/>
  <c r="L614" i="8"/>
  <c r="L613" i="8"/>
  <c r="L612" i="8"/>
  <c r="L611" i="8"/>
  <c r="L610" i="8"/>
  <c r="L609" i="8"/>
  <c r="L608" i="8"/>
  <c r="L607" i="8"/>
  <c r="L606" i="8"/>
  <c r="L605" i="8"/>
  <c r="L604" i="8"/>
  <c r="L603" i="8"/>
  <c r="L602" i="8"/>
  <c r="L601" i="8"/>
  <c r="L600" i="8"/>
  <c r="L599" i="8"/>
  <c r="L598" i="8"/>
  <c r="L597" i="8"/>
  <c r="L596" i="8"/>
  <c r="L595" i="8"/>
  <c r="L594" i="8"/>
  <c r="L593" i="8"/>
  <c r="L592" i="8"/>
  <c r="L591" i="8"/>
  <c r="L590" i="8"/>
  <c r="L589" i="8"/>
  <c r="L588" i="8"/>
  <c r="L587" i="8"/>
  <c r="L586" i="8"/>
  <c r="L585" i="8"/>
  <c r="L584" i="8"/>
  <c r="L583" i="8"/>
  <c r="L582" i="8"/>
  <c r="L581" i="8"/>
  <c r="L580" i="8"/>
  <c r="L579" i="8"/>
  <c r="L578" i="8"/>
  <c r="L577" i="8"/>
  <c r="L576" i="8"/>
  <c r="L575" i="8"/>
  <c r="L574" i="8"/>
  <c r="L573" i="8"/>
  <c r="L572" i="8"/>
  <c r="L571" i="8"/>
  <c r="L570" i="8"/>
  <c r="L569" i="8"/>
  <c r="L568" i="8"/>
  <c r="L567" i="8"/>
  <c r="L566" i="8"/>
  <c r="L565" i="8"/>
  <c r="L564" i="8"/>
  <c r="L563" i="8"/>
  <c r="L562" i="8"/>
  <c r="L561" i="8"/>
  <c r="L560" i="8"/>
  <c r="L559" i="8"/>
  <c r="L558" i="8"/>
  <c r="L557" i="8"/>
  <c r="L556" i="8"/>
  <c r="L555" i="8"/>
  <c r="L554" i="8"/>
  <c r="L553" i="8"/>
  <c r="L552" i="8"/>
  <c r="L551" i="8"/>
  <c r="L550" i="8"/>
  <c r="L549" i="8"/>
  <c r="L548" i="8"/>
  <c r="L547" i="8"/>
  <c r="L546" i="8"/>
  <c r="L545" i="8"/>
  <c r="L544" i="8"/>
  <c r="L543" i="8"/>
  <c r="L542" i="8"/>
  <c r="L541" i="8"/>
  <c r="L540" i="8"/>
  <c r="L539" i="8"/>
  <c r="L538" i="8"/>
  <c r="L537" i="8"/>
  <c r="L536" i="8"/>
  <c r="L535" i="8"/>
  <c r="L534" i="8"/>
  <c r="L533" i="8"/>
  <c r="L532" i="8"/>
  <c r="L531" i="8"/>
  <c r="L530" i="8"/>
  <c r="L529" i="8"/>
  <c r="L528" i="8"/>
  <c r="L527" i="8"/>
  <c r="L526" i="8"/>
  <c r="L525" i="8"/>
  <c r="L524" i="8"/>
  <c r="L523" i="8"/>
  <c r="L522" i="8"/>
  <c r="L521" i="8"/>
  <c r="L520" i="8"/>
  <c r="L519" i="8"/>
  <c r="L518" i="8"/>
  <c r="L517" i="8"/>
  <c r="L516" i="8"/>
  <c r="L515" i="8"/>
  <c r="L514" i="8"/>
  <c r="L513" i="8"/>
  <c r="L512" i="8"/>
  <c r="L511" i="8"/>
  <c r="L510" i="8"/>
  <c r="L509" i="8"/>
  <c r="L508" i="8"/>
  <c r="L507" i="8"/>
  <c r="L506" i="8"/>
  <c r="L505" i="8"/>
  <c r="L504" i="8"/>
  <c r="L503" i="8"/>
  <c r="L502" i="8"/>
  <c r="L501" i="8"/>
  <c r="L500" i="8"/>
  <c r="L499" i="8"/>
  <c r="L498" i="8"/>
  <c r="L497" i="8"/>
  <c r="L496" i="8"/>
  <c r="L495" i="8"/>
  <c r="L494" i="8"/>
  <c r="L493" i="8"/>
  <c r="L492" i="8"/>
  <c r="L491" i="8"/>
  <c r="L490" i="8"/>
  <c r="L489" i="8"/>
  <c r="L488" i="8"/>
  <c r="L487" i="8"/>
  <c r="L486" i="8"/>
  <c r="L485" i="8"/>
  <c r="L484" i="8"/>
  <c r="L483" i="8"/>
  <c r="L482" i="8"/>
  <c r="L481" i="8"/>
  <c r="L480" i="8"/>
  <c r="L479" i="8"/>
  <c r="L478" i="8"/>
  <c r="L477" i="8"/>
  <c r="L476" i="8"/>
  <c r="L475" i="8"/>
  <c r="L474" i="8"/>
  <c r="L473" i="8"/>
  <c r="L472" i="8"/>
  <c r="L471" i="8"/>
  <c r="L470" i="8"/>
  <c r="L469" i="8"/>
  <c r="L468" i="8"/>
  <c r="L467" i="8"/>
  <c r="L466" i="8"/>
  <c r="L465" i="8"/>
  <c r="L464" i="8"/>
  <c r="L463" i="8"/>
  <c r="L462" i="8"/>
  <c r="L461" i="8"/>
  <c r="L460" i="8"/>
  <c r="L459" i="8"/>
  <c r="L458" i="8"/>
  <c r="L457" i="8"/>
  <c r="L456" i="8"/>
  <c r="L455" i="8"/>
  <c r="L454" i="8"/>
  <c r="L453" i="8"/>
  <c r="L452" i="8"/>
  <c r="L451" i="8"/>
  <c r="L450" i="8"/>
  <c r="L449" i="8"/>
  <c r="L448" i="8"/>
  <c r="L447" i="8"/>
  <c r="L446" i="8"/>
  <c r="L445" i="8"/>
  <c r="L444" i="8"/>
  <c r="L443" i="8"/>
  <c r="L442" i="8"/>
  <c r="L441" i="8"/>
  <c r="L440" i="8"/>
  <c r="L439" i="8"/>
  <c r="L438" i="8"/>
  <c r="L437" i="8"/>
  <c r="L436" i="8"/>
  <c r="L435" i="8"/>
  <c r="L434" i="8"/>
  <c r="L433" i="8"/>
  <c r="L432" i="8"/>
  <c r="L431" i="8"/>
  <c r="L430" i="8"/>
  <c r="L429" i="8"/>
  <c r="L428" i="8"/>
  <c r="L427" i="8"/>
  <c r="L426" i="8"/>
  <c r="L425" i="8"/>
  <c r="L424" i="8"/>
  <c r="L423" i="8"/>
  <c r="L422" i="8"/>
  <c r="L421" i="8"/>
  <c r="L420" i="8"/>
  <c r="L419" i="8"/>
  <c r="L418" i="8"/>
  <c r="L417" i="8"/>
  <c r="L416" i="8"/>
  <c r="L415" i="8"/>
  <c r="L414" i="8"/>
  <c r="L411" i="8"/>
  <c r="L410" i="8"/>
  <c r="L409" i="8"/>
  <c r="L408" i="8"/>
  <c r="L407" i="8"/>
  <c r="L406" i="8"/>
  <c r="L405" i="8"/>
  <c r="L404" i="8"/>
  <c r="L403" i="8"/>
  <c r="L402" i="8"/>
  <c r="L401" i="8"/>
  <c r="L400" i="8"/>
  <c r="L399" i="8"/>
  <c r="L398" i="8"/>
  <c r="L397" i="8"/>
  <c r="L396" i="8"/>
  <c r="L395" i="8"/>
  <c r="L394" i="8"/>
  <c r="L393" i="8"/>
  <c r="L392" i="8"/>
  <c r="L391" i="8"/>
  <c r="L390" i="8"/>
  <c r="L389" i="8"/>
  <c r="L388" i="8"/>
  <c r="L387" i="8"/>
  <c r="L386" i="8"/>
  <c r="L385" i="8"/>
  <c r="L384" i="8"/>
  <c r="L383" i="8"/>
  <c r="L382" i="8"/>
  <c r="L381" i="8"/>
  <c r="L380" i="8"/>
  <c r="L379" i="8"/>
  <c r="L378" i="8"/>
  <c r="L377" i="8"/>
  <c r="L376" i="8"/>
  <c r="L375" i="8"/>
  <c r="L374" i="8"/>
  <c r="L373" i="8"/>
  <c r="L372" i="8"/>
  <c r="L371" i="8"/>
  <c r="L370" i="8"/>
  <c r="L369" i="8"/>
  <c r="L368" i="8"/>
  <c r="L367" i="8"/>
  <c r="L366" i="8"/>
  <c r="L365" i="8"/>
  <c r="L364" i="8"/>
  <c r="L363" i="8"/>
  <c r="L362" i="8"/>
  <c r="L361" i="8"/>
  <c r="L360" i="8"/>
  <c r="L359" i="8"/>
  <c r="L358" i="8"/>
  <c r="L357" i="8"/>
  <c r="L356" i="8"/>
  <c r="L355" i="8"/>
  <c r="L354" i="8"/>
  <c r="L353" i="8"/>
  <c r="L352" i="8"/>
  <c r="L351" i="8"/>
  <c r="L350" i="8"/>
  <c r="L349" i="8"/>
  <c r="L348" i="8"/>
  <c r="L347" i="8"/>
  <c r="L346" i="8"/>
  <c r="L345" i="8"/>
  <c r="L344" i="8"/>
  <c r="L343" i="8"/>
  <c r="L342" i="8"/>
  <c r="L341" i="8"/>
  <c r="L340" i="8"/>
  <c r="L339" i="8"/>
  <c r="L338" i="8"/>
  <c r="L337" i="8"/>
  <c r="L336" i="8"/>
  <c r="L335" i="8"/>
  <c r="L334" i="8"/>
  <c r="L333" i="8"/>
  <c r="L332" i="8"/>
  <c r="L331" i="8"/>
  <c r="L330" i="8"/>
  <c r="L329" i="8"/>
  <c r="L328" i="8"/>
  <c r="L327" i="8"/>
  <c r="L326" i="8"/>
  <c r="L325" i="8"/>
  <c r="L324" i="8"/>
  <c r="L323" i="8"/>
  <c r="L322" i="8"/>
  <c r="L321" i="8"/>
  <c r="L320" i="8"/>
  <c r="L319" i="8"/>
  <c r="L318" i="8"/>
  <c r="L317" i="8"/>
  <c r="L316" i="8"/>
  <c r="L315" i="8"/>
  <c r="L314" i="8"/>
  <c r="L313" i="8"/>
  <c r="L312" i="8"/>
  <c r="L311" i="8"/>
  <c r="L310" i="8"/>
  <c r="L309" i="8"/>
  <c r="L308" i="8"/>
  <c r="L307" i="8"/>
  <c r="L306" i="8"/>
  <c r="L305" i="8"/>
  <c r="L304" i="8"/>
  <c r="L303" i="8"/>
  <c r="L302" i="8"/>
  <c r="L301" i="8"/>
  <c r="L300" i="8"/>
  <c r="L299" i="8"/>
  <c r="L298" i="8"/>
  <c r="L297" i="8"/>
  <c r="L296" i="8"/>
  <c r="L295" i="8"/>
  <c r="L294" i="8"/>
  <c r="L293" i="8"/>
  <c r="L292" i="8"/>
  <c r="L291" i="8"/>
  <c r="L290" i="8"/>
  <c r="L289" i="8"/>
  <c r="L288" i="8"/>
  <c r="L287" i="8"/>
  <c r="L286" i="8"/>
  <c r="L285" i="8"/>
  <c r="L284" i="8"/>
  <c r="L283" i="8"/>
  <c r="L282" i="8"/>
  <c r="L281" i="8"/>
  <c r="L280" i="8"/>
  <c r="L279" i="8"/>
  <c r="L278" i="8"/>
  <c r="L277" i="8"/>
  <c r="L276" i="8"/>
  <c r="L275" i="8"/>
  <c r="L274" i="8"/>
  <c r="L273" i="8"/>
  <c r="L272" i="8"/>
  <c r="L271" i="8"/>
  <c r="L270" i="8"/>
  <c r="L269" i="8"/>
  <c r="L268" i="8"/>
  <c r="L267" i="8"/>
  <c r="L266" i="8"/>
  <c r="L265" i="8"/>
  <c r="L264" i="8"/>
  <c r="L263" i="8"/>
  <c r="L262" i="8"/>
  <c r="L261" i="8"/>
  <c r="L260" i="8"/>
  <c r="L259" i="8"/>
  <c r="L258" i="8"/>
  <c r="L257" i="8"/>
  <c r="L256" i="8"/>
  <c r="L255" i="8"/>
  <c r="L254" i="8"/>
  <c r="L253" i="8"/>
  <c r="L252" i="8"/>
  <c r="L251" i="8"/>
  <c r="L250" i="8"/>
  <c r="L249" i="8"/>
  <c r="L248" i="8"/>
  <c r="L247" i="8"/>
  <c r="L246" i="8"/>
  <c r="L245" i="8"/>
  <c r="L244" i="8"/>
  <c r="L243" i="8"/>
  <c r="L242" i="8"/>
  <c r="L241" i="8"/>
  <c r="L240" i="8"/>
  <c r="L239" i="8"/>
  <c r="L238" i="8"/>
  <c r="L237" i="8"/>
  <c r="L236" i="8"/>
  <c r="L235" i="8"/>
  <c r="L234" i="8"/>
  <c r="L233" i="8"/>
  <c r="L232" i="8"/>
  <c r="L231" i="8"/>
  <c r="L230" i="8"/>
  <c r="L229" i="8"/>
  <c r="L228" i="8"/>
  <c r="L227" i="8"/>
  <c r="L226" i="8"/>
  <c r="L225" i="8"/>
  <c r="L224" i="8"/>
  <c r="L223" i="8"/>
  <c r="L222" i="8"/>
  <c r="L221" i="8"/>
  <c r="L220" i="8"/>
  <c r="L219" i="8"/>
  <c r="L218" i="8"/>
  <c r="L217" i="8"/>
  <c r="L216" i="8"/>
  <c r="L215" i="8"/>
  <c r="L214" i="8"/>
  <c r="L213" i="8"/>
  <c r="L212" i="8"/>
  <c r="L211" i="8"/>
  <c r="L210" i="8"/>
  <c r="L209" i="8"/>
  <c r="L208" i="8"/>
  <c r="L207" i="8"/>
  <c r="L206" i="8"/>
  <c r="L205" i="8"/>
  <c r="L204" i="8"/>
  <c r="L203" i="8"/>
  <c r="L202" i="8"/>
  <c r="L201" i="8"/>
  <c r="L200" i="8"/>
  <c r="L199" i="8"/>
  <c r="L198" i="8"/>
  <c r="L197" i="8"/>
  <c r="L196" i="8"/>
  <c r="L195" i="8"/>
  <c r="L194" i="8"/>
  <c r="L193" i="8"/>
  <c r="L192" i="8"/>
  <c r="L191" i="8"/>
  <c r="L190" i="8"/>
  <c r="L189" i="8"/>
  <c r="L188" i="8"/>
  <c r="L187" i="8"/>
  <c r="L186" i="8"/>
  <c r="L185" i="8"/>
  <c r="L184" i="8"/>
  <c r="L183" i="8"/>
  <c r="L182" i="8"/>
  <c r="L181" i="8"/>
  <c r="L180" i="8"/>
  <c r="L179" i="8"/>
  <c r="L178" i="8"/>
  <c r="L177" i="8"/>
  <c r="L176" i="8"/>
  <c r="L175" i="8"/>
  <c r="L174" i="8"/>
  <c r="L173" i="8"/>
  <c r="L172" i="8"/>
  <c r="L171" i="8"/>
  <c r="L170" i="8"/>
  <c r="L169" i="8"/>
  <c r="L168" i="8"/>
  <c r="L167" i="8"/>
  <c r="L166" i="8"/>
  <c r="L165" i="8"/>
  <c r="L164" i="8"/>
  <c r="L163" i="8"/>
  <c r="L162" i="8"/>
  <c r="L161" i="8"/>
  <c r="L160" i="8"/>
  <c r="L159" i="8"/>
  <c r="L158" i="8"/>
  <c r="L157" i="8"/>
  <c r="L156" i="8"/>
  <c r="L155" i="8"/>
  <c r="L154" i="8"/>
  <c r="L153" i="8"/>
  <c r="L152" i="8"/>
  <c r="L151" i="8"/>
  <c r="L150" i="8"/>
  <c r="L149" i="8"/>
  <c r="L148" i="8"/>
  <c r="L147" i="8"/>
  <c r="L146" i="8"/>
  <c r="L145" i="8"/>
  <c r="L144" i="8"/>
  <c r="L143" i="8"/>
  <c r="L142" i="8"/>
  <c r="L141" i="8"/>
  <c r="L140" i="8"/>
  <c r="L139" i="8"/>
  <c r="L138" i="8"/>
  <c r="L137" i="8"/>
  <c r="L136" i="8"/>
  <c r="L135" i="8"/>
  <c r="L134" i="8"/>
  <c r="L133" i="8"/>
  <c r="L132" i="8"/>
  <c r="L131" i="8"/>
  <c r="L130" i="8"/>
  <c r="L129" i="8"/>
  <c r="L128" i="8"/>
  <c r="L127" i="8"/>
  <c r="L126" i="8"/>
  <c r="L125" i="8"/>
  <c r="L124" i="8"/>
  <c r="L123" i="8"/>
  <c r="L122" i="8"/>
  <c r="L121" i="8"/>
  <c r="L120" i="8"/>
  <c r="L119" i="8"/>
  <c r="L118" i="8"/>
  <c r="L117" i="8"/>
  <c r="L116" i="8"/>
  <c r="L115" i="8"/>
  <c r="L114" i="8"/>
  <c r="L113" i="8"/>
  <c r="L112" i="8"/>
  <c r="L111" i="8"/>
  <c r="L110" i="8"/>
  <c r="L109" i="8"/>
  <c r="L108" i="8"/>
  <c r="L107" i="8"/>
  <c r="L106" i="8"/>
  <c r="L105" i="8"/>
  <c r="L104" i="8"/>
  <c r="L103" i="8"/>
  <c r="L102" i="8"/>
  <c r="L101" i="8"/>
  <c r="L100" i="8"/>
  <c r="L99" i="8"/>
  <c r="L98" i="8"/>
  <c r="L97" i="8"/>
  <c r="L96" i="8"/>
  <c r="L95" i="8"/>
  <c r="L94" i="8"/>
  <c r="L93" i="8"/>
  <c r="L92" i="8"/>
  <c r="L91" i="8"/>
  <c r="L90" i="8"/>
  <c r="L89" i="8"/>
  <c r="L88" i="8"/>
  <c r="L87" i="8"/>
  <c r="L86" i="8"/>
  <c r="L85" i="8"/>
  <c r="L84" i="8"/>
  <c r="L83" i="8"/>
  <c r="L82" i="8"/>
  <c r="L81" i="8"/>
  <c r="L80" i="8"/>
  <c r="L79" i="8"/>
  <c r="L78" i="8"/>
  <c r="L77" i="8"/>
  <c r="L76" i="8"/>
  <c r="L75" i="8"/>
  <c r="L74" i="8"/>
  <c r="L73" i="8"/>
  <c r="L72" i="8"/>
  <c r="L71" i="8"/>
  <c r="L70" i="8"/>
  <c r="L69" i="8"/>
  <c r="L68" i="8"/>
  <c r="L67" i="8"/>
  <c r="L66" i="8"/>
  <c r="L65" i="8"/>
  <c r="L64" i="8"/>
  <c r="L63" i="8"/>
  <c r="L62" i="8"/>
  <c r="L61" i="8"/>
  <c r="L60" i="8"/>
  <c r="L59" i="8"/>
  <c r="L58" i="8"/>
  <c r="L57" i="8"/>
  <c r="L56" i="8"/>
  <c r="L55" i="8"/>
  <c r="L54" i="8"/>
  <c r="L53" i="8"/>
  <c r="L52" i="8"/>
  <c r="L51" i="8"/>
  <c r="L50" i="8"/>
  <c r="L49" i="8"/>
  <c r="L48" i="8"/>
  <c r="L47" i="8"/>
  <c r="L46" i="8"/>
  <c r="L45" i="8"/>
  <c r="L44" i="8"/>
  <c r="L43" i="8"/>
  <c r="L42" i="8"/>
  <c r="L41" i="8"/>
  <c r="L40" i="8"/>
  <c r="L39" i="8"/>
  <c r="L38" i="8"/>
  <c r="L37" i="8"/>
  <c r="L36" i="8"/>
  <c r="L35" i="8"/>
  <c r="L34" i="8"/>
  <c r="L33" i="8"/>
  <c r="L32" i="8"/>
  <c r="L31" i="8"/>
  <c r="L30" i="8"/>
  <c r="L29" i="8"/>
  <c r="L28" i="8"/>
  <c r="L27" i="8"/>
  <c r="L26" i="8"/>
  <c r="L25" i="8"/>
  <c r="L24" i="8"/>
  <c r="L23" i="8"/>
  <c r="L22" i="8"/>
  <c r="L21" i="8"/>
  <c r="L20" i="8"/>
  <c r="L19" i="8"/>
  <c r="L18" i="8"/>
  <c r="L17" i="8"/>
  <c r="L16" i="8"/>
  <c r="L15" i="8"/>
  <c r="L14" i="8"/>
  <c r="L13" i="8"/>
  <c r="L12" i="8"/>
  <c r="L11" i="8"/>
  <c r="L10" i="8"/>
  <c r="L9" i="8"/>
  <c r="L8" i="8"/>
  <c r="L7" i="8"/>
  <c r="L6" i="8"/>
  <c r="L5" i="8"/>
  <c r="L4" i="8"/>
  <c r="L3" i="8"/>
  <c r="L2" i="8"/>
  <c r="O999" i="8"/>
  <c r="P999" i="8"/>
  <c r="Q999" i="8"/>
  <c r="O1000" i="8"/>
  <c r="P1000" i="8"/>
  <c r="Q1000" i="8"/>
  <c r="AE1000" i="8"/>
  <c r="X370" i="11" s="1"/>
  <c r="D96" i="11"/>
  <c r="D95" i="11"/>
  <c r="D94" i="11"/>
  <c r="D93" i="11"/>
  <c r="D92" i="11"/>
  <c r="D91" i="11"/>
  <c r="D87" i="11"/>
  <c r="D86" i="11"/>
  <c r="D85" i="11"/>
  <c r="D84" i="11"/>
  <c r="D83" i="11"/>
  <c r="D82" i="11"/>
  <c r="D78" i="11"/>
  <c r="D77" i="11"/>
  <c r="D76" i="11"/>
  <c r="D75" i="11"/>
  <c r="D74" i="11"/>
  <c r="D73" i="11"/>
  <c r="D69" i="11"/>
  <c r="D68" i="11"/>
  <c r="D67" i="11"/>
  <c r="D66" i="11"/>
  <c r="D65" i="11"/>
  <c r="D64" i="11"/>
  <c r="D60" i="11"/>
  <c r="D59" i="11"/>
  <c r="D58" i="11"/>
  <c r="D57" i="11"/>
  <c r="D56" i="11"/>
  <c r="D55" i="11"/>
  <c r="D51" i="11"/>
  <c r="D50" i="11"/>
  <c r="D49" i="11"/>
  <c r="D48" i="11"/>
  <c r="D47" i="11"/>
  <c r="D46" i="11"/>
  <c r="D42" i="11"/>
  <c r="D41" i="11"/>
  <c r="D40" i="11"/>
  <c r="D39" i="11"/>
  <c r="D38" i="11"/>
  <c r="D37" i="11"/>
  <c r="D33" i="11"/>
  <c r="D32" i="11"/>
  <c r="D31" i="11"/>
  <c r="D30" i="11"/>
  <c r="D29" i="11"/>
  <c r="D28" i="11"/>
  <c r="L1073" i="12"/>
  <c r="H5" i="11"/>
  <c r="H6" i="11"/>
  <c r="H7" i="11"/>
  <c r="H8" i="11"/>
  <c r="H9" i="11"/>
  <c r="H10" i="11"/>
  <c r="H11" i="11"/>
  <c r="H12" i="11"/>
  <c r="H13" i="11"/>
  <c r="H14" i="11"/>
  <c r="H15" i="11"/>
  <c r="H16" i="11"/>
  <c r="H17" i="11"/>
  <c r="H18" i="11"/>
  <c r="H19" i="11"/>
  <c r="H4" i="11"/>
  <c r="G5" i="11"/>
  <c r="G6" i="11"/>
  <c r="G7" i="11"/>
  <c r="G8" i="11"/>
  <c r="G9" i="11"/>
  <c r="G10" i="11"/>
  <c r="G11" i="11"/>
  <c r="G12" i="11"/>
  <c r="G13" i="11"/>
  <c r="G14" i="11"/>
  <c r="G15" i="11"/>
  <c r="G16" i="11"/>
  <c r="G17" i="11"/>
  <c r="G18" i="11"/>
  <c r="G19" i="11"/>
  <c r="G4" i="11"/>
  <c r="F5" i="11"/>
  <c r="F6" i="11"/>
  <c r="F7" i="11"/>
  <c r="F8" i="11"/>
  <c r="F9" i="11"/>
  <c r="F10" i="11"/>
  <c r="F11" i="11"/>
  <c r="F12" i="11"/>
  <c r="F13" i="11"/>
  <c r="F14" i="11"/>
  <c r="F15" i="11"/>
  <c r="F16" i="11"/>
  <c r="F17" i="11"/>
  <c r="F18" i="11"/>
  <c r="F19" i="11"/>
  <c r="F4" i="11"/>
  <c r="E5" i="11"/>
  <c r="E6" i="11"/>
  <c r="E7" i="11"/>
  <c r="E8" i="11"/>
  <c r="E9" i="11"/>
  <c r="E10" i="11"/>
  <c r="E11" i="11"/>
  <c r="E12" i="11"/>
  <c r="E13" i="11"/>
  <c r="E14" i="11"/>
  <c r="E15" i="11"/>
  <c r="E16" i="11"/>
  <c r="E17" i="11"/>
  <c r="E18" i="11"/>
  <c r="E19" i="11"/>
  <c r="E4" i="11"/>
  <c r="D5" i="11"/>
  <c r="D6" i="11"/>
  <c r="D7" i="11"/>
  <c r="D8" i="11"/>
  <c r="D9" i="11"/>
  <c r="D10" i="11"/>
  <c r="D11" i="11"/>
  <c r="D12" i="11"/>
  <c r="D13" i="11"/>
  <c r="D14" i="11"/>
  <c r="D15" i="11"/>
  <c r="D16" i="11"/>
  <c r="D17" i="11"/>
  <c r="D18" i="11"/>
  <c r="D19" i="11"/>
  <c r="D4" i="11"/>
  <c r="C5" i="11"/>
  <c r="C6" i="11"/>
  <c r="C7" i="11"/>
  <c r="C8" i="11"/>
  <c r="C9" i="11"/>
  <c r="C10" i="11"/>
  <c r="C11" i="11"/>
  <c r="C12" i="11"/>
  <c r="C13" i="11"/>
  <c r="C14" i="11"/>
  <c r="C15" i="11"/>
  <c r="C16" i="11"/>
  <c r="C17" i="11"/>
  <c r="C18" i="11"/>
  <c r="C19" i="11"/>
  <c r="C4" i="11"/>
  <c r="L1000" i="12"/>
  <c r="L999" i="12"/>
  <c r="O999" i="12"/>
  <c r="P999" i="12"/>
  <c r="Q999" i="12"/>
  <c r="AE999" i="12"/>
  <c r="W369" i="11" s="1"/>
  <c r="O1000" i="12"/>
  <c r="P1000" i="12"/>
  <c r="Q1000" i="12"/>
  <c r="AE1000" i="12"/>
  <c r="W370" i="11" s="1"/>
  <c r="O148" i="12"/>
  <c r="P148" i="12"/>
  <c r="Q148" i="12"/>
  <c r="C87" i="11"/>
  <c r="H87" i="11" s="1"/>
  <c r="C86" i="11"/>
  <c r="H86" i="11" s="1"/>
  <c r="C85" i="11"/>
  <c r="H85" i="11" s="1"/>
  <c r="C84" i="11"/>
  <c r="G84" i="11" s="1"/>
  <c r="C83" i="11"/>
  <c r="H83" i="11" s="1"/>
  <c r="C82" i="11"/>
  <c r="H82" i="11" s="1"/>
  <c r="C78" i="11"/>
  <c r="H78" i="11" s="1"/>
  <c r="C77" i="11"/>
  <c r="H77" i="11" s="1"/>
  <c r="C76" i="11"/>
  <c r="H76" i="11" s="1"/>
  <c r="C75" i="11"/>
  <c r="H75" i="11" s="1"/>
  <c r="C74" i="11"/>
  <c r="H74" i="11" s="1"/>
  <c r="C73" i="11"/>
  <c r="H73" i="11" s="1"/>
  <c r="C69" i="11"/>
  <c r="H69" i="11" s="1"/>
  <c r="C68" i="11"/>
  <c r="H68" i="11" s="1"/>
  <c r="C67" i="11"/>
  <c r="H67" i="11" s="1"/>
  <c r="C66" i="11"/>
  <c r="H66" i="11" s="1"/>
  <c r="C65" i="11"/>
  <c r="H65" i="11" s="1"/>
  <c r="C64" i="11"/>
  <c r="H64" i="11" s="1"/>
  <c r="C60" i="11"/>
  <c r="H60" i="11" s="1"/>
  <c r="C59" i="11"/>
  <c r="H59" i="11" s="1"/>
  <c r="C58" i="11"/>
  <c r="H58" i="11" s="1"/>
  <c r="C57" i="11"/>
  <c r="H57" i="11" s="1"/>
  <c r="C56" i="11"/>
  <c r="H56" i="11" s="1"/>
  <c r="C55" i="11"/>
  <c r="H55" i="11" s="1"/>
  <c r="C51" i="11"/>
  <c r="H51" i="11" s="1"/>
  <c r="C50" i="11"/>
  <c r="H50" i="11" s="1"/>
  <c r="C49" i="11"/>
  <c r="H49" i="11" s="1"/>
  <c r="C48" i="11"/>
  <c r="H48" i="11" s="1"/>
  <c r="C47" i="11"/>
  <c r="H47" i="11" s="1"/>
  <c r="C46" i="11"/>
  <c r="H46" i="11" s="1"/>
  <c r="C42" i="11"/>
  <c r="H42" i="11" s="1"/>
  <c r="C41" i="11"/>
  <c r="H41" i="11" s="1"/>
  <c r="C40" i="11"/>
  <c r="H40" i="11" s="1"/>
  <c r="C39" i="11"/>
  <c r="H39" i="11" s="1"/>
  <c r="C38" i="11"/>
  <c r="H38" i="11" s="1"/>
  <c r="C37" i="11"/>
  <c r="H37" i="11" s="1"/>
  <c r="C33" i="11"/>
  <c r="H33" i="11" s="1"/>
  <c r="C32" i="11"/>
  <c r="H32" i="11" s="1"/>
  <c r="C31" i="11"/>
  <c r="H31" i="11" s="1"/>
  <c r="C30" i="11"/>
  <c r="H30" i="11" s="1"/>
  <c r="C29" i="11"/>
  <c r="H29" i="11" s="1"/>
  <c r="C28" i="11"/>
  <c r="H28" i="11" s="1"/>
  <c r="B96" i="11"/>
  <c r="B95" i="11"/>
  <c r="B94" i="11"/>
  <c r="B93" i="11"/>
  <c r="B92" i="11"/>
  <c r="B91" i="11"/>
  <c r="B87" i="11"/>
  <c r="B86" i="11"/>
  <c r="B85" i="11"/>
  <c r="B84" i="11"/>
  <c r="B83" i="11"/>
  <c r="B82" i="11"/>
  <c r="B78" i="11"/>
  <c r="B77" i="11"/>
  <c r="B76" i="11"/>
  <c r="B75" i="11"/>
  <c r="B74" i="11"/>
  <c r="B73" i="11"/>
  <c r="B69" i="11"/>
  <c r="B68" i="11"/>
  <c r="B67" i="11"/>
  <c r="B66" i="11"/>
  <c r="B65" i="11"/>
  <c r="B64" i="11"/>
  <c r="B60" i="11"/>
  <c r="B59" i="11"/>
  <c r="B58" i="11"/>
  <c r="B57" i="11"/>
  <c r="B56" i="11"/>
  <c r="B55" i="11"/>
  <c r="B51" i="11"/>
  <c r="B50" i="11"/>
  <c r="B49" i="11"/>
  <c r="B48" i="11"/>
  <c r="B47" i="11"/>
  <c r="B46" i="11"/>
  <c r="B42" i="11"/>
  <c r="B41" i="11"/>
  <c r="B40" i="11"/>
  <c r="B39" i="11"/>
  <c r="B38" i="11"/>
  <c r="B37" i="11"/>
  <c r="B33" i="11"/>
  <c r="B32" i="11"/>
  <c r="B31" i="11"/>
  <c r="B30" i="11"/>
  <c r="B29" i="11"/>
  <c r="B28" i="11"/>
  <c r="AE1138" i="12"/>
  <c r="W418" i="11" s="1"/>
  <c r="Q1138" i="12"/>
  <c r="P1138" i="12"/>
  <c r="O1138" i="12"/>
  <c r="L1138" i="12"/>
  <c r="AE1137" i="12"/>
  <c r="W417" i="11" s="1"/>
  <c r="Q1137" i="12"/>
  <c r="P1137" i="12"/>
  <c r="O1137" i="12"/>
  <c r="L1137" i="12"/>
  <c r="AE1136" i="12"/>
  <c r="W416" i="11" s="1"/>
  <c r="Q1136" i="12"/>
  <c r="P1136" i="12"/>
  <c r="O1136" i="12"/>
  <c r="L1136" i="12"/>
  <c r="AE1135" i="12"/>
  <c r="W415" i="11" s="1"/>
  <c r="Q1135" i="12"/>
  <c r="P1135" i="12"/>
  <c r="O1135" i="12"/>
  <c r="L1135" i="12"/>
  <c r="AE1134" i="12"/>
  <c r="W414" i="11" s="1"/>
  <c r="Q1134" i="12"/>
  <c r="P1134" i="12"/>
  <c r="O1134" i="12"/>
  <c r="L1134" i="12"/>
  <c r="AE1133" i="12"/>
  <c r="W413" i="11" s="1"/>
  <c r="Q1133" i="12"/>
  <c r="P1133" i="12"/>
  <c r="O1133" i="12"/>
  <c r="L1133" i="12"/>
  <c r="AE1132" i="12"/>
  <c r="W412" i="11" s="1"/>
  <c r="Q1132" i="12"/>
  <c r="P1132" i="12"/>
  <c r="O1132" i="12"/>
  <c r="L1132" i="12"/>
  <c r="AE1131" i="12"/>
  <c r="W411" i="11" s="1"/>
  <c r="Q1131" i="12"/>
  <c r="P1131" i="12"/>
  <c r="O1131" i="12"/>
  <c r="L1131" i="12"/>
  <c r="Q1130" i="12"/>
  <c r="P1130" i="12"/>
  <c r="O1130" i="12"/>
  <c r="L1130" i="12"/>
  <c r="AE1129" i="12"/>
  <c r="W410" i="11" s="1"/>
  <c r="Q1129" i="12"/>
  <c r="P1129" i="12"/>
  <c r="O1129" i="12"/>
  <c r="L1129" i="12"/>
  <c r="Q1128" i="12"/>
  <c r="P1128" i="12"/>
  <c r="O1128" i="12"/>
  <c r="L1128" i="12"/>
  <c r="AE1127" i="12"/>
  <c r="W409" i="11" s="1"/>
  <c r="Q1127" i="12"/>
  <c r="P1127" i="12"/>
  <c r="O1127" i="12"/>
  <c r="L1127" i="12"/>
  <c r="Q1126" i="12"/>
  <c r="P1126" i="12"/>
  <c r="O1126" i="12"/>
  <c r="L1126" i="12"/>
  <c r="Q1125" i="12"/>
  <c r="P1125" i="12"/>
  <c r="O1125" i="12"/>
  <c r="L1125" i="12"/>
  <c r="Q1124" i="12"/>
  <c r="P1124" i="12"/>
  <c r="O1124" i="12"/>
  <c r="L1124" i="12"/>
  <c r="Q1123" i="12"/>
  <c r="P1123" i="12"/>
  <c r="O1123" i="12"/>
  <c r="L1123" i="12"/>
  <c r="Q1122" i="12"/>
  <c r="P1122" i="12"/>
  <c r="O1122" i="12"/>
  <c r="L1122" i="12"/>
  <c r="AE1121" i="12"/>
  <c r="W408" i="11" s="1"/>
  <c r="Q1121" i="12"/>
  <c r="P1121" i="12"/>
  <c r="O1121" i="12"/>
  <c r="L1121" i="12"/>
  <c r="AE1120" i="12"/>
  <c r="W407" i="11" s="1"/>
  <c r="Q1120" i="12"/>
  <c r="P1120" i="12"/>
  <c r="O1120" i="12"/>
  <c r="L1120" i="12"/>
  <c r="AE1119" i="12"/>
  <c r="W406" i="11" s="1"/>
  <c r="Q1119" i="12"/>
  <c r="P1119" i="12"/>
  <c r="O1119" i="12"/>
  <c r="L1119" i="12"/>
  <c r="AE1118" i="12"/>
  <c r="W405" i="11" s="1"/>
  <c r="Q1118" i="12"/>
  <c r="P1118" i="12"/>
  <c r="O1118" i="12"/>
  <c r="L1118" i="12"/>
  <c r="Q1117" i="12"/>
  <c r="P1117" i="12"/>
  <c r="O1117" i="12"/>
  <c r="L1117" i="12"/>
  <c r="AE1116" i="12"/>
  <c r="W404" i="11" s="1"/>
  <c r="Q1116" i="12"/>
  <c r="P1116" i="12"/>
  <c r="O1116" i="12"/>
  <c r="L1116" i="12"/>
  <c r="AE1115" i="12"/>
  <c r="W403" i="11" s="1"/>
  <c r="Q1115" i="12"/>
  <c r="P1115" i="12"/>
  <c r="O1115" i="12"/>
  <c r="L1115" i="12"/>
  <c r="Q1114" i="12"/>
  <c r="P1114" i="12"/>
  <c r="O1114" i="12"/>
  <c r="L1114" i="12"/>
  <c r="Q1113" i="12"/>
  <c r="P1113" i="12"/>
  <c r="O1113" i="12"/>
  <c r="L1113" i="12"/>
  <c r="AE1112" i="12"/>
  <c r="W402" i="11" s="1"/>
  <c r="Q1112" i="12"/>
  <c r="P1112" i="12"/>
  <c r="O1112" i="12"/>
  <c r="L1112" i="12"/>
  <c r="Q1111" i="12"/>
  <c r="P1111" i="12"/>
  <c r="O1111" i="12"/>
  <c r="L1111" i="12"/>
  <c r="Q1110" i="12"/>
  <c r="P1110" i="12"/>
  <c r="O1110" i="12"/>
  <c r="L1110" i="12"/>
  <c r="Q1109" i="12"/>
  <c r="P1109" i="12"/>
  <c r="O1109" i="12"/>
  <c r="L1109" i="12"/>
  <c r="Q1108" i="12"/>
  <c r="P1108" i="12"/>
  <c r="O1108" i="12"/>
  <c r="L1108" i="12"/>
  <c r="Q1107" i="12"/>
  <c r="P1107" i="12"/>
  <c r="O1107" i="12"/>
  <c r="L1107" i="12"/>
  <c r="AE1106" i="12"/>
  <c r="W401" i="11" s="1"/>
  <c r="Q1106" i="12"/>
  <c r="P1106" i="12"/>
  <c r="O1106" i="12"/>
  <c r="L1106" i="12"/>
  <c r="AE1105" i="12"/>
  <c r="W400" i="11" s="1"/>
  <c r="Q1105" i="12"/>
  <c r="P1105" i="12"/>
  <c r="O1105" i="12"/>
  <c r="L1105" i="12"/>
  <c r="AE1104" i="12"/>
  <c r="W399" i="11" s="1"/>
  <c r="Q1104" i="12"/>
  <c r="P1104" i="12"/>
  <c r="O1104" i="12"/>
  <c r="L1104" i="12"/>
  <c r="AE1103" i="12"/>
  <c r="W398" i="11" s="1"/>
  <c r="Q1103" i="12"/>
  <c r="P1103" i="12"/>
  <c r="O1103" i="12"/>
  <c r="L1103" i="12"/>
  <c r="AE1102" i="12"/>
  <c r="W397" i="11" s="1"/>
  <c r="Q1102" i="12"/>
  <c r="P1102" i="12"/>
  <c r="O1102" i="12"/>
  <c r="L1102" i="12"/>
  <c r="Q1101" i="12"/>
  <c r="P1101" i="12"/>
  <c r="O1101" i="12"/>
  <c r="L1101" i="12"/>
  <c r="Q1100" i="12"/>
  <c r="P1100" i="12"/>
  <c r="O1100" i="12"/>
  <c r="L1100" i="12"/>
  <c r="Q1099" i="12"/>
  <c r="P1099" i="12"/>
  <c r="O1099" i="12"/>
  <c r="L1099" i="12"/>
  <c r="Q1098" i="12"/>
  <c r="P1098" i="12"/>
  <c r="O1098" i="12"/>
  <c r="L1098" i="12"/>
  <c r="AE1097" i="12"/>
  <c r="W396" i="11" s="1"/>
  <c r="Q1097" i="12"/>
  <c r="P1097" i="12"/>
  <c r="O1097" i="12"/>
  <c r="L1097" i="12"/>
  <c r="Q1096" i="12"/>
  <c r="P1096" i="12"/>
  <c r="O1096" i="12"/>
  <c r="L1096" i="12"/>
  <c r="Q1095" i="12"/>
  <c r="P1095" i="12"/>
  <c r="O1095" i="12"/>
  <c r="L1095" i="12"/>
  <c r="AE1094" i="12"/>
  <c r="W395" i="11" s="1"/>
  <c r="Q1094" i="12"/>
  <c r="P1094" i="12"/>
  <c r="O1094" i="12"/>
  <c r="L1094" i="12"/>
  <c r="AE1093" i="12"/>
  <c r="W394" i="11" s="1"/>
  <c r="Q1093" i="12"/>
  <c r="P1093" i="12"/>
  <c r="O1093" i="12"/>
  <c r="L1093" i="12"/>
  <c r="Q1092" i="12"/>
  <c r="P1092" i="12"/>
  <c r="O1092" i="12"/>
  <c r="L1092" i="12"/>
  <c r="AE1091" i="12"/>
  <c r="W393" i="11" s="1"/>
  <c r="Q1091" i="12"/>
  <c r="P1091" i="12"/>
  <c r="O1091" i="12"/>
  <c r="L1091" i="12"/>
  <c r="Q1090" i="12"/>
  <c r="P1090" i="12"/>
  <c r="O1090" i="12"/>
  <c r="L1090" i="12"/>
  <c r="Q1089" i="12"/>
  <c r="P1089" i="12"/>
  <c r="O1089" i="12"/>
  <c r="L1089" i="12"/>
  <c r="AE1088" i="12"/>
  <c r="W392" i="11" s="1"/>
  <c r="Q1088" i="12"/>
  <c r="P1088" i="12"/>
  <c r="O1088" i="12"/>
  <c r="L1088" i="12"/>
  <c r="Q1087" i="12"/>
  <c r="P1087" i="12"/>
  <c r="O1087" i="12"/>
  <c r="L1087" i="12"/>
  <c r="AE1086" i="12"/>
  <c r="W391" i="11" s="1"/>
  <c r="Q1086" i="12"/>
  <c r="P1086" i="12"/>
  <c r="O1086" i="12"/>
  <c r="L1086" i="12"/>
  <c r="AE1085" i="12"/>
  <c r="W390" i="11" s="1"/>
  <c r="Q1085" i="12"/>
  <c r="P1085" i="12"/>
  <c r="O1085" i="12"/>
  <c r="L1085" i="12"/>
  <c r="AE1084" i="12"/>
  <c r="W389" i="11" s="1"/>
  <c r="Q1084" i="12"/>
  <c r="P1084" i="12"/>
  <c r="O1084" i="12"/>
  <c r="L1084" i="12"/>
  <c r="Q1083" i="12"/>
  <c r="P1083" i="12"/>
  <c r="O1083" i="12"/>
  <c r="L1083" i="12"/>
  <c r="Q1082" i="12"/>
  <c r="P1082" i="12"/>
  <c r="O1082" i="12"/>
  <c r="L1082" i="12"/>
  <c r="Q1081" i="12"/>
  <c r="P1081" i="12"/>
  <c r="O1081" i="12"/>
  <c r="L1081" i="12"/>
  <c r="Q1080" i="12"/>
  <c r="P1080" i="12"/>
  <c r="O1080" i="12"/>
  <c r="L1080" i="12"/>
  <c r="Q1079" i="12"/>
  <c r="P1079" i="12"/>
  <c r="O1079" i="12"/>
  <c r="L1079" i="12"/>
  <c r="Q1078" i="12"/>
  <c r="P1078" i="12"/>
  <c r="O1078" i="12"/>
  <c r="L1078" i="12"/>
  <c r="Q1077" i="12"/>
  <c r="P1077" i="12"/>
  <c r="O1077" i="12"/>
  <c r="L1077" i="12"/>
  <c r="Q1076" i="12"/>
  <c r="P1076" i="12"/>
  <c r="O1076" i="12"/>
  <c r="L1076" i="12"/>
  <c r="Q1075" i="12"/>
  <c r="P1075" i="12"/>
  <c r="O1075" i="12"/>
  <c r="L1075" i="12"/>
  <c r="Q1074" i="12"/>
  <c r="P1074" i="12"/>
  <c r="O1074" i="12"/>
  <c r="L1074" i="12"/>
  <c r="AE1073" i="12"/>
  <c r="W388" i="11" s="1"/>
  <c r="Q1073" i="12"/>
  <c r="P1073" i="12"/>
  <c r="O1073" i="12"/>
  <c r="Q1072" i="12"/>
  <c r="P1072" i="12"/>
  <c r="O1072" i="12"/>
  <c r="L1072" i="12"/>
  <c r="Q1071" i="12"/>
  <c r="P1071" i="12"/>
  <c r="O1071" i="12"/>
  <c r="L1071" i="12"/>
  <c r="Q1070" i="12"/>
  <c r="P1070" i="12"/>
  <c r="O1070" i="12"/>
  <c r="L1070" i="12"/>
  <c r="AE1069" i="12"/>
  <c r="W387" i="11" s="1"/>
  <c r="Q1069" i="12"/>
  <c r="P1069" i="12"/>
  <c r="O1069" i="12"/>
  <c r="L1069" i="12"/>
  <c r="Q1068" i="12"/>
  <c r="P1068" i="12"/>
  <c r="O1068" i="12"/>
  <c r="L1068" i="12"/>
  <c r="Q1067" i="12"/>
  <c r="P1067" i="12"/>
  <c r="O1067" i="12"/>
  <c r="L1067" i="12"/>
  <c r="AE1066" i="12"/>
  <c r="W386" i="11" s="1"/>
  <c r="Q1066" i="12"/>
  <c r="P1066" i="12"/>
  <c r="O1066" i="12"/>
  <c r="L1066" i="12"/>
  <c r="AE1065" i="12"/>
  <c r="W385" i="11" s="1"/>
  <c r="Q1065" i="12"/>
  <c r="P1065" i="12"/>
  <c r="O1065" i="12"/>
  <c r="L1065" i="12"/>
  <c r="Q1064" i="12"/>
  <c r="P1064" i="12"/>
  <c r="O1064" i="12"/>
  <c r="L1064" i="12"/>
  <c r="Q1063" i="12"/>
  <c r="P1063" i="12"/>
  <c r="O1063" i="12"/>
  <c r="L1063" i="12"/>
  <c r="Q1062" i="12"/>
  <c r="P1062" i="12"/>
  <c r="O1062" i="12"/>
  <c r="L1062" i="12"/>
  <c r="AE1061" i="12"/>
  <c r="W384" i="11" s="1"/>
  <c r="Q1061" i="12"/>
  <c r="P1061" i="12"/>
  <c r="O1061" i="12"/>
  <c r="L1061" i="12"/>
  <c r="Q1060" i="12"/>
  <c r="P1060" i="12"/>
  <c r="O1060" i="12"/>
  <c r="L1060" i="12"/>
  <c r="Q1059" i="12"/>
  <c r="P1059" i="12"/>
  <c r="O1059" i="12"/>
  <c r="L1059" i="12"/>
  <c r="Q1058" i="12"/>
  <c r="P1058" i="12"/>
  <c r="O1058" i="12"/>
  <c r="L1058" i="12"/>
  <c r="Q1057" i="12"/>
  <c r="P1057" i="12"/>
  <c r="O1057" i="12"/>
  <c r="L1057" i="12"/>
  <c r="Q1056" i="12"/>
  <c r="P1056" i="12"/>
  <c r="O1056" i="12"/>
  <c r="L1056" i="12"/>
  <c r="Q1055" i="12"/>
  <c r="P1055" i="12"/>
  <c r="O1055" i="12"/>
  <c r="L1055" i="12"/>
  <c r="Q1054" i="12"/>
  <c r="P1054" i="12"/>
  <c r="O1054" i="12"/>
  <c r="L1054" i="12"/>
  <c r="Q1053" i="12"/>
  <c r="P1053" i="12"/>
  <c r="O1053" i="12"/>
  <c r="L1053" i="12"/>
  <c r="Q1052" i="12"/>
  <c r="P1052" i="12"/>
  <c r="O1052" i="12"/>
  <c r="L1052" i="12"/>
  <c r="AE1051" i="12"/>
  <c r="W383" i="11" s="1"/>
  <c r="Q1051" i="12"/>
  <c r="P1051" i="12"/>
  <c r="O1051" i="12"/>
  <c r="L1051" i="12"/>
  <c r="Q1050" i="12"/>
  <c r="P1050" i="12"/>
  <c r="O1050" i="12"/>
  <c r="L1050" i="12"/>
  <c r="AE1049" i="12"/>
  <c r="W382" i="11" s="1"/>
  <c r="Q1049" i="12"/>
  <c r="P1049" i="12"/>
  <c r="O1049" i="12"/>
  <c r="L1049" i="12"/>
  <c r="Q1048" i="12"/>
  <c r="P1048" i="12"/>
  <c r="O1048" i="12"/>
  <c r="L1048" i="12"/>
  <c r="AE1047" i="12"/>
  <c r="W381" i="11" s="1"/>
  <c r="Q1047" i="12"/>
  <c r="P1047" i="12"/>
  <c r="O1047" i="12"/>
  <c r="L1047" i="12"/>
  <c r="Q1046" i="12"/>
  <c r="P1046" i="12"/>
  <c r="O1046" i="12"/>
  <c r="L1046" i="12"/>
  <c r="AE1045" i="12"/>
  <c r="W380" i="11" s="1"/>
  <c r="Q1045" i="12"/>
  <c r="P1045" i="12"/>
  <c r="O1045" i="12"/>
  <c r="L1045" i="12"/>
  <c r="Q1044" i="12"/>
  <c r="P1044" i="12"/>
  <c r="O1044" i="12"/>
  <c r="L1044" i="12"/>
  <c r="Q1043" i="12"/>
  <c r="P1043" i="12"/>
  <c r="O1043" i="12"/>
  <c r="L1043" i="12"/>
  <c r="Q1042" i="12"/>
  <c r="P1042" i="12"/>
  <c r="O1042" i="12"/>
  <c r="L1042" i="12"/>
  <c r="Q1041" i="12"/>
  <c r="P1041" i="12"/>
  <c r="O1041" i="12"/>
  <c r="L1041" i="12"/>
  <c r="AE1040" i="12"/>
  <c r="W379" i="11" s="1"/>
  <c r="Q1040" i="12"/>
  <c r="P1040" i="12"/>
  <c r="O1040" i="12"/>
  <c r="L1040" i="12"/>
  <c r="AE1039" i="12"/>
  <c r="W378" i="11" s="1"/>
  <c r="Q1039" i="12"/>
  <c r="P1039" i="12"/>
  <c r="O1039" i="12"/>
  <c r="L1039" i="12"/>
  <c r="Q1038" i="12"/>
  <c r="P1038" i="12"/>
  <c r="O1038" i="12"/>
  <c r="L1038" i="12"/>
  <c r="Q1037" i="12"/>
  <c r="P1037" i="12"/>
  <c r="O1037" i="12"/>
  <c r="L1037" i="12"/>
  <c r="Q1036" i="12"/>
  <c r="P1036" i="12"/>
  <c r="O1036" i="12"/>
  <c r="L1036" i="12"/>
  <c r="AE1035" i="12"/>
  <c r="W377" i="11" s="1"/>
  <c r="Q1035" i="12"/>
  <c r="P1035" i="12"/>
  <c r="O1035" i="12"/>
  <c r="L1035" i="12"/>
  <c r="AE1034" i="12"/>
  <c r="W376" i="11" s="1"/>
  <c r="Q1034" i="12"/>
  <c r="P1034" i="12"/>
  <c r="O1034" i="12"/>
  <c r="L1034" i="12"/>
  <c r="AE1033" i="12"/>
  <c r="W375" i="11" s="1"/>
  <c r="Q1033" i="12"/>
  <c r="P1033" i="12"/>
  <c r="O1033" i="12"/>
  <c r="L1033" i="12"/>
  <c r="Q1032" i="12"/>
  <c r="P1032" i="12"/>
  <c r="O1032" i="12"/>
  <c r="L1032" i="12"/>
  <c r="Q1031" i="12"/>
  <c r="P1031" i="12"/>
  <c r="O1031" i="12"/>
  <c r="L1031" i="12"/>
  <c r="Q1030" i="12"/>
  <c r="P1030" i="12"/>
  <c r="O1030" i="12"/>
  <c r="L1030" i="12"/>
  <c r="Q1029" i="12"/>
  <c r="P1029" i="12"/>
  <c r="O1029" i="12"/>
  <c r="L1029" i="12"/>
  <c r="Q1028" i="12"/>
  <c r="P1028" i="12"/>
  <c r="O1028" i="12"/>
  <c r="L1028" i="12"/>
  <c r="Q1027" i="12"/>
  <c r="P1027" i="12"/>
  <c r="O1027" i="12"/>
  <c r="L1027" i="12"/>
  <c r="Q1026" i="12"/>
  <c r="P1026" i="12"/>
  <c r="O1026" i="12"/>
  <c r="L1026" i="12"/>
  <c r="Q1025" i="12"/>
  <c r="P1025" i="12"/>
  <c r="O1025" i="12"/>
  <c r="L1025" i="12"/>
  <c r="Q1024" i="12"/>
  <c r="P1024" i="12"/>
  <c r="O1024" i="12"/>
  <c r="L1024" i="12"/>
  <c r="Q1023" i="12"/>
  <c r="P1023" i="12"/>
  <c r="O1023" i="12"/>
  <c r="L1023" i="12"/>
  <c r="Q1022" i="12"/>
  <c r="P1022" i="12"/>
  <c r="O1022" i="12"/>
  <c r="L1022" i="12"/>
  <c r="AE1021" i="12"/>
  <c r="W374" i="11" s="1"/>
  <c r="Q1021" i="12"/>
  <c r="P1021" i="12"/>
  <c r="O1021" i="12"/>
  <c r="L1021" i="12"/>
  <c r="Q1020" i="12"/>
  <c r="P1020" i="12"/>
  <c r="O1020" i="12"/>
  <c r="L1020" i="12"/>
  <c r="Q1019" i="12"/>
  <c r="P1019" i="12"/>
  <c r="O1019" i="12"/>
  <c r="L1019" i="12"/>
  <c r="Q1018" i="12"/>
  <c r="P1018" i="12"/>
  <c r="O1018" i="12"/>
  <c r="L1018" i="12"/>
  <c r="Q1017" i="12"/>
  <c r="P1017" i="12"/>
  <c r="O1017" i="12"/>
  <c r="L1017" i="12"/>
  <c r="Q1016" i="12"/>
  <c r="P1016" i="12"/>
  <c r="O1016" i="12"/>
  <c r="L1016" i="12"/>
  <c r="Q1015" i="12"/>
  <c r="P1015" i="12"/>
  <c r="O1015" i="12"/>
  <c r="L1015" i="12"/>
  <c r="Q1014" i="12"/>
  <c r="P1014" i="12"/>
  <c r="O1014" i="12"/>
  <c r="L1014" i="12"/>
  <c r="AE1013" i="12"/>
  <c r="W373" i="11" s="1"/>
  <c r="Q1013" i="12"/>
  <c r="P1013" i="12"/>
  <c r="O1013" i="12"/>
  <c r="L1013" i="12"/>
  <c r="Q1012" i="12"/>
  <c r="P1012" i="12"/>
  <c r="O1012" i="12"/>
  <c r="L1012" i="12"/>
  <c r="Q1011" i="12"/>
  <c r="P1011" i="12"/>
  <c r="O1011" i="12"/>
  <c r="L1011" i="12"/>
  <c r="Q1010" i="12"/>
  <c r="P1010" i="12"/>
  <c r="O1010" i="12"/>
  <c r="L1010" i="12"/>
  <c r="Q1009" i="12"/>
  <c r="P1009" i="12"/>
  <c r="O1009" i="12"/>
  <c r="L1009" i="12"/>
  <c r="AE1008" i="12"/>
  <c r="W372" i="11" s="1"/>
  <c r="Q1008" i="12"/>
  <c r="P1008" i="12"/>
  <c r="O1008" i="12"/>
  <c r="L1008" i="12"/>
  <c r="Q1007" i="12"/>
  <c r="P1007" i="12"/>
  <c r="O1007" i="12"/>
  <c r="L1007" i="12"/>
  <c r="Q1006" i="12"/>
  <c r="P1006" i="12"/>
  <c r="O1006" i="12"/>
  <c r="L1006" i="12"/>
  <c r="Q1005" i="12"/>
  <c r="P1005" i="12"/>
  <c r="O1005" i="12"/>
  <c r="L1005" i="12"/>
  <c r="Q1004" i="12"/>
  <c r="P1004" i="12"/>
  <c r="O1004" i="12"/>
  <c r="L1004" i="12"/>
  <c r="Q1003" i="12"/>
  <c r="P1003" i="12"/>
  <c r="O1003" i="12"/>
  <c r="L1003" i="12"/>
  <c r="Q1002" i="12"/>
  <c r="P1002" i="12"/>
  <c r="O1002" i="12"/>
  <c r="L1002" i="12"/>
  <c r="AE1001" i="12"/>
  <c r="W371" i="11" s="1"/>
  <c r="Q1001" i="12"/>
  <c r="P1001" i="12"/>
  <c r="O1001" i="12"/>
  <c r="L1001" i="12"/>
  <c r="AE998" i="12"/>
  <c r="W368" i="11" s="1"/>
  <c r="Q998" i="12"/>
  <c r="P998" i="12"/>
  <c r="O998" i="12"/>
  <c r="L998" i="12"/>
  <c r="AE997" i="12"/>
  <c r="W367" i="11" s="1"/>
  <c r="Q997" i="12"/>
  <c r="P997" i="12"/>
  <c r="O997" i="12"/>
  <c r="L997" i="12"/>
  <c r="AE996" i="12"/>
  <c r="W366" i="11" s="1"/>
  <c r="Q996" i="12"/>
  <c r="P996" i="12"/>
  <c r="O996" i="12"/>
  <c r="L996" i="12"/>
  <c r="AE995" i="12"/>
  <c r="W365" i="11" s="1"/>
  <c r="Q995" i="12"/>
  <c r="P995" i="12"/>
  <c r="O995" i="12"/>
  <c r="L995" i="12"/>
  <c r="AE994" i="12"/>
  <c r="W364" i="11" s="1"/>
  <c r="Q994" i="12"/>
  <c r="P994" i="12"/>
  <c r="O994" i="12"/>
  <c r="L994" i="12"/>
  <c r="Q993" i="12"/>
  <c r="P993" i="12"/>
  <c r="O993" i="12"/>
  <c r="L993" i="12"/>
  <c r="Q992" i="12"/>
  <c r="P992" i="12"/>
  <c r="O992" i="12"/>
  <c r="L992" i="12"/>
  <c r="Q991" i="12"/>
  <c r="P991" i="12"/>
  <c r="O991" i="12"/>
  <c r="L991" i="12"/>
  <c r="Q990" i="12"/>
  <c r="P990" i="12"/>
  <c r="O990" i="12"/>
  <c r="L990" i="12"/>
  <c r="Q989" i="12"/>
  <c r="P989" i="12"/>
  <c r="O989" i="12"/>
  <c r="L989" i="12"/>
  <c r="Q988" i="12"/>
  <c r="P988" i="12"/>
  <c r="O988" i="12"/>
  <c r="L988" i="12"/>
  <c r="Q987" i="12"/>
  <c r="P987" i="12"/>
  <c r="O987" i="12"/>
  <c r="L987" i="12"/>
  <c r="AE986" i="12"/>
  <c r="W363" i="11" s="1"/>
  <c r="Q986" i="12"/>
  <c r="P986" i="12"/>
  <c r="O986" i="12"/>
  <c r="L986" i="12"/>
  <c r="AE985" i="12"/>
  <c r="W362" i="11" s="1"/>
  <c r="Q985" i="12"/>
  <c r="P985" i="12"/>
  <c r="O985" i="12"/>
  <c r="L985" i="12"/>
  <c r="Q984" i="12"/>
  <c r="P984" i="12"/>
  <c r="O984" i="12"/>
  <c r="L984" i="12"/>
  <c r="Q983" i="12"/>
  <c r="P983" i="12"/>
  <c r="O983" i="12"/>
  <c r="L983" i="12"/>
  <c r="Q982" i="12"/>
  <c r="P982" i="12"/>
  <c r="O982" i="12"/>
  <c r="L982" i="12"/>
  <c r="AE981" i="12"/>
  <c r="W361" i="11" s="1"/>
  <c r="Q981" i="12"/>
  <c r="P981" i="12"/>
  <c r="O981" i="12"/>
  <c r="L981" i="12"/>
  <c r="Q980" i="12"/>
  <c r="P980" i="12"/>
  <c r="O980" i="12"/>
  <c r="L980" i="12"/>
  <c r="Q979" i="12"/>
  <c r="P979" i="12"/>
  <c r="O979" i="12"/>
  <c r="L979" i="12"/>
  <c r="Q978" i="12"/>
  <c r="P978" i="12"/>
  <c r="O978" i="12"/>
  <c r="L978" i="12"/>
  <c r="Q977" i="12"/>
  <c r="P977" i="12"/>
  <c r="O977" i="12"/>
  <c r="L977" i="12"/>
  <c r="Q976" i="12"/>
  <c r="P976" i="12"/>
  <c r="O976" i="12"/>
  <c r="L976" i="12"/>
  <c r="Q975" i="12"/>
  <c r="P975" i="12"/>
  <c r="O975" i="12"/>
  <c r="L975" i="12"/>
  <c r="Q974" i="12"/>
  <c r="P974" i="12"/>
  <c r="O974" i="12"/>
  <c r="L974" i="12"/>
  <c r="Q973" i="12"/>
  <c r="P973" i="12"/>
  <c r="O973" i="12"/>
  <c r="L973" i="12"/>
  <c r="Q972" i="12"/>
  <c r="P972" i="12"/>
  <c r="O972" i="12"/>
  <c r="L972" i="12"/>
  <c r="AE971" i="12"/>
  <c r="W360" i="11" s="1"/>
  <c r="Q971" i="12"/>
  <c r="P971" i="12"/>
  <c r="O971" i="12"/>
  <c r="L971" i="12"/>
  <c r="Q970" i="12"/>
  <c r="P970" i="12"/>
  <c r="O970" i="12"/>
  <c r="L970" i="12"/>
  <c r="Q969" i="12"/>
  <c r="P969" i="12"/>
  <c r="O969" i="12"/>
  <c r="L969" i="12"/>
  <c r="Q968" i="12"/>
  <c r="P968" i="12"/>
  <c r="O968" i="12"/>
  <c r="L968" i="12"/>
  <c r="Q967" i="12"/>
  <c r="P967" i="12"/>
  <c r="O967" i="12"/>
  <c r="L967" i="12"/>
  <c r="Q966" i="12"/>
  <c r="P966" i="12"/>
  <c r="O966" i="12"/>
  <c r="L966" i="12"/>
  <c r="Q965" i="12"/>
  <c r="P965" i="12"/>
  <c r="O965" i="12"/>
  <c r="L965" i="12"/>
  <c r="Q964" i="12"/>
  <c r="P964" i="12"/>
  <c r="O964" i="12"/>
  <c r="L964" i="12"/>
  <c r="AE963" i="12"/>
  <c r="W359" i="11" s="1"/>
  <c r="Q963" i="12"/>
  <c r="P963" i="12"/>
  <c r="O963" i="12"/>
  <c r="L963" i="12"/>
  <c r="Q962" i="12"/>
  <c r="P962" i="12"/>
  <c r="O962" i="12"/>
  <c r="L962" i="12"/>
  <c r="Q961" i="12"/>
  <c r="P961" i="12"/>
  <c r="O961" i="12"/>
  <c r="L961" i="12"/>
  <c r="Q960" i="12"/>
  <c r="P960" i="12"/>
  <c r="O960" i="12"/>
  <c r="L960" i="12"/>
  <c r="Q959" i="12"/>
  <c r="P959" i="12"/>
  <c r="O959" i="12"/>
  <c r="L959" i="12"/>
  <c r="Q958" i="12"/>
  <c r="P958" i="12"/>
  <c r="O958" i="12"/>
  <c r="L958" i="12"/>
  <c r="Q957" i="12"/>
  <c r="P957" i="12"/>
  <c r="O957" i="12"/>
  <c r="L957" i="12"/>
  <c r="AE956" i="12"/>
  <c r="W358" i="11" s="1"/>
  <c r="Q956" i="12"/>
  <c r="P956" i="12"/>
  <c r="O956" i="12"/>
  <c r="L956" i="12"/>
  <c r="Q955" i="12"/>
  <c r="P955" i="12"/>
  <c r="O955" i="12"/>
  <c r="L955" i="12"/>
  <c r="Q954" i="12"/>
  <c r="P954" i="12"/>
  <c r="O954" i="12"/>
  <c r="L954" i="12"/>
  <c r="Q953" i="12"/>
  <c r="P953" i="12"/>
  <c r="O953" i="12"/>
  <c r="L953" i="12"/>
  <c r="AE952" i="12"/>
  <c r="W357" i="11" s="1"/>
  <c r="Q952" i="12"/>
  <c r="P952" i="12"/>
  <c r="O952" i="12"/>
  <c r="L952" i="12"/>
  <c r="Q951" i="12"/>
  <c r="P951" i="12"/>
  <c r="O951" i="12"/>
  <c r="L951" i="12"/>
  <c r="Q950" i="12"/>
  <c r="P950" i="12"/>
  <c r="O950" i="12"/>
  <c r="L950" i="12"/>
  <c r="Q949" i="12"/>
  <c r="P949" i="12"/>
  <c r="O949" i="12"/>
  <c r="L949" i="12"/>
  <c r="Q948" i="12"/>
  <c r="P948" i="12"/>
  <c r="O948" i="12"/>
  <c r="L948" i="12"/>
  <c r="Q947" i="12"/>
  <c r="P947" i="12"/>
  <c r="O947" i="12"/>
  <c r="L947" i="12"/>
  <c r="Q946" i="12"/>
  <c r="P946" i="12"/>
  <c r="O946" i="12"/>
  <c r="L946" i="12"/>
  <c r="AE945" i="12"/>
  <c r="W356" i="11" s="1"/>
  <c r="Q945" i="12"/>
  <c r="P945" i="12"/>
  <c r="O945" i="12"/>
  <c r="L945" i="12"/>
  <c r="Q944" i="12"/>
  <c r="P944" i="12"/>
  <c r="O944" i="12"/>
  <c r="L944" i="12"/>
  <c r="Q943" i="12"/>
  <c r="P943" i="12"/>
  <c r="O943" i="12"/>
  <c r="L943" i="12"/>
  <c r="Q942" i="12"/>
  <c r="P942" i="12"/>
  <c r="O942" i="12"/>
  <c r="L942" i="12"/>
  <c r="AE941" i="12"/>
  <c r="W355" i="11" s="1"/>
  <c r="Q941" i="12"/>
  <c r="P941" i="12"/>
  <c r="O941" i="12"/>
  <c r="L941" i="12"/>
  <c r="Q940" i="12"/>
  <c r="P940" i="12"/>
  <c r="O940" i="12"/>
  <c r="L940" i="12"/>
  <c r="AE939" i="12"/>
  <c r="W354" i="11" s="1"/>
  <c r="Q939" i="12"/>
  <c r="P939" i="12"/>
  <c r="O939" i="12"/>
  <c r="L939" i="12"/>
  <c r="Q938" i="12"/>
  <c r="P938" i="12"/>
  <c r="O938" i="12"/>
  <c r="L938" i="12"/>
  <c r="Q937" i="12"/>
  <c r="P937" i="12"/>
  <c r="O937" i="12"/>
  <c r="L937" i="12"/>
  <c r="Q936" i="12"/>
  <c r="P936" i="12"/>
  <c r="O936" i="12"/>
  <c r="L936" i="12"/>
  <c r="AE935" i="12"/>
  <c r="W353" i="11" s="1"/>
  <c r="Q935" i="12"/>
  <c r="P935" i="12"/>
  <c r="O935" i="12"/>
  <c r="L935" i="12"/>
  <c r="Q934" i="12"/>
  <c r="P934" i="12"/>
  <c r="O934" i="12"/>
  <c r="L934" i="12"/>
  <c r="Q933" i="12"/>
  <c r="P933" i="12"/>
  <c r="O933" i="12"/>
  <c r="L933" i="12"/>
  <c r="Q932" i="12"/>
  <c r="P932" i="12"/>
  <c r="O932" i="12"/>
  <c r="L932" i="12"/>
  <c r="Q931" i="12"/>
  <c r="P931" i="12"/>
  <c r="O931" i="12"/>
  <c r="L931" i="12"/>
  <c r="Q930" i="12"/>
  <c r="P930" i="12"/>
  <c r="O930" i="12"/>
  <c r="L930" i="12"/>
  <c r="Q929" i="12"/>
  <c r="P929" i="12"/>
  <c r="O929" i="12"/>
  <c r="L929" i="12"/>
  <c r="Q928" i="12"/>
  <c r="P928" i="12"/>
  <c r="O928" i="12"/>
  <c r="L928" i="12"/>
  <c r="Q927" i="12"/>
  <c r="P927" i="12"/>
  <c r="O927" i="12"/>
  <c r="L927" i="12"/>
  <c r="Q926" i="12"/>
  <c r="P926" i="12"/>
  <c r="O926" i="12"/>
  <c r="L926" i="12"/>
  <c r="Q925" i="12"/>
  <c r="P925" i="12"/>
  <c r="O925" i="12"/>
  <c r="L925" i="12"/>
  <c r="AE924" i="12"/>
  <c r="W352" i="11" s="1"/>
  <c r="Q924" i="12"/>
  <c r="P924" i="12"/>
  <c r="O924" i="12"/>
  <c r="L924" i="12"/>
  <c r="Q923" i="12"/>
  <c r="P923" i="12"/>
  <c r="O923" i="12"/>
  <c r="L923" i="12"/>
  <c r="Q922" i="12"/>
  <c r="P922" i="12"/>
  <c r="O922" i="12"/>
  <c r="L922" i="12"/>
  <c r="Q921" i="12"/>
  <c r="P921" i="12"/>
  <c r="O921" i="12"/>
  <c r="L921" i="12"/>
  <c r="AE920" i="12"/>
  <c r="W351" i="11" s="1"/>
  <c r="Q920" i="12"/>
  <c r="P920" i="12"/>
  <c r="O920" i="12"/>
  <c r="L920" i="12"/>
  <c r="Q919" i="12"/>
  <c r="P919" i="12"/>
  <c r="O919" i="12"/>
  <c r="L919" i="12"/>
  <c r="Q918" i="12"/>
  <c r="P918" i="12"/>
  <c r="O918" i="12"/>
  <c r="L918" i="12"/>
  <c r="Q917" i="12"/>
  <c r="P917" i="12"/>
  <c r="O917" i="12"/>
  <c r="L917" i="12"/>
  <c r="AE916" i="12"/>
  <c r="W350" i="11" s="1"/>
  <c r="Q916" i="12"/>
  <c r="P916" i="12"/>
  <c r="O916" i="12"/>
  <c r="L916" i="12"/>
  <c r="Q915" i="12"/>
  <c r="P915" i="12"/>
  <c r="O915" i="12"/>
  <c r="L915" i="12"/>
  <c r="Q914" i="12"/>
  <c r="P914" i="12"/>
  <c r="O914" i="12"/>
  <c r="L914" i="12"/>
  <c r="Q913" i="12"/>
  <c r="P913" i="12"/>
  <c r="O913" i="12"/>
  <c r="L913" i="12"/>
  <c r="Q912" i="12"/>
  <c r="P912" i="12"/>
  <c r="O912" i="12"/>
  <c r="L912" i="12"/>
  <c r="AE911" i="12"/>
  <c r="W349" i="11" s="1"/>
  <c r="Q911" i="12"/>
  <c r="P911" i="12"/>
  <c r="O911" i="12"/>
  <c r="L911" i="12"/>
  <c r="Q910" i="12"/>
  <c r="P910" i="12"/>
  <c r="O910" i="12"/>
  <c r="L910" i="12"/>
  <c r="AE909" i="12"/>
  <c r="W348" i="11" s="1"/>
  <c r="Q909" i="12"/>
  <c r="P909" i="12"/>
  <c r="O909" i="12"/>
  <c r="L909" i="12"/>
  <c r="Q908" i="12"/>
  <c r="P908" i="12"/>
  <c r="O908" i="12"/>
  <c r="L908" i="12"/>
  <c r="AE907" i="12"/>
  <c r="W347" i="11" s="1"/>
  <c r="Q907" i="12"/>
  <c r="P907" i="12"/>
  <c r="O907" i="12"/>
  <c r="L907" i="12"/>
  <c r="Q906" i="12"/>
  <c r="P906" i="12"/>
  <c r="O906" i="12"/>
  <c r="L906" i="12"/>
  <c r="AE905" i="12"/>
  <c r="W346" i="11" s="1"/>
  <c r="Q905" i="12"/>
  <c r="P905" i="12"/>
  <c r="O905" i="12"/>
  <c r="L905" i="12"/>
  <c r="AE904" i="12"/>
  <c r="W345" i="11" s="1"/>
  <c r="Q904" i="12"/>
  <c r="P904" i="12"/>
  <c r="O904" i="12"/>
  <c r="L904" i="12"/>
  <c r="Q903" i="12"/>
  <c r="P903" i="12"/>
  <c r="O903" i="12"/>
  <c r="L903" i="12"/>
  <c r="AE902" i="12"/>
  <c r="W344" i="11" s="1"/>
  <c r="Q902" i="12"/>
  <c r="P902" i="12"/>
  <c r="O902" i="12"/>
  <c r="L902" i="12"/>
  <c r="Q901" i="12"/>
  <c r="P901" i="12"/>
  <c r="O901" i="12"/>
  <c r="L901" i="12"/>
  <c r="Q900" i="12"/>
  <c r="P900" i="12"/>
  <c r="O900" i="12"/>
  <c r="L900" i="12"/>
  <c r="Q899" i="12"/>
  <c r="P899" i="12"/>
  <c r="O899" i="12"/>
  <c r="L899" i="12"/>
  <c r="Q898" i="12"/>
  <c r="P898" i="12"/>
  <c r="O898" i="12"/>
  <c r="L898" i="12"/>
  <c r="Q897" i="12"/>
  <c r="P897" i="12"/>
  <c r="O897" i="12"/>
  <c r="L897" i="12"/>
  <c r="AE896" i="12"/>
  <c r="W343" i="11" s="1"/>
  <c r="Q896" i="12"/>
  <c r="P896" i="12"/>
  <c r="O896" i="12"/>
  <c r="L896" i="12"/>
  <c r="Q895" i="12"/>
  <c r="P895" i="12"/>
  <c r="O895" i="12"/>
  <c r="L895" i="12"/>
  <c r="Q894" i="12"/>
  <c r="P894" i="12"/>
  <c r="O894" i="12"/>
  <c r="L894" i="12"/>
  <c r="Q893" i="12"/>
  <c r="P893" i="12"/>
  <c r="O893" i="12"/>
  <c r="L893" i="12"/>
  <c r="Q892" i="12"/>
  <c r="P892" i="12"/>
  <c r="O892" i="12"/>
  <c r="L892" i="12"/>
  <c r="AE891" i="12"/>
  <c r="W342" i="11" s="1"/>
  <c r="Q891" i="12"/>
  <c r="P891" i="12"/>
  <c r="O891" i="12"/>
  <c r="L891" i="12"/>
  <c r="AE890" i="12"/>
  <c r="W341" i="11" s="1"/>
  <c r="Q890" i="12"/>
  <c r="P890" i="12"/>
  <c r="O890" i="12"/>
  <c r="L890" i="12"/>
  <c r="AE889" i="12"/>
  <c r="W340" i="11" s="1"/>
  <c r="Q889" i="12"/>
  <c r="P889" i="12"/>
  <c r="O889" i="12"/>
  <c r="L889" i="12"/>
  <c r="Q888" i="12"/>
  <c r="P888" i="12"/>
  <c r="O888" i="12"/>
  <c r="L888" i="12"/>
  <c r="Q887" i="12"/>
  <c r="P887" i="12"/>
  <c r="O887" i="12"/>
  <c r="L887" i="12"/>
  <c r="AE886" i="12"/>
  <c r="W339" i="11" s="1"/>
  <c r="Q886" i="12"/>
  <c r="P886" i="12"/>
  <c r="O886" i="12"/>
  <c r="L886" i="12"/>
  <c r="Q885" i="12"/>
  <c r="P885" i="12"/>
  <c r="O885" i="12"/>
  <c r="L885" i="12"/>
  <c r="AE884" i="12"/>
  <c r="W338" i="11" s="1"/>
  <c r="Q884" i="12"/>
  <c r="P884" i="12"/>
  <c r="O884" i="12"/>
  <c r="L884" i="12"/>
  <c r="Q883" i="12"/>
  <c r="P883" i="12"/>
  <c r="O883" i="12"/>
  <c r="L883" i="12"/>
  <c r="Q882" i="12"/>
  <c r="P882" i="12"/>
  <c r="O882" i="12"/>
  <c r="L882" i="12"/>
  <c r="Q881" i="12"/>
  <c r="P881" i="12"/>
  <c r="O881" i="12"/>
  <c r="L881" i="12"/>
  <c r="Q880" i="12"/>
  <c r="P880" i="12"/>
  <c r="O880" i="12"/>
  <c r="L880" i="12"/>
  <c r="Q879" i="12"/>
  <c r="P879" i="12"/>
  <c r="O879" i="12"/>
  <c r="L879" i="12"/>
  <c r="Q878" i="12"/>
  <c r="P878" i="12"/>
  <c r="O878" i="12"/>
  <c r="L878" i="12"/>
  <c r="Q877" i="12"/>
  <c r="P877" i="12"/>
  <c r="O877" i="12"/>
  <c r="L877" i="12"/>
  <c r="Q876" i="12"/>
  <c r="P876" i="12"/>
  <c r="O876" i="12"/>
  <c r="L876" i="12"/>
  <c r="Q875" i="12"/>
  <c r="P875" i="12"/>
  <c r="O875" i="12"/>
  <c r="L875" i="12"/>
  <c r="Q874" i="12"/>
  <c r="P874" i="12"/>
  <c r="O874" i="12"/>
  <c r="L874" i="12"/>
  <c r="AE873" i="12"/>
  <c r="W337" i="11" s="1"/>
  <c r="Q873" i="12"/>
  <c r="P873" i="12"/>
  <c r="O873" i="12"/>
  <c r="L873" i="12"/>
  <c r="AE872" i="12"/>
  <c r="W336" i="11" s="1"/>
  <c r="Q872" i="12"/>
  <c r="P872" i="12"/>
  <c r="O872" i="12"/>
  <c r="L872" i="12"/>
  <c r="Q871" i="12"/>
  <c r="P871" i="12"/>
  <c r="O871" i="12"/>
  <c r="L871" i="12"/>
  <c r="Q870" i="12"/>
  <c r="P870" i="12"/>
  <c r="O870" i="12"/>
  <c r="L870" i="12"/>
  <c r="Q869" i="12"/>
  <c r="P869" i="12"/>
  <c r="O869" i="12"/>
  <c r="L869" i="12"/>
  <c r="Q868" i="12"/>
  <c r="P868" i="12"/>
  <c r="O868" i="12"/>
  <c r="L868" i="12"/>
  <c r="Q867" i="12"/>
  <c r="P867" i="12"/>
  <c r="O867" i="12"/>
  <c r="L867" i="12"/>
  <c r="AE866" i="12"/>
  <c r="W335" i="11" s="1"/>
  <c r="Q866" i="12"/>
  <c r="P866" i="12"/>
  <c r="O866" i="12"/>
  <c r="L866" i="12"/>
  <c r="Q865" i="12"/>
  <c r="P865" i="12"/>
  <c r="O865" i="12"/>
  <c r="L865" i="12"/>
  <c r="AE864" i="12"/>
  <c r="W334" i="11" s="1"/>
  <c r="Q864" i="12"/>
  <c r="P864" i="12"/>
  <c r="O864" i="12"/>
  <c r="L864" i="12"/>
  <c r="AE863" i="12"/>
  <c r="W333" i="11" s="1"/>
  <c r="Q863" i="12"/>
  <c r="P863" i="12"/>
  <c r="O863" i="12"/>
  <c r="L863" i="12"/>
  <c r="Q862" i="12"/>
  <c r="P862" i="12"/>
  <c r="O862" i="12"/>
  <c r="L862" i="12"/>
  <c r="AE861" i="12"/>
  <c r="W332" i="11" s="1"/>
  <c r="Q861" i="12"/>
  <c r="P861" i="12"/>
  <c r="O861" i="12"/>
  <c r="L861" i="12"/>
  <c r="AE860" i="12"/>
  <c r="W331" i="11" s="1"/>
  <c r="Q860" i="12"/>
  <c r="P860" i="12"/>
  <c r="O860" i="12"/>
  <c r="L860" i="12"/>
  <c r="AE859" i="12"/>
  <c r="W330" i="11" s="1"/>
  <c r="Q859" i="12"/>
  <c r="P859" i="12"/>
  <c r="O859" i="12"/>
  <c r="L859" i="12"/>
  <c r="Q858" i="12"/>
  <c r="P858" i="12"/>
  <c r="O858" i="12"/>
  <c r="L858" i="12"/>
  <c r="Q857" i="12"/>
  <c r="P857" i="12"/>
  <c r="O857" i="12"/>
  <c r="L857" i="12"/>
  <c r="Q856" i="12"/>
  <c r="P856" i="12"/>
  <c r="O856" i="12"/>
  <c r="L856" i="12"/>
  <c r="Q855" i="12"/>
  <c r="P855" i="12"/>
  <c r="O855" i="12"/>
  <c r="L855" i="12"/>
  <c r="Q854" i="12"/>
  <c r="P854" i="12"/>
  <c r="O854" i="12"/>
  <c r="L854" i="12"/>
  <c r="Q853" i="12"/>
  <c r="P853" i="12"/>
  <c r="O853" i="12"/>
  <c r="L853" i="12"/>
  <c r="Q852" i="12"/>
  <c r="P852" i="12"/>
  <c r="O852" i="12"/>
  <c r="L852" i="12"/>
  <c r="AE851" i="12"/>
  <c r="W329" i="11" s="1"/>
  <c r="Q851" i="12"/>
  <c r="P851" i="12"/>
  <c r="O851" i="12"/>
  <c r="L851" i="12"/>
  <c r="Q850" i="12"/>
  <c r="P850" i="12"/>
  <c r="O850" i="12"/>
  <c r="L850" i="12"/>
  <c r="Q849" i="12"/>
  <c r="P849" i="12"/>
  <c r="O849" i="12"/>
  <c r="L849" i="12"/>
  <c r="Q848" i="12"/>
  <c r="P848" i="12"/>
  <c r="O848" i="12"/>
  <c r="L848" i="12"/>
  <c r="Q847" i="12"/>
  <c r="P847" i="12"/>
  <c r="O847" i="12"/>
  <c r="L847" i="12"/>
  <c r="Q846" i="12"/>
  <c r="P846" i="12"/>
  <c r="O846" i="12"/>
  <c r="L846" i="12"/>
  <c r="Q845" i="12"/>
  <c r="P845" i="12"/>
  <c r="O845" i="12"/>
  <c r="L845" i="12"/>
  <c r="Q844" i="12"/>
  <c r="P844" i="12"/>
  <c r="O844" i="12"/>
  <c r="L844" i="12"/>
  <c r="Q843" i="12"/>
  <c r="P843" i="12"/>
  <c r="O843" i="12"/>
  <c r="L843" i="12"/>
  <c r="Q842" i="12"/>
  <c r="P842" i="12"/>
  <c r="O842" i="12"/>
  <c r="L842" i="12"/>
  <c r="Q841" i="12"/>
  <c r="P841" i="12"/>
  <c r="O841" i="12"/>
  <c r="L841" i="12"/>
  <c r="Q840" i="12"/>
  <c r="P840" i="12"/>
  <c r="O840" i="12"/>
  <c r="L840" i="12"/>
  <c r="Q839" i="12"/>
  <c r="P839" i="12"/>
  <c r="O839" i="12"/>
  <c r="L839" i="12"/>
  <c r="Q838" i="12"/>
  <c r="P838" i="12"/>
  <c r="O838" i="12"/>
  <c r="L838" i="12"/>
  <c r="Q837" i="12"/>
  <c r="P837" i="12"/>
  <c r="O837" i="12"/>
  <c r="L837" i="12"/>
  <c r="Q836" i="12"/>
  <c r="P836" i="12"/>
  <c r="O836" i="12"/>
  <c r="L836" i="12"/>
  <c r="Q835" i="12"/>
  <c r="P835" i="12"/>
  <c r="O835" i="12"/>
  <c r="L835" i="12"/>
  <c r="Q834" i="12"/>
  <c r="P834" i="12"/>
  <c r="O834" i="12"/>
  <c r="L834" i="12"/>
  <c r="Q833" i="12"/>
  <c r="P833" i="12"/>
  <c r="O833" i="12"/>
  <c r="L833" i="12"/>
  <c r="Q832" i="12"/>
  <c r="P832" i="12"/>
  <c r="O832" i="12"/>
  <c r="L832" i="12"/>
  <c r="Q831" i="12"/>
  <c r="P831" i="12"/>
  <c r="O831" i="12"/>
  <c r="L831" i="12"/>
  <c r="Q830" i="12"/>
  <c r="P830" i="12"/>
  <c r="O830" i="12"/>
  <c r="L830" i="12"/>
  <c r="Q829" i="12"/>
  <c r="P829" i="12"/>
  <c r="O829" i="12"/>
  <c r="L829" i="12"/>
  <c r="Q828" i="12"/>
  <c r="P828" i="12"/>
  <c r="O828" i="12"/>
  <c r="L828" i="12"/>
  <c r="Q827" i="12"/>
  <c r="P827" i="12"/>
  <c r="O827" i="12"/>
  <c r="L827" i="12"/>
  <c r="Q826" i="12"/>
  <c r="P826" i="12"/>
  <c r="O826" i="12"/>
  <c r="L826" i="12"/>
  <c r="Q825" i="12"/>
  <c r="P825" i="12"/>
  <c r="O825" i="12"/>
  <c r="L825" i="12"/>
  <c r="Q824" i="12"/>
  <c r="P824" i="12"/>
  <c r="O824" i="12"/>
  <c r="L824" i="12"/>
  <c r="Q823" i="12"/>
  <c r="P823" i="12"/>
  <c r="O823" i="12"/>
  <c r="L823" i="12"/>
  <c r="Q822" i="12"/>
  <c r="P822" i="12"/>
  <c r="O822" i="12"/>
  <c r="L822" i="12"/>
  <c r="Q821" i="12"/>
  <c r="P821" i="12"/>
  <c r="O821" i="12"/>
  <c r="L821" i="12"/>
  <c r="Q820" i="12"/>
  <c r="P820" i="12"/>
  <c r="O820" i="12"/>
  <c r="L820" i="12"/>
  <c r="Q819" i="12"/>
  <c r="P819" i="12"/>
  <c r="O819" i="12"/>
  <c r="L819" i="12"/>
  <c r="AE818" i="12"/>
  <c r="W328" i="11" s="1"/>
  <c r="Q818" i="12"/>
  <c r="P818" i="12"/>
  <c r="O818" i="12"/>
  <c r="L818" i="12"/>
  <c r="Q817" i="12"/>
  <c r="P817" i="12"/>
  <c r="O817" i="12"/>
  <c r="L817" i="12"/>
  <c r="Q816" i="12"/>
  <c r="P816" i="12"/>
  <c r="O816" i="12"/>
  <c r="L816" i="12"/>
  <c r="Q815" i="12"/>
  <c r="P815" i="12"/>
  <c r="O815" i="12"/>
  <c r="L815" i="12"/>
  <c r="Q814" i="12"/>
  <c r="P814" i="12"/>
  <c r="O814" i="12"/>
  <c r="L814" i="12"/>
  <c r="Q813" i="12"/>
  <c r="P813" i="12"/>
  <c r="O813" i="12"/>
  <c r="L813" i="12"/>
  <c r="Q812" i="12"/>
  <c r="P812" i="12"/>
  <c r="O812" i="12"/>
  <c r="L812" i="12"/>
  <c r="Q811" i="12"/>
  <c r="P811" i="12"/>
  <c r="O811" i="12"/>
  <c r="L811" i="12"/>
  <c r="Q810" i="12"/>
  <c r="P810" i="12"/>
  <c r="O810" i="12"/>
  <c r="L810" i="12"/>
  <c r="Q809" i="12"/>
  <c r="P809" i="12"/>
  <c r="O809" i="12"/>
  <c r="L809" i="12"/>
  <c r="Q808" i="12"/>
  <c r="P808" i="12"/>
  <c r="O808" i="12"/>
  <c r="L808" i="12"/>
  <c r="Q807" i="12"/>
  <c r="P807" i="12"/>
  <c r="O807" i="12"/>
  <c r="L807" i="12"/>
  <c r="Q806" i="12"/>
  <c r="P806" i="12"/>
  <c r="O806" i="12"/>
  <c r="L806" i="12"/>
  <c r="Q805" i="12"/>
  <c r="P805" i="12"/>
  <c r="O805" i="12"/>
  <c r="L805" i="12"/>
  <c r="AE804" i="12"/>
  <c r="W327" i="11" s="1"/>
  <c r="Q804" i="12"/>
  <c r="P804" i="12"/>
  <c r="O804" i="12"/>
  <c r="L804" i="12"/>
  <c r="Q803" i="12"/>
  <c r="P803" i="12"/>
  <c r="O803" i="12"/>
  <c r="L803" i="12"/>
  <c r="Q802" i="12"/>
  <c r="P802" i="12"/>
  <c r="O802" i="12"/>
  <c r="L802" i="12"/>
  <c r="Q801" i="12"/>
  <c r="P801" i="12"/>
  <c r="O801" i="12"/>
  <c r="L801" i="12"/>
  <c r="Q800" i="12"/>
  <c r="P800" i="12"/>
  <c r="O800" i="12"/>
  <c r="L800" i="12"/>
  <c r="Q799" i="12"/>
  <c r="P799" i="12"/>
  <c r="O799" i="12"/>
  <c r="L799" i="12"/>
  <c r="AE798" i="12"/>
  <c r="W326" i="11" s="1"/>
  <c r="Q798" i="12"/>
  <c r="P798" i="12"/>
  <c r="O798" i="12"/>
  <c r="L798" i="12"/>
  <c r="AE797" i="12"/>
  <c r="W325" i="11" s="1"/>
  <c r="Q797" i="12"/>
  <c r="P797" i="12"/>
  <c r="O797" i="12"/>
  <c r="L797" i="12"/>
  <c r="Q796" i="12"/>
  <c r="P796" i="12"/>
  <c r="O796" i="12"/>
  <c r="L796" i="12"/>
  <c r="Q795" i="12"/>
  <c r="P795" i="12"/>
  <c r="O795" i="12"/>
  <c r="L795" i="12"/>
  <c r="AE794" i="12"/>
  <c r="W324" i="11" s="1"/>
  <c r="Q794" i="12"/>
  <c r="P794" i="12"/>
  <c r="O794" i="12"/>
  <c r="L794" i="12"/>
  <c r="Q793" i="12"/>
  <c r="P793" i="12"/>
  <c r="O793" i="12"/>
  <c r="L793" i="12"/>
  <c r="Q792" i="12"/>
  <c r="P792" i="12"/>
  <c r="O792" i="12"/>
  <c r="L792" i="12"/>
  <c r="Q791" i="12"/>
  <c r="P791" i="12"/>
  <c r="O791" i="12"/>
  <c r="L791" i="12"/>
  <c r="AE790" i="12"/>
  <c r="W323" i="11" s="1"/>
  <c r="Q790" i="12"/>
  <c r="P790" i="12"/>
  <c r="O790" i="12"/>
  <c r="L790" i="12"/>
  <c r="AE789" i="12"/>
  <c r="W322" i="11" s="1"/>
  <c r="Q789" i="12"/>
  <c r="P789" i="12"/>
  <c r="O789" i="12"/>
  <c r="L789" i="12"/>
  <c r="Q788" i="12"/>
  <c r="P788" i="12"/>
  <c r="O788" i="12"/>
  <c r="L788" i="12"/>
  <c r="Q787" i="12"/>
  <c r="P787" i="12"/>
  <c r="O787" i="12"/>
  <c r="L787" i="12"/>
  <c r="Q786" i="12"/>
  <c r="P786" i="12"/>
  <c r="O786" i="12"/>
  <c r="L786" i="12"/>
  <c r="Q785" i="12"/>
  <c r="P785" i="12"/>
  <c r="O785" i="12"/>
  <c r="L785" i="12"/>
  <c r="Q784" i="12"/>
  <c r="P784" i="12"/>
  <c r="O784" i="12"/>
  <c r="L784" i="12"/>
  <c r="Q783" i="12"/>
  <c r="P783" i="12"/>
  <c r="O783" i="12"/>
  <c r="L783" i="12"/>
  <c r="Q782" i="12"/>
  <c r="P782" i="12"/>
  <c r="O782" i="12"/>
  <c r="L782" i="12"/>
  <c r="Q781" i="12"/>
  <c r="P781" i="12"/>
  <c r="O781" i="12"/>
  <c r="L781" i="12"/>
  <c r="Q780" i="12"/>
  <c r="P780" i="12"/>
  <c r="O780" i="12"/>
  <c r="L780" i="12"/>
  <c r="Q779" i="12"/>
  <c r="P779" i="12"/>
  <c r="O779" i="12"/>
  <c r="L779" i="12"/>
  <c r="Q778" i="12"/>
  <c r="P778" i="12"/>
  <c r="O778" i="12"/>
  <c r="L778" i="12"/>
  <c r="Q777" i="12"/>
  <c r="P777" i="12"/>
  <c r="O777" i="12"/>
  <c r="L777" i="12"/>
  <c r="Q776" i="12"/>
  <c r="P776" i="12"/>
  <c r="O776" i="12"/>
  <c r="L776" i="12"/>
  <c r="Q775" i="12"/>
  <c r="P775" i="12"/>
  <c r="O775" i="12"/>
  <c r="L775" i="12"/>
  <c r="Q774" i="12"/>
  <c r="P774" i="12"/>
  <c r="O774" i="12"/>
  <c r="L774" i="12"/>
  <c r="Q773" i="12"/>
  <c r="P773" i="12"/>
  <c r="O773" i="12"/>
  <c r="L773" i="12"/>
  <c r="Q772" i="12"/>
  <c r="P772" i="12"/>
  <c r="O772" i="12"/>
  <c r="L772" i="12"/>
  <c r="Q771" i="12"/>
  <c r="P771" i="12"/>
  <c r="O771" i="12"/>
  <c r="L771" i="12"/>
  <c r="Q770" i="12"/>
  <c r="P770" i="12"/>
  <c r="O770" i="12"/>
  <c r="L770" i="12"/>
  <c r="Q769" i="12"/>
  <c r="P769" i="12"/>
  <c r="O769" i="12"/>
  <c r="L769" i="12"/>
  <c r="Q768" i="12"/>
  <c r="P768" i="12"/>
  <c r="O768" i="12"/>
  <c r="L768" i="12"/>
  <c r="Q767" i="12"/>
  <c r="P767" i="12"/>
  <c r="O767" i="12"/>
  <c r="L767" i="12"/>
  <c r="AE766" i="12"/>
  <c r="W321" i="11" s="1"/>
  <c r="Q766" i="12"/>
  <c r="P766" i="12"/>
  <c r="O766" i="12"/>
  <c r="L766" i="12"/>
  <c r="Q765" i="12"/>
  <c r="P765" i="12"/>
  <c r="O765" i="12"/>
  <c r="L765" i="12"/>
  <c r="Q764" i="12"/>
  <c r="P764" i="12"/>
  <c r="O764" i="12"/>
  <c r="L764" i="12"/>
  <c r="Q763" i="12"/>
  <c r="P763" i="12"/>
  <c r="O763" i="12"/>
  <c r="L763" i="12"/>
  <c r="AE762" i="12"/>
  <c r="W320" i="11" s="1"/>
  <c r="Q762" i="12"/>
  <c r="P762" i="12"/>
  <c r="O762" i="12"/>
  <c r="L762" i="12"/>
  <c r="AE761" i="12"/>
  <c r="W319" i="11" s="1"/>
  <c r="Q761" i="12"/>
  <c r="P761" i="12"/>
  <c r="O761" i="12"/>
  <c r="L761" i="12"/>
  <c r="Q760" i="12"/>
  <c r="P760" i="12"/>
  <c r="O760" i="12"/>
  <c r="L760" i="12"/>
  <c r="Q759" i="12"/>
  <c r="P759" i="12"/>
  <c r="O759" i="12"/>
  <c r="L759" i="12"/>
  <c r="Q758" i="12"/>
  <c r="P758" i="12"/>
  <c r="O758" i="12"/>
  <c r="L758" i="12"/>
  <c r="Q757" i="12"/>
  <c r="P757" i="12"/>
  <c r="O757" i="12"/>
  <c r="L757" i="12"/>
  <c r="Q756" i="12"/>
  <c r="P756" i="12"/>
  <c r="O756" i="12"/>
  <c r="L756" i="12"/>
  <c r="Q755" i="12"/>
  <c r="P755" i="12"/>
  <c r="O755" i="12"/>
  <c r="L755" i="12"/>
  <c r="Q754" i="12"/>
  <c r="P754" i="12"/>
  <c r="O754" i="12"/>
  <c r="L754" i="12"/>
  <c r="Q753" i="12"/>
  <c r="P753" i="12"/>
  <c r="O753" i="12"/>
  <c r="L753" i="12"/>
  <c r="Q752" i="12"/>
  <c r="P752" i="12"/>
  <c r="O752" i="12"/>
  <c r="L752" i="12"/>
  <c r="Q751" i="12"/>
  <c r="P751" i="12"/>
  <c r="O751" i="12"/>
  <c r="L751" i="12"/>
  <c r="Q750" i="12"/>
  <c r="P750" i="12"/>
  <c r="O750" i="12"/>
  <c r="L750" i="12"/>
  <c r="Q749" i="12"/>
  <c r="P749" i="12"/>
  <c r="O749" i="12"/>
  <c r="L749" i="12"/>
  <c r="Q748" i="12"/>
  <c r="P748" i="12"/>
  <c r="O748" i="12"/>
  <c r="L748" i="12"/>
  <c r="AE747" i="12"/>
  <c r="W318" i="11" s="1"/>
  <c r="Q747" i="12"/>
  <c r="P747" i="12"/>
  <c r="O747" i="12"/>
  <c r="L747" i="12"/>
  <c r="Q746" i="12"/>
  <c r="P746" i="12"/>
  <c r="O746" i="12"/>
  <c r="L746" i="12"/>
  <c r="Q745" i="12"/>
  <c r="P745" i="12"/>
  <c r="O745" i="12"/>
  <c r="L745" i="12"/>
  <c r="Q744" i="12"/>
  <c r="P744" i="12"/>
  <c r="O744" i="12"/>
  <c r="L744" i="12"/>
  <c r="Q743" i="12"/>
  <c r="P743" i="12"/>
  <c r="O743" i="12"/>
  <c r="L743" i="12"/>
  <c r="AE742" i="12"/>
  <c r="W317" i="11" s="1"/>
  <c r="Q742" i="12"/>
  <c r="P742" i="12"/>
  <c r="O742" i="12"/>
  <c r="L742" i="12"/>
  <c r="Q741" i="12"/>
  <c r="P741" i="12"/>
  <c r="O741" i="12"/>
  <c r="L741" i="12"/>
  <c r="Q740" i="12"/>
  <c r="P740" i="12"/>
  <c r="O740" i="12"/>
  <c r="L740" i="12"/>
  <c r="Q739" i="12"/>
  <c r="P739" i="12"/>
  <c r="O739" i="12"/>
  <c r="L739" i="12"/>
  <c r="AE738" i="12"/>
  <c r="W316" i="11" s="1"/>
  <c r="Q738" i="12"/>
  <c r="P738" i="12"/>
  <c r="O738" i="12"/>
  <c r="L738" i="12"/>
  <c r="Q737" i="12"/>
  <c r="P737" i="12"/>
  <c r="O737" i="12"/>
  <c r="L737" i="12"/>
  <c r="Q736" i="12"/>
  <c r="P736" i="12"/>
  <c r="O736" i="12"/>
  <c r="L736" i="12"/>
  <c r="Q735" i="12"/>
  <c r="P735" i="12"/>
  <c r="O735" i="12"/>
  <c r="L735" i="12"/>
  <c r="Q734" i="12"/>
  <c r="P734" i="12"/>
  <c r="O734" i="12"/>
  <c r="L734" i="12"/>
  <c r="Q733" i="12"/>
  <c r="P733" i="12"/>
  <c r="O733" i="12"/>
  <c r="L733" i="12"/>
  <c r="Q732" i="12"/>
  <c r="P732" i="12"/>
  <c r="O732" i="12"/>
  <c r="L732" i="12"/>
  <c r="Q731" i="12"/>
  <c r="P731" i="12"/>
  <c r="O731" i="12"/>
  <c r="L731" i="12"/>
  <c r="Q730" i="12"/>
  <c r="P730" i="12"/>
  <c r="O730" i="12"/>
  <c r="L730" i="12"/>
  <c r="AE729" i="12"/>
  <c r="W315" i="11" s="1"/>
  <c r="Q729" i="12"/>
  <c r="P729" i="12"/>
  <c r="O729" i="12"/>
  <c r="L729" i="12"/>
  <c r="AE728" i="12"/>
  <c r="W314" i="11" s="1"/>
  <c r="Q728" i="12"/>
  <c r="P728" i="12"/>
  <c r="O728" i="12"/>
  <c r="L728" i="12"/>
  <c r="AE727" i="12"/>
  <c r="W313" i="11" s="1"/>
  <c r="Q727" i="12"/>
  <c r="P727" i="12"/>
  <c r="O727" i="12"/>
  <c r="L727" i="12"/>
  <c r="AE726" i="12"/>
  <c r="W312" i="11" s="1"/>
  <c r="Q726" i="12"/>
  <c r="P726" i="12"/>
  <c r="O726" i="12"/>
  <c r="L726" i="12"/>
  <c r="AE725" i="12"/>
  <c r="W311" i="11" s="1"/>
  <c r="Q725" i="12"/>
  <c r="P725" i="12"/>
  <c r="O725" i="12"/>
  <c r="L725" i="12"/>
  <c r="AE724" i="12"/>
  <c r="W310" i="11" s="1"/>
  <c r="Q724" i="12"/>
  <c r="P724" i="12"/>
  <c r="O724" i="12"/>
  <c r="L724" i="12"/>
  <c r="AE723" i="12"/>
  <c r="W309" i="11" s="1"/>
  <c r="Q723" i="12"/>
  <c r="P723" i="12"/>
  <c r="O723" i="12"/>
  <c r="L723" i="12"/>
  <c r="AE722" i="12"/>
  <c r="W308" i="11" s="1"/>
  <c r="Q722" i="12"/>
  <c r="P722" i="12"/>
  <c r="O722" i="12"/>
  <c r="L722" i="12"/>
  <c r="AE721" i="12"/>
  <c r="W307" i="11" s="1"/>
  <c r="Q721" i="12"/>
  <c r="P721" i="12"/>
  <c r="O721" i="12"/>
  <c r="L721" i="12"/>
  <c r="AE720" i="12"/>
  <c r="W306" i="11" s="1"/>
  <c r="Q720" i="12"/>
  <c r="P720" i="12"/>
  <c r="O720" i="12"/>
  <c r="L720" i="12"/>
  <c r="AE719" i="12"/>
  <c r="W305" i="11" s="1"/>
  <c r="Q719" i="12"/>
  <c r="P719" i="12"/>
  <c r="O719" i="12"/>
  <c r="L719" i="12"/>
  <c r="AE718" i="12"/>
  <c r="W304" i="11" s="1"/>
  <c r="Q718" i="12"/>
  <c r="P718" i="12"/>
  <c r="O718" i="12"/>
  <c r="L718" i="12"/>
  <c r="AE717" i="12"/>
  <c r="W303" i="11" s="1"/>
  <c r="Q717" i="12"/>
  <c r="P717" i="12"/>
  <c r="O717" i="12"/>
  <c r="L717" i="12"/>
  <c r="AE716" i="12"/>
  <c r="W302" i="11" s="1"/>
  <c r="Q716" i="12"/>
  <c r="P716" i="12"/>
  <c r="O716" i="12"/>
  <c r="L716" i="12"/>
  <c r="AE715" i="12"/>
  <c r="W301" i="11" s="1"/>
  <c r="Q715" i="12"/>
  <c r="P715" i="12"/>
  <c r="O715" i="12"/>
  <c r="L715" i="12"/>
  <c r="AE714" i="12"/>
  <c r="W300" i="11" s="1"/>
  <c r="Q714" i="12"/>
  <c r="P714" i="12"/>
  <c r="O714" i="12"/>
  <c r="L714" i="12"/>
  <c r="AE713" i="12"/>
  <c r="W299" i="11" s="1"/>
  <c r="Q713" i="12"/>
  <c r="P713" i="12"/>
  <c r="O713" i="12"/>
  <c r="L713" i="12"/>
  <c r="AE712" i="12"/>
  <c r="W298" i="11" s="1"/>
  <c r="Q712" i="12"/>
  <c r="P712" i="12"/>
  <c r="O712" i="12"/>
  <c r="L712" i="12"/>
  <c r="AE711" i="12"/>
  <c r="W297" i="11" s="1"/>
  <c r="Q711" i="12"/>
  <c r="P711" i="12"/>
  <c r="O711" i="12"/>
  <c r="L711" i="12"/>
  <c r="AE710" i="12"/>
  <c r="W296" i="11" s="1"/>
  <c r="Q710" i="12"/>
  <c r="P710" i="12"/>
  <c r="O710" i="12"/>
  <c r="L710" i="12"/>
  <c r="AE709" i="12"/>
  <c r="W295" i="11" s="1"/>
  <c r="Q709" i="12"/>
  <c r="P709" i="12"/>
  <c r="O709" i="12"/>
  <c r="L709" i="12"/>
  <c r="AE708" i="12"/>
  <c r="W294" i="11" s="1"/>
  <c r="Q708" i="12"/>
  <c r="P708" i="12"/>
  <c r="O708" i="12"/>
  <c r="L708" i="12"/>
  <c r="AE707" i="12"/>
  <c r="W293" i="11" s="1"/>
  <c r="Q707" i="12"/>
  <c r="P707" i="12"/>
  <c r="O707" i="12"/>
  <c r="L707" i="12"/>
  <c r="AE706" i="12"/>
  <c r="W292" i="11" s="1"/>
  <c r="Q706" i="12"/>
  <c r="P706" i="12"/>
  <c r="O706" i="12"/>
  <c r="L706" i="12"/>
  <c r="AE705" i="12"/>
  <c r="W291" i="11" s="1"/>
  <c r="Q705" i="12"/>
  <c r="P705" i="12"/>
  <c r="O705" i="12"/>
  <c r="L705" i="12"/>
  <c r="AE704" i="12"/>
  <c r="W290" i="11" s="1"/>
  <c r="Q704" i="12"/>
  <c r="P704" i="12"/>
  <c r="O704" i="12"/>
  <c r="L704" i="12"/>
  <c r="Q703" i="12"/>
  <c r="P703" i="12"/>
  <c r="O703" i="12"/>
  <c r="L703" i="12"/>
  <c r="Q702" i="12"/>
  <c r="P702" i="12"/>
  <c r="O702" i="12"/>
  <c r="L702" i="12"/>
  <c r="AE701" i="12"/>
  <c r="W289" i="11" s="1"/>
  <c r="Q701" i="12"/>
  <c r="P701" i="12"/>
  <c r="O701" i="12"/>
  <c r="L701" i="12"/>
  <c r="Q700" i="12"/>
  <c r="P700" i="12"/>
  <c r="O700" i="12"/>
  <c r="L700" i="12"/>
  <c r="Q699" i="12"/>
  <c r="P699" i="12"/>
  <c r="O699" i="12"/>
  <c r="L699" i="12"/>
  <c r="AE698" i="12"/>
  <c r="W288" i="11" s="1"/>
  <c r="Q698" i="12"/>
  <c r="P698" i="12"/>
  <c r="O698" i="12"/>
  <c r="L698" i="12"/>
  <c r="Q697" i="12"/>
  <c r="P697" i="12"/>
  <c r="O697" i="12"/>
  <c r="L697" i="12"/>
  <c r="Q696" i="12"/>
  <c r="P696" i="12"/>
  <c r="O696" i="12"/>
  <c r="L696" i="12"/>
  <c r="Q695" i="12"/>
  <c r="P695" i="12"/>
  <c r="O695" i="12"/>
  <c r="L695" i="12"/>
  <c r="Q694" i="12"/>
  <c r="P694" i="12"/>
  <c r="O694" i="12"/>
  <c r="L694" i="12"/>
  <c r="Q693" i="12"/>
  <c r="P693" i="12"/>
  <c r="O693" i="12"/>
  <c r="L693" i="12"/>
  <c r="Q692" i="12"/>
  <c r="P692" i="12"/>
  <c r="O692" i="12"/>
  <c r="L692" i="12"/>
  <c r="Q691" i="12"/>
  <c r="P691" i="12"/>
  <c r="O691" i="12"/>
  <c r="L691" i="12"/>
  <c r="Q690" i="12"/>
  <c r="P690" i="12"/>
  <c r="O690" i="12"/>
  <c r="L690" i="12"/>
  <c r="Q689" i="12"/>
  <c r="P689" i="12"/>
  <c r="O689" i="12"/>
  <c r="L689" i="12"/>
  <c r="Q688" i="12"/>
  <c r="P688" i="12"/>
  <c r="O688" i="12"/>
  <c r="L688" i="12"/>
  <c r="Q687" i="12"/>
  <c r="P687" i="12"/>
  <c r="O687" i="12"/>
  <c r="L687" i="12"/>
  <c r="Q686" i="12"/>
  <c r="P686" i="12"/>
  <c r="O686" i="12"/>
  <c r="L686" i="12"/>
  <c r="Q685" i="12"/>
  <c r="P685" i="12"/>
  <c r="O685" i="12"/>
  <c r="L685" i="12"/>
  <c r="Q684" i="12"/>
  <c r="P684" i="12"/>
  <c r="O684" i="12"/>
  <c r="L684" i="12"/>
  <c r="Q683" i="12"/>
  <c r="P683" i="12"/>
  <c r="O683" i="12"/>
  <c r="L683" i="12"/>
  <c r="Q682" i="12"/>
  <c r="P682" i="12"/>
  <c r="O682" i="12"/>
  <c r="L682" i="12"/>
  <c r="Q681" i="12"/>
  <c r="P681" i="12"/>
  <c r="O681" i="12"/>
  <c r="L681" i="12"/>
  <c r="Q680" i="12"/>
  <c r="P680" i="12"/>
  <c r="O680" i="12"/>
  <c r="L680" i="12"/>
  <c r="Q679" i="12"/>
  <c r="P679" i="12"/>
  <c r="O679" i="12"/>
  <c r="L679" i="12"/>
  <c r="Q678" i="12"/>
  <c r="P678" i="12"/>
  <c r="O678" i="12"/>
  <c r="L678" i="12"/>
  <c r="Q677" i="12"/>
  <c r="P677" i="12"/>
  <c r="O677" i="12"/>
  <c r="L677" i="12"/>
  <c r="Q676" i="12"/>
  <c r="P676" i="12"/>
  <c r="O676" i="12"/>
  <c r="L676" i="12"/>
  <c r="Q675" i="12"/>
  <c r="P675" i="12"/>
  <c r="O675" i="12"/>
  <c r="L675" i="12"/>
  <c r="Q674" i="12"/>
  <c r="P674" i="12"/>
  <c r="O674" i="12"/>
  <c r="L674" i="12"/>
  <c r="Q673" i="12"/>
  <c r="P673" i="12"/>
  <c r="O673" i="12"/>
  <c r="L673" i="12"/>
  <c r="Q672" i="12"/>
  <c r="P672" i="12"/>
  <c r="O672" i="12"/>
  <c r="L672" i="12"/>
  <c r="Q671" i="12"/>
  <c r="P671" i="12"/>
  <c r="O671" i="12"/>
  <c r="L671" i="12"/>
  <c r="Q670" i="12"/>
  <c r="P670" i="12"/>
  <c r="O670" i="12"/>
  <c r="L670" i="12"/>
  <c r="AE669" i="12"/>
  <c r="W287" i="11" s="1"/>
  <c r="Q669" i="12"/>
  <c r="P669" i="12"/>
  <c r="O669" i="12"/>
  <c r="L669" i="12"/>
  <c r="AE668" i="12"/>
  <c r="W286" i="11" s="1"/>
  <c r="Q668" i="12"/>
  <c r="P668" i="12"/>
  <c r="O668" i="12"/>
  <c r="L668" i="12"/>
  <c r="Q667" i="12"/>
  <c r="P667" i="12"/>
  <c r="O667" i="12"/>
  <c r="L667" i="12"/>
  <c r="AE666" i="12"/>
  <c r="W285" i="11" s="1"/>
  <c r="Q666" i="12"/>
  <c r="P666" i="12"/>
  <c r="O666" i="12"/>
  <c r="L666" i="12"/>
  <c r="Q665" i="12"/>
  <c r="P665" i="12"/>
  <c r="O665" i="12"/>
  <c r="L665" i="12"/>
  <c r="Q664" i="12"/>
  <c r="P664" i="12"/>
  <c r="O664" i="12"/>
  <c r="L664" i="12"/>
  <c r="AE663" i="12"/>
  <c r="W284" i="11" s="1"/>
  <c r="Q663" i="12"/>
  <c r="P663" i="12"/>
  <c r="O663" i="12"/>
  <c r="L663" i="12"/>
  <c r="Q662" i="12"/>
  <c r="P662" i="12"/>
  <c r="O662" i="12"/>
  <c r="L662" i="12"/>
  <c r="Q661" i="12"/>
  <c r="P661" i="12"/>
  <c r="O661" i="12"/>
  <c r="L661" i="12"/>
  <c r="Q660" i="12"/>
  <c r="P660" i="12"/>
  <c r="O660" i="12"/>
  <c r="L660" i="12"/>
  <c r="Q659" i="12"/>
  <c r="P659" i="12"/>
  <c r="O659" i="12"/>
  <c r="L659" i="12"/>
  <c r="AE658" i="12"/>
  <c r="W283" i="11" s="1"/>
  <c r="Q658" i="12"/>
  <c r="P658" i="12"/>
  <c r="O658" i="12"/>
  <c r="L658" i="12"/>
  <c r="Q657" i="12"/>
  <c r="P657" i="12"/>
  <c r="O657" i="12"/>
  <c r="L657" i="12"/>
  <c r="Q656" i="12"/>
  <c r="P656" i="12"/>
  <c r="O656" i="12"/>
  <c r="L656" i="12"/>
  <c r="Q655" i="12"/>
  <c r="P655" i="12"/>
  <c r="O655" i="12"/>
  <c r="L655" i="12"/>
  <c r="Q654" i="12"/>
  <c r="P654" i="12"/>
  <c r="O654" i="12"/>
  <c r="L654" i="12"/>
  <c r="Q653" i="12"/>
  <c r="P653" i="12"/>
  <c r="O653" i="12"/>
  <c r="L653" i="12"/>
  <c r="Q652" i="12"/>
  <c r="P652" i="12"/>
  <c r="O652" i="12"/>
  <c r="L652" i="12"/>
  <c r="Q651" i="12"/>
  <c r="P651" i="12"/>
  <c r="O651" i="12"/>
  <c r="L651" i="12"/>
  <c r="AE650" i="12"/>
  <c r="W282" i="11" s="1"/>
  <c r="Q650" i="12"/>
  <c r="P650" i="12"/>
  <c r="O650" i="12"/>
  <c r="L650" i="12"/>
  <c r="Q649" i="12"/>
  <c r="P649" i="12"/>
  <c r="O649" i="12"/>
  <c r="L649" i="12"/>
  <c r="Q648" i="12"/>
  <c r="P648" i="12"/>
  <c r="O648" i="12"/>
  <c r="L648" i="12"/>
  <c r="Q647" i="12"/>
  <c r="P647" i="12"/>
  <c r="O647" i="12"/>
  <c r="L647" i="12"/>
  <c r="Q646" i="12"/>
  <c r="P646" i="12"/>
  <c r="O646" i="12"/>
  <c r="L646" i="12"/>
  <c r="Q645" i="12"/>
  <c r="P645" i="12"/>
  <c r="O645" i="12"/>
  <c r="L645" i="12"/>
  <c r="Q644" i="12"/>
  <c r="P644" i="12"/>
  <c r="O644" i="12"/>
  <c r="L644" i="12"/>
  <c r="Q643" i="12"/>
  <c r="P643" i="12"/>
  <c r="O643" i="12"/>
  <c r="L643" i="12"/>
  <c r="Q642" i="12"/>
  <c r="P642" i="12"/>
  <c r="O642" i="12"/>
  <c r="L642" i="12"/>
  <c r="Q641" i="12"/>
  <c r="P641" i="12"/>
  <c r="O641" i="12"/>
  <c r="L641" i="12"/>
  <c r="Q640" i="12"/>
  <c r="P640" i="12"/>
  <c r="O640" i="12"/>
  <c r="L640" i="12"/>
  <c r="Q639" i="12"/>
  <c r="P639" i="12"/>
  <c r="O639" i="12"/>
  <c r="L639" i="12"/>
  <c r="Q638" i="12"/>
  <c r="P638" i="12"/>
  <c r="O638" i="12"/>
  <c r="L638" i="12"/>
  <c r="Q637" i="12"/>
  <c r="P637" i="12"/>
  <c r="O637" i="12"/>
  <c r="L637" i="12"/>
  <c r="Q636" i="12"/>
  <c r="P636" i="12"/>
  <c r="O636" i="12"/>
  <c r="L636" i="12"/>
  <c r="Q635" i="12"/>
  <c r="P635" i="12"/>
  <c r="O635" i="12"/>
  <c r="L635" i="12"/>
  <c r="Q634" i="12"/>
  <c r="P634" i="12"/>
  <c r="O634" i="12"/>
  <c r="L634" i="12"/>
  <c r="Q633" i="12"/>
  <c r="P633" i="12"/>
  <c r="O633" i="12"/>
  <c r="L633" i="12"/>
  <c r="Q632" i="12"/>
  <c r="P632" i="12"/>
  <c r="O632" i="12"/>
  <c r="L632" i="12"/>
  <c r="Q631" i="12"/>
  <c r="P631" i="12"/>
  <c r="O631" i="12"/>
  <c r="L631" i="12"/>
  <c r="Q630" i="12"/>
  <c r="P630" i="12"/>
  <c r="O630" i="12"/>
  <c r="L630" i="12"/>
  <c r="Q629" i="12"/>
  <c r="P629" i="12"/>
  <c r="O629" i="12"/>
  <c r="L629" i="12"/>
  <c r="Q628" i="12"/>
  <c r="P628" i="12"/>
  <c r="O628" i="12"/>
  <c r="L628" i="12"/>
  <c r="Q627" i="12"/>
  <c r="P627" i="12"/>
  <c r="O627" i="12"/>
  <c r="L627" i="12"/>
  <c r="Q626" i="12"/>
  <c r="P626" i="12"/>
  <c r="O626" i="12"/>
  <c r="L626" i="12"/>
  <c r="Q625" i="12"/>
  <c r="P625" i="12"/>
  <c r="O625" i="12"/>
  <c r="L625" i="12"/>
  <c r="Q624" i="12"/>
  <c r="P624" i="12"/>
  <c r="O624" i="12"/>
  <c r="L624" i="12"/>
  <c r="Q623" i="12"/>
  <c r="P623" i="12"/>
  <c r="O623" i="12"/>
  <c r="L623" i="12"/>
  <c r="Q622" i="12"/>
  <c r="P622" i="12"/>
  <c r="O622" i="12"/>
  <c r="L622" i="12"/>
  <c r="Q621" i="12"/>
  <c r="P621" i="12"/>
  <c r="O621" i="12"/>
  <c r="L621" i="12"/>
  <c r="Q620" i="12"/>
  <c r="P620" i="12"/>
  <c r="O620" i="12"/>
  <c r="L620" i="12"/>
  <c r="Q619" i="12"/>
  <c r="P619" i="12"/>
  <c r="O619" i="12"/>
  <c r="L619" i="12"/>
  <c r="Q618" i="12"/>
  <c r="P618" i="12"/>
  <c r="O618" i="12"/>
  <c r="L618" i="12"/>
  <c r="AE617" i="12"/>
  <c r="W281" i="11" s="1"/>
  <c r="Q617" i="12"/>
  <c r="P617" i="12"/>
  <c r="O617" i="12"/>
  <c r="L617" i="12"/>
  <c r="Q616" i="12"/>
  <c r="P616" i="12"/>
  <c r="O616" i="12"/>
  <c r="L616" i="12"/>
  <c r="Q615" i="12"/>
  <c r="P615" i="12"/>
  <c r="O615" i="12"/>
  <c r="L615" i="12"/>
  <c r="Q614" i="12"/>
  <c r="P614" i="12"/>
  <c r="O614" i="12"/>
  <c r="L614" i="12"/>
  <c r="Q613" i="12"/>
  <c r="P613" i="12"/>
  <c r="O613" i="12"/>
  <c r="L613" i="12"/>
  <c r="Q612" i="12"/>
  <c r="P612" i="12"/>
  <c r="O612" i="12"/>
  <c r="L612" i="12"/>
  <c r="Q611" i="12"/>
  <c r="P611" i="12"/>
  <c r="O611" i="12"/>
  <c r="L611" i="12"/>
  <c r="Q610" i="12"/>
  <c r="P610" i="12"/>
  <c r="O610" i="12"/>
  <c r="L610" i="12"/>
  <c r="Q609" i="12"/>
  <c r="P609" i="12"/>
  <c r="O609" i="12"/>
  <c r="L609" i="12"/>
  <c r="Q608" i="12"/>
  <c r="P608" i="12"/>
  <c r="O608" i="12"/>
  <c r="L608" i="12"/>
  <c r="Q607" i="12"/>
  <c r="P607" i="12"/>
  <c r="O607" i="12"/>
  <c r="L607" i="12"/>
  <c r="Q606" i="12"/>
  <c r="P606" i="12"/>
  <c r="O606" i="12"/>
  <c r="L606" i="12"/>
  <c r="Q605" i="12"/>
  <c r="P605" i="12"/>
  <c r="O605" i="12"/>
  <c r="L605" i="12"/>
  <c r="Q604" i="12"/>
  <c r="P604" i="12"/>
  <c r="O604" i="12"/>
  <c r="L604" i="12"/>
  <c r="Q603" i="12"/>
  <c r="P603" i="12"/>
  <c r="O603" i="12"/>
  <c r="L603" i="12"/>
  <c r="Q602" i="12"/>
  <c r="P602" i="12"/>
  <c r="O602" i="12"/>
  <c r="L602" i="12"/>
  <c r="Q601" i="12"/>
  <c r="P601" i="12"/>
  <c r="O601" i="12"/>
  <c r="L601" i="12"/>
  <c r="Q600" i="12"/>
  <c r="P600" i="12"/>
  <c r="O600" i="12"/>
  <c r="L600" i="12"/>
  <c r="Q599" i="12"/>
  <c r="P599" i="12"/>
  <c r="O599" i="12"/>
  <c r="L599" i="12"/>
  <c r="AE598" i="12"/>
  <c r="W280" i="11" s="1"/>
  <c r="Q598" i="12"/>
  <c r="P598" i="12"/>
  <c r="O598" i="12"/>
  <c r="L598" i="12"/>
  <c r="Q597" i="12"/>
  <c r="P597" i="12"/>
  <c r="O597" i="12"/>
  <c r="L597" i="12"/>
  <c r="Q596" i="12"/>
  <c r="P596" i="12"/>
  <c r="O596" i="12"/>
  <c r="L596" i="12"/>
  <c r="Q595" i="12"/>
  <c r="P595" i="12"/>
  <c r="O595" i="12"/>
  <c r="L595" i="12"/>
  <c r="Q594" i="12"/>
  <c r="P594" i="12"/>
  <c r="O594" i="12"/>
  <c r="L594" i="12"/>
  <c r="Q593" i="12"/>
  <c r="P593" i="12"/>
  <c r="O593" i="12"/>
  <c r="L593" i="12"/>
  <c r="Q592" i="12"/>
  <c r="P592" i="12"/>
  <c r="O592" i="12"/>
  <c r="L592" i="12"/>
  <c r="Q591" i="12"/>
  <c r="P591" i="12"/>
  <c r="O591" i="12"/>
  <c r="L591" i="12"/>
  <c r="Q590" i="12"/>
  <c r="P590" i="12"/>
  <c r="O590" i="12"/>
  <c r="L590" i="12"/>
  <c r="Q589" i="12"/>
  <c r="P589" i="12"/>
  <c r="O589" i="12"/>
  <c r="L589" i="12"/>
  <c r="Q588" i="12"/>
  <c r="P588" i="12"/>
  <c r="O588" i="12"/>
  <c r="L588" i="12"/>
  <c r="Q587" i="12"/>
  <c r="P587" i="12"/>
  <c r="O587" i="12"/>
  <c r="L587" i="12"/>
  <c r="Q586" i="12"/>
  <c r="P586" i="12"/>
  <c r="O586" i="12"/>
  <c r="L586" i="12"/>
  <c r="Q585" i="12"/>
  <c r="P585" i="12"/>
  <c r="O585" i="12"/>
  <c r="L585" i="12"/>
  <c r="Q584" i="12"/>
  <c r="P584" i="12"/>
  <c r="O584" i="12"/>
  <c r="L584" i="12"/>
  <c r="Q583" i="12"/>
  <c r="P583" i="12"/>
  <c r="O583" i="12"/>
  <c r="L583" i="12"/>
  <c r="Q582" i="12"/>
  <c r="P582" i="12"/>
  <c r="O582" i="12"/>
  <c r="L582" i="12"/>
  <c r="Q581" i="12"/>
  <c r="P581" i="12"/>
  <c r="O581" i="12"/>
  <c r="L581" i="12"/>
  <c r="Q580" i="12"/>
  <c r="P580" i="12"/>
  <c r="O580" i="12"/>
  <c r="L580" i="12"/>
  <c r="Q579" i="12"/>
  <c r="P579" i="12"/>
  <c r="O579" i="12"/>
  <c r="L579" i="12"/>
  <c r="Q578" i="12"/>
  <c r="P578" i="12"/>
  <c r="O578" i="12"/>
  <c r="L578" i="12"/>
  <c r="Q577" i="12"/>
  <c r="P577" i="12"/>
  <c r="O577" i="12"/>
  <c r="L577" i="12"/>
  <c r="Q576" i="12"/>
  <c r="P576" i="12"/>
  <c r="O576" i="12"/>
  <c r="L576" i="12"/>
  <c r="Q575" i="12"/>
  <c r="P575" i="12"/>
  <c r="O575" i="12"/>
  <c r="L575" i="12"/>
  <c r="Q574" i="12"/>
  <c r="P574" i="12"/>
  <c r="O574" i="12"/>
  <c r="L574" i="12"/>
  <c r="Q573" i="12"/>
  <c r="P573" i="12"/>
  <c r="O573" i="12"/>
  <c r="L573" i="12"/>
  <c r="Q572" i="12"/>
  <c r="P572" i="12"/>
  <c r="O572" i="12"/>
  <c r="L572" i="12"/>
  <c r="Q571" i="12"/>
  <c r="P571" i="12"/>
  <c r="O571" i="12"/>
  <c r="L571" i="12"/>
  <c r="Q570" i="12"/>
  <c r="P570" i="12"/>
  <c r="O570" i="12"/>
  <c r="L570" i="12"/>
  <c r="Q569" i="12"/>
  <c r="P569" i="12"/>
  <c r="O569" i="12"/>
  <c r="L569" i="12"/>
  <c r="Q568" i="12"/>
  <c r="P568" i="12"/>
  <c r="O568" i="12"/>
  <c r="L568" i="12"/>
  <c r="Q567" i="12"/>
  <c r="P567" i="12"/>
  <c r="O567" i="12"/>
  <c r="L567" i="12"/>
  <c r="Q566" i="12"/>
  <c r="P566" i="12"/>
  <c r="O566" i="12"/>
  <c r="L566" i="12"/>
  <c r="Q565" i="12"/>
  <c r="P565" i="12"/>
  <c r="O565" i="12"/>
  <c r="L565" i="12"/>
  <c r="Q564" i="12"/>
  <c r="P564" i="12"/>
  <c r="O564" i="12"/>
  <c r="L564" i="12"/>
  <c r="Q563" i="12"/>
  <c r="P563" i="12"/>
  <c r="O563" i="12"/>
  <c r="L563" i="12"/>
  <c r="Q562" i="12"/>
  <c r="P562" i="12"/>
  <c r="O562" i="12"/>
  <c r="L562" i="12"/>
  <c r="Q561" i="12"/>
  <c r="P561" i="12"/>
  <c r="O561" i="12"/>
  <c r="L561" i="12"/>
  <c r="Q560" i="12"/>
  <c r="P560" i="12"/>
  <c r="O560" i="12"/>
  <c r="L560" i="12"/>
  <c r="Q559" i="12"/>
  <c r="P559" i="12"/>
  <c r="O559" i="12"/>
  <c r="L559" i="12"/>
  <c r="Q558" i="12"/>
  <c r="P558" i="12"/>
  <c r="O558" i="12"/>
  <c r="L558" i="12"/>
  <c r="Q557" i="12"/>
  <c r="P557" i="12"/>
  <c r="O557" i="12"/>
  <c r="L557" i="12"/>
  <c r="Q556" i="12"/>
  <c r="P556" i="12"/>
  <c r="O556" i="12"/>
  <c r="L556" i="12"/>
  <c r="Q555" i="12"/>
  <c r="P555" i="12"/>
  <c r="O555" i="12"/>
  <c r="L555" i="12"/>
  <c r="Q554" i="12"/>
  <c r="P554" i="12"/>
  <c r="O554" i="12"/>
  <c r="L554" i="12"/>
  <c r="Q553" i="12"/>
  <c r="P553" i="12"/>
  <c r="O553" i="12"/>
  <c r="L553" i="12"/>
  <c r="Q552" i="12"/>
  <c r="P552" i="12"/>
  <c r="O552" i="12"/>
  <c r="L552" i="12"/>
  <c r="Q551" i="12"/>
  <c r="P551" i="12"/>
  <c r="O551" i="12"/>
  <c r="L551" i="12"/>
  <c r="Q550" i="12"/>
  <c r="P550" i="12"/>
  <c r="O550" i="12"/>
  <c r="L550" i="12"/>
  <c r="Q549" i="12"/>
  <c r="P549" i="12"/>
  <c r="O549" i="12"/>
  <c r="L549" i="12"/>
  <c r="Q548" i="12"/>
  <c r="P548" i="12"/>
  <c r="O548" i="12"/>
  <c r="L548" i="12"/>
  <c r="Q547" i="12"/>
  <c r="P547" i="12"/>
  <c r="O547" i="12"/>
  <c r="L547" i="12"/>
  <c r="Q546" i="12"/>
  <c r="P546" i="12"/>
  <c r="O546" i="12"/>
  <c r="L546" i="12"/>
  <c r="Q545" i="12"/>
  <c r="P545" i="12"/>
  <c r="O545" i="12"/>
  <c r="L545" i="12"/>
  <c r="Q544" i="12"/>
  <c r="P544" i="12"/>
  <c r="O544" i="12"/>
  <c r="L544" i="12"/>
  <c r="Q543" i="12"/>
  <c r="P543" i="12"/>
  <c r="O543" i="12"/>
  <c r="L543" i="12"/>
  <c r="Q542" i="12"/>
  <c r="P542" i="12"/>
  <c r="O542" i="12"/>
  <c r="L542" i="12"/>
  <c r="Q541" i="12"/>
  <c r="P541" i="12"/>
  <c r="O541" i="12"/>
  <c r="L541" i="12"/>
  <c r="Q540" i="12"/>
  <c r="P540" i="12"/>
  <c r="O540" i="12"/>
  <c r="L540" i="12"/>
  <c r="AE539" i="12"/>
  <c r="W279" i="11" s="1"/>
  <c r="Q539" i="12"/>
  <c r="P539" i="12"/>
  <c r="O539" i="12"/>
  <c r="L539" i="12"/>
  <c r="AE538" i="12"/>
  <c r="W278" i="11" s="1"/>
  <c r="Q538" i="12"/>
  <c r="P538" i="12"/>
  <c r="O538" i="12"/>
  <c r="L538" i="12"/>
  <c r="AE537" i="12"/>
  <c r="W277" i="11" s="1"/>
  <c r="Q537" i="12"/>
  <c r="P537" i="12"/>
  <c r="O537" i="12"/>
  <c r="L537" i="12"/>
  <c r="AE536" i="12"/>
  <c r="W276" i="11" s="1"/>
  <c r="Q536" i="12"/>
  <c r="P536" i="12"/>
  <c r="O536" i="12"/>
  <c r="L536" i="12"/>
  <c r="AE535" i="12"/>
  <c r="W275" i="11" s="1"/>
  <c r="Q535" i="12"/>
  <c r="P535" i="12"/>
  <c r="O535" i="12"/>
  <c r="L535" i="12"/>
  <c r="AE534" i="12"/>
  <c r="W274" i="11" s="1"/>
  <c r="Q534" i="12"/>
  <c r="P534" i="12"/>
  <c r="O534" i="12"/>
  <c r="L534" i="12"/>
  <c r="AE533" i="12"/>
  <c r="W273" i="11" s="1"/>
  <c r="Q533" i="12"/>
  <c r="P533" i="12"/>
  <c r="O533" i="12"/>
  <c r="L533" i="12"/>
  <c r="AE532" i="12"/>
  <c r="W272" i="11" s="1"/>
  <c r="Q532" i="12"/>
  <c r="P532" i="12"/>
  <c r="O532" i="12"/>
  <c r="L532" i="12"/>
  <c r="AE531" i="12"/>
  <c r="W271" i="11" s="1"/>
  <c r="Q531" i="12"/>
  <c r="P531" i="12"/>
  <c r="O531" i="12"/>
  <c r="L531" i="12"/>
  <c r="AE530" i="12"/>
  <c r="W270" i="11" s="1"/>
  <c r="Q530" i="12"/>
  <c r="P530" i="12"/>
  <c r="O530" i="12"/>
  <c r="L530" i="12"/>
  <c r="AE529" i="12"/>
  <c r="W269" i="11" s="1"/>
  <c r="Q529" i="12"/>
  <c r="P529" i="12"/>
  <c r="O529" i="12"/>
  <c r="L529" i="12"/>
  <c r="AE528" i="12"/>
  <c r="W268" i="11" s="1"/>
  <c r="Q528" i="12"/>
  <c r="P528" i="12"/>
  <c r="O528" i="12"/>
  <c r="L528" i="12"/>
  <c r="AE527" i="12"/>
  <c r="W267" i="11" s="1"/>
  <c r="Q527" i="12"/>
  <c r="P527" i="12"/>
  <c r="O527" i="12"/>
  <c r="L527" i="12"/>
  <c r="AE526" i="12"/>
  <c r="W266" i="11" s="1"/>
  <c r="Q526" i="12"/>
  <c r="P526" i="12"/>
  <c r="O526" i="12"/>
  <c r="L526" i="12"/>
  <c r="AE525" i="12"/>
  <c r="W265" i="11" s="1"/>
  <c r="Q525" i="12"/>
  <c r="P525" i="12"/>
  <c r="O525" i="12"/>
  <c r="L525" i="12"/>
  <c r="Q524" i="12"/>
  <c r="P524" i="12"/>
  <c r="O524" i="12"/>
  <c r="L524" i="12"/>
  <c r="AE523" i="12"/>
  <c r="W264" i="11" s="1"/>
  <c r="Q523" i="12"/>
  <c r="P523" i="12"/>
  <c r="O523" i="12"/>
  <c r="L523" i="12"/>
  <c r="Q522" i="12"/>
  <c r="P522" i="12"/>
  <c r="O522" i="12"/>
  <c r="L522" i="12"/>
  <c r="Q521" i="12"/>
  <c r="P521" i="12"/>
  <c r="O521" i="12"/>
  <c r="L521" i="12"/>
  <c r="Q520" i="12"/>
  <c r="P520" i="12"/>
  <c r="O520" i="12"/>
  <c r="L520" i="12"/>
  <c r="J18" i="11"/>
  <c r="Q519" i="12"/>
  <c r="P519" i="12"/>
  <c r="O519" i="12"/>
  <c r="L519" i="12"/>
  <c r="Q518" i="12"/>
  <c r="P518" i="12"/>
  <c r="O518" i="12"/>
  <c r="L518" i="12"/>
  <c r="Q517" i="12"/>
  <c r="P517" i="12"/>
  <c r="O517" i="12"/>
  <c r="L517" i="12"/>
  <c r="AE516" i="12"/>
  <c r="W263" i="11" s="1"/>
  <c r="Q516" i="12"/>
  <c r="P516" i="12"/>
  <c r="O516" i="12"/>
  <c r="L516" i="12"/>
  <c r="AE515" i="12"/>
  <c r="W262" i="11" s="1"/>
  <c r="Q515" i="12"/>
  <c r="P515" i="12"/>
  <c r="O515" i="12"/>
  <c r="L515" i="12"/>
  <c r="AE514" i="12"/>
  <c r="W261" i="11" s="1"/>
  <c r="Q514" i="12"/>
  <c r="P514" i="12"/>
  <c r="O514" i="12"/>
  <c r="L514" i="12"/>
  <c r="Q513" i="12"/>
  <c r="P513" i="12"/>
  <c r="O513" i="12"/>
  <c r="L513" i="12"/>
  <c r="J16" i="11"/>
  <c r="Q512" i="12"/>
  <c r="P512" i="12"/>
  <c r="O512" i="12"/>
  <c r="L512" i="12"/>
  <c r="AE511" i="12"/>
  <c r="W260" i="11" s="1"/>
  <c r="Q511" i="12"/>
  <c r="P511" i="12"/>
  <c r="O511" i="12"/>
  <c r="L511" i="12"/>
  <c r="AE510" i="12"/>
  <c r="W259" i="11" s="1"/>
  <c r="Q510" i="12"/>
  <c r="P510" i="12"/>
  <c r="O510" i="12"/>
  <c r="L510" i="12"/>
  <c r="AE509" i="12"/>
  <c r="W258" i="11" s="1"/>
  <c r="Q509" i="12"/>
  <c r="P509" i="12"/>
  <c r="O509" i="12"/>
  <c r="L509" i="12"/>
  <c r="Q508" i="12"/>
  <c r="P508" i="12"/>
  <c r="O508" i="12"/>
  <c r="L508" i="12"/>
  <c r="Q507" i="12"/>
  <c r="P507" i="12"/>
  <c r="O507" i="12"/>
  <c r="L507" i="12"/>
  <c r="Q506" i="12"/>
  <c r="P506" i="12"/>
  <c r="O506" i="12"/>
  <c r="L506" i="12"/>
  <c r="Q505" i="12"/>
  <c r="P505" i="12"/>
  <c r="O505" i="12"/>
  <c r="L505" i="12"/>
  <c r="AE504" i="12"/>
  <c r="W257" i="11" s="1"/>
  <c r="Q504" i="12"/>
  <c r="P504" i="12"/>
  <c r="O504" i="12"/>
  <c r="L504" i="12"/>
  <c r="AE503" i="12"/>
  <c r="W256" i="11" s="1"/>
  <c r="Q503" i="12"/>
  <c r="P503" i="12"/>
  <c r="O503" i="12"/>
  <c r="L503" i="12"/>
  <c r="Q502" i="12"/>
  <c r="P502" i="12"/>
  <c r="O502" i="12"/>
  <c r="L502" i="12"/>
  <c r="AE501" i="12"/>
  <c r="W255" i="11" s="1"/>
  <c r="Q501" i="12"/>
  <c r="P501" i="12"/>
  <c r="O501" i="12"/>
  <c r="L501" i="12"/>
  <c r="Q500" i="12"/>
  <c r="P500" i="12"/>
  <c r="O500" i="12"/>
  <c r="L500" i="12"/>
  <c r="AE499" i="12"/>
  <c r="W254" i="11" s="1"/>
  <c r="Q499" i="12"/>
  <c r="P499" i="12"/>
  <c r="O499" i="12"/>
  <c r="L499" i="12"/>
  <c r="Q498" i="12"/>
  <c r="P498" i="12"/>
  <c r="O498" i="12"/>
  <c r="L498" i="12"/>
  <c r="AE497" i="12"/>
  <c r="W253" i="11" s="1"/>
  <c r="Q497" i="12"/>
  <c r="P497" i="12"/>
  <c r="O497" i="12"/>
  <c r="L497" i="12"/>
  <c r="Q496" i="12"/>
  <c r="P496" i="12"/>
  <c r="O496" i="12"/>
  <c r="L496" i="12"/>
  <c r="AE495" i="12"/>
  <c r="W252" i="11" s="1"/>
  <c r="Q495" i="12"/>
  <c r="P495" i="12"/>
  <c r="O495" i="12"/>
  <c r="L495" i="12"/>
  <c r="AE494" i="12"/>
  <c r="W251" i="11" s="1"/>
  <c r="Q494" i="12"/>
  <c r="P494" i="12"/>
  <c r="O494" i="12"/>
  <c r="L494" i="12"/>
  <c r="AE493" i="12"/>
  <c r="W250" i="11" s="1"/>
  <c r="Q493" i="12"/>
  <c r="P493" i="12"/>
  <c r="O493" i="12"/>
  <c r="L493" i="12"/>
  <c r="AE492" i="12"/>
  <c r="W249" i="11" s="1"/>
  <c r="Q492" i="12"/>
  <c r="P492" i="12"/>
  <c r="O492" i="12"/>
  <c r="L492" i="12"/>
  <c r="AE491" i="12"/>
  <c r="W248" i="11" s="1"/>
  <c r="Q491" i="12"/>
  <c r="P491" i="12"/>
  <c r="O491" i="12"/>
  <c r="L491" i="12"/>
  <c r="Q490" i="12"/>
  <c r="P490" i="12"/>
  <c r="O490" i="12"/>
  <c r="L490" i="12"/>
  <c r="Q489" i="12"/>
  <c r="P489" i="12"/>
  <c r="O489" i="12"/>
  <c r="L489" i="12"/>
  <c r="Q488" i="12"/>
  <c r="P488" i="12"/>
  <c r="O488" i="12"/>
  <c r="L488" i="12"/>
  <c r="AE487" i="12"/>
  <c r="W247" i="11" s="1"/>
  <c r="Q487" i="12"/>
  <c r="P487" i="12"/>
  <c r="O487" i="12"/>
  <c r="L487" i="12"/>
  <c r="Q486" i="12"/>
  <c r="P486" i="12"/>
  <c r="O486" i="12"/>
  <c r="L486" i="12"/>
  <c r="Q485" i="12"/>
  <c r="P485" i="12"/>
  <c r="O485" i="12"/>
  <c r="L485" i="12"/>
  <c r="Q484" i="12"/>
  <c r="P484" i="12"/>
  <c r="O484" i="12"/>
  <c r="L484" i="12"/>
  <c r="AE483" i="12"/>
  <c r="W246" i="11" s="1"/>
  <c r="Q483" i="12"/>
  <c r="P483" i="12"/>
  <c r="O483" i="12"/>
  <c r="L483" i="12"/>
  <c r="Q482" i="12"/>
  <c r="P482" i="12"/>
  <c r="O482" i="12"/>
  <c r="L482" i="12"/>
  <c r="Q481" i="12"/>
  <c r="P481" i="12"/>
  <c r="O481" i="12"/>
  <c r="L481" i="12"/>
  <c r="AE480" i="12"/>
  <c r="W245" i="11" s="1"/>
  <c r="Q480" i="12"/>
  <c r="P480" i="12"/>
  <c r="O480" i="12"/>
  <c r="L480" i="12"/>
  <c r="Q479" i="12"/>
  <c r="P479" i="12"/>
  <c r="O479" i="12"/>
  <c r="L479" i="12"/>
  <c r="AE478" i="12"/>
  <c r="W244" i="11" s="1"/>
  <c r="Q478" i="12"/>
  <c r="P478" i="12"/>
  <c r="O478" i="12"/>
  <c r="L478" i="12"/>
  <c r="AE477" i="12"/>
  <c r="W243" i="11" s="1"/>
  <c r="Q477" i="12"/>
  <c r="P477" i="12"/>
  <c r="O477" i="12"/>
  <c r="L477" i="12"/>
  <c r="Q476" i="12"/>
  <c r="P476" i="12"/>
  <c r="O476" i="12"/>
  <c r="L476" i="12"/>
  <c r="Q475" i="12"/>
  <c r="P475" i="12"/>
  <c r="O475" i="12"/>
  <c r="L475" i="12"/>
  <c r="Q474" i="12"/>
  <c r="P474" i="12"/>
  <c r="O474" i="12"/>
  <c r="L474" i="12"/>
  <c r="AE473" i="12"/>
  <c r="W242" i="11" s="1"/>
  <c r="Q473" i="12"/>
  <c r="P473" i="12"/>
  <c r="O473" i="12"/>
  <c r="L473" i="12"/>
  <c r="AE472" i="12"/>
  <c r="W241" i="11" s="1"/>
  <c r="Q472" i="12"/>
  <c r="P472" i="12"/>
  <c r="O472" i="12"/>
  <c r="L472" i="12"/>
  <c r="Q471" i="12"/>
  <c r="P471" i="12"/>
  <c r="O471" i="12"/>
  <c r="L471" i="12"/>
  <c r="Q470" i="12"/>
  <c r="P470" i="12"/>
  <c r="O470" i="12"/>
  <c r="L470" i="12"/>
  <c r="AE469" i="12"/>
  <c r="W240" i="11" s="1"/>
  <c r="Q469" i="12"/>
  <c r="P469" i="12"/>
  <c r="O469" i="12"/>
  <c r="L469" i="12"/>
  <c r="AE468" i="12"/>
  <c r="W239" i="11" s="1"/>
  <c r="Q468" i="12"/>
  <c r="P468" i="12"/>
  <c r="O468" i="12"/>
  <c r="L468" i="12"/>
  <c r="AE467" i="12"/>
  <c r="W238" i="11" s="1"/>
  <c r="Q467" i="12"/>
  <c r="P467" i="12"/>
  <c r="O467" i="12"/>
  <c r="L467" i="12"/>
  <c r="AE466" i="12"/>
  <c r="W237" i="11" s="1"/>
  <c r="Q466" i="12"/>
  <c r="P466" i="12"/>
  <c r="O466" i="12"/>
  <c r="L466" i="12"/>
  <c r="Q465" i="12"/>
  <c r="P465" i="12"/>
  <c r="O465" i="12"/>
  <c r="L465" i="12"/>
  <c r="AE464" i="12"/>
  <c r="W236" i="11" s="1"/>
  <c r="Q464" i="12"/>
  <c r="P464" i="12"/>
  <c r="O464" i="12"/>
  <c r="L464" i="12"/>
  <c r="AE463" i="12"/>
  <c r="W235" i="11" s="1"/>
  <c r="Q463" i="12"/>
  <c r="P463" i="12"/>
  <c r="O463" i="12"/>
  <c r="L463" i="12"/>
  <c r="Q462" i="12"/>
  <c r="P462" i="12"/>
  <c r="O462" i="12"/>
  <c r="L462" i="12"/>
  <c r="Q461" i="12"/>
  <c r="P461" i="12"/>
  <c r="O461" i="12"/>
  <c r="L461" i="12"/>
  <c r="Q460" i="12"/>
  <c r="P460" i="12"/>
  <c r="O460" i="12"/>
  <c r="L460" i="12"/>
  <c r="Q459" i="12"/>
  <c r="P459" i="12"/>
  <c r="O459" i="12"/>
  <c r="L459" i="12"/>
  <c r="AE458" i="12"/>
  <c r="W234" i="11" s="1"/>
  <c r="Q458" i="12"/>
  <c r="P458" i="12"/>
  <c r="O458" i="12"/>
  <c r="L458" i="12"/>
  <c r="Q457" i="12"/>
  <c r="P457" i="12"/>
  <c r="O457" i="12"/>
  <c r="L457" i="12"/>
  <c r="Q456" i="12"/>
  <c r="P456" i="12"/>
  <c r="O456" i="12"/>
  <c r="L456" i="12"/>
  <c r="Q455" i="12"/>
  <c r="P455" i="12"/>
  <c r="O455" i="12"/>
  <c r="L455" i="12"/>
  <c r="Q454" i="12"/>
  <c r="P454" i="12"/>
  <c r="O454" i="12"/>
  <c r="L454" i="12"/>
  <c r="Q453" i="12"/>
  <c r="P453" i="12"/>
  <c r="O453" i="12"/>
  <c r="L453" i="12"/>
  <c r="AE452" i="12"/>
  <c r="W233" i="11" s="1"/>
  <c r="Q452" i="12"/>
  <c r="P452" i="12"/>
  <c r="O452" i="12"/>
  <c r="L452" i="12"/>
  <c r="AE451" i="12"/>
  <c r="W232" i="11" s="1"/>
  <c r="Q451" i="12"/>
  <c r="P451" i="12"/>
  <c r="O451" i="12"/>
  <c r="L451" i="12"/>
  <c r="AE450" i="12"/>
  <c r="W231" i="11" s="1"/>
  <c r="Q450" i="12"/>
  <c r="P450" i="12"/>
  <c r="O450" i="12"/>
  <c r="L450" i="12"/>
  <c r="AE449" i="12"/>
  <c r="W230" i="11" s="1"/>
  <c r="Q449" i="12"/>
  <c r="P449" i="12"/>
  <c r="O449" i="12"/>
  <c r="L449" i="12"/>
  <c r="AE448" i="12"/>
  <c r="W229" i="11" s="1"/>
  <c r="Q448" i="12"/>
  <c r="P448" i="12"/>
  <c r="O448" i="12"/>
  <c r="L448" i="12"/>
  <c r="AE447" i="12"/>
  <c r="W228" i="11" s="1"/>
  <c r="Q447" i="12"/>
  <c r="P447" i="12"/>
  <c r="O447" i="12"/>
  <c r="L447" i="12"/>
  <c r="AE446" i="12"/>
  <c r="W227" i="11" s="1"/>
  <c r="Q446" i="12"/>
  <c r="P446" i="12"/>
  <c r="O446" i="12"/>
  <c r="L446" i="12"/>
  <c r="AE445" i="12"/>
  <c r="W226" i="11" s="1"/>
  <c r="Q445" i="12"/>
  <c r="P445" i="12"/>
  <c r="O445" i="12"/>
  <c r="L445" i="12"/>
  <c r="AE444" i="12"/>
  <c r="W225" i="11" s="1"/>
  <c r="Q444" i="12"/>
  <c r="P444" i="12"/>
  <c r="O444" i="12"/>
  <c r="L444" i="12"/>
  <c r="AE443" i="12"/>
  <c r="W224" i="11" s="1"/>
  <c r="Q443" i="12"/>
  <c r="P443" i="12"/>
  <c r="O443" i="12"/>
  <c r="L443" i="12"/>
  <c r="AE442" i="12"/>
  <c r="W223" i="11" s="1"/>
  <c r="Q442" i="12"/>
  <c r="P442" i="12"/>
  <c r="O442" i="12"/>
  <c r="L442" i="12"/>
  <c r="AE441" i="12"/>
  <c r="W222" i="11" s="1"/>
  <c r="Q441" i="12"/>
  <c r="P441" i="12"/>
  <c r="O441" i="12"/>
  <c r="L441" i="12"/>
  <c r="AE440" i="12"/>
  <c r="W221" i="11" s="1"/>
  <c r="Q440" i="12"/>
  <c r="P440" i="12"/>
  <c r="O440" i="12"/>
  <c r="L440" i="12"/>
  <c r="AE439" i="12"/>
  <c r="W220" i="11" s="1"/>
  <c r="Q439" i="12"/>
  <c r="P439" i="12"/>
  <c r="O439" i="12"/>
  <c r="L439" i="12"/>
  <c r="AE438" i="12"/>
  <c r="W219" i="11" s="1"/>
  <c r="Q438" i="12"/>
  <c r="P438" i="12"/>
  <c r="O438" i="12"/>
  <c r="L438" i="12"/>
  <c r="AE437" i="12"/>
  <c r="W218" i="11" s="1"/>
  <c r="Q437" i="12"/>
  <c r="P437" i="12"/>
  <c r="O437" i="12"/>
  <c r="L437" i="12"/>
  <c r="AE436" i="12"/>
  <c r="W217" i="11" s="1"/>
  <c r="Q436" i="12"/>
  <c r="P436" i="12"/>
  <c r="O436" i="12"/>
  <c r="L436" i="12"/>
  <c r="AE435" i="12"/>
  <c r="W216" i="11" s="1"/>
  <c r="Q435" i="12"/>
  <c r="P435" i="12"/>
  <c r="O435" i="12"/>
  <c r="L435" i="12"/>
  <c r="Q434" i="12"/>
  <c r="P434" i="12"/>
  <c r="O434" i="12"/>
  <c r="L434" i="12"/>
  <c r="AE433" i="12"/>
  <c r="W215" i="11" s="1"/>
  <c r="Q433" i="12"/>
  <c r="P433" i="12"/>
  <c r="O433" i="12"/>
  <c r="L433" i="12"/>
  <c r="Q432" i="12"/>
  <c r="P432" i="12"/>
  <c r="O432" i="12"/>
  <c r="L432" i="12"/>
  <c r="Q431" i="12"/>
  <c r="P431" i="12"/>
  <c r="O431" i="12"/>
  <c r="L431" i="12"/>
  <c r="AE430" i="12"/>
  <c r="W214" i="11" s="1"/>
  <c r="Q430" i="12"/>
  <c r="P430" i="12"/>
  <c r="O430" i="12"/>
  <c r="L430" i="12"/>
  <c r="Q429" i="12"/>
  <c r="P429" i="12"/>
  <c r="O429" i="12"/>
  <c r="L429" i="12"/>
  <c r="AE428" i="12"/>
  <c r="W213" i="11" s="1"/>
  <c r="Q428" i="12"/>
  <c r="P428" i="12"/>
  <c r="O428" i="12"/>
  <c r="L428" i="12"/>
  <c r="Q427" i="12"/>
  <c r="P427" i="12"/>
  <c r="O427" i="12"/>
  <c r="L427" i="12"/>
  <c r="Q426" i="12"/>
  <c r="P426" i="12"/>
  <c r="O426" i="12"/>
  <c r="L426" i="12"/>
  <c r="Q425" i="12"/>
  <c r="P425" i="12"/>
  <c r="O425" i="12"/>
  <c r="L425" i="12"/>
  <c r="Q424" i="12"/>
  <c r="P424" i="12"/>
  <c r="O424" i="12"/>
  <c r="L424" i="12"/>
  <c r="Q423" i="12"/>
  <c r="P423" i="12"/>
  <c r="O423" i="12"/>
  <c r="L423" i="12"/>
  <c r="AE422" i="12"/>
  <c r="W212" i="11" s="1"/>
  <c r="Q422" i="12"/>
  <c r="P422" i="12"/>
  <c r="O422" i="12"/>
  <c r="L422" i="12"/>
  <c r="Q421" i="12"/>
  <c r="P421" i="12"/>
  <c r="O421" i="12"/>
  <c r="L421" i="12"/>
  <c r="AE420" i="12"/>
  <c r="W211" i="11" s="1"/>
  <c r="Q420" i="12"/>
  <c r="P420" i="12"/>
  <c r="O420" i="12"/>
  <c r="L420" i="12"/>
  <c r="AE419" i="12"/>
  <c r="W210" i="11" s="1"/>
  <c r="Q419" i="12"/>
  <c r="P419" i="12"/>
  <c r="O419" i="12"/>
  <c r="L419" i="12"/>
  <c r="Q418" i="12"/>
  <c r="P418" i="12"/>
  <c r="O418" i="12"/>
  <c r="L418" i="12"/>
  <c r="AE417" i="12"/>
  <c r="W209" i="11" s="1"/>
  <c r="Q417" i="12"/>
  <c r="P417" i="12"/>
  <c r="O417" i="12"/>
  <c r="L417" i="12"/>
  <c r="Q416" i="12"/>
  <c r="P416" i="12"/>
  <c r="O416" i="12"/>
  <c r="L416" i="12"/>
  <c r="AE415" i="12"/>
  <c r="W208" i="11" s="1"/>
  <c r="Q415" i="12"/>
  <c r="P415" i="12"/>
  <c r="O415" i="12"/>
  <c r="L415" i="12"/>
  <c r="AE414" i="12"/>
  <c r="W207" i="11" s="1"/>
  <c r="Q414" i="12"/>
  <c r="P414" i="12"/>
  <c r="O414" i="12"/>
  <c r="L414" i="12"/>
  <c r="Q411" i="12"/>
  <c r="P411" i="12"/>
  <c r="O411" i="12"/>
  <c r="L411" i="12"/>
  <c r="Q410" i="12"/>
  <c r="P410" i="12"/>
  <c r="O410" i="12"/>
  <c r="L410" i="12"/>
  <c r="Q409" i="12"/>
  <c r="P409" i="12"/>
  <c r="O409" i="12"/>
  <c r="L409" i="12"/>
  <c r="Q408" i="12"/>
  <c r="P408" i="12"/>
  <c r="O408" i="12"/>
  <c r="L408" i="12"/>
  <c r="AE407" i="12"/>
  <c r="W206" i="11" s="1"/>
  <c r="Q407" i="12"/>
  <c r="P407" i="12"/>
  <c r="O407" i="12"/>
  <c r="L407" i="12"/>
  <c r="AE406" i="12"/>
  <c r="W205" i="11" s="1"/>
  <c r="Q406" i="12"/>
  <c r="P406" i="12"/>
  <c r="O406" i="12"/>
  <c r="L406" i="12"/>
  <c r="Q405" i="12"/>
  <c r="P405" i="12"/>
  <c r="O405" i="12"/>
  <c r="L405" i="12"/>
  <c r="AE404" i="12"/>
  <c r="W204" i="11" s="1"/>
  <c r="Q404" i="12"/>
  <c r="P404" i="12"/>
  <c r="O404" i="12"/>
  <c r="L404" i="12"/>
  <c r="AE403" i="12"/>
  <c r="W203" i="11" s="1"/>
  <c r="Q403" i="12"/>
  <c r="P403" i="12"/>
  <c r="O403" i="12"/>
  <c r="L403" i="12"/>
  <c r="Q402" i="12"/>
  <c r="P402" i="12"/>
  <c r="O402" i="12"/>
  <c r="L402" i="12"/>
  <c r="Q401" i="12"/>
  <c r="P401" i="12"/>
  <c r="O401" i="12"/>
  <c r="L401" i="12"/>
  <c r="Q400" i="12"/>
  <c r="P400" i="12"/>
  <c r="O400" i="12"/>
  <c r="L400" i="12"/>
  <c r="AE399" i="12"/>
  <c r="W202" i="11" s="1"/>
  <c r="Q399" i="12"/>
  <c r="P399" i="12"/>
  <c r="O399" i="12"/>
  <c r="L399" i="12"/>
  <c r="AE398" i="12"/>
  <c r="W201" i="11" s="1"/>
  <c r="Q398" i="12"/>
  <c r="P398" i="12"/>
  <c r="O398" i="12"/>
  <c r="L398" i="12"/>
  <c r="Q397" i="12"/>
  <c r="P397" i="12"/>
  <c r="O397" i="12"/>
  <c r="L397" i="12"/>
  <c r="Q396" i="12"/>
  <c r="P396" i="12"/>
  <c r="O396" i="12"/>
  <c r="L396" i="12"/>
  <c r="Q395" i="12"/>
  <c r="P395" i="12"/>
  <c r="O395" i="12"/>
  <c r="L395" i="12"/>
  <c r="Q394" i="12"/>
  <c r="P394" i="12"/>
  <c r="O394" i="12"/>
  <c r="L394" i="12"/>
  <c r="Q393" i="12"/>
  <c r="P393" i="12"/>
  <c r="O393" i="12"/>
  <c r="L393" i="12"/>
  <c r="Q392" i="12"/>
  <c r="P392" i="12"/>
  <c r="O392" i="12"/>
  <c r="L392" i="12"/>
  <c r="Q391" i="12"/>
  <c r="P391" i="12"/>
  <c r="O391" i="12"/>
  <c r="L391" i="12"/>
  <c r="AE390" i="12"/>
  <c r="W200" i="11" s="1"/>
  <c r="Q390" i="12"/>
  <c r="P390" i="12"/>
  <c r="O390" i="12"/>
  <c r="L390" i="12"/>
  <c r="AE389" i="12"/>
  <c r="W199" i="11" s="1"/>
  <c r="Q389" i="12"/>
  <c r="P389" i="12"/>
  <c r="O389" i="12"/>
  <c r="L389" i="12"/>
  <c r="AE388" i="12"/>
  <c r="W198" i="11" s="1"/>
  <c r="Q388" i="12"/>
  <c r="P388" i="12"/>
  <c r="O388" i="12"/>
  <c r="L388" i="12"/>
  <c r="Q387" i="12"/>
  <c r="P387" i="12"/>
  <c r="O387" i="12"/>
  <c r="L387" i="12"/>
  <c r="Q386" i="12"/>
  <c r="P386" i="12"/>
  <c r="O386" i="12"/>
  <c r="L386" i="12"/>
  <c r="AE385" i="12"/>
  <c r="W197" i="11" s="1"/>
  <c r="Q385" i="12"/>
  <c r="P385" i="12"/>
  <c r="O385" i="12"/>
  <c r="L385" i="12"/>
  <c r="Q384" i="12"/>
  <c r="P384" i="12"/>
  <c r="O384" i="12"/>
  <c r="L384" i="12"/>
  <c r="Q383" i="12"/>
  <c r="P383" i="12"/>
  <c r="O383" i="12"/>
  <c r="L383" i="12"/>
  <c r="Q382" i="12"/>
  <c r="P382" i="12"/>
  <c r="O382" i="12"/>
  <c r="L382" i="12"/>
  <c r="AE381" i="12"/>
  <c r="W196" i="11" s="1"/>
  <c r="Q381" i="12"/>
  <c r="P381" i="12"/>
  <c r="O381" i="12"/>
  <c r="L381" i="12"/>
  <c r="Q380" i="12"/>
  <c r="P380" i="12"/>
  <c r="O380" i="12"/>
  <c r="L380" i="12"/>
  <c r="AE379" i="12"/>
  <c r="W195" i="11" s="1"/>
  <c r="Q379" i="12"/>
  <c r="P379" i="12"/>
  <c r="O379" i="12"/>
  <c r="L379" i="12"/>
  <c r="AE378" i="12"/>
  <c r="W194" i="11" s="1"/>
  <c r="Q378" i="12"/>
  <c r="P378" i="12"/>
  <c r="O378" i="12"/>
  <c r="L378" i="12"/>
  <c r="AE377" i="12"/>
  <c r="W193" i="11" s="1"/>
  <c r="Q377" i="12"/>
  <c r="P377" i="12"/>
  <c r="O377" i="12"/>
  <c r="L377" i="12"/>
  <c r="Q376" i="12"/>
  <c r="P376" i="12"/>
  <c r="O376" i="12"/>
  <c r="L376" i="12"/>
  <c r="Q375" i="12"/>
  <c r="P375" i="12"/>
  <c r="O375" i="12"/>
  <c r="L375" i="12"/>
  <c r="AE374" i="12"/>
  <c r="W192" i="11" s="1"/>
  <c r="Q374" i="12"/>
  <c r="P374" i="12"/>
  <c r="O374" i="12"/>
  <c r="L374" i="12"/>
  <c r="Q373" i="12"/>
  <c r="P373" i="12"/>
  <c r="O373" i="12"/>
  <c r="L373" i="12"/>
  <c r="AE372" i="12"/>
  <c r="W191" i="11" s="1"/>
  <c r="Q372" i="12"/>
  <c r="P372" i="12"/>
  <c r="O372" i="12"/>
  <c r="L372" i="12"/>
  <c r="AE371" i="12"/>
  <c r="W190" i="11" s="1"/>
  <c r="Q371" i="12"/>
  <c r="P371" i="12"/>
  <c r="O371" i="12"/>
  <c r="L371" i="12"/>
  <c r="Q370" i="12"/>
  <c r="P370" i="12"/>
  <c r="O370" i="12"/>
  <c r="L370" i="12"/>
  <c r="AE369" i="12"/>
  <c r="W189" i="11" s="1"/>
  <c r="Q369" i="12"/>
  <c r="P369" i="12"/>
  <c r="O369" i="12"/>
  <c r="L369" i="12"/>
  <c r="AE368" i="12"/>
  <c r="W188" i="11" s="1"/>
  <c r="Q368" i="12"/>
  <c r="P368" i="12"/>
  <c r="O368" i="12"/>
  <c r="L368" i="12"/>
  <c r="Q367" i="12"/>
  <c r="P367" i="12"/>
  <c r="O367" i="12"/>
  <c r="L367" i="12"/>
  <c r="Q366" i="12"/>
  <c r="P366" i="12"/>
  <c r="O366" i="12"/>
  <c r="L366" i="12"/>
  <c r="AE365" i="12"/>
  <c r="W187" i="11" s="1"/>
  <c r="Q365" i="12"/>
  <c r="P365" i="12"/>
  <c r="O365" i="12"/>
  <c r="L365" i="12"/>
  <c r="Q364" i="12"/>
  <c r="P364" i="12"/>
  <c r="O364" i="12"/>
  <c r="L364" i="12"/>
  <c r="AE363" i="12"/>
  <c r="W186" i="11" s="1"/>
  <c r="Q363" i="12"/>
  <c r="P363" i="12"/>
  <c r="O363" i="12"/>
  <c r="L363" i="12"/>
  <c r="AE362" i="12"/>
  <c r="W185" i="11" s="1"/>
  <c r="Q362" i="12"/>
  <c r="P362" i="12"/>
  <c r="O362" i="12"/>
  <c r="L362" i="12"/>
  <c r="Q361" i="12"/>
  <c r="P361" i="12"/>
  <c r="O361" i="12"/>
  <c r="L361" i="12"/>
  <c r="AE360" i="12"/>
  <c r="W184" i="11" s="1"/>
  <c r="Q360" i="12"/>
  <c r="P360" i="12"/>
  <c r="O360" i="12"/>
  <c r="L360" i="12"/>
  <c r="AE359" i="12"/>
  <c r="W183" i="11" s="1"/>
  <c r="Q359" i="12"/>
  <c r="P359" i="12"/>
  <c r="O359" i="12"/>
  <c r="L359" i="12"/>
  <c r="AE358" i="12"/>
  <c r="W182" i="11" s="1"/>
  <c r="Q358" i="12"/>
  <c r="P358" i="12"/>
  <c r="O358" i="12"/>
  <c r="L358" i="12"/>
  <c r="Q357" i="12"/>
  <c r="P357" i="12"/>
  <c r="O357" i="12"/>
  <c r="L357" i="12"/>
  <c r="AE356" i="12"/>
  <c r="W181" i="11" s="1"/>
  <c r="Q356" i="12"/>
  <c r="P356" i="12"/>
  <c r="O356" i="12"/>
  <c r="L356" i="12"/>
  <c r="AE355" i="12"/>
  <c r="W180" i="11" s="1"/>
  <c r="Q355" i="12"/>
  <c r="P355" i="12"/>
  <c r="O355" i="12"/>
  <c r="AE354" i="12"/>
  <c r="W179" i="11" s="1"/>
  <c r="Q354" i="12"/>
  <c r="P354" i="12"/>
  <c r="O354" i="12"/>
  <c r="L354" i="12"/>
  <c r="AE353" i="12"/>
  <c r="W178" i="11" s="1"/>
  <c r="Q353" i="12"/>
  <c r="P353" i="12"/>
  <c r="O353" i="12"/>
  <c r="L353" i="12"/>
  <c r="AE352" i="12"/>
  <c r="W177" i="11" s="1"/>
  <c r="Q352" i="12"/>
  <c r="P352" i="12"/>
  <c r="O352" i="12"/>
  <c r="L352" i="12"/>
  <c r="AE351" i="12"/>
  <c r="W176" i="11" s="1"/>
  <c r="Q351" i="12"/>
  <c r="P351" i="12"/>
  <c r="O351" i="12"/>
  <c r="L351" i="12"/>
  <c r="Q350" i="12"/>
  <c r="P350" i="12"/>
  <c r="O350" i="12"/>
  <c r="L350" i="12"/>
  <c r="Q349" i="12"/>
  <c r="P349" i="12"/>
  <c r="O349" i="12"/>
  <c r="L349" i="12"/>
  <c r="Q348" i="12"/>
  <c r="P348" i="12"/>
  <c r="O348" i="12"/>
  <c r="L348" i="12"/>
  <c r="AE347" i="12"/>
  <c r="W175" i="11" s="1"/>
  <c r="Q347" i="12"/>
  <c r="P347" i="12"/>
  <c r="O347" i="12"/>
  <c r="L347" i="12"/>
  <c r="Q346" i="12"/>
  <c r="P346" i="12"/>
  <c r="O346" i="12"/>
  <c r="L346" i="12"/>
  <c r="AE345" i="12"/>
  <c r="W174" i="11" s="1"/>
  <c r="Q345" i="12"/>
  <c r="P345" i="12"/>
  <c r="O345" i="12"/>
  <c r="L345" i="12"/>
  <c r="AE344" i="12"/>
  <c r="W173" i="11" s="1"/>
  <c r="Q344" i="12"/>
  <c r="P344" i="12"/>
  <c r="O344" i="12"/>
  <c r="L344" i="12"/>
  <c r="Q343" i="12"/>
  <c r="P343" i="12"/>
  <c r="O343" i="12"/>
  <c r="L343" i="12"/>
  <c r="AE342" i="12"/>
  <c r="W172" i="11" s="1"/>
  <c r="Q342" i="12"/>
  <c r="P342" i="12"/>
  <c r="O342" i="12"/>
  <c r="L342" i="12"/>
  <c r="Q341" i="12"/>
  <c r="P341" i="12"/>
  <c r="O341" i="12"/>
  <c r="L341" i="12"/>
  <c r="AE340" i="12"/>
  <c r="W171" i="11" s="1"/>
  <c r="Q340" i="12"/>
  <c r="P340" i="12"/>
  <c r="O340" i="12"/>
  <c r="L340" i="12"/>
  <c r="Q339" i="12"/>
  <c r="P339" i="12"/>
  <c r="O339" i="12"/>
  <c r="L339" i="12"/>
  <c r="AE338" i="12"/>
  <c r="W170" i="11" s="1"/>
  <c r="Q338" i="12"/>
  <c r="P338" i="12"/>
  <c r="O338" i="12"/>
  <c r="L338" i="12"/>
  <c r="Q337" i="12"/>
  <c r="P337" i="12"/>
  <c r="O337" i="12"/>
  <c r="L337" i="12"/>
  <c r="Q336" i="12"/>
  <c r="P336" i="12"/>
  <c r="O336" i="12"/>
  <c r="L336" i="12"/>
  <c r="Q335" i="12"/>
  <c r="P335" i="12"/>
  <c r="O335" i="12"/>
  <c r="L335" i="12"/>
  <c r="Q334" i="12"/>
  <c r="P334" i="12"/>
  <c r="O334" i="12"/>
  <c r="L334" i="12"/>
  <c r="Q333" i="12"/>
  <c r="P333" i="12"/>
  <c r="O333" i="12"/>
  <c r="L333" i="12"/>
  <c r="Q332" i="12"/>
  <c r="P332" i="12"/>
  <c r="O332" i="12"/>
  <c r="L332" i="12"/>
  <c r="Q331" i="12"/>
  <c r="P331" i="12"/>
  <c r="O331" i="12"/>
  <c r="L331" i="12"/>
  <c r="Q330" i="12"/>
  <c r="P330" i="12"/>
  <c r="O330" i="12"/>
  <c r="L330" i="12"/>
  <c r="Q329" i="12"/>
  <c r="P329" i="12"/>
  <c r="O329" i="12"/>
  <c r="L329" i="12"/>
  <c r="Q328" i="12"/>
  <c r="P328" i="12"/>
  <c r="O328" i="12"/>
  <c r="L328" i="12"/>
  <c r="AE327" i="12"/>
  <c r="W169" i="11" s="1"/>
  <c r="Q327" i="12"/>
  <c r="P327" i="12"/>
  <c r="O327" i="12"/>
  <c r="L327" i="12"/>
  <c r="AE326" i="12"/>
  <c r="W168" i="11" s="1"/>
  <c r="Q326" i="12"/>
  <c r="P326" i="12"/>
  <c r="O326" i="12"/>
  <c r="L326" i="12"/>
  <c r="AE325" i="12"/>
  <c r="W167" i="11" s="1"/>
  <c r="Q325" i="12"/>
  <c r="P325" i="12"/>
  <c r="O325" i="12"/>
  <c r="L325" i="12"/>
  <c r="AE324" i="12"/>
  <c r="W166" i="11" s="1"/>
  <c r="Q324" i="12"/>
  <c r="P324" i="12"/>
  <c r="O324" i="12"/>
  <c r="L324" i="12"/>
  <c r="Q323" i="12"/>
  <c r="P323" i="12"/>
  <c r="O323" i="12"/>
  <c r="L323" i="12"/>
  <c r="Q322" i="12"/>
  <c r="P322" i="12"/>
  <c r="O322" i="12"/>
  <c r="L322" i="12"/>
  <c r="Q321" i="12"/>
  <c r="P321" i="12"/>
  <c r="O321" i="12"/>
  <c r="L321" i="12"/>
  <c r="Q320" i="12"/>
  <c r="P320" i="12"/>
  <c r="O320" i="12"/>
  <c r="L320" i="12"/>
  <c r="AE319" i="12"/>
  <c r="W165" i="11" s="1"/>
  <c r="Q319" i="12"/>
  <c r="P319" i="12"/>
  <c r="O319" i="12"/>
  <c r="L319" i="12"/>
  <c r="Q318" i="12"/>
  <c r="P318" i="12"/>
  <c r="O318" i="12"/>
  <c r="L318" i="12"/>
  <c r="Q317" i="12"/>
  <c r="P317" i="12"/>
  <c r="O317" i="12"/>
  <c r="L317" i="12"/>
  <c r="Q316" i="12"/>
  <c r="P316" i="12"/>
  <c r="O316" i="12"/>
  <c r="L316" i="12"/>
  <c r="Q315" i="12"/>
  <c r="P315" i="12"/>
  <c r="O315" i="12"/>
  <c r="L315" i="12"/>
  <c r="Q314" i="12"/>
  <c r="P314" i="12"/>
  <c r="O314" i="12"/>
  <c r="L314" i="12"/>
  <c r="Q313" i="12"/>
  <c r="P313" i="12"/>
  <c r="O313" i="12"/>
  <c r="L313" i="12"/>
  <c r="Q312" i="12"/>
  <c r="P312" i="12"/>
  <c r="O312" i="12"/>
  <c r="L312" i="12"/>
  <c r="Q311" i="12"/>
  <c r="P311" i="12"/>
  <c r="O311" i="12"/>
  <c r="L311" i="12"/>
  <c r="Q310" i="12"/>
  <c r="P310" i="12"/>
  <c r="O310" i="12"/>
  <c r="L310" i="12"/>
  <c r="Q309" i="12"/>
  <c r="P309" i="12"/>
  <c r="O309" i="12"/>
  <c r="L309" i="12"/>
  <c r="AE308" i="12"/>
  <c r="Q308" i="12"/>
  <c r="P308" i="12"/>
  <c r="O308" i="12"/>
  <c r="L308" i="12"/>
  <c r="Q307" i="12"/>
  <c r="P307" i="12"/>
  <c r="O307" i="12"/>
  <c r="L307" i="12"/>
  <c r="Q306" i="12"/>
  <c r="P306" i="12"/>
  <c r="O306" i="12"/>
  <c r="L306" i="12"/>
  <c r="AE305" i="12"/>
  <c r="W164" i="11" s="1"/>
  <c r="Q305" i="12"/>
  <c r="P305" i="12"/>
  <c r="O305" i="12"/>
  <c r="L305" i="12"/>
  <c r="Q304" i="12"/>
  <c r="P304" i="12"/>
  <c r="O304" i="12"/>
  <c r="L304" i="12"/>
  <c r="Q303" i="12"/>
  <c r="P303" i="12"/>
  <c r="O303" i="12"/>
  <c r="L303" i="12"/>
  <c r="Q302" i="12"/>
  <c r="P302" i="12"/>
  <c r="O302" i="12"/>
  <c r="L302" i="12"/>
  <c r="Q301" i="12"/>
  <c r="P301" i="12"/>
  <c r="O301" i="12"/>
  <c r="L301" i="12"/>
  <c r="Q300" i="12"/>
  <c r="P300" i="12"/>
  <c r="O300" i="12"/>
  <c r="L300" i="12"/>
  <c r="Q299" i="12"/>
  <c r="P299" i="12"/>
  <c r="O299" i="12"/>
  <c r="L299" i="12"/>
  <c r="Q298" i="12"/>
  <c r="P298" i="12"/>
  <c r="O298" i="12"/>
  <c r="L298" i="12"/>
  <c r="Q297" i="12"/>
  <c r="P297" i="12"/>
  <c r="O297" i="12"/>
  <c r="L297" i="12"/>
  <c r="Q296" i="12"/>
  <c r="P296" i="12"/>
  <c r="O296" i="12"/>
  <c r="L296" i="12"/>
  <c r="Q295" i="12"/>
  <c r="P295" i="12"/>
  <c r="O295" i="12"/>
  <c r="L295" i="12"/>
  <c r="Q294" i="12"/>
  <c r="P294" i="12"/>
  <c r="O294" i="12"/>
  <c r="L294" i="12"/>
  <c r="Q293" i="12"/>
  <c r="P293" i="12"/>
  <c r="O293" i="12"/>
  <c r="L293" i="12"/>
  <c r="Q292" i="12"/>
  <c r="P292" i="12"/>
  <c r="O292" i="12"/>
  <c r="L292" i="12"/>
  <c r="Q291" i="12"/>
  <c r="P291" i="12"/>
  <c r="O291" i="12"/>
  <c r="L291" i="12"/>
  <c r="Q290" i="12"/>
  <c r="P290" i="12"/>
  <c r="O290" i="12"/>
  <c r="L290" i="12"/>
  <c r="Q289" i="12"/>
  <c r="P289" i="12"/>
  <c r="O289" i="12"/>
  <c r="L289" i="12"/>
  <c r="Q288" i="12"/>
  <c r="P288" i="12"/>
  <c r="O288" i="12"/>
  <c r="L288" i="12"/>
  <c r="Q287" i="12"/>
  <c r="P287" i="12"/>
  <c r="O287" i="12"/>
  <c r="L287" i="12"/>
  <c r="Q286" i="12"/>
  <c r="P286" i="12"/>
  <c r="O286" i="12"/>
  <c r="L286" i="12"/>
  <c r="Q285" i="12"/>
  <c r="P285" i="12"/>
  <c r="O285" i="12"/>
  <c r="L285" i="12"/>
  <c r="Q284" i="12"/>
  <c r="P284" i="12"/>
  <c r="O284" i="12"/>
  <c r="L284" i="12"/>
  <c r="Q283" i="12"/>
  <c r="P283" i="12"/>
  <c r="O283" i="12"/>
  <c r="L283" i="12"/>
  <c r="Q282" i="12"/>
  <c r="P282" i="12"/>
  <c r="O282" i="12"/>
  <c r="L282" i="12"/>
  <c r="Q281" i="12"/>
  <c r="P281" i="12"/>
  <c r="O281" i="12"/>
  <c r="L281" i="12"/>
  <c r="AE280" i="12"/>
  <c r="W163" i="11" s="1"/>
  <c r="Q280" i="12"/>
  <c r="P280" i="12"/>
  <c r="O280" i="12"/>
  <c r="L280" i="12"/>
  <c r="Q279" i="12"/>
  <c r="P279" i="12"/>
  <c r="O279" i="12"/>
  <c r="L279" i="12"/>
  <c r="AE278" i="12"/>
  <c r="W162" i="11" s="1"/>
  <c r="Q278" i="12"/>
  <c r="P278" i="12"/>
  <c r="O278" i="12"/>
  <c r="L278" i="12"/>
  <c r="Q277" i="12"/>
  <c r="P277" i="12"/>
  <c r="O277" i="12"/>
  <c r="L277" i="12"/>
  <c r="AE276" i="12"/>
  <c r="W161" i="11" s="1"/>
  <c r="Q276" i="12"/>
  <c r="P276" i="12"/>
  <c r="O276" i="12"/>
  <c r="L276" i="12"/>
  <c r="Q275" i="12"/>
  <c r="P275" i="12"/>
  <c r="O275" i="12"/>
  <c r="L275" i="12"/>
  <c r="AE274" i="12"/>
  <c r="W160" i="11" s="1"/>
  <c r="Q274" i="12"/>
  <c r="P274" i="12"/>
  <c r="O274" i="12"/>
  <c r="L274" i="12"/>
  <c r="AE273" i="12"/>
  <c r="W159" i="11" s="1"/>
  <c r="Q273" i="12"/>
  <c r="P273" i="12"/>
  <c r="O273" i="12"/>
  <c r="L273" i="12"/>
  <c r="AE272" i="12"/>
  <c r="W158" i="11" s="1"/>
  <c r="Q272" i="12"/>
  <c r="P272" i="12"/>
  <c r="O272" i="12"/>
  <c r="L272" i="12"/>
  <c r="AE271" i="12"/>
  <c r="W157" i="11" s="1"/>
  <c r="Q271" i="12"/>
  <c r="P271" i="12"/>
  <c r="O271" i="12"/>
  <c r="L271" i="12"/>
  <c r="AE270" i="12"/>
  <c r="W156" i="11" s="1"/>
  <c r="Q270" i="12"/>
  <c r="P270" i="12"/>
  <c r="O270" i="12"/>
  <c r="L270" i="12"/>
  <c r="AE269" i="12"/>
  <c r="W155" i="11" s="1"/>
  <c r="Q269" i="12"/>
  <c r="P269" i="12"/>
  <c r="O269" i="12"/>
  <c r="L269" i="12"/>
  <c r="Q268" i="12"/>
  <c r="P268" i="12"/>
  <c r="O268" i="12"/>
  <c r="L268" i="12"/>
  <c r="Q267" i="12"/>
  <c r="P267" i="12"/>
  <c r="O267" i="12"/>
  <c r="L267" i="12"/>
  <c r="Q266" i="12"/>
  <c r="P266" i="12"/>
  <c r="O266" i="12"/>
  <c r="L266" i="12"/>
  <c r="Q265" i="12"/>
  <c r="P265" i="12"/>
  <c r="O265" i="12"/>
  <c r="L265" i="12"/>
  <c r="Q264" i="12"/>
  <c r="P264" i="12"/>
  <c r="O264" i="12"/>
  <c r="L264" i="12"/>
  <c r="Q263" i="12"/>
  <c r="P263" i="12"/>
  <c r="O263" i="12"/>
  <c r="L263" i="12"/>
  <c r="Q262" i="12"/>
  <c r="P262" i="12"/>
  <c r="O262" i="12"/>
  <c r="L262" i="12"/>
  <c r="Q261" i="12"/>
  <c r="P261" i="12"/>
  <c r="O261" i="12"/>
  <c r="L261" i="12"/>
  <c r="Q260" i="12"/>
  <c r="P260" i="12"/>
  <c r="O260" i="12"/>
  <c r="L260" i="12"/>
  <c r="Q259" i="12"/>
  <c r="P259" i="12"/>
  <c r="O259" i="12"/>
  <c r="L259" i="12"/>
  <c r="AE258" i="12"/>
  <c r="W154" i="11" s="1"/>
  <c r="Q258" i="12"/>
  <c r="P258" i="12"/>
  <c r="O258" i="12"/>
  <c r="L258" i="12"/>
  <c r="Q257" i="12"/>
  <c r="P257" i="12"/>
  <c r="O257" i="12"/>
  <c r="L257" i="12"/>
  <c r="Q256" i="12"/>
  <c r="P256" i="12"/>
  <c r="O256" i="12"/>
  <c r="L256" i="12"/>
  <c r="Q255" i="12"/>
  <c r="P255" i="12"/>
  <c r="O255" i="12"/>
  <c r="L255" i="12"/>
  <c r="AE254" i="12"/>
  <c r="W153" i="11" s="1"/>
  <c r="Q254" i="12"/>
  <c r="P254" i="12"/>
  <c r="O254" i="12"/>
  <c r="L254" i="12"/>
  <c r="Q253" i="12"/>
  <c r="P253" i="12"/>
  <c r="O253" i="12"/>
  <c r="L253" i="12"/>
  <c r="Q252" i="12"/>
  <c r="P252" i="12"/>
  <c r="O252" i="12"/>
  <c r="L252" i="12"/>
  <c r="Q251" i="12"/>
  <c r="P251" i="12"/>
  <c r="O251" i="12"/>
  <c r="L251" i="12"/>
  <c r="AE250" i="12"/>
  <c r="W152" i="11" s="1"/>
  <c r="Q250" i="12"/>
  <c r="P250" i="12"/>
  <c r="O250" i="12"/>
  <c r="L250" i="12"/>
  <c r="Q249" i="12"/>
  <c r="P249" i="12"/>
  <c r="O249" i="12"/>
  <c r="L249" i="12"/>
  <c r="AE248" i="12"/>
  <c r="W151" i="11" s="1"/>
  <c r="Q248" i="12"/>
  <c r="P248" i="12"/>
  <c r="O248" i="12"/>
  <c r="L248" i="12"/>
  <c r="Q247" i="12"/>
  <c r="P247" i="12"/>
  <c r="O247" i="12"/>
  <c r="L247" i="12"/>
  <c r="AE246" i="12"/>
  <c r="W150" i="11" s="1"/>
  <c r="Q246" i="12"/>
  <c r="P246" i="12"/>
  <c r="O246" i="12"/>
  <c r="L246" i="12"/>
  <c r="AE245" i="12"/>
  <c r="W149" i="11" s="1"/>
  <c r="Q245" i="12"/>
  <c r="P245" i="12"/>
  <c r="O245" i="12"/>
  <c r="L245" i="12"/>
  <c r="Q244" i="12"/>
  <c r="P244" i="12"/>
  <c r="O244" i="12"/>
  <c r="L244" i="12"/>
  <c r="AE243" i="12"/>
  <c r="W148" i="11" s="1"/>
  <c r="Q243" i="12"/>
  <c r="P243" i="12"/>
  <c r="O243" i="12"/>
  <c r="L243" i="12"/>
  <c r="AE242" i="12"/>
  <c r="W147" i="11" s="1"/>
  <c r="Q242" i="12"/>
  <c r="P242" i="12"/>
  <c r="O242" i="12"/>
  <c r="L242" i="12"/>
  <c r="Q241" i="12"/>
  <c r="P241" i="12"/>
  <c r="O241" i="12"/>
  <c r="L241" i="12"/>
  <c r="AE240" i="12"/>
  <c r="W146" i="11" s="1"/>
  <c r="Q240" i="12"/>
  <c r="P240" i="12"/>
  <c r="O240" i="12"/>
  <c r="L240" i="12"/>
  <c r="Q239" i="12"/>
  <c r="P239" i="12"/>
  <c r="O239" i="12"/>
  <c r="L239" i="12"/>
  <c r="AE238" i="12"/>
  <c r="W145" i="11" s="1"/>
  <c r="Q238" i="12"/>
  <c r="P238" i="12"/>
  <c r="O238" i="12"/>
  <c r="L238" i="12"/>
  <c r="Q237" i="12"/>
  <c r="P237" i="12"/>
  <c r="O237" i="12"/>
  <c r="L237" i="12"/>
  <c r="AE236" i="12"/>
  <c r="W144" i="11" s="1"/>
  <c r="Q236" i="12"/>
  <c r="P236" i="12"/>
  <c r="O236" i="12"/>
  <c r="L236" i="12"/>
  <c r="AE235" i="12"/>
  <c r="W143" i="11" s="1"/>
  <c r="Q235" i="12"/>
  <c r="P235" i="12"/>
  <c r="O235" i="12"/>
  <c r="L235" i="12"/>
  <c r="Q234" i="12"/>
  <c r="P234" i="12"/>
  <c r="O234" i="12"/>
  <c r="L234" i="12"/>
  <c r="Q233" i="12"/>
  <c r="P233" i="12"/>
  <c r="O233" i="12"/>
  <c r="L233" i="12"/>
  <c r="AE232" i="12"/>
  <c r="W142" i="11" s="1"/>
  <c r="Q232" i="12"/>
  <c r="P232" i="12"/>
  <c r="O232" i="12"/>
  <c r="L232" i="12"/>
  <c r="Q231" i="12"/>
  <c r="P231" i="12"/>
  <c r="O231" i="12"/>
  <c r="L231" i="12"/>
  <c r="AE230" i="12"/>
  <c r="W141" i="11" s="1"/>
  <c r="Q230" i="12"/>
  <c r="P230" i="12"/>
  <c r="O230" i="12"/>
  <c r="L230" i="12"/>
  <c r="AE229" i="12"/>
  <c r="W140" i="11" s="1"/>
  <c r="Q229" i="12"/>
  <c r="P229" i="12"/>
  <c r="O229" i="12"/>
  <c r="L229" i="12"/>
  <c r="AE228" i="12"/>
  <c r="W139" i="11" s="1"/>
  <c r="Q228" i="12"/>
  <c r="P228" i="12"/>
  <c r="O228" i="12"/>
  <c r="L228" i="12"/>
  <c r="AE227" i="12"/>
  <c r="W138" i="11" s="1"/>
  <c r="Q227" i="12"/>
  <c r="P227" i="12"/>
  <c r="O227" i="12"/>
  <c r="L227" i="12"/>
  <c r="Q226" i="12"/>
  <c r="P226" i="12"/>
  <c r="O226" i="12"/>
  <c r="L226" i="12"/>
  <c r="AE225" i="12"/>
  <c r="W137" i="11" s="1"/>
  <c r="Q225" i="12"/>
  <c r="P225" i="12"/>
  <c r="O225" i="12"/>
  <c r="L225" i="12"/>
  <c r="AE224" i="12"/>
  <c r="W136" i="11" s="1"/>
  <c r="Q224" i="12"/>
  <c r="P224" i="12"/>
  <c r="O224" i="12"/>
  <c r="L224" i="12"/>
  <c r="Q223" i="12"/>
  <c r="P223" i="12"/>
  <c r="O223" i="12"/>
  <c r="L223" i="12"/>
  <c r="AE222" i="12"/>
  <c r="W135" i="11" s="1"/>
  <c r="Q222" i="12"/>
  <c r="P222" i="12"/>
  <c r="O222" i="12"/>
  <c r="L222" i="12"/>
  <c r="AE221" i="12"/>
  <c r="W134" i="11" s="1"/>
  <c r="Q221" i="12"/>
  <c r="P221" i="12"/>
  <c r="O221" i="12"/>
  <c r="L221" i="12"/>
  <c r="AE220" i="12"/>
  <c r="W133" i="11" s="1"/>
  <c r="Q220" i="12"/>
  <c r="P220" i="12"/>
  <c r="O220" i="12"/>
  <c r="L220" i="12"/>
  <c r="AE219" i="12"/>
  <c r="W132" i="11" s="1"/>
  <c r="Q219" i="12"/>
  <c r="P219" i="12"/>
  <c r="O219" i="12"/>
  <c r="L219" i="12"/>
  <c r="AE218" i="12"/>
  <c r="W131" i="11" s="1"/>
  <c r="Q218" i="12"/>
  <c r="P218" i="12"/>
  <c r="O218" i="12"/>
  <c r="L218" i="12"/>
  <c r="AE217" i="12"/>
  <c r="W130" i="11" s="1"/>
  <c r="Q217" i="12"/>
  <c r="P217" i="12"/>
  <c r="O217" i="12"/>
  <c r="L217" i="12"/>
  <c r="AE216" i="12"/>
  <c r="W129" i="11" s="1"/>
  <c r="Q216" i="12"/>
  <c r="P216" i="12"/>
  <c r="O216" i="12"/>
  <c r="L216" i="12"/>
  <c r="AE215" i="12"/>
  <c r="W128" i="11" s="1"/>
  <c r="Q215" i="12"/>
  <c r="P215" i="12"/>
  <c r="O215" i="12"/>
  <c r="L215" i="12"/>
  <c r="AE214" i="12"/>
  <c r="W127" i="11" s="1"/>
  <c r="Q214" i="12"/>
  <c r="P214" i="12"/>
  <c r="O214" i="12"/>
  <c r="L214" i="12"/>
  <c r="AE213" i="12"/>
  <c r="W126" i="11" s="1"/>
  <c r="Q213" i="12"/>
  <c r="P213" i="12"/>
  <c r="O213" i="12"/>
  <c r="L213" i="12"/>
  <c r="Q212" i="12"/>
  <c r="P212" i="12"/>
  <c r="O212" i="12"/>
  <c r="L212" i="12"/>
  <c r="Q211" i="12"/>
  <c r="P211" i="12"/>
  <c r="O211" i="12"/>
  <c r="L211" i="12"/>
  <c r="Q210" i="12"/>
  <c r="P210" i="12"/>
  <c r="O210" i="12"/>
  <c r="L210" i="12"/>
  <c r="AE209" i="12"/>
  <c r="W125" i="11" s="1"/>
  <c r="Q209" i="12"/>
  <c r="P209" i="12"/>
  <c r="O209" i="12"/>
  <c r="L209" i="12"/>
  <c r="Q208" i="12"/>
  <c r="P208" i="12"/>
  <c r="O208" i="12"/>
  <c r="L208" i="12"/>
  <c r="Q207" i="12"/>
  <c r="P207" i="12"/>
  <c r="O207" i="12"/>
  <c r="L207" i="12"/>
  <c r="Q206" i="12"/>
  <c r="P206" i="12"/>
  <c r="O206" i="12"/>
  <c r="L206" i="12"/>
  <c r="Q205" i="12"/>
  <c r="P205" i="12"/>
  <c r="O205" i="12"/>
  <c r="L205" i="12"/>
  <c r="Q204" i="12"/>
  <c r="P204" i="12"/>
  <c r="O204" i="12"/>
  <c r="L204" i="12"/>
  <c r="Q203" i="12"/>
  <c r="P203" i="12"/>
  <c r="O203" i="12"/>
  <c r="L203" i="12"/>
  <c r="AE202" i="12"/>
  <c r="W124" i="11" s="1"/>
  <c r="Q202" i="12"/>
  <c r="P202" i="12"/>
  <c r="O202" i="12"/>
  <c r="L202" i="12"/>
  <c r="Q201" i="12"/>
  <c r="P201" i="12"/>
  <c r="O201" i="12"/>
  <c r="L201" i="12"/>
  <c r="Q200" i="12"/>
  <c r="P200" i="12"/>
  <c r="O200" i="12"/>
  <c r="L200" i="12"/>
  <c r="Q199" i="12"/>
  <c r="P199" i="12"/>
  <c r="O199" i="12"/>
  <c r="L199" i="12"/>
  <c r="Q198" i="12"/>
  <c r="P198" i="12"/>
  <c r="O198" i="12"/>
  <c r="L198" i="12"/>
  <c r="Q197" i="12"/>
  <c r="P197" i="12"/>
  <c r="O197" i="12"/>
  <c r="L197" i="12"/>
  <c r="Q196" i="12"/>
  <c r="P196" i="12"/>
  <c r="O196" i="12"/>
  <c r="L196" i="12"/>
  <c r="AE195" i="12"/>
  <c r="W123" i="11" s="1"/>
  <c r="Q195" i="12"/>
  <c r="P195" i="12"/>
  <c r="O195" i="12"/>
  <c r="L195" i="12"/>
  <c r="Q194" i="12"/>
  <c r="P194" i="12"/>
  <c r="O194" i="12"/>
  <c r="L194" i="12"/>
  <c r="Q193" i="12"/>
  <c r="P193" i="12"/>
  <c r="O193" i="12"/>
  <c r="L193" i="12"/>
  <c r="AE192" i="12"/>
  <c r="W122" i="11" s="1"/>
  <c r="Q192" i="12"/>
  <c r="P192" i="12"/>
  <c r="O192" i="12"/>
  <c r="L192" i="12"/>
  <c r="AE191" i="12"/>
  <c r="W121" i="11" s="1"/>
  <c r="Q191" i="12"/>
  <c r="P191" i="12"/>
  <c r="O191" i="12"/>
  <c r="L191" i="12"/>
  <c r="Q190" i="12"/>
  <c r="P190" i="12"/>
  <c r="O190" i="12"/>
  <c r="L190" i="12"/>
  <c r="Q189" i="12"/>
  <c r="P189" i="12"/>
  <c r="O189" i="12"/>
  <c r="L189" i="12"/>
  <c r="Q188" i="12"/>
  <c r="P188" i="12"/>
  <c r="O188" i="12"/>
  <c r="L188" i="12"/>
  <c r="AE187" i="12"/>
  <c r="W120" i="11" s="1"/>
  <c r="Q187" i="12"/>
  <c r="P187" i="12"/>
  <c r="O187" i="12"/>
  <c r="L187" i="12"/>
  <c r="Q186" i="12"/>
  <c r="P186" i="12"/>
  <c r="O186" i="12"/>
  <c r="L186" i="12"/>
  <c r="AE185" i="12"/>
  <c r="W119" i="11" s="1"/>
  <c r="Q185" i="12"/>
  <c r="P185" i="12"/>
  <c r="O185" i="12"/>
  <c r="L185" i="12"/>
  <c r="AE184" i="12"/>
  <c r="W118" i="11" s="1"/>
  <c r="Q184" i="12"/>
  <c r="P184" i="12"/>
  <c r="O184" i="12"/>
  <c r="L184" i="12"/>
  <c r="AE183" i="12"/>
  <c r="W117" i="11" s="1"/>
  <c r="Q183" i="12"/>
  <c r="P183" i="12"/>
  <c r="O183" i="12"/>
  <c r="L183" i="12"/>
  <c r="Q182" i="12"/>
  <c r="P182" i="12"/>
  <c r="O182" i="12"/>
  <c r="L182" i="12"/>
  <c r="Q181" i="12"/>
  <c r="P181" i="12"/>
  <c r="O181" i="12"/>
  <c r="L181" i="12"/>
  <c r="Q180" i="12"/>
  <c r="P180" i="12"/>
  <c r="O180" i="12"/>
  <c r="L180" i="12"/>
  <c r="AE179" i="12"/>
  <c r="W116" i="11" s="1"/>
  <c r="Q179" i="12"/>
  <c r="P179" i="12"/>
  <c r="O179" i="12"/>
  <c r="L179" i="12"/>
  <c r="AE178" i="12"/>
  <c r="W115" i="11" s="1"/>
  <c r="Q178" i="12"/>
  <c r="P178" i="12"/>
  <c r="O178" i="12"/>
  <c r="L178" i="12"/>
  <c r="Q177" i="12"/>
  <c r="P177" i="12"/>
  <c r="O177" i="12"/>
  <c r="L177" i="12"/>
  <c r="Q176" i="12"/>
  <c r="P176" i="12"/>
  <c r="O176" i="12"/>
  <c r="L176" i="12"/>
  <c r="AE175" i="12"/>
  <c r="W114" i="11" s="1"/>
  <c r="Q175" i="12"/>
  <c r="P175" i="12"/>
  <c r="O175" i="12"/>
  <c r="L175" i="12"/>
  <c r="Q174" i="12"/>
  <c r="P174" i="12"/>
  <c r="O174" i="12"/>
  <c r="L174" i="12"/>
  <c r="AE173" i="12"/>
  <c r="W113" i="11" s="1"/>
  <c r="Q173" i="12"/>
  <c r="P173" i="12"/>
  <c r="O173" i="12"/>
  <c r="L173" i="12"/>
  <c r="AE172" i="12"/>
  <c r="W112" i="11" s="1"/>
  <c r="Q172" i="12"/>
  <c r="P172" i="12"/>
  <c r="O172" i="12"/>
  <c r="L172" i="12"/>
  <c r="Q171" i="12"/>
  <c r="P171" i="12"/>
  <c r="O171" i="12"/>
  <c r="L171" i="12"/>
  <c r="Q170" i="12"/>
  <c r="P170" i="12"/>
  <c r="O170" i="12"/>
  <c r="L170" i="12"/>
  <c r="Q169" i="12"/>
  <c r="P169" i="12"/>
  <c r="O169" i="12"/>
  <c r="L169" i="12"/>
  <c r="AE168" i="12"/>
  <c r="W111" i="11" s="1"/>
  <c r="Q168" i="12"/>
  <c r="P168" i="12"/>
  <c r="O168" i="12"/>
  <c r="L168" i="12"/>
  <c r="AE167" i="12"/>
  <c r="W110" i="11" s="1"/>
  <c r="Q167" i="12"/>
  <c r="P167" i="12"/>
  <c r="O167" i="12"/>
  <c r="L167" i="12"/>
  <c r="AE166" i="12"/>
  <c r="W109" i="11" s="1"/>
  <c r="Q166" i="12"/>
  <c r="P166" i="12"/>
  <c r="O166" i="12"/>
  <c r="L166" i="12"/>
  <c r="Q165" i="12"/>
  <c r="P165" i="12"/>
  <c r="O165" i="12"/>
  <c r="L165" i="12"/>
  <c r="Q164" i="12"/>
  <c r="P164" i="12"/>
  <c r="O164" i="12"/>
  <c r="L164" i="12"/>
  <c r="AE163" i="12"/>
  <c r="W108" i="11" s="1"/>
  <c r="Q163" i="12"/>
  <c r="P163" i="12"/>
  <c r="O163" i="12"/>
  <c r="L163" i="12"/>
  <c r="AE162" i="12"/>
  <c r="W107" i="11" s="1"/>
  <c r="Q162" i="12"/>
  <c r="P162" i="12"/>
  <c r="O162" i="12"/>
  <c r="L162" i="12"/>
  <c r="Q161" i="12"/>
  <c r="P161" i="12"/>
  <c r="O161" i="12"/>
  <c r="L161" i="12"/>
  <c r="Q160" i="12"/>
  <c r="P160" i="12"/>
  <c r="O160" i="12"/>
  <c r="L160" i="12"/>
  <c r="AE159" i="12"/>
  <c r="W106" i="11" s="1"/>
  <c r="Q159" i="12"/>
  <c r="P159" i="12"/>
  <c r="O159" i="12"/>
  <c r="L159" i="12"/>
  <c r="Q158" i="12"/>
  <c r="P158" i="12"/>
  <c r="O158" i="12"/>
  <c r="L158" i="12"/>
  <c r="Q157" i="12"/>
  <c r="P157" i="12"/>
  <c r="O157" i="12"/>
  <c r="L157" i="12"/>
  <c r="Q156" i="12"/>
  <c r="P156" i="12"/>
  <c r="O156" i="12"/>
  <c r="L156" i="12"/>
  <c r="AE155" i="12"/>
  <c r="W105" i="11" s="1"/>
  <c r="Q155" i="12"/>
  <c r="P155" i="12"/>
  <c r="O155" i="12"/>
  <c r="L155" i="12"/>
  <c r="AE154" i="12"/>
  <c r="W104" i="11" s="1"/>
  <c r="Q154" i="12"/>
  <c r="P154" i="12"/>
  <c r="O154" i="12"/>
  <c r="L154" i="12"/>
  <c r="AE153" i="12"/>
  <c r="W103" i="11" s="1"/>
  <c r="Q153" i="12"/>
  <c r="P153" i="12"/>
  <c r="O153" i="12"/>
  <c r="L153" i="12"/>
  <c r="Q152" i="12"/>
  <c r="P152" i="12"/>
  <c r="O152" i="12"/>
  <c r="L152" i="12"/>
  <c r="AE151" i="12"/>
  <c r="W102" i="11" s="1"/>
  <c r="Q151" i="12"/>
  <c r="P151" i="12"/>
  <c r="O151" i="12"/>
  <c r="L151" i="12"/>
  <c r="AE150" i="12"/>
  <c r="W101" i="11" s="1"/>
  <c r="Q150" i="12"/>
  <c r="P150" i="12"/>
  <c r="O150" i="12"/>
  <c r="L150" i="12"/>
  <c r="Q149" i="12"/>
  <c r="P149" i="12"/>
  <c r="O149" i="12"/>
  <c r="L149" i="12"/>
  <c r="AE148" i="12"/>
  <c r="W100" i="11" s="1"/>
  <c r="L148" i="12"/>
  <c r="Q147" i="12"/>
  <c r="P147" i="12"/>
  <c r="O147" i="12"/>
  <c r="L147" i="12"/>
  <c r="Q146" i="12"/>
  <c r="P146" i="12"/>
  <c r="O146" i="12"/>
  <c r="L146" i="12"/>
  <c r="AE145" i="12"/>
  <c r="W99" i="11" s="1"/>
  <c r="Q145" i="12"/>
  <c r="P145" i="12"/>
  <c r="O145" i="12"/>
  <c r="L145" i="12"/>
  <c r="AE144" i="12"/>
  <c r="W98" i="11" s="1"/>
  <c r="Q144" i="12"/>
  <c r="P144" i="12"/>
  <c r="O144" i="12"/>
  <c r="L144" i="12"/>
  <c r="Q143" i="12"/>
  <c r="P143" i="12"/>
  <c r="O143" i="12"/>
  <c r="L143" i="12"/>
  <c r="Q142" i="12"/>
  <c r="P142" i="12"/>
  <c r="O142" i="12"/>
  <c r="L142" i="12"/>
  <c r="AE141" i="12"/>
  <c r="W97" i="11" s="1"/>
  <c r="Q141" i="12"/>
  <c r="P141" i="12"/>
  <c r="O141" i="12"/>
  <c r="L141" i="12"/>
  <c r="AE140" i="12"/>
  <c r="W96" i="11" s="1"/>
  <c r="Q140" i="12"/>
  <c r="P140" i="12"/>
  <c r="O140" i="12"/>
  <c r="L140" i="12"/>
  <c r="AE139" i="12"/>
  <c r="W95" i="11" s="1"/>
  <c r="Q139" i="12"/>
  <c r="P139" i="12"/>
  <c r="O139" i="12"/>
  <c r="L139" i="12"/>
  <c r="AE138" i="12"/>
  <c r="W94" i="11" s="1"/>
  <c r="Q138" i="12"/>
  <c r="P138" i="12"/>
  <c r="O138" i="12"/>
  <c r="L138" i="12"/>
  <c r="AE137" i="12"/>
  <c r="W93" i="11" s="1"/>
  <c r="Q137" i="12"/>
  <c r="P137" i="12"/>
  <c r="O137" i="12"/>
  <c r="L137" i="12"/>
  <c r="AE136" i="12"/>
  <c r="W92" i="11" s="1"/>
  <c r="Q136" i="12"/>
  <c r="P136" i="12"/>
  <c r="O136" i="12"/>
  <c r="L136" i="12"/>
  <c r="AE135" i="12"/>
  <c r="W91" i="11" s="1"/>
  <c r="Q135" i="12"/>
  <c r="P135" i="12"/>
  <c r="O135" i="12"/>
  <c r="L135" i="12"/>
  <c r="Q134" i="12"/>
  <c r="P134" i="12"/>
  <c r="O134" i="12"/>
  <c r="L134" i="12"/>
  <c r="AE133" i="12"/>
  <c r="W90" i="11" s="1"/>
  <c r="Q133" i="12"/>
  <c r="P133" i="12"/>
  <c r="O133" i="12"/>
  <c r="L133" i="12"/>
  <c r="AE132" i="12"/>
  <c r="W89" i="11" s="1"/>
  <c r="Q132" i="12"/>
  <c r="P132" i="12"/>
  <c r="O132" i="12"/>
  <c r="L132" i="12"/>
  <c r="AE131" i="12"/>
  <c r="W88" i="11" s="1"/>
  <c r="Q131" i="12"/>
  <c r="P131" i="12"/>
  <c r="O131" i="12"/>
  <c r="L131" i="12"/>
  <c r="AE130" i="12"/>
  <c r="W87" i="11" s="1"/>
  <c r="Q130" i="12"/>
  <c r="P130" i="12"/>
  <c r="O130" i="12"/>
  <c r="L130" i="12"/>
  <c r="Q129" i="12"/>
  <c r="P129" i="12"/>
  <c r="O129" i="12"/>
  <c r="L129" i="12"/>
  <c r="AE128" i="12"/>
  <c r="W86" i="11" s="1"/>
  <c r="Q128" i="12"/>
  <c r="P128" i="12"/>
  <c r="O128" i="12"/>
  <c r="L128" i="12"/>
  <c r="Q127" i="12"/>
  <c r="P127" i="12"/>
  <c r="O127" i="12"/>
  <c r="L127" i="12"/>
  <c r="Q126" i="12"/>
  <c r="P126" i="12"/>
  <c r="O126" i="12"/>
  <c r="L126" i="12"/>
  <c r="AE125" i="12"/>
  <c r="W85" i="11" s="1"/>
  <c r="Q125" i="12"/>
  <c r="P125" i="12"/>
  <c r="O125" i="12"/>
  <c r="L125" i="12"/>
  <c r="AE124" i="12"/>
  <c r="W84" i="11" s="1"/>
  <c r="Q124" i="12"/>
  <c r="P124" i="12"/>
  <c r="O124" i="12"/>
  <c r="L124" i="12"/>
  <c r="AE123" i="12"/>
  <c r="W83" i="11" s="1"/>
  <c r="Q123" i="12"/>
  <c r="P123" i="12"/>
  <c r="O123" i="12"/>
  <c r="L123" i="12"/>
  <c r="AE122" i="12"/>
  <c r="W82" i="11" s="1"/>
  <c r="Q122" i="12"/>
  <c r="P122" i="12"/>
  <c r="O122" i="12"/>
  <c r="L122" i="12"/>
  <c r="Q121" i="12"/>
  <c r="P121" i="12"/>
  <c r="O121" i="12"/>
  <c r="L121" i="12"/>
  <c r="AE120" i="12"/>
  <c r="W81" i="11" s="1"/>
  <c r="Q120" i="12"/>
  <c r="P120" i="12"/>
  <c r="O120" i="12"/>
  <c r="L120" i="12"/>
  <c r="AE119" i="12"/>
  <c r="W80" i="11" s="1"/>
  <c r="Q119" i="12"/>
  <c r="P119" i="12"/>
  <c r="O119" i="12"/>
  <c r="L119" i="12"/>
  <c r="Q118" i="12"/>
  <c r="P118" i="12"/>
  <c r="O118" i="12"/>
  <c r="L118" i="12"/>
  <c r="AE117" i="12"/>
  <c r="W79" i="11" s="1"/>
  <c r="Q117" i="12"/>
  <c r="P117" i="12"/>
  <c r="O117" i="12"/>
  <c r="L117" i="12"/>
  <c r="Q116" i="12"/>
  <c r="P116" i="12"/>
  <c r="O116" i="12"/>
  <c r="L116" i="12"/>
  <c r="Q115" i="12"/>
  <c r="P115" i="12"/>
  <c r="O115" i="12"/>
  <c r="L115" i="12"/>
  <c r="AE114" i="12"/>
  <c r="W78" i="11" s="1"/>
  <c r="Q114" i="12"/>
  <c r="P114" i="12"/>
  <c r="O114" i="12"/>
  <c r="L114" i="12"/>
  <c r="AE113" i="12"/>
  <c r="W77" i="11" s="1"/>
  <c r="Q113" i="12"/>
  <c r="P113" i="12"/>
  <c r="O113" i="12"/>
  <c r="L113" i="12"/>
  <c r="Q112" i="12"/>
  <c r="P112" i="12"/>
  <c r="O112" i="12"/>
  <c r="L112" i="12"/>
  <c r="AE111" i="12"/>
  <c r="W76" i="11" s="1"/>
  <c r="Q111" i="12"/>
  <c r="P111" i="12"/>
  <c r="O111" i="12"/>
  <c r="L111" i="12"/>
  <c r="Q110" i="12"/>
  <c r="P110" i="12"/>
  <c r="O110" i="12"/>
  <c r="L110" i="12"/>
  <c r="AE109" i="12"/>
  <c r="W75" i="11" s="1"/>
  <c r="Q109" i="12"/>
  <c r="P109" i="12"/>
  <c r="O109" i="12"/>
  <c r="L109" i="12"/>
  <c r="Q108" i="12"/>
  <c r="P108" i="12"/>
  <c r="O108" i="12"/>
  <c r="L108" i="12"/>
  <c r="AE107" i="12"/>
  <c r="W74" i="11" s="1"/>
  <c r="Q107" i="12"/>
  <c r="P107" i="12"/>
  <c r="O107" i="12"/>
  <c r="L107" i="12"/>
  <c r="Q106" i="12"/>
  <c r="P106" i="12"/>
  <c r="O106" i="12"/>
  <c r="L106" i="12"/>
  <c r="AE105" i="12"/>
  <c r="W73" i="11" s="1"/>
  <c r="Q105" i="12"/>
  <c r="P105" i="12"/>
  <c r="O105" i="12"/>
  <c r="L105" i="12"/>
  <c r="Q104" i="12"/>
  <c r="P104" i="12"/>
  <c r="O104" i="12"/>
  <c r="L104" i="12"/>
  <c r="AE103" i="12"/>
  <c r="W72" i="11" s="1"/>
  <c r="Q103" i="12"/>
  <c r="P103" i="12"/>
  <c r="O103" i="12"/>
  <c r="L103" i="12"/>
  <c r="AE102" i="12"/>
  <c r="W71" i="11" s="1"/>
  <c r="Q102" i="12"/>
  <c r="P102" i="12"/>
  <c r="O102" i="12"/>
  <c r="L102" i="12"/>
  <c r="AE101" i="12"/>
  <c r="W70" i="11" s="1"/>
  <c r="Q101" i="12"/>
  <c r="P101" i="12"/>
  <c r="O101" i="12"/>
  <c r="L101" i="12"/>
  <c r="AE100" i="12"/>
  <c r="W69" i="11" s="1"/>
  <c r="Q100" i="12"/>
  <c r="P100" i="12"/>
  <c r="O100" i="12"/>
  <c r="L100" i="12"/>
  <c r="AE99" i="12"/>
  <c r="W68" i="11" s="1"/>
  <c r="Q99" i="12"/>
  <c r="P99" i="12"/>
  <c r="O99" i="12"/>
  <c r="L99" i="12"/>
  <c r="AE98" i="12"/>
  <c r="W67" i="11" s="1"/>
  <c r="Q98" i="12"/>
  <c r="P98" i="12"/>
  <c r="O98" i="12"/>
  <c r="L98" i="12"/>
  <c r="Q97" i="12"/>
  <c r="P97" i="12"/>
  <c r="O97" i="12"/>
  <c r="L97" i="12"/>
  <c r="AE96" i="12"/>
  <c r="W66" i="11" s="1"/>
  <c r="Q96" i="12"/>
  <c r="P96" i="12"/>
  <c r="O96" i="12"/>
  <c r="L96" i="12"/>
  <c r="AE95" i="12"/>
  <c r="W65" i="11" s="1"/>
  <c r="Q95" i="12"/>
  <c r="P95" i="12"/>
  <c r="O95" i="12"/>
  <c r="L95" i="12"/>
  <c r="Q94" i="12"/>
  <c r="P94" i="12"/>
  <c r="O94" i="12"/>
  <c r="L94" i="12"/>
  <c r="Q93" i="12"/>
  <c r="P93" i="12"/>
  <c r="O93" i="12"/>
  <c r="L93" i="12"/>
  <c r="Q92" i="12"/>
  <c r="P92" i="12"/>
  <c r="O92" i="12"/>
  <c r="L92" i="12"/>
  <c r="Q91" i="12"/>
  <c r="P91" i="12"/>
  <c r="O91" i="12"/>
  <c r="L91" i="12"/>
  <c r="Q90" i="12"/>
  <c r="P90" i="12"/>
  <c r="O90" i="12"/>
  <c r="L90" i="12"/>
  <c r="AE89" i="12"/>
  <c r="W64" i="11" s="1"/>
  <c r="Q89" i="12"/>
  <c r="P89" i="12"/>
  <c r="O89" i="12"/>
  <c r="L89" i="12"/>
  <c r="AE88" i="12"/>
  <c r="W63" i="11" s="1"/>
  <c r="Q88" i="12"/>
  <c r="P88" i="12"/>
  <c r="O88" i="12"/>
  <c r="L88" i="12"/>
  <c r="AE87" i="12"/>
  <c r="W62" i="11" s="1"/>
  <c r="Q87" i="12"/>
  <c r="P87" i="12"/>
  <c r="O87" i="12"/>
  <c r="L87" i="12"/>
  <c r="Q86" i="12"/>
  <c r="P86" i="12"/>
  <c r="O86" i="12"/>
  <c r="L86" i="12"/>
  <c r="AE85" i="12"/>
  <c r="W61" i="11" s="1"/>
  <c r="Q85" i="12"/>
  <c r="P85" i="12"/>
  <c r="O85" i="12"/>
  <c r="L85" i="12"/>
  <c r="Q84" i="12"/>
  <c r="P84" i="12"/>
  <c r="O84" i="12"/>
  <c r="L84" i="12"/>
  <c r="Q83" i="12"/>
  <c r="P83" i="12"/>
  <c r="O83" i="12"/>
  <c r="L83" i="12"/>
  <c r="AE82" i="12"/>
  <c r="W60" i="11" s="1"/>
  <c r="Q82" i="12"/>
  <c r="P82" i="12"/>
  <c r="O82" i="12"/>
  <c r="L82" i="12"/>
  <c r="AE81" i="12"/>
  <c r="W59" i="11" s="1"/>
  <c r="Q81" i="12"/>
  <c r="P81" i="12"/>
  <c r="O81" i="12"/>
  <c r="L81" i="12"/>
  <c r="AE80" i="12"/>
  <c r="W58" i="11" s="1"/>
  <c r="Q80" i="12"/>
  <c r="P80" i="12"/>
  <c r="O80" i="12"/>
  <c r="L80" i="12"/>
  <c r="AE79" i="12"/>
  <c r="W57" i="11" s="1"/>
  <c r="Q79" i="12"/>
  <c r="P79" i="12"/>
  <c r="O79" i="12"/>
  <c r="L79" i="12"/>
  <c r="Q78" i="12"/>
  <c r="P78" i="12"/>
  <c r="O78" i="12"/>
  <c r="L78" i="12"/>
  <c r="AE77" i="12"/>
  <c r="W56" i="11" s="1"/>
  <c r="Q77" i="12"/>
  <c r="P77" i="12"/>
  <c r="O77" i="12"/>
  <c r="L77" i="12"/>
  <c r="AE76" i="12"/>
  <c r="W55" i="11" s="1"/>
  <c r="Q76" i="12"/>
  <c r="P76" i="12"/>
  <c r="O76" i="12"/>
  <c r="L76" i="12"/>
  <c r="AE75" i="12"/>
  <c r="W54" i="11" s="1"/>
  <c r="Q75" i="12"/>
  <c r="P75" i="12"/>
  <c r="O75" i="12"/>
  <c r="L75" i="12"/>
  <c r="Q74" i="12"/>
  <c r="P74" i="12"/>
  <c r="O74" i="12"/>
  <c r="L74" i="12"/>
  <c r="AE73" i="12"/>
  <c r="W53" i="11" s="1"/>
  <c r="Q73" i="12"/>
  <c r="P73" i="12"/>
  <c r="O73" i="12"/>
  <c r="L73" i="12"/>
  <c r="AE72" i="12"/>
  <c r="W52" i="11" s="1"/>
  <c r="Q72" i="12"/>
  <c r="P72" i="12"/>
  <c r="O72" i="12"/>
  <c r="L72" i="12"/>
  <c r="AE71" i="12"/>
  <c r="W51" i="11" s="1"/>
  <c r="Q71" i="12"/>
  <c r="P71" i="12"/>
  <c r="O71" i="12"/>
  <c r="L71" i="12"/>
  <c r="Q70" i="12"/>
  <c r="P70" i="12"/>
  <c r="O70" i="12"/>
  <c r="L70" i="12"/>
  <c r="AE69" i="12"/>
  <c r="W50" i="11" s="1"/>
  <c r="Q69" i="12"/>
  <c r="P69" i="12"/>
  <c r="O69" i="12"/>
  <c r="L69" i="12"/>
  <c r="AE68" i="12"/>
  <c r="W49" i="11" s="1"/>
  <c r="Q68" i="12"/>
  <c r="P68" i="12"/>
  <c r="O68" i="12"/>
  <c r="L68" i="12"/>
  <c r="AE67" i="12"/>
  <c r="W48" i="11" s="1"/>
  <c r="Q67" i="12"/>
  <c r="P67" i="12"/>
  <c r="O67" i="12"/>
  <c r="L67" i="12"/>
  <c r="AE66" i="12"/>
  <c r="W47" i="11" s="1"/>
  <c r="Q66" i="12"/>
  <c r="P66" i="12"/>
  <c r="O66" i="12"/>
  <c r="L66" i="12"/>
  <c r="AE65" i="12"/>
  <c r="W46" i="11" s="1"/>
  <c r="Q65" i="12"/>
  <c r="P65" i="12"/>
  <c r="O65" i="12"/>
  <c r="L65" i="12"/>
  <c r="AE64" i="12"/>
  <c r="W45" i="11" s="1"/>
  <c r="Q64" i="12"/>
  <c r="P64" i="12"/>
  <c r="O64" i="12"/>
  <c r="L64" i="12"/>
  <c r="Q63" i="12"/>
  <c r="P63" i="12"/>
  <c r="O63" i="12"/>
  <c r="L63" i="12"/>
  <c r="AE62" i="12"/>
  <c r="W44" i="11" s="1"/>
  <c r="Q62" i="12"/>
  <c r="P62" i="12"/>
  <c r="O62" i="12"/>
  <c r="L62" i="12"/>
  <c r="AE61" i="12"/>
  <c r="W43" i="11" s="1"/>
  <c r="Q61" i="12"/>
  <c r="P61" i="12"/>
  <c r="O61" i="12"/>
  <c r="L61" i="12"/>
  <c r="Q60" i="12"/>
  <c r="P60" i="12"/>
  <c r="O60" i="12"/>
  <c r="L60" i="12"/>
  <c r="Q59" i="12"/>
  <c r="P59" i="12"/>
  <c r="O59" i="12"/>
  <c r="L59" i="12"/>
  <c r="Q58" i="12"/>
  <c r="P58" i="12"/>
  <c r="O58" i="12"/>
  <c r="L58" i="12"/>
  <c r="AE57" i="12"/>
  <c r="W42" i="11" s="1"/>
  <c r="Q57" i="12"/>
  <c r="P57" i="12"/>
  <c r="O57" i="12"/>
  <c r="L57" i="12"/>
  <c r="Q56" i="12"/>
  <c r="P56" i="12"/>
  <c r="O56" i="12"/>
  <c r="L56" i="12"/>
  <c r="AE55" i="12"/>
  <c r="W41" i="11" s="1"/>
  <c r="Q55" i="12"/>
  <c r="P55" i="12"/>
  <c r="O55" i="12"/>
  <c r="L55" i="12"/>
  <c r="AE54" i="12"/>
  <c r="W40" i="11" s="1"/>
  <c r="Q54" i="12"/>
  <c r="P54" i="12"/>
  <c r="O54" i="12"/>
  <c r="L54" i="12"/>
  <c r="Q53" i="12"/>
  <c r="P53" i="12"/>
  <c r="O53" i="12"/>
  <c r="L53" i="12"/>
  <c r="Q52" i="12"/>
  <c r="P52" i="12"/>
  <c r="O52" i="12"/>
  <c r="L52" i="12"/>
  <c r="Q51" i="12"/>
  <c r="P51" i="12"/>
  <c r="O51" i="12"/>
  <c r="L51" i="12"/>
  <c r="Q50" i="12"/>
  <c r="P50" i="12"/>
  <c r="O50" i="12"/>
  <c r="L50" i="12"/>
  <c r="Q49" i="12"/>
  <c r="P49" i="12"/>
  <c r="O49" i="12"/>
  <c r="L49" i="12"/>
  <c r="Q48" i="12"/>
  <c r="P48" i="12"/>
  <c r="O48" i="12"/>
  <c r="L48" i="12"/>
  <c r="AE47" i="12"/>
  <c r="W39" i="11" s="1"/>
  <c r="Q47" i="12"/>
  <c r="P47" i="12"/>
  <c r="O47" i="12"/>
  <c r="L47" i="12"/>
  <c r="AE46" i="12"/>
  <c r="W38" i="11" s="1"/>
  <c r="Q46" i="12"/>
  <c r="P46" i="12"/>
  <c r="O46" i="12"/>
  <c r="L46" i="12"/>
  <c r="Q45" i="12"/>
  <c r="P45" i="12"/>
  <c r="O45" i="12"/>
  <c r="L45" i="12"/>
  <c r="AE44" i="12"/>
  <c r="W37" i="11" s="1"/>
  <c r="Q44" i="12"/>
  <c r="P44" i="12"/>
  <c r="O44" i="12"/>
  <c r="L44" i="12"/>
  <c r="AE43" i="12"/>
  <c r="W36" i="11" s="1"/>
  <c r="Q43" i="12"/>
  <c r="P43" i="12"/>
  <c r="O43" i="12"/>
  <c r="L43" i="12"/>
  <c r="Q42" i="12"/>
  <c r="P42" i="12"/>
  <c r="O42" i="12"/>
  <c r="L42" i="12"/>
  <c r="AE41" i="12"/>
  <c r="W35" i="11" s="1"/>
  <c r="Q41" i="12"/>
  <c r="P41" i="12"/>
  <c r="O41" i="12"/>
  <c r="L41" i="12"/>
  <c r="AE40" i="12"/>
  <c r="W34" i="11" s="1"/>
  <c r="Q40" i="12"/>
  <c r="P40" i="12"/>
  <c r="O40" i="12"/>
  <c r="L40" i="12"/>
  <c r="AE39" i="12"/>
  <c r="W33" i="11" s="1"/>
  <c r="Q39" i="12"/>
  <c r="P39" i="12"/>
  <c r="O39" i="12"/>
  <c r="L39" i="12"/>
  <c r="AE38" i="12"/>
  <c r="W32" i="11" s="1"/>
  <c r="Q38" i="12"/>
  <c r="P38" i="12"/>
  <c r="O38" i="12"/>
  <c r="L38" i="12"/>
  <c r="AE37" i="12"/>
  <c r="W31" i="11" s="1"/>
  <c r="Q37" i="12"/>
  <c r="P37" i="12"/>
  <c r="O37" i="12"/>
  <c r="L37" i="12"/>
  <c r="AE36" i="12"/>
  <c r="W30" i="11" s="1"/>
  <c r="Q36" i="12"/>
  <c r="P36" i="12"/>
  <c r="O36" i="12"/>
  <c r="L36" i="12"/>
  <c r="AE35" i="12"/>
  <c r="W29" i="11" s="1"/>
  <c r="Q35" i="12"/>
  <c r="P35" i="12"/>
  <c r="O35" i="12"/>
  <c r="L35" i="12"/>
  <c r="Q34" i="12"/>
  <c r="P34" i="12"/>
  <c r="O34" i="12"/>
  <c r="L34" i="12"/>
  <c r="Q33" i="12"/>
  <c r="P33" i="12"/>
  <c r="O33" i="12"/>
  <c r="L33" i="12"/>
  <c r="Q32" i="12"/>
  <c r="P32" i="12"/>
  <c r="O32" i="12"/>
  <c r="L32" i="12"/>
  <c r="Q31" i="12"/>
  <c r="P31" i="12"/>
  <c r="O31" i="12"/>
  <c r="L31" i="12"/>
  <c r="AE30" i="12"/>
  <c r="W28" i="11" s="1"/>
  <c r="Q30" i="12"/>
  <c r="P30" i="12"/>
  <c r="O30" i="12"/>
  <c r="L30" i="12"/>
  <c r="AE29" i="12"/>
  <c r="W27" i="11" s="1"/>
  <c r="Q29" i="12"/>
  <c r="P29" i="12"/>
  <c r="O29" i="12"/>
  <c r="L29" i="12"/>
  <c r="AE28" i="12"/>
  <c r="W26" i="11" s="1"/>
  <c r="Q28" i="12"/>
  <c r="P28" i="12"/>
  <c r="O28" i="12"/>
  <c r="L28" i="12"/>
  <c r="Q27" i="12"/>
  <c r="P27" i="12"/>
  <c r="O27" i="12"/>
  <c r="L27" i="12"/>
  <c r="AE26" i="12"/>
  <c r="W25" i="11" s="1"/>
  <c r="Q26" i="12"/>
  <c r="P26" i="12"/>
  <c r="O26" i="12"/>
  <c r="L26" i="12"/>
  <c r="Q25" i="12"/>
  <c r="P25" i="12"/>
  <c r="O25" i="12"/>
  <c r="L25" i="12"/>
  <c r="AE24" i="12"/>
  <c r="W24" i="11" s="1"/>
  <c r="Q24" i="12"/>
  <c r="P24" i="12"/>
  <c r="O24" i="12"/>
  <c r="L24" i="12"/>
  <c r="AE23" i="12"/>
  <c r="W23" i="11" s="1"/>
  <c r="Q23" i="12"/>
  <c r="P23" i="12"/>
  <c r="O23" i="12"/>
  <c r="L23" i="12"/>
  <c r="AE22" i="12"/>
  <c r="W22" i="11" s="1"/>
  <c r="Q22" i="12"/>
  <c r="P22" i="12"/>
  <c r="O22" i="12"/>
  <c r="L22" i="12"/>
  <c r="AE21" i="12"/>
  <c r="W21" i="11" s="1"/>
  <c r="Q21" i="12"/>
  <c r="P21" i="12"/>
  <c r="O21" i="12"/>
  <c r="L21" i="12"/>
  <c r="AE20" i="12"/>
  <c r="W20" i="11" s="1"/>
  <c r="Q20" i="12"/>
  <c r="P20" i="12"/>
  <c r="O20" i="12"/>
  <c r="L20" i="12"/>
  <c r="Q19" i="12"/>
  <c r="P19" i="12"/>
  <c r="O19" i="12"/>
  <c r="L19" i="12"/>
  <c r="AE18" i="12"/>
  <c r="W19" i="11" s="1"/>
  <c r="Q18" i="12"/>
  <c r="P18" i="12"/>
  <c r="O18" i="12"/>
  <c r="L18" i="12"/>
  <c r="AE17" i="12"/>
  <c r="W18" i="11" s="1"/>
  <c r="Q17" i="12"/>
  <c r="P17" i="12"/>
  <c r="O17" i="12"/>
  <c r="L17" i="12"/>
  <c r="AE16" i="12"/>
  <c r="W17" i="11" s="1"/>
  <c r="Q16" i="12"/>
  <c r="P16" i="12"/>
  <c r="O16" i="12"/>
  <c r="L16" i="12"/>
  <c r="AE15" i="12"/>
  <c r="W16" i="11" s="1"/>
  <c r="Q15" i="12"/>
  <c r="P15" i="12"/>
  <c r="O15" i="12"/>
  <c r="L15" i="12"/>
  <c r="AE14" i="12"/>
  <c r="W15" i="11" s="1"/>
  <c r="Q14" i="12"/>
  <c r="P14" i="12"/>
  <c r="O14" i="12"/>
  <c r="L14" i="12"/>
  <c r="AE13" i="12"/>
  <c r="W14" i="11" s="1"/>
  <c r="Q13" i="12"/>
  <c r="P13" i="12"/>
  <c r="O13" i="12"/>
  <c r="L13" i="12"/>
  <c r="AE12" i="12"/>
  <c r="W13" i="11" s="1"/>
  <c r="Q12" i="12"/>
  <c r="P12" i="12"/>
  <c r="O12" i="12"/>
  <c r="L12" i="12"/>
  <c r="AE11" i="12"/>
  <c r="W12" i="11" s="1"/>
  <c r="Q11" i="12"/>
  <c r="P11" i="12"/>
  <c r="O11" i="12"/>
  <c r="L11" i="12"/>
  <c r="AE10" i="12"/>
  <c r="W11" i="11" s="1"/>
  <c r="Q10" i="12"/>
  <c r="P10" i="12"/>
  <c r="O10" i="12"/>
  <c r="L10" i="12"/>
  <c r="AE9" i="12"/>
  <c r="W10" i="11" s="1"/>
  <c r="Q9" i="12"/>
  <c r="P9" i="12"/>
  <c r="O9" i="12"/>
  <c r="L9" i="12"/>
  <c r="AE8" i="12"/>
  <c r="W9" i="11" s="1"/>
  <c r="Q8" i="12"/>
  <c r="P8" i="12"/>
  <c r="O8" i="12"/>
  <c r="L8" i="12"/>
  <c r="AE7" i="12"/>
  <c r="W8" i="11" s="1"/>
  <c r="Q7" i="12"/>
  <c r="P7" i="12"/>
  <c r="O7" i="12"/>
  <c r="L7" i="12"/>
  <c r="AE6" i="12"/>
  <c r="W7" i="11" s="1"/>
  <c r="Q6" i="12"/>
  <c r="P6" i="12"/>
  <c r="O6" i="12"/>
  <c r="L6" i="12"/>
  <c r="AE5" i="12"/>
  <c r="W6" i="11" s="1"/>
  <c r="Q5" i="12"/>
  <c r="P5" i="12"/>
  <c r="O5" i="12"/>
  <c r="L5" i="12"/>
  <c r="AE4" i="12"/>
  <c r="W5" i="11" s="1"/>
  <c r="Q4" i="12"/>
  <c r="P4" i="12"/>
  <c r="O4" i="12"/>
  <c r="L4" i="12"/>
  <c r="AE3" i="12"/>
  <c r="W4" i="11" s="1"/>
  <c r="Q3" i="12"/>
  <c r="P3" i="12"/>
  <c r="O3" i="12"/>
  <c r="L3" i="12"/>
  <c r="AE2" i="12"/>
  <c r="W3" i="11" s="1"/>
  <c r="Q2" i="12"/>
  <c r="P2" i="12"/>
  <c r="O2" i="12"/>
  <c r="L2" i="12"/>
  <c r="O1065" i="8"/>
  <c r="P1065" i="8"/>
  <c r="Q1065" i="8"/>
  <c r="AE1065" i="8"/>
  <c r="X385" i="11" s="1"/>
  <c r="AE4" i="8"/>
  <c r="X5" i="11" s="1"/>
  <c r="AE5" i="8"/>
  <c r="X6" i="11" s="1"/>
  <c r="AE6" i="8"/>
  <c r="X7" i="11" s="1"/>
  <c r="AE7" i="8"/>
  <c r="X8" i="11" s="1"/>
  <c r="AE8" i="8"/>
  <c r="X9" i="11" s="1"/>
  <c r="AE9" i="8"/>
  <c r="X10" i="11" s="1"/>
  <c r="AE12" i="8"/>
  <c r="X13" i="11" s="1"/>
  <c r="AE13" i="8"/>
  <c r="X14" i="11" s="1"/>
  <c r="AE14" i="8"/>
  <c r="X15" i="11" s="1"/>
  <c r="AE15" i="8"/>
  <c r="X16" i="11" s="1"/>
  <c r="AE16" i="8"/>
  <c r="X17" i="11" s="1"/>
  <c r="AE17" i="8"/>
  <c r="X18" i="11" s="1"/>
  <c r="AE20" i="8"/>
  <c r="X20" i="11" s="1"/>
  <c r="AE21" i="8"/>
  <c r="X21" i="11" s="1"/>
  <c r="AE22" i="8"/>
  <c r="X22" i="11" s="1"/>
  <c r="AE23" i="8"/>
  <c r="X23" i="11" s="1"/>
  <c r="AE24" i="8"/>
  <c r="X24" i="11" s="1"/>
  <c r="AE28" i="8"/>
  <c r="X26" i="11" s="1"/>
  <c r="AE29" i="8"/>
  <c r="X27" i="11" s="1"/>
  <c r="AE30" i="8"/>
  <c r="X28" i="11" s="1"/>
  <c r="AE37" i="8"/>
  <c r="X31" i="11" s="1"/>
  <c r="AE38" i="8"/>
  <c r="X32" i="11" s="1"/>
  <c r="AE39" i="8"/>
  <c r="X33" i="11" s="1"/>
  <c r="AE40" i="8"/>
  <c r="X34" i="11" s="1"/>
  <c r="AE41" i="8"/>
  <c r="X35" i="11" s="1"/>
  <c r="AE44" i="8"/>
  <c r="X37" i="11" s="1"/>
  <c r="AE46" i="8"/>
  <c r="X38" i="11" s="1"/>
  <c r="AE47" i="8"/>
  <c r="X39" i="11" s="1"/>
  <c r="AE54" i="8"/>
  <c r="X40" i="11" s="1"/>
  <c r="AE55" i="8"/>
  <c r="X41" i="11" s="1"/>
  <c r="AE61" i="8"/>
  <c r="X43" i="11" s="1"/>
  <c r="AE62" i="8"/>
  <c r="X44" i="11" s="1"/>
  <c r="AE64" i="8"/>
  <c r="X45" i="11" s="1"/>
  <c r="AE65" i="8"/>
  <c r="X46" i="11" s="1"/>
  <c r="AE68" i="8"/>
  <c r="X49" i="11" s="1"/>
  <c r="AE69" i="8"/>
  <c r="X50" i="11" s="1"/>
  <c r="AE71" i="8"/>
  <c r="X51" i="11" s="1"/>
  <c r="AE72" i="8"/>
  <c r="X52" i="11" s="1"/>
  <c r="AE77" i="8"/>
  <c r="X56" i="11" s="1"/>
  <c r="AE79" i="8"/>
  <c r="X57" i="11" s="1"/>
  <c r="AE80" i="8"/>
  <c r="X58" i="11" s="1"/>
  <c r="AE81" i="8"/>
  <c r="X59" i="11" s="1"/>
  <c r="AE85" i="8"/>
  <c r="X61" i="11" s="1"/>
  <c r="AE87" i="8"/>
  <c r="X62" i="11" s="1"/>
  <c r="AE88" i="8"/>
  <c r="X63" i="11" s="1"/>
  <c r="AE89" i="8"/>
  <c r="X64" i="11" s="1"/>
  <c r="AE95" i="8"/>
  <c r="X65" i="11" s="1"/>
  <c r="AE96" i="8"/>
  <c r="X66" i="11" s="1"/>
  <c r="AE99" i="8"/>
  <c r="X68" i="11" s="1"/>
  <c r="AE100" i="8"/>
  <c r="X69" i="11" s="1"/>
  <c r="AE101" i="8"/>
  <c r="X70" i="11" s="1"/>
  <c r="AE102" i="8"/>
  <c r="X71" i="11" s="1"/>
  <c r="AE103" i="8"/>
  <c r="X72" i="11" s="1"/>
  <c r="AE105" i="8"/>
  <c r="X73" i="11" s="1"/>
  <c r="AE109" i="8"/>
  <c r="X75" i="11" s="1"/>
  <c r="AE111" i="8"/>
  <c r="X76" i="11" s="1"/>
  <c r="AE113" i="8"/>
  <c r="X77" i="11" s="1"/>
  <c r="AE117" i="8"/>
  <c r="X79" i="11" s="1"/>
  <c r="AE119" i="8"/>
  <c r="X80" i="11" s="1"/>
  <c r="AE120" i="8"/>
  <c r="X81" i="11" s="1"/>
  <c r="AE124" i="8"/>
  <c r="X84" i="11" s="1"/>
  <c r="AE125" i="8"/>
  <c r="X85" i="11" s="1"/>
  <c r="AE128" i="8"/>
  <c r="X86" i="11" s="1"/>
  <c r="AE132" i="8"/>
  <c r="X89" i="11" s="1"/>
  <c r="AE133" i="8"/>
  <c r="X90" i="11" s="1"/>
  <c r="AE135" i="8"/>
  <c r="X91" i="11" s="1"/>
  <c r="AE136" i="8"/>
  <c r="X92" i="11" s="1"/>
  <c r="AE137" i="8"/>
  <c r="X93" i="11" s="1"/>
  <c r="AE139" i="8"/>
  <c r="X95" i="11" s="1"/>
  <c r="AE140" i="8"/>
  <c r="X96" i="11" s="1"/>
  <c r="AE141" i="8"/>
  <c r="X97" i="11" s="1"/>
  <c r="AE144" i="8"/>
  <c r="X98" i="11" s="1"/>
  <c r="AE145" i="8"/>
  <c r="X99" i="11" s="1"/>
  <c r="AE148" i="8"/>
  <c r="X100" i="11" s="1"/>
  <c r="AE150" i="8"/>
  <c r="X101" i="11" s="1"/>
  <c r="AE151" i="8"/>
  <c r="X102" i="11" s="1"/>
  <c r="AE153" i="8"/>
  <c r="X103" i="11" s="1"/>
  <c r="AE155" i="8"/>
  <c r="X105" i="11" s="1"/>
  <c r="AE159" i="8"/>
  <c r="X106" i="11" s="1"/>
  <c r="AE166" i="8"/>
  <c r="X109" i="11" s="1"/>
  <c r="AE167" i="8"/>
  <c r="X110" i="11" s="1"/>
  <c r="AE168" i="8"/>
  <c r="X111" i="11" s="1"/>
  <c r="AE172" i="8"/>
  <c r="X112" i="11" s="1"/>
  <c r="AE173" i="8"/>
  <c r="X113" i="11" s="1"/>
  <c r="AE175" i="8"/>
  <c r="X114" i="11" s="1"/>
  <c r="AE184" i="8"/>
  <c r="X118" i="11" s="1"/>
  <c r="AE191" i="8"/>
  <c r="X121" i="11" s="1"/>
  <c r="AE192" i="8"/>
  <c r="X122" i="11" s="1"/>
  <c r="AE195" i="8"/>
  <c r="X123" i="11" s="1"/>
  <c r="AE209" i="8"/>
  <c r="X125" i="11" s="1"/>
  <c r="AE213" i="8"/>
  <c r="X126" i="11" s="1"/>
  <c r="AE214" i="8"/>
  <c r="X127" i="11" s="1"/>
  <c r="AE215" i="8"/>
  <c r="X128" i="11" s="1"/>
  <c r="AE216" i="8"/>
  <c r="X129" i="11" s="1"/>
  <c r="AE217" i="8"/>
  <c r="X130" i="11" s="1"/>
  <c r="AE219" i="8"/>
  <c r="X132" i="11" s="1"/>
  <c r="AE220" i="8"/>
  <c r="X133" i="11" s="1"/>
  <c r="AE221" i="8"/>
  <c r="X134" i="11" s="1"/>
  <c r="AE222" i="8"/>
  <c r="X135" i="11" s="1"/>
  <c r="AE224" i="8"/>
  <c r="X136" i="11" s="1"/>
  <c r="AE225" i="8"/>
  <c r="X137" i="11" s="1"/>
  <c r="AE228" i="8"/>
  <c r="X139" i="11" s="1"/>
  <c r="AE229" i="8"/>
  <c r="X140" i="11" s="1"/>
  <c r="AE230" i="8"/>
  <c r="X141" i="11" s="1"/>
  <c r="AE232" i="8"/>
  <c r="X142" i="11" s="1"/>
  <c r="AE236" i="8"/>
  <c r="X144" i="11" s="1"/>
  <c r="AE238" i="8"/>
  <c r="X145" i="11" s="1"/>
  <c r="AE240" i="8"/>
  <c r="X146" i="11" s="1"/>
  <c r="AE245" i="8"/>
  <c r="X149" i="11" s="1"/>
  <c r="AE246" i="8"/>
  <c r="X150" i="11" s="1"/>
  <c r="AE248" i="8"/>
  <c r="X151" i="11" s="1"/>
  <c r="AE254" i="8"/>
  <c r="X153" i="11" s="1"/>
  <c r="AE269" i="8"/>
  <c r="X155" i="11" s="1"/>
  <c r="AE270" i="8"/>
  <c r="X156" i="11" s="1"/>
  <c r="AE271" i="8"/>
  <c r="X157" i="11" s="1"/>
  <c r="AE272" i="8"/>
  <c r="X158" i="11" s="1"/>
  <c r="AE273" i="8"/>
  <c r="X159" i="11" s="1"/>
  <c r="AE276" i="8"/>
  <c r="X161" i="11" s="1"/>
  <c r="AE278" i="8"/>
  <c r="X162" i="11" s="1"/>
  <c r="AE280" i="8"/>
  <c r="X163" i="11" s="1"/>
  <c r="AE305" i="8"/>
  <c r="X164" i="11" s="1"/>
  <c r="AE319" i="8"/>
  <c r="X165" i="11" s="1"/>
  <c r="AE324" i="8"/>
  <c r="X166" i="11" s="1"/>
  <c r="AE325" i="8"/>
  <c r="X167" i="11" s="1"/>
  <c r="AE326" i="8"/>
  <c r="X168" i="11" s="1"/>
  <c r="AE327" i="8"/>
  <c r="X169" i="11" s="1"/>
  <c r="AE342" i="8"/>
  <c r="X172" i="11" s="1"/>
  <c r="AE344" i="8"/>
  <c r="X173" i="11" s="1"/>
  <c r="AE345" i="8"/>
  <c r="X174" i="11" s="1"/>
  <c r="AE351" i="8"/>
  <c r="X176" i="11" s="1"/>
  <c r="AE352" i="8"/>
  <c r="X177" i="11" s="1"/>
  <c r="AE353" i="8"/>
  <c r="X178" i="11" s="1"/>
  <c r="AE356" i="8"/>
  <c r="X181" i="11" s="1"/>
  <c r="AE358" i="8"/>
  <c r="X182" i="11" s="1"/>
  <c r="AE359" i="8"/>
  <c r="X183" i="11" s="1"/>
  <c r="AE360" i="8"/>
  <c r="X184" i="11" s="1"/>
  <c r="AE365" i="8"/>
  <c r="X187" i="11" s="1"/>
  <c r="AE368" i="8"/>
  <c r="X188" i="11" s="1"/>
  <c r="AE369" i="8"/>
  <c r="X189" i="11" s="1"/>
  <c r="AE372" i="8"/>
  <c r="X191" i="11" s="1"/>
  <c r="AE374" i="8"/>
  <c r="X192" i="11" s="1"/>
  <c r="AE377" i="8"/>
  <c r="X193" i="11" s="1"/>
  <c r="AE381" i="8"/>
  <c r="X196" i="11" s="1"/>
  <c r="AE385" i="8"/>
  <c r="X197" i="11" s="1"/>
  <c r="AE388" i="8"/>
  <c r="X198" i="11" s="1"/>
  <c r="AE389" i="8"/>
  <c r="X199" i="11" s="1"/>
  <c r="AE390" i="8"/>
  <c r="X200" i="11" s="1"/>
  <c r="AE398" i="8"/>
  <c r="X201" i="11" s="1"/>
  <c r="AE399" i="8"/>
  <c r="X202" i="11" s="1"/>
  <c r="AE404" i="8"/>
  <c r="X204" i="11" s="1"/>
  <c r="AE406" i="8"/>
  <c r="X205" i="11" s="1"/>
  <c r="AE407" i="8"/>
  <c r="X206" i="11" s="1"/>
  <c r="AE414" i="8"/>
  <c r="X207" i="11" s="1"/>
  <c r="AE415" i="8"/>
  <c r="X208" i="11" s="1"/>
  <c r="AE417" i="8"/>
  <c r="X209" i="11" s="1"/>
  <c r="AE419" i="8"/>
  <c r="X210" i="11" s="1"/>
  <c r="AE422" i="8"/>
  <c r="X212" i="11" s="1"/>
  <c r="AE430" i="8"/>
  <c r="X214" i="11" s="1"/>
  <c r="AE433" i="8"/>
  <c r="X215" i="11" s="1"/>
  <c r="AE438" i="8"/>
  <c r="X219" i="11" s="1"/>
  <c r="AE439" i="8"/>
  <c r="X220" i="11" s="1"/>
  <c r="AE440" i="8"/>
  <c r="X221" i="11" s="1"/>
  <c r="AE441" i="8"/>
  <c r="X222" i="11" s="1"/>
  <c r="AE442" i="8"/>
  <c r="X223" i="11" s="1"/>
  <c r="AE443" i="8"/>
  <c r="X224" i="11" s="1"/>
  <c r="AE446" i="8"/>
  <c r="X227" i="11" s="1"/>
  <c r="AE447" i="8"/>
  <c r="X228" i="11" s="1"/>
  <c r="AE448" i="8"/>
  <c r="X229" i="11" s="1"/>
  <c r="AE449" i="8"/>
  <c r="X230" i="11" s="1"/>
  <c r="AE450" i="8"/>
  <c r="X231" i="11" s="1"/>
  <c r="AE451" i="8"/>
  <c r="X232" i="11" s="1"/>
  <c r="AE458" i="8"/>
  <c r="X234" i="11" s="1"/>
  <c r="AE463" i="8"/>
  <c r="X235" i="11" s="1"/>
  <c r="AE464" i="8"/>
  <c r="X236" i="11" s="1"/>
  <c r="AE466" i="8"/>
  <c r="X237" i="11" s="1"/>
  <c r="AE467" i="8"/>
  <c r="X238" i="11" s="1"/>
  <c r="AE469" i="8"/>
  <c r="X240" i="11" s="1"/>
  <c r="AE472" i="8"/>
  <c r="X241" i="11" s="1"/>
  <c r="AE473" i="8"/>
  <c r="X242" i="11" s="1"/>
  <c r="AE477" i="8"/>
  <c r="X243" i="11" s="1"/>
  <c r="AE478" i="8"/>
  <c r="X244" i="11" s="1"/>
  <c r="AE480" i="8"/>
  <c r="X245" i="11" s="1"/>
  <c r="AE483" i="8"/>
  <c r="X246" i="11" s="1"/>
  <c r="AE487" i="8"/>
  <c r="X247" i="11" s="1"/>
  <c r="AE491" i="8"/>
  <c r="X248" i="11" s="1"/>
  <c r="AE494" i="8"/>
  <c r="X251" i="11" s="1"/>
  <c r="AE495" i="8"/>
  <c r="X252" i="11" s="1"/>
  <c r="AE497" i="8"/>
  <c r="X253" i="11" s="1"/>
  <c r="AE499" i="8"/>
  <c r="X254" i="11" s="1"/>
  <c r="AE503" i="8"/>
  <c r="X256" i="11" s="1"/>
  <c r="AE504" i="8"/>
  <c r="X257" i="11" s="1"/>
  <c r="AE510" i="8"/>
  <c r="X259" i="11" s="1"/>
  <c r="AE511" i="8"/>
  <c r="X260" i="11" s="1"/>
  <c r="K16" i="11"/>
  <c r="AE514" i="8"/>
  <c r="X261" i="11" s="1"/>
  <c r="AE515" i="8"/>
  <c r="X262" i="11" s="1"/>
  <c r="K17" i="11"/>
  <c r="K18" i="11"/>
  <c r="AE523" i="8"/>
  <c r="X264" i="11" s="1"/>
  <c r="AE525" i="8"/>
  <c r="X265" i="11" s="1"/>
  <c r="AE526" i="8"/>
  <c r="X266" i="11" s="1"/>
  <c r="AE527" i="8"/>
  <c r="X267" i="11" s="1"/>
  <c r="AE528" i="8"/>
  <c r="X268" i="11" s="1"/>
  <c r="AE529" i="8"/>
  <c r="X269" i="11" s="1"/>
  <c r="AE530" i="8"/>
  <c r="X270" i="11" s="1"/>
  <c r="AE531" i="8"/>
  <c r="X271" i="11" s="1"/>
  <c r="AE533" i="8"/>
  <c r="X273" i="11" s="1"/>
  <c r="AE534" i="8"/>
  <c r="X274" i="11" s="1"/>
  <c r="AE535" i="8"/>
  <c r="X275" i="11" s="1"/>
  <c r="AE536" i="8"/>
  <c r="X276" i="11" s="1"/>
  <c r="AE537" i="8"/>
  <c r="X277" i="11" s="1"/>
  <c r="AE538" i="8"/>
  <c r="X278" i="11" s="1"/>
  <c r="AE539" i="8"/>
  <c r="X279" i="11" s="1"/>
  <c r="AE598" i="8"/>
  <c r="X280" i="11" s="1"/>
  <c r="AE617" i="8"/>
  <c r="X281" i="11" s="1"/>
  <c r="AE650" i="8"/>
  <c r="X282" i="11" s="1"/>
  <c r="AE658" i="8"/>
  <c r="X283" i="11" s="1"/>
  <c r="AE663" i="8"/>
  <c r="X284" i="11" s="1"/>
  <c r="AE666" i="8"/>
  <c r="X285" i="11" s="1"/>
  <c r="AE698" i="8"/>
  <c r="X288" i="11" s="1"/>
  <c r="AE701" i="8"/>
  <c r="X289" i="11" s="1"/>
  <c r="AE704" i="8"/>
  <c r="X290" i="11" s="1"/>
  <c r="AE705" i="8"/>
  <c r="X291" i="11" s="1"/>
  <c r="AE706" i="8"/>
  <c r="X292" i="11" s="1"/>
  <c r="AE707" i="8"/>
  <c r="X293" i="11" s="1"/>
  <c r="AE710" i="8"/>
  <c r="X296" i="11" s="1"/>
  <c r="AE711" i="8"/>
  <c r="X297" i="11" s="1"/>
  <c r="AE712" i="8"/>
  <c r="X298" i="11" s="1"/>
  <c r="AE713" i="8"/>
  <c r="X299" i="11" s="1"/>
  <c r="AE714" i="8"/>
  <c r="X300" i="11" s="1"/>
  <c r="AE715" i="8"/>
  <c r="X301" i="11" s="1"/>
  <c r="AE717" i="8"/>
  <c r="X303" i="11" s="1"/>
  <c r="AE718" i="8"/>
  <c r="X304" i="11" s="1"/>
  <c r="AE719" i="8"/>
  <c r="X305" i="11" s="1"/>
  <c r="AE720" i="8"/>
  <c r="X306" i="11" s="1"/>
  <c r="AE721" i="8"/>
  <c r="X307" i="11" s="1"/>
  <c r="AE722" i="8"/>
  <c r="X308" i="11" s="1"/>
  <c r="AE723" i="8"/>
  <c r="X309" i="11" s="1"/>
  <c r="AE725" i="8"/>
  <c r="X311" i="11" s="1"/>
  <c r="AE726" i="8"/>
  <c r="X312" i="11" s="1"/>
  <c r="AE727" i="8"/>
  <c r="X313" i="11" s="1"/>
  <c r="AE728" i="8"/>
  <c r="X314" i="11" s="1"/>
  <c r="AE729" i="8"/>
  <c r="X315" i="11" s="1"/>
  <c r="AE738" i="8"/>
  <c r="X316" i="11" s="1"/>
  <c r="AE742" i="8"/>
  <c r="X317" i="11" s="1"/>
  <c r="AE747" i="8"/>
  <c r="X318" i="11" s="1"/>
  <c r="AE761" i="8"/>
  <c r="X319" i="11" s="1"/>
  <c r="AE762" i="8"/>
  <c r="X320" i="11" s="1"/>
  <c r="AE766" i="8"/>
  <c r="X321" i="11" s="1"/>
  <c r="AE790" i="8"/>
  <c r="X323" i="11" s="1"/>
  <c r="AE794" i="8"/>
  <c r="X324" i="11" s="1"/>
  <c r="AE797" i="8"/>
  <c r="X325" i="11" s="1"/>
  <c r="AE798" i="8"/>
  <c r="X326" i="11" s="1"/>
  <c r="AE818" i="8"/>
  <c r="X328" i="11" s="1"/>
  <c r="AE851" i="8"/>
  <c r="X329" i="11" s="1"/>
  <c r="AE859" i="8"/>
  <c r="X330" i="11" s="1"/>
  <c r="AE863" i="8"/>
  <c r="X333" i="11" s="1"/>
  <c r="AE864" i="8"/>
  <c r="X334" i="11" s="1"/>
  <c r="AE866" i="8"/>
  <c r="X335" i="11" s="1"/>
  <c r="AE872" i="8"/>
  <c r="X336" i="11" s="1"/>
  <c r="AE873" i="8"/>
  <c r="X337" i="11" s="1"/>
  <c r="AE886" i="8"/>
  <c r="X339" i="11" s="1"/>
  <c r="AE889" i="8"/>
  <c r="X340" i="11" s="1"/>
  <c r="AE890" i="8"/>
  <c r="X341" i="11" s="1"/>
  <c r="AE891" i="8"/>
  <c r="X342" i="11" s="1"/>
  <c r="AE896" i="8"/>
  <c r="X343" i="11" s="1"/>
  <c r="AE902" i="8"/>
  <c r="X344" i="11" s="1"/>
  <c r="AE904" i="8"/>
  <c r="X345" i="11" s="1"/>
  <c r="AE905" i="8"/>
  <c r="X346" i="11" s="1"/>
  <c r="AE907" i="8"/>
  <c r="X347" i="11" s="1"/>
  <c r="AE911" i="8"/>
  <c r="X349" i="11" s="1"/>
  <c r="AE920" i="8"/>
  <c r="X351" i="11" s="1"/>
  <c r="AE935" i="8"/>
  <c r="X353" i="11" s="1"/>
  <c r="AE939" i="8"/>
  <c r="X354" i="11" s="1"/>
  <c r="AE941" i="8"/>
  <c r="X355" i="11" s="1"/>
  <c r="AE945" i="8"/>
  <c r="X356" i="11" s="1"/>
  <c r="AE952" i="8"/>
  <c r="X357" i="11" s="1"/>
  <c r="AE963" i="8"/>
  <c r="X359" i="11" s="1"/>
  <c r="AE971" i="8"/>
  <c r="X360" i="11" s="1"/>
  <c r="AE981" i="8"/>
  <c r="X361" i="11" s="1"/>
  <c r="AE985" i="8"/>
  <c r="X362" i="11" s="1"/>
  <c r="AE986" i="8"/>
  <c r="X363" i="11" s="1"/>
  <c r="AE994" i="8"/>
  <c r="X364" i="11" s="1"/>
  <c r="AE995" i="8"/>
  <c r="X365" i="11" s="1"/>
  <c r="AE996" i="8"/>
  <c r="X366" i="11" s="1"/>
  <c r="AE997" i="8"/>
  <c r="X367" i="11" s="1"/>
  <c r="AE998" i="8"/>
  <c r="X368" i="11" s="1"/>
  <c r="AE1001" i="8"/>
  <c r="X371" i="11" s="1"/>
  <c r="AE1008" i="8"/>
  <c r="X372" i="11" s="1"/>
  <c r="AE1013" i="8"/>
  <c r="X373" i="11" s="1"/>
  <c r="AE1021" i="8"/>
  <c r="X374" i="11" s="1"/>
  <c r="AE1033" i="8"/>
  <c r="X375" i="11" s="1"/>
  <c r="AE1034" i="8"/>
  <c r="X376" i="11" s="1"/>
  <c r="AE1035" i="8"/>
  <c r="X377" i="11" s="1"/>
  <c r="AE1039" i="8"/>
  <c r="X378" i="11" s="1"/>
  <c r="AE1040" i="8"/>
  <c r="X379" i="11" s="1"/>
  <c r="AE1045" i="8"/>
  <c r="X380" i="11" s="1"/>
  <c r="AE1047" i="8"/>
  <c r="X381" i="11" s="1"/>
  <c r="AE1049" i="8"/>
  <c r="X382" i="11" s="1"/>
  <c r="AE1051" i="8"/>
  <c r="X383" i="11" s="1"/>
  <c r="AE1061" i="8"/>
  <c r="X384" i="11" s="1"/>
  <c r="AE1066" i="8"/>
  <c r="X386" i="11" s="1"/>
  <c r="AE1069" i="8"/>
  <c r="X387" i="11" s="1"/>
  <c r="AE1073" i="8"/>
  <c r="X388" i="11" s="1"/>
  <c r="AE1085" i="8"/>
  <c r="X390" i="11" s="1"/>
  <c r="AE1086" i="8"/>
  <c r="X391" i="11" s="1"/>
  <c r="AE1088" i="8"/>
  <c r="X392" i="11" s="1"/>
  <c r="AE1091" i="8"/>
  <c r="X393" i="11" s="1"/>
  <c r="AE1093" i="8"/>
  <c r="X394" i="11" s="1"/>
  <c r="AE1094" i="8"/>
  <c r="X395" i="11" s="1"/>
  <c r="AE1097" i="8"/>
  <c r="X396" i="11" s="1"/>
  <c r="AE1102" i="8"/>
  <c r="X397" i="11" s="1"/>
  <c r="AE1103" i="8"/>
  <c r="X398" i="11" s="1"/>
  <c r="AE1104" i="8"/>
  <c r="X399" i="11" s="1"/>
  <c r="AE1105" i="8"/>
  <c r="X400" i="11" s="1"/>
  <c r="AE1106" i="8"/>
  <c r="X401" i="11" s="1"/>
  <c r="AE1112" i="8"/>
  <c r="X402" i="11" s="1"/>
  <c r="AE1115" i="8"/>
  <c r="X403" i="11" s="1"/>
  <c r="AE1118" i="8"/>
  <c r="X405" i="11" s="1"/>
  <c r="AE1119" i="8"/>
  <c r="X406" i="11" s="1"/>
  <c r="AE1120" i="8"/>
  <c r="X407" i="11" s="1"/>
  <c r="AE1121" i="8"/>
  <c r="X408" i="11" s="1"/>
  <c r="AE1127" i="8"/>
  <c r="X409" i="11" s="1"/>
  <c r="AE1129" i="8"/>
  <c r="X410" i="11" s="1"/>
  <c r="AE1131" i="8"/>
  <c r="X411" i="11" s="1"/>
  <c r="AE1133" i="8"/>
  <c r="X413" i="11" s="1"/>
  <c r="AE1134" i="8"/>
  <c r="X414" i="11" s="1"/>
  <c r="AE1135" i="8"/>
  <c r="X415" i="11" s="1"/>
  <c r="AE1136" i="8"/>
  <c r="X416" i="11" s="1"/>
  <c r="AE1137" i="8"/>
  <c r="X417" i="11" s="1"/>
  <c r="AE1138" i="8"/>
  <c r="X418" i="11" s="1"/>
  <c r="AE2" i="8"/>
  <c r="X3" i="11" s="1"/>
  <c r="O994" i="8"/>
  <c r="O995" i="8"/>
  <c r="O996" i="8"/>
  <c r="O997" i="8"/>
  <c r="O998" i="8"/>
  <c r="O1001" i="8"/>
  <c r="O1002" i="8"/>
  <c r="O1003" i="8"/>
  <c r="O1004" i="8"/>
  <c r="O1005" i="8"/>
  <c r="O1006" i="8"/>
  <c r="O1007" i="8"/>
  <c r="O1008" i="8"/>
  <c r="O1009" i="8"/>
  <c r="O1010" i="8"/>
  <c r="O1011" i="8"/>
  <c r="O1012" i="8"/>
  <c r="O1013" i="8"/>
  <c r="O1014" i="8"/>
  <c r="O1015" i="8"/>
  <c r="O1016" i="8"/>
  <c r="O1017" i="8"/>
  <c r="O1018" i="8"/>
  <c r="O1019" i="8"/>
  <c r="O1020" i="8"/>
  <c r="O1021" i="8"/>
  <c r="O1022" i="8"/>
  <c r="O1023" i="8"/>
  <c r="O1024" i="8"/>
  <c r="O1025" i="8"/>
  <c r="O1026" i="8"/>
  <c r="O1027" i="8"/>
  <c r="O1028" i="8"/>
  <c r="O1029" i="8"/>
  <c r="O1030" i="8"/>
  <c r="O1031" i="8"/>
  <c r="O1032" i="8"/>
  <c r="O1033" i="8"/>
  <c r="O1034" i="8"/>
  <c r="O1035" i="8"/>
  <c r="O1036" i="8"/>
  <c r="O1037" i="8"/>
  <c r="O1038" i="8"/>
  <c r="O1039" i="8"/>
  <c r="O1040" i="8"/>
  <c r="O1041" i="8"/>
  <c r="O1042" i="8"/>
  <c r="O1043" i="8"/>
  <c r="O1044" i="8"/>
  <c r="O1045" i="8"/>
  <c r="O1046" i="8"/>
  <c r="O1047" i="8"/>
  <c r="O1048" i="8"/>
  <c r="O1049" i="8"/>
  <c r="O1050" i="8"/>
  <c r="O1051" i="8"/>
  <c r="O1052" i="8"/>
  <c r="O1053" i="8"/>
  <c r="O1054" i="8"/>
  <c r="O1055" i="8"/>
  <c r="O1056" i="8"/>
  <c r="O1057" i="8"/>
  <c r="O1058" i="8"/>
  <c r="O1059" i="8"/>
  <c r="O1060" i="8"/>
  <c r="O1061" i="8"/>
  <c r="O1062" i="8"/>
  <c r="O1063" i="8"/>
  <c r="O1064" i="8"/>
  <c r="O1066" i="8"/>
  <c r="O1067" i="8"/>
  <c r="O1068" i="8"/>
  <c r="O1069" i="8"/>
  <c r="O1070" i="8"/>
  <c r="O1071" i="8"/>
  <c r="O1072" i="8"/>
  <c r="O1073" i="8"/>
  <c r="O1074" i="8"/>
  <c r="O1075" i="8"/>
  <c r="O1076" i="8"/>
  <c r="O1077" i="8"/>
  <c r="O1078" i="8"/>
  <c r="O1079" i="8"/>
  <c r="O1080" i="8"/>
  <c r="O1081" i="8"/>
  <c r="O1082" i="8"/>
  <c r="O1083" i="8"/>
  <c r="O1084" i="8"/>
  <c r="O1085" i="8"/>
  <c r="O1086" i="8"/>
  <c r="O1087" i="8"/>
  <c r="O1088" i="8"/>
  <c r="O1089" i="8"/>
  <c r="O1090" i="8"/>
  <c r="O1091" i="8"/>
  <c r="O1092" i="8"/>
  <c r="O1093" i="8"/>
  <c r="O1094" i="8"/>
  <c r="O1095" i="8"/>
  <c r="O1096" i="8"/>
  <c r="O1097" i="8"/>
  <c r="O1098" i="8"/>
  <c r="O1099" i="8"/>
  <c r="O1100" i="8"/>
  <c r="O1101" i="8"/>
  <c r="O1102" i="8"/>
  <c r="O1103" i="8"/>
  <c r="O1104" i="8"/>
  <c r="O1105" i="8"/>
  <c r="O1106" i="8"/>
  <c r="O1107" i="8"/>
  <c r="O1108" i="8"/>
  <c r="O1109" i="8"/>
  <c r="O1110" i="8"/>
  <c r="O1111" i="8"/>
  <c r="O1112" i="8"/>
  <c r="O1113" i="8"/>
  <c r="O1114" i="8"/>
  <c r="O1115" i="8"/>
  <c r="O1116" i="8"/>
  <c r="O1117" i="8"/>
  <c r="O1118" i="8"/>
  <c r="O1119" i="8"/>
  <c r="O1120" i="8"/>
  <c r="O1121" i="8"/>
  <c r="O1122" i="8"/>
  <c r="O1123" i="8"/>
  <c r="O1124" i="8"/>
  <c r="O1125" i="8"/>
  <c r="O1126" i="8"/>
  <c r="O1127" i="8"/>
  <c r="O1128" i="8"/>
  <c r="O1129" i="8"/>
  <c r="O1130" i="8"/>
  <c r="O1131" i="8"/>
  <c r="O1132" i="8"/>
  <c r="O1133" i="8"/>
  <c r="O1134" i="8"/>
  <c r="O1135" i="8"/>
  <c r="O1136" i="8"/>
  <c r="O1137" i="8"/>
  <c r="O1138" i="8"/>
  <c r="P994" i="8"/>
  <c r="P995" i="8"/>
  <c r="P996" i="8"/>
  <c r="P997" i="8"/>
  <c r="P998" i="8"/>
  <c r="P1001" i="8"/>
  <c r="P1002" i="8"/>
  <c r="P1003" i="8"/>
  <c r="P1004" i="8"/>
  <c r="P1005" i="8"/>
  <c r="P1006" i="8"/>
  <c r="P1007" i="8"/>
  <c r="P1008" i="8"/>
  <c r="P1009" i="8"/>
  <c r="P1010" i="8"/>
  <c r="P1011" i="8"/>
  <c r="P1012" i="8"/>
  <c r="P1013" i="8"/>
  <c r="P1014" i="8"/>
  <c r="P1015" i="8"/>
  <c r="P1016" i="8"/>
  <c r="P1017" i="8"/>
  <c r="P1018" i="8"/>
  <c r="P1019" i="8"/>
  <c r="P1020" i="8"/>
  <c r="P1021" i="8"/>
  <c r="P1022" i="8"/>
  <c r="P1023" i="8"/>
  <c r="P1024" i="8"/>
  <c r="P1025" i="8"/>
  <c r="P1026" i="8"/>
  <c r="P1027" i="8"/>
  <c r="P1028" i="8"/>
  <c r="P1029" i="8"/>
  <c r="P1030" i="8"/>
  <c r="P1031" i="8"/>
  <c r="P1032" i="8"/>
  <c r="P1033" i="8"/>
  <c r="P1034" i="8"/>
  <c r="P1035" i="8"/>
  <c r="P1036" i="8"/>
  <c r="P1037" i="8"/>
  <c r="P1038" i="8"/>
  <c r="P1039" i="8"/>
  <c r="P1040" i="8"/>
  <c r="P1041" i="8"/>
  <c r="P1042" i="8"/>
  <c r="P1043" i="8"/>
  <c r="P1044" i="8"/>
  <c r="P1045" i="8"/>
  <c r="P1046" i="8"/>
  <c r="P1047" i="8"/>
  <c r="P1048" i="8"/>
  <c r="P1049" i="8"/>
  <c r="P1050" i="8"/>
  <c r="P1051" i="8"/>
  <c r="P1052" i="8"/>
  <c r="P1053" i="8"/>
  <c r="P1054" i="8"/>
  <c r="P1055" i="8"/>
  <c r="P1056" i="8"/>
  <c r="P1057" i="8"/>
  <c r="P1058" i="8"/>
  <c r="P1059" i="8"/>
  <c r="P1060" i="8"/>
  <c r="P1061" i="8"/>
  <c r="P1062" i="8"/>
  <c r="P1063" i="8"/>
  <c r="P1064" i="8"/>
  <c r="P1066" i="8"/>
  <c r="P1067" i="8"/>
  <c r="P1068" i="8"/>
  <c r="P1069" i="8"/>
  <c r="P1070" i="8"/>
  <c r="P1071" i="8"/>
  <c r="P1072" i="8"/>
  <c r="P1073" i="8"/>
  <c r="P1074" i="8"/>
  <c r="P1075" i="8"/>
  <c r="P1076" i="8"/>
  <c r="P1077" i="8"/>
  <c r="P1078" i="8"/>
  <c r="P1079" i="8"/>
  <c r="P1080" i="8"/>
  <c r="P1081" i="8"/>
  <c r="P1082" i="8"/>
  <c r="P1083" i="8"/>
  <c r="P1084" i="8"/>
  <c r="P1085" i="8"/>
  <c r="P1086" i="8"/>
  <c r="P1087" i="8"/>
  <c r="P1088" i="8"/>
  <c r="P1089" i="8"/>
  <c r="P1090" i="8"/>
  <c r="P1091" i="8"/>
  <c r="P1092" i="8"/>
  <c r="P1093" i="8"/>
  <c r="P1094" i="8"/>
  <c r="P1095" i="8"/>
  <c r="P1096" i="8"/>
  <c r="P1097" i="8"/>
  <c r="P1098" i="8"/>
  <c r="P1099" i="8"/>
  <c r="P1100" i="8"/>
  <c r="P1101" i="8"/>
  <c r="P1102" i="8"/>
  <c r="P1103" i="8"/>
  <c r="P1104" i="8"/>
  <c r="P1105" i="8"/>
  <c r="P1106" i="8"/>
  <c r="P1107" i="8"/>
  <c r="P1108" i="8"/>
  <c r="P1109" i="8"/>
  <c r="P1110" i="8"/>
  <c r="P1111" i="8"/>
  <c r="P1112" i="8"/>
  <c r="P1113" i="8"/>
  <c r="P1114" i="8"/>
  <c r="P1115" i="8"/>
  <c r="P1116" i="8"/>
  <c r="P1117" i="8"/>
  <c r="P1118" i="8"/>
  <c r="P1119" i="8"/>
  <c r="P1120" i="8"/>
  <c r="P1121" i="8"/>
  <c r="P1122" i="8"/>
  <c r="P1123" i="8"/>
  <c r="P1124" i="8"/>
  <c r="P1125" i="8"/>
  <c r="P1126" i="8"/>
  <c r="P1127" i="8"/>
  <c r="P1128" i="8"/>
  <c r="P1129" i="8"/>
  <c r="P1130" i="8"/>
  <c r="P1131" i="8"/>
  <c r="P1132" i="8"/>
  <c r="P1133" i="8"/>
  <c r="P1134" i="8"/>
  <c r="P1135" i="8"/>
  <c r="P1136" i="8"/>
  <c r="P1137" i="8"/>
  <c r="P1138" i="8"/>
  <c r="Q994" i="8"/>
  <c r="Q995" i="8"/>
  <c r="Q996" i="8"/>
  <c r="Q997" i="8"/>
  <c r="Q998" i="8"/>
  <c r="Q1001" i="8"/>
  <c r="Q1002" i="8"/>
  <c r="Q1003" i="8"/>
  <c r="Q1004" i="8"/>
  <c r="Q1005" i="8"/>
  <c r="Q1006" i="8"/>
  <c r="Q1007" i="8"/>
  <c r="Q1008" i="8"/>
  <c r="Q1009" i="8"/>
  <c r="Q1010" i="8"/>
  <c r="Q1011" i="8"/>
  <c r="Q1012" i="8"/>
  <c r="Q1013" i="8"/>
  <c r="Q1014" i="8"/>
  <c r="Q1015" i="8"/>
  <c r="Q1016" i="8"/>
  <c r="Q1017" i="8"/>
  <c r="Q1018" i="8"/>
  <c r="Q1019" i="8"/>
  <c r="Q1020" i="8"/>
  <c r="Q1021" i="8"/>
  <c r="Q1022" i="8"/>
  <c r="Q1023" i="8"/>
  <c r="Q1024" i="8"/>
  <c r="Q1025" i="8"/>
  <c r="Q1026" i="8"/>
  <c r="Q1027" i="8"/>
  <c r="Q1028" i="8"/>
  <c r="Q1029" i="8"/>
  <c r="Q1030" i="8"/>
  <c r="Q1031" i="8"/>
  <c r="Q1032" i="8"/>
  <c r="Q1033" i="8"/>
  <c r="Q1034" i="8"/>
  <c r="Q1035" i="8"/>
  <c r="Q1036" i="8"/>
  <c r="Q1037" i="8"/>
  <c r="Q1038" i="8"/>
  <c r="Q1039" i="8"/>
  <c r="Q1040" i="8"/>
  <c r="Q1041" i="8"/>
  <c r="Q1042" i="8"/>
  <c r="Q1043" i="8"/>
  <c r="Q1044" i="8"/>
  <c r="Q1045" i="8"/>
  <c r="Q1046" i="8"/>
  <c r="Q1047" i="8"/>
  <c r="Q1048" i="8"/>
  <c r="Q1049" i="8"/>
  <c r="Q1050" i="8"/>
  <c r="Q1051" i="8"/>
  <c r="Q1052" i="8"/>
  <c r="Q1053" i="8"/>
  <c r="Q1054" i="8"/>
  <c r="Q1055" i="8"/>
  <c r="Q1056" i="8"/>
  <c r="Q1057" i="8"/>
  <c r="Q1058" i="8"/>
  <c r="Q1059" i="8"/>
  <c r="Q1060" i="8"/>
  <c r="Q1061" i="8"/>
  <c r="Q1062" i="8"/>
  <c r="Q1063" i="8"/>
  <c r="Q1064" i="8"/>
  <c r="Q1066" i="8"/>
  <c r="Q1067" i="8"/>
  <c r="Q1068" i="8"/>
  <c r="Q1069" i="8"/>
  <c r="Q1070" i="8"/>
  <c r="Q1071" i="8"/>
  <c r="Q1072" i="8"/>
  <c r="Q1073" i="8"/>
  <c r="Q1074" i="8"/>
  <c r="Q1075" i="8"/>
  <c r="Q1076" i="8"/>
  <c r="Q1077" i="8"/>
  <c r="Q1078" i="8"/>
  <c r="Q1079" i="8"/>
  <c r="Q1080" i="8"/>
  <c r="Q1081" i="8"/>
  <c r="Q1082" i="8"/>
  <c r="Q1083" i="8"/>
  <c r="Q1084" i="8"/>
  <c r="Q1085" i="8"/>
  <c r="Q1086" i="8"/>
  <c r="Q1087" i="8"/>
  <c r="Q1088" i="8"/>
  <c r="Q1089" i="8"/>
  <c r="Q1090" i="8"/>
  <c r="Q1091" i="8"/>
  <c r="Q1092" i="8"/>
  <c r="Q1093" i="8"/>
  <c r="Q1094" i="8"/>
  <c r="Q1095" i="8"/>
  <c r="Q1096" i="8"/>
  <c r="Q1097" i="8"/>
  <c r="Q1098" i="8"/>
  <c r="Q1099" i="8"/>
  <c r="Q1100" i="8"/>
  <c r="Q1101" i="8"/>
  <c r="Q1102" i="8"/>
  <c r="Q1103" i="8"/>
  <c r="Q1104" i="8"/>
  <c r="Q1105" i="8"/>
  <c r="Q1106" i="8"/>
  <c r="Q1107" i="8"/>
  <c r="Q1108" i="8"/>
  <c r="Q1109" i="8"/>
  <c r="Q1110" i="8"/>
  <c r="Q1111" i="8"/>
  <c r="Q1112" i="8"/>
  <c r="Q1113" i="8"/>
  <c r="Q1114" i="8"/>
  <c r="Q1115" i="8"/>
  <c r="Q1116" i="8"/>
  <c r="Q1117" i="8"/>
  <c r="Q1118" i="8"/>
  <c r="Q1119" i="8"/>
  <c r="Q1120" i="8"/>
  <c r="Q1121" i="8"/>
  <c r="Q1122" i="8"/>
  <c r="Q1123" i="8"/>
  <c r="Q1124" i="8"/>
  <c r="Q1125" i="8"/>
  <c r="Q1126" i="8"/>
  <c r="Q1127" i="8"/>
  <c r="Q1128" i="8"/>
  <c r="Q1129" i="8"/>
  <c r="Q1130" i="8"/>
  <c r="Q1131" i="8"/>
  <c r="Q1132" i="8"/>
  <c r="Q1133" i="8"/>
  <c r="Q1134" i="8"/>
  <c r="Q1135" i="8"/>
  <c r="Q1136" i="8"/>
  <c r="Q1137" i="8"/>
  <c r="Q1138" i="8"/>
  <c r="O900" i="8"/>
  <c r="O901" i="8"/>
  <c r="O902" i="8"/>
  <c r="O903" i="8"/>
  <c r="O904" i="8"/>
  <c r="O905" i="8"/>
  <c r="O906" i="8"/>
  <c r="O907" i="8"/>
  <c r="O908" i="8"/>
  <c r="O909" i="8"/>
  <c r="O910" i="8"/>
  <c r="O911" i="8"/>
  <c r="O912" i="8"/>
  <c r="O913" i="8"/>
  <c r="O914" i="8"/>
  <c r="O915" i="8"/>
  <c r="O916" i="8"/>
  <c r="O917" i="8"/>
  <c r="O918" i="8"/>
  <c r="O919" i="8"/>
  <c r="O920" i="8"/>
  <c r="O921" i="8"/>
  <c r="O922" i="8"/>
  <c r="O923" i="8"/>
  <c r="O924" i="8"/>
  <c r="O925" i="8"/>
  <c r="O926" i="8"/>
  <c r="O927" i="8"/>
  <c r="O928" i="8"/>
  <c r="O929" i="8"/>
  <c r="O930" i="8"/>
  <c r="O931" i="8"/>
  <c r="O932" i="8"/>
  <c r="O933" i="8"/>
  <c r="O934" i="8"/>
  <c r="O935" i="8"/>
  <c r="O936" i="8"/>
  <c r="O937" i="8"/>
  <c r="O938" i="8"/>
  <c r="O939" i="8"/>
  <c r="O940" i="8"/>
  <c r="O941" i="8"/>
  <c r="O942" i="8"/>
  <c r="O943" i="8"/>
  <c r="O944" i="8"/>
  <c r="O945" i="8"/>
  <c r="O946" i="8"/>
  <c r="O947" i="8"/>
  <c r="O948" i="8"/>
  <c r="O949" i="8"/>
  <c r="O950" i="8"/>
  <c r="O951" i="8"/>
  <c r="O952" i="8"/>
  <c r="O953" i="8"/>
  <c r="O954" i="8"/>
  <c r="O955" i="8"/>
  <c r="O956" i="8"/>
  <c r="O957" i="8"/>
  <c r="O958" i="8"/>
  <c r="O959" i="8"/>
  <c r="O960" i="8"/>
  <c r="O961" i="8"/>
  <c r="O962" i="8"/>
  <c r="O963" i="8"/>
  <c r="O964" i="8"/>
  <c r="O965" i="8"/>
  <c r="O966" i="8"/>
  <c r="O967" i="8"/>
  <c r="O968" i="8"/>
  <c r="O969" i="8"/>
  <c r="O970" i="8"/>
  <c r="O971" i="8"/>
  <c r="O972" i="8"/>
  <c r="O973" i="8"/>
  <c r="O974" i="8"/>
  <c r="O975" i="8"/>
  <c r="O976" i="8"/>
  <c r="O977" i="8"/>
  <c r="O978" i="8"/>
  <c r="O979" i="8"/>
  <c r="O980" i="8"/>
  <c r="O981" i="8"/>
  <c r="O982" i="8"/>
  <c r="O983" i="8"/>
  <c r="O984" i="8"/>
  <c r="O985" i="8"/>
  <c r="O986" i="8"/>
  <c r="O987" i="8"/>
  <c r="O988" i="8"/>
  <c r="O989" i="8"/>
  <c r="O990" i="8"/>
  <c r="O991" i="8"/>
  <c r="O992" i="8"/>
  <c r="O993" i="8"/>
  <c r="P900" i="8"/>
  <c r="P901" i="8"/>
  <c r="P902" i="8"/>
  <c r="P903" i="8"/>
  <c r="P904" i="8"/>
  <c r="P905" i="8"/>
  <c r="P906" i="8"/>
  <c r="P907" i="8"/>
  <c r="P908" i="8"/>
  <c r="P909" i="8"/>
  <c r="P910" i="8"/>
  <c r="P911" i="8"/>
  <c r="P912" i="8"/>
  <c r="P913" i="8"/>
  <c r="P914" i="8"/>
  <c r="P915" i="8"/>
  <c r="P916" i="8"/>
  <c r="P917" i="8"/>
  <c r="P918" i="8"/>
  <c r="P919" i="8"/>
  <c r="P920" i="8"/>
  <c r="P921" i="8"/>
  <c r="P922" i="8"/>
  <c r="P923" i="8"/>
  <c r="P924" i="8"/>
  <c r="P925" i="8"/>
  <c r="P926" i="8"/>
  <c r="P927" i="8"/>
  <c r="P928" i="8"/>
  <c r="P929" i="8"/>
  <c r="P930" i="8"/>
  <c r="P931" i="8"/>
  <c r="P932" i="8"/>
  <c r="P933" i="8"/>
  <c r="P934" i="8"/>
  <c r="P935" i="8"/>
  <c r="P936" i="8"/>
  <c r="P937" i="8"/>
  <c r="P938" i="8"/>
  <c r="P939" i="8"/>
  <c r="P940" i="8"/>
  <c r="P941" i="8"/>
  <c r="P942" i="8"/>
  <c r="P943" i="8"/>
  <c r="P944" i="8"/>
  <c r="P945" i="8"/>
  <c r="P946" i="8"/>
  <c r="P947" i="8"/>
  <c r="P948" i="8"/>
  <c r="P949" i="8"/>
  <c r="P950" i="8"/>
  <c r="P951" i="8"/>
  <c r="P952" i="8"/>
  <c r="P953" i="8"/>
  <c r="P954" i="8"/>
  <c r="P955" i="8"/>
  <c r="P956" i="8"/>
  <c r="P957" i="8"/>
  <c r="P958" i="8"/>
  <c r="P959" i="8"/>
  <c r="P960" i="8"/>
  <c r="P961" i="8"/>
  <c r="P962" i="8"/>
  <c r="P963" i="8"/>
  <c r="P964" i="8"/>
  <c r="P965" i="8"/>
  <c r="P966" i="8"/>
  <c r="P967" i="8"/>
  <c r="P968" i="8"/>
  <c r="P969" i="8"/>
  <c r="P970" i="8"/>
  <c r="P971" i="8"/>
  <c r="P972" i="8"/>
  <c r="P973" i="8"/>
  <c r="P974" i="8"/>
  <c r="P975" i="8"/>
  <c r="P976" i="8"/>
  <c r="P977" i="8"/>
  <c r="P978" i="8"/>
  <c r="P979" i="8"/>
  <c r="P980" i="8"/>
  <c r="P981" i="8"/>
  <c r="P982" i="8"/>
  <c r="P983" i="8"/>
  <c r="P984" i="8"/>
  <c r="P985" i="8"/>
  <c r="P986" i="8"/>
  <c r="P987" i="8"/>
  <c r="P988" i="8"/>
  <c r="P989" i="8"/>
  <c r="P990" i="8"/>
  <c r="P991" i="8"/>
  <c r="P992" i="8"/>
  <c r="P993" i="8"/>
  <c r="Q900" i="8"/>
  <c r="Q901" i="8"/>
  <c r="Q902" i="8"/>
  <c r="Q903" i="8"/>
  <c r="Q904" i="8"/>
  <c r="Q905" i="8"/>
  <c r="Q906" i="8"/>
  <c r="Q907" i="8"/>
  <c r="Q908" i="8"/>
  <c r="Q909" i="8"/>
  <c r="Q910" i="8"/>
  <c r="Q911" i="8"/>
  <c r="Q912" i="8"/>
  <c r="Q913" i="8"/>
  <c r="Q914" i="8"/>
  <c r="Q915" i="8"/>
  <c r="Q916" i="8"/>
  <c r="Q917" i="8"/>
  <c r="Q918" i="8"/>
  <c r="Q919" i="8"/>
  <c r="Q920" i="8"/>
  <c r="Q921" i="8"/>
  <c r="Q922" i="8"/>
  <c r="Q923" i="8"/>
  <c r="Q924" i="8"/>
  <c r="Q925" i="8"/>
  <c r="Q926" i="8"/>
  <c r="Q927" i="8"/>
  <c r="Q928" i="8"/>
  <c r="Q929" i="8"/>
  <c r="Q930" i="8"/>
  <c r="Q931" i="8"/>
  <c r="Q932" i="8"/>
  <c r="Q933" i="8"/>
  <c r="Q934" i="8"/>
  <c r="Q935" i="8"/>
  <c r="Q936" i="8"/>
  <c r="Q937" i="8"/>
  <c r="Q938" i="8"/>
  <c r="Q939" i="8"/>
  <c r="Q940" i="8"/>
  <c r="Q941" i="8"/>
  <c r="Q942" i="8"/>
  <c r="Q943" i="8"/>
  <c r="Q944" i="8"/>
  <c r="Q945" i="8"/>
  <c r="Q946" i="8"/>
  <c r="Q947" i="8"/>
  <c r="Q948" i="8"/>
  <c r="Q949" i="8"/>
  <c r="Q950" i="8"/>
  <c r="Q951" i="8"/>
  <c r="Q952" i="8"/>
  <c r="Q953" i="8"/>
  <c r="Q954" i="8"/>
  <c r="Q955" i="8"/>
  <c r="Q956" i="8"/>
  <c r="Q957" i="8"/>
  <c r="Q958" i="8"/>
  <c r="Q959" i="8"/>
  <c r="Q960" i="8"/>
  <c r="Q961" i="8"/>
  <c r="Q962" i="8"/>
  <c r="Q963" i="8"/>
  <c r="Q964" i="8"/>
  <c r="Q965" i="8"/>
  <c r="Q966" i="8"/>
  <c r="Q967" i="8"/>
  <c r="Q968" i="8"/>
  <c r="Q969" i="8"/>
  <c r="Q970" i="8"/>
  <c r="Q971" i="8"/>
  <c r="Q972" i="8"/>
  <c r="Q973" i="8"/>
  <c r="Q974" i="8"/>
  <c r="Q975" i="8"/>
  <c r="Q976" i="8"/>
  <c r="Q977" i="8"/>
  <c r="Q978" i="8"/>
  <c r="Q979" i="8"/>
  <c r="Q980" i="8"/>
  <c r="Q981" i="8"/>
  <c r="Q982" i="8"/>
  <c r="Q983" i="8"/>
  <c r="Q984" i="8"/>
  <c r="Q985" i="8"/>
  <c r="Q986" i="8"/>
  <c r="Q987" i="8"/>
  <c r="Q988" i="8"/>
  <c r="Q989" i="8"/>
  <c r="Q990" i="8"/>
  <c r="Q991" i="8"/>
  <c r="Q992" i="8"/>
  <c r="Q993" i="8"/>
  <c r="O724" i="8"/>
  <c r="P724" i="8"/>
  <c r="Q724" i="8"/>
  <c r="O860" i="8"/>
  <c r="P860" i="8"/>
  <c r="Q860" i="8"/>
  <c r="O714" i="8"/>
  <c r="P714" i="8"/>
  <c r="Q714" i="8"/>
  <c r="O721" i="8"/>
  <c r="P721" i="8"/>
  <c r="Q721" i="8"/>
  <c r="O533" i="8"/>
  <c r="P533" i="8"/>
  <c r="Q533" i="8"/>
  <c r="O536" i="8"/>
  <c r="P536" i="8"/>
  <c r="Q536" i="8"/>
  <c r="O526" i="8"/>
  <c r="P526" i="8"/>
  <c r="Q526" i="8"/>
  <c r="O716" i="8"/>
  <c r="P716" i="8"/>
  <c r="Q716" i="8"/>
  <c r="O726" i="8"/>
  <c r="P726" i="8"/>
  <c r="Q726" i="8"/>
  <c r="O704" i="8"/>
  <c r="O705" i="8"/>
  <c r="O706" i="8"/>
  <c r="O707" i="8"/>
  <c r="O708" i="8"/>
  <c r="O709" i="8"/>
  <c r="O710" i="8"/>
  <c r="O711" i="8"/>
  <c r="O712" i="8"/>
  <c r="O713" i="8"/>
  <c r="O715" i="8"/>
  <c r="O717" i="8"/>
  <c r="O718" i="8"/>
  <c r="O719" i="8"/>
  <c r="O720" i="8"/>
  <c r="O722" i="8"/>
  <c r="O723" i="8"/>
  <c r="O725" i="8"/>
  <c r="O727" i="8"/>
  <c r="O728" i="8"/>
  <c r="O729" i="8"/>
  <c r="O730" i="8"/>
  <c r="O731" i="8"/>
  <c r="O732" i="8"/>
  <c r="O733" i="8"/>
  <c r="O734" i="8"/>
  <c r="O735" i="8"/>
  <c r="O736" i="8"/>
  <c r="O737" i="8"/>
  <c r="O738" i="8"/>
  <c r="O739" i="8"/>
  <c r="O740" i="8"/>
  <c r="O741" i="8"/>
  <c r="O742" i="8"/>
  <c r="O743" i="8"/>
  <c r="O744" i="8"/>
  <c r="O745" i="8"/>
  <c r="O746" i="8"/>
  <c r="O747" i="8"/>
  <c r="O748" i="8"/>
  <c r="O749" i="8"/>
  <c r="O750" i="8"/>
  <c r="O751" i="8"/>
  <c r="O752" i="8"/>
  <c r="O753" i="8"/>
  <c r="O754" i="8"/>
  <c r="O755" i="8"/>
  <c r="O756" i="8"/>
  <c r="O757" i="8"/>
  <c r="O758" i="8"/>
  <c r="O759" i="8"/>
  <c r="O760" i="8"/>
  <c r="O761" i="8"/>
  <c r="O762" i="8"/>
  <c r="O763" i="8"/>
  <c r="O764" i="8"/>
  <c r="O765" i="8"/>
  <c r="O766" i="8"/>
  <c r="O767" i="8"/>
  <c r="O768" i="8"/>
  <c r="O769" i="8"/>
  <c r="O770" i="8"/>
  <c r="O771" i="8"/>
  <c r="O772" i="8"/>
  <c r="O773" i="8"/>
  <c r="O774" i="8"/>
  <c r="O775" i="8"/>
  <c r="O776" i="8"/>
  <c r="O777" i="8"/>
  <c r="O778" i="8"/>
  <c r="O779" i="8"/>
  <c r="O780" i="8"/>
  <c r="O781" i="8"/>
  <c r="O782" i="8"/>
  <c r="O783" i="8"/>
  <c r="O784" i="8"/>
  <c r="O785" i="8"/>
  <c r="O786" i="8"/>
  <c r="O787" i="8"/>
  <c r="O788" i="8"/>
  <c r="O789" i="8"/>
  <c r="O790" i="8"/>
  <c r="O791" i="8"/>
  <c r="O792" i="8"/>
  <c r="O793" i="8"/>
  <c r="O794" i="8"/>
  <c r="O795" i="8"/>
  <c r="O796" i="8"/>
  <c r="O797" i="8"/>
  <c r="O798" i="8"/>
  <c r="O799" i="8"/>
  <c r="O800" i="8"/>
  <c r="O801" i="8"/>
  <c r="O802" i="8"/>
  <c r="O803" i="8"/>
  <c r="O804" i="8"/>
  <c r="O805" i="8"/>
  <c r="O806" i="8"/>
  <c r="O807" i="8"/>
  <c r="O808" i="8"/>
  <c r="O809" i="8"/>
  <c r="O810" i="8"/>
  <c r="O811" i="8"/>
  <c r="O812" i="8"/>
  <c r="O813" i="8"/>
  <c r="O814" i="8"/>
  <c r="O815" i="8"/>
  <c r="O816" i="8"/>
  <c r="O817" i="8"/>
  <c r="O818" i="8"/>
  <c r="O819" i="8"/>
  <c r="O820" i="8"/>
  <c r="O821" i="8"/>
  <c r="O822" i="8"/>
  <c r="O823" i="8"/>
  <c r="O824" i="8"/>
  <c r="O825" i="8"/>
  <c r="O826" i="8"/>
  <c r="O827" i="8"/>
  <c r="O828" i="8"/>
  <c r="O829" i="8"/>
  <c r="O830" i="8"/>
  <c r="O831" i="8"/>
  <c r="O832" i="8"/>
  <c r="O833" i="8"/>
  <c r="O834" i="8"/>
  <c r="O835" i="8"/>
  <c r="O836" i="8"/>
  <c r="O837" i="8"/>
  <c r="O838" i="8"/>
  <c r="O839" i="8"/>
  <c r="O840" i="8"/>
  <c r="O841" i="8"/>
  <c r="O842" i="8"/>
  <c r="O843" i="8"/>
  <c r="O844" i="8"/>
  <c r="O845" i="8"/>
  <c r="O846" i="8"/>
  <c r="O847" i="8"/>
  <c r="O848" i="8"/>
  <c r="O849" i="8"/>
  <c r="O850" i="8"/>
  <c r="O851" i="8"/>
  <c r="O852" i="8"/>
  <c r="O853" i="8"/>
  <c r="O854" i="8"/>
  <c r="O855" i="8"/>
  <c r="O856" i="8"/>
  <c r="O857" i="8"/>
  <c r="O858" i="8"/>
  <c r="O859" i="8"/>
  <c r="O861" i="8"/>
  <c r="O862" i="8"/>
  <c r="O863" i="8"/>
  <c r="O864" i="8"/>
  <c r="O865" i="8"/>
  <c r="O866" i="8"/>
  <c r="O867" i="8"/>
  <c r="O868" i="8"/>
  <c r="O869" i="8"/>
  <c r="O870" i="8"/>
  <c r="O871" i="8"/>
  <c r="O872" i="8"/>
  <c r="O873" i="8"/>
  <c r="O874" i="8"/>
  <c r="O875" i="8"/>
  <c r="O876" i="8"/>
  <c r="O877" i="8"/>
  <c r="O878" i="8"/>
  <c r="O879" i="8"/>
  <c r="O880" i="8"/>
  <c r="O881" i="8"/>
  <c r="O882" i="8"/>
  <c r="O883" i="8"/>
  <c r="O884" i="8"/>
  <c r="O885" i="8"/>
  <c r="O886" i="8"/>
  <c r="O887" i="8"/>
  <c r="O888" i="8"/>
  <c r="O889" i="8"/>
  <c r="O890" i="8"/>
  <c r="O891" i="8"/>
  <c r="O892" i="8"/>
  <c r="O893" i="8"/>
  <c r="O894" i="8"/>
  <c r="O895" i="8"/>
  <c r="O896" i="8"/>
  <c r="O897" i="8"/>
  <c r="O898" i="8"/>
  <c r="O899" i="8"/>
  <c r="P704" i="8"/>
  <c r="P705" i="8"/>
  <c r="P706" i="8"/>
  <c r="P707" i="8"/>
  <c r="P708" i="8"/>
  <c r="P709" i="8"/>
  <c r="P710" i="8"/>
  <c r="P711" i="8"/>
  <c r="P712" i="8"/>
  <c r="P713" i="8"/>
  <c r="P715" i="8"/>
  <c r="P717" i="8"/>
  <c r="P718" i="8"/>
  <c r="P719" i="8"/>
  <c r="P720" i="8"/>
  <c r="P722" i="8"/>
  <c r="P723" i="8"/>
  <c r="P725" i="8"/>
  <c r="P727" i="8"/>
  <c r="P728" i="8"/>
  <c r="P729" i="8"/>
  <c r="P730" i="8"/>
  <c r="P731" i="8"/>
  <c r="P732" i="8"/>
  <c r="P733" i="8"/>
  <c r="P734" i="8"/>
  <c r="P735" i="8"/>
  <c r="P736" i="8"/>
  <c r="P737" i="8"/>
  <c r="P738" i="8"/>
  <c r="P739" i="8"/>
  <c r="P740" i="8"/>
  <c r="P741" i="8"/>
  <c r="P742" i="8"/>
  <c r="P743" i="8"/>
  <c r="P744" i="8"/>
  <c r="P745" i="8"/>
  <c r="P746" i="8"/>
  <c r="P747" i="8"/>
  <c r="P748" i="8"/>
  <c r="P749" i="8"/>
  <c r="P750" i="8"/>
  <c r="P751" i="8"/>
  <c r="P752" i="8"/>
  <c r="P753" i="8"/>
  <c r="P754" i="8"/>
  <c r="P755" i="8"/>
  <c r="P756" i="8"/>
  <c r="P757" i="8"/>
  <c r="P758" i="8"/>
  <c r="P759" i="8"/>
  <c r="P760" i="8"/>
  <c r="P761" i="8"/>
  <c r="P762" i="8"/>
  <c r="P763" i="8"/>
  <c r="P764" i="8"/>
  <c r="P765" i="8"/>
  <c r="P766" i="8"/>
  <c r="P767" i="8"/>
  <c r="P768" i="8"/>
  <c r="P769" i="8"/>
  <c r="P770" i="8"/>
  <c r="P771" i="8"/>
  <c r="P772" i="8"/>
  <c r="P773" i="8"/>
  <c r="P774" i="8"/>
  <c r="P775" i="8"/>
  <c r="P776" i="8"/>
  <c r="P777" i="8"/>
  <c r="P778" i="8"/>
  <c r="P779" i="8"/>
  <c r="P780" i="8"/>
  <c r="P781" i="8"/>
  <c r="P782" i="8"/>
  <c r="P783" i="8"/>
  <c r="P784" i="8"/>
  <c r="P785" i="8"/>
  <c r="P786" i="8"/>
  <c r="P787" i="8"/>
  <c r="P788" i="8"/>
  <c r="P789" i="8"/>
  <c r="P790" i="8"/>
  <c r="P791" i="8"/>
  <c r="P792" i="8"/>
  <c r="P793" i="8"/>
  <c r="P794" i="8"/>
  <c r="P795" i="8"/>
  <c r="P796" i="8"/>
  <c r="P797" i="8"/>
  <c r="P798" i="8"/>
  <c r="P799" i="8"/>
  <c r="P800" i="8"/>
  <c r="P801" i="8"/>
  <c r="P802" i="8"/>
  <c r="P803" i="8"/>
  <c r="P804" i="8"/>
  <c r="P805" i="8"/>
  <c r="P806" i="8"/>
  <c r="P807" i="8"/>
  <c r="P808" i="8"/>
  <c r="P809" i="8"/>
  <c r="P810" i="8"/>
  <c r="P811" i="8"/>
  <c r="P812" i="8"/>
  <c r="P813" i="8"/>
  <c r="P814" i="8"/>
  <c r="P815" i="8"/>
  <c r="P816" i="8"/>
  <c r="P817" i="8"/>
  <c r="P818" i="8"/>
  <c r="P819" i="8"/>
  <c r="P820" i="8"/>
  <c r="P821" i="8"/>
  <c r="P822" i="8"/>
  <c r="P823" i="8"/>
  <c r="P824" i="8"/>
  <c r="P825" i="8"/>
  <c r="P826" i="8"/>
  <c r="P827" i="8"/>
  <c r="P828" i="8"/>
  <c r="P829" i="8"/>
  <c r="P830" i="8"/>
  <c r="P831" i="8"/>
  <c r="P832" i="8"/>
  <c r="P833" i="8"/>
  <c r="P834" i="8"/>
  <c r="P835" i="8"/>
  <c r="P836" i="8"/>
  <c r="P837" i="8"/>
  <c r="P838" i="8"/>
  <c r="P839" i="8"/>
  <c r="P840" i="8"/>
  <c r="P841" i="8"/>
  <c r="P842" i="8"/>
  <c r="P843" i="8"/>
  <c r="P844" i="8"/>
  <c r="P845" i="8"/>
  <c r="P846" i="8"/>
  <c r="P847" i="8"/>
  <c r="P848" i="8"/>
  <c r="P849" i="8"/>
  <c r="P850" i="8"/>
  <c r="P851" i="8"/>
  <c r="P852" i="8"/>
  <c r="P853" i="8"/>
  <c r="P854" i="8"/>
  <c r="P855" i="8"/>
  <c r="P856" i="8"/>
  <c r="P857" i="8"/>
  <c r="P858" i="8"/>
  <c r="P859" i="8"/>
  <c r="P861" i="8"/>
  <c r="P862" i="8"/>
  <c r="P863" i="8"/>
  <c r="P864" i="8"/>
  <c r="P865" i="8"/>
  <c r="P866" i="8"/>
  <c r="P867" i="8"/>
  <c r="P868" i="8"/>
  <c r="P869" i="8"/>
  <c r="P870" i="8"/>
  <c r="P871" i="8"/>
  <c r="P872" i="8"/>
  <c r="P873" i="8"/>
  <c r="P874" i="8"/>
  <c r="P875" i="8"/>
  <c r="P876" i="8"/>
  <c r="P877" i="8"/>
  <c r="P878" i="8"/>
  <c r="P879" i="8"/>
  <c r="P880" i="8"/>
  <c r="P881" i="8"/>
  <c r="P882" i="8"/>
  <c r="P883" i="8"/>
  <c r="P884" i="8"/>
  <c r="P885" i="8"/>
  <c r="P886" i="8"/>
  <c r="P887" i="8"/>
  <c r="P888" i="8"/>
  <c r="P889" i="8"/>
  <c r="P890" i="8"/>
  <c r="P891" i="8"/>
  <c r="P892" i="8"/>
  <c r="P893" i="8"/>
  <c r="P894" i="8"/>
  <c r="P895" i="8"/>
  <c r="P896" i="8"/>
  <c r="P897" i="8"/>
  <c r="P898" i="8"/>
  <c r="P899" i="8"/>
  <c r="Q704" i="8"/>
  <c r="Q705" i="8"/>
  <c r="Q706" i="8"/>
  <c r="Q707" i="8"/>
  <c r="Q708" i="8"/>
  <c r="Q709" i="8"/>
  <c r="Q710" i="8"/>
  <c r="Q711" i="8"/>
  <c r="Q712" i="8"/>
  <c r="Q713" i="8"/>
  <c r="Q715" i="8"/>
  <c r="Q717" i="8"/>
  <c r="Q718" i="8"/>
  <c r="Q719" i="8"/>
  <c r="Q720" i="8"/>
  <c r="Q722" i="8"/>
  <c r="Q723" i="8"/>
  <c r="Q725" i="8"/>
  <c r="Q727" i="8"/>
  <c r="Q728" i="8"/>
  <c r="Q729" i="8"/>
  <c r="Q730" i="8"/>
  <c r="Q731" i="8"/>
  <c r="Q732" i="8"/>
  <c r="Q733" i="8"/>
  <c r="Q734" i="8"/>
  <c r="Q735" i="8"/>
  <c r="Q736" i="8"/>
  <c r="Q737" i="8"/>
  <c r="Q738" i="8"/>
  <c r="Q739" i="8"/>
  <c r="Q740" i="8"/>
  <c r="Q741" i="8"/>
  <c r="Q742" i="8"/>
  <c r="Q743" i="8"/>
  <c r="Q744" i="8"/>
  <c r="Q745" i="8"/>
  <c r="Q746" i="8"/>
  <c r="Q747" i="8"/>
  <c r="Q748" i="8"/>
  <c r="Q749" i="8"/>
  <c r="Q750" i="8"/>
  <c r="Q751" i="8"/>
  <c r="Q752" i="8"/>
  <c r="Q753" i="8"/>
  <c r="Q754" i="8"/>
  <c r="Q755" i="8"/>
  <c r="Q756" i="8"/>
  <c r="Q757" i="8"/>
  <c r="Q758" i="8"/>
  <c r="Q759" i="8"/>
  <c r="Q760" i="8"/>
  <c r="Q761" i="8"/>
  <c r="Q762" i="8"/>
  <c r="Q763" i="8"/>
  <c r="Q764" i="8"/>
  <c r="Q765" i="8"/>
  <c r="Q766" i="8"/>
  <c r="Q767" i="8"/>
  <c r="Q768" i="8"/>
  <c r="Q769" i="8"/>
  <c r="Q770" i="8"/>
  <c r="Q771" i="8"/>
  <c r="Q772" i="8"/>
  <c r="Q773" i="8"/>
  <c r="Q774" i="8"/>
  <c r="Q775" i="8"/>
  <c r="Q776" i="8"/>
  <c r="Q777" i="8"/>
  <c r="Q778" i="8"/>
  <c r="Q779" i="8"/>
  <c r="Q780" i="8"/>
  <c r="Q781" i="8"/>
  <c r="Q782" i="8"/>
  <c r="Q783" i="8"/>
  <c r="Q784" i="8"/>
  <c r="Q785" i="8"/>
  <c r="Q786" i="8"/>
  <c r="Q787" i="8"/>
  <c r="Q788" i="8"/>
  <c r="Q789" i="8"/>
  <c r="Q790" i="8"/>
  <c r="Q791" i="8"/>
  <c r="Q792" i="8"/>
  <c r="Q793" i="8"/>
  <c r="Q794" i="8"/>
  <c r="Q795" i="8"/>
  <c r="Q796" i="8"/>
  <c r="Q797" i="8"/>
  <c r="Q798" i="8"/>
  <c r="Q799" i="8"/>
  <c r="Q800" i="8"/>
  <c r="Q801" i="8"/>
  <c r="Q802" i="8"/>
  <c r="Q803" i="8"/>
  <c r="Q804" i="8"/>
  <c r="Q805" i="8"/>
  <c r="Q806" i="8"/>
  <c r="Q807" i="8"/>
  <c r="Q808" i="8"/>
  <c r="Q809" i="8"/>
  <c r="Q810" i="8"/>
  <c r="Q811" i="8"/>
  <c r="Q812" i="8"/>
  <c r="Q813" i="8"/>
  <c r="Q814" i="8"/>
  <c r="Q815" i="8"/>
  <c r="Q816" i="8"/>
  <c r="Q817" i="8"/>
  <c r="Q818" i="8"/>
  <c r="Q819" i="8"/>
  <c r="Q820" i="8"/>
  <c r="Q821" i="8"/>
  <c r="Q822" i="8"/>
  <c r="Q823" i="8"/>
  <c r="Q824" i="8"/>
  <c r="Q825" i="8"/>
  <c r="Q826" i="8"/>
  <c r="Q827" i="8"/>
  <c r="Q828" i="8"/>
  <c r="Q829" i="8"/>
  <c r="Q830" i="8"/>
  <c r="Q831" i="8"/>
  <c r="Q832" i="8"/>
  <c r="Q833" i="8"/>
  <c r="Q834" i="8"/>
  <c r="Q835" i="8"/>
  <c r="Q836" i="8"/>
  <c r="Q837" i="8"/>
  <c r="Q838" i="8"/>
  <c r="Q839" i="8"/>
  <c r="Q840" i="8"/>
  <c r="Q841" i="8"/>
  <c r="Q842" i="8"/>
  <c r="Q843" i="8"/>
  <c r="Q844" i="8"/>
  <c r="Q845" i="8"/>
  <c r="Q846" i="8"/>
  <c r="Q847" i="8"/>
  <c r="Q848" i="8"/>
  <c r="Q849" i="8"/>
  <c r="Q850" i="8"/>
  <c r="Q851" i="8"/>
  <c r="Q852" i="8"/>
  <c r="Q853" i="8"/>
  <c r="Q854" i="8"/>
  <c r="Q855" i="8"/>
  <c r="Q856" i="8"/>
  <c r="Q857" i="8"/>
  <c r="Q858" i="8"/>
  <c r="Q859" i="8"/>
  <c r="Q861" i="8"/>
  <c r="Q862" i="8"/>
  <c r="Q863" i="8"/>
  <c r="Q864" i="8"/>
  <c r="Q865" i="8"/>
  <c r="Q866" i="8"/>
  <c r="Q867" i="8"/>
  <c r="Q868" i="8"/>
  <c r="Q869" i="8"/>
  <c r="Q870" i="8"/>
  <c r="Q871" i="8"/>
  <c r="Q872" i="8"/>
  <c r="Q873" i="8"/>
  <c r="Q874" i="8"/>
  <c r="Q875" i="8"/>
  <c r="Q876" i="8"/>
  <c r="Q877" i="8"/>
  <c r="Q878" i="8"/>
  <c r="Q879" i="8"/>
  <c r="Q880" i="8"/>
  <c r="Q881" i="8"/>
  <c r="Q882" i="8"/>
  <c r="Q883" i="8"/>
  <c r="Q884" i="8"/>
  <c r="Q885" i="8"/>
  <c r="Q886" i="8"/>
  <c r="Q887" i="8"/>
  <c r="Q888" i="8"/>
  <c r="Q889" i="8"/>
  <c r="Q890" i="8"/>
  <c r="Q891" i="8"/>
  <c r="Q892" i="8"/>
  <c r="Q893" i="8"/>
  <c r="Q894" i="8"/>
  <c r="Q895" i="8"/>
  <c r="Q896" i="8"/>
  <c r="Q897" i="8"/>
  <c r="Q898" i="8"/>
  <c r="Q899" i="8"/>
  <c r="O525" i="8"/>
  <c r="O527" i="8"/>
  <c r="O528" i="8"/>
  <c r="O529" i="8"/>
  <c r="O530" i="8"/>
  <c r="O531" i="8"/>
  <c r="O532" i="8"/>
  <c r="O534" i="8"/>
  <c r="O535" i="8"/>
  <c r="O537" i="8"/>
  <c r="O538" i="8"/>
  <c r="O539" i="8"/>
  <c r="O540" i="8"/>
  <c r="O541" i="8"/>
  <c r="O542" i="8"/>
  <c r="O543" i="8"/>
  <c r="O544" i="8"/>
  <c r="O545" i="8"/>
  <c r="O546" i="8"/>
  <c r="O547" i="8"/>
  <c r="O548" i="8"/>
  <c r="O549" i="8"/>
  <c r="O550" i="8"/>
  <c r="O551" i="8"/>
  <c r="O552" i="8"/>
  <c r="O553" i="8"/>
  <c r="O554" i="8"/>
  <c r="O555" i="8"/>
  <c r="O556" i="8"/>
  <c r="O557" i="8"/>
  <c r="O558" i="8"/>
  <c r="O559" i="8"/>
  <c r="O560" i="8"/>
  <c r="O561" i="8"/>
  <c r="O562" i="8"/>
  <c r="O563" i="8"/>
  <c r="O564" i="8"/>
  <c r="O565" i="8"/>
  <c r="O566" i="8"/>
  <c r="O567" i="8"/>
  <c r="O568" i="8"/>
  <c r="O569" i="8"/>
  <c r="O570" i="8"/>
  <c r="O571" i="8"/>
  <c r="O572" i="8"/>
  <c r="O573" i="8"/>
  <c r="O574" i="8"/>
  <c r="O575" i="8"/>
  <c r="O576" i="8"/>
  <c r="O577" i="8"/>
  <c r="O578" i="8"/>
  <c r="O579" i="8"/>
  <c r="O580" i="8"/>
  <c r="O581" i="8"/>
  <c r="O582" i="8"/>
  <c r="O583" i="8"/>
  <c r="O584" i="8"/>
  <c r="O585" i="8"/>
  <c r="O586" i="8"/>
  <c r="O587" i="8"/>
  <c r="O588" i="8"/>
  <c r="O589" i="8"/>
  <c r="O590" i="8"/>
  <c r="O591" i="8"/>
  <c r="O592" i="8"/>
  <c r="O593" i="8"/>
  <c r="O594" i="8"/>
  <c r="O595" i="8"/>
  <c r="O596" i="8"/>
  <c r="O597" i="8"/>
  <c r="O598" i="8"/>
  <c r="O599" i="8"/>
  <c r="O600" i="8"/>
  <c r="O601" i="8"/>
  <c r="O602" i="8"/>
  <c r="O603" i="8"/>
  <c r="O604" i="8"/>
  <c r="O605" i="8"/>
  <c r="O606" i="8"/>
  <c r="O607" i="8"/>
  <c r="O608" i="8"/>
  <c r="O609" i="8"/>
  <c r="O610" i="8"/>
  <c r="O611" i="8"/>
  <c r="O612" i="8"/>
  <c r="O613" i="8"/>
  <c r="O614" i="8"/>
  <c r="O615" i="8"/>
  <c r="O616" i="8"/>
  <c r="O617" i="8"/>
  <c r="O618" i="8"/>
  <c r="O619" i="8"/>
  <c r="O620" i="8"/>
  <c r="O621" i="8"/>
  <c r="O622" i="8"/>
  <c r="O623" i="8"/>
  <c r="O624" i="8"/>
  <c r="O625" i="8"/>
  <c r="O626" i="8"/>
  <c r="O627" i="8"/>
  <c r="O628" i="8"/>
  <c r="O629" i="8"/>
  <c r="O630" i="8"/>
  <c r="O631" i="8"/>
  <c r="O632" i="8"/>
  <c r="O633" i="8"/>
  <c r="O634" i="8"/>
  <c r="O635" i="8"/>
  <c r="O636" i="8"/>
  <c r="O637" i="8"/>
  <c r="O638" i="8"/>
  <c r="O639" i="8"/>
  <c r="O640" i="8"/>
  <c r="O641" i="8"/>
  <c r="O642" i="8"/>
  <c r="O643" i="8"/>
  <c r="O644" i="8"/>
  <c r="O645" i="8"/>
  <c r="O646" i="8"/>
  <c r="O647" i="8"/>
  <c r="O648" i="8"/>
  <c r="O649" i="8"/>
  <c r="O650" i="8"/>
  <c r="O651" i="8"/>
  <c r="O652" i="8"/>
  <c r="O653" i="8"/>
  <c r="O654" i="8"/>
  <c r="O655" i="8"/>
  <c r="O656" i="8"/>
  <c r="O657" i="8"/>
  <c r="O658" i="8"/>
  <c r="O659" i="8"/>
  <c r="O660" i="8"/>
  <c r="O661" i="8"/>
  <c r="O662" i="8"/>
  <c r="O663" i="8"/>
  <c r="O664" i="8"/>
  <c r="O665" i="8"/>
  <c r="O666" i="8"/>
  <c r="O667" i="8"/>
  <c r="O668" i="8"/>
  <c r="O669" i="8"/>
  <c r="O670" i="8"/>
  <c r="O671" i="8"/>
  <c r="O672" i="8"/>
  <c r="O673" i="8"/>
  <c r="O674" i="8"/>
  <c r="O675" i="8"/>
  <c r="O676" i="8"/>
  <c r="O677" i="8"/>
  <c r="O678" i="8"/>
  <c r="O679" i="8"/>
  <c r="O680" i="8"/>
  <c r="O681" i="8"/>
  <c r="O682" i="8"/>
  <c r="O683" i="8"/>
  <c r="O684" i="8"/>
  <c r="O685" i="8"/>
  <c r="O686" i="8"/>
  <c r="O687" i="8"/>
  <c r="O688" i="8"/>
  <c r="O689" i="8"/>
  <c r="O690" i="8"/>
  <c r="O691" i="8"/>
  <c r="O692" i="8"/>
  <c r="O693" i="8"/>
  <c r="O694" i="8"/>
  <c r="O695" i="8"/>
  <c r="O696" i="8"/>
  <c r="O697" i="8"/>
  <c r="O698" i="8"/>
  <c r="O699" i="8"/>
  <c r="O700" i="8"/>
  <c r="O701" i="8"/>
  <c r="O702" i="8"/>
  <c r="O703" i="8"/>
  <c r="P525" i="8"/>
  <c r="P527" i="8"/>
  <c r="P528" i="8"/>
  <c r="P529" i="8"/>
  <c r="P530" i="8"/>
  <c r="P531" i="8"/>
  <c r="P532" i="8"/>
  <c r="P534" i="8"/>
  <c r="P535" i="8"/>
  <c r="P537" i="8"/>
  <c r="P538" i="8"/>
  <c r="P539" i="8"/>
  <c r="P540" i="8"/>
  <c r="P541" i="8"/>
  <c r="P542" i="8"/>
  <c r="P543" i="8"/>
  <c r="P544" i="8"/>
  <c r="P545" i="8"/>
  <c r="P546" i="8"/>
  <c r="P547" i="8"/>
  <c r="P548" i="8"/>
  <c r="P549" i="8"/>
  <c r="P550" i="8"/>
  <c r="P551" i="8"/>
  <c r="P552" i="8"/>
  <c r="P553" i="8"/>
  <c r="P554" i="8"/>
  <c r="P555" i="8"/>
  <c r="P556" i="8"/>
  <c r="P557" i="8"/>
  <c r="P558" i="8"/>
  <c r="P559" i="8"/>
  <c r="P560" i="8"/>
  <c r="P561" i="8"/>
  <c r="P562" i="8"/>
  <c r="P563" i="8"/>
  <c r="P564" i="8"/>
  <c r="P565" i="8"/>
  <c r="P566" i="8"/>
  <c r="P567" i="8"/>
  <c r="P568" i="8"/>
  <c r="P569" i="8"/>
  <c r="P570" i="8"/>
  <c r="P571" i="8"/>
  <c r="P572" i="8"/>
  <c r="P573" i="8"/>
  <c r="P574" i="8"/>
  <c r="P575" i="8"/>
  <c r="P576" i="8"/>
  <c r="P577" i="8"/>
  <c r="P578" i="8"/>
  <c r="P579" i="8"/>
  <c r="P580" i="8"/>
  <c r="P581" i="8"/>
  <c r="P582" i="8"/>
  <c r="P583" i="8"/>
  <c r="P584" i="8"/>
  <c r="P585" i="8"/>
  <c r="P586" i="8"/>
  <c r="P587" i="8"/>
  <c r="P588" i="8"/>
  <c r="P589" i="8"/>
  <c r="P590" i="8"/>
  <c r="P591" i="8"/>
  <c r="P592" i="8"/>
  <c r="P593" i="8"/>
  <c r="P594" i="8"/>
  <c r="P595" i="8"/>
  <c r="P596" i="8"/>
  <c r="P597" i="8"/>
  <c r="P598" i="8"/>
  <c r="P599" i="8"/>
  <c r="P600" i="8"/>
  <c r="P601" i="8"/>
  <c r="P602" i="8"/>
  <c r="P603" i="8"/>
  <c r="P604" i="8"/>
  <c r="P605" i="8"/>
  <c r="P606" i="8"/>
  <c r="P607" i="8"/>
  <c r="P608" i="8"/>
  <c r="P609" i="8"/>
  <c r="P610" i="8"/>
  <c r="P611" i="8"/>
  <c r="P612" i="8"/>
  <c r="P613" i="8"/>
  <c r="P614" i="8"/>
  <c r="P615" i="8"/>
  <c r="P616" i="8"/>
  <c r="P617" i="8"/>
  <c r="P618" i="8"/>
  <c r="P619" i="8"/>
  <c r="P620" i="8"/>
  <c r="P621" i="8"/>
  <c r="P622" i="8"/>
  <c r="P623" i="8"/>
  <c r="P624" i="8"/>
  <c r="P625" i="8"/>
  <c r="P626" i="8"/>
  <c r="P627" i="8"/>
  <c r="P628" i="8"/>
  <c r="P629" i="8"/>
  <c r="P630" i="8"/>
  <c r="P631" i="8"/>
  <c r="P632" i="8"/>
  <c r="P633" i="8"/>
  <c r="P634" i="8"/>
  <c r="P635" i="8"/>
  <c r="P636" i="8"/>
  <c r="P637" i="8"/>
  <c r="P638" i="8"/>
  <c r="P639" i="8"/>
  <c r="P640" i="8"/>
  <c r="P641" i="8"/>
  <c r="P642" i="8"/>
  <c r="P643" i="8"/>
  <c r="P644" i="8"/>
  <c r="P645" i="8"/>
  <c r="P646" i="8"/>
  <c r="P647" i="8"/>
  <c r="P648" i="8"/>
  <c r="P649" i="8"/>
  <c r="P650" i="8"/>
  <c r="P651" i="8"/>
  <c r="P652" i="8"/>
  <c r="P653" i="8"/>
  <c r="P654" i="8"/>
  <c r="P655" i="8"/>
  <c r="P656" i="8"/>
  <c r="P657" i="8"/>
  <c r="P658" i="8"/>
  <c r="P659" i="8"/>
  <c r="P660" i="8"/>
  <c r="P661" i="8"/>
  <c r="P662" i="8"/>
  <c r="P663" i="8"/>
  <c r="P664" i="8"/>
  <c r="P665" i="8"/>
  <c r="P666" i="8"/>
  <c r="P667" i="8"/>
  <c r="P668" i="8"/>
  <c r="P669" i="8"/>
  <c r="P670" i="8"/>
  <c r="P671" i="8"/>
  <c r="P672" i="8"/>
  <c r="P673" i="8"/>
  <c r="P674" i="8"/>
  <c r="P675" i="8"/>
  <c r="P676" i="8"/>
  <c r="P677" i="8"/>
  <c r="P678" i="8"/>
  <c r="P679" i="8"/>
  <c r="P680" i="8"/>
  <c r="P681" i="8"/>
  <c r="P682" i="8"/>
  <c r="P683" i="8"/>
  <c r="P684" i="8"/>
  <c r="P685" i="8"/>
  <c r="P686" i="8"/>
  <c r="P687" i="8"/>
  <c r="P688" i="8"/>
  <c r="P689" i="8"/>
  <c r="P690" i="8"/>
  <c r="P691" i="8"/>
  <c r="P692" i="8"/>
  <c r="P693" i="8"/>
  <c r="P694" i="8"/>
  <c r="P695" i="8"/>
  <c r="P696" i="8"/>
  <c r="P697" i="8"/>
  <c r="P698" i="8"/>
  <c r="P699" i="8"/>
  <c r="P700" i="8"/>
  <c r="P701" i="8"/>
  <c r="P702" i="8"/>
  <c r="P703" i="8"/>
  <c r="Q525" i="8"/>
  <c r="Q527" i="8"/>
  <c r="Q528" i="8"/>
  <c r="Q529" i="8"/>
  <c r="Q530" i="8"/>
  <c r="Q531" i="8"/>
  <c r="Q532" i="8"/>
  <c r="Q534" i="8"/>
  <c r="Q535" i="8"/>
  <c r="Q537" i="8"/>
  <c r="Q538" i="8"/>
  <c r="Q539" i="8"/>
  <c r="Q540" i="8"/>
  <c r="Q541" i="8"/>
  <c r="Q542" i="8"/>
  <c r="Q543" i="8"/>
  <c r="Q544" i="8"/>
  <c r="Q545" i="8"/>
  <c r="Q546" i="8"/>
  <c r="Q547" i="8"/>
  <c r="Q548" i="8"/>
  <c r="Q549" i="8"/>
  <c r="Q550" i="8"/>
  <c r="Q551" i="8"/>
  <c r="Q552" i="8"/>
  <c r="Q553" i="8"/>
  <c r="Q554" i="8"/>
  <c r="Q555" i="8"/>
  <c r="Q556" i="8"/>
  <c r="Q557" i="8"/>
  <c r="Q558" i="8"/>
  <c r="Q559" i="8"/>
  <c r="Q560" i="8"/>
  <c r="Q561" i="8"/>
  <c r="Q562" i="8"/>
  <c r="Q563" i="8"/>
  <c r="Q564" i="8"/>
  <c r="Q565" i="8"/>
  <c r="Q566" i="8"/>
  <c r="Q567" i="8"/>
  <c r="Q568" i="8"/>
  <c r="Q569" i="8"/>
  <c r="Q570" i="8"/>
  <c r="Q571" i="8"/>
  <c r="Q572" i="8"/>
  <c r="Q573" i="8"/>
  <c r="Q574" i="8"/>
  <c r="Q575" i="8"/>
  <c r="Q576" i="8"/>
  <c r="Q577" i="8"/>
  <c r="Q578" i="8"/>
  <c r="Q579" i="8"/>
  <c r="Q580" i="8"/>
  <c r="Q581" i="8"/>
  <c r="Q582" i="8"/>
  <c r="Q583" i="8"/>
  <c r="Q584" i="8"/>
  <c r="Q585" i="8"/>
  <c r="Q586" i="8"/>
  <c r="Q587" i="8"/>
  <c r="Q588" i="8"/>
  <c r="Q589" i="8"/>
  <c r="Q590" i="8"/>
  <c r="Q591" i="8"/>
  <c r="Q592" i="8"/>
  <c r="Q593" i="8"/>
  <c r="Q594" i="8"/>
  <c r="Q595" i="8"/>
  <c r="Q596" i="8"/>
  <c r="Q597" i="8"/>
  <c r="Q598" i="8"/>
  <c r="Q599" i="8"/>
  <c r="Q600" i="8"/>
  <c r="Q601" i="8"/>
  <c r="Q602" i="8"/>
  <c r="Q603" i="8"/>
  <c r="Q604" i="8"/>
  <c r="Q605" i="8"/>
  <c r="Q606" i="8"/>
  <c r="Q607" i="8"/>
  <c r="Q608" i="8"/>
  <c r="Q609" i="8"/>
  <c r="Q610" i="8"/>
  <c r="Q611" i="8"/>
  <c r="Q612" i="8"/>
  <c r="Q613" i="8"/>
  <c r="Q614" i="8"/>
  <c r="Q615" i="8"/>
  <c r="Q616" i="8"/>
  <c r="Q617" i="8"/>
  <c r="Q618" i="8"/>
  <c r="Q619" i="8"/>
  <c r="Q620" i="8"/>
  <c r="Q621" i="8"/>
  <c r="Q622" i="8"/>
  <c r="Q623" i="8"/>
  <c r="Q624" i="8"/>
  <c r="Q625" i="8"/>
  <c r="Q626" i="8"/>
  <c r="Q627" i="8"/>
  <c r="Q628" i="8"/>
  <c r="Q629" i="8"/>
  <c r="Q630" i="8"/>
  <c r="Q631" i="8"/>
  <c r="Q632" i="8"/>
  <c r="Q633" i="8"/>
  <c r="Q634" i="8"/>
  <c r="Q635" i="8"/>
  <c r="Q636" i="8"/>
  <c r="Q637" i="8"/>
  <c r="Q638" i="8"/>
  <c r="Q639" i="8"/>
  <c r="Q640" i="8"/>
  <c r="Q641" i="8"/>
  <c r="Q642" i="8"/>
  <c r="Q643" i="8"/>
  <c r="Q644" i="8"/>
  <c r="Q645" i="8"/>
  <c r="Q646" i="8"/>
  <c r="Q647" i="8"/>
  <c r="Q648" i="8"/>
  <c r="Q649" i="8"/>
  <c r="Q650" i="8"/>
  <c r="Q651" i="8"/>
  <c r="Q652" i="8"/>
  <c r="Q653" i="8"/>
  <c r="Q654" i="8"/>
  <c r="Q655" i="8"/>
  <c r="Q656" i="8"/>
  <c r="Q657" i="8"/>
  <c r="Q658" i="8"/>
  <c r="Q659" i="8"/>
  <c r="Q660" i="8"/>
  <c r="Q661" i="8"/>
  <c r="Q662" i="8"/>
  <c r="Q663" i="8"/>
  <c r="Q664" i="8"/>
  <c r="Q665" i="8"/>
  <c r="Q666" i="8"/>
  <c r="Q667" i="8"/>
  <c r="Q668" i="8"/>
  <c r="Q669" i="8"/>
  <c r="Q670" i="8"/>
  <c r="Q671" i="8"/>
  <c r="Q672" i="8"/>
  <c r="Q673" i="8"/>
  <c r="Q674" i="8"/>
  <c r="Q675" i="8"/>
  <c r="Q676" i="8"/>
  <c r="Q677" i="8"/>
  <c r="Q678" i="8"/>
  <c r="Q679" i="8"/>
  <c r="Q680" i="8"/>
  <c r="Q681" i="8"/>
  <c r="Q682" i="8"/>
  <c r="Q683" i="8"/>
  <c r="Q684" i="8"/>
  <c r="Q685" i="8"/>
  <c r="Q686" i="8"/>
  <c r="Q687" i="8"/>
  <c r="Q688" i="8"/>
  <c r="Q689" i="8"/>
  <c r="Q690" i="8"/>
  <c r="Q691" i="8"/>
  <c r="Q692" i="8"/>
  <c r="Q693" i="8"/>
  <c r="Q694" i="8"/>
  <c r="Q695" i="8"/>
  <c r="Q696" i="8"/>
  <c r="Q697" i="8"/>
  <c r="Q698" i="8"/>
  <c r="Q699" i="8"/>
  <c r="Q700" i="8"/>
  <c r="Q701" i="8"/>
  <c r="Q702" i="8"/>
  <c r="Q703" i="8"/>
  <c r="Q2" i="8"/>
  <c r="Q3" i="8"/>
  <c r="Q4" i="8"/>
  <c r="Q5" i="8"/>
  <c r="Q6" i="8"/>
  <c r="Q7" i="8"/>
  <c r="Q8" i="8"/>
  <c r="Q9" i="8"/>
  <c r="Q10" i="8"/>
  <c r="Q11" i="8"/>
  <c r="Q12" i="8"/>
  <c r="Q13" i="8"/>
  <c r="Q14" i="8"/>
  <c r="Q15" i="8"/>
  <c r="Q16" i="8"/>
  <c r="Q17" i="8"/>
  <c r="Q18" i="8"/>
  <c r="Q19" i="8"/>
  <c r="Q20" i="8"/>
  <c r="Q21" i="8"/>
  <c r="Q22" i="8"/>
  <c r="Q23" i="8"/>
  <c r="Q24" i="8"/>
  <c r="Q25" i="8"/>
  <c r="Q26" i="8"/>
  <c r="Q27" i="8"/>
  <c r="Q28" i="8"/>
  <c r="Q29" i="8"/>
  <c r="Q30" i="8"/>
  <c r="Q31" i="8"/>
  <c r="Q32" i="8"/>
  <c r="Q33" i="8"/>
  <c r="Q34" i="8"/>
  <c r="Q35" i="8"/>
  <c r="Q36" i="8"/>
  <c r="Q37" i="8"/>
  <c r="Q38" i="8"/>
  <c r="Q39" i="8"/>
  <c r="Q40" i="8"/>
  <c r="Q41" i="8"/>
  <c r="Q42" i="8"/>
  <c r="Q43" i="8"/>
  <c r="Q44" i="8"/>
  <c r="Q45" i="8"/>
  <c r="Q46" i="8"/>
  <c r="Q47" i="8"/>
  <c r="Q48" i="8"/>
  <c r="Q49" i="8"/>
  <c r="Q50" i="8"/>
  <c r="Q51" i="8"/>
  <c r="Q52" i="8"/>
  <c r="Q53" i="8"/>
  <c r="Q54" i="8"/>
  <c r="Q55" i="8"/>
  <c r="Q56" i="8"/>
  <c r="Q57" i="8"/>
  <c r="Q58" i="8"/>
  <c r="Q59" i="8"/>
  <c r="Q60" i="8"/>
  <c r="Q61" i="8"/>
  <c r="Q62" i="8"/>
  <c r="Q63" i="8"/>
  <c r="Q64" i="8"/>
  <c r="Q65" i="8"/>
  <c r="Q66" i="8"/>
  <c r="Q67" i="8"/>
  <c r="Q68" i="8"/>
  <c r="Q69" i="8"/>
  <c r="Q70" i="8"/>
  <c r="Q71" i="8"/>
  <c r="Q72" i="8"/>
  <c r="Q73" i="8"/>
  <c r="Q74" i="8"/>
  <c r="Q75" i="8"/>
  <c r="Q76" i="8"/>
  <c r="Q77" i="8"/>
  <c r="Q78" i="8"/>
  <c r="Q79" i="8"/>
  <c r="Q80" i="8"/>
  <c r="Q81" i="8"/>
  <c r="Q82" i="8"/>
  <c r="Q83" i="8"/>
  <c r="Q84" i="8"/>
  <c r="Q85" i="8"/>
  <c r="Q86" i="8"/>
  <c r="Q87" i="8"/>
  <c r="Q88" i="8"/>
  <c r="Q89" i="8"/>
  <c r="Q90" i="8"/>
  <c r="Q91" i="8"/>
  <c r="Q92" i="8"/>
  <c r="Q93" i="8"/>
  <c r="Q94" i="8"/>
  <c r="Q95" i="8"/>
  <c r="Q96" i="8"/>
  <c r="Q97" i="8"/>
  <c r="Q98" i="8"/>
  <c r="Q99" i="8"/>
  <c r="Q100" i="8"/>
  <c r="Q101" i="8"/>
  <c r="Q102" i="8"/>
  <c r="Q103" i="8"/>
  <c r="Q104" i="8"/>
  <c r="Q105" i="8"/>
  <c r="Q106" i="8"/>
  <c r="Q107" i="8"/>
  <c r="Q108" i="8"/>
  <c r="Q109" i="8"/>
  <c r="Q110" i="8"/>
  <c r="Q111" i="8"/>
  <c r="Q112" i="8"/>
  <c r="Q113" i="8"/>
  <c r="Q114" i="8"/>
  <c r="Q115" i="8"/>
  <c r="Q116" i="8"/>
  <c r="Q117" i="8"/>
  <c r="Q118" i="8"/>
  <c r="Q119" i="8"/>
  <c r="Q120" i="8"/>
  <c r="Q121" i="8"/>
  <c r="Q122" i="8"/>
  <c r="Q123" i="8"/>
  <c r="Q124" i="8"/>
  <c r="Q125" i="8"/>
  <c r="Q126" i="8"/>
  <c r="Q127" i="8"/>
  <c r="Q128" i="8"/>
  <c r="Q129" i="8"/>
  <c r="Q130" i="8"/>
  <c r="Q131" i="8"/>
  <c r="Q132" i="8"/>
  <c r="Q133" i="8"/>
  <c r="Q134" i="8"/>
  <c r="Q135" i="8"/>
  <c r="Q136" i="8"/>
  <c r="Q137" i="8"/>
  <c r="Q138" i="8"/>
  <c r="Q139" i="8"/>
  <c r="Q140" i="8"/>
  <c r="Q141" i="8"/>
  <c r="Q142" i="8"/>
  <c r="Q143" i="8"/>
  <c r="Q144" i="8"/>
  <c r="Q145" i="8"/>
  <c r="Q146" i="8"/>
  <c r="Q147" i="8"/>
  <c r="Q148" i="8"/>
  <c r="Q149" i="8"/>
  <c r="Q150" i="8"/>
  <c r="Q151" i="8"/>
  <c r="Q152" i="8"/>
  <c r="Q153" i="8"/>
  <c r="Q154" i="8"/>
  <c r="Q155" i="8"/>
  <c r="Q156" i="8"/>
  <c r="Q157" i="8"/>
  <c r="Q158" i="8"/>
  <c r="Q159" i="8"/>
  <c r="Q160" i="8"/>
  <c r="Q161" i="8"/>
  <c r="Q162" i="8"/>
  <c r="Q163" i="8"/>
  <c r="Q164" i="8"/>
  <c r="Q165" i="8"/>
  <c r="Q166" i="8"/>
  <c r="Q167" i="8"/>
  <c r="Q168" i="8"/>
  <c r="Q169" i="8"/>
  <c r="Q170" i="8"/>
  <c r="Q171" i="8"/>
  <c r="Q172" i="8"/>
  <c r="Q173" i="8"/>
  <c r="Q174" i="8"/>
  <c r="Q175" i="8"/>
  <c r="Q176" i="8"/>
  <c r="Q177" i="8"/>
  <c r="Q178" i="8"/>
  <c r="Q179" i="8"/>
  <c r="Q180" i="8"/>
  <c r="Q181" i="8"/>
  <c r="Q182" i="8"/>
  <c r="Q183" i="8"/>
  <c r="Q184" i="8"/>
  <c r="Q185" i="8"/>
  <c r="Q186" i="8"/>
  <c r="Q187" i="8"/>
  <c r="Q188" i="8"/>
  <c r="Q189" i="8"/>
  <c r="Q190" i="8"/>
  <c r="Q191" i="8"/>
  <c r="Q192" i="8"/>
  <c r="Q193" i="8"/>
  <c r="Q194" i="8"/>
  <c r="Q195" i="8"/>
  <c r="Q196" i="8"/>
  <c r="Q197" i="8"/>
  <c r="Q198" i="8"/>
  <c r="Q199" i="8"/>
  <c r="Q200" i="8"/>
  <c r="Q201" i="8"/>
  <c r="Q202" i="8"/>
  <c r="Q203" i="8"/>
  <c r="Q204" i="8"/>
  <c r="Q205" i="8"/>
  <c r="Q206" i="8"/>
  <c r="Q207" i="8"/>
  <c r="Q208" i="8"/>
  <c r="Q209" i="8"/>
  <c r="Q210" i="8"/>
  <c r="Q211" i="8"/>
  <c r="Q212" i="8"/>
  <c r="Q213" i="8"/>
  <c r="Q214" i="8"/>
  <c r="Q215" i="8"/>
  <c r="Q216" i="8"/>
  <c r="Q217" i="8"/>
  <c r="Q218" i="8"/>
  <c r="Q219" i="8"/>
  <c r="Q220" i="8"/>
  <c r="Q221" i="8"/>
  <c r="Q222" i="8"/>
  <c r="Q223" i="8"/>
  <c r="Q224" i="8"/>
  <c r="Q225" i="8"/>
  <c r="Q226" i="8"/>
  <c r="Q227" i="8"/>
  <c r="Q228" i="8"/>
  <c r="Q229" i="8"/>
  <c r="Q230" i="8"/>
  <c r="Q231" i="8"/>
  <c r="Q232" i="8"/>
  <c r="Q233" i="8"/>
  <c r="Q234" i="8"/>
  <c r="Q235" i="8"/>
  <c r="Q236" i="8"/>
  <c r="Q237" i="8"/>
  <c r="Q238" i="8"/>
  <c r="Q239" i="8"/>
  <c r="Q240" i="8"/>
  <c r="Q241" i="8"/>
  <c r="Q242" i="8"/>
  <c r="Q243" i="8"/>
  <c r="Q244" i="8"/>
  <c r="Q245" i="8"/>
  <c r="Q246" i="8"/>
  <c r="Q247" i="8"/>
  <c r="Q248" i="8"/>
  <c r="Q249" i="8"/>
  <c r="Q250" i="8"/>
  <c r="Q251" i="8"/>
  <c r="Q252" i="8"/>
  <c r="Q253" i="8"/>
  <c r="Q254" i="8"/>
  <c r="Q255" i="8"/>
  <c r="Q256" i="8"/>
  <c r="Q257" i="8"/>
  <c r="Q258" i="8"/>
  <c r="Q259" i="8"/>
  <c r="Q260" i="8"/>
  <c r="Q261" i="8"/>
  <c r="Q262" i="8"/>
  <c r="Q263" i="8"/>
  <c r="Q264" i="8"/>
  <c r="Q265" i="8"/>
  <c r="Q266" i="8"/>
  <c r="Q267" i="8"/>
  <c r="Q268" i="8"/>
  <c r="Q269" i="8"/>
  <c r="Q270" i="8"/>
  <c r="Q271" i="8"/>
  <c r="Q272" i="8"/>
  <c r="Q273" i="8"/>
  <c r="Q274" i="8"/>
  <c r="Q275" i="8"/>
  <c r="Q276" i="8"/>
  <c r="Q277" i="8"/>
  <c r="Q278" i="8"/>
  <c r="Q279" i="8"/>
  <c r="Q280" i="8"/>
  <c r="Q281" i="8"/>
  <c r="Q282" i="8"/>
  <c r="Q283" i="8"/>
  <c r="Q284" i="8"/>
  <c r="Q285" i="8"/>
  <c r="Q286" i="8"/>
  <c r="Q287" i="8"/>
  <c r="Q288" i="8"/>
  <c r="Q289" i="8"/>
  <c r="Q290" i="8"/>
  <c r="Q291" i="8"/>
  <c r="Q292" i="8"/>
  <c r="Q293" i="8"/>
  <c r="Q294" i="8"/>
  <c r="Q295" i="8"/>
  <c r="Q296" i="8"/>
  <c r="Q297" i="8"/>
  <c r="Q298" i="8"/>
  <c r="Q299" i="8"/>
  <c r="Q300" i="8"/>
  <c r="Q301" i="8"/>
  <c r="Q302" i="8"/>
  <c r="Q303" i="8"/>
  <c r="Q304" i="8"/>
  <c r="Q305" i="8"/>
  <c r="Q306" i="8"/>
  <c r="Q307" i="8"/>
  <c r="Q308" i="8"/>
  <c r="Q309" i="8"/>
  <c r="Q310" i="8"/>
  <c r="Q311" i="8"/>
  <c r="Q312" i="8"/>
  <c r="Q313" i="8"/>
  <c r="Q314" i="8"/>
  <c r="Q315" i="8"/>
  <c r="Q316" i="8"/>
  <c r="Q317" i="8"/>
  <c r="Q318" i="8"/>
  <c r="Q319" i="8"/>
  <c r="Q320" i="8"/>
  <c r="Q321" i="8"/>
  <c r="Q322" i="8"/>
  <c r="Q323" i="8"/>
  <c r="Q324" i="8"/>
  <c r="Q325" i="8"/>
  <c r="Q326" i="8"/>
  <c r="Q327" i="8"/>
  <c r="Q328" i="8"/>
  <c r="Q329" i="8"/>
  <c r="Q330" i="8"/>
  <c r="Q331" i="8"/>
  <c r="Q332" i="8"/>
  <c r="Q333" i="8"/>
  <c r="Q334" i="8"/>
  <c r="Q335" i="8"/>
  <c r="Q336" i="8"/>
  <c r="Q337" i="8"/>
  <c r="Q338" i="8"/>
  <c r="Q339" i="8"/>
  <c r="Q340" i="8"/>
  <c r="Q341" i="8"/>
  <c r="Q342" i="8"/>
  <c r="Q343" i="8"/>
  <c r="Q344" i="8"/>
  <c r="Q345" i="8"/>
  <c r="Q346" i="8"/>
  <c r="Q347" i="8"/>
  <c r="Q348" i="8"/>
  <c r="Q349" i="8"/>
  <c r="Q350" i="8"/>
  <c r="Q351" i="8"/>
  <c r="Q352" i="8"/>
  <c r="Q353" i="8"/>
  <c r="Q354" i="8"/>
  <c r="Q355" i="8"/>
  <c r="Q356" i="8"/>
  <c r="Q357" i="8"/>
  <c r="Q358" i="8"/>
  <c r="Q359" i="8"/>
  <c r="Q360" i="8"/>
  <c r="Q361" i="8"/>
  <c r="Q362" i="8"/>
  <c r="Q363" i="8"/>
  <c r="Q364" i="8"/>
  <c r="Q365" i="8"/>
  <c r="Q366" i="8"/>
  <c r="Q367" i="8"/>
  <c r="Q368" i="8"/>
  <c r="Q369" i="8"/>
  <c r="Q370" i="8"/>
  <c r="Q371" i="8"/>
  <c r="Q372" i="8"/>
  <c r="Q373" i="8"/>
  <c r="Q374" i="8"/>
  <c r="Q375" i="8"/>
  <c r="Q376" i="8"/>
  <c r="Q377" i="8"/>
  <c r="Q378" i="8"/>
  <c r="Q379" i="8"/>
  <c r="Q380" i="8"/>
  <c r="Q381" i="8"/>
  <c r="Q382" i="8"/>
  <c r="Q383" i="8"/>
  <c r="Q384" i="8"/>
  <c r="Q385" i="8"/>
  <c r="Q386" i="8"/>
  <c r="Q387" i="8"/>
  <c r="Q388" i="8"/>
  <c r="Q389" i="8"/>
  <c r="Q390" i="8"/>
  <c r="Q391" i="8"/>
  <c r="Q392" i="8"/>
  <c r="Q393" i="8"/>
  <c r="Q394" i="8"/>
  <c r="Q395" i="8"/>
  <c r="Q396" i="8"/>
  <c r="Q397" i="8"/>
  <c r="Q398" i="8"/>
  <c r="Q399" i="8"/>
  <c r="Q400" i="8"/>
  <c r="Q401" i="8"/>
  <c r="Q402" i="8"/>
  <c r="Q403" i="8"/>
  <c r="Q404" i="8"/>
  <c r="Q405" i="8"/>
  <c r="Q406" i="8"/>
  <c r="Q407" i="8"/>
  <c r="Q408" i="8"/>
  <c r="Q409" i="8"/>
  <c r="Q410" i="8"/>
  <c r="Q411" i="8"/>
  <c r="Q414" i="8"/>
  <c r="Q415" i="8"/>
  <c r="Q416" i="8"/>
  <c r="Q417" i="8"/>
  <c r="Q418" i="8"/>
  <c r="Q419" i="8"/>
  <c r="Q420" i="8"/>
  <c r="Q421" i="8"/>
  <c r="Q422" i="8"/>
  <c r="Q423" i="8"/>
  <c r="Q424" i="8"/>
  <c r="Q425" i="8"/>
  <c r="Q426" i="8"/>
  <c r="Q427" i="8"/>
  <c r="Q428" i="8"/>
  <c r="Q429" i="8"/>
  <c r="Q430" i="8"/>
  <c r="Q431" i="8"/>
  <c r="Q432" i="8"/>
  <c r="Q433" i="8"/>
  <c r="Q434" i="8"/>
  <c r="Q435" i="8"/>
  <c r="Q436" i="8"/>
  <c r="Q437" i="8"/>
  <c r="Q438" i="8"/>
  <c r="Q439" i="8"/>
  <c r="Q440" i="8"/>
  <c r="Q441" i="8"/>
  <c r="Q442" i="8"/>
  <c r="Q443" i="8"/>
  <c r="Q444" i="8"/>
  <c r="Q445" i="8"/>
  <c r="Q446" i="8"/>
  <c r="Q447" i="8"/>
  <c r="Q448" i="8"/>
  <c r="Q449" i="8"/>
  <c r="Q450" i="8"/>
  <c r="Q451" i="8"/>
  <c r="Q452" i="8"/>
  <c r="Q453" i="8"/>
  <c r="Q454" i="8"/>
  <c r="Q455" i="8"/>
  <c r="Q456" i="8"/>
  <c r="Q457" i="8"/>
  <c r="Q458" i="8"/>
  <c r="Q459" i="8"/>
  <c r="Q460" i="8"/>
  <c r="Q461" i="8"/>
  <c r="Q462" i="8"/>
  <c r="Q463" i="8"/>
  <c r="Q464" i="8"/>
  <c r="Q465" i="8"/>
  <c r="Q466" i="8"/>
  <c r="Q467" i="8"/>
  <c r="Q468" i="8"/>
  <c r="Q469" i="8"/>
  <c r="Q470" i="8"/>
  <c r="Q471" i="8"/>
  <c r="Q472" i="8"/>
  <c r="Q473" i="8"/>
  <c r="Q474" i="8"/>
  <c r="Q475" i="8"/>
  <c r="Q476" i="8"/>
  <c r="Q477" i="8"/>
  <c r="Q478" i="8"/>
  <c r="Q479" i="8"/>
  <c r="Q480" i="8"/>
  <c r="Q481" i="8"/>
  <c r="Q482" i="8"/>
  <c r="Q483" i="8"/>
  <c r="Q484" i="8"/>
  <c r="Q485" i="8"/>
  <c r="Q486" i="8"/>
  <c r="Q487" i="8"/>
  <c r="Q488" i="8"/>
  <c r="Q489" i="8"/>
  <c r="Q490" i="8"/>
  <c r="Q491" i="8"/>
  <c r="Q492" i="8"/>
  <c r="Q493" i="8"/>
  <c r="Q494" i="8"/>
  <c r="Q495" i="8"/>
  <c r="Q496" i="8"/>
  <c r="Q497" i="8"/>
  <c r="Q498" i="8"/>
  <c r="Q499" i="8"/>
  <c r="Q500" i="8"/>
  <c r="Q501" i="8"/>
  <c r="Q502" i="8"/>
  <c r="Q503" i="8"/>
  <c r="Q504" i="8"/>
  <c r="Q505" i="8"/>
  <c r="Q506" i="8"/>
  <c r="Q507" i="8"/>
  <c r="Q508" i="8"/>
  <c r="Q509" i="8"/>
  <c r="Q510" i="8"/>
  <c r="Q511" i="8"/>
  <c r="Q512" i="8"/>
  <c r="Q513" i="8"/>
  <c r="Q514" i="8"/>
  <c r="Q515" i="8"/>
  <c r="Q516" i="8"/>
  <c r="Q517" i="8"/>
  <c r="Q518" i="8"/>
  <c r="Q519" i="8"/>
  <c r="Q520" i="8"/>
  <c r="Q521" i="8"/>
  <c r="Q522" i="8"/>
  <c r="Q523" i="8"/>
  <c r="Q524" i="8"/>
  <c r="P2" i="8"/>
  <c r="P3" i="8"/>
  <c r="P4" i="8"/>
  <c r="P5" i="8"/>
  <c r="P6" i="8"/>
  <c r="P7" i="8"/>
  <c r="P8" i="8"/>
  <c r="P9" i="8"/>
  <c r="P10" i="8"/>
  <c r="P11" i="8"/>
  <c r="P12" i="8"/>
  <c r="P13" i="8"/>
  <c r="P14" i="8"/>
  <c r="P15" i="8"/>
  <c r="P16" i="8"/>
  <c r="P17" i="8"/>
  <c r="P18" i="8"/>
  <c r="P19" i="8"/>
  <c r="P20" i="8"/>
  <c r="P21" i="8"/>
  <c r="P22" i="8"/>
  <c r="P23" i="8"/>
  <c r="P24" i="8"/>
  <c r="P25" i="8"/>
  <c r="P26" i="8"/>
  <c r="P27" i="8"/>
  <c r="P28" i="8"/>
  <c r="P29" i="8"/>
  <c r="P30" i="8"/>
  <c r="P31" i="8"/>
  <c r="P32" i="8"/>
  <c r="P33" i="8"/>
  <c r="P34" i="8"/>
  <c r="P35" i="8"/>
  <c r="P36" i="8"/>
  <c r="P37" i="8"/>
  <c r="P38" i="8"/>
  <c r="P39" i="8"/>
  <c r="P40" i="8"/>
  <c r="P41" i="8"/>
  <c r="P42" i="8"/>
  <c r="P43" i="8"/>
  <c r="P44" i="8"/>
  <c r="P45" i="8"/>
  <c r="P46" i="8"/>
  <c r="P47" i="8"/>
  <c r="P48" i="8"/>
  <c r="P49" i="8"/>
  <c r="P50" i="8"/>
  <c r="P51" i="8"/>
  <c r="P52" i="8"/>
  <c r="P53" i="8"/>
  <c r="P54" i="8"/>
  <c r="P55" i="8"/>
  <c r="P56" i="8"/>
  <c r="P57" i="8"/>
  <c r="P58" i="8"/>
  <c r="P59" i="8"/>
  <c r="P60" i="8"/>
  <c r="P61" i="8"/>
  <c r="P62" i="8"/>
  <c r="P63" i="8"/>
  <c r="P64" i="8"/>
  <c r="P65" i="8"/>
  <c r="P66" i="8"/>
  <c r="P67" i="8"/>
  <c r="P68" i="8"/>
  <c r="P69" i="8"/>
  <c r="P70" i="8"/>
  <c r="P71" i="8"/>
  <c r="P72" i="8"/>
  <c r="P73" i="8"/>
  <c r="P74" i="8"/>
  <c r="P75" i="8"/>
  <c r="P76" i="8"/>
  <c r="P77" i="8"/>
  <c r="P78" i="8"/>
  <c r="P79" i="8"/>
  <c r="P80" i="8"/>
  <c r="P81" i="8"/>
  <c r="P82" i="8"/>
  <c r="P83" i="8"/>
  <c r="P84" i="8"/>
  <c r="P85" i="8"/>
  <c r="P86" i="8"/>
  <c r="P87" i="8"/>
  <c r="P88" i="8"/>
  <c r="P89" i="8"/>
  <c r="P90" i="8"/>
  <c r="P91" i="8"/>
  <c r="P92" i="8"/>
  <c r="P93" i="8"/>
  <c r="P94" i="8"/>
  <c r="P95" i="8"/>
  <c r="P96" i="8"/>
  <c r="P97" i="8"/>
  <c r="P98" i="8"/>
  <c r="P99" i="8"/>
  <c r="P100" i="8"/>
  <c r="P101" i="8"/>
  <c r="P102" i="8"/>
  <c r="P103" i="8"/>
  <c r="P104" i="8"/>
  <c r="P105" i="8"/>
  <c r="P106" i="8"/>
  <c r="P107" i="8"/>
  <c r="P108" i="8"/>
  <c r="P109" i="8"/>
  <c r="P110" i="8"/>
  <c r="P111" i="8"/>
  <c r="P112" i="8"/>
  <c r="P113" i="8"/>
  <c r="P114" i="8"/>
  <c r="P115" i="8"/>
  <c r="P116" i="8"/>
  <c r="P117" i="8"/>
  <c r="P118" i="8"/>
  <c r="P119" i="8"/>
  <c r="P120" i="8"/>
  <c r="P121" i="8"/>
  <c r="P122" i="8"/>
  <c r="P123" i="8"/>
  <c r="P124" i="8"/>
  <c r="P125" i="8"/>
  <c r="P126" i="8"/>
  <c r="P127" i="8"/>
  <c r="P128" i="8"/>
  <c r="P129" i="8"/>
  <c r="P130" i="8"/>
  <c r="P131" i="8"/>
  <c r="P132" i="8"/>
  <c r="P133" i="8"/>
  <c r="P134" i="8"/>
  <c r="P135" i="8"/>
  <c r="P136" i="8"/>
  <c r="P137" i="8"/>
  <c r="P138" i="8"/>
  <c r="P139" i="8"/>
  <c r="P140" i="8"/>
  <c r="P141" i="8"/>
  <c r="P142" i="8"/>
  <c r="P143" i="8"/>
  <c r="P144" i="8"/>
  <c r="P145" i="8"/>
  <c r="P146" i="8"/>
  <c r="P147" i="8"/>
  <c r="P148" i="8"/>
  <c r="P149" i="8"/>
  <c r="P150" i="8"/>
  <c r="P151" i="8"/>
  <c r="P152" i="8"/>
  <c r="P153" i="8"/>
  <c r="P154" i="8"/>
  <c r="P155" i="8"/>
  <c r="P156" i="8"/>
  <c r="P157" i="8"/>
  <c r="P158" i="8"/>
  <c r="P159" i="8"/>
  <c r="P160" i="8"/>
  <c r="P161" i="8"/>
  <c r="P162" i="8"/>
  <c r="P163" i="8"/>
  <c r="P164" i="8"/>
  <c r="P165" i="8"/>
  <c r="P166" i="8"/>
  <c r="P167" i="8"/>
  <c r="P168" i="8"/>
  <c r="P169" i="8"/>
  <c r="P170" i="8"/>
  <c r="P171" i="8"/>
  <c r="P172" i="8"/>
  <c r="P173" i="8"/>
  <c r="P174" i="8"/>
  <c r="P175" i="8"/>
  <c r="P176" i="8"/>
  <c r="P177" i="8"/>
  <c r="P178" i="8"/>
  <c r="P179" i="8"/>
  <c r="P180" i="8"/>
  <c r="P181" i="8"/>
  <c r="P182" i="8"/>
  <c r="P183" i="8"/>
  <c r="P184" i="8"/>
  <c r="P185" i="8"/>
  <c r="P186" i="8"/>
  <c r="P187" i="8"/>
  <c r="P188" i="8"/>
  <c r="P189" i="8"/>
  <c r="P190" i="8"/>
  <c r="P191" i="8"/>
  <c r="P192" i="8"/>
  <c r="P193" i="8"/>
  <c r="P194" i="8"/>
  <c r="P195" i="8"/>
  <c r="P196" i="8"/>
  <c r="P197" i="8"/>
  <c r="P198" i="8"/>
  <c r="P199" i="8"/>
  <c r="P200" i="8"/>
  <c r="P201" i="8"/>
  <c r="P202" i="8"/>
  <c r="P203" i="8"/>
  <c r="P204" i="8"/>
  <c r="P205" i="8"/>
  <c r="P206" i="8"/>
  <c r="P207" i="8"/>
  <c r="P208" i="8"/>
  <c r="P209" i="8"/>
  <c r="P210" i="8"/>
  <c r="P211" i="8"/>
  <c r="P212" i="8"/>
  <c r="P213" i="8"/>
  <c r="P214" i="8"/>
  <c r="P215" i="8"/>
  <c r="P216" i="8"/>
  <c r="P217" i="8"/>
  <c r="P218" i="8"/>
  <c r="P219" i="8"/>
  <c r="P220" i="8"/>
  <c r="P221" i="8"/>
  <c r="P222" i="8"/>
  <c r="P223" i="8"/>
  <c r="P224" i="8"/>
  <c r="P225" i="8"/>
  <c r="P226" i="8"/>
  <c r="P227" i="8"/>
  <c r="P228" i="8"/>
  <c r="P229" i="8"/>
  <c r="P230" i="8"/>
  <c r="P231" i="8"/>
  <c r="P232" i="8"/>
  <c r="P233" i="8"/>
  <c r="P234" i="8"/>
  <c r="P235" i="8"/>
  <c r="P236" i="8"/>
  <c r="P237" i="8"/>
  <c r="P238" i="8"/>
  <c r="P239" i="8"/>
  <c r="P240" i="8"/>
  <c r="P241" i="8"/>
  <c r="P242" i="8"/>
  <c r="P243" i="8"/>
  <c r="P244" i="8"/>
  <c r="P245" i="8"/>
  <c r="P246" i="8"/>
  <c r="P247" i="8"/>
  <c r="P248" i="8"/>
  <c r="P249" i="8"/>
  <c r="P250" i="8"/>
  <c r="P251" i="8"/>
  <c r="P252" i="8"/>
  <c r="P253" i="8"/>
  <c r="P254" i="8"/>
  <c r="P255" i="8"/>
  <c r="P256" i="8"/>
  <c r="P257" i="8"/>
  <c r="P258" i="8"/>
  <c r="P259" i="8"/>
  <c r="P260" i="8"/>
  <c r="P261" i="8"/>
  <c r="P262" i="8"/>
  <c r="P263" i="8"/>
  <c r="P264" i="8"/>
  <c r="P265" i="8"/>
  <c r="P266" i="8"/>
  <c r="P267" i="8"/>
  <c r="P268" i="8"/>
  <c r="P269" i="8"/>
  <c r="P270" i="8"/>
  <c r="P271" i="8"/>
  <c r="P272" i="8"/>
  <c r="P273" i="8"/>
  <c r="P274" i="8"/>
  <c r="P275" i="8"/>
  <c r="P276" i="8"/>
  <c r="P277" i="8"/>
  <c r="P278" i="8"/>
  <c r="P279" i="8"/>
  <c r="P280" i="8"/>
  <c r="P281" i="8"/>
  <c r="P282" i="8"/>
  <c r="P283" i="8"/>
  <c r="P284" i="8"/>
  <c r="P285" i="8"/>
  <c r="P286" i="8"/>
  <c r="P287" i="8"/>
  <c r="P288" i="8"/>
  <c r="P289" i="8"/>
  <c r="P290" i="8"/>
  <c r="P291" i="8"/>
  <c r="P292" i="8"/>
  <c r="P293" i="8"/>
  <c r="P294" i="8"/>
  <c r="P295" i="8"/>
  <c r="P296" i="8"/>
  <c r="P297" i="8"/>
  <c r="P298" i="8"/>
  <c r="P299" i="8"/>
  <c r="P300" i="8"/>
  <c r="P301" i="8"/>
  <c r="P302" i="8"/>
  <c r="P303" i="8"/>
  <c r="P304" i="8"/>
  <c r="P305" i="8"/>
  <c r="P306" i="8"/>
  <c r="P307" i="8"/>
  <c r="P308" i="8"/>
  <c r="P309" i="8"/>
  <c r="P310" i="8"/>
  <c r="P311" i="8"/>
  <c r="P312" i="8"/>
  <c r="P313" i="8"/>
  <c r="P314" i="8"/>
  <c r="P315" i="8"/>
  <c r="P316" i="8"/>
  <c r="P317" i="8"/>
  <c r="P318" i="8"/>
  <c r="P319" i="8"/>
  <c r="P320" i="8"/>
  <c r="P321" i="8"/>
  <c r="P322" i="8"/>
  <c r="P323" i="8"/>
  <c r="P324" i="8"/>
  <c r="P325" i="8"/>
  <c r="P326" i="8"/>
  <c r="P327" i="8"/>
  <c r="P328" i="8"/>
  <c r="P329" i="8"/>
  <c r="P330" i="8"/>
  <c r="P331" i="8"/>
  <c r="P332" i="8"/>
  <c r="P333" i="8"/>
  <c r="P334" i="8"/>
  <c r="P335" i="8"/>
  <c r="P336" i="8"/>
  <c r="P337" i="8"/>
  <c r="P338" i="8"/>
  <c r="P339" i="8"/>
  <c r="P340" i="8"/>
  <c r="P341" i="8"/>
  <c r="P342" i="8"/>
  <c r="P343" i="8"/>
  <c r="P344" i="8"/>
  <c r="P345" i="8"/>
  <c r="P346" i="8"/>
  <c r="P347" i="8"/>
  <c r="P348" i="8"/>
  <c r="P349" i="8"/>
  <c r="P350" i="8"/>
  <c r="P351" i="8"/>
  <c r="P352" i="8"/>
  <c r="P353" i="8"/>
  <c r="P354" i="8"/>
  <c r="P355" i="8"/>
  <c r="P356" i="8"/>
  <c r="P357" i="8"/>
  <c r="P358" i="8"/>
  <c r="P359" i="8"/>
  <c r="P360" i="8"/>
  <c r="P361" i="8"/>
  <c r="P362" i="8"/>
  <c r="P363" i="8"/>
  <c r="P364" i="8"/>
  <c r="P365" i="8"/>
  <c r="P366" i="8"/>
  <c r="P367" i="8"/>
  <c r="P368" i="8"/>
  <c r="P369" i="8"/>
  <c r="P370" i="8"/>
  <c r="P371" i="8"/>
  <c r="P372" i="8"/>
  <c r="P373" i="8"/>
  <c r="P374" i="8"/>
  <c r="P375" i="8"/>
  <c r="P376" i="8"/>
  <c r="P377" i="8"/>
  <c r="P378" i="8"/>
  <c r="P379" i="8"/>
  <c r="P380" i="8"/>
  <c r="P381" i="8"/>
  <c r="P382" i="8"/>
  <c r="P383" i="8"/>
  <c r="P384" i="8"/>
  <c r="P385" i="8"/>
  <c r="P386" i="8"/>
  <c r="P387" i="8"/>
  <c r="P388" i="8"/>
  <c r="P389" i="8"/>
  <c r="P390" i="8"/>
  <c r="P391" i="8"/>
  <c r="P392" i="8"/>
  <c r="P393" i="8"/>
  <c r="P394" i="8"/>
  <c r="P395" i="8"/>
  <c r="P396" i="8"/>
  <c r="P397" i="8"/>
  <c r="P398" i="8"/>
  <c r="P399" i="8"/>
  <c r="P400" i="8"/>
  <c r="P401" i="8"/>
  <c r="P402" i="8"/>
  <c r="P403" i="8"/>
  <c r="P404" i="8"/>
  <c r="P405" i="8"/>
  <c r="P406" i="8"/>
  <c r="P407" i="8"/>
  <c r="P408" i="8"/>
  <c r="P409" i="8"/>
  <c r="P410" i="8"/>
  <c r="P411" i="8"/>
  <c r="P414" i="8"/>
  <c r="P415" i="8"/>
  <c r="P416" i="8"/>
  <c r="P417" i="8"/>
  <c r="P418" i="8"/>
  <c r="P419" i="8"/>
  <c r="P420" i="8"/>
  <c r="P421" i="8"/>
  <c r="P422" i="8"/>
  <c r="P423" i="8"/>
  <c r="P424" i="8"/>
  <c r="P425" i="8"/>
  <c r="P426" i="8"/>
  <c r="P427" i="8"/>
  <c r="P428" i="8"/>
  <c r="P429" i="8"/>
  <c r="P430" i="8"/>
  <c r="P431" i="8"/>
  <c r="P432" i="8"/>
  <c r="P433" i="8"/>
  <c r="P434" i="8"/>
  <c r="P435" i="8"/>
  <c r="P436" i="8"/>
  <c r="P437" i="8"/>
  <c r="P438" i="8"/>
  <c r="P439" i="8"/>
  <c r="P440" i="8"/>
  <c r="P441" i="8"/>
  <c r="P442" i="8"/>
  <c r="P443" i="8"/>
  <c r="P444" i="8"/>
  <c r="P445" i="8"/>
  <c r="P446" i="8"/>
  <c r="P447" i="8"/>
  <c r="P448" i="8"/>
  <c r="P449" i="8"/>
  <c r="P450" i="8"/>
  <c r="P451" i="8"/>
  <c r="P452" i="8"/>
  <c r="P453" i="8"/>
  <c r="P454" i="8"/>
  <c r="P455" i="8"/>
  <c r="P456" i="8"/>
  <c r="P457" i="8"/>
  <c r="P458" i="8"/>
  <c r="P459" i="8"/>
  <c r="P460" i="8"/>
  <c r="P461" i="8"/>
  <c r="P462" i="8"/>
  <c r="P463" i="8"/>
  <c r="P464" i="8"/>
  <c r="P465" i="8"/>
  <c r="P466" i="8"/>
  <c r="P467" i="8"/>
  <c r="P468" i="8"/>
  <c r="P469" i="8"/>
  <c r="P470" i="8"/>
  <c r="P471" i="8"/>
  <c r="P472" i="8"/>
  <c r="P473" i="8"/>
  <c r="P474" i="8"/>
  <c r="P475" i="8"/>
  <c r="P476" i="8"/>
  <c r="P477" i="8"/>
  <c r="P478" i="8"/>
  <c r="P479" i="8"/>
  <c r="P480" i="8"/>
  <c r="P481" i="8"/>
  <c r="P482" i="8"/>
  <c r="P483" i="8"/>
  <c r="P484" i="8"/>
  <c r="P485" i="8"/>
  <c r="P486" i="8"/>
  <c r="P487" i="8"/>
  <c r="P488" i="8"/>
  <c r="P489" i="8"/>
  <c r="P490" i="8"/>
  <c r="P491" i="8"/>
  <c r="P492" i="8"/>
  <c r="P493" i="8"/>
  <c r="P494" i="8"/>
  <c r="P495" i="8"/>
  <c r="P496" i="8"/>
  <c r="P497" i="8"/>
  <c r="P498" i="8"/>
  <c r="P499" i="8"/>
  <c r="P500" i="8"/>
  <c r="P501" i="8"/>
  <c r="P502" i="8"/>
  <c r="P503" i="8"/>
  <c r="P504" i="8"/>
  <c r="P505" i="8"/>
  <c r="P506" i="8"/>
  <c r="P507" i="8"/>
  <c r="P508" i="8"/>
  <c r="P509" i="8"/>
  <c r="P510" i="8"/>
  <c r="P511" i="8"/>
  <c r="P512" i="8"/>
  <c r="P513" i="8"/>
  <c r="P514" i="8"/>
  <c r="P515" i="8"/>
  <c r="P516" i="8"/>
  <c r="P517" i="8"/>
  <c r="P518" i="8"/>
  <c r="P519" i="8"/>
  <c r="P520" i="8"/>
  <c r="P521" i="8"/>
  <c r="P522" i="8"/>
  <c r="P523" i="8"/>
  <c r="P524" i="8"/>
  <c r="O2" i="8"/>
  <c r="O3" i="8"/>
  <c r="O4" i="8"/>
  <c r="O5" i="8"/>
  <c r="O6" i="8"/>
  <c r="O7" i="8"/>
  <c r="O8" i="8"/>
  <c r="O9" i="8"/>
  <c r="O10" i="8"/>
  <c r="O11" i="8"/>
  <c r="O12" i="8"/>
  <c r="O13" i="8"/>
  <c r="O14" i="8"/>
  <c r="O15" i="8"/>
  <c r="O16" i="8"/>
  <c r="O17" i="8"/>
  <c r="O18" i="8"/>
  <c r="O19" i="8"/>
  <c r="O20" i="8"/>
  <c r="O21" i="8"/>
  <c r="O22" i="8"/>
  <c r="O23" i="8"/>
  <c r="O24" i="8"/>
  <c r="O25" i="8"/>
  <c r="O26" i="8"/>
  <c r="O27" i="8"/>
  <c r="O28" i="8"/>
  <c r="O29" i="8"/>
  <c r="O30" i="8"/>
  <c r="O31" i="8"/>
  <c r="O32" i="8"/>
  <c r="O33" i="8"/>
  <c r="O34" i="8"/>
  <c r="O35" i="8"/>
  <c r="O36" i="8"/>
  <c r="O37" i="8"/>
  <c r="O38" i="8"/>
  <c r="O39" i="8"/>
  <c r="O40" i="8"/>
  <c r="O41" i="8"/>
  <c r="O42" i="8"/>
  <c r="O43" i="8"/>
  <c r="O44" i="8"/>
  <c r="O45" i="8"/>
  <c r="O46" i="8"/>
  <c r="O47" i="8"/>
  <c r="O48" i="8"/>
  <c r="O49" i="8"/>
  <c r="O50" i="8"/>
  <c r="O51" i="8"/>
  <c r="O52" i="8"/>
  <c r="O53" i="8"/>
  <c r="O54" i="8"/>
  <c r="O55" i="8"/>
  <c r="O56" i="8"/>
  <c r="O57" i="8"/>
  <c r="O58" i="8"/>
  <c r="O59" i="8"/>
  <c r="O60" i="8"/>
  <c r="O61" i="8"/>
  <c r="O62" i="8"/>
  <c r="O63" i="8"/>
  <c r="O64" i="8"/>
  <c r="O65" i="8"/>
  <c r="O66" i="8"/>
  <c r="O67" i="8"/>
  <c r="O68" i="8"/>
  <c r="O69" i="8"/>
  <c r="O70" i="8"/>
  <c r="O71" i="8"/>
  <c r="O72" i="8"/>
  <c r="O73" i="8"/>
  <c r="O74" i="8"/>
  <c r="O75" i="8"/>
  <c r="O76" i="8"/>
  <c r="O77" i="8"/>
  <c r="O78" i="8"/>
  <c r="O79" i="8"/>
  <c r="O80" i="8"/>
  <c r="O81" i="8"/>
  <c r="O82" i="8"/>
  <c r="O83" i="8"/>
  <c r="O84" i="8"/>
  <c r="O85" i="8"/>
  <c r="O86" i="8"/>
  <c r="O87" i="8"/>
  <c r="O88" i="8"/>
  <c r="O89" i="8"/>
  <c r="O90" i="8"/>
  <c r="O91" i="8"/>
  <c r="O92" i="8"/>
  <c r="O93" i="8"/>
  <c r="O94" i="8"/>
  <c r="O95" i="8"/>
  <c r="O96" i="8"/>
  <c r="O97" i="8"/>
  <c r="O98" i="8"/>
  <c r="O99" i="8"/>
  <c r="O100" i="8"/>
  <c r="O101" i="8"/>
  <c r="O102" i="8"/>
  <c r="O103" i="8"/>
  <c r="O104" i="8"/>
  <c r="O105" i="8"/>
  <c r="O106" i="8"/>
  <c r="O107" i="8"/>
  <c r="O108" i="8"/>
  <c r="O109" i="8"/>
  <c r="O110" i="8"/>
  <c r="O111" i="8"/>
  <c r="O112" i="8"/>
  <c r="O113" i="8"/>
  <c r="O114" i="8"/>
  <c r="O115" i="8"/>
  <c r="O116" i="8"/>
  <c r="O117" i="8"/>
  <c r="O118" i="8"/>
  <c r="O119" i="8"/>
  <c r="O120" i="8"/>
  <c r="O121" i="8"/>
  <c r="O122" i="8"/>
  <c r="O123" i="8"/>
  <c r="O124" i="8"/>
  <c r="O125" i="8"/>
  <c r="O126" i="8"/>
  <c r="O127" i="8"/>
  <c r="O128" i="8"/>
  <c r="O129" i="8"/>
  <c r="O130" i="8"/>
  <c r="O131" i="8"/>
  <c r="O132" i="8"/>
  <c r="O133" i="8"/>
  <c r="O134" i="8"/>
  <c r="O135" i="8"/>
  <c r="O136" i="8"/>
  <c r="O137" i="8"/>
  <c r="O138" i="8"/>
  <c r="O139" i="8"/>
  <c r="O140" i="8"/>
  <c r="O141" i="8"/>
  <c r="O142" i="8"/>
  <c r="O143" i="8"/>
  <c r="O144" i="8"/>
  <c r="O145" i="8"/>
  <c r="O146" i="8"/>
  <c r="O147" i="8"/>
  <c r="O148" i="8"/>
  <c r="O149" i="8"/>
  <c r="O150" i="8"/>
  <c r="O151" i="8"/>
  <c r="O152" i="8"/>
  <c r="O153" i="8"/>
  <c r="O154" i="8"/>
  <c r="O155" i="8"/>
  <c r="O156" i="8"/>
  <c r="O157" i="8"/>
  <c r="O158" i="8"/>
  <c r="O159" i="8"/>
  <c r="O160" i="8"/>
  <c r="O161" i="8"/>
  <c r="O162" i="8"/>
  <c r="O163" i="8"/>
  <c r="O164" i="8"/>
  <c r="O165" i="8"/>
  <c r="O166" i="8"/>
  <c r="O167" i="8"/>
  <c r="O168" i="8"/>
  <c r="O169" i="8"/>
  <c r="O170" i="8"/>
  <c r="O171" i="8"/>
  <c r="O172" i="8"/>
  <c r="O173" i="8"/>
  <c r="O174" i="8"/>
  <c r="O175" i="8"/>
  <c r="O176" i="8"/>
  <c r="O177" i="8"/>
  <c r="O178" i="8"/>
  <c r="O179" i="8"/>
  <c r="O180" i="8"/>
  <c r="O181" i="8"/>
  <c r="O182" i="8"/>
  <c r="O183" i="8"/>
  <c r="O184" i="8"/>
  <c r="O185" i="8"/>
  <c r="O186" i="8"/>
  <c r="O187" i="8"/>
  <c r="O188" i="8"/>
  <c r="O189" i="8"/>
  <c r="O190" i="8"/>
  <c r="O191" i="8"/>
  <c r="O192" i="8"/>
  <c r="O193" i="8"/>
  <c r="O194" i="8"/>
  <c r="O195" i="8"/>
  <c r="O196" i="8"/>
  <c r="O197" i="8"/>
  <c r="O198" i="8"/>
  <c r="O199" i="8"/>
  <c r="O200" i="8"/>
  <c r="O201" i="8"/>
  <c r="O202" i="8"/>
  <c r="O203" i="8"/>
  <c r="O204" i="8"/>
  <c r="O205" i="8"/>
  <c r="O206" i="8"/>
  <c r="O207" i="8"/>
  <c r="O208" i="8"/>
  <c r="O209" i="8"/>
  <c r="O210" i="8"/>
  <c r="O211" i="8"/>
  <c r="O212" i="8"/>
  <c r="O213" i="8"/>
  <c r="O214" i="8"/>
  <c r="O215" i="8"/>
  <c r="O216" i="8"/>
  <c r="O217" i="8"/>
  <c r="O218" i="8"/>
  <c r="O219" i="8"/>
  <c r="O220" i="8"/>
  <c r="O221" i="8"/>
  <c r="O222" i="8"/>
  <c r="O223" i="8"/>
  <c r="O224" i="8"/>
  <c r="O225" i="8"/>
  <c r="O226" i="8"/>
  <c r="O227" i="8"/>
  <c r="O228" i="8"/>
  <c r="O229" i="8"/>
  <c r="O230" i="8"/>
  <c r="O231" i="8"/>
  <c r="O232" i="8"/>
  <c r="O233" i="8"/>
  <c r="O234" i="8"/>
  <c r="O235" i="8"/>
  <c r="O236" i="8"/>
  <c r="O237" i="8"/>
  <c r="O238" i="8"/>
  <c r="O239" i="8"/>
  <c r="O240" i="8"/>
  <c r="O241" i="8"/>
  <c r="O242" i="8"/>
  <c r="O243" i="8"/>
  <c r="O244" i="8"/>
  <c r="O245" i="8"/>
  <c r="O246" i="8"/>
  <c r="O247" i="8"/>
  <c r="O248" i="8"/>
  <c r="O249" i="8"/>
  <c r="O250" i="8"/>
  <c r="O251" i="8"/>
  <c r="O252" i="8"/>
  <c r="O253" i="8"/>
  <c r="O254" i="8"/>
  <c r="O255" i="8"/>
  <c r="O256" i="8"/>
  <c r="O257" i="8"/>
  <c r="O258" i="8"/>
  <c r="O259" i="8"/>
  <c r="O260" i="8"/>
  <c r="O261" i="8"/>
  <c r="O262" i="8"/>
  <c r="O263" i="8"/>
  <c r="O264" i="8"/>
  <c r="O265" i="8"/>
  <c r="O266" i="8"/>
  <c r="O267" i="8"/>
  <c r="O268" i="8"/>
  <c r="O269" i="8"/>
  <c r="O270" i="8"/>
  <c r="O271" i="8"/>
  <c r="O272" i="8"/>
  <c r="O273" i="8"/>
  <c r="O274" i="8"/>
  <c r="O275" i="8"/>
  <c r="O276" i="8"/>
  <c r="O277" i="8"/>
  <c r="O278" i="8"/>
  <c r="O279" i="8"/>
  <c r="O280" i="8"/>
  <c r="O281" i="8"/>
  <c r="O282" i="8"/>
  <c r="O283" i="8"/>
  <c r="O284" i="8"/>
  <c r="O285" i="8"/>
  <c r="O286" i="8"/>
  <c r="O287" i="8"/>
  <c r="O288" i="8"/>
  <c r="O289" i="8"/>
  <c r="O290" i="8"/>
  <c r="O291" i="8"/>
  <c r="O292" i="8"/>
  <c r="O293" i="8"/>
  <c r="O294" i="8"/>
  <c r="O295" i="8"/>
  <c r="O296" i="8"/>
  <c r="O297" i="8"/>
  <c r="O298" i="8"/>
  <c r="O299" i="8"/>
  <c r="O300" i="8"/>
  <c r="O301" i="8"/>
  <c r="O302" i="8"/>
  <c r="O303" i="8"/>
  <c r="O304" i="8"/>
  <c r="O305" i="8"/>
  <c r="O306" i="8"/>
  <c r="O307" i="8"/>
  <c r="O308" i="8"/>
  <c r="O309" i="8"/>
  <c r="O310" i="8"/>
  <c r="O311" i="8"/>
  <c r="O312" i="8"/>
  <c r="O313" i="8"/>
  <c r="O314" i="8"/>
  <c r="O315" i="8"/>
  <c r="O316" i="8"/>
  <c r="O317" i="8"/>
  <c r="O318" i="8"/>
  <c r="O319" i="8"/>
  <c r="O320" i="8"/>
  <c r="O321" i="8"/>
  <c r="O322" i="8"/>
  <c r="O323" i="8"/>
  <c r="O324" i="8"/>
  <c r="O325" i="8"/>
  <c r="O326" i="8"/>
  <c r="O327" i="8"/>
  <c r="O328" i="8"/>
  <c r="O329" i="8"/>
  <c r="O330" i="8"/>
  <c r="O331" i="8"/>
  <c r="O332" i="8"/>
  <c r="O333" i="8"/>
  <c r="O334" i="8"/>
  <c r="O335" i="8"/>
  <c r="O336" i="8"/>
  <c r="O337" i="8"/>
  <c r="O338" i="8"/>
  <c r="O339" i="8"/>
  <c r="O340" i="8"/>
  <c r="O341" i="8"/>
  <c r="O342" i="8"/>
  <c r="O343" i="8"/>
  <c r="O344" i="8"/>
  <c r="O345" i="8"/>
  <c r="O346" i="8"/>
  <c r="O347" i="8"/>
  <c r="O348" i="8"/>
  <c r="O349" i="8"/>
  <c r="O350" i="8"/>
  <c r="O351" i="8"/>
  <c r="O352" i="8"/>
  <c r="O353" i="8"/>
  <c r="O354" i="8"/>
  <c r="O355" i="8"/>
  <c r="O356" i="8"/>
  <c r="O357" i="8"/>
  <c r="O358" i="8"/>
  <c r="O359" i="8"/>
  <c r="O360" i="8"/>
  <c r="O361" i="8"/>
  <c r="O362" i="8"/>
  <c r="O363" i="8"/>
  <c r="O364" i="8"/>
  <c r="O365" i="8"/>
  <c r="O366" i="8"/>
  <c r="O367" i="8"/>
  <c r="O368" i="8"/>
  <c r="O369" i="8"/>
  <c r="O370" i="8"/>
  <c r="O371" i="8"/>
  <c r="O372" i="8"/>
  <c r="O373" i="8"/>
  <c r="O374" i="8"/>
  <c r="O375" i="8"/>
  <c r="O376" i="8"/>
  <c r="O377" i="8"/>
  <c r="O378" i="8"/>
  <c r="O379" i="8"/>
  <c r="O380" i="8"/>
  <c r="O381" i="8"/>
  <c r="O382" i="8"/>
  <c r="O383" i="8"/>
  <c r="O384" i="8"/>
  <c r="O385" i="8"/>
  <c r="O386" i="8"/>
  <c r="O387" i="8"/>
  <c r="O388" i="8"/>
  <c r="O389" i="8"/>
  <c r="O390" i="8"/>
  <c r="O391" i="8"/>
  <c r="O392" i="8"/>
  <c r="O393" i="8"/>
  <c r="O394" i="8"/>
  <c r="O395" i="8"/>
  <c r="O396" i="8"/>
  <c r="O397" i="8"/>
  <c r="O398" i="8"/>
  <c r="O399" i="8"/>
  <c r="O400" i="8"/>
  <c r="O401" i="8"/>
  <c r="O402" i="8"/>
  <c r="O403" i="8"/>
  <c r="O404" i="8"/>
  <c r="O405" i="8"/>
  <c r="O406" i="8"/>
  <c r="O407" i="8"/>
  <c r="O408" i="8"/>
  <c r="O409" i="8"/>
  <c r="O410" i="8"/>
  <c r="O411" i="8"/>
  <c r="O414" i="8"/>
  <c r="O415" i="8"/>
  <c r="O416" i="8"/>
  <c r="O417" i="8"/>
  <c r="O418" i="8"/>
  <c r="O419" i="8"/>
  <c r="O420" i="8"/>
  <c r="O421" i="8"/>
  <c r="O422" i="8"/>
  <c r="O423" i="8"/>
  <c r="O424" i="8"/>
  <c r="O425" i="8"/>
  <c r="O426" i="8"/>
  <c r="O427" i="8"/>
  <c r="O428" i="8"/>
  <c r="O429" i="8"/>
  <c r="O430" i="8"/>
  <c r="O431" i="8"/>
  <c r="O432" i="8"/>
  <c r="O433" i="8"/>
  <c r="O434" i="8"/>
  <c r="O435" i="8"/>
  <c r="O436" i="8"/>
  <c r="O437" i="8"/>
  <c r="O438" i="8"/>
  <c r="O439" i="8"/>
  <c r="O440" i="8"/>
  <c r="O441" i="8"/>
  <c r="O442" i="8"/>
  <c r="O443" i="8"/>
  <c r="O444" i="8"/>
  <c r="O445" i="8"/>
  <c r="O446" i="8"/>
  <c r="O447" i="8"/>
  <c r="O448" i="8"/>
  <c r="O449" i="8"/>
  <c r="O450" i="8"/>
  <c r="O451" i="8"/>
  <c r="O452" i="8"/>
  <c r="O453" i="8"/>
  <c r="O454" i="8"/>
  <c r="O455" i="8"/>
  <c r="O456" i="8"/>
  <c r="O457" i="8"/>
  <c r="O458" i="8"/>
  <c r="O459" i="8"/>
  <c r="O460" i="8"/>
  <c r="O461" i="8"/>
  <c r="O462" i="8"/>
  <c r="O463" i="8"/>
  <c r="O464" i="8"/>
  <c r="O465" i="8"/>
  <c r="O466" i="8"/>
  <c r="O467" i="8"/>
  <c r="O468" i="8"/>
  <c r="O469" i="8"/>
  <c r="O470" i="8"/>
  <c r="O471" i="8"/>
  <c r="O472" i="8"/>
  <c r="O473" i="8"/>
  <c r="O474" i="8"/>
  <c r="O475" i="8"/>
  <c r="O476" i="8"/>
  <c r="O477" i="8"/>
  <c r="O478" i="8"/>
  <c r="O479" i="8"/>
  <c r="O480" i="8"/>
  <c r="O481" i="8"/>
  <c r="O482" i="8"/>
  <c r="O483" i="8"/>
  <c r="O484" i="8"/>
  <c r="O485" i="8"/>
  <c r="O486" i="8"/>
  <c r="O487" i="8"/>
  <c r="O488" i="8"/>
  <c r="O489" i="8"/>
  <c r="O490" i="8"/>
  <c r="O491" i="8"/>
  <c r="O492" i="8"/>
  <c r="O493" i="8"/>
  <c r="O494" i="8"/>
  <c r="O495" i="8"/>
  <c r="O496" i="8"/>
  <c r="O497" i="8"/>
  <c r="O498" i="8"/>
  <c r="O499" i="8"/>
  <c r="O500" i="8"/>
  <c r="O501" i="8"/>
  <c r="O502" i="8"/>
  <c r="O503" i="8"/>
  <c r="O504" i="8"/>
  <c r="O505" i="8"/>
  <c r="O506" i="8"/>
  <c r="O507" i="8"/>
  <c r="O508" i="8"/>
  <c r="O509" i="8"/>
  <c r="O510" i="8"/>
  <c r="O511" i="8"/>
  <c r="O512" i="8"/>
  <c r="O513" i="8"/>
  <c r="O514" i="8"/>
  <c r="O515" i="8"/>
  <c r="O516" i="8"/>
  <c r="O517" i="8"/>
  <c r="O518" i="8"/>
  <c r="O519" i="8"/>
  <c r="O520" i="8"/>
  <c r="O521" i="8"/>
  <c r="O522" i="8"/>
  <c r="O523" i="8"/>
  <c r="O524" i="8"/>
  <c r="J11" i="11" l="1"/>
  <c r="Y4" i="11"/>
  <c r="C94" i="11"/>
  <c r="G94" i="11" s="1"/>
  <c r="C93" i="11"/>
  <c r="G93" i="11" s="1"/>
  <c r="K11" i="11"/>
  <c r="K7" i="11"/>
  <c r="K12" i="11"/>
  <c r="K13" i="11"/>
  <c r="K6" i="11"/>
  <c r="K14" i="11"/>
  <c r="K15" i="11"/>
  <c r="K8" i="11"/>
  <c r="K9" i="11"/>
  <c r="K10" i="11"/>
  <c r="K19" i="11"/>
  <c r="J7" i="11"/>
  <c r="J17" i="11"/>
  <c r="J4" i="11"/>
  <c r="J12" i="11"/>
  <c r="J5" i="11"/>
  <c r="J13" i="11"/>
  <c r="J6" i="11"/>
  <c r="J14" i="11"/>
  <c r="J15" i="11"/>
  <c r="J8" i="11"/>
  <c r="J9" i="11"/>
  <c r="J10" i="11"/>
  <c r="J19" i="11"/>
  <c r="C95" i="11"/>
  <c r="H95" i="11" s="1"/>
  <c r="C92" i="11"/>
  <c r="H92" i="11" s="1"/>
  <c r="AE444" i="8"/>
  <c r="X225" i="11" s="1"/>
  <c r="Y225" i="11" s="1"/>
  <c r="C96" i="11"/>
  <c r="H96" i="11" s="1"/>
  <c r="AE532" i="8"/>
  <c r="X272" i="11" s="1"/>
  <c r="Y272" i="11" s="1"/>
  <c r="AE708" i="8"/>
  <c r="X294" i="11" s="1"/>
  <c r="Y294" i="11" s="1"/>
  <c r="C91" i="11"/>
  <c r="H91" i="11" s="1"/>
  <c r="AE10" i="8"/>
  <c r="X11" i="11" s="1"/>
  <c r="Y11" i="11" s="1"/>
  <c r="Y3" i="11"/>
  <c r="Y411" i="11"/>
  <c r="Y403" i="11"/>
  <c r="Y395" i="11"/>
  <c r="Y387" i="11"/>
  <c r="Y379" i="11"/>
  <c r="Y371" i="11"/>
  <c r="Y363" i="11"/>
  <c r="Y355" i="11"/>
  <c r="Y347" i="11"/>
  <c r="Y339" i="11"/>
  <c r="Y331" i="11"/>
  <c r="Y323" i="11"/>
  <c r="Y315" i="11"/>
  <c r="Y307" i="11"/>
  <c r="Y299" i="11"/>
  <c r="Y291" i="11"/>
  <c r="Y283" i="11"/>
  <c r="Y275" i="11"/>
  <c r="Y267" i="11"/>
  <c r="Y259" i="11"/>
  <c r="Y251" i="11"/>
  <c r="Y243" i="11"/>
  <c r="Y235" i="11"/>
  <c r="Y227" i="11"/>
  <c r="Y219" i="11"/>
  <c r="Y211" i="11"/>
  <c r="Y203" i="11"/>
  <c r="Y195" i="11"/>
  <c r="Y187" i="11"/>
  <c r="Y179" i="11"/>
  <c r="Y171" i="11"/>
  <c r="Y163" i="11"/>
  <c r="Y155" i="11"/>
  <c r="Y147" i="11"/>
  <c r="Y139" i="11"/>
  <c r="Y131" i="11"/>
  <c r="Y123" i="11"/>
  <c r="Y115" i="11"/>
  <c r="Y107" i="11"/>
  <c r="Y99" i="11"/>
  <c r="Y91" i="11"/>
  <c r="Y83" i="11"/>
  <c r="Y75" i="11"/>
  <c r="Y67" i="11"/>
  <c r="Y59" i="11"/>
  <c r="Y51" i="11"/>
  <c r="Y43" i="11"/>
  <c r="Y35" i="11"/>
  <c r="Y27" i="11"/>
  <c r="Y19" i="11"/>
  <c r="Y418" i="11"/>
  <c r="Y410" i="11"/>
  <c r="Y402" i="11"/>
  <c r="Y394" i="11"/>
  <c r="Y386" i="11"/>
  <c r="Y378" i="11"/>
  <c r="Y370" i="11"/>
  <c r="Y362" i="11"/>
  <c r="Y354" i="11"/>
  <c r="Y346" i="11"/>
  <c r="Y338" i="11"/>
  <c r="Y330" i="11"/>
  <c r="Y322" i="11"/>
  <c r="Y314" i="11"/>
  <c r="Y306" i="11"/>
  <c r="Y298" i="11"/>
  <c r="Y290" i="11"/>
  <c r="Y282" i="11"/>
  <c r="Y274" i="11"/>
  <c r="Y266" i="11"/>
  <c r="Y258" i="11"/>
  <c r="Y250" i="11"/>
  <c r="Y242" i="11"/>
  <c r="Y234" i="11"/>
  <c r="Y226" i="11"/>
  <c r="Y218" i="11"/>
  <c r="Y210" i="11"/>
  <c r="Y202" i="11"/>
  <c r="Y194" i="11"/>
  <c r="Y186" i="11"/>
  <c r="Y178" i="11"/>
  <c r="Y170" i="11"/>
  <c r="Y162" i="11"/>
  <c r="Y154" i="11"/>
  <c r="Y146" i="11"/>
  <c r="Y138" i="11"/>
  <c r="Y130" i="11"/>
  <c r="Y122" i="11"/>
  <c r="Y114" i="11"/>
  <c r="Y106" i="11"/>
  <c r="Y98" i="11"/>
  <c r="Y90" i="11"/>
  <c r="Y82" i="11"/>
  <c r="Y74" i="11"/>
  <c r="Y66" i="11"/>
  <c r="Y58" i="11"/>
  <c r="Y50" i="11"/>
  <c r="Y42" i="11"/>
  <c r="Y34" i="11"/>
  <c r="Y26" i="11"/>
  <c r="Y18" i="11"/>
  <c r="Y10" i="11"/>
  <c r="Y417" i="11"/>
  <c r="Y409" i="11"/>
  <c r="Y401" i="11"/>
  <c r="Y393" i="11"/>
  <c r="Y385" i="11"/>
  <c r="Y377" i="11"/>
  <c r="Y369" i="11"/>
  <c r="Y361" i="11"/>
  <c r="Y353" i="11"/>
  <c r="Y345" i="11"/>
  <c r="Y337" i="11"/>
  <c r="Y329" i="11"/>
  <c r="Y321" i="11"/>
  <c r="Y313" i="11"/>
  <c r="Y305" i="11"/>
  <c r="Y297" i="11"/>
  <c r="Y289" i="11"/>
  <c r="Y281" i="11"/>
  <c r="Y273" i="11"/>
  <c r="Y265" i="11"/>
  <c r="Y257" i="11"/>
  <c r="Y249" i="11"/>
  <c r="Y241" i="11"/>
  <c r="Y233" i="11"/>
  <c r="Y217" i="11"/>
  <c r="Y209" i="11"/>
  <c r="Y201" i="11"/>
  <c r="Y193" i="11"/>
  <c r="Y185" i="11"/>
  <c r="Y177" i="11"/>
  <c r="Y169" i="11"/>
  <c r="Y161" i="11"/>
  <c r="Y153" i="11"/>
  <c r="Y145" i="11"/>
  <c r="Y137" i="11"/>
  <c r="Y129" i="11"/>
  <c r="Y121" i="11"/>
  <c r="Y113" i="11"/>
  <c r="Y105" i="11"/>
  <c r="Y97" i="11"/>
  <c r="Y89" i="11"/>
  <c r="Y81" i="11"/>
  <c r="Y73" i="11"/>
  <c r="Y65" i="11"/>
  <c r="Y57" i="11"/>
  <c r="Y49" i="11"/>
  <c r="Y41" i="11"/>
  <c r="Y33" i="11"/>
  <c r="Y25" i="11"/>
  <c r="Y17" i="11"/>
  <c r="Y9" i="11"/>
  <c r="Y416" i="11"/>
  <c r="Y408" i="11"/>
  <c r="Y400" i="11"/>
  <c r="Y392" i="11"/>
  <c r="Y384" i="11"/>
  <c r="Y376" i="11"/>
  <c r="Y368" i="11"/>
  <c r="Y360" i="11"/>
  <c r="Y352" i="11"/>
  <c r="Y344" i="11"/>
  <c r="Y336" i="11"/>
  <c r="Y328" i="11"/>
  <c r="Y320" i="11"/>
  <c r="Y312" i="11"/>
  <c r="Y304" i="11"/>
  <c r="Y296" i="11"/>
  <c r="Y288" i="11"/>
  <c r="Y280" i="11"/>
  <c r="Y264" i="11"/>
  <c r="Y256" i="11"/>
  <c r="Y248" i="11"/>
  <c r="Y240" i="11"/>
  <c r="Y232" i="11"/>
  <c r="Y224" i="11"/>
  <c r="Y216" i="11"/>
  <c r="Y208" i="11"/>
  <c r="Y200" i="11"/>
  <c r="Y192" i="11"/>
  <c r="Y184" i="11"/>
  <c r="Y176" i="11"/>
  <c r="Y168" i="11"/>
  <c r="Y160" i="11"/>
  <c r="Y152" i="11"/>
  <c r="Y144" i="11"/>
  <c r="Y136" i="11"/>
  <c r="Y128" i="11"/>
  <c r="Y120" i="11"/>
  <c r="Y112" i="11"/>
  <c r="Y104" i="11"/>
  <c r="Y96" i="11"/>
  <c r="Y88" i="11"/>
  <c r="Y80" i="11"/>
  <c r="Y72" i="11"/>
  <c r="Y64" i="11"/>
  <c r="Y56" i="11"/>
  <c r="Y48" i="11"/>
  <c r="Y40" i="11"/>
  <c r="Y32" i="11"/>
  <c r="Y24" i="11"/>
  <c r="Y16" i="11"/>
  <c r="Y8" i="11"/>
  <c r="Y415" i="11"/>
  <c r="Y407" i="11"/>
  <c r="Y399" i="11"/>
  <c r="Y391" i="11"/>
  <c r="Y383" i="11"/>
  <c r="Y375" i="11"/>
  <c r="Y367" i="11"/>
  <c r="Y359" i="11"/>
  <c r="Y351" i="11"/>
  <c r="Y343" i="11"/>
  <c r="Y335" i="11"/>
  <c r="Y327" i="11"/>
  <c r="Y319" i="11"/>
  <c r="Y311" i="11"/>
  <c r="Y303" i="11"/>
  <c r="Y295" i="11"/>
  <c r="Y287" i="11"/>
  <c r="Y279" i="11"/>
  <c r="Y271" i="11"/>
  <c r="Y263" i="11"/>
  <c r="Y255" i="11"/>
  <c r="Y247" i="11"/>
  <c r="Y239" i="11"/>
  <c r="Y231" i="11"/>
  <c r="Y223" i="11"/>
  <c r="Y215" i="11"/>
  <c r="Y207" i="11"/>
  <c r="Y199" i="11"/>
  <c r="Y191" i="11"/>
  <c r="Y183" i="11"/>
  <c r="Y175" i="11"/>
  <c r="Y167" i="11"/>
  <c r="Y159" i="11"/>
  <c r="Y151" i="11"/>
  <c r="Y143" i="11"/>
  <c r="Y135" i="11"/>
  <c r="Y127" i="11"/>
  <c r="Y119" i="11"/>
  <c r="Y111" i="11"/>
  <c r="Y103" i="11"/>
  <c r="Y95" i="11"/>
  <c r="Y87" i="11"/>
  <c r="Y79" i="11"/>
  <c r="Y71" i="11"/>
  <c r="Y63" i="11"/>
  <c r="Y55" i="11"/>
  <c r="Y47" i="11"/>
  <c r="Y39" i="11"/>
  <c r="Y31" i="11"/>
  <c r="Y23" i="11"/>
  <c r="Y15" i="11"/>
  <c r="Y7" i="11"/>
  <c r="Y414" i="11"/>
  <c r="Y406" i="11"/>
  <c r="Y398" i="11"/>
  <c r="Y390" i="11"/>
  <c r="Y382" i="11"/>
  <c r="Y374" i="11"/>
  <c r="Y366" i="11"/>
  <c r="Y358" i="11"/>
  <c r="Y350" i="11"/>
  <c r="Y342" i="11"/>
  <c r="Y334" i="11"/>
  <c r="Y326" i="11"/>
  <c r="Y318" i="11"/>
  <c r="Y310" i="11"/>
  <c r="Y302" i="11"/>
  <c r="Y286" i="11"/>
  <c r="Y278" i="11"/>
  <c r="Y270" i="11"/>
  <c r="Y262" i="11"/>
  <c r="Y254" i="11"/>
  <c r="Y246" i="11"/>
  <c r="Y238" i="11"/>
  <c r="Y230" i="11"/>
  <c r="Y222" i="11"/>
  <c r="Y214" i="11"/>
  <c r="Y206" i="11"/>
  <c r="Y198" i="11"/>
  <c r="Y190" i="11"/>
  <c r="Y182" i="11"/>
  <c r="Y174" i="11"/>
  <c r="Y166" i="11"/>
  <c r="Y158" i="11"/>
  <c r="Y150" i="11"/>
  <c r="Y142" i="11"/>
  <c r="Y134" i="11"/>
  <c r="Y126" i="11"/>
  <c r="Y118" i="11"/>
  <c r="Y110" i="11"/>
  <c r="Y102" i="11"/>
  <c r="Y94" i="11"/>
  <c r="Y86" i="11"/>
  <c r="Y78" i="11"/>
  <c r="Y70" i="11"/>
  <c r="Y62" i="11"/>
  <c r="Y54" i="11"/>
  <c r="Y46" i="11"/>
  <c r="Y38" i="11"/>
  <c r="Y30" i="11"/>
  <c r="Y22" i="11"/>
  <c r="Y14" i="11"/>
  <c r="Y6" i="11"/>
  <c r="Y413" i="11"/>
  <c r="Y405" i="11"/>
  <c r="Y397" i="11"/>
  <c r="Y389" i="11"/>
  <c r="Y381" i="11"/>
  <c r="Y373" i="11"/>
  <c r="Y365" i="11"/>
  <c r="Y357" i="11"/>
  <c r="Y349" i="11"/>
  <c r="Y341" i="11"/>
  <c r="Y333" i="11"/>
  <c r="Y325" i="11"/>
  <c r="Y317" i="11"/>
  <c r="Y309" i="11"/>
  <c r="Y301" i="11"/>
  <c r="Y293" i="11"/>
  <c r="Y285" i="11"/>
  <c r="Y277" i="11"/>
  <c r="Y269" i="11"/>
  <c r="Y261" i="11"/>
  <c r="Y253" i="11"/>
  <c r="Y245" i="11"/>
  <c r="Y237" i="11"/>
  <c r="Y229" i="11"/>
  <c r="Y221" i="11"/>
  <c r="Y213" i="11"/>
  <c r="Y205" i="11"/>
  <c r="Y197" i="11"/>
  <c r="Y189" i="11"/>
  <c r="Y181" i="11"/>
  <c r="Y173" i="11"/>
  <c r="Y165" i="11"/>
  <c r="Y157" i="11"/>
  <c r="Y149" i="11"/>
  <c r="Y141" i="11"/>
  <c r="Y133" i="11"/>
  <c r="Y125" i="11"/>
  <c r="Y117" i="11"/>
  <c r="Y109" i="11"/>
  <c r="Y101" i="11"/>
  <c r="Y93" i="11"/>
  <c r="Y85" i="11"/>
  <c r="Y77" i="11"/>
  <c r="Y69" i="11"/>
  <c r="Y61" i="11"/>
  <c r="Y53" i="11"/>
  <c r="Y45" i="11"/>
  <c r="Y37" i="11"/>
  <c r="Y29" i="11"/>
  <c r="Y21" i="11"/>
  <c r="Y13" i="11"/>
  <c r="Y5" i="11"/>
  <c r="Y412" i="11"/>
  <c r="Y404" i="11"/>
  <c r="Y396" i="11"/>
  <c r="Y388" i="11"/>
  <c r="Y380" i="11"/>
  <c r="Y372" i="11"/>
  <c r="Y364" i="11"/>
  <c r="Y356" i="11"/>
  <c r="Y348" i="11"/>
  <c r="Y340" i="11"/>
  <c r="Y332" i="11"/>
  <c r="Y324" i="11"/>
  <c r="Y316" i="11"/>
  <c r="Y308" i="11"/>
  <c r="Y300" i="11"/>
  <c r="Y292" i="11"/>
  <c r="Y284" i="11"/>
  <c r="Y276" i="11"/>
  <c r="Y268" i="11"/>
  <c r="Y260" i="11"/>
  <c r="Y252" i="11"/>
  <c r="Y244" i="11"/>
  <c r="Y236" i="11"/>
  <c r="Y228" i="11"/>
  <c r="Y220" i="11"/>
  <c r="Y212" i="11"/>
  <c r="Y204" i="11"/>
  <c r="Y196" i="11"/>
  <c r="Y188" i="11"/>
  <c r="Y180" i="11"/>
  <c r="Y172" i="11"/>
  <c r="Y164" i="11"/>
  <c r="Y156" i="11"/>
  <c r="Y148" i="11"/>
  <c r="Y140" i="11"/>
  <c r="Y132" i="11"/>
  <c r="Y124" i="11"/>
  <c r="Y116" i="11"/>
  <c r="Y108" i="11"/>
  <c r="Y100" i="11"/>
  <c r="Y92" i="11"/>
  <c r="Y84" i="11"/>
  <c r="Y76" i="11"/>
  <c r="Y68" i="11"/>
  <c r="Y60" i="11"/>
  <c r="Y52" i="11"/>
  <c r="Y44" i="11"/>
  <c r="Y36" i="11"/>
  <c r="Y28" i="11"/>
  <c r="Y20" i="11"/>
  <c r="Y12" i="11"/>
  <c r="G37" i="11"/>
  <c r="G31" i="11"/>
  <c r="G39" i="11"/>
  <c r="G46" i="11"/>
  <c r="G50" i="11"/>
  <c r="G57" i="11"/>
  <c r="G64" i="11"/>
  <c r="G68" i="11"/>
  <c r="G75" i="11"/>
  <c r="G28" i="11"/>
  <c r="G32" i="11"/>
  <c r="G40" i="11"/>
  <c r="G47" i="11"/>
  <c r="G51" i="11"/>
  <c r="G58" i="11"/>
  <c r="G65" i="11"/>
  <c r="G69" i="11"/>
  <c r="G76" i="11"/>
  <c r="G29" i="11"/>
  <c r="G33" i="11"/>
  <c r="G41" i="11"/>
  <c r="G48" i="11"/>
  <c r="G55" i="11"/>
  <c r="G59" i="11"/>
  <c r="G66" i="11"/>
  <c r="G73" i="11"/>
  <c r="G77" i="11"/>
  <c r="G30" i="11"/>
  <c r="G38" i="11"/>
  <c r="G42" i="11"/>
  <c r="G49" i="11"/>
  <c r="G56" i="11"/>
  <c r="G60" i="11"/>
  <c r="G67" i="11"/>
  <c r="G74" i="11"/>
  <c r="G78" i="11"/>
  <c r="H84" i="11"/>
  <c r="G85" i="11"/>
  <c r="G82" i="11"/>
  <c r="G86" i="11"/>
  <c r="G83" i="11"/>
  <c r="G87" i="11"/>
  <c r="I8" i="11"/>
  <c r="I12" i="11"/>
  <c r="I9" i="11"/>
  <c r="I7" i="11"/>
  <c r="I6" i="11"/>
  <c r="I5" i="11"/>
  <c r="I11" i="11"/>
  <c r="I10" i="11"/>
  <c r="C20" i="11"/>
  <c r="H20" i="11"/>
  <c r="G20" i="11"/>
  <c r="F20" i="11"/>
  <c r="I19" i="11"/>
  <c r="I18" i="11"/>
  <c r="I17" i="11"/>
  <c r="I16" i="11"/>
  <c r="I15" i="11"/>
  <c r="I14" i="11"/>
  <c r="I13" i="11"/>
  <c r="E20" i="11"/>
  <c r="D20" i="11"/>
  <c r="I4" i="11"/>
  <c r="E32" i="11"/>
  <c r="E33" i="11"/>
  <c r="E31" i="11"/>
  <c r="F75" i="11"/>
  <c r="F82" i="11"/>
  <c r="F86" i="11"/>
  <c r="F93" i="11"/>
  <c r="F68" i="11"/>
  <c r="F76" i="11"/>
  <c r="F83" i="11"/>
  <c r="F87" i="11"/>
  <c r="F94" i="11"/>
  <c r="E30" i="11"/>
  <c r="F42" i="11"/>
  <c r="F49" i="11"/>
  <c r="F56" i="11"/>
  <c r="F60" i="11"/>
  <c r="F67" i="11"/>
  <c r="F37" i="11"/>
  <c r="F41" i="11"/>
  <c r="F48" i="11"/>
  <c r="F55" i="11"/>
  <c r="F59" i="11"/>
  <c r="F66" i="11"/>
  <c r="F73" i="11"/>
  <c r="F77" i="11"/>
  <c r="F84" i="11"/>
  <c r="F91" i="11"/>
  <c r="F95" i="11"/>
  <c r="F38" i="11"/>
  <c r="F74" i="11"/>
  <c r="F78" i="11"/>
  <c r="F85" i="11"/>
  <c r="F92" i="11"/>
  <c r="F96" i="11"/>
  <c r="F39" i="11"/>
  <c r="F46" i="11"/>
  <c r="F50" i="11"/>
  <c r="F57" i="11"/>
  <c r="F64" i="11"/>
  <c r="F29" i="11"/>
  <c r="F40" i="11"/>
  <c r="F47" i="11"/>
  <c r="F51" i="11"/>
  <c r="F58" i="11"/>
  <c r="F65" i="11"/>
  <c r="F69" i="11"/>
  <c r="F28" i="11"/>
  <c r="F30" i="11"/>
  <c r="F31" i="11"/>
  <c r="F32" i="11"/>
  <c r="F33" i="11"/>
  <c r="E64" i="11"/>
  <c r="E75" i="11"/>
  <c r="E86" i="11"/>
  <c r="E77" i="11"/>
  <c r="E91" i="11"/>
  <c r="E68" i="11"/>
  <c r="E82" i="11"/>
  <c r="E93" i="11"/>
  <c r="E73" i="11"/>
  <c r="E84" i="11"/>
  <c r="E95" i="11"/>
  <c r="E28" i="11"/>
  <c r="E29" i="11"/>
  <c r="E37" i="11"/>
  <c r="E48" i="11"/>
  <c r="E67" i="11"/>
  <c r="E74" i="11"/>
  <c r="E78" i="11"/>
  <c r="E85" i="11"/>
  <c r="E92" i="11"/>
  <c r="E96" i="11"/>
  <c r="E38" i="11"/>
  <c r="E49" i="11"/>
  <c r="E39" i="11"/>
  <c r="E50" i="11"/>
  <c r="E55" i="11"/>
  <c r="E40" i="11"/>
  <c r="E51" i="11"/>
  <c r="E56" i="11"/>
  <c r="E41" i="11"/>
  <c r="E65" i="11"/>
  <c r="E69" i="11"/>
  <c r="E76" i="11"/>
  <c r="E83" i="11"/>
  <c r="E87" i="11"/>
  <c r="E94" i="11"/>
  <c r="E57" i="11"/>
  <c r="E42" i="11"/>
  <c r="E58" i="11"/>
  <c r="E46" i="11"/>
  <c r="E66" i="11"/>
  <c r="E59" i="11"/>
  <c r="E47" i="11"/>
  <c r="E60" i="11"/>
  <c r="H93" i="11" l="1"/>
  <c r="H94" i="11"/>
  <c r="K5" i="11"/>
  <c r="K4" i="11"/>
  <c r="G95" i="11"/>
  <c r="G96" i="11"/>
  <c r="G92" i="11"/>
  <c r="G91" i="11"/>
  <c r="AC3" i="11"/>
  <c r="AB3" i="11"/>
  <c r="AA3" i="11"/>
  <c r="I20" i="11"/>
</calcChain>
</file>

<file path=xl/sharedStrings.xml><?xml version="1.0" encoding="utf-8"?>
<sst xmlns="http://schemas.openxmlformats.org/spreadsheetml/2006/main" count="25287" uniqueCount="3122">
  <si>
    <t>Tipo de espacio</t>
  </si>
  <si>
    <t>Nombre</t>
  </si>
  <si>
    <t>Ubicación</t>
  </si>
  <si>
    <t>Colonia</t>
  </si>
  <si>
    <t>Latitud</t>
  </si>
  <si>
    <t>Longitud</t>
  </si>
  <si>
    <t>Municipio</t>
  </si>
  <si>
    <t>PLAZA PÚBLICA</t>
  </si>
  <si>
    <t>LEÓN</t>
  </si>
  <si>
    <t>JARDINES DE SAN SEBASTIAN</t>
  </si>
  <si>
    <t>PLAZA COMUNITARIA VILLA DE LAS FLORES</t>
  </si>
  <si>
    <t>ESPACIO DEPORTIVO</t>
  </si>
  <si>
    <t>PARQUE EXTREMO LAS HILAMAS</t>
  </si>
  <si>
    <t>PARQUE DEL ARBOL</t>
  </si>
  <si>
    <t>OFICINA GUBERNAMENTAL</t>
  </si>
  <si>
    <t>SECUNDARIA</t>
  </si>
  <si>
    <t>PRIMARIA</t>
  </si>
  <si>
    <t>PREESCOLAR</t>
  </si>
  <si>
    <t>CENTRO DE INVESTIGACIÓN</t>
  </si>
  <si>
    <t>HUB-I CASA DEL EMPRENDEDOR LEÓN</t>
  </si>
  <si>
    <t>11DJN4405E - OVIDIO DECROLY</t>
  </si>
  <si>
    <t>11DES0080Y - FRANCISCO RAMIREZ MATA</t>
  </si>
  <si>
    <t>COLONIA VILLAS DE SAN JUAN</t>
  </si>
  <si>
    <t>COLONIA LA PISCINA</t>
  </si>
  <si>
    <t>11DJN0884C - VIDAL ALCOCER</t>
  </si>
  <si>
    <t>11DJN0887Z - NICOLAS RANGEL</t>
  </si>
  <si>
    <t>11DJN0888Z - MARIA CURIE</t>
  </si>
  <si>
    <t>11DJN2398Y - CARMEN NORMA MONROY</t>
  </si>
  <si>
    <t>11DJN2355Z - FEDERICO FROEBEL</t>
  </si>
  <si>
    <t>COLONIA SANTA MARIA DEL GRANJENO</t>
  </si>
  <si>
    <t>11DJN0954H - GENERAL ALVARO OBREGON</t>
  </si>
  <si>
    <t>11DJN0964O - JOHN DEWEY</t>
  </si>
  <si>
    <t>11DJN0965N - DIANA LAURA RIOJAS DE COLOSIO</t>
  </si>
  <si>
    <t>11DJN1098U - JARDIN DE NIÑOS GUSTAVO DIAZ ORDAZ</t>
  </si>
  <si>
    <t>11DJN2347R - LUIS DE LA BRENA</t>
  </si>
  <si>
    <t>11DJN2350E - MARGARITA PAZ PAREDES</t>
  </si>
  <si>
    <t>11DJN2351D - MA. ROSARIO GUTIERREZ ESKILDSEN</t>
  </si>
  <si>
    <t>11DJN2352C - GREGORIO TORRES QUINTERO</t>
  </si>
  <si>
    <t>11DJN2356Z - ENRIQUE C REBSAMEN</t>
  </si>
  <si>
    <t>11DJN2399X - LUIS CHAVEZ OROZCO</t>
  </si>
  <si>
    <t>11DJN2770O - MARIA MONTESSORI</t>
  </si>
  <si>
    <t xml:space="preserve">COMUNIDAD SAN JUAN DE ABAJO </t>
  </si>
  <si>
    <t>11DJN2824B - FRANCISCO MARQUEZ</t>
  </si>
  <si>
    <t>COLONIA SAN JOSE DEL POTRERO</t>
  </si>
  <si>
    <t>11DJN2828Y - BELISARIO DOMINGUEZ</t>
  </si>
  <si>
    <t>11DJN3269K - DIEGO VELAZQUEZ</t>
  </si>
  <si>
    <t>11DJN3656C - JUAN ENRIQUE PESTALOZZI</t>
  </si>
  <si>
    <t>11DJN3765J - JOSE VASCONCELOS</t>
  </si>
  <si>
    <t>COLONIA SAN MIGUEL DE RENTERIA</t>
  </si>
  <si>
    <t>11DJN4085K - MA. ESTHER VALTIERRA</t>
  </si>
  <si>
    <t>11DJN4087I - MIGUEL BERNAL JIMENEZ</t>
  </si>
  <si>
    <t>11DJN4109D - JUAN DE DIOS PEZA</t>
  </si>
  <si>
    <t>11DJN4121Z - OCTAVIO PAZ</t>
  </si>
  <si>
    <t>COLONIA NUEVO AMANECER</t>
  </si>
  <si>
    <t>11DJN4146H - LEV SEMENOVICH VIGOTSKY</t>
  </si>
  <si>
    <t>11ETV1034Y - TELESECUNDARIA NUM. 1034</t>
  </si>
  <si>
    <t>11DJN4249D - MARIA GREVER</t>
  </si>
  <si>
    <t>11DJN4287G - JOSE CHAVEZ MORADO</t>
  </si>
  <si>
    <t>11DPR1922M - VICENTE GUERRERO</t>
  </si>
  <si>
    <t>COLONIA FRACCIONES DE HACIENDA LA POMPA</t>
  </si>
  <si>
    <t>11DPR0041C - GUSTAVO DIAZ ORDAZ</t>
  </si>
  <si>
    <t>11DPR0205W - JUAN ALDAMA</t>
  </si>
  <si>
    <t>11DPR1429K - CUAUHTEMOC</t>
  </si>
  <si>
    <t>11DPR0545U - GENERAL VICENTE GUERRERO</t>
  </si>
  <si>
    <t>11DPR0548R - PROFR. FRANCISCO TORRES SOTELO</t>
  </si>
  <si>
    <t>11DPR0702U - BENITO JUAREZ</t>
  </si>
  <si>
    <t>11DPR0926B - REFORMA CLUB DE LEONES NUM. 8</t>
  </si>
  <si>
    <t>11DPR1452L - MARIANO MATAMOROS</t>
  </si>
  <si>
    <t>11DPR0956W - TENOCHTITLAN</t>
  </si>
  <si>
    <t>11DPR1060Y - IGNACIO LOPEZ RAYON</t>
  </si>
  <si>
    <t>COLONIA SAN MIGUEL</t>
  </si>
  <si>
    <t>11DPR1062W - GENERAL IGNACIO ZARAGOZA</t>
  </si>
  <si>
    <t>11DPR1257I - NIÑOS HEROES DE CHAPULTEPEC</t>
  </si>
  <si>
    <t>COLONIA JARDINES DE SAN PEDRO</t>
  </si>
  <si>
    <t>11DPR1314J - GENERAL LAZARO CARDENAS</t>
  </si>
  <si>
    <t>11DPR2091Y - ENSEÑA PATRIA</t>
  </si>
  <si>
    <t>11DPR3750Y - PROCERES DE GUANAJUATO</t>
  </si>
  <si>
    <t>11DPR1542D - VALENTIN GOMEZ FARIAS</t>
  </si>
  <si>
    <t>11DPR1564P - GABINO BARREDA</t>
  </si>
  <si>
    <t>11EJN0785B - CENTRO DE DESARROLLO COMUNITARIO DIF</t>
  </si>
  <si>
    <t>11DPR1899B - PLAN DE AYALA</t>
  </si>
  <si>
    <t>11DPR1921N - CARLOS A CARRILLO</t>
  </si>
  <si>
    <t>11DPR2102N - JUSTO SIERRA</t>
  </si>
  <si>
    <t>COLONIA GUADALUPE</t>
  </si>
  <si>
    <t>11DJN4484H - JARDIN DE NIÑOS HANS CHRISTIAN ANDERSEN</t>
  </si>
  <si>
    <t>11DPR2123Z - PINO SUAREZ</t>
  </si>
  <si>
    <t>COMUNIDAD SAN NICOLAS DE LOS GONZALEZ</t>
  </si>
  <si>
    <t>SECTOR SALUD</t>
  </si>
  <si>
    <t>11DPR2655N - DIEGO RIVERA</t>
  </si>
  <si>
    <t>11DPR2437Z - ATANASIO HERNANDEZ ROMO</t>
  </si>
  <si>
    <t>11DPR2540M - EMILIANO ZAPATA</t>
  </si>
  <si>
    <t>11DPR2653P - LIC. ADOLFO LOPEZ MATEOS</t>
  </si>
  <si>
    <t>11DPR2733A - LIBERTAD</t>
  </si>
  <si>
    <t>11DPR3011C - FRAY PEDRO DE GANTE</t>
  </si>
  <si>
    <t>11DPR3049P - EMILIANO ZAPATA</t>
  </si>
  <si>
    <t>11DPR3085U - TIERRA Y LIBERTAD</t>
  </si>
  <si>
    <t>11DPR3129A - NETZAHUALCOYOTL</t>
  </si>
  <si>
    <t>11DJN4423U - BERTHA VON GLUMER</t>
  </si>
  <si>
    <t>11DJN4426R - CUICAMATINI</t>
  </si>
  <si>
    <t>11DPR3870K - JUVENTINO ROSAS</t>
  </si>
  <si>
    <t>11DES0108N - SECUNDARIA GENERAL</t>
  </si>
  <si>
    <t>11DES0109M - JORGE GONZALEZ CAMARENA</t>
  </si>
  <si>
    <t>11DPR3279H - FERNANDO MONTES DE OCA</t>
  </si>
  <si>
    <t>11DPR3280X - BENITO JUAREZ</t>
  </si>
  <si>
    <t>11DPR3356W - FRANCISCO VILLA</t>
  </si>
  <si>
    <t>11DJN4469P - CARLOS DE SIGÜENZA Y GONGORA</t>
  </si>
  <si>
    <t>11DPR3398V - MIGUEL HIDALGO</t>
  </si>
  <si>
    <t>11DPR3895T - EFREN REBOLLEDO</t>
  </si>
  <si>
    <t>11DPR3896S - GILBERTO BOSQUES SALDIVAR</t>
  </si>
  <si>
    <t>11DPR3720D - LUCAS ALAMAN</t>
  </si>
  <si>
    <t>11DPR3721C - EFRAIN HUERTA</t>
  </si>
  <si>
    <t>11DPR3736E - SOSTENES LIRA</t>
  </si>
  <si>
    <t>11DPR3752W - JOSEFINA GOMEZ MENA</t>
  </si>
  <si>
    <t>11DPR3768X - JOSE ROSAS MORENO</t>
  </si>
  <si>
    <t>11DPR3769W - ESCUELA PRIMARIA</t>
  </si>
  <si>
    <t>11DPR3770L - CUAUHTEMOC</t>
  </si>
  <si>
    <t>11DJN4624R - FRIDA KALO</t>
  </si>
  <si>
    <t>COLONIA VILLAS DE BARCELO</t>
  </si>
  <si>
    <t>11DPR3798R - BENEMERITOS CONSTITUYENTES DE 1917</t>
  </si>
  <si>
    <t>11DPR3810W - EVERARDO GOMEZ HERNANDEZ</t>
  </si>
  <si>
    <t>11DPR3831I - CLUB ROTARIO CHESTER SAWKO</t>
  </si>
  <si>
    <t>COLONIA AGUA AZUL</t>
  </si>
  <si>
    <t>11DPR3833G - SOLEDAD ANAYA SOLORZANO</t>
  </si>
  <si>
    <t>11DPR3837C - SENTIMIENTOS DE LA NACION</t>
  </si>
  <si>
    <t>11DST0045K - SECUNDARIA TECNICA NUM. 33</t>
  </si>
  <si>
    <t>11DST0057P - SECUNDARIA TECNICA NUM. 39</t>
  </si>
  <si>
    <t>11ECC0003T - YAN JU YA BOTZI</t>
  </si>
  <si>
    <t>11EJN0205E - ESCUELA PREESCOLAR EYUPOL</t>
  </si>
  <si>
    <t>COLONIA EYUPOL</t>
  </si>
  <si>
    <t>11EJN0259I - AMADO NERVO</t>
  </si>
  <si>
    <t>11EJN0298K - EMMA GODOY</t>
  </si>
  <si>
    <t>11EJN0299J - DIEGO RIVERA</t>
  </si>
  <si>
    <t>MEDIA SUPERIOR</t>
  </si>
  <si>
    <t>11ETV0035Q - TELESECUNDARIA NUM. 6</t>
  </si>
  <si>
    <t>CENTRO DE INNOVACIÓN APLICADA EN TECNOLOGÍAS COMPETITIVAS EDIFICIO A</t>
  </si>
  <si>
    <t>FONDOS GUANAJUATO LEON</t>
  </si>
  <si>
    <t>11ETH0013L - BACHILLERATO SABES SAN ISIDRO</t>
  </si>
  <si>
    <t>11ETH0116H - BACHILLERATO SABES VALLE DE JEREZ</t>
  </si>
  <si>
    <t>si</t>
  </si>
  <si>
    <t>ok</t>
  </si>
  <si>
    <t>PLAZA PUBLICA EL LUCERO</t>
  </si>
  <si>
    <t>CENTRO DEPORTIVO LAS JOYAS</t>
  </si>
  <si>
    <t>DEPORTIVA I (UNIDAD DEPORTIVA I)</t>
  </si>
  <si>
    <t>PARQUE IV CENTENARIO</t>
  </si>
  <si>
    <t>MINIDEPORTIVA LOMA DORADA</t>
  </si>
  <si>
    <t>COLONIA LOMA DORADA</t>
  </si>
  <si>
    <t>PRESIDENCIA MUNICIPAL DE LEÓN DE LOS ALDAMA</t>
  </si>
  <si>
    <t>11EPR0645S -SECUNDARIA ANEXA NORMAL OFICIAL</t>
  </si>
  <si>
    <t>11DES0015Y - SECUNDARIA GENERAL DIEGO RIVERA</t>
  </si>
  <si>
    <t>11DJN0269Q - DR. D. FRANCISCO LEAL</t>
  </si>
  <si>
    <t>11DES0028B - SECUNDARIA GENERAL HERMANOS FLORES MAGON</t>
  </si>
  <si>
    <t>11DES0061J - SECUNDARIA GENERAL EMPERADOR CUAUHTEMOC</t>
  </si>
  <si>
    <t>11DES0072P - SECUNDARIA GENERAL N° 7 "MARGARITA PAZ PAREDES"</t>
  </si>
  <si>
    <t>11DES0084U - SECUNDARIA GENERAL HILARIO MEDINA</t>
  </si>
  <si>
    <t>11DES0090E - ESCUELA SECUNDARIA N° 11"JUAN J.VARELA MAYORGA"</t>
  </si>
  <si>
    <t>11DES0097Y - PEDRO MORENO</t>
  </si>
  <si>
    <t>11DES0099W - FRANCISCO PICHARDO</t>
  </si>
  <si>
    <t>11DES0102T - SECUNDARIA GENERAL SOR JUANA INES DE LA CRUZ</t>
  </si>
  <si>
    <t>11DES0103S - GUADALUPE PEDROZA PIÑA</t>
  </si>
  <si>
    <t>11DJN0030G - MANUEL LOPEZ COTILLA</t>
  </si>
  <si>
    <t>11DJN0046H - OSCAR GONZALEZ BLACKALLER</t>
  </si>
  <si>
    <t>11DJN0060A - ZORAIDA PINEDA</t>
  </si>
  <si>
    <t>11DJN0078Z - MANUEL DOBLADO</t>
  </si>
  <si>
    <t>11DJN0114O - NICOLAS RANGEL</t>
  </si>
  <si>
    <t>11DJN0329O - JOSEFA ORTIZ DE DOMINGUEZ</t>
  </si>
  <si>
    <t>11DJN0197N - ALVARO OBREGON</t>
  </si>
  <si>
    <t>11DJN0212P - CARMEN RAMOS DEL RIO</t>
  </si>
  <si>
    <t>11DJN0216L - DANIEL DELGADILLO</t>
  </si>
  <si>
    <t>11DJN0226S - PROFRA. SILVINA LARA PARTIDA</t>
  </si>
  <si>
    <t>11DJN0227R - DR. JOSE DE JESUS GONZALEZ</t>
  </si>
  <si>
    <t>11DJN0230E - MANUEL G TINOCO</t>
  </si>
  <si>
    <t>11DJN0327Q - MARIANO SILVA Y ACEVES</t>
  </si>
  <si>
    <t>11DJN0331C - PROFRA. ROSAURA ZAPATA CANO</t>
  </si>
  <si>
    <t>11DJN0334Z - DIEGO RIVERA</t>
  </si>
  <si>
    <t>11DJN0652M - EMILIO PORTES GIL</t>
  </si>
  <si>
    <t>11DJN0730Z - SOR JUANA INES DE LA CRUZ</t>
  </si>
  <si>
    <t>11DJN0731Z - PROFR. JOSE SOSTENES LIRA</t>
  </si>
  <si>
    <t>11DPR0219Z - PRIMARIA IV CENTENARIO</t>
  </si>
  <si>
    <t>11DJN2611Z - ANDRES DELGADO</t>
  </si>
  <si>
    <t>11DJN2627A - TLAMATINI</t>
  </si>
  <si>
    <t>11DJN2774K - ALFRED ADLER</t>
  </si>
  <si>
    <t>11DJN2808K - EMILIANO ZAPATA</t>
  </si>
  <si>
    <t>11DJN2882S - NIÑOS HEROES</t>
  </si>
  <si>
    <t>11DJN2902P - JUAN ALDAMA</t>
  </si>
  <si>
    <t>COLONIA PEDREGAL DEL CARMEN</t>
  </si>
  <si>
    <t>11DJN3671V - CALMECAC</t>
  </si>
  <si>
    <t>11DJN3755C - JUAN AMOS COMENIO</t>
  </si>
  <si>
    <t>UNIDAD DE TELEVISION DE GUANAJUATO</t>
  </si>
  <si>
    <t>11DJN4088H - RAUL BOLAÑOS MARTINEZ</t>
  </si>
  <si>
    <t>11DJN4148F - SALVADOR DIAZ MIRON</t>
  </si>
  <si>
    <t>11DPR0923E - HEROES DE CHAPULTEPEC</t>
  </si>
  <si>
    <t>11DPR0276Q - VENUSTIANO CARRANZA</t>
  </si>
  <si>
    <t>11DPR0328F - J. JESUS MAYAGOITIA JAIME</t>
  </si>
  <si>
    <t>11DPR0350H - IGNACIO ZARAGOZA</t>
  </si>
  <si>
    <t>COLONIA VALLE DEL CAMPESTRE</t>
  </si>
  <si>
    <t>11DPR0549Q - IGNACIO RAMIREZ</t>
  </si>
  <si>
    <t>11DPR0552D - IGNACIO MANUEL ALTAMIRANO</t>
  </si>
  <si>
    <t>11DPR0704S - HERMANOS ALDAMA</t>
  </si>
  <si>
    <t>11DPR0922F - INSURGENTES</t>
  </si>
  <si>
    <t>11DPR0924D - MAESTRO ZARZA</t>
  </si>
  <si>
    <t>11DPR0960I - IGNACIO RAMIREZ</t>
  </si>
  <si>
    <t>11DPR0965D - MARGARITA MAZA DE JUAREZ</t>
  </si>
  <si>
    <t>11DPR1003G - PROFR. LAURO VILLEGAS RIVERA</t>
  </si>
  <si>
    <t>11DPR1091R - INDEPENDENCIA</t>
  </si>
  <si>
    <t>11DPR2202M - DON VICENTE GUERRERO SALDAÑA</t>
  </si>
  <si>
    <t>11DPR1065T - 5 DE FEBRERO</t>
  </si>
  <si>
    <t>11DPR1540F - SEBASTIAN LERDO DE TEJADA</t>
  </si>
  <si>
    <t>11DPR1099J - JUAN N HERRERA</t>
  </si>
  <si>
    <t>11DPR1111O - MARIANA RODRIGUEZ DE LAZARIN</t>
  </si>
  <si>
    <t>11DPR1115K - LIC. ADOLFO LOPEZ MATEOS</t>
  </si>
  <si>
    <t>11DPR1118H - JAIME NUNO</t>
  </si>
  <si>
    <t>11DPR1358G - GENERAL FRANCISCO VILLA</t>
  </si>
  <si>
    <t>11DPR2989A - PETRA RIOS LONGORIA</t>
  </si>
  <si>
    <t>11DPR1163U - AQUILES SERDAN</t>
  </si>
  <si>
    <t>11DPR1341G - JOSE MA MORELOS Y PAVON</t>
  </si>
  <si>
    <t>11DPR1917A - SOCRATES CASTELLANOS PIKE</t>
  </si>
  <si>
    <t>11DPR1538R - EL NIGROMANTE</t>
  </si>
  <si>
    <t>11DPR1552K - GUADALUPE VICTORIA</t>
  </si>
  <si>
    <t>11DPR1549X - PRAXEDIS G. GUERRERO</t>
  </si>
  <si>
    <t>CASA DEL JUBILADO LEON</t>
  </si>
  <si>
    <t>11DPR1600D - HERMENEGILDO GALEANA SERTOMA</t>
  </si>
  <si>
    <t>11DPR1834S - HERMANOS ALDAMA</t>
  </si>
  <si>
    <t>11DPR2706D - ANTONIO SANCHEZ HERRERA</t>
  </si>
  <si>
    <t>11DPR3317U - JOSE MARIA MORELOS Y PAVON</t>
  </si>
  <si>
    <t>11DPR3340V - JUVENTINO ROSAS</t>
  </si>
  <si>
    <t>11DPR3426A - LUIS CHAVEZ OROZCO</t>
  </si>
  <si>
    <t>11DPR3908G - EFRAIN HUERTA</t>
  </si>
  <si>
    <t>11DPR3521E - LIC. LUIS DONALDO COLOSIO MURRIETA</t>
  </si>
  <si>
    <t>11DPR3672K - BELISARIO DOMINGUEZ</t>
  </si>
  <si>
    <t>11DPR1345C - GENERAL GUADALUPE VICTORIA</t>
  </si>
  <si>
    <t>11DPR3748J - FRANCISCO LOZORNIO CASTILLO</t>
  </si>
  <si>
    <t>11DPR3828V - PAULO FREIRE</t>
  </si>
  <si>
    <t>11DST0001N - SECUNDARIA TECNICA NUM. 1</t>
  </si>
  <si>
    <t>11DST0062A - SECUNDARIA TECNICA NUM. 53</t>
  </si>
  <si>
    <t>11DST0073G - SECUNDARIA TECNICA NUM. 50</t>
  </si>
  <si>
    <t>11DST0076D - SECUNDARIA TECNICA NUM. 56</t>
  </si>
  <si>
    <t>11DST0080Q - SECUNDARIA TECNICA NUM. 59</t>
  </si>
  <si>
    <t>11DST0082O - SECUNDARIA TECNICA NUM. 58</t>
  </si>
  <si>
    <t>11DES0112Z - MARIO AGUIRRE CASAS</t>
  </si>
  <si>
    <t>11DJN4505D - MATILDE P. MONTOYA</t>
  </si>
  <si>
    <t>COLONIA JOYAS DE CASTILLA PLUS</t>
  </si>
  <si>
    <t>11DJN4507B - PAULO FREIRE</t>
  </si>
  <si>
    <t>11DJN4508A - PIERRE FAURE</t>
  </si>
  <si>
    <t>11DJN4509Z - MARIA CONCEPCION FLORES MONTUFAR</t>
  </si>
  <si>
    <t>11DJN4511O - ALFONSO GARCIA ROBLES</t>
  </si>
  <si>
    <t>11EJN0020Z - GIOVANNI ENRICO PESTALOZZI</t>
  </si>
  <si>
    <t>11EJN0056N - JARDIN DE NIÑOS ROSA AGAZZI</t>
  </si>
  <si>
    <t>11EJN0057M - EDUARDO LIZALDE</t>
  </si>
  <si>
    <t>11EJN0080N - MARIA LUISA DIOSDADO</t>
  </si>
  <si>
    <t>11EJN0190T - JUAN ESCUTIA</t>
  </si>
  <si>
    <t>11EJN0198L - GUILLERMO PRIETO</t>
  </si>
  <si>
    <t>11EJN0199K - RODOLFO PADILLA PADILLA</t>
  </si>
  <si>
    <t>11EJN0206D - OVIDIO DECROLY</t>
  </si>
  <si>
    <t>11EJN0261X - PAULO FREIRE</t>
  </si>
  <si>
    <t>11EJN0285G - ROSAURA ZAPATA</t>
  </si>
  <si>
    <t>11EJN0399I - ERASMO CASTELLANOS QUINTO</t>
  </si>
  <si>
    <t>11EJN0401G - CUAUHTEMOC</t>
  </si>
  <si>
    <t>11EJN0415J - OCTAVIO PAZ</t>
  </si>
  <si>
    <t>11EJN0421U - ROBERTO PLASCENCIA GUTIERREZ</t>
  </si>
  <si>
    <t>11EJN0782E - CENTRO COMUNITARIO DE DESARROLLO DIF</t>
  </si>
  <si>
    <t>11EJN0788Z - CENTRO DE DESARROLLO COMUNITARIO DIF</t>
  </si>
  <si>
    <t>11EJN1189K - JUAN AMOS COMENO</t>
  </si>
  <si>
    <t>11EPR0638I - JOSE MA. MORELOS Y PAVON</t>
  </si>
  <si>
    <t>11EPR0166J - AQUILES SERDAN</t>
  </si>
  <si>
    <t>11EPR0172U - JOSE PONS</t>
  </si>
  <si>
    <t>11EPR0182A - INDEPENDENCIA</t>
  </si>
  <si>
    <t>11EPR0189U - EUFRASIA PANTOJA</t>
  </si>
  <si>
    <t>11EPR0191I - ENRIQUE FLORES MAGON</t>
  </si>
  <si>
    <t>11DJN0662T - CARLOS A. CARRILLO</t>
  </si>
  <si>
    <t>COLONIA POMPA</t>
  </si>
  <si>
    <t>11EPR0207T - VICENTE GUERRERO 2</t>
  </si>
  <si>
    <t>11EPR0655Z - LIC. IGNACIO GARCIA TELLEZ</t>
  </si>
  <si>
    <t>11EPR0213D - RAMONA DE ALBA PONCE</t>
  </si>
  <si>
    <t>11EPR0215B - NARCISO MENDOZA</t>
  </si>
  <si>
    <t>11EPR0220N - MARTIN MUÑOZ</t>
  </si>
  <si>
    <t>11EPR0388T - LEONA VICARIO</t>
  </si>
  <si>
    <t>11EPR0389S - ANATOLIO GALVAN</t>
  </si>
  <si>
    <t>11EPR0392F - FRANCISCO GONZALEZ BOCANEGRA</t>
  </si>
  <si>
    <t>11EPR0396B - FRANCISCO J. MUJICA</t>
  </si>
  <si>
    <t>11EPR0401X - MA. CONCEPCION VALTIERRA</t>
  </si>
  <si>
    <t>11EPR0486U - QUETZALCOATL</t>
  </si>
  <si>
    <t>11EPR0657X - URBANA 44 WIGBERTO JIMENEZ MORENO</t>
  </si>
  <si>
    <t>11EPR0659V - EYUPOL</t>
  </si>
  <si>
    <t>11EPR0703S - PRIM. URB.NO 53 HERMENEGILDO BUSTOS</t>
  </si>
  <si>
    <t>11EPR0211F - PASCUAL LANDIN</t>
  </si>
  <si>
    <t>11EPR0794Z - URBANA N° 60 REVOLUCION MEXICANA</t>
  </si>
  <si>
    <t>11EPR0813Y - JOSE MARIA LICEAGA</t>
  </si>
  <si>
    <t>11EPR0820H - URBANA N° 62 GENERAL FRANCISCO VILLA</t>
  </si>
  <si>
    <t>11EPR0821G - IGNACIO COMONFORT</t>
  </si>
  <si>
    <t>11EPR0831N - NARCISO MENDOZA</t>
  </si>
  <si>
    <t>11EPR0832M - NARCISO BASSOLS</t>
  </si>
  <si>
    <t>11DES0114Y - RUFINO TAMAYO</t>
  </si>
  <si>
    <t>11DES0115X - JUAN JOSE ARREOLA</t>
  </si>
  <si>
    <t>11DJN4523T - JAIME SABINES GUTIERREZ</t>
  </si>
  <si>
    <t>11DJN4524S - PATRIA Y LIBERTAD</t>
  </si>
  <si>
    <t>11EPR0867B - URBANA N° 72 JAIME TORRES BODET</t>
  </si>
  <si>
    <t>11EPR0868A - URBANA N° 71 BARTOLOME DE LAS CASAS</t>
  </si>
  <si>
    <t>11EPR0875K - URBANA N° 75 RAYMUNDO HERRERA PADILLA</t>
  </si>
  <si>
    <t>11DJN4525R - SANTIAGO MANRIQUE</t>
  </si>
  <si>
    <t>11DPR3916P - HILARIO MEDINA</t>
  </si>
  <si>
    <t>COLONIA VILLAS DE NUESTRA SEÑORA DE LA LUZ</t>
  </si>
  <si>
    <t>11ETV0033S - TELESECUNDARIA NUM. 4</t>
  </si>
  <si>
    <t>11ETV0036P - TELESECUNDARIA NUM. 7</t>
  </si>
  <si>
    <t>11ETV0037O - TELESECUNDARIA NUM. 8</t>
  </si>
  <si>
    <t>11ETV0041A - TELESECUNDARIA NUM. 12</t>
  </si>
  <si>
    <t>11ETV0042Z - TELESECUNDARIA NUM. 13</t>
  </si>
  <si>
    <t>11ETV0043Z - TELESECUNDARIA NUM. 14</t>
  </si>
  <si>
    <t>11ETV0044Y - TELESECUNDARIA NUM. 15</t>
  </si>
  <si>
    <t>11ETV0122L - TELESECUNDARIA NUM. 51</t>
  </si>
  <si>
    <t>11ETV0264J - EULALIA GUZMAN</t>
  </si>
  <si>
    <t>11ETV0324H - TELESECUNDARIA NUM. 329</t>
  </si>
  <si>
    <t>11ETV0394C - TELESECUNDARIA NUM. 373</t>
  </si>
  <si>
    <t>11ETV0395B - TELESECUNDARIA NUM. 372</t>
  </si>
  <si>
    <t>11ETV0483W - TELESECUNDARIA NUM. 466</t>
  </si>
  <si>
    <t>11ETV0510C - TELESECUNDARIA NUM. 491</t>
  </si>
  <si>
    <t>11ETV0540X - TELESECUNDARIA NUM. 529</t>
  </si>
  <si>
    <t>11ETV0581X - TELESECUNDARIA NUM. 586</t>
  </si>
  <si>
    <t>11ETV0583V - TELESECUNDARIA NUM. 583</t>
  </si>
  <si>
    <t>11ETV0586S - TELESECUNDARIA NUM. 582</t>
  </si>
  <si>
    <t>11ETV0740V - TELESECUNDARIA NUM. 744</t>
  </si>
  <si>
    <t>11ETV0796X - TELESECUNDARIA NUM. 796</t>
  </si>
  <si>
    <t>11ETV0901R - TELESECUNDARIA NUM. 901</t>
  </si>
  <si>
    <t>11ETV0902Q - TELESECUNDARIA NUM. 902</t>
  </si>
  <si>
    <t>11ETV0937F - TELESECUNDARIA NUM. 937</t>
  </si>
  <si>
    <t>11DJN4559H - MARIA ELENA ZAPATA MARQUEZ</t>
  </si>
  <si>
    <t>11DJN4560X - ALONSO JOSE RICARDO LUJAMBIO IRAZABAL</t>
  </si>
  <si>
    <t>11DPR3930I - JOSEFINA JUAREZ DE LA ROSA</t>
  </si>
  <si>
    <t>11DES0121H - CENTENARIO DE LA CONSTITUCION DE 1917</t>
  </si>
  <si>
    <t>11DPR3939Z - JAIME SABINES GUTIERREZ</t>
  </si>
  <si>
    <t>11DES0131O - INES MARIA GASCA SOLORZANO</t>
  </si>
  <si>
    <t>COLONIA BRISAS DEL CAMPESTRE</t>
  </si>
  <si>
    <t>INSTITUTO ESTATAL DE CAPACITACIÓN PLANTEL LEON</t>
  </si>
  <si>
    <t>11DPR3963Z - FILOMENO MATA RODRIGUEZ</t>
  </si>
  <si>
    <t>11DES0130P - MANUEL LEAL GUERRERO</t>
  </si>
  <si>
    <t>11DJN4641H - ALEJANDRO ARENA TORRES LANDA</t>
  </si>
  <si>
    <t>11DJN4642G - RITA FERRINI RIOS</t>
  </si>
  <si>
    <t>SUPERIOR</t>
  </si>
  <si>
    <t>11DJN0665Q - MAESTRA JOSEFINA CAMARENA ROCHA</t>
  </si>
  <si>
    <t>11DES0011B - JORGE IBARGÜENGOITIA ANTILLON</t>
  </si>
  <si>
    <t>11DST0061B - ESCUELA SECUNDARIA TECNICA NO 43</t>
  </si>
  <si>
    <t>11EJN0029Q - MARTHA CATALINA GARCIA OLIVARES</t>
  </si>
  <si>
    <t>11DPR3232N - ANTONIA DEL MORAL</t>
  </si>
  <si>
    <t>COLONIA PASEOS DE LA FRAGUA</t>
  </si>
  <si>
    <t>11DPR3857Q - EMMA GODOY</t>
  </si>
  <si>
    <t>11DPR3859O - MARGARITA PAZ PAREDES</t>
  </si>
  <si>
    <t>11DJN4359J - JARDIN DE NIÑOS ROSARIO CASTELLANOS</t>
  </si>
  <si>
    <t>11DPR3860D - CENTENARIO DE LA CONSTITUCION DE 1917</t>
  </si>
  <si>
    <t>11DCM0001C - CENTRO DE ESTUDIOS TECNOLOGICOS EN AGUAS CONTINENTALES</t>
  </si>
  <si>
    <t>11ECT0006G - ESCUELA DE TALENTOS GUANAJUATO AZTECA NIVEL MEDIO SUPERIOR</t>
  </si>
  <si>
    <t>11MSU0003S - TECNOLOGICO NACIONAL 24 DE LEON</t>
  </si>
  <si>
    <t>FARMACIA</t>
  </si>
  <si>
    <t>FARMACIA ISSEG F093</t>
  </si>
  <si>
    <t>FARMACIA ISSEG F113</t>
  </si>
  <si>
    <t>11DJN4510P - IGNACIO GARCIA TELLEZ</t>
  </si>
  <si>
    <t>FARMACIA ISSEG F139</t>
  </si>
  <si>
    <t>11DPR3272O - PROFR. FRANCISCO RAMIREZ MATA</t>
  </si>
  <si>
    <t>11EJN0326Q - BERTA VON GLUMER LEYVA</t>
  </si>
  <si>
    <t>11DPR2788D - IGNACIO ALLENDE</t>
  </si>
  <si>
    <t>11ETV0032T - TELESECUNDARIA NUM. 3</t>
  </si>
  <si>
    <t>DIRECCION REGIONAL DE AUDITORIA FISCAL A</t>
  </si>
  <si>
    <t>COLONIA CENTRO</t>
  </si>
  <si>
    <t>REGISTRO PUBLICO DE LA PROPIEDAD Y DEL COMERCIO LEON</t>
  </si>
  <si>
    <t>UNIDAD DE TELEVISIÓN DE GUANAJUATO</t>
  </si>
  <si>
    <t>OFICIALIA DEL REGISTRO CIVIL SAN JUAN BOSCO</t>
  </si>
  <si>
    <t>JUNTA LOCAL DE CONCILIACION Y ARBITRAJE</t>
  </si>
  <si>
    <t>OFICIALIA DEL REGISTRO CIVIL DELTA</t>
  </si>
  <si>
    <t>INSTITUTO DE ALFABETIZACIÓN Y EDUCACIÓN BÁSICA PARA ADULTOS COORD ZONA LEÓN</t>
  </si>
  <si>
    <t>COLONIA INDUSTRIAL JULIAN DE OBREGON</t>
  </si>
  <si>
    <t>COLONIA RINCONADA DEL SUR</t>
  </si>
  <si>
    <t>11ENL0005E - ESCUELA NORMAL OFICIAL DE LEÓN</t>
  </si>
  <si>
    <t>11ETC0016N - COLEGIO DE ESTUDIOS CIENTIFICOS Y TECNOLOGICOS DEL ESTADO DE GUANAJUATO PLANTEL LEON SJB</t>
  </si>
  <si>
    <t>11ETC0034C - COLEGIO DE ESTUDIOS CIENTIFICOS Y TECNOLOGICOS DEL ESTADO DE GUANAJUATO PLANTEL LEON III</t>
  </si>
  <si>
    <t>11ETC0004I - COLEGIO DE ESTUDIOS CIENTIFICOS Y TECNOLOGICOS DEL ESTADO DE GUANAJUATO PLANTEL LEON</t>
  </si>
  <si>
    <t>11DPT0013V - PLANTEL CONALEP 302. LEÓN III</t>
  </si>
  <si>
    <t>HOSPITAL DE ESPECIALIDADES MATERNO INFANTIL DE LEON</t>
  </si>
  <si>
    <t>COLONIA BARRIO DE GUADALUPE 37289.</t>
  </si>
  <si>
    <t>HOSPITAL GENERAL REGIONAL DE LEON</t>
  </si>
  <si>
    <t>11ETV0030V - TELESECUNDARIA NUM. 1</t>
  </si>
  <si>
    <t>COLONIA EL CARMEN</t>
  </si>
  <si>
    <t>HOSPITAL COMUNITARIO DE LAS JOYAS</t>
  </si>
  <si>
    <t>COLONIA SAN JUAN JOYA</t>
  </si>
  <si>
    <t>COLONIA LEÓN II</t>
  </si>
  <si>
    <t>HOSPITAL DE ESPECIALIDADES PEDIATRICO LEON</t>
  </si>
  <si>
    <t>COLONIA VALLE DE LOS CASTILLOS</t>
  </si>
  <si>
    <t>LABORATORIO ESTATAL DE SALUD PUBLICA DEL ESTADO DE GUANAJUATO</t>
  </si>
  <si>
    <t>COMISION DEL DEPORTE DEL ESTADO DE GUANAJUATO</t>
  </si>
  <si>
    <t>11ETH0007A - BACHILLERATO SABES JARDINES DE ECHEVESTE</t>
  </si>
  <si>
    <t>11ETH0009Z - BACHILLERATO SABES VALLE DORADO</t>
  </si>
  <si>
    <t>11ETH0010O - BACHILLERATO SABES SAN PEDRO DE LOS HERNANDEZ</t>
  </si>
  <si>
    <t>COLONIA SAN PEDRO PLUS</t>
  </si>
  <si>
    <t>11ETH0115I - BACHILLERATO SABES MISION DE LA LUZ</t>
  </si>
  <si>
    <t>11ETH0163S - BACHILLERATO SABES JUAN ALONSO TORRES</t>
  </si>
  <si>
    <t>11ETH0163S - BACHILLERATO SABES LAS JOYAS</t>
  </si>
  <si>
    <t>11ETH0198H - BACHILLERATO SABES 21 DE MARZO</t>
  </si>
  <si>
    <t>11ETH0290O - BACHILLERATO SABES COLONIA LEON II</t>
  </si>
  <si>
    <t>CENTRO DE INNOVACIÓN APLICADA EN TECNOLOGÍAS COMPETITIVAS EDIFICIO B</t>
  </si>
  <si>
    <t>CENTRO DE INNOVACIÓN APLICADA EN TECNOLOGÍAS COMPETITIVAS EDIFICIO C</t>
  </si>
  <si>
    <t>CENTRO DE INVESTIGACIONES EN ÓPTICA A.C.</t>
  </si>
  <si>
    <t>CENTRO DE CONCILIACION LABORAL</t>
  </si>
  <si>
    <t>11ETH0117G - BACHILLERATO SABES LAS AMERICAS</t>
  </si>
  <si>
    <t>11ETH0118F -BACHILLERATO SABES LA PISCINA</t>
  </si>
  <si>
    <t>11ETH0276V - BACHILLERATO SABES AMPLIACION SAN FRANCISCO</t>
  </si>
  <si>
    <t>13a</t>
  </si>
  <si>
    <t>13b</t>
  </si>
  <si>
    <t>N/A</t>
  </si>
  <si>
    <t>CRUZ DE CANTERA (JUNTO A LAS CANCHAS DEL MALECON)</t>
  </si>
  <si>
    <t>CRUZ DE CANTERA SANTA FE</t>
  </si>
  <si>
    <t>JARDINES DE SAN SEBASTIAN II</t>
  </si>
  <si>
    <t>HEROES DE LA INDEPENDENCIA VILLA DE LAS FLORES</t>
  </si>
  <si>
    <t>MARFIX EL LUCERO II</t>
  </si>
  <si>
    <t>AGUA AZUL</t>
  </si>
  <si>
    <t>DELTA AGUA AZUL</t>
  </si>
  <si>
    <t>LOS ANGELES</t>
  </si>
  <si>
    <t>VALLE DE LOS NOGALES ANGELES, LOS</t>
  </si>
  <si>
    <t>BALCÓN DE LOS RUISEÑORES 208, BALCONES DE LA JOYA, 37355 LEÓN, GTO.</t>
  </si>
  <si>
    <t>TABLERO DEPORTIVA I</t>
  </si>
  <si>
    <t>ECHEVESTE 2000</t>
  </si>
  <si>
    <t>NABO ECHEVESTE 2000</t>
  </si>
  <si>
    <t>ECHEVESTE</t>
  </si>
  <si>
    <t>HERMENEGILDO BUSTOS HACIENDA ECHEVESTE</t>
  </si>
  <si>
    <t>MONTE DE LAS CRUCES HIDALGO</t>
  </si>
  <si>
    <t>MARIANO ESCOBEDO LOMAS DE LAS HILAMAS</t>
  </si>
  <si>
    <t>TORRES LANDA, JUAN JOSE SAN NICOLAS</t>
  </si>
  <si>
    <t>BLVD. MINERAL DE LA JOYA TORRES DORADAS</t>
  </si>
  <si>
    <t>VALLE DE SEÑORA I</t>
  </si>
  <si>
    <t>AVOGADRO VALLE DE SEÑORA</t>
  </si>
  <si>
    <t>PRESIDENCIA</t>
  </si>
  <si>
    <t>PLAZA PRINCIPAL</t>
  </si>
  <si>
    <t>CALLE JULIÁN DE OBREGÓN 245, OBREGÓN, 37320 LEÓN DE LOS ALDAMA, GTO.</t>
  </si>
  <si>
    <t>ESCUELA</t>
  </si>
  <si>
    <t>MERCURIO S/N, EL LUCERO, 37249, LEON DE LOS ALDAMA</t>
  </si>
  <si>
    <t>CALLE CHIMALPOPOCA NUMERO EXTERIOR: 102 , COLONIA AZTECAS, CODIGO</t>
  </si>
  <si>
    <t>AVENIDA PANORAMA Y VALLE DE OLIVO S/N</t>
  </si>
  <si>
    <t>CALLE ALICIA NUMERO EXTERIOR: 305 , COLONIA ORIENTAL, CODIGO POST</t>
  </si>
  <si>
    <t>CARRETERA LEON, SAN FRANCISCOSN KILOMETRO 1.5</t>
  </si>
  <si>
    <t>BOULEVARD MANUEL DE AUSTRI Y CAMPECHE S/N</t>
  </si>
  <si>
    <t>SEVILLA NUM. 2201 SEGUNDA SECCION PILETAS</t>
  </si>
  <si>
    <t>BOULEVARD SAN PEDRO NUM. SN Y LAUREL</t>
  </si>
  <si>
    <t>BOULEVARD FRANCISCO VILLA Y EGIPTO S/N</t>
  </si>
  <si>
    <t>SOFIA ALVAREZ NUM. 1503</t>
  </si>
  <si>
    <t>JOSEFINA CAMARENA NUM. 901</t>
  </si>
  <si>
    <t>CERRO DE LA BUFA ESQUINA VILLA DE REYES NUM. SN</t>
  </si>
  <si>
    <t>BOULEVARD EPSILON NUM. 1105</t>
  </si>
  <si>
    <t>CALLE AURORA DE SAN JUAN NUMERO EXTERIOR: SN, FRACCIONAMIENTO VIL</t>
  </si>
  <si>
    <t>BURGOS Y GALICIA S/N Y GALICIA S/N</t>
  </si>
  <si>
    <t>INMACULADA NUM. 108</t>
  </si>
  <si>
    <t>CALLE MANANTIAL NUMERO EXTERIOR: 203 , COLONIA FUTURAMA MONTERREY</t>
  </si>
  <si>
    <t>CUITLAHUAC Y CHIMALPOPOCA S/N ESQUINA CHIMALPOPOCA</t>
  </si>
  <si>
    <t>PROLONGACION LA MERCED NUM. 1239</t>
  </si>
  <si>
    <t>BOULEVARD MARIANO ESCOBEDO S/N A UN COSTADO DE LA PRIMARIA EMILIA</t>
  </si>
  <si>
    <t>DIEGO DE VELAZQUEZ NUM. 703</t>
  </si>
  <si>
    <t>CALLE TRES NUM. 56 BOULEVARD MIGUEL DE CERVANTES SAAVEDRA</t>
  </si>
  <si>
    <t>MURCIA BARCELONA S/N</t>
  </si>
  <si>
    <t>LOS ANGELES NUM. 316</t>
  </si>
  <si>
    <t>SEVILLA Y CATALUÑA S/N</t>
  </si>
  <si>
    <t>SANTA RITA NUM. 103</t>
  </si>
  <si>
    <t>PLAZA PALMERIN S/N</t>
  </si>
  <si>
    <t>LAGUNA DEL CARMEN S/N</t>
  </si>
  <si>
    <t>MANTO SAGRADO NUM. 111</t>
  </si>
  <si>
    <t>SAN JUSTO S/N</t>
  </si>
  <si>
    <t>PROLONGACION LA LUZ S/N VIA DEL TREN</t>
  </si>
  <si>
    <t>SANTA EMILIA NUM. 430</t>
  </si>
  <si>
    <t>CALLE CERRO DE JEREZ NUMERO EXTERIOR: 1507 , COLONIA CERRITO DE J</t>
  </si>
  <si>
    <t>ANDADOR DE LA TRINCHERA NUMERO EXTERIOR: SN, COLONIA SAN CARLOS L</t>
  </si>
  <si>
    <t>BOULEVARD KAROL WOJTYLA NUMERO EXTERIOR: SN, FRACCIONAMIENTO VILL</t>
  </si>
  <si>
    <t>ISLA DE TODOS LOS SANTOS NUM. 104</t>
  </si>
  <si>
    <t>GOLFO DE MEXICO NUM. 112</t>
  </si>
  <si>
    <t>CALLE RODRIGUEZ NUMERO EXTERIOR: 114 , BARRIO GUADALUPE, CODIGO P</t>
  </si>
  <si>
    <t>FELIX ROMERO NUM. 404 CARRETERA LEON-SAN FRANCIOSCO DEL RINCON</t>
  </si>
  <si>
    <t>14 DE MAYO S/N</t>
  </si>
  <si>
    <t>CALLE ARTICULO 27 NUMERO EXTERIOR: 102 , COLONIA LIBERTAD, CODIGO</t>
  </si>
  <si>
    <t>RODRIGO DE VAZQUEZ S7N, COL LAS TROJES, LEON DE LOS ALDAMA</t>
  </si>
  <si>
    <t>RINCONADA DE SAN PEDRO NUM. 119</t>
  </si>
  <si>
    <t>BUGAMBILIAS ESQUINA CALENDULAS S/N I.M.S.S. JEREZ</t>
  </si>
  <si>
    <t>ETA NUM. 510</t>
  </si>
  <si>
    <t>SIERRA DE SAN PEDRO NUM. 121</t>
  </si>
  <si>
    <t>ARRAYAN Y MADRE SELVA S/N ESQUINA MADRE SELVA</t>
  </si>
  <si>
    <t>ELISA NUM. 1503</t>
  </si>
  <si>
    <t>JOAQUIN MORENO S/N MALECON DEL RIO</t>
  </si>
  <si>
    <t>MAR EGEO Y MAR MEDITERRANEO</t>
  </si>
  <si>
    <t>COMUNIDAD SAN JUAN DE ABAJO PASANDO LA VIA DE FERROCARRIL</t>
  </si>
  <si>
    <t>CALLE HEGEL NUMERO EXTERIOR: 501 , FRACCIONAMIENTO CENTRO FAMILIA</t>
  </si>
  <si>
    <t>CALLE AQUILES SERDAN NUMERO EXTERIOR: SN, EJIDO LA JOYA, CODIGO P</t>
  </si>
  <si>
    <t>CALLE CAMINO A LA PRESA DEL SALTO NUMERO EXTERIOR: SN, FRACCIONAM</t>
  </si>
  <si>
    <t>AVENIDA PASEO DE LOS PAPAGAYOS NUMERO EXTERIOR: 201 , COLONIA SAN</t>
  </si>
  <si>
    <t>CALLE PADRE ROBERTO GUERRA NUMERO EXTERIOR: SN, COLONIA LOS ANGEL</t>
  </si>
  <si>
    <t>OBSERVATORIO NUM. 102 UNIVERSIDAD DE LA SALLE</t>
  </si>
  <si>
    <t>CALLE CAMINO A SAN JOSE DEL POTRERO NUMERO EXTERIOR: SN, FRACCION</t>
  </si>
  <si>
    <t>BORGOÑA NUM. 129 VIBAR</t>
  </si>
  <si>
    <t>JOSE DE JESUS LIRA NUM. 110 BOULEVARD MARIANO ESCOBEDO</t>
  </si>
  <si>
    <t>CALLE RIOLITA Y CALIZA NUMERO EXTERIOR: SN, COLONIA REAL DE LA JO</t>
  </si>
  <si>
    <t>CALLE OAXACA 502, COLONIA ARBIDE, LEÓN, GTO</t>
  </si>
  <si>
    <t>CALLE MATISSE NUMERO EXTERIOR: 121 , COLONIA SAN MIGUEL DE RENTAR</t>
  </si>
  <si>
    <t>DE LA LIRA NUM. 130</t>
  </si>
  <si>
    <t>GRANJA ESTEFANIA NUM. 202</t>
  </si>
  <si>
    <t>QUIO S/N ANTIGUA CARRETERA A LAGOS DE MORENO</t>
  </si>
  <si>
    <t>ALDEA NUM. 604</t>
  </si>
  <si>
    <t>CALLE DE LA POSTURA NUMERO EXTERIOR: SN, FRACCIONAMIENTO NUEVO AM</t>
  </si>
  <si>
    <t>CALLE FRAY RICARDO NUMERO EXTERIOR: 202 , COLONIA AMPLIACION SAN</t>
  </si>
  <si>
    <t>FLOR DE HIELO S/N</t>
  </si>
  <si>
    <t>Blvd Wigberto Jimenez Moreno Num Ext 704, Condominio Buenos Aires, Leon de los Aldama</t>
  </si>
  <si>
    <t>BAHIA DEL SENA ESQUINA BAHIA PUERTO PRINCIPE S/N</t>
  </si>
  <si>
    <t>ALTAR DE SAN JUAN S/N FRENTE A TEMPLO</t>
  </si>
  <si>
    <t>EJIDO POMPA</t>
  </si>
  <si>
    <t>NARDOS Y BUGAMBILIAS S/N</t>
  </si>
  <si>
    <t>CALLE FERNANDO MONTES DE OCA NUMERO EXTERIOR: 204 , COLONIA HEROE</t>
  </si>
  <si>
    <t>OCEANO ATLANTICO NUM. 302</t>
  </si>
  <si>
    <t>BALTAZAR NUM. 103</t>
  </si>
  <si>
    <t>LUIS FREG NUM. 304-A</t>
  </si>
  <si>
    <t>CAMINO PANORAMA NUM. 10803</t>
  </si>
  <si>
    <t>NOGAL NUM. 127</t>
  </si>
  <si>
    <t>FERROCARRILES NACIONALES S/N</t>
  </si>
  <si>
    <t>FRANCISCO VILLA NUM. 402</t>
  </si>
  <si>
    <t>MA. DOLORES ZAPATA NUM. 502</t>
  </si>
  <si>
    <t>PROLONGACION JUAREZ NUMERO EXTERIOR: 2901 , FRACCIONAMIENTO INDUS</t>
  </si>
  <si>
    <t>PARQUE VIA Y DEL VALLE S/N</t>
  </si>
  <si>
    <t>ALFREDO VALADEZ NUM. 702</t>
  </si>
  <si>
    <t>CAMPECHE NUM. 1401</t>
  </si>
  <si>
    <t>LAGO SAN CRISTOBAL S/N</t>
  </si>
  <si>
    <t>BOULEVARD MARIANO ESCOBEDO NUM. 1101 PONIENTE</t>
  </si>
  <si>
    <t>SANTANDER Y ORENSE S/N</t>
  </si>
  <si>
    <t>CUITLAHUAC Y PRADERA S/N JUNTO AL ISSSTE</t>
  </si>
  <si>
    <t>ELOISA JIMENEZ NUM. 409</t>
  </si>
  <si>
    <t>ANTONIO ALZATE NUM. 301</t>
  </si>
  <si>
    <t>CARRETERA CARRETERA SALIDA DE LOS GOMEZ508</t>
  </si>
  <si>
    <t>TARRAGONA NUM. 702</t>
  </si>
  <si>
    <t>FEDERICO BAENA S/N</t>
  </si>
  <si>
    <t>ARENA NORTE S/N</t>
  </si>
  <si>
    <t>COFRE DEL PEROTE S/N</t>
  </si>
  <si>
    <t>SANTANDER NUM. 1703 AJUSCO</t>
  </si>
  <si>
    <t>PICO DE ORIZABA NUM. 602</t>
  </si>
  <si>
    <t>LAGO DE TEXCOCO NUM. 148</t>
  </si>
  <si>
    <t>MIGUEL ANGEL Y VERME NUM. 412</t>
  </si>
  <si>
    <t>CALLE ROSSINI NUMERO EXTERIOR: 1 , COLONIA LAS ARBOLEDAS, CODIGO</t>
  </si>
  <si>
    <t>PUREPERO Y TACAMBARO S/N</t>
  </si>
  <si>
    <t>BOULEVARD MARIANO ESCOBEDO NUM. 2902</t>
  </si>
  <si>
    <t>CALLE JARDÍN DEL SOL NÚMERO EXTERIOR: SN, FRACCIONAMIENTO JARDINES DE SAN JUAN, CÓDIGO POSTAL 37295, LEÓN GTO.</t>
  </si>
  <si>
    <t>CALLE SILAO NUMERO EXTERIOR: 302 , COLONIA INDUSTRIAL (HAB.), COD</t>
  </si>
  <si>
    <t>ARRAYAN NUM. 304</t>
  </si>
  <si>
    <t>CALLE SAN ULISES DE ABAJO NUMERO EXTERIOR: 602 , EJIDO SAN JUAN D</t>
  </si>
  <si>
    <t>ROCIO Y LLUVIA S/N</t>
  </si>
  <si>
    <t>PROLONGACION LA MERCED NUM. 1608</t>
  </si>
  <si>
    <t>MIZAR S/N</t>
  </si>
  <si>
    <t>PANAMA NUM. 142</t>
  </si>
  <si>
    <t>GRANJA VERONICA S/N</t>
  </si>
  <si>
    <t>CHUPICUARO NUM. 602</t>
  </si>
  <si>
    <t>MARIA CONESA NUM. 121</t>
  </si>
  <si>
    <t>LAUREL NUM. 208</t>
  </si>
  <si>
    <t>Blvd. Vasco de Quiroga 1301, Real Providencia II, 37234, Leon de los Aldama, Gto.</t>
  </si>
  <si>
    <t>AVENIDA PLANETA Y VIRGINIA VAZQUEZ LIMONES</t>
  </si>
  <si>
    <t>CALLE JULIAN CARRILLO NUMERO EXTERIOR: 102 , COLONIA CASA BLANCA,</t>
  </si>
  <si>
    <t>IRAPUATO NUM. 1200</t>
  </si>
  <si>
    <t>CAMINO PRINCIPAL A JACINTO LOPEZ, ANTIGUO RELLENO SANITARIO, LEON, GTO.</t>
  </si>
  <si>
    <t>MIGUEL HIDALGO NUM. 101 LA RONCHA</t>
  </si>
  <si>
    <t>JORULLO S/N</t>
  </si>
  <si>
    <t>AVENIDA LA MERCED Y TURQUESA S/N</t>
  </si>
  <si>
    <t>AV. TORRE DE MARFIL 210, LEÓN DE LOS ALDAMA</t>
  </si>
  <si>
    <t>COMUNIDAD SAN NICOLAS DE LOS GONZALEZ CARRETERA LEON-DUARTE</t>
  </si>
  <si>
    <t>CENTRO ESTATAL DE MEDICINA TRANSFUNCIONAL</t>
  </si>
  <si>
    <t>BLVD JUAN ALONSO DE TORRES 4725-A, SAN JOSE DEL POTRERO, 37296, LEON, GTO</t>
  </si>
  <si>
    <t>3 DE MAYO NUM. 202</t>
  </si>
  <si>
    <t>ISLA CORONADO NUM. 104 JUNTO AL HOSPITAL MATERNO INFANTIL</t>
  </si>
  <si>
    <t>BOULEVARD MARIANO ESCOBEDO NUM. 2513</t>
  </si>
  <si>
    <t>UMAPS</t>
  </si>
  <si>
    <t>UNIDADES MÉDICAS DE ATENCIÓN PRIMARIA A LA SALUD (UMAPS)</t>
  </si>
  <si>
    <t>PROLONGACIÓN LA LUZ NÚM. 620, LOCALIDAD DE DUARTE, LEÓN, GTO.</t>
  </si>
  <si>
    <t>PROLONGACION LA MERCED NUMERO EXTERIOR: 1606 , COLONIA SANTA RITA</t>
  </si>
  <si>
    <t>TACAMBARO NUM. 201</t>
  </si>
  <si>
    <t>MA. DOLORES ZAPATA NUM. 504</t>
  </si>
  <si>
    <t>BOULEVARD JUAN ALONSO DE TORRES S/N PONIENTE</t>
  </si>
  <si>
    <t>J. MA. ROA BARCENAS NUM. 329</t>
  </si>
  <si>
    <t>ARTICULO 27 NUM. 101</t>
  </si>
  <si>
    <t>HALCON Y ORIOL S/N, COL. SAN SEBASTIAN</t>
  </si>
  <si>
    <t>AVENIDA VALLE USUMACINTA NUM. 101 BOULEVARD EPSILON</t>
  </si>
  <si>
    <t>AVENIDA EUROPA S/N CONTRAESQUINA DE LA IGLESIA</t>
  </si>
  <si>
    <t>AVENIDA VALLE DE FATIMA S/N</t>
  </si>
  <si>
    <t>DOMENICO IBAÑEZ DE ARQUICIA NUM. SN CLUB CINEGETICO DEL BAJIO</t>
  </si>
  <si>
    <t>AVENIDA AMBAR ESQUINA BALASTRA NUM. SN</t>
  </si>
  <si>
    <t>ANDADOR S/N</t>
  </si>
  <si>
    <t>MARTHA NUM. 104</t>
  </si>
  <si>
    <t>CALLE PASCAL KANT NUMERO EXTERIOR: 402 , FRACCIONAMIENTO CENTRO F</t>
  </si>
  <si>
    <t>MAR CARIBE NUM. 212</t>
  </si>
  <si>
    <t>AVENIDA DE LAS LIEBRES NUM. 402</t>
  </si>
  <si>
    <t>CALLE PRINCIPAL NUMERO EXTERIOR: SN, COLONIA SAN JUAN DE ABAJO, C</t>
  </si>
  <si>
    <t>MANTO SAGRADO NUM. 232</t>
  </si>
  <si>
    <t>FRANCISCO JAVIER CLAVIJERO NUM. 312</t>
  </si>
  <si>
    <t>AVENIDA JOYAS DE CASTILLA NUM. SN -B</t>
  </si>
  <si>
    <t>11DPR3499T - EVERARDO GOMEZ MENA</t>
  </si>
  <si>
    <t>MAR DE CORTEZ S/N</t>
  </si>
  <si>
    <t>AVENIDA SATURNO NUMERO EXTERIOR: 1601 , COLONIA LOS ANGELES, CODI</t>
  </si>
  <si>
    <t>CALLE PARAISO REAL NUMERO EXTERIOR: SN, PUEBLO SAN NICOLAS DE LOS</t>
  </si>
  <si>
    <t>AVENIDA PASEO DE CAMELINAS NUMERO EXTERIOR: 404 , FRACCIONAMIENTO</t>
  </si>
  <si>
    <t>JOSEFINA CAMARENA NUM. 301</t>
  </si>
  <si>
    <t>CALLE CRUZ DE PALMA NUMERO EXTERIOR: 105 , EJIDO LA JOYA, CODIGO</t>
  </si>
  <si>
    <t>CALLE JEREZ DE FORMENTERA NUMERO EXTERIOR: 202 , COLONIA JARDINES</t>
  </si>
  <si>
    <t>CALLE SAN JOSE ACATEMPA NUMERO EXTERIOR: 302 , COLONIA REFUGIO DE</t>
  </si>
  <si>
    <t>CALLE FELIX ROMERO NUMERO EXTERIOR: 406 , COLONIA PERIODISTAS MEX</t>
  </si>
  <si>
    <t>NUEVA GALICIA S/N A UN COSTADO DE LA TELESECUNDARIA 796</t>
  </si>
  <si>
    <t>SIERRA DE SAN PEDRO NUM. 127</t>
  </si>
  <si>
    <t>AVENIDA LAS VILLAS NUMERO EXTERIOR: 115 , COLONIA AMPLIACION SAN</t>
  </si>
  <si>
    <t>DE LA LIRA NUM. 128</t>
  </si>
  <si>
    <t>BOULEVARD MARIANO LEAL NUM. 701</t>
  </si>
  <si>
    <t>MIGUEL BARCELO S/ FRACC. VILLAS</t>
  </si>
  <si>
    <t>CALLE DE LA MISERICORDIA NUMERO EXTERIOR: 104 , COLONIA LA GLORIA</t>
  </si>
  <si>
    <t>BOULEVARD TIMOTEO LOZANO NUM. 1004</t>
  </si>
  <si>
    <t>FRACCIONAMIENTO TERESITA VALADEZ NUM. SN CARRETERA LEON-LAS JOYAS</t>
  </si>
  <si>
    <t>CALLE KIRUNA NUMERO EXTERIOR: 417 , FRACCIONAMIENTO AGUA AZUL, CO</t>
  </si>
  <si>
    <t>VALLE DEL, VITRAL NUM. 104 VALLE DORADO</t>
  </si>
  <si>
    <t>CALLE ALTAR DE SAN JUAN NUMERO EXTERIOR: 206 , FRACCIONAMIENTO VI</t>
  </si>
  <si>
    <t>BOULEVARD ADOLFO LOPEZ MATEOS S/N</t>
  </si>
  <si>
    <t>CHOLULA NUM. 603</t>
  </si>
  <si>
    <t>PAPAYA NUM. SN</t>
  </si>
  <si>
    <t>BOULEVARD BOULEVAR MARIANO ESCOBEDO NUM. 5602 Y MA. ESTHER V. S/N</t>
  </si>
  <si>
    <t>FAISAN Y COLIBRI S/N</t>
  </si>
  <si>
    <t>VOLCAN DEL JORULLO NUM. 1308</t>
  </si>
  <si>
    <t>BALCON DE LOS PARDILLOS NUM. SN</t>
  </si>
  <si>
    <t>SANTA LOURDES NUM. 500</t>
  </si>
  <si>
    <t>INDEPENDENCIA VIAS DEL FERROCARRIL</t>
  </si>
  <si>
    <t>AVENIDA MOLINO DE INDEPENDENCIA NUMERO EXTERIOR: SN, FRACCIONAMIE</t>
  </si>
  <si>
    <t>BOULEVARD PASCAL KANT NUMERO EXTERIOR: SN, FRACCIONAMIENTO JOYAS</t>
  </si>
  <si>
    <t>AVENIDA VALLE DE LA LUZ S/N</t>
  </si>
  <si>
    <t>MANUEL M. MORENO NUM. 306-B</t>
  </si>
  <si>
    <t>VILLA DE SAN LUIS S/N</t>
  </si>
  <si>
    <t>CALLE ANDADOR CAJA MARCA NUMERO EXTERIOR: 100 , COLONIA POPULAR I</t>
  </si>
  <si>
    <t>FRANCISCANOS NUM. 230</t>
  </si>
  <si>
    <t>CALLE CONSTANZA NUMERO EXTERIOR: 201 , COLONIA VIBAR, CODIGO POST</t>
  </si>
  <si>
    <t>BALCON DE LOS PARDILLOS NUM. 112 FRENTE A CONVIVE</t>
  </si>
  <si>
    <t>CALLE NARANJA NUMERO EXTERIOR: 103 , COLONIA LOS LIMONES, CODIGO</t>
  </si>
  <si>
    <t>CALLE ASTURIAS NUMERO EXTERIOR: 1801 , COLONIA PILETAS II, CODIGO</t>
  </si>
  <si>
    <t>YAQUIS NUM. 404</t>
  </si>
  <si>
    <t>CALLE RIO GANGES NUMERO EXTERIOR: SN, COLONIA LOMAS VISTA HERMOSA</t>
  </si>
  <si>
    <t>ANDADOR DIRIGENTES NUM. 302</t>
  </si>
  <si>
    <t>BOULEVARD CAMPECHE NUMERO EXTERIOR: 2001 , COLONIA CHAPALITA, COD</t>
  </si>
  <si>
    <t>LOS ANGELES NUM. 102</t>
  </si>
  <si>
    <t>AVENIDA PASEO DE LAS GAVIOTAS NUM. 104</t>
  </si>
  <si>
    <t>CUMBRES ESQ. RISCO NUM. 507 PRADERA</t>
  </si>
  <si>
    <t>CALLE LILA NUMERO EXTERIOR: 120 , CONJUNTO HABITACIONAL VILLA DE</t>
  </si>
  <si>
    <t>VALLE MESOREA NUM. 501</t>
  </si>
  <si>
    <t>CIRCUITO ANTONIO VELAZQUEZ S/N</t>
  </si>
  <si>
    <t>ANDADOR SUPERACION NUM. 220</t>
  </si>
  <si>
    <t>CALLE CAMPOS OTOÑALES NUMERO EXTERIOR: 203 , COLONIA AGUA AZUL, C</t>
  </si>
  <si>
    <t>BOULEVARD MARIANO ESCOBEDO NUM. 6804 PONIENTE</t>
  </si>
  <si>
    <t>ANCHA S/N BOULEVARD PROLONGACION LA LUZ</t>
  </si>
  <si>
    <t>ARENA NORTE NUM. 311</t>
  </si>
  <si>
    <t>PAJARO CARPINTERO S/N BOULEVARD TIMOTEO LOZANO</t>
  </si>
  <si>
    <t>26 DE AGOSTO NUM. 1003</t>
  </si>
  <si>
    <t>CALLE BENITO JUAREZ NUMERO EXTERIOR: 231 , COLONIA CENTRO, CODIGO</t>
  </si>
  <si>
    <t>BOULEVARD VENUSTIANO CARRANZA NUMERO EXTERIOR: 214 , COLONIA SAN</t>
  </si>
  <si>
    <t>HONDA DE SAN MIGUEL NUM. 1002</t>
  </si>
  <si>
    <t>AVENIDA MIGUEL ALEMAN NUMERO EXTERIOR: 202 , COLONIA CENTRO, CODI</t>
  </si>
  <si>
    <t>TRES NUM. 502</t>
  </si>
  <si>
    <t>EJIDO PIRUL CHINO S/N LEÓN, GTO.</t>
  </si>
  <si>
    <t>AQUILES SERDAN NUM. 124</t>
  </si>
  <si>
    <t>BAHIA PUERTO PRINCIPE S/N</t>
  </si>
  <si>
    <t>CALLE EMILIANO ZAPATA NUMERO EXTERIOR: 307 , COLONIA CENTRO, CODI</t>
  </si>
  <si>
    <t>CANADA NUM. 303</t>
  </si>
  <si>
    <t>CAMPECHE Y PERU NUM. SN</t>
  </si>
  <si>
    <t>27 DE SEPTIEMBRE NUM. 625</t>
  </si>
  <si>
    <t>OMICRON NUM. 1150</t>
  </si>
  <si>
    <t>CAMPANARIO NUM. 159</t>
  </si>
  <si>
    <t>ALICIA S/N</t>
  </si>
  <si>
    <t>BOULEVARD LOMA DORADA NUM. 104</t>
  </si>
  <si>
    <t>ESTAMBUL NUM. 718</t>
  </si>
  <si>
    <t>MADRE EVA NUM. 210</t>
  </si>
  <si>
    <t>ANDADOR EL DESPALME NUM. 101</t>
  </si>
  <si>
    <t>GUTY CARDENAS NUM. 1504</t>
  </si>
  <si>
    <t>AVENIDA CONTINENTAL Y EUROPA S/N</t>
  </si>
  <si>
    <t>VOLCAN DE JORULLO NUM. 1601</t>
  </si>
  <si>
    <t>CALLE FELIPE MARTINEZ DE ZAVALA NUMERO EXTERIOR: 1107 , COLONIA A</t>
  </si>
  <si>
    <t>FRANCISCANOS S/N CARRETERA LEON-SILAO</t>
  </si>
  <si>
    <t>SANTA OLIVIA NUM. 302</t>
  </si>
  <si>
    <t>PIRAMIDE ESCALONADA S/N</t>
  </si>
  <si>
    <t>PAZ MUNDIAL SUR NUM. 102</t>
  </si>
  <si>
    <t>CALLE AMIANTO NUMERO EXTERIOR: SN, COLONIA RIZOS DEL SAUCILLO, CO</t>
  </si>
  <si>
    <t>BOULEVARD CALIOPE NUM. 3101</t>
  </si>
  <si>
    <t>GANIMIDES NUM. SN</t>
  </si>
  <si>
    <t>AVENIDA VEREDAS DE CAMELINAS NUM. SN</t>
  </si>
  <si>
    <t>CALLE OBSIDIANA NUMERO EXTERIOR: SN, COLONIA REAL DE LA JOYA, COD</t>
  </si>
  <si>
    <t>CALLE BALCON DE LOS PARADOS NUMERO EXTERIOR: 114 , FRACCIONAMIENT</t>
  </si>
  <si>
    <t>CALLE METIS NUMERO EXTERIOR: 315 , COLONIA ERMITA, CODIGO POSTAL</t>
  </si>
  <si>
    <t>BOULEVARD TORRE LEON NUMERO EXTERIOR: SN, FRACCIONAMIENTO PASEOS</t>
  </si>
  <si>
    <t>CALLE SANTA MADRE DE DIOS NUMERO EXTERIOR: 344 , FRACCIONAMIENTO</t>
  </si>
  <si>
    <t>SANTA GEMA Y MAR MEDITERRANEO</t>
  </si>
  <si>
    <t>SALVADOR VARGAS NUM. 202</t>
  </si>
  <si>
    <t>SATURNO NUM. 1401</t>
  </si>
  <si>
    <t>MA. JOAQUINA DE LA PORTILLA Y TORRES NUM. 402</t>
  </si>
  <si>
    <t>LAGUNA DE MEZTITLAN NUM. 215</t>
  </si>
  <si>
    <t>CALLE CUATRO NUM. 309</t>
  </si>
  <si>
    <t>SANTA ROSALIA NUM. 501</t>
  </si>
  <si>
    <t>BAYA</t>
  </si>
  <si>
    <t>CALLE OBELISCO NUMERO EXTERIOR: 105 , FRACCIONAMIENTO JARDINES DE</t>
  </si>
  <si>
    <t>ROBLES NUM. 202</t>
  </si>
  <si>
    <t>AVENIDA POTRERO NUMERO EXTERIOR: 110 -A, FRACCIONAMIENTO SAN JOS</t>
  </si>
  <si>
    <t>GAVIOTA NUM. 1000 CARRETERA LEON- DUARTE</t>
  </si>
  <si>
    <t>CALLE MARCEL NUMERO EXTERIOR: 509 , FRACCIONAMIENTO CENTRO FAMILI</t>
  </si>
  <si>
    <t>TIMOTEO LOZANO S/N</t>
  </si>
  <si>
    <t>16 DE JULIO S/N FRACCIONAMIENTO LOMA VERDE</t>
  </si>
  <si>
    <t>CALLE FLORES MAGON NUMERO EXTERIOR: 103 , EJIDO LA JOYA, CODIGO P</t>
  </si>
  <si>
    <t>FELIX ROMERO NUM. 543</t>
  </si>
  <si>
    <t>BOULEVARD OBRERO MUNDIAL NUMERO EXTERIOR: 202 , COLONIA SANTA RIT</t>
  </si>
  <si>
    <t>MADRE TIERRA NUM. 502 VALLE DE JEREZ SECCION II</t>
  </si>
  <si>
    <t>NUEVA GALICIA S/N</t>
  </si>
  <si>
    <t>MIGUEL HIDALGO LA RONCHA</t>
  </si>
  <si>
    <t>CALLE PRINCIPAL PASANDO LA VIA DEL FERROCARRIL</t>
  </si>
  <si>
    <t>ALDABA Y PURA SANGRE S/N</t>
  </si>
  <si>
    <t>BOULEVARD LOMA DORADA NUMERO EXTERIOR: 102 , FRACCIONAMIENTO PUER</t>
  </si>
  <si>
    <t>ESPARRAGO DE JEREZ S/N</t>
  </si>
  <si>
    <t>CALLE VILLA SIDNEY NUMERO EXTERIOR: SN, FRACCIONAMIENTO LAS VILLA</t>
  </si>
  <si>
    <t>CALLE SIGMA NUMERO EXTERIOR: 413 , COLONIA VALLE DORADO, CODIGO P</t>
  </si>
  <si>
    <t>CALLE TAJO DE SANTA ANA NUMERO EXTERIOR: SN, FRACCIONAMIENTO VILL</t>
  </si>
  <si>
    <t>BOULEVARD BRISA DE ESPAÑA NUMERO EXTERIOR: 101 , FRACCIONAMIENTO</t>
  </si>
  <si>
    <t>POTRERO DE TEPACA, # 501-A, DESARROLLO EL POTRERO, 37296</t>
  </si>
  <si>
    <t>CALLE LOMA DORADA NUMERO EXTERIOR: SN, FRACCIONAMIENTO LOMA DORAD</t>
  </si>
  <si>
    <t>BOULEVARD LOMA DORADA NUMERO EXTERIOR: SN, FRACCIONAMIENTO LOMA D</t>
  </si>
  <si>
    <t>CALLE MADRE AURORA NUMERO EXTERIOR: SN, COLONIA VILLAS SANTA TERE</t>
  </si>
  <si>
    <t>CALLE VISTA ALBATROS NUMERO EXTERIOR: SN, FRACCIONAMIENTO VISTA E</t>
  </si>
  <si>
    <t>UNIVERSIDAD TECNOLOGICA DE LEON</t>
  </si>
  <si>
    <t>BLVD UNIVERSIDAD TECNOLOGICA #225, COL SAN CARLOS, LEON GTO</t>
  </si>
  <si>
    <t>CALLE JARDIN DEL SOL NUMERO EXTERIOR: SN, FRACCIONAMIENTO JARDINE</t>
  </si>
  <si>
    <t>CALLE VISTA FRAGATA NUMERO EXTERIOR: SN, FRACCIONAMIENTO VISTA ES</t>
  </si>
  <si>
    <t>Blvd. Hilario Medina, Unidad Deportiva, 37237 León de los Aldama, Gto.</t>
  </si>
  <si>
    <t>CALLE JARDIN SAN ANGEL NUMERO EXTERIOR: SN, FRACCIONAMIENTO JARDI</t>
  </si>
  <si>
    <t>11DPR3955R - JORGE IBARGÜENGOITIA (11DJN4631A COMPARTE ESCRITURA)</t>
  </si>
  <si>
    <t>BOULEVARD BRISAS DEL CAMPESTRE NUMERO EXTERIOR: SN, FRACCIONAMIEN</t>
  </si>
  <si>
    <t>CALLE FRAGUA DE CALCIO NUMERO EXTERIOR: SN, FRACCIONAMIENTO PASEO</t>
  </si>
  <si>
    <t>CALLE MIRADOR DE LA JOYA NUMERO EXTERIOR: SN, FRACCIONAMIENTO LOM</t>
  </si>
  <si>
    <t>CALLE ANEMONA DEL JEREZ NUMERO EXTERIOR: SN, COLONIA SAN ISIDRO D</t>
  </si>
  <si>
    <t>CALLE OSWALDO MARTINOLI NUMERO EXTERIOR: SN, FRACCIONAMIENTO VILL</t>
  </si>
  <si>
    <t>CALLE AMBAR NUMERO EXTERIOR: 320 , FRACCIONAMIENTO VILLAS DE SAN</t>
  </si>
  <si>
    <t>CALLE IBAÑEZ DE ARQUICIAS</t>
  </si>
  <si>
    <t>11ECT0003J -BACHILLERATO BIVALENTE MILITARIZADO "BATALLÓN PRIMER LIGERO", PLANTEL LEÓN II</t>
  </si>
  <si>
    <t>BOULEVARD ATOTONILCO, NO. 1907</t>
  </si>
  <si>
    <t>11ECT0004I - BACHILLERATO BIVALENTE MILITARIZADO "BATALLÓN PRIMER LIGERO", PLANTEL LEÓN II</t>
  </si>
  <si>
    <t>BOULEVARD JOSÉ MARÍA MORELOS, NO. 5520</t>
  </si>
  <si>
    <t>CALLE VÍA CAMPOS OTOÑALES, NO. 103</t>
  </si>
  <si>
    <t>NUEVO COMIENZO</t>
  </si>
  <si>
    <t>SECRETARIA DEL NUEVO COMIENZO (OLT)</t>
  </si>
  <si>
    <t>BALCON DE LOS RUISEÑORES 208, COL. BALCONES DE LA JOYA</t>
  </si>
  <si>
    <t>PRIV. TECNOLOGICO S/N, INDUSTRIAL JULIAN DE OBREGON, 37290 LEÓN DE LOS ALDAMA, GTO.</t>
  </si>
  <si>
    <t>BLVD. SAN PEDRO ESQ. CRUXIFICCION 1757, PARQUES DEL SUR LEON</t>
  </si>
  <si>
    <t>BLVD. DELTA 1602 ESQ. AV OLIMPICA COL. AGUA AZUL</t>
  </si>
  <si>
    <t>BLYD. MIRADOR DE LA JOYA S/N FRACC.</t>
  </si>
  <si>
    <t>TESALIA 114, FRACC VALLE DELTA, LEÓN</t>
  </si>
  <si>
    <t>ESCUELA PRIMARIA FRANCISCO RAMIREZ MATA</t>
  </si>
  <si>
    <t>TELESECUNDARIA 6</t>
  </si>
  <si>
    <t>CALLE:ESTAMBUL N°. 720 COL. LOS ANGELES I</t>
  </si>
  <si>
    <t>CALLE:ARABIA Y TIBERIADES S/N COL. SAN FELIPE DE JESUS</t>
  </si>
  <si>
    <t>FORUM CULTURAL GUANAJUATO</t>
  </si>
  <si>
    <t>PROL. CALZADA DE LOS HEROES, 908, LA MARTINICA, 37500</t>
  </si>
  <si>
    <t>Carteros num 102 Col Fraccionamiento Santo Domingo, Leon de los Aldama</t>
  </si>
  <si>
    <t>INSTITUTO DE LA JUVENTUD DEL ESTADO DE GUANAJUATO</t>
  </si>
  <si>
    <t>FRAY MARTÍN DE VALENCIA #102 FRACCIONAMIENTO SANTO DOMINGO, LEÓN, CP 37557</t>
  </si>
  <si>
    <t>LOMA DORADA</t>
  </si>
  <si>
    <t>LOMA IMPERIAL, ESQ. LOMA DE LA ARBOLEDA S/N, COL. LOMA DORADA, LEON, GTO.</t>
  </si>
  <si>
    <t>NUEVO AMANECER</t>
  </si>
  <si>
    <t>BLVD. DELTA #3002,COL. NUEVO AMANECER, LEON, GTO.</t>
  </si>
  <si>
    <t>VALLE DE SAN JOSE</t>
  </si>
  <si>
    <t>CALLE VALLE DE FINALLEDO #100, COL. VALLE DE SAN JOSE, LEON, GTO.</t>
  </si>
  <si>
    <t>LOS CASTILLOS</t>
  </si>
  <si>
    <t>QUINTA REAL S/N ,COL. QUINTA LOS CASTILLOS, LEON, GTO.</t>
  </si>
  <si>
    <t>PRESITAS</t>
  </si>
  <si>
    <t>CALLE PRESA DEL RANCHITO #147, COL. PRESITAS DEL CONSUELO, LEON, GTO.</t>
  </si>
  <si>
    <t>SECRETARÍA DE FINANZAS (OLT)</t>
  </si>
  <si>
    <t>BLVD. DELTA, 201, FRACCIONES DE SANTA JULIA, 37290</t>
  </si>
  <si>
    <t>C. B. JUÁREZ, 210, CENTRO, 37000</t>
  </si>
  <si>
    <t>BLVD. SAN JUAN BOSCO 3068, CAÑADA DEL REFUGIO, 37000</t>
  </si>
  <si>
    <t>CALLE OAXACA 501, COLONIA ARBIDE, C.P. 37360</t>
  </si>
  <si>
    <t>BLVD. SAN JUAN BOSCO, 201, LOCAL 4-B, INDUSTRIAL, 37330</t>
  </si>
  <si>
    <t>BOULEVARD VENUSTIANO CARRANZA NO. 904 COL. LOS FRESNOS LEÓN - CP. 37000</t>
  </si>
  <si>
    <t>C, ETA, 315, INDUSTRIAL DELTA, 37545</t>
  </si>
  <si>
    <t>MÉRIDA 304-306, CONJUNTO ESTRELLA, 37260 LEÓN DE LOS ALDAMA, GTO.</t>
  </si>
  <si>
    <t>11ENL0001I - CENTRO DE ESTUDIOS SUPERIORES DE EDUCACIÓN ESPECIALIZADA, CESEE</t>
  </si>
  <si>
    <t>AV. DEL TECNOLÓGICO, INDUSTRIAL JULIAN DE OBREGON, ESQUINA DEL PESPUNTADOR, 37290 LEÓN, GTO.</t>
  </si>
  <si>
    <t>11MSU0037I - UNIVERSIDAD PEDAGÓGICA NACIONAL UNIDAD 113 LEÓN</t>
  </si>
  <si>
    <t>CALLE TLACOPAN 1002 COL. RINONADA DEL SUR C.P. 37536</t>
  </si>
  <si>
    <t>FRAY LUIS DE HERRERA S/N VILLA INSURGENTES LEON, GTO.</t>
  </si>
  <si>
    <t>CALLE VICENTE GONZÁLEZ DEL CASTILLO, NO. 438, LEÓN II</t>
  </si>
  <si>
    <t>CRUCIFIXION S/N JARDINES DE SANTA JULIA, LEON, GTO.</t>
  </si>
  <si>
    <t>PASCUAL HURTAZA, LEÓN I, LEON, GTO.</t>
  </si>
  <si>
    <t>11DPT0007K - PLANTEL CONALEP 203. LEÓN II</t>
  </si>
  <si>
    <t>CALLE OBELISCOS # 101, COLONIA JARDINES DE SAN PEDRO, C. P. 37288. LEÓN, GTO.</t>
  </si>
  <si>
    <t>AVE. MARQUES. S/N. COLONIA REAL PROVIDENCIA. C. P. 37234 LEÓN, GTO.</t>
  </si>
  <si>
    <t>HOSPITAL</t>
  </si>
  <si>
    <t>DE LA JUVENTUD - AV. DE LA JUVENTUD NO. 116, COL. JOLGUABER</t>
  </si>
  <si>
    <t>HOSPITAL GENERAL DE LEON</t>
  </si>
  <si>
    <t>20 DE ENERO -</t>
  </si>
  <si>
    <t>UMAPS LAS AMERICAS</t>
  </si>
  <si>
    <t>CHICAGO ESQUINA LOS ANGELES - CHICAGO ESQ. LOS ANGELES S/N</t>
  </si>
  <si>
    <t>UMAPS BARRIO DE GUADALUPE</t>
  </si>
  <si>
    <t>RAMOS GAMIÑO - RAMOS GAMIÑO 105</t>
  </si>
  <si>
    <t>FORUM CULTURAL GUANAJUATO JARDÍN 2</t>
  </si>
  <si>
    <t>UMAPS LINDA VISTA</t>
  </si>
  <si>
    <t>OCEANO INDICO - OCEANO INDICO 323</t>
  </si>
  <si>
    <t>UMAPS ORIENTAL</t>
  </si>
  <si>
    <t>REFUGIO - REFUGIO 486</t>
  </si>
  <si>
    <t>UMAPS EL PAISAJE</t>
  </si>
  <si>
    <t>SAN JULIAN - SAN JULIAN 105</t>
  </si>
  <si>
    <t>UMAPS LOS PINOS</t>
  </si>
  <si>
    <t>LAURELES - LAURELES 201</t>
  </si>
  <si>
    <t>UMAPS PISCINA</t>
  </si>
  <si>
    <t>SAN BALTAZAR - SAN BALTAZAR 107</t>
  </si>
  <si>
    <t>UMAPS SANTA RITA</t>
  </si>
  <si>
    <t>LA MERCED - PROLONGACIÓN LA MERCED 1239</t>
  </si>
  <si>
    <t>UMAPS CERRITO DE JEREZ</t>
  </si>
  <si>
    <t>VOLCAN DEL JORULLO - VOLCAN DEL JORULLO 407</t>
  </si>
  <si>
    <t>CAISES</t>
  </si>
  <si>
    <t>CAISES LOS LIMONES</t>
  </si>
  <si>
    <t>NARANJA - NARANJA 101</t>
  </si>
  <si>
    <t>UMAPS LA LUZ</t>
  </si>
  <si>
    <t>RIO SANTIAGO - RIO SANTIAGO 290</t>
  </si>
  <si>
    <t>UMAPS MARIA DOLORES</t>
  </si>
  <si>
    <t>SANTA SUSANA ESQUINA MAR MEDITERRANEO - SANTA SUSANA 124 ESQUINA MAR MEDITERRANEO</t>
  </si>
  <si>
    <t>CAISES SAN PEDRO DE LOS HERNANDEZ</t>
  </si>
  <si>
    <t>ANCHA - CALLE ANCHA 813 COL. SAN PEDRO DE LOS HERNÁNDEZ</t>
  </si>
  <si>
    <t>CAISES CHAPALITA</t>
  </si>
  <si>
    <t>LUIS GONZALEZ - LUIS GONZALEZ 103</t>
  </si>
  <si>
    <t>UMAPS LOMAS DE LA TRINIDAD</t>
  </si>
  <si>
    <t>LAGO SAN CRISTOBAL - LAGO SAN CRISTOBAL NO. 310</t>
  </si>
  <si>
    <t>SEVILLA ESQUINA VIZCAYA - SEVILLA 1203 ESQ VIZCAYA</t>
  </si>
  <si>
    <t>CAISES SAN MARCOS</t>
  </si>
  <si>
    <t>JORGE NEGRETE ESQUINA 21 DE MARZO - JORGE NEGRETE S/N ESQ. 21 DE MARZO</t>
  </si>
  <si>
    <t>UMAPS JACINTO LOPEZ</t>
  </si>
  <si>
    <t>JOSÉ MARIA DE LA TORRE - JOSÉ MARIA DE LA TORRE 10</t>
  </si>
  <si>
    <t>CAISES PILETAS SSA</t>
  </si>
  <si>
    <t>BRONCE - BRONCE 606</t>
  </si>
  <si>
    <t>CAISES VALLE DE SAN JOSE</t>
  </si>
  <si>
    <t>VALLE DE IRTICH ESQUINA MADRE TIERRA - VALLE DE IRTICH S/N ESQ. MADRE TIERRA</t>
  </si>
  <si>
    <t>Río Chapingo 214, San Miguel INFONAVIT, 37470 León de los Aldama, Gto.</t>
  </si>
  <si>
    <t>CAISES CASA BLANCA</t>
  </si>
  <si>
    <t>JOAQUÍN PARDAVE - JOAQUÍN PARDAVE 213</t>
  </si>
  <si>
    <t>FORUM CULTURAL GUANAJUATO JARDÍN 1</t>
  </si>
  <si>
    <t>UMAPS SOLEDAD DE LA JOYA</t>
  </si>
  <si>
    <t>SARTRE - SASTRE 601</t>
  </si>
  <si>
    <t>UMAPS LA ERMITA</t>
  </si>
  <si>
    <t>LACONIA ESQUINA HADES - LACONIA NO.201 ESQ. HADES</t>
  </si>
  <si>
    <t>UMAPS AMP SAN FRANCISCO</t>
  </si>
  <si>
    <t>ANDADOR FRAY RAMON Y FRAY ALBERTO - ANDADOR FRAY RAMON NO.114 Y FRAY ALBERTO AMP. SAN FCO DE ASIS</t>
  </si>
  <si>
    <t>UMAPS EL POTRERO</t>
  </si>
  <si>
    <t>ANDADOR BELGA -</t>
  </si>
  <si>
    <t>blvar. aristoteles con de las, Márquez, San Juan Joya, León de los Aldama, D.F.</t>
  </si>
  <si>
    <t>CAISES 10 DE MAYO</t>
  </si>
  <si>
    <t>MADRE AMALIA -</t>
  </si>
  <si>
    <t>UNEME</t>
  </si>
  <si>
    <t>UNEME CECOSAMA LEON II</t>
  </si>
  <si>
    <t>MARIANO LEAL - MARIANO LEAL NO.401</t>
  </si>
  <si>
    <t>UMAPS LIBERTAD</t>
  </si>
  <si>
    <t>PLAN DE GUADALUPE - PLAN DE GUADALUPE NO.105</t>
  </si>
  <si>
    <t>UMAPS BALCONES DE LA JOYA</t>
  </si>
  <si>
    <t>PRIVADA BALCÓN DE LOS RUISEÑORES - PRIV. BALCON DE LOS RUISEÑORES NO. 104, COL. BALCONES DE LA JOYA</t>
  </si>
  <si>
    <t>UMAPS LAS TROJES</t>
  </si>
  <si>
    <t>Álvaro Sánchez, Las Trojes, 37227 León de los Aldama, Gto.</t>
  </si>
  <si>
    <t>UNEME CAPA JOYA</t>
  </si>
  <si>
    <t>ERICK FROM - ERICK FROM NO. 602</t>
  </si>
  <si>
    <t>UNEME CAPA LEON II</t>
  </si>
  <si>
    <t>MARIANO ESCOBEDO - BOULEVARD MARIANO ESCOBEDO NO. 6804, COL. LEÓN II</t>
  </si>
  <si>
    <t>UNEME ENFERMEDADES CRONICAS LEON</t>
  </si>
  <si>
    <t>SIGMA - SIGMA 111, COL. FRACCIONAMIENTO DELTA</t>
  </si>
  <si>
    <t>JUAN ALONSO DE TORRES - BOULEVARD JUAN ALONSO DE TORRES NO. 4725, COL. SAN JOSE DEL POTRERO</t>
  </si>
  <si>
    <t>HOSPITAL GENERAL DE LEÓN</t>
  </si>
  <si>
    <t>PUENTE MILENIO - AUN LADO DEL CAMPUS DE LA SALUD DE LA UNIVERSIDAD DE GUANAJUATO.</t>
  </si>
  <si>
    <t>UMAPS SAN JOSE DE CEMENTOS</t>
  </si>
  <si>
    <t>TEXTILES - TEXTILES 322</t>
  </si>
  <si>
    <t>SANTA MARIA DE CEMENTOS</t>
  </si>
  <si>
    <t>OCEANO ATLANTICO - OCEANO ATLANTICO 413</t>
  </si>
  <si>
    <t>UMAPS SANTA ROSA DE LIMA</t>
  </si>
  <si>
    <t>SAN JOSÉ - SAN JOSÉ 301 COL. SANTA ROSA DE LIMA</t>
  </si>
  <si>
    <t>UMAPS SAN JOSE DEL CONSUELO</t>
  </si>
  <si>
    <t>MERCURIO Y PLATA - MERCURIO 505 Y PLATA</t>
  </si>
  <si>
    <t>UMAPS SAN NICOLAS</t>
  </si>
  <si>
    <t>HERMANOS ALDAMA - BLVD. HERMANOS ALDAMA 1123-D</t>
  </si>
  <si>
    <t>UMAPS RIVERA DE LA PRESA</t>
  </si>
  <si>
    <t>PRESA DE CORRALEJO ESQUINA PRESA DE LA OLLA - PRESA DE CORRALEJO ESQ PRESA DE LA OLLA</t>
  </si>
  <si>
    <t>UMAPS VALLE DE SAN BERNARDO</t>
  </si>
  <si>
    <t>VALLE DE AGUA NUEVA - VALLE DE AGUA NUEVA 203</t>
  </si>
  <si>
    <t>UMAPS LOS CASTILLOS</t>
  </si>
  <si>
    <t>ESCORIAL ESQUINA GENERALITE - ESCORIAL ESQ. GENERALITE</t>
  </si>
  <si>
    <t>CENTRO DE SALUD</t>
  </si>
  <si>
    <t>LOMAS DE GUADALUPE</t>
  </si>
  <si>
    <t>APOSTOLES Y PROFETAS - APOSTOLES Y PROFETAS NO.90</t>
  </si>
  <si>
    <t>CAISES PALOMARES</t>
  </si>
  <si>
    <t>CERRO PRIETO ESQUINA CANDELARIA - CERRO PRIETO ESQ. CANDELARIA</t>
  </si>
  <si>
    <t>UMAPS SAN CARLOS DE ROMO</t>
  </si>
  <si>
    <t>HILARIO MEDINA ESQUINA ÁVILA CAMACHO - HILARIO MEDINA ESQ. ÁVILA CAMACHO</t>
  </si>
  <si>
    <t>CAISES FLORESTA</t>
  </si>
  <si>
    <t>PAKISTAN - PAKISTAN 404</t>
  </si>
  <si>
    <t>CAISES SAN FELIPE DE JESUS</t>
  </si>
  <si>
    <t>PERSIA - PERSIA 501 Y COL. OLIVOS S.FELIPE DE JES</t>
  </si>
  <si>
    <t>UMAPS LOMAS DE ECHEVESTE</t>
  </si>
  <si>
    <t>BISONTE 26, LOMAS DE ECHEVESTE, 37208 LEÓN, GTO.</t>
  </si>
  <si>
    <t>UMAPS ARBOLEDAS DE LOS CASTILLOS</t>
  </si>
  <si>
    <t>CERRO DE LOS MILAGROS - CERRO DE LOS MILAGROS NO.345</t>
  </si>
  <si>
    <t>UMAPS 8 DE MARZO</t>
  </si>
  <si>
    <t>7 DE JULIO - CALLE 7 DE JULIO NO.132</t>
  </si>
  <si>
    <t>LABORATORIO</t>
  </si>
  <si>
    <t>C. BETA 208, INDUSTRIAL DELTA, 37545 LEÓN, GTO.</t>
  </si>
  <si>
    <t>VILLAS DE SAN NICOLAS</t>
  </si>
  <si>
    <t>BLVD. KAROL WOJTYLA #1202, COL. VILLAS DE SAN NICOLAS, LEON, GTO.</t>
  </si>
  <si>
    <t>BLVD. JUAN ALONSO DE TORRES PTE. 2001, LEON I, 37235 LEÓN, GTO.</t>
  </si>
  <si>
    <t>SAN MANUEL</t>
  </si>
  <si>
    <t>EMPERADOR 403 A, COL SAN MANUEL, LEON, GTO.</t>
  </si>
  <si>
    <t>11MSU0003S - INSTITUTO TECNOLOGICO DE LEON, CAMPUS II</t>
  </si>
  <si>
    <t>BOULEVARD ALONSO DE TORRES NUM. 3542</t>
  </si>
  <si>
    <t>DE LAS MARGARITAS 109, JARDINES DE ECHEVESTE, LEON, GTO.</t>
  </si>
  <si>
    <t>CALLE VALLE DEL PASILLO</t>
  </si>
  <si>
    <t>NINGUNO SANTA REBECA, NO. 501</t>
  </si>
  <si>
    <t>CALLE HÉROES DE LA INDEPENDENCIA, NO. 2306</t>
  </si>
  <si>
    <t>CALLE TACANA, NO. 717</t>
  </si>
  <si>
    <t>CALLE FROMM, NO. 503</t>
  </si>
  <si>
    <t>AVENIDA 21 DE MARZO</t>
  </si>
  <si>
    <t>BOULEVARD CALCOPIRITA</t>
  </si>
  <si>
    <t>GAMMA 211, INDUSTRIAL DELTA, LEÓN, GTO.</t>
  </si>
  <si>
    <t>OMEGA 201, INDUSTRIAL DELTA, LEÓN, GTO.</t>
  </si>
  <si>
    <t>OMEGA 204, INDUSTRIAL DELTA, LEÓN, GTO.</t>
  </si>
  <si>
    <t>LOMA DEL BOSQUE 115, LOMAS DEL CAMPESTRE, 37150 LEÓN, GTO.</t>
  </si>
  <si>
    <t>BLVD. JUAN JOSÉ TORRES LANDA, 3201, COL. JARDINES DE JEREZ, LEÓN,37530</t>
  </si>
  <si>
    <t>BLVD. ADOLFO LÓPEZ MATEOS 223-A-PONIENTE, CENTRO, 37000 LEÓN, GTO.</t>
  </si>
  <si>
    <t>CALLE ARAUCARIA, NO. 218</t>
  </si>
  <si>
    <t>CALLE DEL DORADO, NO. 316</t>
  </si>
  <si>
    <t>CALLE NUEVA ORLEANS, NO. 312</t>
  </si>
  <si>
    <t>BOULEVARD OBRERO MUNDIAL</t>
  </si>
  <si>
    <t>CALLE PEDRO DE CATANIA, NO. 202</t>
  </si>
  <si>
    <t>11ETV0039M - TELESECUNDARIA NO 10</t>
  </si>
  <si>
    <t>Nicolas Calvo y Felix Ma Zuloaga num 700, colonia Presidentes, Leon de los aldama</t>
  </si>
  <si>
    <t>Visita</t>
  </si>
  <si>
    <t>Liga</t>
  </si>
  <si>
    <t>Fecha de rev</t>
  </si>
  <si>
    <t>Conexión fácil</t>
  </si>
  <si>
    <t>Youtube</t>
  </si>
  <si>
    <t>Maps</t>
  </si>
  <si>
    <t>Navegador</t>
  </si>
  <si>
    <t>Nav Constante</t>
  </si>
  <si>
    <t>Bajada</t>
  </si>
  <si>
    <t>Subida</t>
  </si>
  <si>
    <t>Observaciones</t>
  </si>
  <si>
    <t>no</t>
  </si>
  <si>
    <t>No se pudo realizar el test de velocidad ya que la conexión es inestable, puede deberse a que el acces point está lejos de la calle, y no se nos permitió ingresar al plantel</t>
  </si>
  <si>
    <t>La conexión es intermitente, puede deberse a que el acces point está lejos de la calle y no se nos permitió el ingreso al plantel</t>
  </si>
  <si>
    <t>La conexión es intermitente y tiene pocos megas de bajada, puede deberse a que el acces point está lejos de la calle y no se nos permitió el ingreso al plantel</t>
  </si>
  <si>
    <t>No se conecta de manera automática, tiene muy pocos megas de subida</t>
  </si>
  <si>
    <t>La señal es muy débil, tiene un rango de 5mts aproximadamente, ya lo han reportado</t>
  </si>
  <si>
    <t>En este sitio no se pudo realizar la conexión puede deberse a que el lugar es muy grande y la señal no llega muy bien a la calle, no se nos permitió el acceso</t>
  </si>
  <si>
    <t>Aps</t>
  </si>
  <si>
    <t>Sitio</t>
  </si>
  <si>
    <t>Tipo</t>
  </si>
  <si>
    <t>La conexión fue rápida sin embargo hay muchos cortes al momento de navegar, se interrumpio la conexión en diversas ocasiones</t>
  </si>
  <si>
    <t>El servicio es muy inestable a pesar de estar cerca del acces point, tiene buen ancho de banda</t>
  </si>
  <si>
    <t>La conexión fue rápida pero presentó pequeños cortes</t>
  </si>
  <si>
    <t>Hay mucha interrupción en la navegación</t>
  </si>
  <si>
    <t>El Director de la institución comenta que el servicio se interrumpe demasiado, hay mucha población y no es suficiente, puede deberse a la cantidad de dispositivos que permiten los acces point puede que se resuelva aumentando la cantidad o en su defecto agregando otro acces point</t>
  </si>
  <si>
    <t>Se logró la conexión y la navegación pero se mostró lenta al momento de resolver las peticiones</t>
  </si>
  <si>
    <t>Hubo intermitencia en la navegación, se interrumpía mucho la conexión</t>
  </si>
  <si>
    <t>La conexión fue rápida y constante, la navegación fue fluida, tiene buena señal</t>
  </si>
  <si>
    <t>Facebook</t>
  </si>
  <si>
    <t>Supervisor</t>
  </si>
  <si>
    <t>José Mosqueda</t>
  </si>
  <si>
    <t>Tipo de conexión</t>
  </si>
  <si>
    <t>Fibra Óptica</t>
  </si>
  <si>
    <t>Rafael Amaral</t>
  </si>
  <si>
    <t>No cuenta con servicio a pesar de estar cerca el Acces Point no se recibe ningunna señal, pareciera estar apagado</t>
  </si>
  <si>
    <t>La conexión fue rápida, presentó intermitencia, tiene buena señal pero es bajo el ancho de banda</t>
  </si>
  <si>
    <t>La conexión fue rápida y constante, la navegación fue fluida, la señal es baja al igual que el ancho de banda esto puede deberse a que el Acces Point está algo retirado y no se nos permitió el acceso</t>
  </si>
  <si>
    <t>La conexión fue rápida pero presento cortes en la navegación aún cuando el ancho de banda es alto</t>
  </si>
  <si>
    <t>La conexión fue rápida pero presento cortes en la navegación, no tiene buena señal nos tuvimos que acercar a 5mts</t>
  </si>
  <si>
    <t>La conexión fue rápida hubo un pequeño lapso que no mostró de manera correcta el Youtube pero lo demás fue fluido, tiene buena señal</t>
  </si>
  <si>
    <t>La conexión es muy intermitente, no permitió realizar el test de velocidad puede deberse a la lejanía del Acces Ponit y no se nos permitió el ingreso a las instalaciones</t>
  </si>
  <si>
    <t>La conexión fue rápida y constante, la navegación fue fluida, la señal es débil puede deberse a la lejanía del Acces Point pero no se nos permitio el ingreso al plantel</t>
  </si>
  <si>
    <t>No se puede completar la revisión del sitio debido a la intermitencia puede deberse a la lejanía del Acces Point no se nos permitio el ingreso al plantel</t>
  </si>
  <si>
    <t>En este sitio no hay servicio, tampoco en las oficinas del ISSEG y tampoco en la farmacia, se revisa las inmediaciones y no se visualiza placa distintiva, se pregunta a guardia de seguridad y comenta que nunca ha habido servicio de internet libre para la gente</t>
  </si>
  <si>
    <t>La conexión fue rápida y constante, la navegación fue fluida, no se observan anomalías, tiene buena señal</t>
  </si>
  <si>
    <t>La conexión fue rápida y constante, la navegación fue fluida, no se observan anomalías, tiene buena señal, el ancho de banda es bajo sobre todo en la descarga</t>
  </si>
  <si>
    <t>La conexión fue rápida y constante, la navegación fue fluida, no se observan anomalías, tiene buena señal pero es bajo el ancho de banda</t>
  </si>
  <si>
    <t>La conexión fue rápida y constante, la navegación fue fluida, no se observan anomalías, tiene buena señal solo que presentó perdida de paquetes puede deberse a la lejanía del Acces Point y no se nos permitio el ingreso al plantel</t>
  </si>
  <si>
    <t>La conexión fue rápida y constante, la navegación fue fluida, no se observan anomalías, tiene buena señal, solo cargó la página web algo lento, lo demás sin problema.</t>
  </si>
  <si>
    <t>La conexión fue rápida y constante, la navegación fue fluida, no se observan anomalías, tiene buena señal aunque un poco bajo el ancho de banda</t>
  </si>
  <si>
    <t>La conexión es intermitente, no se pudo realizar el test de velocidad puede deberse a la lejanía del Acces Point, no se nos permitio ingresar al plantel</t>
  </si>
  <si>
    <t>Calificación</t>
  </si>
  <si>
    <t>COLONIA SANTA FE</t>
  </si>
  <si>
    <t>COLONIA SAN SEBASTIAN</t>
  </si>
  <si>
    <t>COLONIA VILLA DE LAS FLORES</t>
  </si>
  <si>
    <t>COLONIA EL LUCERO</t>
  </si>
  <si>
    <t>COLONIA LOS ANGELES</t>
  </si>
  <si>
    <t>COLONIA BALCONES DE LA JOYA</t>
  </si>
  <si>
    <t>COLONIA LEÓN I</t>
  </si>
  <si>
    <t>COLONIA ECHEVESTE 2000</t>
  </si>
  <si>
    <t>COLONIA HACIENDA ECHEVESTE</t>
  </si>
  <si>
    <t>COLONIA HIDALGO</t>
  </si>
  <si>
    <t>COLONIA LOMAS DE LAS HILAMAS</t>
  </si>
  <si>
    <t>COLONIA SAN NICOLAS</t>
  </si>
  <si>
    <t>COLONIA VALLE DE SEÑORA</t>
  </si>
  <si>
    <t>COLONIA LA MARTINICA</t>
  </si>
  <si>
    <t>COLONIA AZTECAS</t>
  </si>
  <si>
    <t>COLONIA PANORAMA</t>
  </si>
  <si>
    <t>COLONIA ORIENTAL</t>
  </si>
  <si>
    <t>COLONIA PORTALES DE SAN SEBASTIAN</t>
  </si>
  <si>
    <t>COLONIA CHAPALITA</t>
  </si>
  <si>
    <t>COLONIA PILETAS SEGUNDA SECCION</t>
  </si>
  <si>
    <t>COLONIA JARDIN DE JEREZ SEGUNDA SECCION</t>
  </si>
  <si>
    <t>COLONIA LOMAS DE LOS OLIVOS</t>
  </si>
  <si>
    <t>COLONIA LEON II</t>
  </si>
  <si>
    <t>COLONIA LOMAS DE JEREZ</t>
  </si>
  <si>
    <t>COLONIA VALLE VERDE</t>
  </si>
  <si>
    <t>COLONIA ESPAÑA</t>
  </si>
  <si>
    <t>COLONIA ESPAÑITA</t>
  </si>
  <si>
    <t>COLONIA FUTURAMA MONTERREY</t>
  </si>
  <si>
    <t>COLONIA AZTECA</t>
  </si>
  <si>
    <t>COLONIA KENNEDY</t>
  </si>
  <si>
    <t>COLONIA JARDINES DEL ORIRNTE</t>
  </si>
  <si>
    <t>COLONIA CHULAVISTA</t>
  </si>
  <si>
    <t>COLONIA VISTA HERMOSA SUR</t>
  </si>
  <si>
    <t>COLONIA LAS AMERICAS</t>
  </si>
  <si>
    <t>COLONIA SAN JUAN BOSCO</t>
  </si>
  <si>
    <t>COLONIA SANTA RITA DE LOS NARANJOS</t>
  </si>
  <si>
    <t>COLONIA ARBOLEDAS</t>
  </si>
  <si>
    <t>COLONIA LOMAS DE LA TRINIDAD</t>
  </si>
  <si>
    <t>COLONIA JESUS DE NAZARET</t>
  </si>
  <si>
    <t>COLONIA PROLONGACIÓN JUÁREZ</t>
  </si>
  <si>
    <t>COLONIA CUMBRES DE LA PISCINA</t>
  </si>
  <si>
    <t>COLONIA CERRITO DE JEREZ</t>
  </si>
  <si>
    <t>COLONIA SAN CARLOS LA ROCHA</t>
  </si>
  <si>
    <t>COLONIA VILLAS DE SAN NICOLAS</t>
  </si>
  <si>
    <t>COLONIA SATELITE</t>
  </si>
  <si>
    <t>COLONIA BARRIO GUADALUPE</t>
  </si>
  <si>
    <t>COLONIA PERIODISTAS DE MEXICO</t>
  </si>
  <si>
    <t>COLONIA MORELOS</t>
  </si>
  <si>
    <t>COLONIA LIBERTAD</t>
  </si>
  <si>
    <t>COLONIA LAS TROJES LEON DE LOS ALDAMA</t>
  </si>
  <si>
    <t>COLONIA SAN PEDRO DE LOS HERNANDEZ</t>
  </si>
  <si>
    <t>COLONIA JARDINES DE JEREZ 1ERA SECCION</t>
  </si>
  <si>
    <t>COLONIA SAN JOSE EL ALTO</t>
  </si>
  <si>
    <t>COLONIA LAS HILAMAS</t>
  </si>
  <si>
    <t>COLONIA LAS PALMAS</t>
  </si>
  <si>
    <t>COLONIA RINCON DE LA FLORIDA</t>
  </si>
  <si>
    <t xml:space="preserve">COLONIA INFONAVIT GRANADA </t>
  </si>
  <si>
    <t>COLONIA LA SOLEDAD</t>
  </si>
  <si>
    <t xml:space="preserve">COMUNIDAD LA JOYA </t>
  </si>
  <si>
    <t>COLONIA SAN ISIDRO</t>
  </si>
  <si>
    <t>COLONIA MIRADOR CAMPESTRE</t>
  </si>
  <si>
    <t>COLONIA VIBAR</t>
  </si>
  <si>
    <t>COLONIA REAL DE LA JOYA</t>
  </si>
  <si>
    <t>COLONIA ARBIDE</t>
  </si>
  <si>
    <t>COLONIA DELTA DE JEREZ</t>
  </si>
  <si>
    <t>COLONIA GRANJENO IVEG</t>
  </si>
  <si>
    <t>COLONIA LA ERMITA</t>
  </si>
  <si>
    <t>COLONIA LA MOREÑA</t>
  </si>
  <si>
    <t>COLONIA AMPLIACION SAN FRANCISCO</t>
  </si>
  <si>
    <t>COLONIA DELTA 2000</t>
  </si>
  <si>
    <t>COLONIA JARDINES DE JEREZ 1RA. SECCION</t>
  </si>
  <si>
    <t>COLONIA HEROES DE CHAPULTEPEC</t>
  </si>
  <si>
    <t>COLONIA LINDAVISTA</t>
  </si>
  <si>
    <t>COLONIA PLAZA DE TOROS</t>
  </si>
  <si>
    <t>COLONIA LAS ARBOLEDAS</t>
  </si>
  <si>
    <t>COLONIA LOMAS DE ARBIDE</t>
  </si>
  <si>
    <t>COLONIA BUGAMBILIAS</t>
  </si>
  <si>
    <t>COLONIA LOS OLIVOS</t>
  </si>
  <si>
    <t>COLONIA INDUSTRIAL JUAREZ</t>
  </si>
  <si>
    <t>COLONIA PARQUE MANZANARES</t>
  </si>
  <si>
    <t>COLONIA PONIENTE LOMA BONITA</t>
  </si>
  <si>
    <t>COLONIA VISTA HERMOSA</t>
  </si>
  <si>
    <t>COLONIA LAS AMALIAS</t>
  </si>
  <si>
    <t>COLONIA PEÑITAS</t>
  </si>
  <si>
    <t>COLONIA SAN MARCOS</t>
  </si>
  <si>
    <t>COLONIA LAS PILETAS</t>
  </si>
  <si>
    <t>COLONIA SAN ANATONIO</t>
  </si>
  <si>
    <t>COLONIA JARDINES DEL ORIENTE</t>
  </si>
  <si>
    <t>COLONIA LA BRISA</t>
  </si>
  <si>
    <t>COLONIA JARDINES DE SAN JUAN</t>
  </si>
  <si>
    <t>COLONIA INDUSTRIAL (HAB.)</t>
  </si>
  <si>
    <t>COMUNIDAD SAN JUAN DE ABAJO</t>
  </si>
  <si>
    <t>COLONIA JARDINES DEL MORAL</t>
  </si>
  <si>
    <t>COLONIA SANTA RITA</t>
  </si>
  <si>
    <t>COLONIA OBSERVATORIO II</t>
  </si>
  <si>
    <t>COLONIA OBRERA</t>
  </si>
  <si>
    <t>COLONIA EL GRANJENO PLUS</t>
  </si>
  <si>
    <t>COLONIA LAURELES DE LA FLORIDA</t>
  </si>
  <si>
    <t>COLONIA REAL PROVIDENCIA II</t>
  </si>
  <si>
    <t>COLONIA LOS LIMONES</t>
  </si>
  <si>
    <t>COLONIA CASA BLANCA</t>
  </si>
  <si>
    <t>COLONIA INDUSTRIAL</t>
  </si>
  <si>
    <t>COLONIA LA RESERVA</t>
  </si>
  <si>
    <t>COLONIA SAN CARLOS</t>
  </si>
  <si>
    <t>COLONIA PILETAS</t>
  </si>
  <si>
    <t>COLONIA LAS TORRES</t>
  </si>
  <si>
    <t>COLONIA PONIENTE PILETAS IV SECCION</t>
  </si>
  <si>
    <t>COLONIA PERIODISTAS MEXICANOS</t>
  </si>
  <si>
    <t>COLONIA JARDINES DE SAN SEBASTIAN</t>
  </si>
  <si>
    <t>COLONIA BOULEVARD EPSILON VALLE DORADO</t>
  </si>
  <si>
    <t>COLONIA LA NORIA</t>
  </si>
  <si>
    <t>COLONIA VALLE DE LA LUZ</t>
  </si>
  <si>
    <t>COLONIA VILLAS DE SAN NICOLAS II</t>
  </si>
  <si>
    <t>COLONIA LAS MANDARINAS</t>
  </si>
  <si>
    <t>COLONIA LOMA BONITA</t>
  </si>
  <si>
    <t>COLONIA INFONAVIT GRANADA</t>
  </si>
  <si>
    <t>COLONIA JARDINES DE JEREZ II SECCION</t>
  </si>
  <si>
    <t>COLONIA SAN JUAN DE ABAJO</t>
  </si>
  <si>
    <t>COLONIA JESUS DE NAZARETH</t>
  </si>
  <si>
    <t>COLONIA JOYAS DE CASTILLA</t>
  </si>
  <si>
    <t>COLONIA INFONAVIT EL GRANJENO</t>
  </si>
  <si>
    <t>COLONIA PUEBLO SAN NICOLAS DE LOS GONZALEZ</t>
  </si>
  <si>
    <t>COLONIA RESIDENCIAL CAMELINAS</t>
  </si>
  <si>
    <t>COLONIA LA JOYA</t>
  </si>
  <si>
    <t>COLONIA JARDINES DE JEREZ II</t>
  </si>
  <si>
    <t>COLONIA REFUGIO DE SAN JOSE</t>
  </si>
  <si>
    <t>COLONIA HILAMAS 3RA. SECCION</t>
  </si>
  <si>
    <t>COLONIA LA GLORIA</t>
  </si>
  <si>
    <t>COLONIA SINARQUISTAS</t>
  </si>
  <si>
    <t>COLONIA VALLE DORADO</t>
  </si>
  <si>
    <t>COLONIA ZONA CENTRO</t>
  </si>
  <si>
    <t>COLONIACOLINA DE LA HACIENDA</t>
  </si>
  <si>
    <t>COLONIA LA LUZ</t>
  </si>
  <si>
    <t>COLONIA PASEOS DEL MOLINO</t>
  </si>
  <si>
    <t>COLONIA LOS LAURELES</t>
  </si>
  <si>
    <t>COLONIA VILLAS DE SAN LUIS</t>
  </si>
  <si>
    <t>COLONIA POPULAR INCA</t>
  </si>
  <si>
    <t>COLONIA FRANCISCO DE ASIS</t>
  </si>
  <si>
    <t>COLONIA PILETAS II</t>
  </si>
  <si>
    <t>COLONIA LAS FUENTES</t>
  </si>
  <si>
    <t>COLONIA LOMAS VISTA HERMOSA SUR</t>
  </si>
  <si>
    <t>COLONIA SAN ISIDRO 37530.</t>
  </si>
  <si>
    <t>COLONIACONJUNTO HABITACIONAL VILLA DE LAS FLORES</t>
  </si>
  <si>
    <t xml:space="preserve">COLONIA VALLE DE SAN JOSE </t>
  </si>
  <si>
    <t>COLONIA JOL GUA VER</t>
  </si>
  <si>
    <t>COLONIA SAN IGNACIO</t>
  </si>
  <si>
    <t>COLONIA SAN RAFAEL</t>
  </si>
  <si>
    <t>COLONIA FLORES MAGON</t>
  </si>
  <si>
    <t>COLONIA EL BARRIO</t>
  </si>
  <si>
    <t>COLONIA PASEOS DE LA CATELLANA</t>
  </si>
  <si>
    <t>COLONIA PUERTA DORADA</t>
  </si>
  <si>
    <t>COLONIA 10 DE MAYO</t>
  </si>
  <si>
    <t>COLONIA EL PAISAJE</t>
  </si>
  <si>
    <t>COLONIA PARQUE DE LA NORIA</t>
  </si>
  <si>
    <t>COLONIA AMPLIACION LEON I</t>
  </si>
  <si>
    <t>COLONIA SAN FRANCISCO DE ASIS</t>
  </si>
  <si>
    <t>COLONIA ANGELES Y MEDINA</t>
  </si>
  <si>
    <t>COLONIA JOLGUABER</t>
  </si>
  <si>
    <t>COLONIA RIZOS DEL SAUCILLO</t>
  </si>
  <si>
    <t>COLONIA LOMAS DEL MIRADOR</t>
  </si>
  <si>
    <t>COLONIA OBSERVATORIO</t>
  </si>
  <si>
    <t>COLONIA ERMITA</t>
  </si>
  <si>
    <t>COLONIA PASEOS</t>
  </si>
  <si>
    <t>COLONIA MARIA DOLORES</t>
  </si>
  <si>
    <t>COLONIA SAN FELIPE DE JESUS</t>
  </si>
  <si>
    <t>COLONIA BUENA VISTA</t>
  </si>
  <si>
    <t>COLONIA LA FLORIDA</t>
  </si>
  <si>
    <t>COLONIA SAN JOSE DEL ALTO</t>
  </si>
  <si>
    <t>COLONIA LOS PINOS</t>
  </si>
  <si>
    <t>COLONIA SAN NICOLAS DE LOS GONZALEZ</t>
  </si>
  <si>
    <t>COLONIA VALLE DE SAN JOSE</t>
  </si>
  <si>
    <t>COLONIA EL CARMEN (C.T.M.)</t>
  </si>
  <si>
    <t>COLONIA ESPARRAGO DE JEREZ S/N</t>
  </si>
  <si>
    <t>COLONIA LAS VILLAS</t>
  </si>
  <si>
    <t>COLONIA DESARROLLO EL POTRERO</t>
  </si>
  <si>
    <t>COLONIA VILLAS SANTA TERESITA</t>
  </si>
  <si>
    <t>COLONIA VISTA ESMERALDA</t>
  </si>
  <si>
    <t>COLONIA UNIDAD DEPORTIVA</t>
  </si>
  <si>
    <t>COLONIA SAN ISIDRO DE JEREZ</t>
  </si>
  <si>
    <t>COLONIA ALBAZUL RESIDENCIAL</t>
  </si>
  <si>
    <t>COLONIA PARQUES DEL SUR</t>
  </si>
  <si>
    <t>COLONIA VALLE DELTA</t>
  </si>
  <si>
    <t>COLONIA KILLIAN</t>
  </si>
  <si>
    <t>COLONIA LEON I</t>
  </si>
  <si>
    <t>COLONIA SANTO DOMINGO</t>
  </si>
  <si>
    <t>COLONIA LOS CASTILLOS</t>
  </si>
  <si>
    <t>COLONIA PRESITAS DELCONSUELO</t>
  </si>
  <si>
    <t>COLONIA FRACCIONES DE SANTA JULIA</t>
  </si>
  <si>
    <t>COLONIA CAÑADA DEL REFUGIO</t>
  </si>
  <si>
    <t>COLONIA LOS FRESNOS LEÓN</t>
  </si>
  <si>
    <t>COLONIA INDUSTRIAL DELTA</t>
  </si>
  <si>
    <t>COLONIACONJUNTO ESTRELLA</t>
  </si>
  <si>
    <t>COLONIA VILLA INSURGENTES</t>
  </si>
  <si>
    <t>COLONIACONSTELACION</t>
  </si>
  <si>
    <t>COLONIA VILLAS DE SANTA JULIA</t>
  </si>
  <si>
    <t>COLONIA REAL PROVIDENCIA</t>
  </si>
  <si>
    <t>COLONIA OBREGÓN</t>
  </si>
  <si>
    <t>COLONIA LA PISCINA KILÓMETRO 3.5</t>
  </si>
  <si>
    <t>COLONIA STA MARÍA DEL GRANJENO</t>
  </si>
  <si>
    <t>COLONIA PILETAS I Y II</t>
  </si>
  <si>
    <t>COLONIA VALLE DE IRTICH S/N ESQ. MADRE TIERRA</t>
  </si>
  <si>
    <t>COLONIA SAN MIGUEL INFONAVIT</t>
  </si>
  <si>
    <t>COLONIA JOAQUÍN PARDAVE 213</t>
  </si>
  <si>
    <t>COLONIA SAN FRANCISCO AMPLIACIÓN</t>
  </si>
  <si>
    <t>COLONIA LAS TROJES</t>
  </si>
  <si>
    <t>COLONIA SAN JOSE DE CEMENTOS</t>
  </si>
  <si>
    <t>COLONIA SANTA MARIA DE CEMENTOS</t>
  </si>
  <si>
    <t>COLONIA SANTA ROSA DE LIMA</t>
  </si>
  <si>
    <t>COLONIA SAN JOSE DELCONSUELO</t>
  </si>
  <si>
    <t>COLONIA RIVERA DE LA PRESA</t>
  </si>
  <si>
    <t>COLONIA VALLE DE SAN BERNARDO</t>
  </si>
  <si>
    <t>COLONIA LOMAS DE GUADALUPE</t>
  </si>
  <si>
    <t>COLONIA PALOMARES</t>
  </si>
  <si>
    <t>COLONIA PRESIDENTES DE MEXICO</t>
  </si>
  <si>
    <t>COLONIA LOURDES</t>
  </si>
  <si>
    <t>COLONIA LOMAS DE ECHEVESTE</t>
  </si>
  <si>
    <t>COLONIA ARBOLEDAS DE LOS CASTILLOS II</t>
  </si>
  <si>
    <t>COLONIA 8 DE MARZO</t>
  </si>
  <si>
    <t>COLONIA SAN MANUEL</t>
  </si>
  <si>
    <t>COLONIA JARDINES DE ECHEVESTE</t>
  </si>
  <si>
    <t>COLONIA MISION DE LA LUZ</t>
  </si>
  <si>
    <t>COLONIA PILETAS IV</t>
  </si>
  <si>
    <t>COLONIA INDUSTRIAL DELTA LEÓN</t>
  </si>
  <si>
    <t>COLONIA LOMAS DEL CAMPESTRE</t>
  </si>
  <si>
    <t>COLONIA JARDINES DE JEREZ</t>
  </si>
  <si>
    <t>COLONIA VALLE DE JEREZ</t>
  </si>
  <si>
    <t>COLONIA CONVIVE</t>
  </si>
  <si>
    <t>COLONIA CONDOMINIO BUENOS AIRES</t>
  </si>
  <si>
    <t>COLONIA DUARTE</t>
  </si>
  <si>
    <t>Fibra óptica</t>
  </si>
  <si>
    <t>DEPORTIVA MUNICIPAL DE SILAO</t>
  </si>
  <si>
    <t>CALLE RAÚL BAILLERES ORIENTE 161.  ZONA CENTRO.  CÓDIGO POSTAL 36100.</t>
  </si>
  <si>
    <t>SILAO</t>
  </si>
  <si>
    <t>ECO PARQUE LOS EUCALIPTOS</t>
  </si>
  <si>
    <t>CAMPAMENTO DEL FERROCARRIL S/N. COLONIA  LA ESTRELLA. CÓDIGO POSTAL 36150.</t>
  </si>
  <si>
    <t>JARDIN PRINCIPAL SILAO</t>
  </si>
  <si>
    <t>CALLE PORTAL DE VICTORIA Y 5 DE MAYO. COLONIA ZONA CENTRO. CÓDIGO POSTAL 36100.</t>
  </si>
  <si>
    <t xml:space="preserve"> COLONIA ZONA CENTRO</t>
  </si>
  <si>
    <t>MERCADO VICTORIA</t>
  </si>
  <si>
    <t>CALLE IGNACIO ALLENDE Y PINO SUAREZ. ZONA CENTRO. CÓDIGO POSTAL 36100.</t>
  </si>
  <si>
    <t>PARQUE LA ALAMEDA</t>
  </si>
  <si>
    <t>CALLE ALAMEDA S/N.  COLONIA ESTACIÓN DE FERROCARRIL. CÓDIGO POSTAL 36100.</t>
  </si>
  <si>
    <t>CALLE CAMPAMENTO DEL FERROCARRIL S/N. COLONIA  LA ESTRELLA. CÓDIGO POSTAL 36150.</t>
  </si>
  <si>
    <t>PLAZA LIBERTAD</t>
  </si>
  <si>
    <t>CALLE LIBERTAD Y ALVARO OBREGÓN. COLONIA ZONA CENTRO. CÓDIGO POSTAL 36100.</t>
  </si>
  <si>
    <t>POLIDEPORTIVO LOS EUCALIPTOS</t>
  </si>
  <si>
    <t>CALLE CARRETERA A TREJO S/N. COLONIA CAMPAMENTO DEL FERROCARRIL. CÓDIGO POSTAL 36150.</t>
  </si>
  <si>
    <t>PARQUE GUADALUPE</t>
  </si>
  <si>
    <t>CALLE NUESTRA SEÑORA DEL CARMEN 24. FRACC. GUADALUPE I. CÓDIGO POSTAL 36100.</t>
  </si>
  <si>
    <t>COLONIA GUADALUPE I</t>
  </si>
  <si>
    <t>PARQUE SOPEÑA</t>
  </si>
  <si>
    <t>CALLE EULALIO GUTIERREZ 1 Y REVOLUCION. COLONIA SOPEÑA.  CÓDIGO POSTAL 36100.</t>
  </si>
  <si>
    <t>11DES0055Z - EFRAIN HUERTA</t>
  </si>
  <si>
    <t>CALLE AGUSTÍN DE ITURBIDE S/N. COLONIA SILAO CENTRO. CÓDIGO POSTAL 36100.</t>
  </si>
  <si>
    <t>11DJN0035B - CATALINA D' ERSELL DULCHE E.</t>
  </si>
  <si>
    <t>CALLE RAUL BALLERES S/N A UN COSTADO DEL ESTADIO DE BEISBOL MUNICIPAL. COLONIA CENTRO. CÓDIGO POSTAL 36100.</t>
  </si>
  <si>
    <t xml:space="preserve"> COLONIA CENTRO</t>
  </si>
  <si>
    <t>11DJN0258K - MIGUEL HIDALGO Y COSTILLA</t>
  </si>
  <si>
    <t>CALLE PROLONGACION FUNDACION S/N. COLONIA CENTRO. CÓDIGO POSTAL 36100.</t>
  </si>
  <si>
    <t>11DJN0317J - EVA SAMANO DE LOPEZ MATEOS</t>
  </si>
  <si>
    <t>AVENIDA REFORMA NUM. 1-A. COLONIA  REFORMA. CÓDIGO POSTAL 36149.</t>
  </si>
  <si>
    <t>11DJN0322V - BRIGIDA ALFARO</t>
  </si>
  <si>
    <t>BOULEVARD EMILIANO ZAPATA NÚMERO EXTERIOR S/N. COLONIA LORENZO MOSQUEDA. CÓDIGO POSTAL 36112.</t>
  </si>
  <si>
    <t>11DJN0618F - FRAY PEDRO DE GANTE</t>
  </si>
  <si>
    <t>CALLE JUAN ESCUTIA NUMERO 2. COLONIA INDEPENDENCIA. CÓDIGO POSTAL 36160.</t>
  </si>
  <si>
    <t>11DJN0622S - ELENA TORRES CUELLAR</t>
  </si>
  <si>
    <t>CALLE AQUILES SERDAN S/N. COLONIA LOS ANGELES. CÓDIGO POSTAL 36120.</t>
  </si>
  <si>
    <t xml:space="preserve"> COLONIA LOS ANGELES</t>
  </si>
  <si>
    <t>11DJN1105N - BERTHA VON GLUMER LEYVA</t>
  </si>
  <si>
    <t>CALLE CALZADA HIDALGO S/N. COLONIA CENTRO. CÓDIGO POSTAL 36100.</t>
  </si>
  <si>
    <t>11DJN3446Y - PROGRESO</t>
  </si>
  <si>
    <t>CALLE PLAN DE GUANAJUATO S/N. COLONIA PROGRESO. CÓDIGO POSTAL 36135.</t>
  </si>
  <si>
    <t>11DPR0333R - PROFR. Y GENERAL CANDIDO NAVARRO</t>
  </si>
  <si>
    <t xml:space="preserve">CALLE MUNICIPIO LIBRE NUM. 39 B. COLONIA PORGRESO. CÓDIGO. POSTAL 36135. </t>
  </si>
  <si>
    <t>11DPR0334Q - NIÑOS HEROES</t>
  </si>
  <si>
    <t>AVENIDA RAMAL DE GUANAJUATO NUMERO 95. COLONIA REFORMA.  CÓDIGO POSTAL 36149.</t>
  </si>
  <si>
    <t>11DPR0336O - IGNACIO RAMIREZ LOPEZ</t>
  </si>
  <si>
    <t>CALLE FUNDACIÓN NÚMERO EXTERIOR 41 . COLONIA SILAO CENTRO. CÓDIGO POSTAL 36100.</t>
  </si>
  <si>
    <t>11DPR0338M - J. JESUS GONZALEZ ORTEGA</t>
  </si>
  <si>
    <t>CALLE JOSÉ ROCHA 18-28. COLONIA BARRIO NUEVO. CÓDIGO POSTAL 36100.</t>
  </si>
  <si>
    <t>11DPR0542X - LAZARO CARDENAS DEL RIO</t>
  </si>
  <si>
    <t>CALLE NARDO NUMERO 6. COLONIA LA JOYITA. CÓDIGO POSTAL 36130.</t>
  </si>
  <si>
    <t>COLONIA LA JOYITA</t>
  </si>
  <si>
    <t>11DPR0728B - LIC. ADOLFO LOPEZ MATEOS</t>
  </si>
  <si>
    <t>CALLE ANTIGUO CAMINO A TREJO S/N FRENTE AL LIENZO CHARRO. COLONIA ADOLFO LOPEZ MATEOS. CÓDIGO POSTAL  36150.</t>
  </si>
  <si>
    <t>11DPR1366P - BENITO JUAREZ</t>
  </si>
  <si>
    <t>CALLE EULALIO GUTIÉRREZ NÚMERO EXTERIOR S/N. COLONIA SOPEÑA. CÓDIGO POSTAL 36119.</t>
  </si>
  <si>
    <t>11DPR1394L - LIC. LUIS I. RODRIGUEZ</t>
  </si>
  <si>
    <t>CALLE PINO SUAREZ NUMERO EXTERIOR 117. COLONIA SILAO CENTRO. CÓDIGO POSTAL 36100.</t>
  </si>
  <si>
    <t>11DPR1443D - GENERAL FELIPE ANGELES</t>
  </si>
  <si>
    <t>CALLE IGNACIO RAMIREZ S/N. COLONIA  LOS ANGELES. CÓDIGO POSTAL 36120.</t>
  </si>
  <si>
    <t>11DES0111A - BICENTENARIO DE LA INDEPENDENCIA</t>
  </si>
  <si>
    <t>CALLE MADROÑO S/N. COLONIA  NORIA DE SOPEÑA 2A. SECCION. CÓDIGO POSTAL   36112.</t>
  </si>
  <si>
    <t>11DPR3314X - RAUL BAILLERES</t>
  </si>
  <si>
    <t>BOULEVARD BAILLERES NÚMERO EXTERIOR 46 . COLONIA JARDINES DE LA VICTORIA. CÓDIGO POSTAL 36110.</t>
  </si>
  <si>
    <t>11EES0043T - MIGUEL HIDALGO Y COSTILLA</t>
  </si>
  <si>
    <t>CALLE PALMA NÚMERO EXTERIOR 5 . COLONIA SILAO CENTRO. CÓDIGO POSTAL 36100.</t>
  </si>
  <si>
    <t>11ETV1087C - JOSE VASCONCELOS</t>
  </si>
  <si>
    <t>CALLE LOMA AZUL NÚMERO EXTERIOR SN. COLONIA LA LOMA. CÓDIGO POSTAL 36119.</t>
  </si>
  <si>
    <t>11EJN0181L - "SOLIDARIDAD"</t>
  </si>
  <si>
    <t>CALLE 16 DE SEPTIEMBRE NUMERO 93. COLONIA CENTRO. CÓDIGO POSTAL 36100.</t>
  </si>
  <si>
    <t>11EJN0330C - LA MALINCHE</t>
  </si>
  <si>
    <t>CALLE NIÑOS HEROES S/N. COMUNIDAD DE FRANCO CÓDIGO POSTAL 36126</t>
  </si>
  <si>
    <t xml:space="preserve"> COMUNIDAD DE FRANCO</t>
  </si>
  <si>
    <t>ESPACIO CULTURAL</t>
  </si>
  <si>
    <t>MUSEO JOSE Y TOMAS CHAVEZ MORADO</t>
  </si>
  <si>
    <t>CALLE GENERAL VICENTE GUERRERO. 1. COLONIA CENTRO. CÓDIGO POSTAL 36100</t>
  </si>
  <si>
    <t>11EJN0422T - JUAN DE JASSO</t>
  </si>
  <si>
    <t>CALLE TIERRA Y LIBERTAD. COLONIA TIERRA Y LIBERTAD. CÓDIGO POSTAL 36143.</t>
  </si>
  <si>
    <t>11EPR0312D - IGNACIO FREYRE</t>
  </si>
  <si>
    <t>AVENIDA REFORMA S/N. COLONIA REFORMA. CÓDIGO POSTAL  36149.</t>
  </si>
  <si>
    <t>11EPR0308R - EVERARDA ROMERO ARENAS</t>
  </si>
  <si>
    <t>CALLE PALMA NÚMERO EXTERIOR 1. COLONIA SILAO CENTRO. CÓDIGO POSTAL 36100.</t>
  </si>
  <si>
    <t>11EPR0313C - VICTORIANO RODRIGUEZ</t>
  </si>
  <si>
    <t>CALLE ALAMEDA S/N. COLONIA  ZONA CENTRO. CÓDIGO POSTAL  36100.</t>
  </si>
  <si>
    <t>11EPR0377N - J NATIVIDAD MACIAS</t>
  </si>
  <si>
    <t>BOULEVARD RAÚL BAILLERES NORTE S/N. COLONIA SILAO CENTRO. CÓDIGO POSTAL 36100.</t>
  </si>
  <si>
    <t>11EPR0838G - MA. GUADALUPE ARAIZA GODINEZ</t>
  </si>
  <si>
    <t>CALLE JUAREZ NUMERO 63. COLONIA  ZONA CENTRO. CÓDIGO POSTAL 36100.</t>
  </si>
  <si>
    <t>11ETV0399Y - MANUEL TOUSSAINT</t>
  </si>
  <si>
    <t>CALLE SOPEÑA S/N. COLONIA SOPEÑA. CÓDIGO POSTAL 36119.</t>
  </si>
  <si>
    <t>11ETV0612Z - TELESECUNDARIA NUM. 611</t>
  </si>
  <si>
    <t>CALLE NUESTRA SEÑORA DEL CARMEN NUMERO 2. COLONIA  GUADALUPE. CÓDIGO POSTAL 36142.</t>
  </si>
  <si>
    <t>11EPR0911Z - LUIS CHAVEZ OROZCO</t>
  </si>
  <si>
    <t>CALLE JOSE ZORRILLA NÚMERO EXTERIOR 63. COLONIA HACIENDA DE CERRITOS. CÓDIGO POSTAL 36143.</t>
  </si>
  <si>
    <t>11ETV0448Q - TELESECUNDARIA NUM. 443</t>
  </si>
  <si>
    <t>CALLE JUAN ESCUTIA  S/N. COLONIA INDEPENDENCIA. CÓDIGO POSTAL 36160.</t>
  </si>
  <si>
    <t>COLONIA INDEPENDENCIA</t>
  </si>
  <si>
    <t>MODULO EDUCATIVO USAE SILAO</t>
  </si>
  <si>
    <t>CALLE 5 DE MAYO 19. COLONIA CENTRO. CÓDIGO POSTAL 36100.</t>
  </si>
  <si>
    <t>SUPERVISION DE ZONA ESCOLAR DE EDUCACION PREESCOLAR NUM. 72</t>
  </si>
  <si>
    <t>CALLE SANTOS DEGOLLADO 4. COLONIA CENTRO. CÓDIGO POSTAL 36100.</t>
  </si>
  <si>
    <t>CASA DE LA CULTURA ISAURO RIONDA ARREGUIN</t>
  </si>
  <si>
    <t>CALLE DR. DOMENZAIN # 31. COLONIA ZONA CENTRO. CÓDIGO POSTAL  36100.</t>
  </si>
  <si>
    <t>CENTRO IMPULSO LOS ESPARRAGOS</t>
  </si>
  <si>
    <t>CALLE ADOLFO RUIZ CORTINEZ #27. COLONIA LOS ESPARRAGOS.  CÓDIGO POSTAL 36159.</t>
  </si>
  <si>
    <t>SECRETARÍA DE FINANZAS. (OFICINA RECAUDADORA) OLT</t>
  </si>
  <si>
    <t>CALLE 5 DE MAYO 13. COLONIA CENTRO. CÓDIGO POSTLA 36100.</t>
  </si>
  <si>
    <t>SECRETARÍA DE GOBIERNO (DEFENSORÍA EN MATERIA CIVIL)</t>
  </si>
  <si>
    <t>CALLE FRANCISCO I MADERO 2-A. COLONIA CENTRO. CÓDIGO POSTAL 36100.</t>
  </si>
  <si>
    <t>11DPT0010Y - PLANTEL CONALEP 204.  SILAO</t>
  </si>
  <si>
    <t>CALLE BUGAMBILIAS # 21. COLONIA SOPEÑA. CÓDIGO POSTAL 36119.</t>
  </si>
  <si>
    <t>PRESIDENCIA MUNICIPAL DE SILAO DE LA VICTORIA</t>
  </si>
  <si>
    <t>CALLE MELCHOR OCAMPO 1. COLONIA CENTRO. CÓDIGO POSTAL  36100.</t>
  </si>
  <si>
    <t>11DJN0324T - LAURO AGUIRRE</t>
  </si>
  <si>
    <t>CALLE ANTONIO FUNES Y RAMIREZ NÚMERO EXTERIOR S/N. COLONIA EJIDO COECILLO. CÓDIGO POSTAL 36270.</t>
  </si>
  <si>
    <t xml:space="preserve"> COMUNIDAD COECILLO</t>
  </si>
  <si>
    <t>11DJN0597J - JOSE MA PINO SUAREZ</t>
  </si>
  <si>
    <t>CALLE ADOLFO LÓPEZ MATEOS LUCERO DE RAMALES. COLONIA NO APLICA. CÓDIGO POSTAL 36283.</t>
  </si>
  <si>
    <t xml:space="preserve"> COMUNIDAD LUCERO DE RAMALES</t>
  </si>
  <si>
    <t>11ETV0611A - TELESECUNDARIA 612 AGUSTIN YAÑEZ</t>
  </si>
  <si>
    <t>CALLE GUSTAVO DIAZ ORDAZ. COLONIA FRANCISCO JAVIER MINA. CÓDIGO POSTAL  36100.</t>
  </si>
  <si>
    <t>COLONIA FRANCISCO JAVIER MINA</t>
  </si>
  <si>
    <t>11DJN2843Q - SILAO DE LA VICTORIA</t>
  </si>
  <si>
    <t>CALLE VILLA DE GUADALUPE. COLONIA VILLA DE GUADALUPE. CÓDIGO POSTAL 36100.</t>
  </si>
  <si>
    <t>11DJN2844P - JOHANN HEINRICH</t>
  </si>
  <si>
    <t>CALLE NIÑOS HEROES. COMUNIDAD DE MENORES. CÓDIGO POSTAL 36294</t>
  </si>
  <si>
    <t xml:space="preserve"> COMUNIDAD DE MENORES</t>
  </si>
  <si>
    <t>11DJN3225N - JOSEFA ORTIZ DE DOMINGUEZ</t>
  </si>
  <si>
    <t>CALLE REFUGIO DE PILA S/N. COLONIA COLONIA CONDADO DE LA PILA. CÓDIGO POSTAL 36170.</t>
  </si>
  <si>
    <t>11DJN3277T - MIGUEL BORJA</t>
  </si>
  <si>
    <t>CALLE SAN JUAN DE LOS DURAN. COLONIA SAN JUAN DE LOS DURAN. CÓDIGO POSTAL 36100.</t>
  </si>
  <si>
    <t>11DJN4063Z - LIC. DON JOSE NATIVIDAD MACIAS</t>
  </si>
  <si>
    <t>CALLE RIO HONDO S/N. COLONIA   VALLE DE SAN JOSE. CÓDIGO POSTAL 36112.</t>
  </si>
  <si>
    <t>11DJN4064Y - ANTONIO ZUÑIGA</t>
  </si>
  <si>
    <t>CALLE JUVENTINO ROSAS S/N. COLONIA MEXICO. CÓDIGO POSTAL 36122.</t>
  </si>
  <si>
    <t>11DPR0345W - AGUSTIN MELGAR</t>
  </si>
  <si>
    <t>IGNACIO ALLENDE # 461. ZONA CENTRO. C.P. 38000. CELAYA. GTO</t>
  </si>
  <si>
    <t>ZONA CENTRO</t>
  </si>
  <si>
    <t>11DPR2361A - MANUEL M. DIEGUEZ</t>
  </si>
  <si>
    <t>CAMINO A VETA DE RAMALES S/N. COMUNIDAD VETA DE RAMALES CÓDIGO POSTAL  36100.</t>
  </si>
  <si>
    <t xml:space="preserve"> COMUNIDAD VETA DE RAMALES</t>
  </si>
  <si>
    <t>11DPR3357V - GUADALUPE VICTORIA</t>
  </si>
  <si>
    <t>CALLE VILLAS DE GUADALUPE S/N. COLONIA VILLAS DE GUADALUPE. CÓDIGO POSTAL 36132.</t>
  </si>
  <si>
    <t>11EPR0901S - BICENTENARIO DE LA INDEPENDENCIA</t>
  </si>
  <si>
    <t>CALLE HACIENDA DE CHICHIMEQUILLAS S/N. COLONIA LA HACIENDA. CÓDIGO POSTAL 36112.</t>
  </si>
  <si>
    <t>11DPR3666Z - ANTONIO ZUÑIGA NAVARRO</t>
  </si>
  <si>
    <t>CALLE FRANCISCO JAVIER MINA  S/N. COLONIA FRANCISCO JAVIER MINA. CÓDIGO POSTAL 36113.</t>
  </si>
  <si>
    <t>11DPR0367H-VENUSTIANO CARRANZA - PRIMARIA</t>
  </si>
  <si>
    <t>CALLE SAN JUAN DE LOS DURAN. COL SAN JUAN DE LOS DURAN. CÓDIGO POSTAL 36283.</t>
  </si>
  <si>
    <t>COMUNIDAD SAN JUAN DE LOS DURAN</t>
  </si>
  <si>
    <t>11ETV1088B - TELESECUNDARIA NUM. 1088</t>
  </si>
  <si>
    <t>CALLE LOS OLIVOS S/N. COLONIA  VALLE DE LAS HUERTAS. CÓDIGO POSTAL 36120.</t>
  </si>
  <si>
    <t>COLONIA VALLE DE LAS HUERTAS</t>
  </si>
  <si>
    <t>11EJN0026T - "IGNACIO RAMIREZ"</t>
  </si>
  <si>
    <t>CALLE COLONIA VIA I S/N. COLONIA VIA 1. CÓDIGO POSTAL 36126.</t>
  </si>
  <si>
    <t>11EJN0278X - AGUSTIN MELGAR</t>
  </si>
  <si>
    <t>CALLE COLONIA EL OLIVO S/N. COLONIA  EL OLIVO.  CÓDIGO POSTAL 36155.</t>
  </si>
  <si>
    <t>11EJN0331B - EFRAIN HUERTA</t>
  </si>
  <si>
    <t>CALLE QUETA JIMENEZ S/N. COLONIA ESTRELLASA. CÓDIGO POSTAL 36170.</t>
  </si>
  <si>
    <t>11EPR0319X - EMILIANO ZAPATA</t>
  </si>
  <si>
    <t>CALLE MENORES NÚMERO EXTERIOR S/N. COLONI MENORES. CÓDIGO POSTAL 36294.</t>
  </si>
  <si>
    <t>COMUNIDAD MENORES</t>
  </si>
  <si>
    <t>11DJN4613L - FEDERICO FROEBEL</t>
  </si>
  <si>
    <t>CALLE PEDRO MORENO S/N. COLONIA LOS ANGELES. CÓDIGO POSTAL 36120.</t>
  </si>
  <si>
    <t>11ETV0169F - DIEGO RIVERA</t>
  </si>
  <si>
    <t>CALLE EL COECILLO  S/N. COLONIA EJIDO COECILLO. CÓDIGO POSTAL   36270.</t>
  </si>
  <si>
    <t>11ETV0544T - TELESECUNDARIA NUM. 530</t>
  </si>
  <si>
    <t>CALLE RIO SILAO NUMERO 12. COLONIA VÍA 1 CÓDIGO POSTAL 36126.</t>
  </si>
  <si>
    <t>COLONIA VÍA 1</t>
  </si>
  <si>
    <t>11DJN4356M - NIÑOS HEROES</t>
  </si>
  <si>
    <t xml:space="preserve">CALLE SAN BARTOLO S/N. COLONIA SAN BARTOLO CÓDIGO POSTAL 36283. </t>
  </si>
  <si>
    <t>11DJN4450R - JARDIN DE NIÑOS ROSAURA ZAPATA CANO</t>
  </si>
  <si>
    <t>CALLE VETA DE RAMALES. COMUNIDAD DE VETA DE RAMALES. CÓDIGO POSTAL 36279.</t>
  </si>
  <si>
    <t xml:space="preserve"> COMUNIDAD DE VETA DE RAMALES</t>
  </si>
  <si>
    <t>11DPR1435V ESCUELA ALFREDO V BONFIL</t>
  </si>
  <si>
    <t>CALLE ADOLFO LOPEZ MATEOS S/N. COMUNIDAD DE LUCERO DE RAMALES. CÓDIGO POSTAL 36280.</t>
  </si>
  <si>
    <t xml:space="preserve"> COMUNIDAD DE LUCERO DE RAMALES</t>
  </si>
  <si>
    <t>CENTRO DE CAPACITACIÓN</t>
  </si>
  <si>
    <t>INSTITUTO ESTATAL DE CAPACITACIÓN PLANTEL SILAO</t>
  </si>
  <si>
    <t>COMUNIDAD DE CERRITOS CARRETERA LIBRE KM. 2.5. COLONIA LOS CERRITOS.  CÓDIGO POSTAL 36100.</t>
  </si>
  <si>
    <t>INSTITUTO GUANAJUATENSE PARA LAS PERSONAS CON DISCAPACIDAD (CEREVI)</t>
  </si>
  <si>
    <t>CALLE HACIENDA SILAO 900. COLONIA LA HACIENDA. CÓDIGO POSTAL 36100.</t>
  </si>
  <si>
    <t>COLONIA LA HACIENDA</t>
  </si>
  <si>
    <t>CENTRO IMPULSO LA HUERTA</t>
  </si>
  <si>
    <t>CALLE MEMBRILLO #14. COLONIA  LA HUERTA. CÓDIGO POSTAL 36119 .</t>
  </si>
  <si>
    <t>11ETC0028S - COLEGIO DE ESTUDIOS CIENTIFICOS Y TECNOLOGICOS DEL ESTADO DE GUANAJUATO PLANTEL SILAO</t>
  </si>
  <si>
    <t>CALLE CATALUÑA. COLONIA CONDADO DE LA PILA. CÓDIGO POSTAL 36172.</t>
  </si>
  <si>
    <t>CENTRO DE ATENCIÓN INTEGRAL Y SERVICIOS ESENCIALES EN SALUD (CAISES SILAO)</t>
  </si>
  <si>
    <t>CALLE HACIENDA DE LA VICTORIA 178. COLONIA EX HACIENDA DE FRANCO CÓDIGO POSTAL 36126.</t>
  </si>
  <si>
    <t>COLONIA EX HACIENDA DE FRANCO</t>
  </si>
  <si>
    <t>HOSPITAL GENERAL SILAO</t>
  </si>
  <si>
    <t>BOULEVARD SAN BERNARDO 39.  COLONIA BRISAS DE LOS RIOS. CÓDIGO POSTAL 36133.</t>
  </si>
  <si>
    <t xml:space="preserve">	11EPO0003B - UNIVERSIDAD POLITÉCNICA DEL BICENTENARIO</t>
  </si>
  <si>
    <t>CARRETERA ESTATAL SILAO ROMITA KM. 2. COLONIA SAN JUAN DE LOS DURAN. C.P. 36283. SILAO DE LA VICTORIA. GUANAJUATO.  COLONIA SAN JUAN LOS DURÁN</t>
  </si>
  <si>
    <t>11ETH0264Q - BACHILLERATO SABES MENORES</t>
  </si>
  <si>
    <t>CALLE AGUSTIN MELGAR ESQUINA CALZADA DE LOS HEROES. COMUNIDAD DE MENORES CÓDIGO POSTAL 36294</t>
  </si>
  <si>
    <t>NA</t>
  </si>
  <si>
    <t>Gustavo Villagomez</t>
  </si>
  <si>
    <t>El sitio presenta muchas interrupciones (pérdida de paquetes) puede deberse a que el Acces Point se encuentra muy retirado</t>
  </si>
  <si>
    <t>27b</t>
  </si>
  <si>
    <t>27a</t>
  </si>
  <si>
    <t>La conexión fue rápida y constante, la navegación fue fluida, no se observan anomalías, pero tiene muy bajo el ancho de banda</t>
  </si>
  <si>
    <t>La conexión fue rápida, pero la navegación en la página web presentó cortes (pérdidas de paquetes) esto puede deberse a que el Acces Point se encuenta algo retirado</t>
  </si>
  <si>
    <t>La conexión fue rápida y constante, la navegación presentó algo de lentitud puede deberse a que el Acces Point se encuentra lejos</t>
  </si>
  <si>
    <t>La conexión fue rápida y constante, la navegación fue fluida, no se observan anomalías, tiene buena señal pero el ancho de banda es muy bajo, en ese momento se encontraba personal de CEMER haciendo la revisión y se le comentó el resultado del test de velocidad, dijo que iba a subir el ancho de banda</t>
  </si>
  <si>
    <t>La conexión fue rápida y constante, la navegación fue fluida excepto por el Youtube que tardó en cargar un poco, tiene buena señal</t>
  </si>
  <si>
    <t>La conexión fue rápida y constante, la navegación fue fluida, no se observan anomalías, tiene buena señal, pero el ancho de banda es muy bajo</t>
  </si>
  <si>
    <t>No se puede acceder a la red no se visualiza el SSID ha de ser por que el Acces Point se encuentra muy lejos y no permitieron el ingreso al sitio</t>
  </si>
  <si>
    <t>Hay mucha intermitencia en la navegación (pérdida de paquetes) y no se pudo generar el test de velocidad, el Acces Point se encuentra a unos 30mts de distancia</t>
  </si>
  <si>
    <t>Hay mucha intermitencia en la navegación (pérdida de paquetes) y no se pudo generar el test de velocidad esto se puede deber a que el Acces Point se encuentra muy lejos</t>
  </si>
  <si>
    <t>No se puede acceder a la red no se visualiza el SSID ha de ser por que el Acces Point se encuentra muy lejos y ya no hay nadie en sitio para poder ingresar</t>
  </si>
  <si>
    <t>No se puede conectar a la red puede ser por que el Acces Point está muy lejos y no se nos dio acceso</t>
  </si>
  <si>
    <t>Presentó algo de intermitencia el Acces Point se encuentra muy retirado y no se nos permitió el ingreso</t>
  </si>
  <si>
    <t>La conexión fue rápida y constante, la navegación fue fluida, no permitió cargar videos en youtube, lo demás lo cargó sin problema</t>
  </si>
  <si>
    <t>La conexión fue rápida y constante, no permitio navegar en chrome, tiene buena señal pero el ancho de banda es muy bajo</t>
  </si>
  <si>
    <t>El Acces Point se encuentra muy alejado de la calle y no se nos permitió el ingreso a las instalaciones</t>
  </si>
  <si>
    <t>Mensajero</t>
  </si>
  <si>
    <t>Día</t>
  </si>
  <si>
    <t>Mes</t>
  </si>
  <si>
    <t>Año</t>
  </si>
  <si>
    <t>ALAMEDA HIDALGO</t>
  </si>
  <si>
    <t>ALAMEDA, 38050 LA ALAMEDA, GTO.</t>
  </si>
  <si>
    <t>CELAYA</t>
  </si>
  <si>
    <t>PARQUE LAS HUERTAS</t>
  </si>
  <si>
    <t>AV LAS HUERTAS, VALLE DE LOS NARANJOS, 38013, CELAYA.GTO</t>
  </si>
  <si>
    <t>PLAZA SAN AGUSTIN</t>
  </si>
  <si>
    <t>CALLE ALVARO OBREGON 97, COL. CENTRO, 38000 CELAYA, GTO.</t>
  </si>
  <si>
    <t>PLAZA PERFECTO IGNACIO ARANDA RUIZA DE ESPARZA (BOLA DE AGUA)</t>
  </si>
  <si>
    <t>JOSÉ MARIA MORELOS, COL. CENTRO, 38000 CELAYA, GTO.</t>
  </si>
  <si>
    <t>PARQUE FUNDADORES 450</t>
  </si>
  <si>
    <t>C. FUENTE DE TREVI 301, LAS FUENTES, 38040 CELAYA, GTO.</t>
  </si>
  <si>
    <t>PARQUE JOSÉ MARIA MORELOS Y PAVÓN</t>
  </si>
  <si>
    <t>SEGUNDA PRIV. FRANCISCO VILLA 14, EL DORADO, 38079 CELAYA, GTO.</t>
  </si>
  <si>
    <t>PARQUE XIMHAI</t>
  </si>
  <si>
    <t>AV JUAN JOSÉ TORRES LANDA LB, BAJIO DE LAS AMERICAS, 38014 CELAYA, GTO.</t>
  </si>
  <si>
    <t>PARQUE LOS NARANJOS</t>
  </si>
  <si>
    <t>AVENA, 38028 CELAYA, GTO.</t>
  </si>
  <si>
    <t>UNIDAD DEPORTIVA MIGUEL ALEMÁN VALDÉZ</t>
  </si>
  <si>
    <t>DEPORTIVA, 38033 CELAYA, GTO.</t>
  </si>
  <si>
    <t>UNIDAD DEPORTIVA NORTE CELAYA</t>
  </si>
  <si>
    <t>MANUEL OROZCO Y BERRA, NUEVO TECNOLOGICO, 38010 CELAYA, GTO.</t>
  </si>
  <si>
    <t>POLIDEPORTIVO EMILIANO ZAPATA</t>
  </si>
  <si>
    <t>UNIDAD DEPORTIVA, CARLOS M. PERALTA, EMILIANO ZAPATA, 38030 CELAYA, GTO.</t>
  </si>
  <si>
    <t>ESTACIONAMIENTO</t>
  </si>
  <si>
    <t>ESTACIONAMIENTO SUBTERRANEO ISSEG CELAYA</t>
  </si>
  <si>
    <t>COLONIA CENTRO CELAYA C.P.38000</t>
  </si>
  <si>
    <t>11DJN4297N - FEDERICO FROEBEL</t>
  </si>
  <si>
    <t>AVENIDA CASUARINAS NUM. 604</t>
  </si>
  <si>
    <t>11DES0008O - SECUNDARIA GENERAL GENERAL FRANCISCO VILLA</t>
  </si>
  <si>
    <t>MANUEL OROZCO Y BERRA NUM. 101 UNIDEC</t>
  </si>
  <si>
    <t>11DES0018V - SECUNDARIA GENERAL PROF. RAMON GARCIA GARIBAY</t>
  </si>
  <si>
    <t>CAMICHIN NUM. 101</t>
  </si>
  <si>
    <t>11DES0085T - MELCHOR OCAMPO</t>
  </si>
  <si>
    <t>LAGO ZIRAHUEN NUM. SN</t>
  </si>
  <si>
    <t>11DJN0024W - JOSE MA MORELOS Y PAVON</t>
  </si>
  <si>
    <t>J. BAUTISTA Y MARTE S/N ZONA DE ORO</t>
  </si>
  <si>
    <t>11DJN0045I - LIC. BENITO JUAREZ</t>
  </si>
  <si>
    <t>BOLIVIA NUM. 102</t>
  </si>
  <si>
    <t>11DJN0050U - S E R T O M A</t>
  </si>
  <si>
    <t>GENERAL GENOVEVO DE LA O NUM. 116 DESPUES DE LA CURVA</t>
  </si>
  <si>
    <t>11DJN0057N - EMILIO CARRANZA</t>
  </si>
  <si>
    <t>RANCHO TERCERA PRIVADA DE CHIHUAHUA NUM. 10 RANCHO SECO</t>
  </si>
  <si>
    <t>11DJN0058M - ROSAURA ZAPATA</t>
  </si>
  <si>
    <t>ANDADOR S/N UNIDAD INDEPENDENCIA</t>
  </si>
  <si>
    <t>11DJN0061Z - DOÑA MARGARITA MAZA DE JUAREZ</t>
  </si>
  <si>
    <t>NOCHEBUENA NUM. 103 HOTEL SAN DIEGO</t>
  </si>
  <si>
    <t>11DJN0132D - VALENTIN GOMEZ FARIAS</t>
  </si>
  <si>
    <t>LIC. ALFONSO TRUEBA OLIVARES NUM. 216 POR TELMEX</t>
  </si>
  <si>
    <t>11DJN0270F - MIGUEL HIDALGO Y COSTILLA</t>
  </si>
  <si>
    <t>ABASOLO S/N</t>
  </si>
  <si>
    <t>11DJN0279X - MOISES SAENZ GARZA</t>
  </si>
  <si>
    <t>AVENIDA REVOLUCION S/N</t>
  </si>
  <si>
    <t>11DJN0280M - IGNACIO RAMIREZ LOPEZ</t>
  </si>
  <si>
    <t>ANDADOR APASEO EL ALTO S/N</t>
  </si>
  <si>
    <t>11DJN0282K - RAMON GARCIA GARIBAY</t>
  </si>
  <si>
    <t>AZTLAN S/N</t>
  </si>
  <si>
    <t>11DJN0296N - ROSA MARTINEZ RIOS DE MACIAS</t>
  </si>
  <si>
    <t>PROLONGACION SIERRA HIMALAYA NUM. 106-A</t>
  </si>
  <si>
    <t>11DJN0419G - FRANCISCO GABILONDO SOLER</t>
  </si>
  <si>
    <t>CALLE SAN ISIDRO DE TROJES NUMERO EXTERIOR: SN, COLONIA SAN ISIDR</t>
  </si>
  <si>
    <t>11DJN0421V - ROSA MARIA MARTINEZ RIOS</t>
  </si>
  <si>
    <t>ABEDUL NUM. 100</t>
  </si>
  <si>
    <t>11DJN0422U - NETZAHUALCOYOTL</t>
  </si>
  <si>
    <t>TEXCOCO NUM. 218</t>
  </si>
  <si>
    <t>11DJN0510O - ESPERANZA FRANCO ESTRADA</t>
  </si>
  <si>
    <t>REAL DE PALMAR NUM. 118</t>
  </si>
  <si>
    <t>11DJN0522T - GENERAL IGNACIO ALLENDE</t>
  </si>
  <si>
    <t>ROSAL NUM. 303</t>
  </si>
  <si>
    <t>11DJN0624Q - DOROTEO ARANGO</t>
  </si>
  <si>
    <t>LAZARO CARDENAS Y MIGUEL ALEMAN S/N</t>
  </si>
  <si>
    <t>11DJN0625P - BERTHA VON GLUMER</t>
  </si>
  <si>
    <t>CALLE SOR JUANA INES DE LA CRUZ NUMERO EXTERIOR: 501 , COLONIA BO</t>
  </si>
  <si>
    <t>11DJN0713J - CRISTINA E FRITZCHE</t>
  </si>
  <si>
    <t>ESTACIONAMIENTO S/N</t>
  </si>
  <si>
    <t>11DJN0829J - JAVIER BONILLA CORTES</t>
  </si>
  <si>
    <t>IGNACIO ALLENDE NUM. 461</t>
  </si>
  <si>
    <t>11DJN0853J - CARMEN PEREZ VENEGAS</t>
  </si>
  <si>
    <t>EJIDO SAN FELIPE NUM. 103</t>
  </si>
  <si>
    <t>11DJN0934U - PABLO NERUDA</t>
  </si>
  <si>
    <t>RINCONADA DEL CIRUELO S/N</t>
  </si>
  <si>
    <t>11DJN0974V - ROSA GONZALEZ DE CARMONA</t>
  </si>
  <si>
    <t>MARMOL NUM. 100</t>
  </si>
  <si>
    <t>11DJN2866A - JUAN ENRIQUE PESTALOZZI</t>
  </si>
  <si>
    <t>CANAL DE LABRADORES NUM. 100</t>
  </si>
  <si>
    <t>11DJN2664E - FRANCISCO EDUARDO TRESGUERRAS</t>
  </si>
  <si>
    <t>SANTA MARTHA NUM. 115</t>
  </si>
  <si>
    <t>11DJN2846N - DIEGO RIVERA</t>
  </si>
  <si>
    <t>MIGUEL G. PUEBLITA S/N</t>
  </si>
  <si>
    <t>11DJN3041G - ESTEFANIA CASTAÑEDA NUÑEZ DE CACERES</t>
  </si>
  <si>
    <t>CAMELIA NUM. 814</t>
  </si>
  <si>
    <t>11DJN3042F - SOR JUANA INES DE LA CRUZ</t>
  </si>
  <si>
    <t>SANTA RITA NUM. 242</t>
  </si>
  <si>
    <t>11DJN3370Z - FEDERICO FROEBEL</t>
  </si>
  <si>
    <t>CRUZ NUM. 2</t>
  </si>
  <si>
    <t>11DJN4118L - LOS DERECHOS DE LOS NIÑOS</t>
  </si>
  <si>
    <t>ANTONIO BARONA S/N</t>
  </si>
  <si>
    <t>11DJN4138Z - PROFRA. MA. GUADALUPE ANGELICA MEDINA SANCHEZ</t>
  </si>
  <si>
    <t>ARQUITECTOS NUM. 300 NO APLICA</t>
  </si>
  <si>
    <t>11DJN4139Y - DIEGO RIVERA</t>
  </si>
  <si>
    <t>VILLAS DEL PUEBLECITO S/N NO APLICA</t>
  </si>
  <si>
    <t>11DPR0045Z - MELCHOR OCAMPO</t>
  </si>
  <si>
    <t>PLAN DE HOSPICIO S/N</t>
  </si>
  <si>
    <t>11DPR1653I - JOSEFA O DE DOMINGUEZ</t>
  </si>
  <si>
    <t>CALLE FRANCISCO I. MADERO NUMERO EXTERIOR: 7 , COLONIA SAN ISIDRO</t>
  </si>
  <si>
    <t>11DPR0773O - MIGUEL HIDALGO</t>
  </si>
  <si>
    <t>AVENIDA TRESGUERRAS NUM. 7 FRENTE AL LOTE VALDIO</t>
  </si>
  <si>
    <t>11DPR0284Z - FELIPE CARRILLO PUERTO</t>
  </si>
  <si>
    <t>ROSAL S/N ENTRE PASEO DEL BAJIO Y PASEO DE GUANAJUATO</t>
  </si>
  <si>
    <t>11DPR1270C - LEYES DE REFORMA</t>
  </si>
  <si>
    <t>AVENIDA EL SAUZ NUMERO EXTERIOR: SN, COLONIA LOS LAURELES 1A SECC</t>
  </si>
  <si>
    <t>11DPR0565H - LIBERTAD</t>
  </si>
  <si>
    <t>IGNACIO ALLENDE NUM. 501 A UNA CUADRA DE COMBATES DE CELAYA</t>
  </si>
  <si>
    <t>11DPR1604Z - HEROES DE CELAYA</t>
  </si>
  <si>
    <t>INSURGENTES Y 20 DE NOVIEMBRE S/N CASI ESQUINA CON AV TECNOLOGICO</t>
  </si>
  <si>
    <t>11DPR0567F - RUBEN M. CAMPOS</t>
  </si>
  <si>
    <t>CALLEJON FRANCISCO ZARCO NUMERO EXTERIOR: 149 , COLONIA LOS ANGEL</t>
  </si>
  <si>
    <t>11DPR0696Z - DR. JOSE MARIA LUIS MORA</t>
  </si>
  <si>
    <t>TEXCOCO NUM. 225 NO APLICA</t>
  </si>
  <si>
    <t>11DPR0697Z - REVOLUCION</t>
  </si>
  <si>
    <t>ANA BARA NUM. 301</t>
  </si>
  <si>
    <t>11DPR0943S - MTRO. LIBRADO ACEVEDO ULLOA</t>
  </si>
  <si>
    <t>ANENECUILCO NUM. 201 LA ULSAB</t>
  </si>
  <si>
    <t>11DPR0963F - J JESUS MACIAS GARMA</t>
  </si>
  <si>
    <t>CALLE ALVARO OBREGON NUMERO EXTERIOR: 123 , COLONIA SAN MARTIN DE</t>
  </si>
  <si>
    <t>11DPR1024T - ARMIRO CARRANZA</t>
  </si>
  <si>
    <t>MA. DOMINGA NUM. SN</t>
  </si>
  <si>
    <t>11DPR1034Z - PROFR. JOAQUIN BARRERA BRAVO</t>
  </si>
  <si>
    <t>CALLE CAMPECHE NUMERO EXTERIOR: 322 , COLONIA VILLA DE LOS REYES,</t>
  </si>
  <si>
    <t>11DPR1607X - CONSTITUCION DE 1857</t>
  </si>
  <si>
    <t>MARIANO ABASOLO NUM. 732</t>
  </si>
  <si>
    <t>11DPR1068Q - JOSEFA ORTIZ DE DOMINGUEZ</t>
  </si>
  <si>
    <t>AVENIDA AVENIDA TORRES LANDA NUM. 2 CARRETERA CELAYA QUERETARO</t>
  </si>
  <si>
    <t>11DPR1689X - CRISTOBAL COLON</t>
  </si>
  <si>
    <t>RANCHO MIGUEL HIDALGO NUM. 13</t>
  </si>
  <si>
    <t>11DPR1186E - JAIME NUNO</t>
  </si>
  <si>
    <t>AVENIDA LAS FUENTES NUMERO EXTERIOR: 902 , FRACCIONAMIENTO LAS FU</t>
  </si>
  <si>
    <t>11DPR1268O - INDIO DE GUELATAO</t>
  </si>
  <si>
    <t>CALLE HELIOTROPO NUMERO EXTERIOR: SN, COLONIA LAS FLORES, CODIGO</t>
  </si>
  <si>
    <t>11DPR1606Y - ALVARO OBREGON</t>
  </si>
  <si>
    <t>CALLE CAMINOS DE GUANAJUATO NUMERO EXTERIOR: 200 , COLONIA EL CAN</t>
  </si>
  <si>
    <t>11DPR1616E - CLUB DE LEONES 1</t>
  </si>
  <si>
    <t>LUIS VELAZCO MENDOZA NUM. 225 POR LA CRUZ ROJA VIEJA</t>
  </si>
  <si>
    <t>11DPR1685A - EMILIANO ZAPATA</t>
  </si>
  <si>
    <t>ROSAS MORENO S/N POR EL CESBA</t>
  </si>
  <si>
    <t>11DPR1974S - PROFR. ELISEO BANDALA</t>
  </si>
  <si>
    <t>CAMELIA NUM. 50</t>
  </si>
  <si>
    <t>11DPR2079C - PROFR. MOISES HERNANDEZ NAVARRO</t>
  </si>
  <si>
    <t>FRANCISCO JUAREZ S/N</t>
  </si>
  <si>
    <t>11DPR2099Q - JUAN ESCUTIA</t>
  </si>
  <si>
    <t>AVENIDA 12 DE OCTUBRE NUMERO EXTERIOR: SN, FRACCIONAMIENTO CONJUN</t>
  </si>
  <si>
    <t>11DPR2166Y - GENERAL LAZARO CARDENAS</t>
  </si>
  <si>
    <t>SANTA CLARA NUM. 104</t>
  </si>
  <si>
    <t>11DPR2472F - JUANA DE ASBAJE</t>
  </si>
  <si>
    <t>CERRADA ING. CARLOS M. PERALTA NUM. 448</t>
  </si>
  <si>
    <t>11DPR2496P - CARMEN SERDAN</t>
  </si>
  <si>
    <t>LEON Y URIANGATO NUM. 117</t>
  </si>
  <si>
    <t>11DPR2658K - LIC. JOSE LOPEZ PORTILLO</t>
  </si>
  <si>
    <t>SAN JOSE DE CASTRO</t>
  </si>
  <si>
    <t>11DPR2933Z - JOSEFA ORTIZ DE DOMINGUEZ</t>
  </si>
  <si>
    <t>FRANCISCO JAVIER ALEGRE NUM. 100</t>
  </si>
  <si>
    <t>11DPR3113Z - JUSTO SIERRA</t>
  </si>
  <si>
    <t>CHILE NUM. 203</t>
  </si>
  <si>
    <t>11DPR3363F - AMADO NERVO</t>
  </si>
  <si>
    <t>MARMOL NUM. 100-A VIALIDAD POSTERIOR: AV. BRILLANTE</t>
  </si>
  <si>
    <t>11DPR3377I - GUILLERMO PRIETO</t>
  </si>
  <si>
    <t>SANTA MARTHA S/N</t>
  </si>
  <si>
    <t>11DPR3446O - VALENTIN GOMEZ FARIAS</t>
  </si>
  <si>
    <t>LAGUNA DE YURIRIA NUM. 601</t>
  </si>
  <si>
    <t>11DPR3570N - SOLIDARIDAD</t>
  </si>
  <si>
    <t>CASUARINAS NUM. 600</t>
  </si>
  <si>
    <t>11DPR3613V - LAZARO CARDENAS DEL RIO</t>
  </si>
  <si>
    <t>PLAN DE ACULCO NUM. 103</t>
  </si>
  <si>
    <t>11DPR3691Z - DIANA LAURA RIOJAS DE COLOSIO</t>
  </si>
  <si>
    <t>ECOLOGISTAS S/N</t>
  </si>
  <si>
    <t>11DPR3693X - LUIS DONALDO COLOSIO MURRIETA</t>
  </si>
  <si>
    <t>PRIVADA DE GUADALUPE NUM. 140</t>
  </si>
  <si>
    <t>11DPR3822A - PROFR. FRANCISCO SOLORIO MURILLO</t>
  </si>
  <si>
    <t>RIO VERDE NUM. 132 PARALELA A RIO BALSAS</t>
  </si>
  <si>
    <t>11DES0088Q - PROFR. SALVADOR ZUÑIGA CARDONA</t>
  </si>
  <si>
    <t>ACERINA NUM. 300-A</t>
  </si>
  <si>
    <t>11DST0003L - SECUNDARIA TECNICA NUM. 3</t>
  </si>
  <si>
    <t>AVENIDA IRRIGACION Y G. DE ALMANZA S/N</t>
  </si>
  <si>
    <t>11DST0056Q - SECUNDARIA TECNICA NUM. 37</t>
  </si>
  <si>
    <t>AVENIDA IGNACIO BORUNDA NUMERO EXTERIOR: SN, ZONA INDUSTRIAL CIUD</t>
  </si>
  <si>
    <t>11DST0069U - SECUNDARIA TECNICA NUM. 47</t>
  </si>
  <si>
    <t>CALLE SAN JOSE NUMERO EXTERIOR: SN, COLONIA RANCHO SECO, CODIGO P</t>
  </si>
  <si>
    <t>11EES0019T - DR. FRANCISCO PAREDES VELASCO</t>
  </si>
  <si>
    <t>PROLONGACION DE ALBINO GARCIA NUM. 408 A UN COSTADO DE LA TIENDA</t>
  </si>
  <si>
    <t>11DJN4501H - BICENTENARIO 2010</t>
  </si>
  <si>
    <t>CALLE SITIO DE QUERETARO NUMERO EXTERIOR: SN, COLONIA RANCHO SECO</t>
  </si>
  <si>
    <t>11EJN0174B - NIÑOS HEROES DE CHAPULTEPEC</t>
  </si>
  <si>
    <t>CALLE GALAXIA NUMERO EXTERIOR: SN, FRACCIONAMIENTO SANTA ANITA, C</t>
  </si>
  <si>
    <t>11EJN0178Y - JOSE VASCONCELOS</t>
  </si>
  <si>
    <t>SAN NICOLAS DE PARRA S/N FRENTE A LA EJIDAL</t>
  </si>
  <si>
    <t>11EJN0203G - JUAN DE LA BARRERA</t>
  </si>
  <si>
    <t>QUETZAL NUM. 302 CASI ULTIMA CALLE</t>
  </si>
  <si>
    <t>11EJN0244G - SOR JUANA INES DE LA CRUZ</t>
  </si>
  <si>
    <t>SALAMANCA NUM. 209</t>
  </si>
  <si>
    <t>11EJN0263V - FRANCISCO JAVIER MINA</t>
  </si>
  <si>
    <t>CALLE TUXTLA GUTIERREZ NUMERO EXTERIOR: SN, COLONIA SANTA RITA, C</t>
  </si>
  <si>
    <t>11EJN0267R - JAIME TORRES BODET</t>
  </si>
  <si>
    <t>VAINILLA NUM. 100 NORTE</t>
  </si>
  <si>
    <t>11DES0107O - JOSE MARIA MORELOS Y PAVON</t>
  </si>
  <si>
    <t>BLVD JOSE CHAVEZ MORADO NTE, FRACCIONAMIENTO HACIENDA DEL BOSQUE, 38020, CELAYA, GTO</t>
  </si>
  <si>
    <t>11EJN0387D - REVOLUCION MEXICANA</t>
  </si>
  <si>
    <t>FRESNILLO NUM. 8 CERCA DE LA AVENIDA LAZARO CARDENAS, SALIDA A SA</t>
  </si>
  <si>
    <t>11EJN0409Z - MARGARITA PAZ PAREDES</t>
  </si>
  <si>
    <t>CASUARINAS NUM. 502 POR LA ESCUELA SOLIDARIDAD</t>
  </si>
  <si>
    <t>11EJN0411N - JOSE JOAQUIN FERNANDEZ DE LIZARDI</t>
  </si>
  <si>
    <t>ACULCO S/N FRENTE A LOTE VALDIO</t>
  </si>
  <si>
    <t>11EJN0414K - FRANCISCO GABILONDO SOLER</t>
  </si>
  <si>
    <t>COLIBRI NUM. 9 POR LA VIA</t>
  </si>
  <si>
    <t>11EJN1172K - QUETZALCOATL</t>
  </si>
  <si>
    <t>GARZA NUM. 243 ANTE PENULTIMA CALLE</t>
  </si>
  <si>
    <t>11EPR0048V - EMETERIA VALENCIA</t>
  </si>
  <si>
    <t>MANUEL DOBLADO NUM. 329</t>
  </si>
  <si>
    <t>11EPR0049U - ESCUADRON 201</t>
  </si>
  <si>
    <t>RIO LERMA NUM. 214 POR EL CESBA</t>
  </si>
  <si>
    <t>11EPR0056D - CENTRO ESCOLAR TRESGUERRAS</t>
  </si>
  <si>
    <t>A. O. Y P. NUNEZ DE LA RIOJA NUM. 102 POR EL TEMPLO DEL CARMEN</t>
  </si>
  <si>
    <t>11EPR0061P - MIGUEL HIDALGO</t>
  </si>
  <si>
    <t>MARGARITA NUM. 1104</t>
  </si>
  <si>
    <t>11EPR0405T - NIÑOS HEROES</t>
  </si>
  <si>
    <t>OAXACA NUM. 114</t>
  </si>
  <si>
    <t>11EPR0406S - MORELOS</t>
  </si>
  <si>
    <t>MIGUEL HIDALGO NUM. 307</t>
  </si>
  <si>
    <t>11EPR0428D - NICOLAS BRAVO</t>
  </si>
  <si>
    <t>MIGUEL HIDALGO NUM. 507</t>
  </si>
  <si>
    <t>11EPR0619U - INDEPENDENCIA</t>
  </si>
  <si>
    <t>P. NUNEZ DE LA RIOJA NUM. 102</t>
  </si>
  <si>
    <t>11EPR0738H - LIC. ADOLFO LOPEZ MATEOS</t>
  </si>
  <si>
    <t>EJIDAL MONTE BLANCO NUM. 603</t>
  </si>
  <si>
    <t>11EPR0742U - CARMEN SERDAN</t>
  </si>
  <si>
    <t>CUERNAVACA NUM. 100</t>
  </si>
  <si>
    <t>11EPR0853Z - JUAN DE ZUMARRAGA</t>
  </si>
  <si>
    <t>GRULLAS S/N</t>
  </si>
  <si>
    <t>11EPR0856W - DIEGO RIVERA</t>
  </si>
  <si>
    <t>LIC.J. NATIVIDAD M. S/N</t>
  </si>
  <si>
    <t>11EPR0886Q - JOSE VASCONCELOS</t>
  </si>
  <si>
    <t>FAISAN NUM. 602</t>
  </si>
  <si>
    <t>11ETV0400X - TELESECUNDARIA NUM. 29</t>
  </si>
  <si>
    <t>CALLE RIO CHURUBUSCO NUMERO EXTERIOR: SN, COLONIA JACARANDAS, COD</t>
  </si>
  <si>
    <t>11ETV0412B - TELESECUNDARIA NUM. 416</t>
  </si>
  <si>
    <t>CACAO NUM. 412</t>
  </si>
  <si>
    <t>11ETV0515Y - TELESECUNDARIA NUM. 509</t>
  </si>
  <si>
    <t>TEPIC NUM. 111 ESQUINA CON CHETUMAL</t>
  </si>
  <si>
    <t>11ETV0921E - TELESECUNDARIA NUM. 921</t>
  </si>
  <si>
    <t>ARQUITECTOS NUM. 306</t>
  </si>
  <si>
    <t>11ETV0946N - TELESECUNDARIA NUM. 946</t>
  </si>
  <si>
    <t>CALLE LAS TROJES NUMERO EXTERIOR: SN, COLONIA SAN ISIDRO DE TROJE</t>
  </si>
  <si>
    <t>11EJN1231J - EMMA GODOY</t>
  </si>
  <si>
    <t>MISION DE SAN PEDRO NUM. 227 JUNTO AL CENTRO DEL CIRCUITO PRINCIP</t>
  </si>
  <si>
    <t>11DJN4558I - ALONSO LUJAMBIO IRAZABAL</t>
  </si>
  <si>
    <t>CALLE PORTALES NUMERO EXTERIOR: SN, FRACCIONAMIENTO ARBOLEDAS DE</t>
  </si>
  <si>
    <t>11DST0047I - SECUNDARIA TECNICA NUM. 27</t>
  </si>
  <si>
    <t>CALLE NARANJOS NUMERO EXTERIOR: SN, FRACCIONAMIENTO LA ESPERANZA,</t>
  </si>
  <si>
    <t>11DPR3237I - JOSE MARIA MORELOS Y PAVON</t>
  </si>
  <si>
    <t>AVENIDA MEXICO JAPON NUMERO EXTERIOR: 150 , FRACCIONAMIENTO LOS S</t>
  </si>
  <si>
    <t>11DES0042V - NAT TAH HI</t>
  </si>
  <si>
    <t>MARIA DOMINGA NO. 1000, LAS INSURGENTES, 38080, CELAYA, GTO</t>
  </si>
  <si>
    <t>11ECT0005H - BACHILLERATO BIVALENTE MILITARIZADO "BATALLÓN PRIMER LIGERO", PLANTEL CELAYA</t>
  </si>
  <si>
    <t>AVENIDA EJIDO DE SAN NICOLÁS DE PARRA, NO. 506</t>
  </si>
  <si>
    <t>11DPR1633V - MOISES SAENZ</t>
  </si>
  <si>
    <t>CALLE:MADERO 338 ZONA CENTRO COLOLIA:</t>
  </si>
  <si>
    <t>11DPR3471N - JUAN JOSE TORRES LANDA</t>
  </si>
  <si>
    <t>CALLE:CIRCUITO MARIANO REYES S/N COLOLIA:</t>
  </si>
  <si>
    <t>11DPR1795G - JOSE MARIA MORELOS</t>
  </si>
  <si>
    <t>CALLE:CAMARGO COLOLIA:</t>
  </si>
  <si>
    <t>COMISIÓN ESTATAL DE CONCILIACIÓN Y ARBITRAJE MÉDICO CELAYA</t>
  </si>
  <si>
    <t>EJE NORPONIENTE MANUEL J. CLOUTHIER, NUMERO 101 LOCAL 11, CIUDADELA, 38017</t>
  </si>
  <si>
    <t>INSTITUTO ESTATAL DE CAPACITACIÓN PLANTEL CELAYA</t>
  </si>
  <si>
    <t>AV. PASEO DEL SOL, 1000, COL. SAN FRANCISCO INFONAVIT, 38090</t>
  </si>
  <si>
    <t>DIRECCIÓN GENERAL DE TRANSPORTE EL ESTADO DE GUANAJUATO (OLT)</t>
  </si>
  <si>
    <t>PIPILA ESQUINA IGNACIO CAMARGO S/N, CENTRO, CELAYA, 38000</t>
  </si>
  <si>
    <t>VILLAS DEL ROMERAL</t>
  </si>
  <si>
    <t>CALLE VILLAS DE GUADALUPE #505, COL. VILLAS DEL ROMERAL, CELAYA, GTO.</t>
  </si>
  <si>
    <t>MONTE BLANCO</t>
  </si>
  <si>
    <t>CALLE EJIDO DEL MOLINO #301, COL. MONTE BLANCO, CELAYA, GTO.</t>
  </si>
  <si>
    <t>MODULO DE ATENCIÓN CELAYA (OFICINA DEL EMPLEO)</t>
  </si>
  <si>
    <t>C. PIPILA, 148 2º PISO, CENTRO, 38000</t>
  </si>
  <si>
    <t>CENTRO DE GOBIERNO CELAYA</t>
  </si>
  <si>
    <t>MIGUEL HIDALGO, 1121, LAS FUENTES, 38040</t>
  </si>
  <si>
    <t>HUB-I CASA DEL EMPREDEDOR CELAYA</t>
  </si>
  <si>
    <t>ANTIGUAS INSTALACIONES DE LA FERIA, BLVRD ADOLFO LÓPEZ MATEOS 1102, ROSA LINDA, 38060 CELAYA, GTO.</t>
  </si>
  <si>
    <t>REGISTRO CIVIL</t>
  </si>
  <si>
    <t>CALLE PIPILA, ESQ., CAMARGO, CP. 38000</t>
  </si>
  <si>
    <t>OFICIALIA DEL REGISTRO CIVIL CELAYA</t>
  </si>
  <si>
    <t>JUAN JOSÉ TORRES LANDA, 706-A, ESQ. BRILLANTE, COL. SAN JUANICO, 38020</t>
  </si>
  <si>
    <t>REGISTRO PUBLICO DE LA PROPIEDAD Y DEL COMERCIO CELAYA</t>
  </si>
  <si>
    <t>BLVD. ADOLFO LÓPEZ MATEOS, 1524, ROSALINDA, 38044</t>
  </si>
  <si>
    <t>JUNTA LOCAL DE CONCILIACION Y ARBITRAJE DE CELAYA</t>
  </si>
  <si>
    <t>AV. MANUEL J. CLOUTIER, 769, LOS ALAMOS, 38024</t>
  </si>
  <si>
    <t>11DPR3806J - JOSEFA ORTIZ DE DOMINGUEZ</t>
  </si>
  <si>
    <t>C. DEL LIMERO S/N, LOS NARANJOS, 38013, CELAYA, GTO</t>
  </si>
  <si>
    <t>UVEG SANTA RITA</t>
  </si>
  <si>
    <t>AV . MÉXICO-JAPÓN, S/N, CENTRO COMUNITARIO SANTA RITA, (CEDECOM) C.P. 38030</t>
  </si>
  <si>
    <t>11DLT0002T - CENTRO DE ACTUALIZACIÓN DEL MAGISTERIO PLANTEL CELAYA</t>
  </si>
  <si>
    <t>MUTUALISMO #430 COLONIA RESIDENCIAL. CP. 38020. CELAYA GTO.</t>
  </si>
  <si>
    <t>11MSU0035K - UNIVERDIDAD PEDAGÓGICA NACIONAL UNIDAD 112 CELAYA</t>
  </si>
  <si>
    <t>AVE. IRRIGACIÓN 144 COL ALFREDO VAZQUEZ BONFIL. CELAYA, GTO.</t>
  </si>
  <si>
    <t>11ETC0036A - COLEGIO DE ESTUDIOS CIENTIFICOS Y TECNOLOGICOS DEL ESTADO DE GUANAJUATO PLANTEL CELAYA</t>
  </si>
  <si>
    <t>AVENIDA PROLONGACIÓN PERAL, NO. 1901</t>
  </si>
  <si>
    <t>11ETC0050U - COLEGIO DE ESTUDIOS CIENTIFICOS Y TECNOLOGICOS DEL ESTADO DE GUANAJUATO PLANTEL CELAYA III</t>
  </si>
  <si>
    <t>CALLE VILLA DEL PENSAMIENTO, NO. 400</t>
  </si>
  <si>
    <t>11ETC0049E - COLEGIO DE ESTUDIOS CIENTIFICOS Y TECNOLOGICOS DEL ESTADO DE GUANAJUATO PLANTEL CELAYA II</t>
  </si>
  <si>
    <t>MANUEL SANDOVAL VALLARTA, EJIDO DE YUSTIS NO 100, 38143 CELAYA, GTO.</t>
  </si>
  <si>
    <t>11DPT0001Q - PLANTEL CONALEP 028. CELAYA</t>
  </si>
  <si>
    <t>AVE. ORIENTE - PONIENTE. S/N, CIUDAD INDUSTRIAL DE CELAYA, C. P. 38010. CELAYA, GTO.</t>
  </si>
  <si>
    <t>UNEME EC CELAYA</t>
  </si>
  <si>
    <t>VICTOR JOSE LIZARDI ESQUINA JUAN B. CASTELLAZO, 110, ZONA INDUSTRIAL, 38024</t>
  </si>
  <si>
    <t>CAISES CELAYA</t>
  </si>
  <si>
    <t>MARIANO JIMENEZ - MARIANO JIMENEZ NO.519</t>
  </si>
  <si>
    <t>UMAPS RESIDENCIAL TECNOLOGICO</t>
  </si>
  <si>
    <t>MANUEL OROSCO Y BERRA -</t>
  </si>
  <si>
    <t>UMAPS LAGOS</t>
  </si>
  <si>
    <t>LAGO DE CAMECUARO -</t>
  </si>
  <si>
    <t>UNEME CAPA CELAYA</t>
  </si>
  <si>
    <t>REAL DEL POTOSI - A ESPALDAS DEL HOSPITAL GENERAL DE CELAYA</t>
  </si>
  <si>
    <t>HOSPITAL GENERAL DE CELAYA</t>
  </si>
  <si>
    <t>GOBERNADOR VICTOR LIZARDI ESQUINA JUAN B. CASTELAZO - GOB. VICTOR LIZARDI ESQ. JUAN B. CASTELAZO</t>
  </si>
  <si>
    <t>CAPACITS</t>
  </si>
  <si>
    <t>CENTRO DE ATENCION PARA LA PREVENCION Y ATENCION DEL VIH/SIDA Y OTRAS</t>
  </si>
  <si>
    <t>UMAPS PROGRESO SOLIDARIDAD</t>
  </si>
  <si>
    <t>RÍO VERDE -</t>
  </si>
  <si>
    <t>HOSPITAL MATERNO INFANTIL DE CELAYA</t>
  </si>
  <si>
    <t>ING. JAVIER BARROS SIERRA - HOSPITAL MATERNO-INFANTIL ENFRENTE DE LA UNIVERSIDAD DE GUANAJUATO CAMPUS CELAYA-SALVATIERRA</t>
  </si>
  <si>
    <t>CAISES EL BECERRO (SANTOS DEGOLLADO)</t>
  </si>
  <si>
    <t>MIGUEL HIDALGO - HIDALGO S/N</t>
  </si>
  <si>
    <t>CAISES EMILIANO ZAPATA</t>
  </si>
  <si>
    <t>ANASTACIO BUSTAMANTE</t>
  </si>
  <si>
    <t>VILLAS DEL BAJIO</t>
  </si>
  <si>
    <t>AVENIDA EL SAUZ #2034-B, COL. VILLAS DEL BAJÍO, CELAYA, GTO.</t>
  </si>
  <si>
    <t>XOCHIPILI</t>
  </si>
  <si>
    <t>EUSEBIO GONZALEZ #100, COL. BAJIO DE LAS AMERICAS, CELAYA, GTO.</t>
  </si>
  <si>
    <t>11ETH0099H - BACHILLERATO SABES SAN JUANICO</t>
  </si>
  <si>
    <t>AVENIDA TORRES LANDA, NO. 664</t>
  </si>
  <si>
    <t>11ESU0053R - UNIDEG (PLANTEL CELAYA)</t>
  </si>
  <si>
    <t>MANUEL OROZCO Y BERRA 101 , CIUDAD INDUSTRIL CELAYA, CELAYA GTO. 38010</t>
  </si>
  <si>
    <t>11ETH0154K - BACHILLERATO SABES CARRETAS</t>
  </si>
  <si>
    <t>CALLE PASEO DE LAS CARRETAS, NO. 303</t>
  </si>
  <si>
    <t>SECRETARIA DEL CAMPO</t>
  </si>
  <si>
    <t>AV. IRRIGACIÓN # 102-A INT. 4, COL. MONTE CAMARGO, CELAYA, GTO.</t>
  </si>
  <si>
    <t>PRESIDENCIA MUNICIPAL DE CELAYA</t>
  </si>
  <si>
    <t>PORTAL INDEPENDENCIA 101, COL. CENTRO, 38000 CELAYA, GTO.</t>
  </si>
  <si>
    <t>TU PUEDES GUANAJUATO CELAYA</t>
  </si>
  <si>
    <t>MANUEL DOBLADO, 102, CENTRO CELAYA,38000</t>
  </si>
  <si>
    <t>CISAME</t>
  </si>
  <si>
    <t>CENTRO INTEGRAL DE SALUD MENTAL CELAYA</t>
  </si>
  <si>
    <t>OFICINAS ISSEG</t>
  </si>
  <si>
    <t>C. PÍPILA, ESQ. IGNACIO CAMARGO, 2DO. PISO, ZONA CENTRO</t>
  </si>
  <si>
    <t>11ECT0013Q - BACHILLERATO SABES REAL DE CELAYA</t>
  </si>
  <si>
    <t>CALLE PONIENTE 7</t>
  </si>
  <si>
    <t>Unidad de Servicios de Apoyo a la Educación Regular (USAE)</t>
  </si>
  <si>
    <t>TULE S/N, LOS PINOS, 38028, CELAYA, GTO</t>
  </si>
  <si>
    <t>COLONIA BAJIO DE LAS AMERICAS</t>
  </si>
  <si>
    <t>COLONIA LOS NARANJOS</t>
  </si>
  <si>
    <t>COLONIA NUEVO TECNOLOGICO</t>
  </si>
  <si>
    <t xml:space="preserve"> COLONIA LOS PINOS</t>
  </si>
  <si>
    <t>COLONIA ZONA DE ORO I</t>
  </si>
  <si>
    <t xml:space="preserve"> COLONIA GUANAJUATO</t>
  </si>
  <si>
    <t xml:space="preserve"> COLONIA BENITO JUAREZ</t>
  </si>
  <si>
    <t>COLONIA INSURGENTES</t>
  </si>
  <si>
    <t xml:space="preserve"> COLONIA LOS INSURGENTES</t>
  </si>
  <si>
    <t xml:space="preserve"> COLONIA LAZARO CARDENAS</t>
  </si>
  <si>
    <t>COLONIA CAMARGO</t>
  </si>
  <si>
    <t>COLONIA MONTE BLANCO</t>
  </si>
  <si>
    <t>COLONIA RESIDENCIAL</t>
  </si>
  <si>
    <t xml:space="preserve"> COMUNIDAD SANTA MARIA DEL REFUGIO</t>
  </si>
  <si>
    <t xml:space="preserve"> COMUNIDAD SANTAMARIA DEL REFUGIO</t>
  </si>
  <si>
    <t>COLONIA CIUDAD INDUSTRIAL CELAYA</t>
  </si>
  <si>
    <t>COLONIA LAS CARRETAS</t>
  </si>
  <si>
    <t>COLONIA LA ESTRELLA</t>
  </si>
  <si>
    <t>COLONIA ESTACIÓN DE FERROCARRIL</t>
  </si>
  <si>
    <t>COLONIA CAMPAMENTO DEL FERROCARRIL</t>
  </si>
  <si>
    <t>COLONIA SOPEÑA</t>
  </si>
  <si>
    <t>COLONIA SILAO CENTRO</t>
  </si>
  <si>
    <t>COLONIA REFORMA</t>
  </si>
  <si>
    <t>COLONIA LORENZO MOSQUEDA</t>
  </si>
  <si>
    <t>COLONIA VILLA DE GUADALUPE</t>
  </si>
  <si>
    <t>COLONIA CONDADO DE LA PILA</t>
  </si>
  <si>
    <t>COLONIA SAN JUAN DE LOS DURAN</t>
  </si>
  <si>
    <t>COLONIA PROGRESO</t>
  </si>
  <si>
    <t>COLONIA MEXICO</t>
  </si>
  <si>
    <t>COLONIA PORGRESO</t>
  </si>
  <si>
    <t>COLONIA BARRIO NUEVO</t>
  </si>
  <si>
    <t>COLONIA ADOLFO LOPEZ MATEOS</t>
  </si>
  <si>
    <t>COLONIA NORIA DE SOPEÑA 2A. SECCION</t>
  </si>
  <si>
    <t>COLONIA JARDINES DE LA VICTORIA</t>
  </si>
  <si>
    <t>COLONIA VILLAS DE GUADALUPE</t>
  </si>
  <si>
    <t>COLONIA LA LOMA</t>
  </si>
  <si>
    <t>COLONIA VIA 1</t>
  </si>
  <si>
    <t>COLONIA EL OLIVO</t>
  </si>
  <si>
    <t>COLONIA ESTRELLASA</t>
  </si>
  <si>
    <t>COLONIA TIERRA Y LIBERTAD</t>
  </si>
  <si>
    <t>COLONIA HACIENDA DE CERRITOS</t>
  </si>
  <si>
    <t>COLONIA SAN BARTOLO</t>
  </si>
  <si>
    <t>COLONIA LOS CERRITOS</t>
  </si>
  <si>
    <t>COLONIA LA HUERTA</t>
  </si>
  <si>
    <t>COLONIA LOS ESPARRAGOS</t>
  </si>
  <si>
    <t>COLONIA BRISAS DE LOS RIOS</t>
  </si>
  <si>
    <t>COLONIA SAN JUAN LOS DURÁN</t>
  </si>
  <si>
    <t>COLONIA LA ALAMEDA</t>
  </si>
  <si>
    <t>COLONIA VALLE DE LOS NARANJOS</t>
  </si>
  <si>
    <t>COLONIA. CENTRO</t>
  </si>
  <si>
    <t>COLONIA EMILIANO ZAPATA 38030.</t>
  </si>
  <si>
    <t>COLONIA FOVISSTE</t>
  </si>
  <si>
    <t>COLONIA LAGOS</t>
  </si>
  <si>
    <t>COLONIA LATINOAMERICANA</t>
  </si>
  <si>
    <t>COLONIA EMILIANO ZAPATA</t>
  </si>
  <si>
    <t>COLONIA RANCHO SECO</t>
  </si>
  <si>
    <t>COLONIA FOVISSSTE</t>
  </si>
  <si>
    <t>COLONIA LAS FLORES</t>
  </si>
  <si>
    <t>COLONIA VILLAS DEL PARAISO</t>
  </si>
  <si>
    <t>COLONIA SANTA MARIA I</t>
  </si>
  <si>
    <t>COLONIA GUANAJUATO</t>
  </si>
  <si>
    <t>COLONIA IMSS</t>
  </si>
  <si>
    <t>COLONIA SAN ISIDRO DE TROJES</t>
  </si>
  <si>
    <t>COLONIA GIRASOLES</t>
  </si>
  <si>
    <t>COLONIA FUNDACION</t>
  </si>
  <si>
    <t>COLONIA VALLE DEL REAL</t>
  </si>
  <si>
    <t>COLONIA JARDINES DE CELAYA</t>
  </si>
  <si>
    <t>COLONIA TRES GUERRAS</t>
  </si>
  <si>
    <t>COLONIA BOSQUES DEL SOL</t>
  </si>
  <si>
    <t>COLONIA SAN FRANCISCO</t>
  </si>
  <si>
    <t>COLONIA INFONAVIT MALANQUIN</t>
  </si>
  <si>
    <t>COLONIA EJIDAL</t>
  </si>
  <si>
    <t>COLONIA SAN JUANICO</t>
  </si>
  <si>
    <t>COLONIA BENITO JUAREZ</t>
  </si>
  <si>
    <t>COLONIA AV SANTA CLARA</t>
  </si>
  <si>
    <t>COLONIA GOBERNADORES</t>
  </si>
  <si>
    <t>COLONIA LINDA VISTA</t>
  </si>
  <si>
    <t>COLONIA EJIDAL MONTE BLANCO</t>
  </si>
  <si>
    <t>COLONIA VILLA CELAYA</t>
  </si>
  <si>
    <t>COLONIA AMPLIACION EMILIANO ZAPATA</t>
  </si>
  <si>
    <t>COLONIA RESIDENCIAL TECNOLOGICO</t>
  </si>
  <si>
    <t>COLONIA VILLAS REALES</t>
  </si>
  <si>
    <t>COLONIA CIUDADELA</t>
  </si>
  <si>
    <t>COLONIA TRESGUERRAS</t>
  </si>
  <si>
    <t>COLONIA TERCERA SECCION JARDINES DE CELAYA</t>
  </si>
  <si>
    <t>COLONIA LOS LAURELES 1A SECC</t>
  </si>
  <si>
    <t>COLONIA BARRIO DEL ZAPOTE</t>
  </si>
  <si>
    <t>COLONIA SAN MARTIN DE CAMARGO</t>
  </si>
  <si>
    <t>COLONIA LOS INSURGENTES</t>
  </si>
  <si>
    <t>COLONIA VILLA DE LOS REYES</t>
  </si>
  <si>
    <t>COLONIA U.H. DE TIERRAS NEGRAS</t>
  </si>
  <si>
    <t>COLONIA LAS DELICIAS</t>
  </si>
  <si>
    <t>COLONIA EL CANTAR</t>
  </si>
  <si>
    <t>COLONIA RESURECCION</t>
  </si>
  <si>
    <t>COLONIA BARRIO SAN JUAN</t>
  </si>
  <si>
    <t>COLONIA VALLE HERMOSO</t>
  </si>
  <si>
    <t>COLONIA CONJUNTO HABITACIONAL GIRASOLES</t>
  </si>
  <si>
    <t>COLONIA SAN ANTONIO</t>
  </si>
  <si>
    <t>COLONIA EMILIANO ZAPATO</t>
  </si>
  <si>
    <t>COLONIA SANTA MARIA</t>
  </si>
  <si>
    <t>COLONIA SAN JOSE CASTRO</t>
  </si>
  <si>
    <t>COLONIA SANTA ISABEL</t>
  </si>
  <si>
    <t>COLONIA LOS LAGOS</t>
  </si>
  <si>
    <t>COLONIA LAZARO CARENAZ</t>
  </si>
  <si>
    <t>COLONIA TECNOLOGICO</t>
  </si>
  <si>
    <t>COLONIA VILLA ROMERAL</t>
  </si>
  <si>
    <t>COLONIA PROGRESO SOLIDARIDAD</t>
  </si>
  <si>
    <t>COLONIA ALFREDO VAZQUEZ BONFIL</t>
  </si>
  <si>
    <t>COLONIA CIUDAD INDUSTRIAL</t>
  </si>
  <si>
    <t>COLONIA SANTA ANITA</t>
  </si>
  <si>
    <t>COLONIA LAS AVES</t>
  </si>
  <si>
    <t>COLONIA AMERICAS DEL BAJIO</t>
  </si>
  <si>
    <t>COLONIA DEL BOSQUE</t>
  </si>
  <si>
    <t>COLONIA HACIENDA DEL BOSQUE</t>
  </si>
  <si>
    <t>COLONIA LAZARO CARDENAS</t>
  </si>
  <si>
    <t>COLONIA SANTA TERESITA</t>
  </si>
  <si>
    <t>COLONIA LOS ALAMOS</t>
  </si>
  <si>
    <t>COLONIA BARRIO DE SAN MIGUEL</t>
  </si>
  <si>
    <t>COLONIA ALAMEDA</t>
  </si>
  <si>
    <t>COLONIA CELAYA CENTRO</t>
  </si>
  <si>
    <t>COLONIA CUAHUTEMOC</t>
  </si>
  <si>
    <t xml:space="preserve">COLONIA LOS ALAMOS </t>
  </si>
  <si>
    <t>COLONIA JACARANDAS</t>
  </si>
  <si>
    <t>COLONIA LA MISION</t>
  </si>
  <si>
    <t>COLONIA ARBOLEDAS DE SAN RAFAEL</t>
  </si>
  <si>
    <t>COLONIA LA ESPERANZA</t>
  </si>
  <si>
    <t>COLONIA LOS SANTOS</t>
  </si>
  <si>
    <t>COLONIA VALLE DE LA PRIMAVERA</t>
  </si>
  <si>
    <t>COLONIA VIÑAS DE LA HERRADURA</t>
  </si>
  <si>
    <t>COLONIA SAN FRANCISCO INFONAVIT</t>
  </si>
  <si>
    <t>COLONIA VILLAS DEL ROMERAL</t>
  </si>
  <si>
    <t>COLONIA ROSA LINDA</t>
  </si>
  <si>
    <t>COLONIA RENACIMIENTO</t>
  </si>
  <si>
    <t>COLONIA PRADOS EL NARANJAL</t>
  </si>
  <si>
    <t>COLONIA CIUDAD INDUSTRIAL DE CELAYA</t>
  </si>
  <si>
    <t>COLONIA EL BECERRO (SANTOS DEGOLLADO)</t>
  </si>
  <si>
    <t>COLONIA LOS PIRULES</t>
  </si>
  <si>
    <t>COLONIA VILLAS DEL BAJÍO I</t>
  </si>
  <si>
    <t>COLONIA MONTE CAMARGO</t>
  </si>
  <si>
    <t>COLONIA INDUSTRIALES</t>
  </si>
  <si>
    <t>PARQUE IREKUA</t>
  </si>
  <si>
    <t>GRILLITO CANTOR, VIVEROS REVOLUCION, 36699 IRAPUATO, GTO.</t>
  </si>
  <si>
    <t>IRAPUATO</t>
  </si>
  <si>
    <t>PLAZA ABASOLO</t>
  </si>
  <si>
    <t>NO REELECCIÓN 306, COL. CENTRO, 36500 IRAPUATO, GTO.</t>
  </si>
  <si>
    <t>PARQUE LOS COBOS</t>
  </si>
  <si>
    <t>C. SEVILLA, BERNARDO COBOS, 36610, IRAPUATO, GTO</t>
  </si>
  <si>
    <t>PLAZA MADERO (FUENTE FLORENTINA)</t>
  </si>
  <si>
    <t>PORTAL CARRANZA 12-30, COL. CENTRO, 36500 IRAPUATO, GTO.</t>
  </si>
  <si>
    <t>PLAZA DEL RELOJ DE SOL</t>
  </si>
  <si>
    <t>JUAN ÁLVAREZ 272-282, COL. CENTRO, 36500 IRAPUATO, GTO.</t>
  </si>
  <si>
    <t>AGORA DEL HOSPITALITO</t>
  </si>
  <si>
    <t>BARRIO DE LA PIEDRA LISA, IRAPUATO, GTO.</t>
  </si>
  <si>
    <t>PRIMERO DE MAYO</t>
  </si>
  <si>
    <t>FERNANDO AMILPA 2121, 1RO DE MAYO, 36644, IRAPUATO, GTO</t>
  </si>
  <si>
    <t>PLAZA DEL COMERCIO</t>
  </si>
  <si>
    <t>DIAZ ORDAS IXTOC CENTRO, 36500 IRAPUATO, GTO.</t>
  </si>
  <si>
    <t>PLAZA CLOUTHIER</t>
  </si>
  <si>
    <t>PLAZA MANUEL CLOUTHIER, BARRIO DE SAN MIGUEL, 36510 IRAPUATO, GTO.</t>
  </si>
  <si>
    <t>UNIDAD DEPORTIVA NORTE IRAPUATO</t>
  </si>
  <si>
    <t>AV TULIPANES, CD DEPORTIVA, DEPORTIVA NORTE, 36612 IRAPUATO, GTO.</t>
  </si>
  <si>
    <t>PLAZA DEL ARTISTA</t>
  </si>
  <si>
    <t>PLAZA DEL ARTISTA, COL. CENTRO, IRAPUATO, GTO.</t>
  </si>
  <si>
    <t>PARQUE EL ZARAPE "LAS CARMELITAS"</t>
  </si>
  <si>
    <t>EL ZARAPE, LAS CARMELITAS, 36595, IRAPUATO,GTO</t>
  </si>
  <si>
    <t>PLAZUELA DE SANTIAGUITO</t>
  </si>
  <si>
    <t>C. PIPILA 147, BARRIO DE SANTIAGUITO, 36588 IRAPUATO, GTO.</t>
  </si>
  <si>
    <t>JARDIN EXTERIOR MERCADO BENITO JUAREZ</t>
  </si>
  <si>
    <t>OAXACA 13, GUERRERO, 36520 IRAPUATO, GTO.</t>
  </si>
  <si>
    <t>UNIDAD DEPORTIVA SUR</t>
  </si>
  <si>
    <t>DEPORTIVA SUR, 36590 IRAPUATO, GTO.</t>
  </si>
  <si>
    <t>UNIDAD DEPORTIVA EL COPAL</t>
  </si>
  <si>
    <t>CARRETERA IRAPUATO-SILAO</t>
  </si>
  <si>
    <t>MIRADOR DE IRAPUATO</t>
  </si>
  <si>
    <t>CUARTO CIRCUITO VÍAL</t>
  </si>
  <si>
    <t>MEGA PARQUE</t>
  </si>
  <si>
    <t>AVENIDA DEL BOSQUE</t>
  </si>
  <si>
    <t>ZOOLOGICO DE IRAPUATO</t>
  </si>
  <si>
    <t>AVENIDA HACIENDA LA VIRGEN</t>
  </si>
  <si>
    <t>PARQUE ECOLOGICO DE IRAPUATO</t>
  </si>
  <si>
    <t>AV. DE LA ALTIPLANICIE</t>
  </si>
  <si>
    <t>INFORUM</t>
  </si>
  <si>
    <t>AV. SIGLO XXI</t>
  </si>
  <si>
    <t>CASA DEL JUBILADO IRAPUATO</t>
  </si>
  <si>
    <t>C. NUEZ DE LA INDIA, 408, NOGALIA, 36680</t>
  </si>
  <si>
    <t>ESTACIONAMIENTO SUBTERRANEO ISSEG IRAPUATO</t>
  </si>
  <si>
    <t>PLAZA HIDALGO S/N, CENTRO IRAPUATO C.P. 36500</t>
  </si>
  <si>
    <t>11DJN4296O - L.S. VIGOTSKY</t>
  </si>
  <si>
    <t>CALLE HACIENDA DE GAVIA NUMERO EXTERIOR: SN, FRACCIONAMIENTO HACI</t>
  </si>
  <si>
    <t>11DES0022H - SECUNDARIA GENERAL NUM. 1</t>
  </si>
  <si>
    <t>SAN ISIDRO NUM. 999</t>
  </si>
  <si>
    <t>11DES0043U - DR. FRANCISCO FLORES ORNELAS</t>
  </si>
  <si>
    <t>AVENIDA PASEO DE LA ALTIPLANICIE NUM. SN</t>
  </si>
  <si>
    <t>11DES0060K - RICARDO FLORES MAGON</t>
  </si>
  <si>
    <t>TULA NUM. 1524</t>
  </si>
  <si>
    <t>11DES0087R - SECUNDARIA GENERAL NUM. 4</t>
  </si>
  <si>
    <t>TERRAGOÑA NUM. SN</t>
  </si>
  <si>
    <t>11DJN0056O - ESTEFANIA CASTAÑEDA</t>
  </si>
  <si>
    <t>CALLE SOP NUMERO EXTERIOR: 1071 , COLONIA 18 DE AGOSTO, CODIGO PO</t>
  </si>
  <si>
    <t>SISTEMA DEL DESARROLLO INTEGRAL DE LA FAMILIA MUNICIPIO DE IRAPUATO GUANAJUATO</t>
  </si>
  <si>
    <t>RIO USUMACINTA, LA PRADERA, 36630, IRAPUATO, GTO</t>
  </si>
  <si>
    <t>11DJN0093S - MARIA MONTESSORI</t>
  </si>
  <si>
    <t>RIO TANTUAN NUM. 1851</t>
  </si>
  <si>
    <t>11DJN0117L - BERTHA VON GLUMER</t>
  </si>
  <si>
    <t>CALLE DANIEL BAUTISTA NUMERO EXTERIOR: SN, COLONIA CIUDAD DEPORTI</t>
  </si>
  <si>
    <t>11DJN0118K - BEATRIZ ORDOÑEZ ACUÑA</t>
  </si>
  <si>
    <t>REY GUSTAVO ADOLFO XIII NUM. 1285</t>
  </si>
  <si>
    <t>11DJN0350R - 1 DE MAYO</t>
  </si>
  <si>
    <t>LEY DEL SEGURO SOCIAL S/N ESQ. CALLE SEGURIDAD SOCIAL</t>
  </si>
  <si>
    <t>11DJN0215M - EL PRINCIPITO</t>
  </si>
  <si>
    <t>FRAY SEBASTIAN DE APARICIO S/N FRENTE A LOS EDIFICIOS DE FOVISSST</t>
  </si>
  <si>
    <t>11DJN0351Q - NIÑOS HEROES</t>
  </si>
  <si>
    <t>CELAYA NUM. 114</t>
  </si>
  <si>
    <t>11DJN0352P - ANTONIO CASO</t>
  </si>
  <si>
    <t>PROLONGACION AVENIDA MORELOS S/N</t>
  </si>
  <si>
    <t>11DJN0558H - BELISARIO DOMINGUEZ</t>
  </si>
  <si>
    <t>CALLE VILLA COAPA NUMERO EXTERIOR: 1380 , COLONIA SAN JUAN DE RET</t>
  </si>
  <si>
    <t>11DJN0718E - MOISES SAENZ GARZA</t>
  </si>
  <si>
    <t>AVENIDA MARIANO ABASOLO NUMERO EXTERIOR: 2242 , COLONIA LAS DILIG</t>
  </si>
  <si>
    <t>11DJN0870Z - ALFREDO BERNARDO NOBEL</t>
  </si>
  <si>
    <t>DIVISION DEL NORTE NUM. 2670</t>
  </si>
  <si>
    <t>11DJN0872Y - OVIDIO DECROLY</t>
  </si>
  <si>
    <t>JUSTICIA SOCIAL NUM. 124</t>
  </si>
  <si>
    <t>11DJN0876U - GENERAL ALVARO OBREGON</t>
  </si>
  <si>
    <t>MARIANO ARISTA Y MANUEL ACUÑA S/N</t>
  </si>
  <si>
    <t>11DJN0877T - MANUEL LOPEZ COTILLA</t>
  </si>
  <si>
    <t>SAN FRANCISCO DE LA CHARCA8 EL NIDO)</t>
  </si>
  <si>
    <t>11DJN2602S - JOSE ROSAS MORENO</t>
  </si>
  <si>
    <t>CAMINO REAL DE LO DE JUAREZ</t>
  </si>
  <si>
    <t>11DJN2604Q - QUETZALCOATL</t>
  </si>
  <si>
    <t>AGUASCALIENTES NUM. 32</t>
  </si>
  <si>
    <t>11DJN2606O - CITLALI</t>
  </si>
  <si>
    <t>LIVERPOOL NUM. 427</t>
  </si>
  <si>
    <t>11DJN2618T - FRANCISCO GABILONDO SOLER</t>
  </si>
  <si>
    <t>TORIL S/N</t>
  </si>
  <si>
    <t>11DJN2686Q - JOSE MARIA LICEAGA</t>
  </si>
  <si>
    <t>CALLE GALILEO NUMERO EXTERIOR: SN, FRACCIONAMIENTO VILLAS EL DORA</t>
  </si>
  <si>
    <t>11DJN2764D - LEONA VICARIO</t>
  </si>
  <si>
    <t>AZUCENA S/N</t>
  </si>
  <si>
    <t>11DJN2766B - BRIGIDA ALFARO</t>
  </si>
  <si>
    <t>CAMALEON NUM. 30</t>
  </si>
  <si>
    <t>11DJN2768Z - IGNACIO MANUEL ALTAMIRANO</t>
  </si>
  <si>
    <t>RIO NILO NUM. 400 FRACCIONAMIENTO CUARTO DIA</t>
  </si>
  <si>
    <t>11DJN2850Z - IRAPUATO</t>
  </si>
  <si>
    <t>SEVILLA S/N INFONAVIT</t>
  </si>
  <si>
    <t>11DJN3661O - JACINTO CANEK</t>
  </si>
  <si>
    <t>AVENIDA SAN JUAN NUM. 1636</t>
  </si>
  <si>
    <t>11DJN4047H - LIBERTAD</t>
  </si>
  <si>
    <t>SALTILLO NUM. 210 ESQUINA CASETA DE POLICIA</t>
  </si>
  <si>
    <t>11DJN4144J - JOSE VASCONCELOS</t>
  </si>
  <si>
    <t>HERMOSILLO S/N</t>
  </si>
  <si>
    <t>11DJN4212Q - PATRIA MEXICANA</t>
  </si>
  <si>
    <t>SANTA INES ESQ.CON SAN VALENTIN S/N</t>
  </si>
  <si>
    <t>11DJN4293R - FEDERICO FROEBEL</t>
  </si>
  <si>
    <t>SALVADOR DIAZ MIRON S/N</t>
  </si>
  <si>
    <t>11DPR2074H - MAESTRO DAVID ALFARO SIQUEIROS</t>
  </si>
  <si>
    <t>PROLONGACION ABASOLO D/N S/N</t>
  </si>
  <si>
    <t>11DPR0406T - EL NIGROMANTE</t>
  </si>
  <si>
    <t>RIO TUXPAN S/N BOULEVARD LA PRADERA</t>
  </si>
  <si>
    <t>11DPR0537L - LEYES DE REFORMA</t>
  </si>
  <si>
    <t>TERESA VARA S/N</t>
  </si>
  <si>
    <t>11DPR1267P - ALFREDO V BONFIL</t>
  </si>
  <si>
    <t>ABELARDO RODRIGUEZ NUM. 290</t>
  </si>
  <si>
    <t>11DPR0836J - HEROE DE NACOZARI</t>
  </si>
  <si>
    <t>JUAN JOSE TORRES LANDA S/N A UN LADO DEL SINDICATO DE FERROCARRIL</t>
  </si>
  <si>
    <t>11MSU0038H -INSTITUTO TECNOLÓGICO SUPERIOR DE IRAPUATO</t>
  </si>
  <si>
    <t>CARRETERA SILAO-IRAPUATO KM. 12.5, EL COPAL, C.P. 36821, IRAPUATO, GTO.</t>
  </si>
  <si>
    <t>11DPR0918T - ADOLFO LOPEZ MATEOS</t>
  </si>
  <si>
    <t>PARNASO S/N</t>
  </si>
  <si>
    <t>11DPR1499F - GENERAL ALVARO OBREGON</t>
  </si>
  <si>
    <t>JUAN CANO NUM. 70</t>
  </si>
  <si>
    <t>11DPR0951A - DR. JOSE MARIA LUIS MORA</t>
  </si>
  <si>
    <t>JUAN CANO NUM. 340</t>
  </si>
  <si>
    <t>11DPR0997W - CONSTITUYENTES DE 1857</t>
  </si>
  <si>
    <t>CALLE BRISAS NUMERO EXTERIOR: 343 , COLONIA LAS REYNAS, CODIGO PO</t>
  </si>
  <si>
    <t>11DPR0998V - GENERAL VICENTE GUERRERO SALDANA</t>
  </si>
  <si>
    <t>AVENIDA SANTA FE NUM. 200</t>
  </si>
  <si>
    <t>11DPR1505Z - LOPEZ GARCIA</t>
  </si>
  <si>
    <t>ARANDAS</t>
  </si>
  <si>
    <t>11DPR1148B - REVOLUCION</t>
  </si>
  <si>
    <t>AVENIDA CALZADA DE LOS CHINACOS NUM. 1254 CERCA DEL LIENZO CHARRO</t>
  </si>
  <si>
    <t>11DPR1152O - NARCISO MENDOZA</t>
  </si>
  <si>
    <t>CALLE SAGRADO CORAZON DE JESUS NUMERO EXTERIOR: SN, EJIDO CAMINO</t>
  </si>
  <si>
    <t>11DPR1396J - GENERAL MANUEL AVILA CAMACHO</t>
  </si>
  <si>
    <t>AVENIDA IRAPUATO Y SAN ANTONIO S/N</t>
  </si>
  <si>
    <t>11DPR1468M - LAZARO CARDENAS</t>
  </si>
  <si>
    <t>EL REFUGIO NUM. 1513</t>
  </si>
  <si>
    <t>11DPR1492M - FRANCISCO J. MUGICA</t>
  </si>
  <si>
    <t>AVENIDA MORELOS NUMERO EXTERIOR: SN, COLONIA MORELOS, CODIGO POST</t>
  </si>
  <si>
    <t>11DPR1500E - ADOLFO LOPEZ MATEOS</t>
  </si>
  <si>
    <t>AVENIDA JUAN JOSE TORRES LANDA NUM. 30</t>
  </si>
  <si>
    <t>11DPR1648X - MARTIRES DE CANANEA</t>
  </si>
  <si>
    <t>CALLE JUSTICIA SOCIAL NUMERO EXTERIOR: 1271 , COLONIA ESFUERZO OB</t>
  </si>
  <si>
    <t>11DPR2007J - BENITO JUAREZ</t>
  </si>
  <si>
    <t>FCO.I.MADERO S/N</t>
  </si>
  <si>
    <t>11DPR2181Q - VASCO DE QUIROGA</t>
  </si>
  <si>
    <t>CALLE FRAY SEBASTIAN DE APARICIO NUMERO EXTERIOR: SN, UNIDAD HABI</t>
  </si>
  <si>
    <t>11DPR2410T - JOSE VASCONCELOS</t>
  </si>
  <si>
    <t>COAHUILA NUM. 1293</t>
  </si>
  <si>
    <t>11DPR2665U - HERMANOS FLORES MAGON</t>
  </si>
  <si>
    <t>CELAYA Y QUINTANA ROO S/N</t>
  </si>
  <si>
    <t>20.674014711455573,</t>
  </si>
  <si>
    <t>11DPR2672D - CUAUHTEMOC</t>
  </si>
  <si>
    <t>MARIANO J GARCIA NUM. 343</t>
  </si>
  <si>
    <t>11DPR2694P - PRIMERO DE MAYO</t>
  </si>
  <si>
    <t>LEY DEL SEGURO SOCIAL S/N</t>
  </si>
  <si>
    <t>11DPR3326B - FERNANDO MONTES DE OCA</t>
  </si>
  <si>
    <t>REY SOL S/N</t>
  </si>
  <si>
    <t>11DPR3361H - 18 DE MARZO</t>
  </si>
  <si>
    <t>18 DE MARZO NUM. 240</t>
  </si>
  <si>
    <t>11DPR3373M - GUILLERMO PRIETO</t>
  </si>
  <si>
    <t>AVENIDA SANTA MONICA S/N</t>
  </si>
  <si>
    <t>11DPR3393Z - LEONA VICARIO</t>
  </si>
  <si>
    <t>CALLE MARIANO ABASOLO NUMERO EXTERIOR: SN, COLONIA BENITO JUAREZ</t>
  </si>
  <si>
    <t>11DPR3402R - 15 DE SEPTIEMBRE</t>
  </si>
  <si>
    <t>CALLE AVELLANO NUMERO EXTERIOR: SN, COLONIA LOS FRESNOS, CODIGO P</t>
  </si>
  <si>
    <t>11DPR3431M - BERNARDO COBOS</t>
  </si>
  <si>
    <t>SEVILLA S/N</t>
  </si>
  <si>
    <t>11DPR3503P - JUSTO SIERRA</t>
  </si>
  <si>
    <t>JAMAICA NUM. 2082</t>
  </si>
  <si>
    <t>11DPR3582S - SENTIMIENTOS DE LA NACION</t>
  </si>
  <si>
    <t>CALLE VELA NOVA NUMERO EXTERIOR: 44 , COLONIA VALLE DEL SOL, CODI</t>
  </si>
  <si>
    <t>11DPR3815R - ALICIA GARCIA RAMIREZ</t>
  </si>
  <si>
    <t>CASCADA DE AGUA CRISTALINAS NUM. 386</t>
  </si>
  <si>
    <t>11DST0005J - ESCUELA SECUNDARIA TECNICA NUM. 5 ING. GUILLERMO SOTO FIERRO</t>
  </si>
  <si>
    <t>AVENIDA SAN PEDRO NUMERO EXTERIOR: 299 , COLONIA SAN PEDRO, CODIG</t>
  </si>
  <si>
    <t>11DST0032G - SECUNDARIA TECNICA NUM. 32</t>
  </si>
  <si>
    <t>ESQUINA REY GUSTAVO ADOLFO NUM. SN</t>
  </si>
  <si>
    <t>11DST0059N - SECUNDARIA TECNICA NUM. 41</t>
  </si>
  <si>
    <t>ANTONIO GALINDEZ NUM. 170</t>
  </si>
  <si>
    <t>11DST0071I - SECUNDARIA TECNICA NUM. 46</t>
  </si>
  <si>
    <t>AVENIDA DE LOS INSURGENTES NUM. SN</t>
  </si>
  <si>
    <t>11DST0074F - SECUNDARIA TECNICA NUM. 51</t>
  </si>
  <si>
    <t>ANTARES NUM. 469</t>
  </si>
  <si>
    <t>11EES0024E - ESCUELA SECUNDARIA</t>
  </si>
  <si>
    <t>CALLE CAMPESTRE DEL VALLE NUMERO EXTERIOR: SN, COLONIA JARDINES D</t>
  </si>
  <si>
    <t>OFICINAS DE GOBIERNO MUNICIPAL</t>
  </si>
  <si>
    <t>BLVD LAZARO CARDENAS, 3247, LA MODERNA, 36690</t>
  </si>
  <si>
    <t>11DES0113Z - BICENTENARIO DE LA INDEPENDENCIA</t>
  </si>
  <si>
    <t>ARANZAZU NUM. SN</t>
  </si>
  <si>
    <t>11EJN0019J - LAS AMERICAS</t>
  </si>
  <si>
    <t>SUDAMERICA S/N ESQUINA CON CARIBE</t>
  </si>
  <si>
    <t>11EJN0060Z - OSCAR FRANCISCO ALCOCER VILLASEÑOR</t>
  </si>
  <si>
    <t>AVENIDA AVENIDA 2 S/N FRACCIONAMIENTO SAN MARCOS</t>
  </si>
  <si>
    <t>11EJN0202H - EMILIANO ZAPATA</t>
  </si>
  <si>
    <t>18 DE MARZO NUM. 213</t>
  </si>
  <si>
    <t>11EJN0204F - PIERRE FAURE</t>
  </si>
  <si>
    <t>AVENIDA SAN JUAN Y ANTILLAS S/N</t>
  </si>
  <si>
    <t>11EJN0209A - CONVIVENCIA FAMILIAR</t>
  </si>
  <si>
    <t>HACIENDA DE SAN ANTONIO ESQ. BRISAS DE LA MONTAÑA S/N</t>
  </si>
  <si>
    <t>11EJN0312N - LEONA VICARIO</t>
  </si>
  <si>
    <t>CASCADA DE LAS FLORES S/N.</t>
  </si>
  <si>
    <t>11EJN0339U - GABRIELA MISTRAL</t>
  </si>
  <si>
    <t>CALLE JAVIER MINA NUMERO EXTERIOR: SN, COLONIA LUIS ALONSO GONZAL</t>
  </si>
  <si>
    <t>11EJN0355L - MARIA MONTESSORI</t>
  </si>
  <si>
    <t>PRIVADA SAN CLEMENTE S/N PRIVADA</t>
  </si>
  <si>
    <t>11EJN0374Z - ROBERTO OWEN</t>
  </si>
  <si>
    <t>GARDENIA NUM. 1180</t>
  </si>
  <si>
    <t>11EJN0395M - LILIA MENDIOLA</t>
  </si>
  <si>
    <t>22 DE ABRIL S/N</t>
  </si>
  <si>
    <t>11EJN0396L - "DIEGO RIVERA "</t>
  </si>
  <si>
    <t>DIF NUM. 100</t>
  </si>
  <si>
    <t>11EPR0124K - NACIONES UNIDAS</t>
  </si>
  <si>
    <t>16 DE DICIEMBRE S/N</t>
  </si>
  <si>
    <t>11EPR0129F - MIGUEL HIDALGO</t>
  </si>
  <si>
    <t>PROLONGACION GUILLERMO PRIETO NUM. 1390</t>
  </si>
  <si>
    <t>11EPR0130V - CLUB DE LEONES</t>
  </si>
  <si>
    <t>CALLE SINALOA Y OAXACA NUMERO EXTERIOR: SN, COLONIA MIGUEL HIDALG</t>
  </si>
  <si>
    <t>11EPR0131U - BENITO JUAREZ</t>
  </si>
  <si>
    <t>CALLE 5 DE FEBRERO NUMERO EXTERIOR: 329 , COLONIA IRAPUATO CENTRO</t>
  </si>
  <si>
    <t>11EPR0134R - AGUILUCHOS DE CHAPULTEPEC</t>
  </si>
  <si>
    <t>PLAZUELA ABASOLO NUM. 2</t>
  </si>
  <si>
    <t>JUNTA DE AGUA POTABLE, DRENAJE, ALCANTARILLADO Y SANEAMIENTO DEL MUNICIPIO DE IRAPUATO</t>
  </si>
  <si>
    <t>Prolongación, Av. Juan José Torres Landa #1720, Fraccionamiento Independencia, 36559 Irapuato, Gto.</t>
  </si>
  <si>
    <t>11EPR0136P - MARGARITA MAZA DE JUAREZ</t>
  </si>
  <si>
    <t>AVENIDA DE LA REFORMA NUMERO EXTERIOR: SN, COLONIA GAMEZ, CODIGO</t>
  </si>
  <si>
    <t>11EPR0138N - JESUS R. MARQUEZ</t>
  </si>
  <si>
    <t>CALLE CASIMIRO LICEAGA NUMERO EXTERIOR: 655 , COLONIA MODERNA, CO</t>
  </si>
  <si>
    <t>11EPR0139M - JOSE MARIA MORELOS</t>
  </si>
  <si>
    <t>RAMOS ARISPE NUM. 100</t>
  </si>
  <si>
    <t>11EPR0141A - HERMELINDA RIVERA</t>
  </si>
  <si>
    <t>20 DE NOVIEMBRE NUM. 359</t>
  </si>
  <si>
    <t>11EPR0143Z - GABRIELA CHEMALI NASSAR</t>
  </si>
  <si>
    <t>CALLE MOROLEON NUMERO EXTERIOR: 582 , COLONIA PLAN DE GUANAJUATO,</t>
  </si>
  <si>
    <t>11EPR0144Y - 20 DE NOVIEMBRE</t>
  </si>
  <si>
    <t>20 DE NOVIEMBRE NUM. 389</t>
  </si>
  <si>
    <t>11EPR0145X - 18 DE MARZO</t>
  </si>
  <si>
    <t>BOULEVARD SAN ROQUE S/N</t>
  </si>
  <si>
    <t>11EPR0150I - NIÑOS HEROES</t>
  </si>
  <si>
    <t>CALLE FRANCISCO SARABIA NUMERO EXTERIOR: 502 , COLONIA SANTA JULI</t>
  </si>
  <si>
    <t>11EPR0448R - MELCHOR OCAMPO</t>
  </si>
  <si>
    <t>GUILLERMO PRIETO NUM. 310</t>
  </si>
  <si>
    <t>11EPR0552C - JOSEFA ORTIZ DE DOMINGUEZ</t>
  </si>
  <si>
    <t>CASUARINA S/N</t>
  </si>
  <si>
    <t>11EPR0583W - INSURGENTES</t>
  </si>
  <si>
    <t>CALLE TRES NUMERO EXTERIOR: SN, COLONIA SAN MARCOS, CODIGO POSTAL</t>
  </si>
  <si>
    <t>11EPR0603T - RAFAEL BARBA PEREZ</t>
  </si>
  <si>
    <t>ESTRELLA S/N</t>
  </si>
  <si>
    <t>11EPR0789O - MA. ESTHER RODRIGUEZ FLORES</t>
  </si>
  <si>
    <t>CALLE 22 DE ABRIL NUMERO EXTERIOR: SN, COLONIA ERNESTO CHE GUEVAR</t>
  </si>
  <si>
    <t>11EPR0814X - FRANCISCO GONZALEZ BOCANEGRA</t>
  </si>
  <si>
    <t>CALLE CERRO DEL TEPEYAC NUMERO EXTERIOR: SN, COLONIA JOSEFA ORTIZ</t>
  </si>
  <si>
    <t>11EPR0824D - TIERRA Y LIBERTAD</t>
  </si>
  <si>
    <t>LUIS ALONSO GONZALEZ GARCIA</t>
  </si>
  <si>
    <t>11EPR0866C - LAS AMERICAS</t>
  </si>
  <si>
    <t>CALLE SUDAMERICA NUMERO EXTERIOR: SN, COLONIA LAS AMERICAS, CODIG</t>
  </si>
  <si>
    <t>11ETV0001Z - TELESECUNDARIA NUM. 18</t>
  </si>
  <si>
    <t>ZARAGOZA NUM. 381</t>
  </si>
  <si>
    <t>11ETV0002Z - TELESECUNDARIA NUM. 19</t>
  </si>
  <si>
    <t>JORGE NEGRETE S/N</t>
  </si>
  <si>
    <t>11ETV0003Y - TELESECUNDARIA NUM. 20</t>
  </si>
  <si>
    <t>AGUSTIN ZARAGOZA S/N</t>
  </si>
  <si>
    <t>11ETV0420K - TELESECUNDARIA NUM. 403</t>
  </si>
  <si>
    <t>OLIVO NUM. 381</t>
  </si>
  <si>
    <t>11ETV0881U - TELESECUNDARIA NUM. 881</t>
  </si>
  <si>
    <t>CALLE 22 DE ABRIL NUMERO EXTERIOR: 625 , COLONIA ERNESTO CHE GUEV</t>
  </si>
  <si>
    <t>11DPR3926W - SOR JUANA INES DE LA CRUZ</t>
  </si>
  <si>
    <t>CIUDAD VICTORIA NUM. 229</t>
  </si>
  <si>
    <t>11DPR3927V - OCTAVIO PAZ</t>
  </si>
  <si>
    <t>CALLE BRISA DE LA PRADERA NUMERO EXTERIOR: SN, FRACCIONAMIENTO NO</t>
  </si>
  <si>
    <t>11DPR3946J - GENERAL MEDARDO GONZALEZ PEÑA</t>
  </si>
  <si>
    <t>CALLE EINSTEIN NUMERO EXTERIOR: SN,FRACCIONAMIENTO VILLAS EL DORA</t>
  </si>
  <si>
    <t>11DJN0695K - SALVADOR ALMARAZ</t>
  </si>
  <si>
    <t>CALLE HACIENDA DE LA GAVIA NUMERO EXTERIOR: 573 , FRACCIONAMIENTO</t>
  </si>
  <si>
    <t>HUB-I CASA DEL EMPRENDEDOR IRAPUATO</t>
  </si>
  <si>
    <t>CORTAZAR NUM. 64, ZONA CENTRO, IRAPUATO</t>
  </si>
  <si>
    <t>PLAZA COMUNITARIA PURISIMA DEL JARDIN</t>
  </si>
  <si>
    <t>PBRO. PABLO CHAVEZ , PURISIMA DEL JARDIN, IRAPUATO</t>
  </si>
  <si>
    <t>11DJN4339W - 30 DE ABRIL</t>
  </si>
  <si>
    <t>CASTILLO BRETON NUM. 846</t>
  </si>
  <si>
    <t>11DJN4340L - INSURGENTES</t>
  </si>
  <si>
    <t>CUBILETE NUM. 497</t>
  </si>
  <si>
    <t>11DJN4341K - MANUEL M PONCE</t>
  </si>
  <si>
    <t>TOPACIO S/N</t>
  </si>
  <si>
    <t>11DPR3379G - ANDRES QUINTANA ROO</t>
  </si>
  <si>
    <t>CALLE:COLONIA CONSTITUCION DE APATZINGAN COLOLIA:</t>
  </si>
  <si>
    <t>11DJN4143K - NIÑOS HEROES</t>
  </si>
  <si>
    <t>Valle Verde, 36555 Irapuato, Gto.</t>
  </si>
  <si>
    <t>11DJN2767A - JAIME TORRES BODET</t>
  </si>
  <si>
    <t>Calle Miguel Hidalgo, Constitucion de Apatzingan, 36545 Irapuato, Gto.</t>
  </si>
  <si>
    <t>11EJN0375Z - JEAN PIAGET</t>
  </si>
  <si>
    <t>Bambú 521, Los Fresnos, 36555 Irapuato, Gto.</t>
  </si>
  <si>
    <t>PLAZA COMUNITARIA SAN JUAN DE RETANA</t>
  </si>
  <si>
    <t>CALLE LUPITA, ENTRE CAFETALES Y NARVARTE , COLONIA NUEVO MEXICO, C.P. 36576, IRAPUATO, GTO</t>
  </si>
  <si>
    <t>PARQUE BENITO JUAREZ</t>
  </si>
  <si>
    <t>6 DE NOVIEMBRE, RAFAEL ABASCAL 345, BENITO JUAREZ I, 36557, IRAPUATO, GTO</t>
  </si>
  <si>
    <t>INSTITUTO ESTATAL DE CAPACITACIÓN PLANTEL IRAPUATO</t>
  </si>
  <si>
    <t>BLVD. ARANDAS, 1855, FRACC. JARDINES DE SAN ANTONIO, 36660</t>
  </si>
  <si>
    <t>INSTITUTO GUANAJUATENSE PARA LAS PERSONAS CON DISCAPACIDAD</t>
  </si>
  <si>
    <t>CALLE DIF 1, COL. COLÓN 2DA. SECC., IRAPUATO, C.P. 36540</t>
  </si>
  <si>
    <t>BENITO JUAREZ</t>
  </si>
  <si>
    <t>AVENIDA MARIANO J. GARCIA #343, COL. BENITO JUAREZ I., IRAPUATO, GTO.</t>
  </si>
  <si>
    <t>SAN GABRIEL</t>
  </si>
  <si>
    <t>DIVISION DEL NORTE #160, COL. SAN GABRIEL 3RA SECCION, IRAPUATO, GTO.</t>
  </si>
  <si>
    <t>CEDECOM 24 DE ABRIL</t>
  </si>
  <si>
    <t>PORCHE, S/N, 24 DE ABRIL, IRAPUATO.GTO</t>
  </si>
  <si>
    <t>CENTRO DE GOBIERNO IRAPUATO</t>
  </si>
  <si>
    <t>AV. SIGLO XXI, NO. 412, LOS SAUCES, 36823</t>
  </si>
  <si>
    <t>SECRETARÍA DE GOBIERNO REGISTRO CIVIL</t>
  </si>
  <si>
    <t>BLVRD DÍAZ ORDAZ, 155, LOS EUCALIPTOS, 36660</t>
  </si>
  <si>
    <t>OFICIALIA DEL REGISTRO CIVIL LOS EUCALIPTOS</t>
  </si>
  <si>
    <t>C. JESÚS MARÍA COVARRUBIAS, 628, LOS EUCALIPTOS, 36660</t>
  </si>
  <si>
    <t>CENTRO DE GOBIERNO DEL MUNICIPIO DE IRAPUATO (OLT)</t>
  </si>
  <si>
    <t>ÁLVARO OBREGÓN # 100, ZONA CENTRO, C.P. 36588, IRAPUATO, GTO. (OLT)</t>
  </si>
  <si>
    <t>JUNTA LOCAL DE CONCILIACION Y ARBITRAJE DE IRAPUATO</t>
  </si>
  <si>
    <t>BLVD. LUIS DONALDO COLOSIO, 1477, EL RANCHITO, 36559</t>
  </si>
  <si>
    <t>OFICIALIA DEL REGISTRO CIVIL SAN MIGUELITO</t>
  </si>
  <si>
    <t>C. 6 DE NOVIEMBRE NO.166, SAN MIGUELITO, 36550</t>
  </si>
  <si>
    <t>REGISTRO PUBLICO VEHICULAR</t>
  </si>
  <si>
    <t>BLVD. PASEO SOLIDARIDAD, 9928, LÁZARO CÁRDENAS, 36540</t>
  </si>
  <si>
    <t>11ENL0004F - ESCUELA NORMAL OFICIAL DE IRAPUATO</t>
  </si>
  <si>
    <t>LIBRA 275, COL. VALLE DEL SOL, C.P. 36590, IRAPUATO, GTO.</t>
  </si>
  <si>
    <t>11MSU0036J - UNIVERSIDAD PEDAGÓGICA NACIONAL UNIDAD 111 IRAPUATO</t>
  </si>
  <si>
    <t>CECITE PLANTEL III ( COL. VILLAS DE BERNALEJO) 
SOBRE LA AV. PRINCIPAL AL FONDO.</t>
  </si>
  <si>
    <t>11ETC0025V - COLEGIO DE ESTUDIOS CIENTIFICOS Y TECNOLOGICOS DEL ESTADO DE GUANAJUATO PLANTEL IRAPUATO II</t>
  </si>
  <si>
    <t>COMUNIDAD EL COPAL, IRAPUATO, GTO.</t>
  </si>
  <si>
    <t>11ETC0035B - COLEGIO DE ESTUDIOS CIENTIFICOS Y TECNOLOGICOS DEL ESTADO DE GUANAJUATO PLANTEL IRAPUATO III</t>
  </si>
  <si>
    <t>VILLAS DE BERNALEJO, IRAPUATO, GTO.</t>
  </si>
  <si>
    <t>11ETC0015O - COLEGIO DE ESTUDIOS CIENTIFICOS Y TECNOLOGICOS DEL ESTADO DE GUANAJUATO PLANTEL IRAPUATO</t>
  </si>
  <si>
    <t>HELECHOS, COL. VALLE VERDE, IRAPUATO, GTO.</t>
  </si>
  <si>
    <t>11DPT0002P - PLANTEL CONALEP 029. IRAPUATO</t>
  </si>
  <si>
    <t>CALLE FIESTA CHARRA S/N, COLONIA LAS CARMELITAS, C. P. 36500. IRAPUATO, GTO.</t>
  </si>
  <si>
    <t>HOSPITAL GENERAL IRAPUATO</t>
  </si>
  <si>
    <t>REVERTE MEXICANO ESQUINA AVENIDA GUERRERO - CALLE REVERTE MEXICANO ESQ. AV. GUERRERO</t>
  </si>
  <si>
    <t>INSTITUTO TECNOLÓGICO SUPERIOR DE IRAPUATO</t>
  </si>
  <si>
    <t>FLORENCIA 101, RESIDENCIAL CAMPESTRE, 36698, IRAPUATO, GTO</t>
  </si>
  <si>
    <t>CENTRO DE DESARROLLO EDUCATIVO SEG</t>
  </si>
  <si>
    <t>Ejercito Nacional no 842, Colonia las Reynas, Irapuato, Gto</t>
  </si>
  <si>
    <t>CAISES BENITO JUAREZ</t>
  </si>
  <si>
    <t>MARIANO J. GARCIA - A UN COSTADO DE CENTRO IMPULSO SOCIAL</t>
  </si>
  <si>
    <t>CAISES LAS MISIONES</t>
  </si>
  <si>
    <t>SANTA CLARA ESQUINA SAN CARLOS -</t>
  </si>
  <si>
    <t>CISAME IRAPUATO</t>
  </si>
  <si>
    <t>DIEGO DE VELAZQUEZ (ATRÁS DEL CAISES COLON) - DIEGO DE VELASQUEZ S/N FRACC COLÓN (ATRÁS DEL CAISES COLON)</t>
  </si>
  <si>
    <t>CAISES TORRES LANDA</t>
  </si>
  <si>
    <t>TORRES LANDA - BLVD. TORRES LANDA NO. 45, COL. CENTRO</t>
  </si>
  <si>
    <t>CAISES GALAXIA EL NARANJAL</t>
  </si>
  <si>
    <t>CORAL - DENTRO DEL FRACCIONAMIENTO GALAXIA EL NARANJAL</t>
  </si>
  <si>
    <t>CAISES PURISIMA DEL JARIDN</t>
  </si>
  <si>
    <t>JARDÍN ENTRE DIEGO RIVERA Y PEDRO VARGAS COVARRUBIAS - AV. JARDÍN ENTRE DIEGO RIVERA Y PEDRO VARGAS COVARRUBIAS</t>
  </si>
  <si>
    <t>CENTRO NUEVA VIDA</t>
  </si>
  <si>
    <t>GERARDO MURILLO - PROLONGACIÓN AV. JARDÍN ENTRE EL CAPA Y EL CAISES PURÍSIMA DEL JARDÍN, COL. FRACCIONAMIENTO PURÍSIMA DEL JARDÍN</t>
  </si>
  <si>
    <t>UNEME CAPA IRAPUATO</t>
  </si>
  <si>
    <t>AVENIDA JARDÍN ENTRE EL CAPA Y EL CAISES PURÍSIMA DEL JARDÍN - PROLONGACIÓN AV. JARDÍN ESQ. DIEGO RIVERA, COL. FRACCIONAMIENTO PURÍSIMA DEL JARDÍN</t>
  </si>
  <si>
    <t>11ETH0161U - BACHILLERATO SABES VALLE DE LAS FLORES</t>
  </si>
  <si>
    <t>MANUEL A. CAMACHO</t>
  </si>
  <si>
    <t>CENTRO DE INVESTIGACIÓN Y DE ESTUDIOS AVANZADOS DEL IPN</t>
  </si>
  <si>
    <t>LIBRAMIENTO NORTE CARRETERA IRAPUATO LEÓN KILÓMETRO 9.6, CARR PANAMERICANA IRAPUATO LEÓN, 36821 IRAPUATO, GTO.</t>
  </si>
  <si>
    <t>PRESIDENCIA MUNICIPAL DE IRAPUATO</t>
  </si>
  <si>
    <t>JDN. PRINCIPAL S/N, COL. CENTRO, 36500 IRAPUATO, GTO.</t>
  </si>
  <si>
    <t>TU PUEDES GUANAJUATO IRAPUATO</t>
  </si>
  <si>
    <t>BLVD DÍAZ ORDAZ, 3274,LAS REYNAS IRAPUATO,36660</t>
  </si>
  <si>
    <t>PLAZA PÚBLICA BAHIA</t>
  </si>
  <si>
    <t>PONCIANO ARRIAGA 397, BARRIO DE LA PIEDRA LISA, 36588, IRAPUATO,GTO</t>
  </si>
  <si>
    <t>SECRETARÍA DE GOBIERNO DEFENSORIA</t>
  </si>
  <si>
    <t>BLVD. DÍAZ ORDAZ, 155, LOS EUCALIPTOS, 36660</t>
  </si>
  <si>
    <t>11ESU0062Z - UNIVERSIDAD DEL SABES CENTRO IRAPUATO</t>
  </si>
  <si>
    <t>CALLE MEXICALI, NO. 544</t>
  </si>
  <si>
    <t>CENTRO DE INVESTIGACIÓN Y DE ESTUDIOS AVANZADOS DEL IPN UNIDAD DE GEONOMIA</t>
  </si>
  <si>
    <t>COLONIA CIUDAD DEPORTIVA</t>
  </si>
  <si>
    <t>COLONIA VALLE DEL SOL</t>
  </si>
  <si>
    <t>COMUNIDAD EX HACIENDA DEL COPAL</t>
  </si>
  <si>
    <t>COLONIA VILLAS DE IRAPUATO</t>
  </si>
  <si>
    <t>COLONIA HACIENDAS EL CARRIZAL</t>
  </si>
  <si>
    <t>COLONIA SAN ROQUE</t>
  </si>
  <si>
    <t>COLONIA CUARTO DIA</t>
  </si>
  <si>
    <t>COLONIA  JARDINES DE LA HACIENDA</t>
  </si>
  <si>
    <t xml:space="preserve"> COLONIA FRANCISCO VILLA</t>
  </si>
  <si>
    <t>COLONIA EL COPAL</t>
  </si>
  <si>
    <t xml:space="preserve"> COLONIA SANTA FE</t>
  </si>
  <si>
    <t xml:space="preserve"> COLONIA SAN PEDRO</t>
  </si>
  <si>
    <t>COLONIA COLON</t>
  </si>
  <si>
    <t xml:space="preserve"> COLONIA SAN ROQUE</t>
  </si>
  <si>
    <t>COLONIA EL CANTADOR</t>
  </si>
  <si>
    <t>COLONIA COLÓN</t>
  </si>
  <si>
    <t>COLONIA SAN GABRIEL 3RA SECC</t>
  </si>
  <si>
    <t>COLONIA VILLAS DE BERNALEJO</t>
  </si>
  <si>
    <t>COLONIA RESIDENCIAL CAMPESTRE</t>
  </si>
  <si>
    <t>COLONIA ÁLVARO OBREGÓN</t>
  </si>
  <si>
    <t>COLONIA PURISIMA DEL JARDÍN</t>
  </si>
  <si>
    <t xml:space="preserve">COLONIA PURÍSIMA DEL JARDÍN </t>
  </si>
  <si>
    <t>COLONIA VALLE LAS FLORES 2DA. SECC.</t>
  </si>
  <si>
    <t xml:space="preserve"> COMUNIDAD EL COPALILLO</t>
  </si>
  <si>
    <t>COLONIA LAS REYNAS</t>
  </si>
  <si>
    <t>COLONIA LOS EUCALIPTOS</t>
  </si>
  <si>
    <t>COLONIA JARDINES DE IRAPUATO</t>
  </si>
  <si>
    <t>COLONIA BERNARDO COBOS</t>
  </si>
  <si>
    <t>COLONIA 1 DE MAYO</t>
  </si>
  <si>
    <t>COLONIA LAS CARMELITAS</t>
  </si>
  <si>
    <t>COLONIA BARRIO DE SANTIAGUITO</t>
  </si>
  <si>
    <t>COLONIA GUERRERO</t>
  </si>
  <si>
    <t>COLONIA CASCADA DE LAS ESTRELLAS</t>
  </si>
  <si>
    <t>COLONIA LOS SAUCES</t>
  </si>
  <si>
    <t>COLONIA NOGALIA</t>
  </si>
  <si>
    <t>COLONIA VILLA DE IRAPUATO</t>
  </si>
  <si>
    <t>COLONIA LABORATORIO COMISION FEDERAL DE ELECTRICIDAD</t>
  </si>
  <si>
    <t>COLONIA BERNADO COBOS</t>
  </si>
  <si>
    <t>COLONIA 18 DE AGOSTO</t>
  </si>
  <si>
    <t>COLONIA LA PRADERA</t>
  </si>
  <si>
    <t>COLONIA LOS REYES</t>
  </si>
  <si>
    <t>COLONIA SANTA CECILIA (LOS HOYOS)</t>
  </si>
  <si>
    <t>COLONIA SAN JUAN DE RETANA</t>
  </si>
  <si>
    <t>COLONIA LAS DILIGENCIAS</t>
  </si>
  <si>
    <t>COLONIA FLORES MAGON NORTE</t>
  </si>
  <si>
    <t>COLONIA ESFUERSO OBRERO</t>
  </si>
  <si>
    <t>COLONIA SAN FRANCISCO DE LA CHARCA (EL NIDO)</t>
  </si>
  <si>
    <t>COLONIA ARANDAS</t>
  </si>
  <si>
    <t>COLONIA EL COBANO</t>
  </si>
  <si>
    <t>COLONIA LA ESTANCIA</t>
  </si>
  <si>
    <t>COLONIA GANADERA</t>
  </si>
  <si>
    <t>COLONIA VILLAS EL DORADO</t>
  </si>
  <si>
    <t>COLONIA SEGUNDA SECCION LAS HERAS</t>
  </si>
  <si>
    <t>COLONIA FRECCIONAMIENTO VALLE DEL SOL</t>
  </si>
  <si>
    <t>COLONIA INFONAVIT</t>
  </si>
  <si>
    <t>COLONIA III SECC SAN MIGUELITO</t>
  </si>
  <si>
    <t>COLONIA EL MILAGRO</t>
  </si>
  <si>
    <t>COLONIA FRANCISCO VILLA</t>
  </si>
  <si>
    <t>COLONIA SAN MIGUELITO</t>
  </si>
  <si>
    <t>COLONIA LA PRESIDENTES</t>
  </si>
  <si>
    <t>COLONIA ALVARO OBREGON</t>
  </si>
  <si>
    <t>COLONIA FERROCARILERA</t>
  </si>
  <si>
    <t>COLONIA CAMINO REAL DE LO DE JUAREZ</t>
  </si>
  <si>
    <t>COLONIA SAN GABRIEL</t>
  </si>
  <si>
    <t>COLONIA RODRIGUEZ</t>
  </si>
  <si>
    <t>COLONIA ESFUERZO OBRERO</t>
  </si>
  <si>
    <t>COLONIA UNIDAD HABITACIONAL VASCO DE QUIROGA FOVISSSTE</t>
  </si>
  <si>
    <t>COLONIA SOLIDARIA</t>
  </si>
  <si>
    <t>COLONIA LOS HOYOS</t>
  </si>
  <si>
    <t>COLONIA FRACC LOS REYES</t>
  </si>
  <si>
    <t>COLONIA LAS HERAS</t>
  </si>
  <si>
    <t>COLONIA SAN MARTIN DE PORRES</t>
  </si>
  <si>
    <t>COLONIA BENITO JUAREZ 1</t>
  </si>
  <si>
    <t>COLONIA LOS FRESNOS</t>
  </si>
  <si>
    <t>COLONIA LA LUPITA</t>
  </si>
  <si>
    <t>COLONIA BELLA VISTA</t>
  </si>
  <si>
    <t>COLONIA SAN PEDRO</t>
  </si>
  <si>
    <t>COLONIA JARDINES DEL VALLE</t>
  </si>
  <si>
    <t>COLONIA LABORATORIO CFE</t>
  </si>
  <si>
    <t>COLONIA RINCON DE LOS ARCOS</t>
  </si>
  <si>
    <t>COLONIA LAS BRISAS</t>
  </si>
  <si>
    <t>COLONIA LUIS ALONSO GONZALEZ</t>
  </si>
  <si>
    <t>COLONIA CHE GUEVARA</t>
  </si>
  <si>
    <t>COLONIA LO DE JUAREZ</t>
  </si>
  <si>
    <t>COLONIA RENOVACION</t>
  </si>
  <si>
    <t>COLONIA MIGUEL HIDALGO</t>
  </si>
  <si>
    <t>COLONIA IRAPUATO CENTRO</t>
  </si>
  <si>
    <t>COLONIA GAMEZ</t>
  </si>
  <si>
    <t>COLONIA MODERNA</t>
  </si>
  <si>
    <t>COLONIA PLAN DE GUANAJUATO</t>
  </si>
  <si>
    <t>COLONIA BARRIO DE SAN VICENTE</t>
  </si>
  <si>
    <t>COLONIA SANTA JULIA</t>
  </si>
  <si>
    <t>COLONIA LAS ROSAS</t>
  </si>
  <si>
    <t>COLONIA ERNESTO CHE GUEVARA</t>
  </si>
  <si>
    <t>COLONIA JOSEFA ORTIZ</t>
  </si>
  <si>
    <t xml:space="preserve">COLONIA LUIS GONZALEZ GARCIA </t>
  </si>
  <si>
    <t>COLONIA OBRERO</t>
  </si>
  <si>
    <t>COLONIA JARDINES DE LA HACIENDA</t>
  </si>
  <si>
    <t>COLONIA PURISIMA DEL JARDIN</t>
  </si>
  <si>
    <t>COLONIA LA MODERNA</t>
  </si>
  <si>
    <t>COLONIA CONSTITUCION DE APATZINGAN</t>
  </si>
  <si>
    <t>COLONIA NUEVO MEXICO</t>
  </si>
  <si>
    <t>COLONIA BENITO JUAREZ I</t>
  </si>
  <si>
    <t>COLONIA JARDINES DE SAN ANTONIO</t>
  </si>
  <si>
    <t>COLONIA PROGRESIVA EL JARAL</t>
  </si>
  <si>
    <t>COLONIA EL RANCHITO</t>
  </si>
  <si>
    <t>COLONIA VIVEROS REVOLUCION</t>
  </si>
  <si>
    <t>COLONIA LÁZARO CÁRDENAS</t>
  </si>
  <si>
    <t>COLONIA. VALLE DEL SOL</t>
  </si>
  <si>
    <t>COLONIA RANCHERIA CAMPO DE GOLF</t>
  </si>
  <si>
    <t>COLONIA BENITO JUÁREZ</t>
  </si>
  <si>
    <t>COLONIA LAS MISIONES</t>
  </si>
  <si>
    <t xml:space="preserve">COLONIA COLÓN 2da SECCIÓN </t>
  </si>
  <si>
    <t>COLONIA GALAXIA EL NARANAL</t>
  </si>
  <si>
    <t>COLONIA BARRIO DE LA PIEDRA LISA</t>
  </si>
  <si>
    <t>71a</t>
  </si>
  <si>
    <t>71b</t>
  </si>
  <si>
    <t>65a</t>
  </si>
  <si>
    <t>65b</t>
  </si>
  <si>
    <t>No se visualiza el SSID el Acces Point se encuentra muy retirado de nuestro punto aún y cuando se buscó la mejor ubicación y no se nos permitió el ingreso a las instalaciones</t>
  </si>
  <si>
    <t>Hay demasiados cortes (pérdida de paquetes, el ancho de banda también es bajo, puede deberse a que el Acces Point se encuentra muy retirado de la calle, no se nos permitió el ingreso al plantel</t>
  </si>
  <si>
    <t>37a</t>
  </si>
  <si>
    <t>37b</t>
  </si>
  <si>
    <t>45a</t>
  </si>
  <si>
    <t>45b</t>
  </si>
  <si>
    <t>43a</t>
  </si>
  <si>
    <t>43b</t>
  </si>
  <si>
    <t>La conexión fue rápida y constante, la navegación fue fluida, no se observan anomalías, tiene buena señal pero el ancho de banda es bajo, puede deberse a la lejanía del Acces Point</t>
  </si>
  <si>
    <t>La conexión fue sencilla y rápida, la navegación fue constante sin embargo no se pudo realizar el test de velocidad esto puede deberse a que el Acces Point se encuentra retirado de nosotros y no se nos permitió el ingreso</t>
  </si>
  <si>
    <t>68a</t>
  </si>
  <si>
    <t>68b</t>
  </si>
  <si>
    <t>63a</t>
  </si>
  <si>
    <t>63b</t>
  </si>
  <si>
    <t>828a</t>
  </si>
  <si>
    <t>828b</t>
  </si>
  <si>
    <t>70a</t>
  </si>
  <si>
    <t>70b</t>
  </si>
  <si>
    <t>Antonio Morales</t>
  </si>
  <si>
    <t>El sitio presentó buena señal, no hubo intermitencia en la navegación sin embargo cuando se pretendía realizar el test de velocidad marcaba error en todos los intentos</t>
  </si>
  <si>
    <t>La conexión fue rápida y la navegación constante pero al momento de cargar Youtube presentó algo de lentitud, al final si lo cargó bien</t>
  </si>
  <si>
    <t>La conexión fue rápida y la navegación constante solo que en el test de velocidad mostró un ancho de banda muy bajo esto puede deberse a la cantidad de usuario conectados</t>
  </si>
  <si>
    <t>La conexión fue fácil pero presentó algo de lentitud en la navegación puede deberse a la gran cantidad de dispositivos conectados ya que está a un costado de un mercado y un tianguis</t>
  </si>
  <si>
    <t>La conexión fue rápida y la navegación constante, no se observan anomalías solo el ancho de banda muy bajo esto puede deberse a que el Acces Point se encuentra muy lejos</t>
  </si>
  <si>
    <t>En el momento la conexión fue rápida y la navegación fluida, pero comenta el vigilante que el servicio es algo intermitente y que no tiene buena señal, que hay ocasiones que él tiene que estar debajo del Acces Point para poder navegar correctamente</t>
  </si>
  <si>
    <t>La conexión fue rápida y la navegación constante, no se observan anomalías solo el ancho de banda muy bajoa pesar de que el Acces Point se encuentra cerca y no hay dispositivos conectados</t>
  </si>
  <si>
    <t>La conexión fue rápida y la navegación constante, no se observan anomalías pero no se pudo realizar el test de velocidad por intermitencias posiblemente por que el Acces Point se encuentra lejos</t>
  </si>
  <si>
    <t>No se puede realizar el test de velocidad ya que el servicio es muy inestable, el Acces Point se encuentra dentro del inmueble y no se nos permitió ingresar</t>
  </si>
  <si>
    <t>La conexión fue rápida y la navegación constante, no se observan anomalías pero se observa muy bajo el ancho de banda a pesar de que el Acces Point se encuentra cerca y no hay dispositivos conectados</t>
  </si>
  <si>
    <t>11DES0045S- ALFONSO PARTIDA SIERRA</t>
  </si>
  <si>
    <t>PADRE RAFAEL GARCILITA S/N COL. EL DURAZNO</t>
  </si>
  <si>
    <t>SALAMANCA</t>
  </si>
  <si>
    <t>11DES0089P - JOSE VASCONCELOS</t>
  </si>
  <si>
    <t>CALLE SILAO NUMERO EXTERIOR: SN, COLONIA GUANAJUATO</t>
  </si>
  <si>
    <t>11DST0070J - SECUNDARIA TECNICA NUM. 48</t>
  </si>
  <si>
    <t>CALLE EJIDO PARRAL NUMERO EXTERIOR: SN, COLONIA FRANCISCO VILLA,</t>
  </si>
  <si>
    <t>11DPR2261B - MOISES SAENZ GARZA</t>
  </si>
  <si>
    <t>PADRE RAFAEL GARCILITA S/N</t>
  </si>
  <si>
    <t>11DPR2460A - GRAL. LÁZARO CÁRDENAS</t>
  </si>
  <si>
    <t>LAZARO CARDENAS EMILIANO ZAPATA S/N</t>
  </si>
  <si>
    <t>JURISDICCION SANITARIA V SALAMANCA</t>
  </si>
  <si>
    <t>C. ALVARO OBREGON 501, CENTRO, 36750, SALAMANCA</t>
  </si>
  <si>
    <t>USAE SALAMANCA</t>
  </si>
  <si>
    <t>AV COMONFORT 2107, VILLAS DEL VALLE, 36786, SALAMANCA GTO</t>
  </si>
  <si>
    <t>FARMACIA ISSEG F-197</t>
  </si>
  <si>
    <t>TENIXTEPEC 1701 ESQ MONTE AMBERES PLAZA COMERCIAL PREDIO, EL MONTE, 36730, SALAMANCA</t>
  </si>
  <si>
    <t>11DBA0015B - JOSE LOPEZ PORTILLO</t>
  </si>
  <si>
    <t>AV COMONFORT 531, GUANAJUATO, 36780, SALAMANCA</t>
  </si>
  <si>
    <t>11DJN2524E - JOSE IGNACIO BARTOLACHE</t>
  </si>
  <si>
    <t>CALLE PARRAL NUMERO EXTERIOR: 600 , COLONIA FRANCISCO VILLA</t>
  </si>
  <si>
    <t>11DES0016X - SECUNDARIA GENERAL ALBINO GARCIA</t>
  </si>
  <si>
    <t>CALLE SILAO NUMERO EXTERIOR: SN, COLONIA GUANAJUATO, CODIGO POSTA</t>
  </si>
  <si>
    <t>11DJN0081N - PEMEX SECCION 24</t>
  </si>
  <si>
    <t>PANUCO Y EBANO S/N</t>
  </si>
  <si>
    <t>11DJN0083L - AMADO NERVO</t>
  </si>
  <si>
    <t>SILAO E IRAPUATO S/N</t>
  </si>
  <si>
    <t>11DJN0405D - ESTEFANIA CASTAÑEDA</t>
  </si>
  <si>
    <t>RIO LERMA NUM. 232-A</t>
  </si>
  <si>
    <t>11DJN0289D - BARTOLOME SANCHEZ TORRADO</t>
  </si>
  <si>
    <t>PRIVADA RAFAEL CAMPUZANO NUM. 150</t>
  </si>
  <si>
    <t>11DJN0398K - DANIEL DELGADILLO</t>
  </si>
  <si>
    <t>MONTES DE OCA NUM. 404</t>
  </si>
  <si>
    <t>11DJN0399J - LIC. JOSE VASCONCELOS</t>
  </si>
  <si>
    <t>MATAMOROS NUM. 1017</t>
  </si>
  <si>
    <t>11DJN0400I - SOR JUANA INES DE LA CRUZ</t>
  </si>
  <si>
    <t>PRIVADA DE LA PAZ S/N</t>
  </si>
  <si>
    <t>11DJN0402G - FRANCISCO GABILONDO SOLER</t>
  </si>
  <si>
    <t>EFREN SANCHEZ NUM. 206</t>
  </si>
  <si>
    <t>11DJN0403F - FERNANDO GONZALEZ ROA</t>
  </si>
  <si>
    <t>JOSE M. VALTIERRA NUM. 136</t>
  </si>
  <si>
    <t>11DJN0404E - JUAN ENRIQUE PESTALOZZI</t>
  </si>
  <si>
    <t>PROLONGACION GUERRERO NUM. 1500-A</t>
  </si>
  <si>
    <t>11DJN0511N - LAUREANA W. GONZALEZ</t>
  </si>
  <si>
    <t>MIGUEL HIDALGO</t>
  </si>
  <si>
    <t>11DJN2425E - MARIANO MATAMOROS</t>
  </si>
  <si>
    <t>DEL ROSARIO NUM. 201</t>
  </si>
  <si>
    <t>11DJN2804O - JUAN ALDAMA</t>
  </si>
  <si>
    <t>LOS PIRULES NUM. 102</t>
  </si>
  <si>
    <t>11DJN2838E - JEAN PIAGET</t>
  </si>
  <si>
    <t>BENITO JUAREZ NUM. 8</t>
  </si>
  <si>
    <t>11DJN2915T - SANTOS DEGOLLADO</t>
  </si>
  <si>
    <t>RINCON DE SAN PEDRO NUM. 101-A</t>
  </si>
  <si>
    <t>11DJN3720N - ROSAURA ZAPATA CANO</t>
  </si>
  <si>
    <t>LOS CONEJOS</t>
  </si>
  <si>
    <t>11DJN3757A - NEZAHUALCOYOTL</t>
  </si>
  <si>
    <t>CALLE VALLE DEL TORO NUMERO EXTERIOR: 106 , FRACCIONAMIENTO VILLA</t>
  </si>
  <si>
    <t>11DJN4061A - BENITO JUAREZ</t>
  </si>
  <si>
    <t>ORQUIDEAS NUM. 301</t>
  </si>
  <si>
    <t>11DJN4126U - IGNACIO COMONFORT</t>
  </si>
  <si>
    <t>CALLE HIDALGO NUMERO EXTERIOR: 5 , RANCHERIA EL PITAHAYO, CODIGO</t>
  </si>
  <si>
    <t>11DJN4195Q - OCTAVIO PAZ</t>
  </si>
  <si>
    <t>TARANDACUAO NUM. 134</t>
  </si>
  <si>
    <t>11DJN4274C - MARIA MONTESSORI</t>
  </si>
  <si>
    <t>LOS ANGELES DE ARRIBA</t>
  </si>
  <si>
    <t>FARMACIA ISSEG F-026</t>
  </si>
  <si>
    <t>AV. HIDALGO # 105 CENTRO SALAMANCA 36700</t>
  </si>
  <si>
    <t>11DPR0843T - VENUSTIANO CARRANZA</t>
  </si>
  <si>
    <t>XOLOTL S/N</t>
  </si>
  <si>
    <t>11DPR0842U - NIÑOS HEROES</t>
  </si>
  <si>
    <t>RIO MADONTE 300 NUM. 300</t>
  </si>
  <si>
    <t>11DPR0848O - LIC. BENITO JUAREZ</t>
  </si>
  <si>
    <t>ARBOL GRANDE S/N</t>
  </si>
  <si>
    <t>11DPR0904Q - MIGUEL HIDALGO</t>
  </si>
  <si>
    <t>CALLE INDEPENDENCIA NUMERO EXTERIOR: 500 , COLONIA SALAMANCA CENT</t>
  </si>
  <si>
    <t>11DPR1933S - EL PIPILA</t>
  </si>
  <si>
    <t>LABORES S/N</t>
  </si>
  <si>
    <t>11DPR1770Y - ANDRES DELGADO</t>
  </si>
  <si>
    <t>IRAPUATO S/N</t>
  </si>
  <si>
    <t>11DPR2588F - XIDOO</t>
  </si>
  <si>
    <t>PROLONGACION PROLONGACION GUERRERO S/N</t>
  </si>
  <si>
    <t>11DPR2670F - VICENTE GUERRERO</t>
  </si>
  <si>
    <t>CALLE SOR JUANA INES DE LA CRUZ NUMERO EXTERIOR: 200 , COLONIA LO</t>
  </si>
  <si>
    <t>11DPR3429Y - EDUARDO SOTO INNES</t>
  </si>
  <si>
    <t>TENIXTEPEC S/N</t>
  </si>
  <si>
    <t>11DPR3445P - IGNACIO ZARAGOZA</t>
  </si>
  <si>
    <t>SAN JUDAS TADEO S/N</t>
  </si>
  <si>
    <t>11DPR3451Z - 18 DE MARZO</t>
  </si>
  <si>
    <t>SOR JUANA INES DE LA CRUZ NUM. 900</t>
  </si>
  <si>
    <t>CINERGIA UG</t>
  </si>
  <si>
    <t>Ciudad universitaria No. 112, Comunidad de San Rafael de Uruétaro, 36880 Salamanca, Gto.</t>
  </si>
  <si>
    <t>11DPR3630L - LUIS G. ARAUJO</t>
  </si>
  <si>
    <t>ROGELIO GUTIERREZ NUM. 114</t>
  </si>
  <si>
    <t>11DPR3665A - BARTOLOME SANCHEZ TORRADO</t>
  </si>
  <si>
    <t>JAIME NUNO NUM. 600</t>
  </si>
  <si>
    <t>11DPR3710X - LA INDEPENDENCIA DE MEXICO</t>
  </si>
  <si>
    <t>ESTADO DE CAMPECHE NUM. 300</t>
  </si>
  <si>
    <t>11DPR3723A - PEDRO GONZALEZ</t>
  </si>
  <si>
    <t>ENERO NUM. 806</t>
  </si>
  <si>
    <t>11DPR3785N - 21 DE MARZO</t>
  </si>
  <si>
    <t>COMUNICACION PONIENTE NUM. 805</t>
  </si>
  <si>
    <t>11DST0007H - SECUNDARIA TECNICA NUM. 7</t>
  </si>
  <si>
    <t>RUBEN DARIO S/N ATRAS IMSS, ESQ. CALLE PLURIPARTIDISTA</t>
  </si>
  <si>
    <t>11DST0054S - SECUNDARIA TECNICA NUM. 38</t>
  </si>
  <si>
    <t>AVENIDA VALLE DE SANTIAGO NUMERO EXTERIOR: 1929 , COLONIA BENITO</t>
  </si>
  <si>
    <t>11EST0011T - 18 DE MARZO</t>
  </si>
  <si>
    <t>OBREGON NUM. 426 FRENTE A TEMPLO SAN ANTONIO DE PADUA</t>
  </si>
  <si>
    <t>11EJN0004H - NARCISO MENDOZA</t>
  </si>
  <si>
    <t>FRACCIONAMIENTO JOYAS DEL SUR S/N</t>
  </si>
  <si>
    <t>11EJN0024V - FRIDA KAHLO CALDERON</t>
  </si>
  <si>
    <t>SAN BERNARDO S/N</t>
  </si>
  <si>
    <t>11EJN0045H - MARIA ENRIQUETA</t>
  </si>
  <si>
    <t>PIRUL NUM. 112</t>
  </si>
  <si>
    <t>FARMACIA ISSEG F-098</t>
  </si>
  <si>
    <t>EZEQUIEL ORDOÑEZ 403-303, COLONIA BELLAVISTA, C.P. 36730, SALAMANCA GTO.</t>
  </si>
  <si>
    <t>11EJN0292Q - MAESTRA ELENA TORRES CUELLAR</t>
  </si>
  <si>
    <t>GREMIOS NUM. 156</t>
  </si>
  <si>
    <t>11EJN0419F - MARIA GUADALUPE CONTRERAS MORALES</t>
  </si>
  <si>
    <t>CALLE SERAFINES NUMERO EXTERIOR: SN, COLONIA AMPLIACION LA GLORIA</t>
  </si>
  <si>
    <t>11EJN0869J - SAKAY</t>
  </si>
  <si>
    <t>CALLE AGUSTIN MELGAR NUMERO EXTERIOR: 1 , COLONIA SUBURBANA LOS A</t>
  </si>
  <si>
    <t>11EJN1188L - 2004 AÑO DE LA EDUCACION PREESCOLAR OBLIGATORIA</t>
  </si>
  <si>
    <t>LUIS DE VELAZCO ORIENTE NUM. 102</t>
  </si>
  <si>
    <t>11EPR0253E - FRANCISCO I. MADERO</t>
  </si>
  <si>
    <t>PIRUL NUM. 200</t>
  </si>
  <si>
    <t>11EPR0258Z - 15 DE SEPTIEMBRE</t>
  </si>
  <si>
    <t>AVENIDA JUAREZ NUM. 1198-A</t>
  </si>
  <si>
    <t>11EPR0260O - CENTRO ESCOLAR PEMEX NUM. 2</t>
  </si>
  <si>
    <t>CALLE EMILIO CARRANZA NUMERO EXTERIOR: 425 , COLONIA SALAMANCA CE</t>
  </si>
  <si>
    <t>11EPR0468E - HIMNO NACIONAL</t>
  </si>
  <si>
    <t>PROLONGACION AVENIDA SALAMANCA</t>
  </si>
  <si>
    <t>11EPR0470T - CLUB DE LEONES</t>
  </si>
  <si>
    <t>LAURELES</t>
  </si>
  <si>
    <t>11EPR0473Q - MA. GUADALUPE ARROYO</t>
  </si>
  <si>
    <t>CALLE MONTERREY NUMERO EXTERIOR: 338 , COLONIA SALAMANCA CENTRO,</t>
  </si>
  <si>
    <t>11EPR0809L - PROFESOR PRIMITIVO SOTO</t>
  </si>
  <si>
    <t>NICOLAS CANO NUM. 135</t>
  </si>
  <si>
    <t>11EPR0810A - NARCISO MENDOZA</t>
  </si>
  <si>
    <t>EFREN SANCHEZ NUM. 201</t>
  </si>
  <si>
    <t>11EPR0860I - SOLIDARIDAD</t>
  </si>
  <si>
    <t>CALLE SERAFINES NUMERO EXTERIOR: 515 , COLONIA LA GLORIA, CODIGO</t>
  </si>
  <si>
    <t>FARMACIA ISSEG F123</t>
  </si>
  <si>
    <t>AV. FAJA DE ORO 800 EDIFICIO MORELOS ANTIGUO BARRIO SAN ROQUE</t>
  </si>
  <si>
    <t>REGISTRO PÚBLICO DE LA PROPIEDAD Y DE COMERCIO (OLT)</t>
  </si>
  <si>
    <t>LÁZARO CÁRDENAS 600, COLONIA TAMAULIPAS, C.P. 36700, SALAMANCA, GTO.</t>
  </si>
  <si>
    <t>11DJN4614K - CARLOS FUENTES</t>
  </si>
  <si>
    <t>ROSARIO CASTELLANOS NUM. SN</t>
  </si>
  <si>
    <t>11DES0129Z - HEROES SALMANTINOS</t>
  </si>
  <si>
    <t>CALLE LEON NUMERO EXTERIOR: 1110 , COLONIA CONSTELACION, CODIGO P</t>
  </si>
  <si>
    <t>11DCN0004Z - CENTRO DE ESTUDIOS TECNOLOGICOS EN AGUAS CONTINENTALES NUM. 14, SALAMANCA, GUANAJUATO</t>
  </si>
  <si>
    <t>MÉXICO 45 KM 90, 36782, SALAMANCA, GTO</t>
  </si>
  <si>
    <t>11ETK0360G - TELEBACHILLERATO COMUNITARIO SALAMANCA, LA LUZ LA CAL</t>
  </si>
  <si>
    <t>CALLE MIGUEL HIDALGO, NO. 200</t>
  </si>
  <si>
    <t>FARMACIA ISSEG F215</t>
  </si>
  <si>
    <t>AV. VALLE DE SANTIAGO 720 A. GUANAJUATO</t>
  </si>
  <si>
    <t>FARMACIA ISSEG F223</t>
  </si>
  <si>
    <t>COMUNICACIÓN NORTE 110 UNIDAD HABITACIONAL RENOVACIÓN</t>
  </si>
  <si>
    <t>SECRETARÍA DE ECONOMIA SALAMANCA</t>
  </si>
  <si>
    <t>MORELOS 405, CENTRO, SALAMANCA, 36700</t>
  </si>
  <si>
    <t>OFICIALIA DEL REGISTRO CIVIL</t>
  </si>
  <si>
    <t>C. REVOLUCIÓN 103-ALTOS, CENTRO, 36700</t>
  </si>
  <si>
    <t>MODULO DE ATENCIÓN SALAMANCA CASA DEL JUBILADO</t>
  </si>
  <si>
    <t>AV. DE LOS DEPORTES 504, EL DEPORTIVO, 36700 SALAMANCA, GTO.</t>
  </si>
  <si>
    <t>OFICIALIA DEL REGISTRO CIVIL BUGAMBILIAS</t>
  </si>
  <si>
    <t>JAVIER DE BURGOS NO. 510 FRACC. BUGAMBILIAS, SALAMANCA - CP. 36700</t>
  </si>
  <si>
    <t>11ETC0007F - COLEGIO DE ESTUDIOS CIENTIFICOS Y TECNOLOGICOS DEL ESTADO DE GUANAJUATO PLANTEL SALAMANCA</t>
  </si>
  <si>
    <t>JUNIO 819, CONSTELACIÓN 3679, SALAMANCA, GTO.</t>
  </si>
  <si>
    <t>11DPT0015T - PLANTEL CONALEP 321. SALAMANCA</t>
  </si>
  <si>
    <t>AVE. CONALEP # 210, COLONIA SAN RAFAEL DE URUÉTARO. C. P. 36886, SALAMANCA, GTO.</t>
  </si>
  <si>
    <t>CAISES SALAMANCA</t>
  </si>
  <si>
    <t>VALLE DE SANTIAGO - AV. VALLE DE SANTIAGO S/N</t>
  </si>
  <si>
    <t>UMAPS JARDINES DEL SOL</t>
  </si>
  <si>
    <t>MATAMOROS - MATAMOROS 1417</t>
  </si>
  <si>
    <t>CENTRO ESTATAL DE CUIDADOS CRITICOS SALAMANCA</t>
  </si>
  <si>
    <t>TELOCUTLA ESQUINA CON ÁRBOL GRANDE - TELOCUTLA ESQUINA CON ÁRBOL GRANDE, COL. BELLA VISTA</t>
  </si>
  <si>
    <t>HOSPITAL GENERAL DE SALAMANCA</t>
  </si>
  <si>
    <t>DE LOS DEPORTES - AVENIDA DE LOS DEPORTES 515 FRACCIONAMIENTO EL DEPORTIVO, SALAMANCA, GTO.</t>
  </si>
  <si>
    <t>UMAPS LAZARO CARDENAS</t>
  </si>
  <si>
    <t>PRINCIPAL FUERA DE LA COLONIA - CALLE PRINCIPAL FUERA DE LA COLONIA S/N</t>
  </si>
  <si>
    <t>SAN JAVIER</t>
  </si>
  <si>
    <t>CALLE DEL SANTUARIO S/N, COL. SAN JAVIER, SALAMANCA, GTO.</t>
  </si>
  <si>
    <t>LA GLORIA</t>
  </si>
  <si>
    <t>CALLE LA GLORIA # 904, COL. LA GLORIA, SALAMANCA GTO.</t>
  </si>
  <si>
    <t>11ETH0135W - BACHILLERATO SABES 18 DE MARZO - SALAMANCA</t>
  </si>
  <si>
    <t>CALLE ESTADO DE JALISCO, NO. 113</t>
  </si>
  <si>
    <t>11ETH0136V - BACHILLERATO SABES LAS REYNAS</t>
  </si>
  <si>
    <t>NINGUNO PADRE RAFAEL GARCILITA, NO. 115</t>
  </si>
  <si>
    <t>FARMACIA ISSEG F143</t>
  </si>
  <si>
    <t>HIDALGO 404, CENTRO, SALAMANCA, GTO.</t>
  </si>
  <si>
    <t xml:space="preserve"> COLONIA DEPORTIVO</t>
  </si>
  <si>
    <t xml:space="preserve"> COLONIA EL DURAZNO</t>
  </si>
  <si>
    <t xml:space="preserve"> COLONIA VILLAS DEL VALLE</t>
  </si>
  <si>
    <t xml:space="preserve"> COLONIA EL MONTE</t>
  </si>
  <si>
    <t xml:space="preserve"> COLONIA SALAMANCA CENTRO</t>
  </si>
  <si>
    <t xml:space="preserve"> COLONIA BELLAVISTA</t>
  </si>
  <si>
    <t xml:space="preserve"> COLONIA SAN GONZALO</t>
  </si>
  <si>
    <t xml:space="preserve"> COLONIA SAN JUAN CHIHUAHUA</t>
  </si>
  <si>
    <t xml:space="preserve"> COLONIA ALAMOS</t>
  </si>
  <si>
    <t xml:space="preserve"> COLONIA INFONAVIT I</t>
  </si>
  <si>
    <t xml:space="preserve"> COLONIA HUMANISTA</t>
  </si>
  <si>
    <t xml:space="preserve"> COLONIA CONTRIBUYENTES</t>
  </si>
  <si>
    <t xml:space="preserve"> COLONIA JARDINES DEL SOL</t>
  </si>
  <si>
    <t xml:space="preserve"> COLONIA LA LUZ</t>
  </si>
  <si>
    <t xml:space="preserve"> COLONIA SAN JAVIER</t>
  </si>
  <si>
    <t xml:space="preserve"> COLONIA SAN JUAN DE RAZOS</t>
  </si>
  <si>
    <t xml:space="preserve"> COLONIA LA CRUZ</t>
  </si>
  <si>
    <t xml:space="preserve"> COLONIA INFONAVIT II</t>
  </si>
  <si>
    <t xml:space="preserve"> COLONIA SAN NICOLAS DE URUETARO</t>
  </si>
  <si>
    <t>COLONIA VILLAS DEL VALLE</t>
  </si>
  <si>
    <t xml:space="preserve"> COLONIA SAN JOSE CODOGO</t>
  </si>
  <si>
    <t>COMUNIDAD EL PITAHAYO</t>
  </si>
  <si>
    <t xml:space="preserve"> COLONIA DEL PARQUE 3ª SECCION</t>
  </si>
  <si>
    <t xml:space="preserve"> COLONIA RANCHERIA LOS ANGELES DE ARRIBA</t>
  </si>
  <si>
    <t xml:space="preserve"> COLONIA EL PARAISO SECCION 2</t>
  </si>
  <si>
    <t xml:space="preserve"> COLONIA SAN JUAN DE LA PRESA</t>
  </si>
  <si>
    <t xml:space="preserve"> COMUNIDAD DE SAN RAFAEL DE URUÉTARO</t>
  </si>
  <si>
    <t xml:space="preserve"> COLONIA SAN JOSE</t>
  </si>
  <si>
    <t xml:space="preserve"> COLONIA 18 DE MARZO</t>
  </si>
  <si>
    <t xml:space="preserve"> COLONIA OLIMPO</t>
  </si>
  <si>
    <t xml:space="preserve"> COLONIA LAS JOYAS DEL SUR</t>
  </si>
  <si>
    <t xml:space="preserve"> COLONIA EL BELEM</t>
  </si>
  <si>
    <t xml:space="preserve"> COLONIA VILLARREAL</t>
  </si>
  <si>
    <t>COLONIA INFONAVIT I</t>
  </si>
  <si>
    <t xml:space="preserve"> COLONIA AMPLIACION LA GLORIA</t>
  </si>
  <si>
    <t xml:space="preserve"> COLONIA SUBURBANA LOS ANGELES DE ABAJO</t>
  </si>
  <si>
    <t xml:space="preserve"> COLONIA LOS VIRREYES I</t>
  </si>
  <si>
    <t xml:space="preserve"> COLONIA NATIVITAS</t>
  </si>
  <si>
    <t xml:space="preserve"> COLONIA CONSTITUYENTES</t>
  </si>
  <si>
    <t xml:space="preserve"> COLONIA HUMANISTA 1</t>
  </si>
  <si>
    <t xml:space="preserve"> COLONIA LA GLORIA</t>
  </si>
  <si>
    <t xml:space="preserve"> COLONIA TAMAULIPAS</t>
  </si>
  <si>
    <t xml:space="preserve"> COLONIA CONSTELACION</t>
  </si>
  <si>
    <t xml:space="preserve"> COMUNIDAD SAN JUAN DE RAZOS</t>
  </si>
  <si>
    <t xml:space="preserve"> COLONIA RENOVACIÓN</t>
  </si>
  <si>
    <t xml:space="preserve"> COLONIA EL DEPORTIVO</t>
  </si>
  <si>
    <t xml:space="preserve"> COLONIA BUGAMBILIAS</t>
  </si>
  <si>
    <t xml:space="preserve"> COLONIA CONSTELACIÓN 3679</t>
  </si>
  <si>
    <t>COMUNIDAD SAN NICOLAS DE URUETARO</t>
  </si>
  <si>
    <t xml:space="preserve"> COLONIA JUAREZ</t>
  </si>
  <si>
    <t>COLONIA JARDINES DEL SOL</t>
  </si>
  <si>
    <t xml:space="preserve">COLONIA DEPORTIVO </t>
  </si>
  <si>
    <t xml:space="preserve"> COLONIA EL MOLINO II</t>
  </si>
  <si>
    <t>CANCHA DE USOS MÚLTIPLES LOMAS DE MARFIL</t>
  </si>
  <si>
    <t>LOMAS DE MARFIL</t>
  </si>
  <si>
    <t>GUANAJUATO</t>
  </si>
  <si>
    <t>CANCHA DE USOS MÚLTIPLES LAS TERESAS</t>
  </si>
  <si>
    <t>FRACC. EX HACIENDA LS TERESAS</t>
  </si>
  <si>
    <t>EX ESTACIÓN DEL FERROCARRIL</t>
  </si>
  <si>
    <t>ZONA CENTRO, 36000 GUANAJUATO, GTO.</t>
  </si>
  <si>
    <t>ZONA CERRO DEL GALLO (PIPILA)</t>
  </si>
  <si>
    <t>CERRO DE SAN MIGUEL S/N, ZONA CENTRO, 36000 GUANAJUATO, GTO.</t>
  </si>
  <si>
    <t>UNIDAD DEPORTIVA TORRES LANDA</t>
  </si>
  <si>
    <t>ZONA NORIA ALTA</t>
  </si>
  <si>
    <t>UNIDAD DEPORTIVA ARNULFO VÁZQUEZ NIETO</t>
  </si>
  <si>
    <t>MEZQUITE MOCHO, ARROYO VERDE, 36251 MARFIL, GTO.</t>
  </si>
  <si>
    <t>OFICINA DE ATENCION ISSEG</t>
  </si>
  <si>
    <t>POZUELOS, COMPLEJO ADMINISTRATIVO POZUELOS, 36089</t>
  </si>
  <si>
    <t>CENTRO DE INVESTIGACIÓN EN MATEMATICAS A.C.</t>
  </si>
  <si>
    <t>JALISCO S/N, COL. VALENCIANA, GUANAJUATO, GTO.</t>
  </si>
  <si>
    <t>ESTACIONAMIENTO SAN PEDRO</t>
  </si>
  <si>
    <t>SOSTENES ROCHA NO. 35, CENTRO GUANAJUATO C.P. 36000</t>
  </si>
  <si>
    <t>DIRECCION GENERAL DEL REGISTRO CIVIL</t>
  </si>
  <si>
    <t>CARR. GUANAJUATO-JUVENTINO ROSAS 9.5 CONJUNTO ADMINISTRATIVO, 36259, YERBABUENA GTO</t>
  </si>
  <si>
    <t>FARMACIA ISSEG F089</t>
  </si>
  <si>
    <t>CARR. GUANAJUATO - JUVENTINO ROSAS KM. 7.5, LOC. 3 (EL ESTABLO) YERBABUENA GUANAJUATO 36259</t>
  </si>
  <si>
    <t>FARMACIA ISSEG F100</t>
  </si>
  <si>
    <t>PASEO DE LA PRESA # 091 - BAJOS CENTRO GUANAJUATO 36000</t>
  </si>
  <si>
    <t>FARMACIA ISSEG F102</t>
  </si>
  <si>
    <t>CARR. CUOTA GUANAJUATO - SILAO KM. 555 S/N BUROCRATAS GUANAJUATO 36250</t>
  </si>
  <si>
    <t>FARMACIA ISSEG 070</t>
  </si>
  <si>
    <t>GTA. SAN CLEMENTE NÚM. 8, LA GUALDRA, GUANAJUATO, GTO. CP 36000</t>
  </si>
  <si>
    <t>FARMACIA ISSEG F219</t>
  </si>
  <si>
    <t>AV. SANTA FE # 89 BARRIO DE CERVERA GUANAJUATO 36250</t>
  </si>
  <si>
    <t>OFICINAS CENTRALES ISSEG</t>
  </si>
  <si>
    <t>CARR. GUANAJUATO-JUVENTINO ROSAS KM. 10, YERBABUENA, 36250</t>
  </si>
  <si>
    <t>11EJN1232I - JARDIN DE NIÑOS</t>
  </si>
  <si>
    <t>BOULEVARD GUANAJUATO NUM. 98 FRENTE A LA COMISION FEDERAL DE ELEC</t>
  </si>
  <si>
    <t>11DPR3581T - LIC. EUQUERIO GUERRERO LOPEZ</t>
  </si>
  <si>
    <t>CALLE ALONSO QUIJANO NUMERO EXTERIOR: SN,COLONIA LAS TERESAS, COD</t>
  </si>
  <si>
    <t>11DES0021I - GUADALUPE VICTORIA</t>
  </si>
  <si>
    <t>AVENIDA CERRO TROZADO NUMERO EXTERIOR: 54 , COLONIA PUEBLITO DE R</t>
  </si>
  <si>
    <t>11DES0091D - QUANAX-HUATO</t>
  </si>
  <si>
    <t>PASEO MADERO NUM. SN FRENTE AL JARDIN EMBAJADORAS</t>
  </si>
  <si>
    <t>11DJN0072F - MA. CONCEPCION DOVALINA</t>
  </si>
  <si>
    <t>PIPILA S/N PRIV. SAN MATIAS</t>
  </si>
  <si>
    <t>11DJN0088G - PROFR. EDUARDO ZARZA OCAMPO</t>
  </si>
  <si>
    <t>PASTITA NUM. 156 SALIDA A LA CARR. PANORAMICA</t>
  </si>
  <si>
    <t>11DJN0260Z - DIEGO RIVERA</t>
  </si>
  <si>
    <t>CALLE CERRO TROZADO NUMERO EXTERIOR: 54 , COLONIA PUEBLITO DE ROC</t>
  </si>
  <si>
    <t>11DJN0268R - PROFRA. ELISA LOPEZ LOPEZ</t>
  </si>
  <si>
    <t>BOULEVARD CONJUNTO ADMINISTRATIVO POZUELOS S/N A UN LADO DE LA ME</t>
  </si>
  <si>
    <t>11DJN0313N - RAMON LOPEZ VELARDE</t>
  </si>
  <si>
    <t>LA YERBABUENA ATRAS DE LA PARROQUIA DE LA COMUNIDAD</t>
  </si>
  <si>
    <t>11DJN3105A - PROFRA. BEATRIZ ORDOÑEZ ACUÑA</t>
  </si>
  <si>
    <t>LAS TERESAS A UN LADO DE LA PRIMARIA</t>
  </si>
  <si>
    <t>11DJN4199M - DAVID ALFARO SIQUEIROS</t>
  </si>
  <si>
    <t>TIRO CAPULIN S/N</t>
  </si>
  <si>
    <t>11DJN4227S - DRA. LAURA ROTTER HERNANDEZ</t>
  </si>
  <si>
    <t>LAS BATEAS</t>
  </si>
  <si>
    <t>11DPR2065Z - ELISA BAZ DE ARMIDA</t>
  </si>
  <si>
    <t>CERRO DEL GALLO S/N</t>
  </si>
  <si>
    <t>11DPR1551L - VICENTE GUERRERO</t>
  </si>
  <si>
    <t>YERBABUENA AUN LADO DE LA TELESECUNDARIA</t>
  </si>
  <si>
    <t>11DPR1758C - 22 DE ABRIL</t>
  </si>
  <si>
    <t>CALLE CAMINO CARRETERO NUMERO EXTERIOR: 18 -BIS, COLONIA EL CARR</t>
  </si>
  <si>
    <t>11DPR1756E - LUIS GONZALEZ OBREGON</t>
  </si>
  <si>
    <t>JARDIN JARDIN EMBAJADORAS-PASEO MADERO S/N A UN LADO DE LA SEC. G</t>
  </si>
  <si>
    <t>11DPR1625M - GENERAL SOSTENES ROCHA</t>
  </si>
  <si>
    <t>JALAPITA S/N PUENTE MARLBORO</t>
  </si>
  <si>
    <t>11DPR1827I - INSURGENTE PIPILA</t>
  </si>
  <si>
    <t>PUEBLITO DE ROCHA NUM. 54-BIS CENTRO DE CONVIVENCIA EL ENCINO</t>
  </si>
  <si>
    <t>11DPR1932T - JUAN B DIOSDADO</t>
  </si>
  <si>
    <t>CALLE GUALDRA NUMERO EXTERIOR: 3 , COLONIA LA GUALDRA, CODIGO POS</t>
  </si>
  <si>
    <t>11DES0096Z - IGNACIO RAMIREZ</t>
  </si>
  <si>
    <t>CALLE LOMAS DE SAN MIGUEL NUMERO EXTERIOR: 1 , FRACCIONAMIENTO LO</t>
  </si>
  <si>
    <t>11DPR3808H - JUAN BAUTISTA MORALES</t>
  </si>
  <si>
    <t>NAPOLEON GOMEZ SADA S/N</t>
  </si>
  <si>
    <t>11DST0051V - SECUNDARIA TECNICA NUM. 34</t>
  </si>
  <si>
    <t>CALLE CAMINO A LA ALDANA NUMERO EXTERIOR: SN, COLONIA PUEBLITO DE</t>
  </si>
  <si>
    <t>11DST0075E - SECUNDARIA TECNICA NUM. 52</t>
  </si>
  <si>
    <t>CALLE SANCHO PANZA NUMERO EXTERIOR: 10 , COLONIA LAS TERESAS, COD</t>
  </si>
  <si>
    <t>11EJN0189D - JOSE VASCONCELOS</t>
  </si>
  <si>
    <t>CALLE CHIAPAS NUMERO EXTERIOR: SN, COLONIA ENCINO, CODIGO POSTAL</t>
  </si>
  <si>
    <t>11EJN0002J - ROSAURA ZAPATA</t>
  </si>
  <si>
    <t>MUNICIPIO LIBRE FTE. A INSTALACIONES DEPORTIVAS DE LA UG</t>
  </si>
  <si>
    <t>11EJN0094Q - MARIA MONTESSORI</t>
  </si>
  <si>
    <t>ANTIGUO CAMINO MINERO S/N</t>
  </si>
  <si>
    <t>11EJN0211P - PIERRE FAURE</t>
  </si>
  <si>
    <t>NORIA ALTA S/N SECCION 6 EDIFICIO 29-A, ATRAS DE LA FACULTAD DE Q</t>
  </si>
  <si>
    <t>11EJN0234Z - GREGORIO TORRES QUINTERO</t>
  </si>
  <si>
    <t>CAMINO CAMINO VIEJO A LA ALDANA S/N ATRAS DE LA PLAZA DE TOROS</t>
  </si>
  <si>
    <t>11EJN0394N - ESPERANZA LOPEZ LOPEZ</t>
  </si>
  <si>
    <t>JAZMIN S/N ATRAS DE LA UNIVERSIDAD DE LEON</t>
  </si>
  <si>
    <t>11EJN0420V - ELENA TORRES CUELLAR</t>
  </si>
  <si>
    <t>MORELOS S/N</t>
  </si>
  <si>
    <t>11EPR0044Z - MA. CONCEPCION AMEZQUITA</t>
  </si>
  <si>
    <t>CARRETERA PANORAMICA CARRIZO</t>
  </si>
  <si>
    <t>11EPR0110H - MTRO. JUSTO SIERRA</t>
  </si>
  <si>
    <t>PUEBLITO DE ROCHA S/N A UN ALDO DEL LA PRIMARIA "INSURGENTE PIPIL</t>
  </si>
  <si>
    <t>11EPR0112F - MAESTRO JUAN B. DIOSDADO</t>
  </si>
  <si>
    <t>CALLE SOSTENES ROCHA NUMERO EXTERIOR: 33 AUN COSTADO DEL TEATRO</t>
  </si>
  <si>
    <t>11EPR0115C - BENITO JUAREZ</t>
  </si>
  <si>
    <t>CALLE CONSTANCIA NUMERO EXTERIOR: 1 DETRAS DEL TEMPLO DE SAN DIE</t>
  </si>
  <si>
    <t>DIRECCIÓN GENERAL DE RECURSOS HUMANOS DE LA SECRETARIA DE SALUD</t>
  </si>
  <si>
    <t>CARR A PUENTECILLAS S/N, 36259 FRACCIONAMIENTO COLONIAL GUANAJUATO, GTO.</t>
  </si>
  <si>
    <t>11EES0148N - CENTRO EDUCACIONAL PILOTO</t>
  </si>
  <si>
    <t>CALLE DE LOS PINOS NUMERO EXTERIOR: SN, COLONIA SANTA FE, CODIGO</t>
  </si>
  <si>
    <t>11ETV0575M - LEONARDO DA VINCI</t>
  </si>
  <si>
    <t>DE LOS CORRALES S/N</t>
  </si>
  <si>
    <t>11DJN0266T - JAIME TORRES BODET</t>
  </si>
  <si>
    <t>PRIVADA DOCTOR J. JESUS RODRIGUEZ GAONA NUMERO EXTERIOR: SN, FRAC</t>
  </si>
  <si>
    <t>11DPR3985L - INDEPENDENCIA</t>
  </si>
  <si>
    <t>CALLE GUADALUPE VICTORIA NUMERO EXTERIOR: 74 A, COLONIA LOMAS DE</t>
  </si>
  <si>
    <t>11DES0025E - JORGE IBARGÜENGOITIA</t>
  </si>
  <si>
    <t>CALLE BELLO AMANECER NUMERO EXTERIOR: 25 A, COLONIA CUPULAS, COD</t>
  </si>
  <si>
    <t>11EES0118T- PRESIDENTE BENITO JUAREZ</t>
  </si>
  <si>
    <t>PASTITA S/N</t>
  </si>
  <si>
    <t>11DPR1769I - IGNACIO ALLENDE</t>
  </si>
  <si>
    <t>CARRETERA PANORAMICA TRAMO PRESA DE LA OLLA - ESC. NORMAL</t>
  </si>
  <si>
    <t>11DPR1554I - AMADO NERVO</t>
  </si>
  <si>
    <t>VALENCIANA</t>
  </si>
  <si>
    <t>11ETV0093G - TELESECUNDARIA NUM . 93</t>
  </si>
  <si>
    <t>CALLE VALENCIANA NUMERO EXTERIOR: SN, CONGREGACION VALENCIANA, CO</t>
  </si>
  <si>
    <t>11DJN0311P - ING PONCIANO AGUILAR</t>
  </si>
  <si>
    <t>CARRETERA PANORAMICA TRAMO MELLADO RUMBO A MINA DE RAYAS</t>
  </si>
  <si>
    <t>11DPR2027X MOISES SÁENZ "FEDERAL 7"</t>
  </si>
  <si>
    <t>PASEO DE LA PRESA # 34, BARRIO DE LA PRESA, C.P. 36000 GUANAJUATO, GTO.</t>
  </si>
  <si>
    <t>11ETV0261M - SOR JUANA INES DE LA CRUZ</t>
  </si>
  <si>
    <t>PLATEROS NUM. 2 FRACC. LAS PALMAS CERRO DEL CUARTO</t>
  </si>
  <si>
    <t>SECRETARIA DE EDUCACION DE GUANAJUATO</t>
  </si>
  <si>
    <t>POZUELOS SUPERMANZANA CIRCUITO SUPERIOR, 5, COMPLEJO ADMINISTRATIVO POZUELOS, 36080</t>
  </si>
  <si>
    <t>SECRETARIA DE MEDIO AMBIENTE Y ORDENAMIENTO TERRITORIAL</t>
  </si>
  <si>
    <t>CAMINO ALDANA, 12, PUEBLITO DE ROCHA, 36040</t>
  </si>
  <si>
    <t>COMISIÓN ESTATAL DEL AGUA DE GUANAJUATO</t>
  </si>
  <si>
    <t>AUTOPISTA GUANAJUATO - SILAO, KM. 1, LOS ALCALDES, 36255</t>
  </si>
  <si>
    <t>COORDINACIÓN GENERAL DE COMUNICACIÓN SOCIAL</t>
  </si>
  <si>
    <t>PASEO DE LA PRESA 113</t>
  </si>
  <si>
    <t>COORDINACIÓN GENERAL JURÍDICA</t>
  </si>
  <si>
    <t>BOULEVARD GUANAJUATO, , POZUELOS, 36089</t>
  </si>
  <si>
    <t>COMISION DEL DEPORTE DEL ESTADO DE GUANAJUATO (POLI-DEPORTIVO)</t>
  </si>
  <si>
    <t>BUROCRATA, , MARFIL, 36251</t>
  </si>
  <si>
    <t>SISTEMA ESTATAL PARA EL DESARROLLO INTEGRAL DE LA FAMILIA MARFIL</t>
  </si>
  <si>
    <t>CALLE ACCESO A LA NUEVA CENTRAL DE AUTOBUSES Y CARRETERA DE CUOTA GUANAJUATO-SILAO, MARFIL, 36250</t>
  </si>
  <si>
    <t>DIF ESTATAL</t>
  </si>
  <si>
    <t>SECRETARIA DE FINANZAS</t>
  </si>
  <si>
    <t>PASEO DE LA PRESA # 172, ZONA CENTRO, C.P. 36000, GUANAJUATO, GTO.</t>
  </si>
  <si>
    <t>MACROCENTRO 1, CENTRO ACUATICO</t>
  </si>
  <si>
    <t>CARRETARA DE GUANAJUATO A DOLORES HIDALGO KM 1.5, VALENCIANA, 36240. GUANAJUATO,GTO</t>
  </si>
  <si>
    <t>CALLEJÓN DEL CHAN, NÚMERO 42 Y 43, ZONA CENTRO, 36000</t>
  </si>
  <si>
    <t>SISTEMA ESTATAL PARA EL DESARROLLO INTEGRAL DE LA FAMILIA SAN GABRIEL DE BARRERA</t>
  </si>
  <si>
    <t>EXHACIENDA SAN GABRIEL DE BARRERA CARRETERA GUANAJUATO-MARFIL, KILÓMETRO 2.5, MARFIL, 36000</t>
  </si>
  <si>
    <t>OFICINAS CENTRALES DIF</t>
  </si>
  <si>
    <t>PASEO DE LA PRESA, 89-A, ZONA CENTRO, 36000</t>
  </si>
  <si>
    <t>SISTEMA ESTATAL PARA EL DESARROLLO INTEGRAL DE LA FAMILIA CAPILLAS</t>
  </si>
  <si>
    <t>INSURGENCIA, 17, ZONA CENTRO, 36000</t>
  </si>
  <si>
    <t>SEDESHU ADMINISTRATIVO</t>
  </si>
  <si>
    <t>CARRETERA A JUVENTINO ROSAS, KILÓMETRO 9.5, C.P. 36250, GUANAJUATO, GTO.</t>
  </si>
  <si>
    <t>AREA DE TRANSPORTES DIF ESTATAL</t>
  </si>
  <si>
    <t>SECRETARÍA DE FINANZAS DGRMSG (DIRECCION GENERAL DE RECURSOS MATERIALES)</t>
  </si>
  <si>
    <t>SIPINNA GUANAJUATO</t>
  </si>
  <si>
    <t>PASEO DE LA PRESA 87, ZONA CENTRO, C.P. 36000, GUANAJUATO, GTO.</t>
  </si>
  <si>
    <t>MUSEO DE ARTE OLGA COSTA - JOSE TOMAS CHAVEZ MORADO</t>
  </si>
  <si>
    <t>PASTITA, 158, CENTRO, 36000</t>
  </si>
  <si>
    <t>INSTITUTO ESTATAL DE CAPACITACIÓN PLANTEL DE GUANAJUATO</t>
  </si>
  <si>
    <t>CONJUNTO ADMINISTRATIVO POZUELOS, , POZUELOS, 36000</t>
  </si>
  <si>
    <t>PALACIO DE GOBIERNO DEL ESTADO DE GUANAJUATO (DTIT)</t>
  </si>
  <si>
    <t>PASEO DE LA PRESA 103, COL CENTRO, C.P. 36,000, GUANAJUATO.GTO</t>
  </si>
  <si>
    <t>AUDITORIO DEL ESTADO</t>
  </si>
  <si>
    <t>PUEBLITO DE ROCHA, 36040 GUANAJUATO, GTO.</t>
  </si>
  <si>
    <t>DIRECCION GENERAL DE ADMINISTRACION</t>
  </si>
  <si>
    <t>Guanajuato-Marfil No 1, Colonia Marfil</t>
  </si>
  <si>
    <t>11EIT0003D - INSTITUTO TECNOLÓGICO SUPERIOR DE GUANAJUATO</t>
  </si>
  <si>
    <t>CARRETERA GUANAJUATO A PUENTECILLAS KM 10.5, PUENTECILLAS, 36262 GUANAJUATO, GTO.</t>
  </si>
  <si>
    <t>PROCURADURÍA DE PROTECCION DE LAS NIÑAS, NIÑOS Y ADOLESCENTES</t>
  </si>
  <si>
    <t>PLAZA GALEREÑA PISO NUM. 5 Y 6, Carr. Gto-Juventino Rosas km 6 Col. Burócratas</t>
  </si>
  <si>
    <t>HUB-I CASA DEL EMPRENDEDOR GUANAJUATO</t>
  </si>
  <si>
    <t>CALLE JARDÍN DE LA UNIÓN GUANAJUATO, “EXCONVENTO DIEGUINO” S/N, EN GUANAJUATO, GTO</t>
  </si>
  <si>
    <t>LAS PALOMAS</t>
  </si>
  <si>
    <t>CALLE PALOMA REAL #76, COL. DE LAS PALOMAS, MARFIL, GUANAJUATO, GTO.</t>
  </si>
  <si>
    <t>OFICINA RECAUDADORA (POZUELOS)</t>
  </si>
  <si>
    <t>POZUELOS, 74, COMPLEJO ADMINISTRATIVO POZUELOS, 36089</t>
  </si>
  <si>
    <t>DIRECCION DE RECURSOS HUMANOS (GALEREÑA)</t>
  </si>
  <si>
    <t>PLAZA GALEREÑA, BUROCRATA, 36251 MARFIL, GTO.</t>
  </si>
  <si>
    <t>SECRETARÍA DE FINANZAS (PUEBLITO DE ROCHA)</t>
  </si>
  <si>
    <t>PUEBLITO DE ROCHA - MARFIL, , 36040,</t>
  </si>
  <si>
    <t>11ETV0084Z - TELESECUNDARIA NUM. 94</t>
  </si>
  <si>
    <t>SUBIDA DEL MOLINO S/N DETRAS DE LA ESCUELA NORMAL</t>
  </si>
  <si>
    <t>ALMACEN REGISTRO CIVIL</t>
  </si>
  <si>
    <t>CARR. GUANAJUATO-SILAO, KM 5, SN GUANAJUATO -CP. 36265</t>
  </si>
  <si>
    <t>DIRECCION GENERAL DE REGISTROS PUBLICOS DE LA PROPIEDAD Y NOTARIAS</t>
  </si>
  <si>
    <t>CALLE NUEVA , 26 - 29, NORIA ALTA, 36050, AUDITORIO DEL ESTADO CENTRO DE CONVENCIONES</t>
  </si>
  <si>
    <t>SECRETARÍA DE GOBIERNO (SUBSECRETARIA DEL TRABAJO Y PREVISION SOCIAL)</t>
  </si>
  <si>
    <t>CARRETERA GUANAJUATO - JUVENTINO ROSAS, KM. 6.5, MMARFIL, 36250</t>
  </si>
  <si>
    <t>OFICINA DE TRANSPORTE DEL ESTADO (GALEREÑA</t>
  </si>
  <si>
    <t>SECRETARÍA DE GOBIERNO (SECRETARIADO EJECUTIVO DEL SISTEMA ESTATAL DE SEGURIDAD PUBLICA SESESP)</t>
  </si>
  <si>
    <t>C. SAN MATÍAS, 25, SAN JAVIER, 36020</t>
  </si>
  <si>
    <t>SECRETARIO EJECUTIVO DEL SISTEMA ESTATAL DE SEGURIDAD PUBLICA</t>
  </si>
  <si>
    <t>CALLE SAN MATÍAS, Nº 18 GUANAJUATO - CP. 36020</t>
  </si>
  <si>
    <t>11ADG0165D USAE GUANAJUATO</t>
  </si>
  <si>
    <t>JESUS RODRIGUEZ GAONA S/N FRACCIONAMIENTO DE LOS SANTOS, MARFIL, GTO</t>
  </si>
  <si>
    <t>DIRECCION GENERAL DE ASUNTOS JURIDICOS</t>
  </si>
  <si>
    <t>CARRETERA PANÓRAMICA KM. 12, GUANAJUATO - CP. 36000</t>
  </si>
  <si>
    <t>SECRETARIA DE OBRA PUBLICA (OLT)</t>
  </si>
  <si>
    <t>SECRETARÍA DE INFRAESTRUCTURA, CONECTIVIDAD Y MOVILIDAD MARFIL</t>
  </si>
  <si>
    <t>SUBSECRETARIA DE INFRAESTRUCTURA VIAL SICOM</t>
  </si>
  <si>
    <t>PLAZA HIDALGO, N. 1, ZONA CENTRO, 36000</t>
  </si>
  <si>
    <t>SECRETARÍA DE MEDIO AMBIENTE Y ORDENAMIENTO TERRITORIAL PUEBLITO DE ROCHA</t>
  </si>
  <si>
    <t>ALDANA, 12, COL. PUEBLITO DE ROCHA, 36040</t>
  </si>
  <si>
    <t>SECRETARÍA DE MEDIO AMBIENTE Y ORDENAMIENTO TERRITORIAL POZUELOS</t>
  </si>
  <si>
    <t>CONJUNTO ADMINISTRATIVO POZUELOS, VIALIDAD 1 , CONJUNTO ADMINISTRATIVO POZUELOS, 36000</t>
  </si>
  <si>
    <t>MUSEO DE LAS MOMIAS</t>
  </si>
  <si>
    <t>EXPLANADA DEL PANTEON MUNICIPAL CENTRO</t>
  </si>
  <si>
    <t>SECRETARÍA DE SEGURIDAD PÚBLICA</t>
  </si>
  <si>
    <t>CARRETERA GUANAJUATO - JUVENTINO ROSAS, KM 7.5, BUROCRATA, 36251</t>
  </si>
  <si>
    <t>SECRETARÍA DE LA TRANSPARENCIA Y RENDICIÓN DE CUENTAS</t>
  </si>
  <si>
    <t>11MSU0036J - UNIVERSIDAD PEDAGÓGICA NACIONAL UNIDAD 111 GUANAJUATO</t>
  </si>
  <si>
    <t>CARRETERA PUEBLITO DE ROCHA, CALLE AL CENTRO DE CONVENCIONES. NO. 3 COL. PUEBLITO DE ROCHA; C.P. 36040. ZONA XIV, GUANAJUATO,GTO.</t>
  </si>
  <si>
    <t>11ENL0002H - BENEMÉRITA Y CENTENARIA ESCUELA NORMAL OFICIAL DE GUANAJUATO</t>
  </si>
  <si>
    <t>PASEO DE LA PRESA NO. 56, BARRIO LA PRESA, GUANAJUATO CAPITAL</t>
  </si>
  <si>
    <t>11DLT0002T - CENTRO DE ACTUALIZACIÓN DEL MAGISTERIO PLANTEL GTO.</t>
  </si>
  <si>
    <t>PRIVADA DE LOS MORALES NO.23 YERBABUAENA GUANAJUATO GTO. C.P. 36250</t>
  </si>
  <si>
    <t>11ENL0003G - ESCUELA NORMAL SUPERIOR OFICIAL DE GUANAJUATO</t>
  </si>
  <si>
    <t>CARRETERA GUANAJUATO -MARFIL KM 2.5, CP 36250 GUANAJUATO, GTO.</t>
  </si>
  <si>
    <t>11ETC0030G - COLEGIO DE ESTUDIOS CIENTIFICOS Y TECNOLOGICOS DEL ESTADO DE GUANAJUATO PLANTEL GUANAJUATO</t>
  </si>
  <si>
    <t>AV. LOMA EXHACIENDA PUENTECILLAS, PUENTECILLAS, GUANAJUATO.</t>
  </si>
  <si>
    <t>SECRETARIA DE SALUD GUANAJUATO</t>
  </si>
  <si>
    <t>DE TAMAZUCA, 4, ZONA CENTRO, 36000</t>
  </si>
  <si>
    <t>COORDINACIÓN DE ASUNTOS JURÍDICOS DE LA SECRETARIA DE SALUD</t>
  </si>
  <si>
    <t>BLVD. GUANAJUATO, 64, BOULEVARD GUANAJUATO, 36000</t>
  </si>
  <si>
    <t>UNIDAD MEDICA DE ESPECIALIDADES GUANAJUATO</t>
  </si>
  <si>
    <t>CUOTA GUANAJUATO-SILAO KM. 6.5 - CARRETERA DE CUOTA GTO-SILAO KM. 6.5 COLONIA LOS ALCALDES</t>
  </si>
  <si>
    <t>CAISES PARDO GUANAJUATO</t>
  </si>
  <si>
    <t>PARDO - CALLE PARDO NO. 5</t>
  </si>
  <si>
    <t>UMAPS MARFIL</t>
  </si>
  <si>
    <t>CARRETERA LIBRE GUANAJUATO-SILAO KM. 5 - CARRETERA LIBRE GTO. SILAO KM. 5</t>
  </si>
  <si>
    <t>HOSPITAL GENERAL DR VALENTIN GRACIA</t>
  </si>
  <si>
    <t>CARRETERA DE CUOTA GUANAJUATO-SILAO KM. 6.5 - CARR. DE CUOTA GTO - SILAO KM. 6.5, COL. LOS ALCALDES</t>
  </si>
  <si>
    <t>UNEME CAPA GUANAJUATO</t>
  </si>
  <si>
    <t>DIRECCION DE RECURSOS MATERIALES Y SERVICIOS GENERALES</t>
  </si>
  <si>
    <t>BO. LA QUINTA, MARFIL, 36251</t>
  </si>
  <si>
    <t>CEPAV</t>
  </si>
  <si>
    <t>CENTRO ESPECIALIZADO EN ATENCION A VICTIMAS</t>
  </si>
  <si>
    <t>C. VÍCTOR CERVERA PACHECO 14, BUROCRATA, 36251</t>
  </si>
  <si>
    <t>COORDINACION DE CONTRALORIA INTERNA</t>
  </si>
  <si>
    <t>C. DE LA VIA 2989, LAS TERESAS, 36254 MARFIL, GTO.</t>
  </si>
  <si>
    <t>DIRECCIÓN DE CONTROL PATRIMONIAL ISSAPEG</t>
  </si>
  <si>
    <t>GTO 67 6123, 36251 YERBABUENA, GTO.</t>
  </si>
  <si>
    <t>UMAPS LA YERBABUENA</t>
  </si>
  <si>
    <t>ATRÁS DEL TEMPLO DE LA COMUNIDAD - ATRÁS DEL TEMPLO DE LA COMUNIDAD</t>
  </si>
  <si>
    <t>DEPARTAMENTO DE SERVICIOS GENERALES (ISAPEG)</t>
  </si>
  <si>
    <t>CARR. GUANAJUATO - JUVENTINO ROSAS ESQUINA, BUROCRATA, 36259 MARFIL, GTO.</t>
  </si>
  <si>
    <t>SECRETARÍA DEL NUEVO COMIENZO</t>
  </si>
  <si>
    <t>PASEO DE LA PRESA #99, ZONA CENTRO, GUANAJUATO, GTO.</t>
  </si>
  <si>
    <t>DIRECCION GENERAL DE DEFENSORIA PÚBLICA</t>
  </si>
  <si>
    <t>CARRETERA A PUENTECILLAS # 26, ARROYO BLANCO, 36263, PUENTECILLAS, GTO.</t>
  </si>
  <si>
    <t>PRESIDENCIA MUNICIPAL DE GUANAJUATO</t>
  </si>
  <si>
    <t>LUIS GONZÁLEZ OBREGÓN 12, ZONA CENTRO, 36000 GUANAJUATO, GTO.</t>
  </si>
  <si>
    <t>OFICINA CENTRAL PUENTECILLAS</t>
  </si>
  <si>
    <t>CARRETERA A GUANAJUATO-PUENTECILLAS KM 9.5, GUANAJUATO, GTO.</t>
  </si>
  <si>
    <t>11ETH0193M - BACHILLERATO SABES LOS PINITOS</t>
  </si>
  <si>
    <t>CALLE ROBLE, NO. 1</t>
  </si>
  <si>
    <t>11ETH0194L - BACHILLERATO SABES LAS TERESAS</t>
  </si>
  <si>
    <t>NINGUNO 2A DE HOSPITALES, NO. 31</t>
  </si>
  <si>
    <t>PLAZA PÚBLICA EL EDÉN</t>
  </si>
  <si>
    <t>EL EDÉN S/N COLONIA MARFIL, GUANAJUATO, GTO.</t>
  </si>
  <si>
    <t>PLAZA PÚBLICA EL ENCINO</t>
  </si>
  <si>
    <t>EL ENCINO S/N, COLONIA PUEBLITO DE ROCHA, GUANAJUATO, GTO.</t>
  </si>
  <si>
    <t>GLORIETA SANTA FE</t>
  </si>
  <si>
    <t>CARR. GUANAJUATO-JUVENTINO ROSAS 3191, BUROCRATA, 36252, MARFIL.GTO</t>
  </si>
  <si>
    <t>PLAZA PÚBLICA CÚPULAS</t>
  </si>
  <si>
    <t>CONOCIDO EN FRACCIONAMIENTO CÚPULAS, GUANAJUATO, GTO.</t>
  </si>
  <si>
    <t>CANCHA DE USOS MULTIPLES LOS ALCALDES</t>
  </si>
  <si>
    <t>CONOCIDO EN FRACCIONAMIENTO LOS ALCALDES, GUANAJUATO, GTO.</t>
  </si>
  <si>
    <t>CANCHA DE USOS MULTIPLES LA HACIENDA</t>
  </si>
  <si>
    <t>CONOCIDO EN FRACCIONAMIENTO LA HACIENDA, MANZANA 11, GUANAJUATO, GTO.</t>
  </si>
  <si>
    <t>CANCHA DE USOS MULTIPLES PUEBLITO DE ROCHA</t>
  </si>
  <si>
    <t>CONOCIDO EN FRACCIONAMIENTO PUEBLITO DE ROCHA, GUANAJUATO, GTO.</t>
  </si>
  <si>
    <t>PLAZUELA DE VALENCIANA</t>
  </si>
  <si>
    <t>CONOCIDO A UN COSTADO DEL TEMPLO DE VALENCIANA C.P. 36023 GUANAJUATO, GTO.</t>
  </si>
  <si>
    <t xml:space="preserve"> COLONIA MARFIL</t>
  </si>
  <si>
    <t>COLONIA MARFIL</t>
  </si>
  <si>
    <t xml:space="preserve"> COLONIA NORIA ALTA</t>
  </si>
  <si>
    <t xml:space="preserve"> COLONIA ARROYO VERDE MARFIL</t>
  </si>
  <si>
    <t>COLONIA COMPLEJO ADMINISTRATIVO POZUELOS</t>
  </si>
  <si>
    <t xml:space="preserve"> COLONIA VALENCIANA</t>
  </si>
  <si>
    <t xml:space="preserve"> COLONIA GUANAJUATO CENTRO</t>
  </si>
  <si>
    <t>COLONIA YERBABUENA</t>
  </si>
  <si>
    <t xml:space="preserve"> COLONIA BURÓCRATAS</t>
  </si>
  <si>
    <t xml:space="preserve"> COLONIA LA GUALDRA</t>
  </si>
  <si>
    <t xml:space="preserve"> COLONIA BARRIO DE CERVERA GUANAJUATO</t>
  </si>
  <si>
    <t xml:space="preserve"> COLONIA LOMAS DE POZUELOS</t>
  </si>
  <si>
    <t>COLONIA LAS TERESAS</t>
  </si>
  <si>
    <t xml:space="preserve"> COLONIA PUEBLITO DE ROCHA</t>
  </si>
  <si>
    <t xml:space="preserve"> COLONIA EMBAJADORAS</t>
  </si>
  <si>
    <t xml:space="preserve"> COLONIA SAN MATIAS</t>
  </si>
  <si>
    <t>COLONIA PAXTITLAN</t>
  </si>
  <si>
    <t xml:space="preserve"> COLONIA POZUELOS</t>
  </si>
  <si>
    <t xml:space="preserve"> COLONIA LAS TERESAS</t>
  </si>
  <si>
    <t xml:space="preserve"> COLONIA MARTIRES</t>
  </si>
  <si>
    <t xml:space="preserve"> COLONIA CERRO DEL GALLO</t>
  </si>
  <si>
    <t xml:space="preserve"> COLONIA EL CARRIZO</t>
  </si>
  <si>
    <t xml:space="preserve"> COLONIA LOMAS DE CERVERA</t>
  </si>
  <si>
    <t xml:space="preserve"> COLONIA MARTIRES 22 DE ABRIL</t>
  </si>
  <si>
    <t xml:space="preserve"> COLONIA ENCINO</t>
  </si>
  <si>
    <t>COLONIA MUNICIPIO LIBRE</t>
  </si>
  <si>
    <t xml:space="preserve"> COLONIA CARRIZO</t>
  </si>
  <si>
    <t>COLONIA NORIA ALTA</t>
  </si>
  <si>
    <t xml:space="preserve"> COLONIA ARROYO VERDE</t>
  </si>
  <si>
    <t xml:space="preserve"> COLONIA COLONIAL GUANAJUATO</t>
  </si>
  <si>
    <t xml:space="preserve"> COLONIA LOMA DE LOS SANTOS</t>
  </si>
  <si>
    <t xml:space="preserve"> COLONIA LOMAS DE SANTA FE II</t>
  </si>
  <si>
    <t xml:space="preserve"> COLONIA CUPULAS</t>
  </si>
  <si>
    <t xml:space="preserve"> COLONIA CARRETERA A DOLORES HIDALGO</t>
  </si>
  <si>
    <t xml:space="preserve"> COLONIA MELLADO</t>
  </si>
  <si>
    <t xml:space="preserve"> COLONIA BARRIO DE LA PRESA</t>
  </si>
  <si>
    <t xml:space="preserve"> COLONIA LAS PALMAS CERRO DEL CUARTO</t>
  </si>
  <si>
    <t xml:space="preserve"> COLONIA LOS ALCALDES</t>
  </si>
  <si>
    <t xml:space="preserve"> COLONIA BUROCRATAS</t>
  </si>
  <si>
    <t xml:space="preserve"> COLONIA YERBABUENA</t>
  </si>
  <si>
    <t>COMUNIDAD DE PUENTECILLAS</t>
  </si>
  <si>
    <t xml:space="preserve"> COLONIA LOMA DE POZUELOS</t>
  </si>
  <si>
    <t xml:space="preserve"> COLONIA BUROCRATA</t>
  </si>
  <si>
    <t xml:space="preserve"> COLONIA GUIJAS 12</t>
  </si>
  <si>
    <t xml:space="preserve"> COLONIA BARRIO LA PRESA</t>
  </si>
  <si>
    <t xml:space="preserve"> COLONIA EQUIPAMIENTO ITESG (TECNOLOGICO)</t>
  </si>
  <si>
    <t>COLONIA CERRO DE LA CAMPANA</t>
  </si>
  <si>
    <t xml:space="preserve"> COLONIA LOS ALCALDFES</t>
  </si>
  <si>
    <t xml:space="preserve"> COLONIA ARROYO BLANCO</t>
  </si>
  <si>
    <t>COMUNIDAD PUENTECILLAS</t>
  </si>
  <si>
    <t xml:space="preserve"> COLONIA CÚPULAS</t>
  </si>
  <si>
    <t xml:space="preserve"> COLONIA MINERAL DE LA HACIENDA</t>
  </si>
  <si>
    <t xml:space="preserve"> COLONIA SANTA FE EN PUEBLITO DE ROCHA</t>
  </si>
  <si>
    <t xml:space="preserve"> COLONIA VELENCIANA</t>
  </si>
  <si>
    <t>Se conecta pero no le da salida a internet, no se pueden realizar las pruebas</t>
  </si>
  <si>
    <t>No es posible conectarse a la red, el Acces Point se encuentra muy lejos y no se nos permitió el acceso</t>
  </si>
  <si>
    <t>La conexión fue rapida, pero hay intermitencia en la navegación puede deberse a que el Acces Point está muy retirado</t>
  </si>
  <si>
    <t>La conexión fue rápida, el Youtube no lo pudo cargar y el ancho de banda es muy bajo, puede ser por que el Acces Point está muy retirado y no se nos permitio accesar al sitio</t>
  </si>
  <si>
    <t>La conexión fue rápida, la navegación no tubo cortes pero el ancho de banda es bajo, puede ser por que el Acces Point está retirado y no se nos permitió ingresar</t>
  </si>
  <si>
    <t>Se acude a sitio pero no se visualiza el Acces Point, no hay señalética y tampoco se observa poste, se consulta con las personas a los alrededores y comentan que ahí no ha habiso internet libre para la gente</t>
  </si>
  <si>
    <t>Este sitio presenta problemas de continuidad y ancho de banda, a pesar de estar cerca había mucha pérdida de paquetes</t>
  </si>
  <si>
    <t>Buen ancho de banda</t>
  </si>
  <si>
    <t>831a</t>
  </si>
  <si>
    <t>831b</t>
  </si>
  <si>
    <t>La conexión fue rápida pero hubo lentitud en la navegación, el youtube lo cargo con problemas al igual que las páginas web, puede deberse a que el Acces Point se encuentra dentro de las instalaciones</t>
  </si>
  <si>
    <t>La conexión fue rápida y al principio se pudo navegar y hacer pruebas pero después de un tiempo se perdió la salida a internet aún y cuando se estaba conectado</t>
  </si>
  <si>
    <t>La conexión fue rápida y al principio se pudo navegar y hacer pruebas pero después de un tiempo se perdió la salida a internet aún y cuando se estaba conectado, puede deberse a la lejanía del Acces Point</t>
  </si>
  <si>
    <t>CONEXIÓN FÁCIL</t>
  </si>
  <si>
    <t>León</t>
  </si>
  <si>
    <t>Silao</t>
  </si>
  <si>
    <t>Guanajuato</t>
  </si>
  <si>
    <t>Irapuato</t>
  </si>
  <si>
    <t>Salamanca</t>
  </si>
  <si>
    <t>Celaya</t>
  </si>
  <si>
    <t>MUNICIPIO</t>
  </si>
  <si>
    <t>TOTAL</t>
  </si>
  <si>
    <t>MENSAJERO</t>
  </si>
  <si>
    <t>FACEBOOK</t>
  </si>
  <si>
    <t>YOUTUBE</t>
  </si>
  <si>
    <t>GOOGLE MAPS</t>
  </si>
  <si>
    <t>NAVEGACIÓN</t>
  </si>
  <si>
    <t>NEVAGACIÓN CONSTANTE</t>
  </si>
  <si>
    <t>BUEN ANCHO DE BANDA</t>
  </si>
  <si>
    <t>Comparación de error en la primer y segunda visita</t>
  </si>
  <si>
    <t>ERROR 1</t>
  </si>
  <si>
    <t>ERROR 2</t>
  </si>
  <si>
    <t>% ERROR 1</t>
  </si>
  <si>
    <t>% ÉXITO 1</t>
  </si>
  <si>
    <t>% ERROR 2</t>
  </si>
  <si>
    <t>% ÉXITO 2</t>
  </si>
  <si>
    <t>No se conectó a la red, no fue posible realizar las pruebas</t>
  </si>
  <si>
    <t>sin video</t>
  </si>
  <si>
    <t>53a</t>
  </si>
  <si>
    <t>53b</t>
  </si>
  <si>
    <t>53c</t>
  </si>
  <si>
    <t>Se tardó demasiado en dar salida a internet, aproxidamente 5 minutos, una vez que tenía servicio todo fue muy bien, no se presentaron anomalias</t>
  </si>
  <si>
    <t>Se ve la red (SSID) pero no se logra la conexión, se intentó en diferentes puntos pero no se consiguió</t>
  </si>
  <si>
    <t>Total</t>
  </si>
  <si>
    <t>Total de sitios visitados</t>
  </si>
  <si>
    <t>Visitado</t>
  </si>
  <si>
    <t>La conexión fue fácil pero presentó algo de lentitud en la navegación puede deberse a la gran cantidad de dispositivos conectados</t>
  </si>
  <si>
    <t>No se visualiza la red (SSID) no se pudieron realizar las pruebas, puede ser por que está muy retirado el Acces Point o se encuentra apagado el equipo.</t>
  </si>
  <si>
    <t>No se visualiza la red (SSID) no se pudieron realizar las pruebas, puede ser por que está muy retirado el Acces Point y no permitieron el ingreso al inmueble</t>
  </si>
  <si>
    <t>El servicio presenta interrupciones y no permitió navegar después de rato, tampoco permitió realizar el test de velocidad y el ancho de banda es muy bajo</t>
  </si>
  <si>
    <t>Tiene mucha intermitencia se desconectó y ya no permitió que se restableciera la salida a internet, el personal del inmueble comenta que hay que estar muy cerca para tener buena señal</t>
  </si>
  <si>
    <t>La conexión fue rápida sólo que al momento de realizar el test de velocidad marcó error en la conexión, se tuvo que realizar dos veces</t>
  </si>
  <si>
    <t>Este sitio presentó interrupciones en la navegación, y el ancho de banda es muy bajo, puede deberse a que el Acces Point se encuentra muy retirado</t>
  </si>
  <si>
    <t>El servicio presentó interrupciones al final al momento de realizar el test de velocidad, y el ancho de banda es muy bajo</t>
  </si>
  <si>
    <t>Permitió la conexión pero no dio salida a internet</t>
  </si>
  <si>
    <t>Este sitio presentó interrupciones en la navegación, y también al momento de generar el test de velocidad</t>
  </si>
  <si>
    <t>Se visualiza el SSID se logra establecer la conexión pero no da salida a internet, se realizó la prueba con diversos dispositivos todos marcan lo mismo.</t>
  </si>
  <si>
    <t>La conexión fue rápida, la navegación fue fluida, tiene buena señal pero no permitió realizar el test de velocidad</t>
  </si>
  <si>
    <t>El sitio presenta muchas interrupciones (pérdida de paquetes) no permitió realizar el test de velocidad</t>
  </si>
  <si>
    <t>La conexión fue rápida, la navegación fue fluida, tiene buena señal pero no permitió realizar el test de velocidad, el personal comenta que el servicio presenta intermitencia, ya que de momentos hay cortes y no les permite navegar</t>
  </si>
  <si>
    <t>Al final se interrumpió la salida a internet y no permitió realizar el test de velocidad ni navegar en youtube</t>
  </si>
  <si>
    <t>Calif 1</t>
  </si>
  <si>
    <t>Calif 2</t>
  </si>
  <si>
    <t>Resultado</t>
  </si>
  <si>
    <t>No fue posible realizar el análisis por que no había señal</t>
  </si>
  <si>
    <t>Sitio sigue presentando intermitencia y el ancho de banda es muy bajo</t>
  </si>
  <si>
    <t>Sitio sigue presentando intermitencia, no se pudo realizar el test de velocidad, personal de la institutción comentó que fueron personas a revisar el internet pero él lo siguie viendo muy intermitente</t>
  </si>
  <si>
    <t>Mejoría</t>
  </si>
  <si>
    <t>Se mantiene</t>
  </si>
  <si>
    <t>Pérdida</t>
  </si>
  <si>
    <t>No terminó el test de velocidad, al parecer hubo un corte de electricidad en la zona</t>
  </si>
  <si>
    <t>Este sitio no tiene señal</t>
  </si>
  <si>
    <t>La conexión fue rápida y constante, la navegación fue fluida, no se observan anomalías, tiene buena señal, el ancho de banda es muy bajo puede deberse a que el Acces Point se encuentra lejos y no se nos permitió el ingreso</t>
  </si>
  <si>
    <t>Se desconecto a la mitad del análisis y cuando se volvió a conectar ya no permitía navegar</t>
  </si>
  <si>
    <t>Errores por tipo de sitio</t>
  </si>
  <si>
    <t>Error visita 1</t>
  </si>
  <si>
    <t>Error visita 2</t>
  </si>
  <si>
    <t>La conexión fue rápida y constante, la navegación fue fluida, no se observan anomalías, tiene buena señal pero es bajo el ancho de banda, pero el ancho de banda es muy bajo</t>
  </si>
  <si>
    <t>La conexión fue rápida pero no permitió navegar en chrome, tiene buena señal</t>
  </si>
  <si>
    <t>El Acces Point se encuentra muy retirado de nuestro punto y no permitieron ingresar al inmueble por estar en paro laboral</t>
  </si>
  <si>
    <t>Se conectó dio muy poco tiempo salida a internet, después de rato ya no permitió navegar</t>
  </si>
  <si>
    <t>Este sitio  no cargó el youtube y tampoco se pudo navegar con chrome puede deberse a que el Acces Point se encuentra muy retirado</t>
  </si>
  <si>
    <t>La conexión fue rápida presentó un pequeño corte en la navegación y el ancho de banda es muy bajo, puede deberse a que el Acces Point está muy lejos</t>
  </si>
  <si>
    <t>1061a</t>
  </si>
  <si>
    <t>1061b</t>
  </si>
  <si>
    <t>1061c</t>
  </si>
  <si>
    <t>Hay 9 sitios que no cuentan con video dando un total de 417 sitios con reporte</t>
  </si>
  <si>
    <t>Se realiza la conexión pero no da salida a internet</t>
  </si>
  <si>
    <t>Servicio con internet muy inestable, no se pudo realiza el test de velocidad, puede deberse a que el Acces Point se encuentra muy lejos</t>
  </si>
  <si>
    <t>No permitió realizar el test de velocidad</t>
  </si>
  <si>
    <t>La conexión fue rápida y constante, la navegación fue fluida, no se observan anomalías, tiene buena señal, pero el ancho de banda es muy bajo puede deberse a que el Acces Point se encuentra muy retirado</t>
  </si>
  <si>
    <t>Permite conectar pero no da salida a internet</t>
  </si>
  <si>
    <t>No permitió navegar con Chrome, y hubo un pequeño corte</t>
  </si>
  <si>
    <t>Situación</t>
  </si>
  <si>
    <t>Crítica</t>
  </si>
  <si>
    <t>Estable</t>
  </si>
  <si>
    <t>Se visualiza la red (SSID) pero no se puede lograr la conexión, puede que sea por la lejanía del Acces Point, no se pudo ingresar ya que se encontraba cerrado</t>
  </si>
  <si>
    <t>El sitio cuenta con la señalética correspondiente pero comenta el personal que nunca se instaló ahí equipo</t>
  </si>
  <si>
    <t>Sitio sin servicio, se visualiza el SSID pero no da salida a internet</t>
  </si>
  <si>
    <t>Presentó intermitencia al momento de realizar el test de velocidad</t>
  </si>
  <si>
    <t>El sitio presenta demasiada intermitencia, no permitió realizar el análisis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</si>
</sst>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5" x14ac:knownFonts="1">
    <font>
      <sz val="11"/>
      <color theme="1"/>
      <name val="Verdana"/>
      <scheme val="minor"/>
    </font>
    <font>
      <sz val="9"/>
      <color theme="1"/>
      <name val="Calibri"/>
      <family val="2"/>
    </font>
    <font>
      <u/>
      <sz val="11"/>
      <color theme="10"/>
      <name val="Verdana"/>
      <family val="2"/>
      <scheme val="minor"/>
    </font>
    <font>
      <u/>
      <sz val="9"/>
      <color theme="10"/>
      <name val="Calibri"/>
      <family val="2"/>
    </font>
    <font>
      <b/>
      <sz val="9"/>
      <color rgb="FFFF0000"/>
      <name val="Calibri"/>
      <family val="2"/>
    </font>
    <font>
      <sz val="11"/>
      <color theme="1"/>
      <name val="Verdana"/>
      <family val="2"/>
      <scheme val="minor"/>
    </font>
    <font>
      <u/>
      <sz val="11"/>
      <color theme="1"/>
      <name val="Verdana"/>
      <family val="2"/>
      <scheme val="minor"/>
    </font>
    <font>
      <b/>
      <sz val="11"/>
      <color theme="1"/>
      <name val="Calibri"/>
      <family val="2"/>
    </font>
    <font>
      <sz val="11"/>
      <color theme="1"/>
      <name val="Calibri"/>
      <family val="2"/>
    </font>
    <font>
      <b/>
      <sz val="16"/>
      <color theme="0"/>
      <name val="Calibri"/>
      <family val="2"/>
    </font>
    <font>
      <b/>
      <sz val="18"/>
      <color theme="1"/>
      <name val="Calibri"/>
      <family val="2"/>
    </font>
    <font>
      <b/>
      <sz val="14"/>
      <color theme="1"/>
      <name val="Calibri"/>
      <family val="2"/>
    </font>
    <font>
      <b/>
      <sz val="9"/>
      <color theme="1"/>
      <name val="Calibri"/>
      <family val="2"/>
    </font>
    <font>
      <b/>
      <sz val="16"/>
      <color theme="2" tint="-0.749992370372631"/>
      <name val="Calibri"/>
      <family val="2"/>
    </font>
    <font>
      <b/>
      <sz val="12"/>
      <color rgb="FFC00000"/>
      <name val="Calibri"/>
      <family val="2"/>
    </font>
    <font>
      <b/>
      <sz val="12"/>
      <name val="Calibri"/>
      <family val="2"/>
    </font>
    <font>
      <b/>
      <sz val="12"/>
      <color theme="0"/>
      <name val="Calibri"/>
      <family val="2"/>
    </font>
    <font>
      <b/>
      <sz val="12"/>
      <color theme="3" tint="9.9978637043366805E-2"/>
      <name val="Calibri"/>
      <family val="2"/>
    </font>
    <font>
      <sz val="11"/>
      <color rgb="FFFF0000"/>
      <name val="Calibri"/>
      <family val="2"/>
    </font>
    <font>
      <b/>
      <sz val="11"/>
      <color rgb="FF009A04"/>
      <name val="Calibri"/>
      <family val="2"/>
    </font>
    <font>
      <sz val="9"/>
      <color theme="1"/>
      <name val="Verdana"/>
      <family val="2"/>
      <scheme val="minor"/>
    </font>
    <font>
      <b/>
      <sz val="9"/>
      <color theme="0"/>
      <name val="Verdana"/>
      <family val="2"/>
      <scheme val="minor"/>
    </font>
    <font>
      <b/>
      <sz val="11"/>
      <color theme="1"/>
      <name val="Verdana"/>
      <family val="2"/>
      <scheme val="minor"/>
    </font>
    <font>
      <b/>
      <sz val="12"/>
      <color theme="2" tint="-0.749992370372631"/>
      <name val="Calibri"/>
      <family val="2"/>
    </font>
    <font>
      <sz val="9"/>
      <color rgb="FF1A1A1A"/>
      <name val="Calibri"/>
      <family val="2"/>
    </font>
  </fonts>
  <fills count="13">
    <fill>
      <patternFill patternType="none"/>
    </fill>
    <fill>
      <patternFill patternType="gray125"/>
    </fill>
    <fill>
      <patternFill patternType="solid">
        <fgColor rgb="FFFFFFFF"/>
        <bgColor rgb="FFFFFFFF"/>
      </patternFill>
    </fill>
    <fill>
      <patternFill patternType="solid">
        <fgColor theme="5" tint="0.39997558519241921"/>
        <bgColor indexed="64"/>
      </patternFill>
    </fill>
    <fill>
      <patternFill patternType="solid">
        <fgColor rgb="FFFF0000"/>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5" tint="-0.49998474074526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tint="-0.499984740745262"/>
        <bgColor indexed="64"/>
      </patternFill>
    </fill>
    <fill>
      <patternFill patternType="solid">
        <fgColor theme="4"/>
        <bgColor theme="4"/>
      </patternFill>
    </fill>
    <fill>
      <patternFill patternType="solid">
        <fgColor theme="4" tint="0.79998168889431442"/>
        <bgColor theme="4" tint="0.79998168889431442"/>
      </patternFill>
    </fill>
  </fills>
  <borders count="5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style="medium">
        <color indexed="64"/>
      </left>
      <right style="medium">
        <color indexed="64"/>
      </right>
      <top style="thin">
        <color indexed="64"/>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medium">
        <color indexed="64"/>
      </left>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medium">
        <color indexed="64"/>
      </left>
      <right style="medium">
        <color indexed="64"/>
      </right>
      <top/>
      <bottom style="medium">
        <color indexed="64"/>
      </bottom>
      <diagonal/>
    </border>
    <border>
      <left style="thin">
        <color indexed="64"/>
      </left>
      <right style="medium">
        <color indexed="64"/>
      </right>
      <top/>
      <bottom style="medium">
        <color indexed="64"/>
      </bottom>
      <diagonal/>
    </border>
  </borders>
  <cellStyleXfs count="3">
    <xf numFmtId="0" fontId="0" fillId="0" borderId="0"/>
    <xf numFmtId="0" fontId="2" fillId="0" borderId="0" applyNumberFormat="0" applyFill="0" applyBorder="0" applyAlignment="0" applyProtection="0"/>
    <xf numFmtId="9" fontId="5" fillId="0" borderId="0" applyFont="0" applyFill="0" applyBorder="0" applyAlignment="0" applyProtection="0"/>
  </cellStyleXfs>
  <cellXfs count="143">
    <xf numFmtId="0" fontId="0" fillId="0" borderId="0" xfId="0"/>
    <xf numFmtId="0" fontId="1" fillId="0" borderId="0" xfId="0" applyFont="1" applyAlignment="1">
      <alignment horizontal="center"/>
    </xf>
    <xf numFmtId="0" fontId="1" fillId="0" borderId="0" xfId="0" applyFont="1"/>
    <xf numFmtId="0" fontId="1" fillId="0" borderId="1" xfId="0" applyFont="1" applyBorder="1" applyAlignment="1">
      <alignment horizontal="center"/>
    </xf>
    <xf numFmtId="0" fontId="1" fillId="0" borderId="1" xfId="0" applyFont="1" applyBorder="1"/>
    <xf numFmtId="0" fontId="3" fillId="0" borderId="1" xfId="1" applyFont="1" applyBorder="1" applyAlignment="1">
      <alignment horizontal="center"/>
    </xf>
    <xf numFmtId="0" fontId="1" fillId="2" borderId="1" xfId="0" applyFont="1" applyFill="1" applyBorder="1" applyAlignment="1">
      <alignment horizontal="left" vertical="center"/>
    </xf>
    <xf numFmtId="15" fontId="1" fillId="0" borderId="0" xfId="0" applyNumberFormat="1" applyFont="1" applyAlignment="1">
      <alignment horizontal="center"/>
    </xf>
    <xf numFmtId="0" fontId="4" fillId="0" borderId="0" xfId="0" applyFont="1"/>
    <xf numFmtId="0" fontId="1" fillId="0" borderId="3" xfId="0" applyFont="1" applyBorder="1" applyAlignment="1">
      <alignment horizontal="center"/>
    </xf>
    <xf numFmtId="0" fontId="1" fillId="0" borderId="4" xfId="0" applyFont="1" applyBorder="1" applyAlignment="1">
      <alignment horizontal="center"/>
    </xf>
    <xf numFmtId="0" fontId="1" fillId="0" borderId="4" xfId="0" applyFont="1" applyBorder="1"/>
    <xf numFmtId="0" fontId="3" fillId="0" borderId="4" xfId="1"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1" fillId="0" borderId="9" xfId="0" applyFont="1" applyBorder="1"/>
    <xf numFmtId="0" fontId="3" fillId="0" borderId="9" xfId="1" applyFont="1" applyBorder="1" applyAlignment="1">
      <alignment horizontal="center"/>
    </xf>
    <xf numFmtId="0" fontId="1" fillId="0" borderId="10" xfId="0" applyFont="1" applyBorder="1" applyAlignment="1">
      <alignment horizontal="center"/>
    </xf>
    <xf numFmtId="0" fontId="1" fillId="3" borderId="2" xfId="0" applyFont="1" applyFill="1" applyBorder="1" applyAlignment="1">
      <alignment horizontal="center"/>
    </xf>
    <xf numFmtId="0" fontId="1" fillId="3" borderId="2" xfId="0" applyFont="1" applyFill="1" applyBorder="1"/>
    <xf numFmtId="0" fontId="1" fillId="0" borderId="7" xfId="0" applyFont="1" applyBorder="1" applyAlignment="1">
      <alignment horizontal="center" vertical="center"/>
    </xf>
    <xf numFmtId="0" fontId="1" fillId="4" borderId="6" xfId="0" applyFont="1" applyFill="1" applyBorder="1" applyAlignment="1">
      <alignment horizontal="center"/>
    </xf>
    <xf numFmtId="0" fontId="1" fillId="3" borderId="2" xfId="0" applyFont="1" applyFill="1" applyBorder="1" applyAlignment="1">
      <alignment horizontal="left"/>
    </xf>
    <xf numFmtId="0" fontId="1" fillId="0" borderId="4" xfId="0" applyFont="1" applyBorder="1" applyAlignment="1">
      <alignment horizontal="left"/>
    </xf>
    <xf numFmtId="0" fontId="1" fillId="0" borderId="1" xfId="0" applyFont="1" applyBorder="1" applyAlignment="1">
      <alignment horizontal="left"/>
    </xf>
    <xf numFmtId="0" fontId="1" fillId="0" borderId="9" xfId="0" applyFont="1" applyBorder="1" applyAlignment="1">
      <alignment horizontal="left"/>
    </xf>
    <xf numFmtId="0" fontId="1" fillId="0" borderId="0" xfId="0" applyFont="1" applyAlignment="1">
      <alignment horizontal="left"/>
    </xf>
    <xf numFmtId="0" fontId="1" fillId="0" borderId="11" xfId="0" applyFont="1" applyBorder="1" applyAlignment="1">
      <alignment horizontal="center"/>
    </xf>
    <xf numFmtId="0" fontId="1" fillId="0" borderId="12" xfId="0" applyFont="1" applyBorder="1" applyAlignment="1">
      <alignment horizontal="center"/>
    </xf>
    <xf numFmtId="0" fontId="1" fillId="0" borderId="12" xfId="0" applyFont="1" applyBorder="1"/>
    <xf numFmtId="0" fontId="1" fillId="0" borderId="12" xfId="0" applyFont="1" applyBorder="1" applyAlignment="1">
      <alignment horizontal="left"/>
    </xf>
    <xf numFmtId="0" fontId="3" fillId="0" borderId="12" xfId="1" applyFont="1" applyBorder="1" applyAlignment="1">
      <alignment horizontal="center"/>
    </xf>
    <xf numFmtId="0" fontId="1" fillId="0" borderId="13" xfId="0" applyFont="1" applyBorder="1" applyAlignment="1">
      <alignment horizontal="center"/>
    </xf>
    <xf numFmtId="0" fontId="1" fillId="0" borderId="14" xfId="0" applyFont="1" applyBorder="1" applyAlignment="1">
      <alignment horizontal="center"/>
    </xf>
    <xf numFmtId="0" fontId="1" fillId="0" borderId="2" xfId="0" applyFont="1" applyBorder="1" applyAlignment="1">
      <alignment horizontal="center"/>
    </xf>
    <xf numFmtId="0" fontId="1" fillId="0" borderId="2" xfId="0" applyFont="1" applyBorder="1"/>
    <xf numFmtId="0" fontId="1" fillId="0" borderId="2" xfId="0" applyFont="1" applyBorder="1" applyAlignment="1">
      <alignment horizontal="left"/>
    </xf>
    <xf numFmtId="0" fontId="3" fillId="0" borderId="2" xfId="1" applyFont="1" applyBorder="1" applyAlignment="1">
      <alignment horizontal="center"/>
    </xf>
    <xf numFmtId="0" fontId="3" fillId="0" borderId="15" xfId="1" applyFont="1" applyBorder="1" applyAlignment="1">
      <alignment horizontal="center"/>
    </xf>
    <xf numFmtId="0" fontId="3" fillId="0" borderId="5" xfId="1" applyFont="1" applyBorder="1" applyAlignment="1">
      <alignment horizontal="center"/>
    </xf>
    <xf numFmtId="0" fontId="3" fillId="0" borderId="7" xfId="1" applyFont="1" applyBorder="1" applyAlignment="1">
      <alignment horizontal="center"/>
    </xf>
    <xf numFmtId="0" fontId="3" fillId="0" borderId="10" xfId="1" applyFont="1" applyBorder="1" applyAlignment="1">
      <alignment horizontal="center"/>
    </xf>
    <xf numFmtId="0" fontId="0" fillId="0" borderId="0" xfId="0" applyAlignment="1">
      <alignment horizontal="center"/>
    </xf>
    <xf numFmtId="0" fontId="6" fillId="0" borderId="0" xfId="0" applyFont="1"/>
    <xf numFmtId="0" fontId="7" fillId="0" borderId="6" xfId="0" applyFont="1" applyBorder="1" applyAlignment="1">
      <alignment horizontal="center"/>
    </xf>
    <xf numFmtId="0" fontId="7" fillId="0" borderId="7" xfId="0" applyFont="1" applyBorder="1" applyAlignment="1">
      <alignment horizontal="center"/>
    </xf>
    <xf numFmtId="0" fontId="7" fillId="5" borderId="7" xfId="0" applyFont="1" applyFill="1" applyBorder="1" applyAlignment="1">
      <alignment horizontal="center"/>
    </xf>
    <xf numFmtId="0" fontId="7" fillId="5" borderId="10" xfId="0" applyFont="1" applyFill="1" applyBorder="1" applyAlignment="1">
      <alignment horizontal="center"/>
    </xf>
    <xf numFmtId="0" fontId="7" fillId="5" borderId="6" xfId="0" applyFont="1" applyFill="1" applyBorder="1" applyAlignment="1">
      <alignment horizontal="center"/>
    </xf>
    <xf numFmtId="0" fontId="7" fillId="5" borderId="8" xfId="0" applyFont="1" applyFill="1" applyBorder="1" applyAlignment="1">
      <alignment horizontal="center"/>
    </xf>
    <xf numFmtId="0" fontId="8" fillId="0" borderId="19" xfId="0" applyFont="1" applyBorder="1" applyAlignment="1">
      <alignment horizontal="center"/>
    </xf>
    <xf numFmtId="0" fontId="8" fillId="5" borderId="19" xfId="0" applyFont="1" applyFill="1" applyBorder="1" applyAlignment="1">
      <alignment horizontal="center"/>
    </xf>
    <xf numFmtId="0" fontId="8" fillId="5" borderId="20" xfId="0" applyFont="1" applyFill="1" applyBorder="1" applyAlignment="1">
      <alignment horizontal="center"/>
    </xf>
    <xf numFmtId="0" fontId="7" fillId="0" borderId="22" xfId="0" applyFont="1" applyBorder="1" applyAlignment="1">
      <alignment horizontal="center"/>
    </xf>
    <xf numFmtId="0" fontId="7" fillId="0" borderId="23" xfId="0" applyFont="1" applyBorder="1" applyAlignment="1">
      <alignment horizontal="center"/>
    </xf>
    <xf numFmtId="0" fontId="8" fillId="0" borderId="24" xfId="0" applyFont="1" applyBorder="1" applyAlignment="1">
      <alignment horizontal="center"/>
    </xf>
    <xf numFmtId="0" fontId="7" fillId="6" borderId="28" xfId="0" applyFont="1" applyFill="1" applyBorder="1" applyAlignment="1">
      <alignment horizontal="center"/>
    </xf>
    <xf numFmtId="0" fontId="7" fillId="6" borderId="25" xfId="0" applyFont="1" applyFill="1" applyBorder="1" applyAlignment="1">
      <alignment horizontal="center"/>
    </xf>
    <xf numFmtId="0" fontId="7" fillId="6" borderId="27" xfId="0" applyFont="1" applyFill="1" applyBorder="1" applyAlignment="1">
      <alignment horizontal="center"/>
    </xf>
    <xf numFmtId="0" fontId="7" fillId="6" borderId="16" xfId="0" applyFont="1" applyFill="1" applyBorder="1" applyAlignment="1">
      <alignment horizontal="center"/>
    </xf>
    <xf numFmtId="0" fontId="11" fillId="0" borderId="21" xfId="0" applyFont="1" applyBorder="1" applyAlignment="1">
      <alignment horizontal="right"/>
    </xf>
    <xf numFmtId="0" fontId="11" fillId="5" borderId="17" xfId="0" applyFont="1" applyFill="1" applyBorder="1" applyAlignment="1">
      <alignment horizontal="right"/>
    </xf>
    <xf numFmtId="0" fontId="11" fillId="0" borderId="17" xfId="0" applyFont="1" applyBorder="1" applyAlignment="1">
      <alignment horizontal="right"/>
    </xf>
    <xf numFmtId="0" fontId="11" fillId="5" borderId="18" xfId="0" applyFont="1" applyFill="1" applyBorder="1" applyAlignment="1">
      <alignment horizontal="right"/>
    </xf>
    <xf numFmtId="0" fontId="12" fillId="0" borderId="0" xfId="0" applyFont="1"/>
    <xf numFmtId="0" fontId="8" fillId="0" borderId="0" xfId="0" applyFont="1"/>
    <xf numFmtId="0" fontId="8" fillId="0" borderId="0" xfId="0" applyFont="1" applyAlignment="1">
      <alignment horizontal="center"/>
    </xf>
    <xf numFmtId="0" fontId="7" fillId="0" borderId="32" xfId="0" applyFont="1" applyBorder="1" applyAlignment="1">
      <alignment horizontal="center"/>
    </xf>
    <xf numFmtId="0" fontId="6" fillId="0" borderId="0" xfId="0" applyFont="1" applyAlignment="1">
      <alignment horizontal="center"/>
    </xf>
    <xf numFmtId="0" fontId="7" fillId="0" borderId="38" xfId="0" applyFont="1" applyBorder="1" applyAlignment="1">
      <alignment horizontal="center"/>
    </xf>
    <xf numFmtId="0" fontId="8" fillId="0" borderId="1" xfId="0" applyFont="1" applyBorder="1" applyAlignment="1">
      <alignment horizontal="center"/>
    </xf>
    <xf numFmtId="0" fontId="8" fillId="0" borderId="29" xfId="0" applyFont="1" applyBorder="1" applyAlignment="1">
      <alignment horizontal="center"/>
    </xf>
    <xf numFmtId="0" fontId="8" fillId="0" borderId="3" xfId="0" applyFont="1" applyBorder="1" applyAlignment="1">
      <alignment horizontal="center"/>
    </xf>
    <xf numFmtId="0" fontId="8" fillId="0" borderId="4" xfId="0" applyFont="1" applyBorder="1" applyAlignment="1">
      <alignment horizontal="center"/>
    </xf>
    <xf numFmtId="0" fontId="8" fillId="0" borderId="39" xfId="0" applyFont="1" applyBorder="1" applyAlignment="1">
      <alignment horizontal="center"/>
    </xf>
    <xf numFmtId="0" fontId="8" fillId="0" borderId="6" xfId="0" applyFont="1" applyBorder="1" applyAlignment="1">
      <alignment horizontal="center"/>
    </xf>
    <xf numFmtId="0" fontId="15" fillId="0" borderId="37" xfId="0" applyFont="1" applyBorder="1" applyAlignment="1">
      <alignment horizontal="center"/>
    </xf>
    <xf numFmtId="0" fontId="15" fillId="0" borderId="19" xfId="0" applyFont="1" applyBorder="1" applyAlignment="1">
      <alignment horizontal="center"/>
    </xf>
    <xf numFmtId="0" fontId="8" fillId="0" borderId="14" xfId="0" applyFont="1" applyBorder="1" applyAlignment="1">
      <alignment horizontal="center"/>
    </xf>
    <xf numFmtId="0" fontId="8" fillId="0" borderId="2" xfId="0" applyFont="1" applyBorder="1" applyAlignment="1">
      <alignment horizontal="center"/>
    </xf>
    <xf numFmtId="0" fontId="8" fillId="0" borderId="40" xfId="0" applyFont="1" applyBorder="1" applyAlignment="1">
      <alignment horizontal="center"/>
    </xf>
    <xf numFmtId="0" fontId="15" fillId="0" borderId="41" xfId="0" applyFont="1" applyBorder="1" applyAlignment="1">
      <alignment horizontal="center"/>
    </xf>
    <xf numFmtId="0" fontId="7" fillId="0" borderId="25" xfId="0" applyFont="1" applyBorder="1" applyAlignment="1">
      <alignment horizontal="center"/>
    </xf>
    <xf numFmtId="0" fontId="16" fillId="10" borderId="16" xfId="0" applyFont="1" applyFill="1" applyBorder="1" applyAlignment="1">
      <alignment horizontal="center"/>
    </xf>
    <xf numFmtId="0" fontId="7" fillId="0" borderId="0" xfId="0" applyFont="1" applyAlignment="1">
      <alignment horizontal="center"/>
    </xf>
    <xf numFmtId="0" fontId="14" fillId="0" borderId="0" xfId="0" applyFont="1"/>
    <xf numFmtId="0" fontId="16" fillId="0" borderId="0" xfId="0" applyFont="1" applyAlignment="1">
      <alignment horizontal="center"/>
    </xf>
    <xf numFmtId="0" fontId="2" fillId="0" borderId="1" xfId="1" applyBorder="1" applyAlignment="1">
      <alignment horizontal="center"/>
    </xf>
    <xf numFmtId="1" fontId="18" fillId="0" borderId="22" xfId="2" applyNumberFormat="1" applyFont="1" applyBorder="1" applyAlignment="1">
      <alignment horizontal="center"/>
    </xf>
    <xf numFmtId="1" fontId="18" fillId="5" borderId="6" xfId="0" applyNumberFormat="1" applyFont="1" applyFill="1" applyBorder="1" applyAlignment="1">
      <alignment horizontal="center"/>
    </xf>
    <xf numFmtId="1" fontId="18" fillId="0" borderId="6" xfId="0" applyNumberFormat="1" applyFont="1" applyBorder="1" applyAlignment="1">
      <alignment horizontal="center"/>
    </xf>
    <xf numFmtId="1" fontId="18" fillId="5" borderId="8" xfId="0" applyNumberFormat="1" applyFont="1" applyFill="1" applyBorder="1" applyAlignment="1">
      <alignment horizontal="center"/>
    </xf>
    <xf numFmtId="1" fontId="19" fillId="0" borderId="23" xfId="2" applyNumberFormat="1" applyFont="1" applyBorder="1" applyAlignment="1">
      <alignment horizontal="center"/>
    </xf>
    <xf numFmtId="1" fontId="19" fillId="5" borderId="7" xfId="0" applyNumberFormat="1" applyFont="1" applyFill="1" applyBorder="1" applyAlignment="1">
      <alignment horizontal="center"/>
    </xf>
    <xf numFmtId="1" fontId="19" fillId="0" borderId="7" xfId="0" applyNumberFormat="1" applyFont="1" applyBorder="1" applyAlignment="1">
      <alignment horizontal="center"/>
    </xf>
    <xf numFmtId="1" fontId="19" fillId="5" borderId="10" xfId="0" applyNumberFormat="1" applyFont="1" applyFill="1" applyBorder="1" applyAlignment="1">
      <alignment horizontal="center"/>
    </xf>
    <xf numFmtId="1" fontId="19" fillId="0" borderId="23" xfId="0" applyNumberFormat="1" applyFont="1" applyBorder="1" applyAlignment="1">
      <alignment horizontal="center"/>
    </xf>
    <xf numFmtId="0" fontId="20" fillId="0" borderId="0" xfId="0" applyFont="1" applyAlignment="1">
      <alignment horizontal="center"/>
    </xf>
    <xf numFmtId="0" fontId="20" fillId="12" borderId="45" xfId="0" applyFont="1" applyFill="1" applyBorder="1" applyAlignment="1">
      <alignment horizontal="center"/>
    </xf>
    <xf numFmtId="0" fontId="20" fillId="12" borderId="46" xfId="0" applyFont="1" applyFill="1" applyBorder="1" applyAlignment="1">
      <alignment horizontal="center"/>
    </xf>
    <xf numFmtId="0" fontId="20" fillId="12" borderId="47" xfId="0" applyFont="1" applyFill="1" applyBorder="1" applyAlignment="1">
      <alignment horizontal="center"/>
    </xf>
    <xf numFmtId="0" fontId="20" fillId="0" borderId="45" xfId="0" applyFont="1" applyBorder="1" applyAlignment="1">
      <alignment horizontal="center"/>
    </xf>
    <xf numFmtId="0" fontId="20" fillId="0" borderId="46" xfId="0" applyFont="1" applyBorder="1" applyAlignment="1">
      <alignment horizontal="center"/>
    </xf>
    <xf numFmtId="0" fontId="20" fillId="0" borderId="47" xfId="0" applyFont="1" applyBorder="1" applyAlignment="1">
      <alignment horizontal="center"/>
    </xf>
    <xf numFmtId="0" fontId="20" fillId="0" borderId="42" xfId="0" applyFont="1" applyBorder="1" applyAlignment="1">
      <alignment horizontal="center"/>
    </xf>
    <xf numFmtId="0" fontId="20" fillId="0" borderId="43" xfId="0" applyFont="1" applyBorder="1" applyAlignment="1">
      <alignment horizontal="center"/>
    </xf>
    <xf numFmtId="0" fontId="20" fillId="0" borderId="44" xfId="0" applyFont="1" applyBorder="1" applyAlignment="1">
      <alignment horizontal="center"/>
    </xf>
    <xf numFmtId="0" fontId="21" fillId="11" borderId="45" xfId="0" applyFont="1" applyFill="1" applyBorder="1" applyAlignment="1">
      <alignment horizontal="center" vertical="center"/>
    </xf>
    <xf numFmtId="0" fontId="21" fillId="11" borderId="46" xfId="0" applyFont="1" applyFill="1" applyBorder="1" applyAlignment="1">
      <alignment horizontal="center" vertical="center"/>
    </xf>
    <xf numFmtId="0" fontId="21" fillId="11" borderId="47" xfId="0" applyFont="1" applyFill="1" applyBorder="1" applyAlignment="1">
      <alignment horizontal="center" vertical="center"/>
    </xf>
    <xf numFmtId="0" fontId="21" fillId="11" borderId="0" xfId="0" applyFont="1" applyFill="1" applyAlignment="1">
      <alignment horizontal="center" vertical="center"/>
    </xf>
    <xf numFmtId="0" fontId="22" fillId="0" borderId="1" xfId="0" applyFont="1" applyBorder="1" applyAlignment="1">
      <alignment horizontal="center"/>
    </xf>
    <xf numFmtId="0" fontId="15" fillId="0" borderId="20" xfId="0" applyFont="1" applyBorder="1" applyAlignment="1">
      <alignment horizontal="center"/>
    </xf>
    <xf numFmtId="0" fontId="7" fillId="9" borderId="50" xfId="0" applyFont="1" applyFill="1" applyBorder="1" applyAlignment="1">
      <alignment horizontal="center"/>
    </xf>
    <xf numFmtId="0" fontId="7" fillId="9" borderId="51" xfId="0" applyFont="1" applyFill="1" applyBorder="1" applyAlignment="1">
      <alignment horizontal="center"/>
    </xf>
    <xf numFmtId="0" fontId="14" fillId="9" borderId="52" xfId="0" applyFont="1" applyFill="1" applyBorder="1" applyAlignment="1">
      <alignment horizontal="center"/>
    </xf>
    <xf numFmtId="0" fontId="7" fillId="9" borderId="48" xfId="0" applyFont="1" applyFill="1" applyBorder="1" applyAlignment="1">
      <alignment horizontal="center"/>
    </xf>
    <xf numFmtId="0" fontId="7" fillId="9" borderId="53" xfId="0" applyFont="1" applyFill="1" applyBorder="1" applyAlignment="1">
      <alignment horizontal="center"/>
    </xf>
    <xf numFmtId="0" fontId="24" fillId="0" borderId="0" xfId="0" applyFont="1" applyAlignment="1">
      <alignment horizontal="center"/>
    </xf>
    <xf numFmtId="0" fontId="23" fillId="8" borderId="25" xfId="0" applyFont="1" applyFill="1" applyBorder="1" applyAlignment="1">
      <alignment horizontal="center"/>
    </xf>
    <xf numFmtId="0" fontId="23" fillId="8" borderId="27" xfId="0" applyFont="1" applyFill="1" applyBorder="1" applyAlignment="1">
      <alignment horizontal="center"/>
    </xf>
    <xf numFmtId="0" fontId="8" fillId="9" borderId="17" xfId="0" applyFont="1" applyFill="1" applyBorder="1" applyAlignment="1">
      <alignment horizontal="right"/>
    </xf>
    <xf numFmtId="0" fontId="8" fillId="9" borderId="35" xfId="0" applyFont="1" applyFill="1" applyBorder="1" applyAlignment="1">
      <alignment horizontal="right"/>
    </xf>
    <xf numFmtId="0" fontId="8" fillId="0" borderId="17" xfId="0" applyFont="1" applyBorder="1" applyAlignment="1">
      <alignment horizontal="right"/>
    </xf>
    <xf numFmtId="0" fontId="8" fillId="0" borderId="35" xfId="0" applyFont="1" applyBorder="1" applyAlignment="1">
      <alignment horizontal="right"/>
    </xf>
    <xf numFmtId="0" fontId="17" fillId="9" borderId="49" xfId="0" applyFont="1" applyFill="1" applyBorder="1" applyAlignment="1">
      <alignment horizontal="center"/>
    </xf>
    <xf numFmtId="0" fontId="17" fillId="9" borderId="50" xfId="0" applyFont="1" applyFill="1" applyBorder="1" applyAlignment="1">
      <alignment horizontal="center"/>
    </xf>
    <xf numFmtId="0" fontId="13" fillId="8" borderId="25" xfId="0" applyFont="1" applyFill="1" applyBorder="1" applyAlignment="1">
      <alignment horizontal="center"/>
    </xf>
    <xf numFmtId="0" fontId="13" fillId="8" borderId="32" xfId="0" applyFont="1" applyFill="1" applyBorder="1" applyAlignment="1">
      <alignment horizontal="center"/>
    </xf>
    <xf numFmtId="0" fontId="13" fillId="8" borderId="38" xfId="0" applyFont="1" applyFill="1" applyBorder="1" applyAlignment="1">
      <alignment horizontal="center"/>
    </xf>
    <xf numFmtId="0" fontId="8" fillId="0" borderId="33" xfId="0" applyFont="1" applyBorder="1" applyAlignment="1">
      <alignment horizontal="right"/>
    </xf>
    <xf numFmtId="0" fontId="8" fillId="0" borderId="34" xfId="0" applyFont="1" applyBorder="1" applyAlignment="1">
      <alignment horizontal="right"/>
    </xf>
    <xf numFmtId="0" fontId="8" fillId="9" borderId="18" xfId="0" applyFont="1" applyFill="1" applyBorder="1" applyAlignment="1">
      <alignment horizontal="right"/>
    </xf>
    <xf numFmtId="0" fontId="8" fillId="9" borderId="36" xfId="0" applyFont="1" applyFill="1" applyBorder="1" applyAlignment="1">
      <alignment horizontal="right"/>
    </xf>
    <xf numFmtId="0" fontId="10" fillId="0" borderId="29" xfId="0" applyFont="1" applyBorder="1" applyAlignment="1">
      <alignment horizontal="center"/>
    </xf>
    <xf numFmtId="0" fontId="10" fillId="0" borderId="30" xfId="0" applyFont="1" applyBorder="1" applyAlignment="1">
      <alignment horizontal="center"/>
    </xf>
    <xf numFmtId="0" fontId="10" fillId="0" borderId="31" xfId="0" applyFont="1" applyBorder="1" applyAlignment="1">
      <alignment horizontal="center"/>
    </xf>
    <xf numFmtId="0" fontId="9" fillId="7" borderId="25" xfId="0" applyFont="1" applyFill="1" applyBorder="1" applyAlignment="1">
      <alignment horizontal="center"/>
    </xf>
    <xf numFmtId="0" fontId="9" fillId="7" borderId="26" xfId="0" applyFont="1" applyFill="1" applyBorder="1" applyAlignment="1">
      <alignment horizontal="center"/>
    </xf>
    <xf numFmtId="0" fontId="9" fillId="7" borderId="27" xfId="0" applyFont="1" applyFill="1" applyBorder="1" applyAlignment="1">
      <alignment horizontal="center"/>
    </xf>
  </cellXfs>
  <cellStyles count="3">
    <cellStyle name="Hipervínculo" xfId="1" builtinId="8"/>
    <cellStyle name="Normal" xfId="0" builtinId="0"/>
    <cellStyle name="Porcentaje" xfId="2" builtinId="5"/>
  </cellStyles>
  <dxfs count="87">
    <dxf>
      <font>
        <b/>
        <i val="0"/>
        <color rgb="FF009A04"/>
      </font>
    </dxf>
    <dxf>
      <font>
        <color rgb="FF9C0006"/>
      </font>
      <fill>
        <patternFill>
          <bgColor rgb="FFFFC7CE"/>
        </patternFill>
      </fill>
    </dxf>
    <dxf>
      <font>
        <b/>
        <i val="0"/>
        <color rgb="FF009A04"/>
      </font>
    </dxf>
    <dxf>
      <font>
        <color rgb="FF9C0006"/>
      </font>
      <fill>
        <patternFill>
          <bgColor rgb="FFFFC7CE"/>
        </patternFill>
      </fill>
    </dxf>
    <dxf>
      <font>
        <b/>
        <i val="0"/>
        <color rgb="FF009A04"/>
      </font>
    </dxf>
    <dxf>
      <font>
        <color rgb="FF9C0006"/>
      </font>
      <fill>
        <patternFill>
          <bgColor rgb="FFFFC7CE"/>
        </patternFill>
      </fill>
    </dxf>
    <dxf>
      <font>
        <b/>
        <i val="0"/>
        <color rgb="FF009A04"/>
      </font>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none">
          <bgColor auto="1"/>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theme="4" tint="-0.24994659260841701"/>
        </patternFill>
      </fill>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dxf>
    <dxf>
      <font>
        <b val="0"/>
        <i val="0"/>
        <strike val="0"/>
        <condense val="0"/>
        <extend val="0"/>
        <outline val="0"/>
        <shadow val="0"/>
        <u val="none"/>
        <vertAlign val="baseline"/>
        <sz val="9"/>
        <color theme="1"/>
        <name val="Calibri"/>
        <family val="2"/>
        <scheme val="none"/>
      </font>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ertAlign val="baseline"/>
        <sz val="9"/>
        <color theme="10"/>
        <name val="Calibri"/>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ertAlign val="baseline"/>
        <sz val="9"/>
        <color theme="10"/>
        <name val="Calibri"/>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Calibri"/>
        <family val="2"/>
        <scheme val="none"/>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Calibri"/>
        <family val="2"/>
        <scheme val="none"/>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Calibri"/>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Calibri"/>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Calibri"/>
        <family val="2"/>
        <scheme val="none"/>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Calibri"/>
        <family val="2"/>
        <scheme val="none"/>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Calibri"/>
        <family val="2"/>
        <scheme val="none"/>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border diagonalUp="0" diagonalDown="0">
        <left style="medium">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rgb="FF1A1A1A"/>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dxf>
    <dxf>
      <font>
        <b val="0"/>
        <i val="0"/>
        <strike val="0"/>
        <condense val="0"/>
        <extend val="0"/>
        <outline val="0"/>
        <shadow val="0"/>
        <u val="none"/>
        <vertAlign val="baseline"/>
        <sz val="9"/>
        <color theme="1"/>
        <name val="Calibri"/>
        <family val="2"/>
        <scheme val="none"/>
      </font>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border diagonalUp="0" diagonalDown="0">
        <left style="thin">
          <color indexed="64"/>
        </left>
        <right style="medium">
          <color indexed="64"/>
        </right>
        <top style="thin">
          <color indexed="64"/>
        </top>
        <bottom style="thin">
          <color indexed="64"/>
        </bottom>
        <vertical/>
        <horizontal/>
      </border>
    </dxf>
    <dxf>
      <font>
        <b val="0"/>
        <i val="0"/>
        <strike val="0"/>
        <condense val="0"/>
        <extend val="0"/>
        <outline val="0"/>
        <shadow val="0"/>
        <u/>
        <vertAlign val="baseline"/>
        <sz val="9"/>
        <color theme="10"/>
        <name val="Calibri"/>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Calibri"/>
        <family val="2"/>
        <scheme val="none"/>
      </font>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family val="2"/>
        <scheme val="none"/>
      </font>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Calibri"/>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Calibri"/>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Calibri"/>
        <family val="2"/>
        <scheme val="none"/>
      </font>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family val="2"/>
        <scheme val="none"/>
      </font>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border diagonalUp="0" diagonalDown="0">
        <left style="medium">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rgb="FF1A1A1A"/>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family val="2"/>
        <scheme val="none"/>
      </font>
      <alignment horizontal="center" vertical="bottom" textRotation="0" wrapText="0" indent="0" justifyLastLine="0" shrinkToFit="0" readingOrder="0"/>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1">
    <tableStyle name="Completo-style" pivot="0" count="3" xr9:uid="{00000000-0011-0000-FFFF-FFFF00000000}">
      <tableStyleElement type="headerRow" dxfId="86"/>
      <tableStyleElement type="firstRowStripe" dxfId="85"/>
      <tableStyleElement type="secondRowStripe" dxfId="84"/>
    </tableStyle>
  </tableStyles>
  <colors>
    <mruColors>
      <color rgb="FF009A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Estadísticas!$A$28:$A$33</c:f>
              <c:strCache>
                <c:ptCount val="6"/>
                <c:pt idx="0">
                  <c:v>León</c:v>
                </c:pt>
                <c:pt idx="1">
                  <c:v>Silao</c:v>
                </c:pt>
                <c:pt idx="2">
                  <c:v>Guanajuato</c:v>
                </c:pt>
                <c:pt idx="3">
                  <c:v>Irapuato</c:v>
                </c:pt>
                <c:pt idx="4">
                  <c:v>Salamanca</c:v>
                </c:pt>
                <c:pt idx="5">
                  <c:v>Celaya</c:v>
                </c:pt>
              </c:strCache>
            </c:strRef>
          </c:cat>
          <c:val>
            <c:numRef>
              <c:f>Estadísticas!$B$28:$B$33</c:f>
              <c:numCache>
                <c:formatCode>General</c:formatCode>
                <c:ptCount val="6"/>
                <c:pt idx="0">
                  <c:v>13</c:v>
                </c:pt>
                <c:pt idx="1">
                  <c:v>5</c:v>
                </c:pt>
                <c:pt idx="2">
                  <c:v>5</c:v>
                </c:pt>
                <c:pt idx="3">
                  <c:v>1</c:v>
                </c:pt>
                <c:pt idx="4">
                  <c:v>3</c:v>
                </c:pt>
                <c:pt idx="5">
                  <c:v>2</c:v>
                </c:pt>
              </c:numCache>
            </c:numRef>
          </c:val>
          <c:smooth val="0"/>
          <c:extLst>
            <c:ext xmlns:c16="http://schemas.microsoft.com/office/drawing/2014/chart" uri="{C3380CC4-5D6E-409C-BE32-E72D297353CC}">
              <c16:uniqueId val="{00000000-7CD8-4140-B37B-151B77D2503D}"/>
            </c:ext>
          </c:extLst>
        </c:ser>
        <c:ser>
          <c:idx val="1"/>
          <c:order val="1"/>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Estadísticas!$A$28:$A$33</c:f>
              <c:strCache>
                <c:ptCount val="6"/>
                <c:pt idx="0">
                  <c:v>León</c:v>
                </c:pt>
                <c:pt idx="1">
                  <c:v>Silao</c:v>
                </c:pt>
                <c:pt idx="2">
                  <c:v>Guanajuato</c:v>
                </c:pt>
                <c:pt idx="3">
                  <c:v>Irapuato</c:v>
                </c:pt>
                <c:pt idx="4">
                  <c:v>Salamanca</c:v>
                </c:pt>
                <c:pt idx="5">
                  <c:v>Celaya</c:v>
                </c:pt>
              </c:strCache>
            </c:strRef>
          </c:cat>
          <c:val>
            <c:numRef>
              <c:f>Estadísticas!$C$28:$C$33</c:f>
              <c:numCache>
                <c:formatCode>General</c:formatCode>
                <c:ptCount val="6"/>
                <c:pt idx="0">
                  <c:v>6</c:v>
                </c:pt>
                <c:pt idx="1">
                  <c:v>0</c:v>
                </c:pt>
                <c:pt idx="2">
                  <c:v>0</c:v>
                </c:pt>
                <c:pt idx="3">
                  <c:v>0</c:v>
                </c:pt>
                <c:pt idx="4">
                  <c:v>0</c:v>
                </c:pt>
                <c:pt idx="5">
                  <c:v>0</c:v>
                </c:pt>
              </c:numCache>
            </c:numRef>
          </c:val>
          <c:smooth val="0"/>
          <c:extLst>
            <c:ext xmlns:c16="http://schemas.microsoft.com/office/drawing/2014/chart" uri="{C3380CC4-5D6E-409C-BE32-E72D297353CC}">
              <c16:uniqueId val="{00000001-7CD8-4140-B37B-151B77D2503D}"/>
            </c:ext>
          </c:extLst>
        </c:ser>
        <c:dLbls>
          <c:showLegendKey val="0"/>
          <c:showVal val="1"/>
          <c:showCatName val="0"/>
          <c:showSerName val="0"/>
          <c:showPercent val="0"/>
          <c:showBubbleSize val="0"/>
        </c:dLbls>
        <c:marker val="1"/>
        <c:smooth val="0"/>
        <c:axId val="538842160"/>
        <c:axId val="538838560"/>
      </c:lineChart>
      <c:catAx>
        <c:axId val="53884216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MX"/>
          </a:p>
        </c:txPr>
        <c:crossAx val="538838560"/>
        <c:crosses val="autoZero"/>
        <c:auto val="1"/>
        <c:lblAlgn val="ctr"/>
        <c:lblOffset val="100"/>
        <c:noMultiLvlLbl val="0"/>
      </c:catAx>
      <c:valAx>
        <c:axId val="53883856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MX"/>
          </a:p>
        </c:txPr>
        <c:crossAx val="5388421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MX"/>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Estadísticas!$A$37:$A$42</c:f>
              <c:strCache>
                <c:ptCount val="6"/>
                <c:pt idx="0">
                  <c:v>León</c:v>
                </c:pt>
                <c:pt idx="1">
                  <c:v>Silao</c:v>
                </c:pt>
                <c:pt idx="2">
                  <c:v>Guanajuato</c:v>
                </c:pt>
                <c:pt idx="3">
                  <c:v>Irapuato</c:v>
                </c:pt>
                <c:pt idx="4">
                  <c:v>Salamanca</c:v>
                </c:pt>
                <c:pt idx="5">
                  <c:v>Celaya</c:v>
                </c:pt>
              </c:strCache>
            </c:strRef>
          </c:cat>
          <c:val>
            <c:numRef>
              <c:f>Estadísticas!$B$37:$B$42</c:f>
              <c:numCache>
                <c:formatCode>General</c:formatCode>
                <c:ptCount val="6"/>
                <c:pt idx="0">
                  <c:v>10</c:v>
                </c:pt>
                <c:pt idx="1">
                  <c:v>3</c:v>
                </c:pt>
                <c:pt idx="2">
                  <c:v>10</c:v>
                </c:pt>
                <c:pt idx="3">
                  <c:v>1</c:v>
                </c:pt>
                <c:pt idx="4">
                  <c:v>3</c:v>
                </c:pt>
                <c:pt idx="5">
                  <c:v>2</c:v>
                </c:pt>
              </c:numCache>
            </c:numRef>
          </c:val>
          <c:smooth val="0"/>
          <c:extLst>
            <c:ext xmlns:c16="http://schemas.microsoft.com/office/drawing/2014/chart" uri="{C3380CC4-5D6E-409C-BE32-E72D297353CC}">
              <c16:uniqueId val="{00000000-87EC-43B8-BEBB-71F39A63FC61}"/>
            </c:ext>
          </c:extLst>
        </c:ser>
        <c:ser>
          <c:idx val="1"/>
          <c:order val="1"/>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MX"/>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Estadísticas!$A$37:$A$42</c:f>
              <c:strCache>
                <c:ptCount val="6"/>
                <c:pt idx="0">
                  <c:v>León</c:v>
                </c:pt>
                <c:pt idx="1">
                  <c:v>Silao</c:v>
                </c:pt>
                <c:pt idx="2">
                  <c:v>Guanajuato</c:v>
                </c:pt>
                <c:pt idx="3">
                  <c:v>Irapuato</c:v>
                </c:pt>
                <c:pt idx="4">
                  <c:v>Salamanca</c:v>
                </c:pt>
                <c:pt idx="5">
                  <c:v>Celaya</c:v>
                </c:pt>
              </c:strCache>
            </c:strRef>
          </c:cat>
          <c:val>
            <c:numRef>
              <c:f>Estadísticas!$C$37:$C$42</c:f>
              <c:numCache>
                <c:formatCode>General</c:formatCode>
                <c:ptCount val="6"/>
                <c:pt idx="0">
                  <c:v>10</c:v>
                </c:pt>
                <c:pt idx="1">
                  <c:v>0</c:v>
                </c:pt>
                <c:pt idx="2">
                  <c:v>0</c:v>
                </c:pt>
                <c:pt idx="3">
                  <c:v>0</c:v>
                </c:pt>
                <c:pt idx="4">
                  <c:v>0</c:v>
                </c:pt>
                <c:pt idx="5">
                  <c:v>0</c:v>
                </c:pt>
              </c:numCache>
            </c:numRef>
          </c:val>
          <c:smooth val="0"/>
          <c:extLst>
            <c:ext xmlns:c16="http://schemas.microsoft.com/office/drawing/2014/chart" uri="{C3380CC4-5D6E-409C-BE32-E72D297353CC}">
              <c16:uniqueId val="{00000001-87EC-43B8-BEBB-71F39A63FC61}"/>
            </c:ext>
          </c:extLst>
        </c:ser>
        <c:dLbls>
          <c:dLblPos val="t"/>
          <c:showLegendKey val="0"/>
          <c:showVal val="1"/>
          <c:showCatName val="0"/>
          <c:showSerName val="0"/>
          <c:showPercent val="0"/>
          <c:showBubbleSize val="0"/>
        </c:dLbls>
        <c:marker val="1"/>
        <c:smooth val="0"/>
        <c:axId val="487382664"/>
        <c:axId val="487382304"/>
      </c:lineChart>
      <c:catAx>
        <c:axId val="48738266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MX"/>
          </a:p>
        </c:txPr>
        <c:crossAx val="487382304"/>
        <c:crosses val="autoZero"/>
        <c:auto val="1"/>
        <c:lblAlgn val="ctr"/>
        <c:lblOffset val="100"/>
        <c:noMultiLvlLbl val="0"/>
      </c:catAx>
      <c:valAx>
        <c:axId val="48738230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MX"/>
          </a:p>
        </c:txPr>
        <c:crossAx val="4873826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MX"/>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Estadísticas!$A$46:$A$51</c:f>
              <c:strCache>
                <c:ptCount val="6"/>
                <c:pt idx="0">
                  <c:v>León</c:v>
                </c:pt>
                <c:pt idx="1">
                  <c:v>Silao</c:v>
                </c:pt>
                <c:pt idx="2">
                  <c:v>Guanajuato</c:v>
                </c:pt>
                <c:pt idx="3">
                  <c:v>Irapuato</c:v>
                </c:pt>
                <c:pt idx="4">
                  <c:v>Salamanca</c:v>
                </c:pt>
                <c:pt idx="5">
                  <c:v>Celaya</c:v>
                </c:pt>
              </c:strCache>
            </c:strRef>
          </c:cat>
          <c:val>
            <c:numRef>
              <c:f>Estadísticas!$B$46:$B$51</c:f>
              <c:numCache>
                <c:formatCode>General</c:formatCode>
                <c:ptCount val="6"/>
                <c:pt idx="0">
                  <c:v>6</c:v>
                </c:pt>
                <c:pt idx="1">
                  <c:v>4</c:v>
                </c:pt>
                <c:pt idx="2">
                  <c:v>7</c:v>
                </c:pt>
                <c:pt idx="3">
                  <c:v>1</c:v>
                </c:pt>
                <c:pt idx="4">
                  <c:v>3</c:v>
                </c:pt>
                <c:pt idx="5">
                  <c:v>2</c:v>
                </c:pt>
              </c:numCache>
            </c:numRef>
          </c:val>
          <c:smooth val="0"/>
          <c:extLst>
            <c:ext xmlns:c16="http://schemas.microsoft.com/office/drawing/2014/chart" uri="{C3380CC4-5D6E-409C-BE32-E72D297353CC}">
              <c16:uniqueId val="{00000000-B8E7-44E1-A7A5-0F12255580A4}"/>
            </c:ext>
          </c:extLst>
        </c:ser>
        <c:ser>
          <c:idx val="1"/>
          <c:order val="1"/>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MX"/>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Estadísticas!$A$46:$A$51</c:f>
              <c:strCache>
                <c:ptCount val="6"/>
                <c:pt idx="0">
                  <c:v>León</c:v>
                </c:pt>
                <c:pt idx="1">
                  <c:v>Silao</c:v>
                </c:pt>
                <c:pt idx="2">
                  <c:v>Guanajuato</c:v>
                </c:pt>
                <c:pt idx="3">
                  <c:v>Irapuato</c:v>
                </c:pt>
                <c:pt idx="4">
                  <c:v>Salamanca</c:v>
                </c:pt>
                <c:pt idx="5">
                  <c:v>Celaya</c:v>
                </c:pt>
              </c:strCache>
            </c:strRef>
          </c:cat>
          <c:val>
            <c:numRef>
              <c:f>Estadísticas!$C$46:$C$51</c:f>
              <c:numCache>
                <c:formatCode>General</c:formatCode>
                <c:ptCount val="6"/>
                <c:pt idx="0">
                  <c:v>6</c:v>
                </c:pt>
                <c:pt idx="1">
                  <c:v>0</c:v>
                </c:pt>
                <c:pt idx="2">
                  <c:v>0</c:v>
                </c:pt>
                <c:pt idx="3">
                  <c:v>0</c:v>
                </c:pt>
                <c:pt idx="4">
                  <c:v>0</c:v>
                </c:pt>
                <c:pt idx="5">
                  <c:v>0</c:v>
                </c:pt>
              </c:numCache>
            </c:numRef>
          </c:val>
          <c:smooth val="0"/>
          <c:extLst>
            <c:ext xmlns:c16="http://schemas.microsoft.com/office/drawing/2014/chart" uri="{C3380CC4-5D6E-409C-BE32-E72D297353CC}">
              <c16:uniqueId val="{00000001-B8E7-44E1-A7A5-0F12255580A4}"/>
            </c:ext>
          </c:extLst>
        </c:ser>
        <c:dLbls>
          <c:dLblPos val="t"/>
          <c:showLegendKey val="0"/>
          <c:showVal val="1"/>
          <c:showCatName val="0"/>
          <c:showSerName val="0"/>
          <c:showPercent val="0"/>
          <c:showBubbleSize val="0"/>
        </c:dLbls>
        <c:marker val="1"/>
        <c:smooth val="0"/>
        <c:axId val="540007640"/>
        <c:axId val="540006920"/>
      </c:lineChart>
      <c:catAx>
        <c:axId val="54000764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MX"/>
          </a:p>
        </c:txPr>
        <c:crossAx val="540006920"/>
        <c:crosses val="autoZero"/>
        <c:auto val="1"/>
        <c:lblAlgn val="ctr"/>
        <c:lblOffset val="100"/>
        <c:noMultiLvlLbl val="0"/>
      </c:catAx>
      <c:valAx>
        <c:axId val="54000692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MX"/>
          </a:p>
        </c:txPr>
        <c:crossAx val="5400076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MX"/>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Estadísticas!$A$55:$A$60</c:f>
              <c:strCache>
                <c:ptCount val="6"/>
                <c:pt idx="0">
                  <c:v>León</c:v>
                </c:pt>
                <c:pt idx="1">
                  <c:v>Silao</c:v>
                </c:pt>
                <c:pt idx="2">
                  <c:v>Guanajuato</c:v>
                </c:pt>
                <c:pt idx="3">
                  <c:v>Irapuato</c:v>
                </c:pt>
                <c:pt idx="4">
                  <c:v>Salamanca</c:v>
                </c:pt>
                <c:pt idx="5">
                  <c:v>Celaya</c:v>
                </c:pt>
              </c:strCache>
            </c:strRef>
          </c:cat>
          <c:val>
            <c:numRef>
              <c:f>Estadísticas!$B$55:$B$60</c:f>
              <c:numCache>
                <c:formatCode>General</c:formatCode>
                <c:ptCount val="6"/>
                <c:pt idx="0">
                  <c:v>17</c:v>
                </c:pt>
                <c:pt idx="1">
                  <c:v>4</c:v>
                </c:pt>
                <c:pt idx="2">
                  <c:v>13</c:v>
                </c:pt>
                <c:pt idx="3">
                  <c:v>3</c:v>
                </c:pt>
                <c:pt idx="4">
                  <c:v>5</c:v>
                </c:pt>
                <c:pt idx="5">
                  <c:v>2</c:v>
                </c:pt>
              </c:numCache>
            </c:numRef>
          </c:val>
          <c:smooth val="0"/>
          <c:extLst>
            <c:ext xmlns:c16="http://schemas.microsoft.com/office/drawing/2014/chart" uri="{C3380CC4-5D6E-409C-BE32-E72D297353CC}">
              <c16:uniqueId val="{00000000-152C-4C40-BDFB-970CF7399CCD}"/>
            </c:ext>
          </c:extLst>
        </c:ser>
        <c:ser>
          <c:idx val="1"/>
          <c:order val="1"/>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MX"/>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Estadísticas!$A$55:$A$60</c:f>
              <c:strCache>
                <c:ptCount val="6"/>
                <c:pt idx="0">
                  <c:v>León</c:v>
                </c:pt>
                <c:pt idx="1">
                  <c:v>Silao</c:v>
                </c:pt>
                <c:pt idx="2">
                  <c:v>Guanajuato</c:v>
                </c:pt>
                <c:pt idx="3">
                  <c:v>Irapuato</c:v>
                </c:pt>
                <c:pt idx="4">
                  <c:v>Salamanca</c:v>
                </c:pt>
                <c:pt idx="5">
                  <c:v>Celaya</c:v>
                </c:pt>
              </c:strCache>
            </c:strRef>
          </c:cat>
          <c:val>
            <c:numRef>
              <c:f>Estadísticas!$C$55:$C$60</c:f>
              <c:numCache>
                <c:formatCode>General</c:formatCode>
                <c:ptCount val="6"/>
                <c:pt idx="0">
                  <c:v>20</c:v>
                </c:pt>
                <c:pt idx="1">
                  <c:v>0</c:v>
                </c:pt>
                <c:pt idx="2">
                  <c:v>0</c:v>
                </c:pt>
                <c:pt idx="3">
                  <c:v>0</c:v>
                </c:pt>
                <c:pt idx="4">
                  <c:v>0</c:v>
                </c:pt>
                <c:pt idx="5">
                  <c:v>0</c:v>
                </c:pt>
              </c:numCache>
            </c:numRef>
          </c:val>
          <c:smooth val="0"/>
          <c:extLst>
            <c:ext xmlns:c16="http://schemas.microsoft.com/office/drawing/2014/chart" uri="{C3380CC4-5D6E-409C-BE32-E72D297353CC}">
              <c16:uniqueId val="{00000001-152C-4C40-BDFB-970CF7399CCD}"/>
            </c:ext>
          </c:extLst>
        </c:ser>
        <c:dLbls>
          <c:dLblPos val="t"/>
          <c:showLegendKey val="0"/>
          <c:showVal val="1"/>
          <c:showCatName val="0"/>
          <c:showSerName val="0"/>
          <c:showPercent val="0"/>
          <c:showBubbleSize val="0"/>
        </c:dLbls>
        <c:marker val="1"/>
        <c:smooth val="0"/>
        <c:axId val="341936640"/>
        <c:axId val="341937360"/>
      </c:lineChart>
      <c:catAx>
        <c:axId val="34193664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MX"/>
          </a:p>
        </c:txPr>
        <c:crossAx val="341937360"/>
        <c:crosses val="autoZero"/>
        <c:auto val="1"/>
        <c:lblAlgn val="ctr"/>
        <c:lblOffset val="100"/>
        <c:noMultiLvlLbl val="0"/>
      </c:catAx>
      <c:valAx>
        <c:axId val="34193736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MX"/>
          </a:p>
        </c:txPr>
        <c:crossAx val="3419366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MX"/>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Estadísticas!$A$64:$A$69</c:f>
              <c:strCache>
                <c:ptCount val="6"/>
                <c:pt idx="0">
                  <c:v>León</c:v>
                </c:pt>
                <c:pt idx="1">
                  <c:v>Silao</c:v>
                </c:pt>
                <c:pt idx="2">
                  <c:v>Guanajuato</c:v>
                </c:pt>
                <c:pt idx="3">
                  <c:v>Irapuato</c:v>
                </c:pt>
                <c:pt idx="4">
                  <c:v>Salamanca</c:v>
                </c:pt>
                <c:pt idx="5">
                  <c:v>Celaya</c:v>
                </c:pt>
              </c:strCache>
            </c:strRef>
          </c:cat>
          <c:val>
            <c:numRef>
              <c:f>Estadísticas!$B$64:$B$69</c:f>
              <c:numCache>
                <c:formatCode>General</c:formatCode>
                <c:ptCount val="6"/>
                <c:pt idx="0">
                  <c:v>6</c:v>
                </c:pt>
                <c:pt idx="1">
                  <c:v>3</c:v>
                </c:pt>
                <c:pt idx="2">
                  <c:v>7</c:v>
                </c:pt>
                <c:pt idx="3">
                  <c:v>1</c:v>
                </c:pt>
                <c:pt idx="4">
                  <c:v>3</c:v>
                </c:pt>
                <c:pt idx="5">
                  <c:v>2</c:v>
                </c:pt>
              </c:numCache>
            </c:numRef>
          </c:val>
          <c:smooth val="0"/>
          <c:extLst>
            <c:ext xmlns:c16="http://schemas.microsoft.com/office/drawing/2014/chart" uri="{C3380CC4-5D6E-409C-BE32-E72D297353CC}">
              <c16:uniqueId val="{00000000-3CEB-46DD-9D9D-00ADA9A7B854}"/>
            </c:ext>
          </c:extLst>
        </c:ser>
        <c:ser>
          <c:idx val="1"/>
          <c:order val="1"/>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MX"/>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Estadísticas!$A$64:$A$69</c:f>
              <c:strCache>
                <c:ptCount val="6"/>
                <c:pt idx="0">
                  <c:v>León</c:v>
                </c:pt>
                <c:pt idx="1">
                  <c:v>Silao</c:v>
                </c:pt>
                <c:pt idx="2">
                  <c:v>Guanajuato</c:v>
                </c:pt>
                <c:pt idx="3">
                  <c:v>Irapuato</c:v>
                </c:pt>
                <c:pt idx="4">
                  <c:v>Salamanca</c:v>
                </c:pt>
                <c:pt idx="5">
                  <c:v>Celaya</c:v>
                </c:pt>
              </c:strCache>
            </c:strRef>
          </c:cat>
          <c:val>
            <c:numRef>
              <c:f>Estadísticas!$C$64:$C$69</c:f>
              <c:numCache>
                <c:formatCode>General</c:formatCode>
                <c:ptCount val="6"/>
                <c:pt idx="0">
                  <c:v>7</c:v>
                </c:pt>
                <c:pt idx="1">
                  <c:v>0</c:v>
                </c:pt>
                <c:pt idx="2">
                  <c:v>0</c:v>
                </c:pt>
                <c:pt idx="3">
                  <c:v>0</c:v>
                </c:pt>
                <c:pt idx="4">
                  <c:v>0</c:v>
                </c:pt>
                <c:pt idx="5">
                  <c:v>0</c:v>
                </c:pt>
              </c:numCache>
            </c:numRef>
          </c:val>
          <c:smooth val="0"/>
          <c:extLst>
            <c:ext xmlns:c16="http://schemas.microsoft.com/office/drawing/2014/chart" uri="{C3380CC4-5D6E-409C-BE32-E72D297353CC}">
              <c16:uniqueId val="{00000001-3CEB-46DD-9D9D-00ADA9A7B854}"/>
            </c:ext>
          </c:extLst>
        </c:ser>
        <c:dLbls>
          <c:dLblPos val="t"/>
          <c:showLegendKey val="0"/>
          <c:showVal val="1"/>
          <c:showCatName val="0"/>
          <c:showSerName val="0"/>
          <c:showPercent val="0"/>
          <c:showBubbleSize val="0"/>
        </c:dLbls>
        <c:marker val="1"/>
        <c:smooth val="0"/>
        <c:axId val="546880400"/>
        <c:axId val="546880760"/>
      </c:lineChart>
      <c:catAx>
        <c:axId val="54688040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MX"/>
          </a:p>
        </c:txPr>
        <c:crossAx val="546880760"/>
        <c:crosses val="autoZero"/>
        <c:auto val="1"/>
        <c:lblAlgn val="ctr"/>
        <c:lblOffset val="100"/>
        <c:noMultiLvlLbl val="0"/>
      </c:catAx>
      <c:valAx>
        <c:axId val="54688076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MX"/>
          </a:p>
        </c:txPr>
        <c:crossAx val="546880400"/>
        <c:crosses val="autoZero"/>
        <c:crossBetween val="between"/>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MX"/>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Estadísticas!$A$73:$A$78</c:f>
              <c:strCache>
                <c:ptCount val="6"/>
                <c:pt idx="0">
                  <c:v>León</c:v>
                </c:pt>
                <c:pt idx="1">
                  <c:v>Silao</c:v>
                </c:pt>
                <c:pt idx="2">
                  <c:v>Guanajuato</c:v>
                </c:pt>
                <c:pt idx="3">
                  <c:v>Irapuato</c:v>
                </c:pt>
                <c:pt idx="4">
                  <c:v>Salamanca</c:v>
                </c:pt>
                <c:pt idx="5">
                  <c:v>Celaya</c:v>
                </c:pt>
              </c:strCache>
            </c:strRef>
          </c:cat>
          <c:val>
            <c:numRef>
              <c:f>Estadísticas!$B$73:$B$78</c:f>
              <c:numCache>
                <c:formatCode>General</c:formatCode>
                <c:ptCount val="6"/>
                <c:pt idx="0">
                  <c:v>12</c:v>
                </c:pt>
                <c:pt idx="1">
                  <c:v>5</c:v>
                </c:pt>
                <c:pt idx="2">
                  <c:v>11</c:v>
                </c:pt>
                <c:pt idx="3">
                  <c:v>2</c:v>
                </c:pt>
                <c:pt idx="4">
                  <c:v>3</c:v>
                </c:pt>
                <c:pt idx="5">
                  <c:v>2</c:v>
                </c:pt>
              </c:numCache>
            </c:numRef>
          </c:val>
          <c:smooth val="0"/>
          <c:extLst>
            <c:ext xmlns:c16="http://schemas.microsoft.com/office/drawing/2014/chart" uri="{C3380CC4-5D6E-409C-BE32-E72D297353CC}">
              <c16:uniqueId val="{00000000-BDC3-4530-98A9-DA89B8C77C0F}"/>
            </c:ext>
          </c:extLst>
        </c:ser>
        <c:ser>
          <c:idx val="1"/>
          <c:order val="1"/>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MX"/>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Estadísticas!$A$73:$A$78</c:f>
              <c:strCache>
                <c:ptCount val="6"/>
                <c:pt idx="0">
                  <c:v>León</c:v>
                </c:pt>
                <c:pt idx="1">
                  <c:v>Silao</c:v>
                </c:pt>
                <c:pt idx="2">
                  <c:v>Guanajuato</c:v>
                </c:pt>
                <c:pt idx="3">
                  <c:v>Irapuato</c:v>
                </c:pt>
                <c:pt idx="4">
                  <c:v>Salamanca</c:v>
                </c:pt>
                <c:pt idx="5">
                  <c:v>Celaya</c:v>
                </c:pt>
              </c:strCache>
            </c:strRef>
          </c:cat>
          <c:val>
            <c:numRef>
              <c:f>Estadísticas!$C$73:$C$78</c:f>
              <c:numCache>
                <c:formatCode>General</c:formatCode>
                <c:ptCount val="6"/>
                <c:pt idx="0">
                  <c:v>20</c:v>
                </c:pt>
                <c:pt idx="1">
                  <c:v>0</c:v>
                </c:pt>
                <c:pt idx="2">
                  <c:v>0</c:v>
                </c:pt>
                <c:pt idx="3">
                  <c:v>0</c:v>
                </c:pt>
                <c:pt idx="4">
                  <c:v>0</c:v>
                </c:pt>
                <c:pt idx="5">
                  <c:v>0</c:v>
                </c:pt>
              </c:numCache>
            </c:numRef>
          </c:val>
          <c:smooth val="0"/>
          <c:extLst>
            <c:ext xmlns:c16="http://schemas.microsoft.com/office/drawing/2014/chart" uri="{C3380CC4-5D6E-409C-BE32-E72D297353CC}">
              <c16:uniqueId val="{00000001-BDC3-4530-98A9-DA89B8C77C0F}"/>
            </c:ext>
          </c:extLst>
        </c:ser>
        <c:dLbls>
          <c:dLblPos val="t"/>
          <c:showLegendKey val="0"/>
          <c:showVal val="1"/>
          <c:showCatName val="0"/>
          <c:showSerName val="0"/>
          <c:showPercent val="0"/>
          <c:showBubbleSize val="0"/>
        </c:dLbls>
        <c:marker val="1"/>
        <c:smooth val="0"/>
        <c:axId val="546081200"/>
        <c:axId val="546085880"/>
      </c:lineChart>
      <c:catAx>
        <c:axId val="54608120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MX"/>
          </a:p>
        </c:txPr>
        <c:crossAx val="546085880"/>
        <c:crosses val="autoZero"/>
        <c:auto val="1"/>
        <c:lblAlgn val="ctr"/>
        <c:lblOffset val="100"/>
        <c:noMultiLvlLbl val="0"/>
      </c:catAx>
      <c:valAx>
        <c:axId val="54608588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MX"/>
          </a:p>
        </c:txPr>
        <c:crossAx val="546081200"/>
        <c:crosses val="autoZero"/>
        <c:crossBetween val="between"/>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MX"/>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Estadísticas!$A$82:$A$87</c:f>
              <c:strCache>
                <c:ptCount val="6"/>
                <c:pt idx="0">
                  <c:v>León</c:v>
                </c:pt>
                <c:pt idx="1">
                  <c:v>Silao</c:v>
                </c:pt>
                <c:pt idx="2">
                  <c:v>Guanajuato</c:v>
                </c:pt>
                <c:pt idx="3">
                  <c:v>Irapuato</c:v>
                </c:pt>
                <c:pt idx="4">
                  <c:v>Salamanca</c:v>
                </c:pt>
                <c:pt idx="5">
                  <c:v>Celaya</c:v>
                </c:pt>
              </c:strCache>
            </c:strRef>
          </c:cat>
          <c:val>
            <c:numRef>
              <c:f>Estadísticas!$B$82:$B$87</c:f>
              <c:numCache>
                <c:formatCode>General</c:formatCode>
                <c:ptCount val="6"/>
                <c:pt idx="0">
                  <c:v>26</c:v>
                </c:pt>
                <c:pt idx="1">
                  <c:v>6</c:v>
                </c:pt>
                <c:pt idx="2">
                  <c:v>17</c:v>
                </c:pt>
                <c:pt idx="3">
                  <c:v>4</c:v>
                </c:pt>
                <c:pt idx="4">
                  <c:v>3</c:v>
                </c:pt>
                <c:pt idx="5">
                  <c:v>2</c:v>
                </c:pt>
              </c:numCache>
            </c:numRef>
          </c:val>
          <c:smooth val="0"/>
          <c:extLst>
            <c:ext xmlns:c16="http://schemas.microsoft.com/office/drawing/2014/chart" uri="{C3380CC4-5D6E-409C-BE32-E72D297353CC}">
              <c16:uniqueId val="{00000000-9DD3-4621-A193-DB53D26890D8}"/>
            </c:ext>
          </c:extLst>
        </c:ser>
        <c:ser>
          <c:idx val="1"/>
          <c:order val="1"/>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MX"/>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Estadísticas!$A$82:$A$87</c:f>
              <c:strCache>
                <c:ptCount val="6"/>
                <c:pt idx="0">
                  <c:v>León</c:v>
                </c:pt>
                <c:pt idx="1">
                  <c:v>Silao</c:v>
                </c:pt>
                <c:pt idx="2">
                  <c:v>Guanajuato</c:v>
                </c:pt>
                <c:pt idx="3">
                  <c:v>Irapuato</c:v>
                </c:pt>
                <c:pt idx="4">
                  <c:v>Salamanca</c:v>
                </c:pt>
                <c:pt idx="5">
                  <c:v>Celaya</c:v>
                </c:pt>
              </c:strCache>
            </c:strRef>
          </c:cat>
          <c:val>
            <c:numRef>
              <c:f>Estadísticas!$C$82:$C$87</c:f>
              <c:numCache>
                <c:formatCode>General</c:formatCode>
                <c:ptCount val="6"/>
                <c:pt idx="0">
                  <c:v>20</c:v>
                </c:pt>
                <c:pt idx="1">
                  <c:v>0</c:v>
                </c:pt>
                <c:pt idx="2">
                  <c:v>0</c:v>
                </c:pt>
                <c:pt idx="3">
                  <c:v>0</c:v>
                </c:pt>
                <c:pt idx="4">
                  <c:v>0</c:v>
                </c:pt>
                <c:pt idx="5">
                  <c:v>0</c:v>
                </c:pt>
              </c:numCache>
            </c:numRef>
          </c:val>
          <c:smooth val="0"/>
          <c:extLst>
            <c:ext xmlns:c16="http://schemas.microsoft.com/office/drawing/2014/chart" uri="{C3380CC4-5D6E-409C-BE32-E72D297353CC}">
              <c16:uniqueId val="{00000001-9DD3-4621-A193-DB53D26890D8}"/>
            </c:ext>
          </c:extLst>
        </c:ser>
        <c:dLbls>
          <c:dLblPos val="t"/>
          <c:showLegendKey val="0"/>
          <c:showVal val="1"/>
          <c:showCatName val="0"/>
          <c:showSerName val="0"/>
          <c:showPercent val="0"/>
          <c:showBubbleSize val="0"/>
        </c:dLbls>
        <c:marker val="1"/>
        <c:smooth val="0"/>
        <c:axId val="486376128"/>
        <c:axId val="486374328"/>
      </c:lineChart>
      <c:catAx>
        <c:axId val="48637612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MX"/>
          </a:p>
        </c:txPr>
        <c:crossAx val="486374328"/>
        <c:crosses val="autoZero"/>
        <c:auto val="1"/>
        <c:lblAlgn val="ctr"/>
        <c:lblOffset val="100"/>
        <c:noMultiLvlLbl val="0"/>
      </c:catAx>
      <c:valAx>
        <c:axId val="48637432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MX"/>
          </a:p>
        </c:txPr>
        <c:crossAx val="486376128"/>
        <c:crosses val="autoZero"/>
        <c:crossBetween val="between"/>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MX"/>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Estadísticas!$A$91:$A$96</c:f>
              <c:strCache>
                <c:ptCount val="6"/>
                <c:pt idx="0">
                  <c:v>León</c:v>
                </c:pt>
                <c:pt idx="1">
                  <c:v>Silao</c:v>
                </c:pt>
                <c:pt idx="2">
                  <c:v>Guanajuato</c:v>
                </c:pt>
                <c:pt idx="3">
                  <c:v>Irapuato</c:v>
                </c:pt>
                <c:pt idx="4">
                  <c:v>Salamanca</c:v>
                </c:pt>
                <c:pt idx="5">
                  <c:v>Celaya</c:v>
                </c:pt>
              </c:strCache>
            </c:strRef>
          </c:cat>
          <c:val>
            <c:numRef>
              <c:f>Estadísticas!$B$91:$B$96</c:f>
              <c:numCache>
                <c:formatCode>General</c:formatCode>
                <c:ptCount val="6"/>
                <c:pt idx="0">
                  <c:v>45</c:v>
                </c:pt>
                <c:pt idx="1">
                  <c:v>11</c:v>
                </c:pt>
                <c:pt idx="2">
                  <c:v>13</c:v>
                </c:pt>
                <c:pt idx="3">
                  <c:v>11</c:v>
                </c:pt>
                <c:pt idx="4">
                  <c:v>8</c:v>
                </c:pt>
                <c:pt idx="5">
                  <c:v>6</c:v>
                </c:pt>
              </c:numCache>
            </c:numRef>
          </c:val>
          <c:smooth val="0"/>
          <c:extLst>
            <c:ext xmlns:c16="http://schemas.microsoft.com/office/drawing/2014/chart" uri="{C3380CC4-5D6E-409C-BE32-E72D297353CC}">
              <c16:uniqueId val="{00000000-771F-4F74-BDD0-09037C7DA809}"/>
            </c:ext>
          </c:extLst>
        </c:ser>
        <c:ser>
          <c:idx val="1"/>
          <c:order val="1"/>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MX"/>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Estadísticas!$A$91:$A$96</c:f>
              <c:strCache>
                <c:ptCount val="6"/>
                <c:pt idx="0">
                  <c:v>León</c:v>
                </c:pt>
                <c:pt idx="1">
                  <c:v>Silao</c:v>
                </c:pt>
                <c:pt idx="2">
                  <c:v>Guanajuato</c:v>
                </c:pt>
                <c:pt idx="3">
                  <c:v>Irapuato</c:v>
                </c:pt>
                <c:pt idx="4">
                  <c:v>Salamanca</c:v>
                </c:pt>
                <c:pt idx="5">
                  <c:v>Celaya</c:v>
                </c:pt>
              </c:strCache>
            </c:strRef>
          </c:cat>
          <c:val>
            <c:numRef>
              <c:f>Estadísticas!$C$91:$C$96</c:f>
              <c:numCache>
                <c:formatCode>General</c:formatCode>
                <c:ptCount val="6"/>
                <c:pt idx="0">
                  <c:v>325</c:v>
                </c:pt>
                <c:pt idx="1">
                  <c:v>88</c:v>
                </c:pt>
                <c:pt idx="2">
                  <c:v>145</c:v>
                </c:pt>
                <c:pt idx="3">
                  <c:v>196</c:v>
                </c:pt>
                <c:pt idx="4">
                  <c:v>94</c:v>
                </c:pt>
                <c:pt idx="5">
                  <c:v>179</c:v>
                </c:pt>
              </c:numCache>
            </c:numRef>
          </c:val>
          <c:smooth val="0"/>
          <c:extLst>
            <c:ext xmlns:c16="http://schemas.microsoft.com/office/drawing/2014/chart" uri="{C3380CC4-5D6E-409C-BE32-E72D297353CC}">
              <c16:uniqueId val="{00000001-771F-4F74-BDD0-09037C7DA809}"/>
            </c:ext>
          </c:extLst>
        </c:ser>
        <c:dLbls>
          <c:dLblPos val="t"/>
          <c:showLegendKey val="0"/>
          <c:showVal val="1"/>
          <c:showCatName val="0"/>
          <c:showSerName val="0"/>
          <c:showPercent val="0"/>
          <c:showBubbleSize val="0"/>
        </c:dLbls>
        <c:marker val="1"/>
        <c:smooth val="0"/>
        <c:axId val="492603608"/>
        <c:axId val="492599648"/>
      </c:lineChart>
      <c:catAx>
        <c:axId val="49260360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MX"/>
          </a:p>
        </c:txPr>
        <c:crossAx val="492599648"/>
        <c:crosses val="autoZero"/>
        <c:auto val="1"/>
        <c:lblAlgn val="ctr"/>
        <c:lblOffset val="100"/>
        <c:noMultiLvlLbl val="0"/>
      </c:catAx>
      <c:valAx>
        <c:axId val="49259964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MX"/>
          </a:p>
        </c:txPr>
        <c:crossAx val="4926036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8</xdr:col>
      <xdr:colOff>247649</xdr:colOff>
      <xdr:row>25</xdr:row>
      <xdr:rowOff>4762</xdr:rowOff>
    </xdr:from>
    <xdr:to>
      <xdr:col>20</xdr:col>
      <xdr:colOff>9525</xdr:colOff>
      <xdr:row>33</xdr:row>
      <xdr:rowOff>9525</xdr:rowOff>
    </xdr:to>
    <xdr:graphicFrame macro="">
      <xdr:nvGraphicFramePr>
        <xdr:cNvPr id="2" name="Gráfico 1">
          <a:extLst>
            <a:ext uri="{FF2B5EF4-FFF2-40B4-BE49-F238E27FC236}">
              <a16:creationId xmlns:a16="http://schemas.microsoft.com/office/drawing/2014/main" id="{DAD61B39-655D-AF8C-28FF-B54AE3FB6A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257175</xdr:colOff>
      <xdr:row>33</xdr:row>
      <xdr:rowOff>185737</xdr:rowOff>
    </xdr:from>
    <xdr:to>
      <xdr:col>20</xdr:col>
      <xdr:colOff>9525</xdr:colOff>
      <xdr:row>41</xdr:row>
      <xdr:rowOff>180975</xdr:rowOff>
    </xdr:to>
    <xdr:graphicFrame macro="">
      <xdr:nvGraphicFramePr>
        <xdr:cNvPr id="3" name="Gráfico 2">
          <a:extLst>
            <a:ext uri="{FF2B5EF4-FFF2-40B4-BE49-F238E27FC236}">
              <a16:creationId xmlns:a16="http://schemas.microsoft.com/office/drawing/2014/main" id="{315904A5-9952-0671-891B-77E63EF064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228599</xdr:colOff>
      <xdr:row>42</xdr:row>
      <xdr:rowOff>180976</xdr:rowOff>
    </xdr:from>
    <xdr:to>
      <xdr:col>20</xdr:col>
      <xdr:colOff>19049</xdr:colOff>
      <xdr:row>51</xdr:row>
      <xdr:rowOff>1</xdr:rowOff>
    </xdr:to>
    <xdr:graphicFrame macro="">
      <xdr:nvGraphicFramePr>
        <xdr:cNvPr id="4" name="Gráfico 3">
          <a:extLst>
            <a:ext uri="{FF2B5EF4-FFF2-40B4-BE49-F238E27FC236}">
              <a16:creationId xmlns:a16="http://schemas.microsoft.com/office/drawing/2014/main" id="{8F4C51D2-AFFB-7556-B7BD-D01112BF59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252412</xdr:colOff>
      <xdr:row>51</xdr:row>
      <xdr:rowOff>185736</xdr:rowOff>
    </xdr:from>
    <xdr:to>
      <xdr:col>20</xdr:col>
      <xdr:colOff>9525</xdr:colOff>
      <xdr:row>60</xdr:row>
      <xdr:rowOff>9524</xdr:rowOff>
    </xdr:to>
    <xdr:graphicFrame macro="">
      <xdr:nvGraphicFramePr>
        <xdr:cNvPr id="5" name="Gráfico 4">
          <a:extLst>
            <a:ext uri="{FF2B5EF4-FFF2-40B4-BE49-F238E27FC236}">
              <a16:creationId xmlns:a16="http://schemas.microsoft.com/office/drawing/2014/main" id="{ADE47787-AA8A-051A-E8D5-D614D62F1A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233362</xdr:colOff>
      <xdr:row>60</xdr:row>
      <xdr:rowOff>176212</xdr:rowOff>
    </xdr:from>
    <xdr:to>
      <xdr:col>20</xdr:col>
      <xdr:colOff>9525</xdr:colOff>
      <xdr:row>69</xdr:row>
      <xdr:rowOff>0</xdr:rowOff>
    </xdr:to>
    <xdr:graphicFrame macro="">
      <xdr:nvGraphicFramePr>
        <xdr:cNvPr id="6" name="Gráfico 5">
          <a:extLst>
            <a:ext uri="{FF2B5EF4-FFF2-40B4-BE49-F238E27FC236}">
              <a16:creationId xmlns:a16="http://schemas.microsoft.com/office/drawing/2014/main" id="{51F9076D-729B-CEB3-0B30-A900C342C2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252412</xdr:colOff>
      <xdr:row>69</xdr:row>
      <xdr:rowOff>176212</xdr:rowOff>
    </xdr:from>
    <xdr:to>
      <xdr:col>19</xdr:col>
      <xdr:colOff>447675</xdr:colOff>
      <xdr:row>78</xdr:row>
      <xdr:rowOff>0</xdr:rowOff>
    </xdr:to>
    <xdr:graphicFrame macro="">
      <xdr:nvGraphicFramePr>
        <xdr:cNvPr id="7" name="Gráfico 6">
          <a:extLst>
            <a:ext uri="{FF2B5EF4-FFF2-40B4-BE49-F238E27FC236}">
              <a16:creationId xmlns:a16="http://schemas.microsoft.com/office/drawing/2014/main" id="{0FE66890-89A0-0F9D-D639-E6B3FF7BED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257175</xdr:colOff>
      <xdr:row>78</xdr:row>
      <xdr:rowOff>176212</xdr:rowOff>
    </xdr:from>
    <xdr:to>
      <xdr:col>20</xdr:col>
      <xdr:colOff>9524</xdr:colOff>
      <xdr:row>87</xdr:row>
      <xdr:rowOff>9525</xdr:rowOff>
    </xdr:to>
    <xdr:graphicFrame macro="">
      <xdr:nvGraphicFramePr>
        <xdr:cNvPr id="8" name="Gráfico 7">
          <a:extLst>
            <a:ext uri="{FF2B5EF4-FFF2-40B4-BE49-F238E27FC236}">
              <a16:creationId xmlns:a16="http://schemas.microsoft.com/office/drawing/2014/main" id="{DBA653E2-8861-7548-093D-72B046D20B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242886</xdr:colOff>
      <xdr:row>87</xdr:row>
      <xdr:rowOff>166687</xdr:rowOff>
    </xdr:from>
    <xdr:to>
      <xdr:col>20</xdr:col>
      <xdr:colOff>9524</xdr:colOff>
      <xdr:row>96</xdr:row>
      <xdr:rowOff>38100</xdr:rowOff>
    </xdr:to>
    <xdr:graphicFrame macro="">
      <xdr:nvGraphicFramePr>
        <xdr:cNvPr id="9" name="Gráfico 8">
          <a:extLst>
            <a:ext uri="{FF2B5EF4-FFF2-40B4-BE49-F238E27FC236}">
              <a16:creationId xmlns:a16="http://schemas.microsoft.com/office/drawing/2014/main" id="{F0E0B7AE-C592-6CFB-F001-4D36B72CE9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13</xdr:col>
      <xdr:colOff>133350</xdr:colOff>
      <xdr:row>0</xdr:row>
      <xdr:rowOff>0</xdr:rowOff>
    </xdr:from>
    <xdr:to>
      <xdr:col>17</xdr:col>
      <xdr:colOff>447675</xdr:colOff>
      <xdr:row>3</xdr:row>
      <xdr:rowOff>181472</xdr:rowOff>
    </xdr:to>
    <xdr:pic>
      <xdr:nvPicPr>
        <xdr:cNvPr id="11" name="Imagen 10">
          <a:extLst>
            <a:ext uri="{FF2B5EF4-FFF2-40B4-BE49-F238E27FC236}">
              <a16:creationId xmlns:a16="http://schemas.microsoft.com/office/drawing/2014/main" id="{BBC74672-37E1-EC90-FF95-3E5C340509FA}"/>
            </a:ext>
          </a:extLst>
        </xdr:cNvPr>
        <xdr:cNvPicPr>
          <a:picLocks noChangeAspect="1"/>
        </xdr:cNvPicPr>
      </xdr:nvPicPr>
      <xdr:blipFill rotWithShape="1">
        <a:blip xmlns:r="http://schemas.openxmlformats.org/officeDocument/2006/relationships" r:embed="rId9" cstate="print">
          <a:extLst>
            <a:ext uri="{28A0092B-C50C-407E-A947-70E740481C1C}">
              <a14:useLocalDpi xmlns:a14="http://schemas.microsoft.com/office/drawing/2010/main" val="0"/>
            </a:ext>
          </a:extLst>
        </a:blip>
        <a:srcRect t="31082" b="29042"/>
        <a:stretch>
          <a:fillRect/>
        </a:stretch>
      </xdr:blipFill>
      <xdr:spPr>
        <a:xfrm>
          <a:off x="8372475" y="0"/>
          <a:ext cx="2143125" cy="857747"/>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14067F5-ACED-4843-9AA1-5A62DD7F88B1}" name="Tabla14" displayName="Tabla14" ref="A1:AF1138" totalsRowShown="0" headerRowDxfId="83" dataDxfId="82">
  <autoFilter ref="A1:AF1138" xr:uid="{E14067F5-ACED-4843-9AA1-5A62DD7F88B1}"/>
  <tableColumns count="32">
    <tableColumn id="1" xr3:uid="{CC0D987B-08A2-4D03-8486-3DFC4AA86733}" name="Sitio" dataDxfId="81"/>
    <tableColumn id="2" xr3:uid="{4221F5EC-F07C-446B-8F22-F62A95D93684}" name="Tipo de conexión" dataDxfId="80"/>
    <tableColumn id="3" xr3:uid="{2E9FBB93-3748-4765-BECE-1B830162F7D8}" name="Tipo de espacio" dataDxfId="79"/>
    <tableColumn id="4" xr3:uid="{B3CC477D-4F15-44F9-A4BE-EC77CA4D5571}" name="Tipo" dataDxfId="78"/>
    <tableColumn id="5" xr3:uid="{1073FA76-6D7F-48A9-A1B6-8722C7B1805A}" name="Nombre" dataDxfId="77"/>
    <tableColumn id="6" xr3:uid="{6EA3CB0B-2533-4D81-AFC8-7552F4DDC0EE}" name="Ubicación" dataDxfId="76"/>
    <tableColumn id="7" xr3:uid="{F4A79770-9BB8-4F77-BB4C-6AD79C4330F9}" name="Colonia" dataDxfId="75"/>
    <tableColumn id="8" xr3:uid="{B578A43F-63CE-4DC7-840C-3382567D96E9}" name="Municipio" dataDxfId="74"/>
    <tableColumn id="9" xr3:uid="{C024E50C-DBAE-4E9B-B413-740C7D13B824}" name="Latitud" dataDxfId="73"/>
    <tableColumn id="10" xr3:uid="{3D09A3DB-83E8-457E-87BE-E680BEF018EE}" name="Longitud" dataDxfId="72"/>
    <tableColumn id="11" xr3:uid="{C6BCEC44-206E-4840-B191-C0F4FE6960F0}" name="Visitado" dataDxfId="71"/>
    <tableColumn id="12" xr3:uid="{842F23B1-3761-4852-A8CE-7D86E40C5310}" name="Liga" dataDxfId="70" dataCellStyle="Hipervínculo">
      <calculatedColumnFormula>HYPERLINK("https://www.google.com/maps?q=" &amp; I2 &amp; "," &amp; J2, "Ver en Google Maps")</calculatedColumnFormula>
    </tableColumn>
    <tableColumn id="13" xr3:uid="{11EE5470-E2F6-4FC5-AA49-3D1C188C0959}" name="Aps" dataDxfId="69"/>
    <tableColumn id="14" xr3:uid="{D954B8C4-4893-4550-BEFC-26CA8B5FDC7B}" name="Fecha de rev" dataDxfId="68"/>
    <tableColumn id="30" xr3:uid="{E292A79C-F4AA-4693-9723-FADB86354701}" name="Día" dataDxfId="67">
      <calculatedColumnFormula>DAY(Tabla14[[#This Row],[Fecha de rev]])</calculatedColumnFormula>
    </tableColumn>
    <tableColumn id="29" xr3:uid="{9118F088-B79F-4CC1-AFBD-B49BEC7AFE0D}" name="Mes" dataDxfId="66">
      <calculatedColumnFormula>MONTH(Tabla14[[#This Row],[Fecha de rev]])</calculatedColumnFormula>
    </tableColumn>
    <tableColumn id="28" xr3:uid="{4476EE38-3F84-4B51-A23B-6F475493FE15}" name="Año" dataDxfId="65">
      <calculatedColumnFormula>YEAR(Tabla14[[#This Row],[Fecha de rev]])</calculatedColumnFormula>
    </tableColumn>
    <tableColumn id="15" xr3:uid="{BD7C33AD-F867-47D6-BBC3-5D4234DA884A}" name="Visita" dataDxfId="64"/>
    <tableColumn id="16" xr3:uid="{358AF7FF-5E3D-42A1-8B34-41CEF2D7A8A7}" name="Conexión fácil" dataDxfId="63"/>
    <tableColumn id="17" xr3:uid="{8A10675C-31BD-4848-BC0D-60DC3EB4DCE4}" name="Mensajero" dataDxfId="62"/>
    <tableColumn id="18" xr3:uid="{1EACA4C0-7A4F-47D9-A70F-A4FF45E39F49}" name="Facebook" dataDxfId="61"/>
    <tableColumn id="19" xr3:uid="{64175FCD-FBDD-4F88-A3BC-DA5648441C29}" name="Youtube" dataDxfId="60"/>
    <tableColumn id="20" xr3:uid="{0E4F65C0-D28F-470C-B063-1FFDBC4A90EB}" name="Maps" dataDxfId="59"/>
    <tableColumn id="21" xr3:uid="{04ECD859-D4E3-41F8-97C1-6B7C91F0D187}" name="Navegador" dataDxfId="58"/>
    <tableColumn id="22" xr3:uid="{658147BF-C30E-429A-B1E9-A628CD35002B}" name="Nav Constante" dataDxfId="57"/>
    <tableColumn id="31" xr3:uid="{C84ED5C4-7B13-4D0C-A5B6-8562F75FF80F}" name="Buen ancho de banda" dataDxfId="56"/>
    <tableColumn id="23" xr3:uid="{A7CC6487-D646-4876-B36B-E2C1E9D7147C}" name="Bajada" dataDxfId="55"/>
    <tableColumn id="24" xr3:uid="{9FA37C94-85FE-449B-B328-7142E19BA55A}" name="Subida" dataDxfId="54"/>
    <tableColumn id="25" xr3:uid="{44CB5239-1050-4DBD-B4AF-B231DE0C383C}" name="Observaciones" dataDxfId="53"/>
    <tableColumn id="26" xr3:uid="{46C0B659-78CB-4001-9C62-C4740DB77028}" name="Supervisor" dataDxfId="52"/>
    <tableColumn id="27" xr3:uid="{1DDAACAD-9F14-494F-9113-94C433757238}" name="Calificación" dataDxfId="51">
      <calculatedColumnFormula>COUNTIF(S2:Z2, "si")</calculatedColumnFormula>
    </tableColumn>
    <tableColumn id="32" xr3:uid="{A9BA0785-23AE-4381-BB15-9ECD756AFF01}" name="Situación" dataDxfId="50"/>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D493DD-6C40-429D-8756-DE462FEC3087}" name="Tabla1" displayName="Tabla1" ref="A1:AF1138" totalsRowShown="0" headerRowDxfId="49" dataDxfId="48">
  <autoFilter ref="A1:AF1138" xr:uid="{13D493DD-6C40-429D-8756-DE462FEC3087}"/>
  <tableColumns count="32">
    <tableColumn id="1" xr3:uid="{16BFFA9B-AFC2-4BC3-B91F-7E26AC4A8D17}" name="Sitio" dataDxfId="47"/>
    <tableColumn id="2" xr3:uid="{6AD4F340-5732-4C09-843E-7F0651500467}" name="Tipo de conexión" dataDxfId="46"/>
    <tableColumn id="3" xr3:uid="{18DC960B-3915-4F1A-9E31-75A2F8B72A71}" name="Tipo de espacio" dataDxfId="45"/>
    <tableColumn id="4" xr3:uid="{EC2F069F-0F20-4F27-9131-B847744A31BA}" name="Tipo" dataDxfId="44"/>
    <tableColumn id="5" xr3:uid="{2A2BE942-39B5-4063-8D24-ABB9AF07EE08}" name="Nombre" dataDxfId="43"/>
    <tableColumn id="6" xr3:uid="{D5A35ED0-93EB-46F2-940C-1F250067E69E}" name="Ubicación" dataDxfId="42"/>
    <tableColumn id="7" xr3:uid="{371D8081-C764-44D1-8DC9-0165B0F0135C}" name="Colonia" dataDxfId="41"/>
    <tableColumn id="8" xr3:uid="{CBF3D579-0D4D-4303-9D1D-6D92AC001366}" name="Municipio" dataDxfId="40"/>
    <tableColumn id="9" xr3:uid="{6EEAA673-E871-494C-AD2A-DEA95FCA64CF}" name="Latitud" dataDxfId="39"/>
    <tableColumn id="10" xr3:uid="{DE50F5E0-022B-4873-B972-ABAED35E729E}" name="Longitud" dataDxfId="38"/>
    <tableColumn id="11" xr3:uid="{8DFEB950-EE79-447C-83E4-6B5187A9B479}" name="Visitado" dataDxfId="37"/>
    <tableColumn id="12" xr3:uid="{46FBCF0F-DBD0-430F-B068-9E3FDB492A02}" name="Liga" dataDxfId="36" dataCellStyle="Hipervínculo">
      <calculatedColumnFormula>HYPERLINK("https://www.google.com/maps?q=" &amp; I2 &amp; "," &amp; J2, "Ver en Google Maps")</calculatedColumnFormula>
    </tableColumn>
    <tableColumn id="13" xr3:uid="{DE295F96-3FEB-4FA0-AF40-FF284F8F6178}" name="Aps" dataDxfId="35" dataCellStyle="Hipervínculo"/>
    <tableColumn id="14" xr3:uid="{0C5FCD39-C109-434D-B19B-A00507AFD58C}" name="Fecha de rev" dataDxfId="34"/>
    <tableColumn id="30" xr3:uid="{DF2FBF22-F6A3-454C-B079-79E0E3F23524}" name="Día" dataDxfId="33">
      <calculatedColumnFormula>DAY(Tabla1[[#This Row],[Fecha de rev]])</calculatedColumnFormula>
    </tableColumn>
    <tableColumn id="29" xr3:uid="{EDFF9539-97A7-4981-8FB5-5310D1C2E353}" name="Mes" dataDxfId="32">
      <calculatedColumnFormula>MONTH(Tabla1[[#This Row],[Fecha de rev]])</calculatedColumnFormula>
    </tableColumn>
    <tableColumn id="28" xr3:uid="{AD461EB9-AE7C-47AD-9ABE-6A72C8375A04}" name="Año" dataDxfId="31">
      <calculatedColumnFormula>YEAR(Tabla1[[#This Row],[Fecha de rev]])</calculatedColumnFormula>
    </tableColumn>
    <tableColumn id="15" xr3:uid="{397ED901-BCF1-4A6D-8020-AC9BB9FA2F86}" name="Visita" dataDxfId="30"/>
    <tableColumn id="16" xr3:uid="{33126F2B-7013-406B-81E6-99B283E875AC}" name="Conexión fácil" dataDxfId="29"/>
    <tableColumn id="17" xr3:uid="{1789ABEC-92D0-44F7-BAA0-A783CD70E6AC}" name="Mensajero" dataDxfId="28"/>
    <tableColumn id="18" xr3:uid="{7593B803-24D5-4987-92D2-9BC4685CA6CB}" name="Facebook" dataDxfId="27"/>
    <tableColumn id="19" xr3:uid="{CECFEBF2-16FC-458C-9C6D-BA26F4480D70}" name="Youtube" dataDxfId="26"/>
    <tableColumn id="20" xr3:uid="{469A1EDE-23F7-457C-A133-288824A105C2}" name="Maps" dataDxfId="25"/>
    <tableColumn id="21" xr3:uid="{FFB40B34-3EB5-4725-B5EF-04A4669CA576}" name="Navegador" dataDxfId="24"/>
    <tableColumn id="22" xr3:uid="{54CF9D72-D01E-487B-97BE-1D9BCC5C40B8}" name="Nav Constante" dataDxfId="23"/>
    <tableColumn id="31" xr3:uid="{D666AE95-47D9-4F49-96E9-AFFF60192CDD}" name="Buen ancho de banda" dataDxfId="22"/>
    <tableColumn id="23" xr3:uid="{C5E87780-BCA4-4F2D-BC93-0C48988AF343}" name="Bajada" dataDxfId="21"/>
    <tableColumn id="24" xr3:uid="{EBA0A6C5-7C19-4301-A2AE-612552F69134}" name="Subida" dataDxfId="20"/>
    <tableColumn id="25" xr3:uid="{27F5E0A4-08F7-4662-BA11-2E0877830F98}" name="Observaciones" dataDxfId="19"/>
    <tableColumn id="26" xr3:uid="{C6C46F3E-50B2-46D8-B0D8-A615ADFB2806}" name="Supervisor" dataDxfId="18"/>
    <tableColumn id="27" xr3:uid="{07FC9B20-916D-4859-BBC9-D11ACD7E0D44}" name="Calificación" dataDxfId="17">
      <calculatedColumnFormula>COUNTIF(S2:Z2, "si")</calculatedColumnFormula>
    </tableColumn>
    <tableColumn id="32" xr3:uid="{4ACA9D6F-CC53-44DC-AA91-8B971154F613}" name="Situación" dataDxfId="16"/>
  </tableColumns>
  <tableStyleInfo name="TableStyleMedium3" showFirstColumn="0" showLastColumn="0" showRowStripes="1" showColumnStripes="0"/>
</table>
</file>

<file path=xl/theme/theme1.xml><?xml version="1.0" encoding="utf-8"?>
<a:theme xmlns:a="http://schemas.openxmlformats.org/drawingml/2006/main" name="Sheets">
  <a:themeElements>
    <a:clrScheme name="Sheets">
      <a:dk1>
        <a:srgbClr val="1A1A1A"/>
      </a:dk1>
      <a:lt1>
        <a:srgbClr val="EEF1F1"/>
      </a:lt1>
      <a:dk2>
        <a:srgbClr val="1A1A1A"/>
      </a:dk2>
      <a:lt2>
        <a:srgbClr val="EEF1F1"/>
      </a:lt2>
      <a:accent1>
        <a:srgbClr val="1A9988"/>
      </a:accent1>
      <a:accent2>
        <a:srgbClr val="2D729D"/>
      </a:accent2>
      <a:accent3>
        <a:srgbClr val="1F3E78"/>
      </a:accent3>
      <a:accent4>
        <a:srgbClr val="EB5600"/>
      </a:accent4>
      <a:accent5>
        <a:srgbClr val="FF99AC"/>
      </a:accent5>
      <a:accent6>
        <a:srgbClr val="FFD4B8"/>
      </a:accent6>
      <a:hlink>
        <a:srgbClr val="1F3E78"/>
      </a:hlink>
      <a:folHlink>
        <a:srgbClr val="1F3E78"/>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E1BA2-B9E3-4704-B72C-74AC369AEF28}">
  <sheetPr codeName="Hoja3"/>
  <dimension ref="A1:AC418"/>
  <sheetViews>
    <sheetView workbookViewId="0">
      <selection activeCell="C4" sqref="C4:C5"/>
    </sheetView>
  </sheetViews>
  <sheetFormatPr baseColWidth="10" defaultRowHeight="14.25" x14ac:dyDescent="0.2"/>
  <cols>
    <col min="1" max="1" width="16.19921875" customWidth="1"/>
    <col min="2" max="2" width="6.296875" customWidth="1"/>
    <col min="3" max="3" width="6.296875" style="45" customWidth="1"/>
    <col min="4" max="4" width="6" style="45" customWidth="1"/>
    <col min="5" max="7" width="7.19921875" style="45" bestFit="1" customWidth="1"/>
    <col min="8" max="8" width="6.69921875" style="45" bestFit="1" customWidth="1"/>
    <col min="9" max="9" width="4.19921875" style="45" bestFit="1" customWidth="1"/>
    <col min="10" max="11" width="8.296875" bestFit="1" customWidth="1"/>
    <col min="12" max="21" width="4.796875" customWidth="1"/>
    <col min="22" max="24" width="5.8984375" style="100" customWidth="1"/>
    <col min="25" max="25" width="9.69921875" style="100" customWidth="1"/>
    <col min="26" max="26" width="2" customWidth="1"/>
    <col min="27" max="27" width="5.8984375" bestFit="1" customWidth="1"/>
    <col min="28" max="28" width="9.09765625" bestFit="1" customWidth="1"/>
    <col min="29" max="29" width="6" bestFit="1" customWidth="1"/>
    <col min="30" max="124" width="4.796875" customWidth="1"/>
  </cols>
  <sheetData>
    <row r="1" spans="1:29" ht="15" thickBot="1" x14ac:dyDescent="0.25"/>
    <row r="2" spans="1:29" ht="21.75" thickBot="1" x14ac:dyDescent="0.4">
      <c r="A2" s="130" t="s">
        <v>3065</v>
      </c>
      <c r="B2" s="131"/>
      <c r="C2" s="131"/>
      <c r="D2" s="131"/>
      <c r="E2" s="131"/>
      <c r="F2" s="131"/>
      <c r="G2" s="131"/>
      <c r="H2" s="131"/>
      <c r="I2" s="132"/>
      <c r="J2" s="122" t="s">
        <v>3095</v>
      </c>
      <c r="K2" s="123"/>
      <c r="T2" s="68"/>
      <c r="U2" s="68"/>
      <c r="V2" s="110" t="s">
        <v>942</v>
      </c>
      <c r="W2" s="111" t="s">
        <v>3082</v>
      </c>
      <c r="X2" s="111" t="s">
        <v>3083</v>
      </c>
      <c r="Y2" s="112" t="s">
        <v>3084</v>
      </c>
      <c r="AA2" s="113" t="s">
        <v>3088</v>
      </c>
      <c r="AB2" s="113" t="s">
        <v>3089</v>
      </c>
      <c r="AC2" s="113" t="s">
        <v>3090</v>
      </c>
    </row>
    <row r="3" spans="1:29" ht="16.5" thickBot="1" x14ac:dyDescent="0.3">
      <c r="A3" s="128" t="s">
        <v>0</v>
      </c>
      <c r="B3" s="129"/>
      <c r="C3" s="116" t="s">
        <v>3035</v>
      </c>
      <c r="D3" s="116" t="s">
        <v>3036</v>
      </c>
      <c r="E3" s="116" t="s">
        <v>3037</v>
      </c>
      <c r="F3" s="116" t="s">
        <v>3038</v>
      </c>
      <c r="G3" s="116" t="s">
        <v>3039</v>
      </c>
      <c r="H3" s="117" t="s">
        <v>3040</v>
      </c>
      <c r="I3" s="118" t="s">
        <v>3064</v>
      </c>
      <c r="J3" s="119" t="s">
        <v>3096</v>
      </c>
      <c r="K3" s="120" t="s">
        <v>3097</v>
      </c>
      <c r="T3" s="68"/>
      <c r="U3" s="68"/>
      <c r="V3" s="101">
        <v>1</v>
      </c>
      <c r="W3" s="102">
        <f>VLOOKUP(V3,Tabla14[],31,0)</f>
        <v>8</v>
      </c>
      <c r="X3" s="102">
        <f>VLOOKUP(V3,Tabla1[],31,0)</f>
        <v>8</v>
      </c>
      <c r="Y3" s="103" t="str">
        <f>IF(X3&gt;W3,"Mejoría",IF(X3&lt;W3,"Pérdida","Se mantiene"))</f>
        <v>Se mantiene</v>
      </c>
      <c r="AA3" s="114">
        <f>COUNTIF(Y:Y,AA2)</f>
        <v>65</v>
      </c>
      <c r="AB3" s="114">
        <f>COUNTIF(Y:Y,AB2)</f>
        <v>119</v>
      </c>
      <c r="AC3" s="114">
        <f>COUNTIF(Y:Y,AC2)</f>
        <v>231</v>
      </c>
    </row>
    <row r="4" spans="1:29" ht="15.75" x14ac:dyDescent="0.25">
      <c r="A4" s="133" t="s">
        <v>7</v>
      </c>
      <c r="B4" s="134"/>
      <c r="C4" s="75">
        <f>COUNTIFS('BD1'!C:C,Estadísticas!A4,'BD1'!H:H,Estadísticas!$C$3,'BD1'!K:K,"ok")</f>
        <v>4</v>
      </c>
      <c r="D4" s="76">
        <f>COUNTIFS('BD1'!C:C,Estadísticas!A4,'BD1'!H:H,Estadísticas!$D$3,'BD1'!K:K,"ok")</f>
        <v>8</v>
      </c>
      <c r="E4" s="76">
        <f>COUNTIFS('BD1'!C:C,Estadísticas!A4,'BD1'!H:H,Estadísticas!$E$3,'BD1'!K:K,"ok")</f>
        <v>13</v>
      </c>
      <c r="F4" s="76">
        <f>COUNTIFS('BD1'!C:C,Estadísticas!A4,'BD1'!H:H,Estadísticas!$F$3,'BD1'!K:K,"ok")</f>
        <v>28</v>
      </c>
      <c r="G4" s="76">
        <f>COUNTIFS('BD1'!C:C,Estadísticas!A4,'BD1'!H:H,Estadísticas!$G$3,'BD1'!K:K,"ok")</f>
        <v>0</v>
      </c>
      <c r="H4" s="77">
        <f>COUNTIFS('BD1'!C:C,Estadísticas!A4,'BD1'!H:H,Estadísticas!$H$3,'BD1'!K:K,"ok")</f>
        <v>10</v>
      </c>
      <c r="I4" s="79">
        <f>SUM(C4:H4)</f>
        <v>63</v>
      </c>
      <c r="J4" s="79">
        <f>SUM(COUNTIFS('BD1'!C:C, Estadísticas!A4, 'BD1'!AE:AE,"7"),COUNTIFS('BD1'!C:C, Estadísticas!A4, 'BD1'!AE:AE,"6"),COUNTIFS('BD1'!C:C, Estadísticas!A4, 'BD1'!AE:AE,"5"),COUNTIFS('BD1'!C:C, Estadísticas!A4, 'BD1'!AE:AE,"4"),COUNTIFS('BD1'!C:C, Estadísticas!A4, 'BD1'!AE:AE,"3"),COUNTIFS('BD1'!C:C, Estadísticas!A4, 'BD1'!AE:AE,"2"),COUNTIFS('BD1'!C:C, Estadísticas!A4, 'BD1'!AE:AE,"1"),COUNTIFS('BD1'!C:C, Estadísticas!A4, 'BD1'!AE:AE,"0"))</f>
        <v>8</v>
      </c>
      <c r="K4" s="79">
        <f>SUM(COUNTIFS('BD2'!C:C, Estadísticas!A4, 'BD2'!AE:AE,"7"),COUNTIFS('BD2'!C:C, Estadísticas!A4, 'BD2'!AE:AE,"6"),COUNTIFS('BD2'!C:C, Estadísticas!A4, 'BD2'!AE:AE,"5"),COUNTIFS('BD2'!C:C, Estadísticas!A4, 'BD2'!AE:AE,"4"),COUNTIFS('BD2'!C:C, Estadísticas!A4, 'BD2'!AE:AE,"3"),COUNTIFS('BD2'!C:C, Estadísticas!A4, 'BD2'!AE:AE,"2"),COUNTIFS('BD2'!C:C, Estadísticas!A4, 'BD2'!AE:AE,"1"),COUNTIFS('BD2'!C:C, Estadísticas!A4, 'BD2'!AE:AE,"0"))</f>
        <v>61</v>
      </c>
      <c r="T4" s="68"/>
      <c r="U4" s="68"/>
      <c r="V4" s="104">
        <v>2</v>
      </c>
      <c r="W4" s="105">
        <f>VLOOKUP(V4,Tabla14[],31,0)</f>
        <v>8</v>
      </c>
      <c r="X4" s="105">
        <f>VLOOKUP(V4,Tabla1[],31,0)</f>
        <v>7</v>
      </c>
      <c r="Y4" s="106" t="str">
        <f t="shared" ref="Y4:Y67" si="0">IF(X4&gt;W4,"Mejoría",IF(X4&lt;W4,"Pérdida","Se mantiene"))</f>
        <v>Pérdida</v>
      </c>
    </row>
    <row r="5" spans="1:29" ht="15.75" x14ac:dyDescent="0.25">
      <c r="A5" s="124" t="s">
        <v>11</v>
      </c>
      <c r="B5" s="125"/>
      <c r="C5" s="78">
        <f>COUNTIFS('BD1'!C:C,Estadísticas!A5,'BD1'!H:H,Estadísticas!$C$3,'BD1'!K:K,"ok")</f>
        <v>15</v>
      </c>
      <c r="D5" s="73">
        <f>COUNTIFS('BD1'!C:C,Estadísticas!A5,'BD1'!H:H,Estadísticas!$D$3,'BD1'!K:K,"ok")</f>
        <v>3</v>
      </c>
      <c r="E5" s="73">
        <f>COUNTIFS('BD1'!C:C,Estadísticas!A5,'BD1'!H:H,Estadísticas!$E$3,'BD1'!K:K,"ok")</f>
        <v>7</v>
      </c>
      <c r="F5" s="73">
        <f>COUNTIFS('BD1'!C:C,Estadísticas!A5,'BD1'!H:H,Estadísticas!$F$3,'BD1'!K:K,"ok")</f>
        <v>5</v>
      </c>
      <c r="G5" s="73">
        <f>COUNTIFS('BD1'!C:C,Estadísticas!A5,'BD1'!H:H,Estadísticas!$G$3,'BD1'!K:K,"ok")</f>
        <v>0</v>
      </c>
      <c r="H5" s="74">
        <f>COUNTIFS('BD1'!C:C,Estadísticas!A5,'BD1'!H:H,Estadísticas!$H$3,'BD1'!K:K,"ok")</f>
        <v>4</v>
      </c>
      <c r="I5" s="80">
        <f t="shared" ref="I5:I19" si="1">SUM(C5:H5)</f>
        <v>34</v>
      </c>
      <c r="J5" s="80">
        <f>SUM(COUNTIFS('BD1'!C:C, Estadísticas!A5, 'BD1'!AE:AE,"7"),COUNTIFS('BD1'!C:C, Estadísticas!A5, 'BD1'!AE:AE,"6"),COUNTIFS('BD1'!C:C, Estadísticas!A5, 'BD1'!AE:AE,"5"),COUNTIFS('BD1'!C:C, Estadísticas!A5, 'BD1'!AE:AE,"4"),COUNTIFS('BD1'!C:C, Estadísticas!A5, 'BD1'!AE:AE,"3"),COUNTIFS('BD1'!C:C, Estadísticas!A5, 'BD1'!AE:AE,"2"),COUNTIFS('BD1'!C:C, Estadísticas!A5, 'BD1'!AE:AE,"1"),COUNTIFS('BD1'!C:C, Estadísticas!A5, 'BD1'!AE:AE,"0"))</f>
        <v>4</v>
      </c>
      <c r="K5" s="80">
        <f>SUM(COUNTIFS('BD2'!C:C, Estadísticas!A5, 'BD2'!AE:AE,"7"),COUNTIFS('BD2'!C:C, Estadísticas!A5, 'BD2'!AE:AE,"6"),COUNTIFS('BD2'!C:C, Estadísticas!A5, 'BD2'!AE:AE,"5"),COUNTIFS('BD2'!C:C, Estadísticas!A5, 'BD2'!AE:AE,"4"),COUNTIFS('BD2'!C:C, Estadísticas!A5, 'BD2'!AE:AE,"3"),COUNTIFS('BD2'!C:C, Estadísticas!A5, 'BD2'!AE:AE,"2"),COUNTIFS('BD2'!C:C, Estadísticas!A5, 'BD2'!AE:AE,"1"),COUNTIFS('BD2'!C:C, Estadísticas!A5, 'BD2'!AE:AE,"0"))</f>
        <v>23</v>
      </c>
      <c r="L5" s="68"/>
      <c r="M5" s="68"/>
      <c r="N5" s="68"/>
      <c r="O5" s="68"/>
      <c r="P5" s="68"/>
      <c r="Q5" s="68"/>
      <c r="R5" s="68"/>
      <c r="S5" s="68"/>
      <c r="T5" s="68"/>
      <c r="U5" s="68"/>
      <c r="V5" s="101">
        <v>3</v>
      </c>
      <c r="W5" s="102">
        <f>VLOOKUP(V5,Tabla14[],31,0)</f>
        <v>8</v>
      </c>
      <c r="X5" s="102">
        <f>VLOOKUP(V5,Tabla1[],31,0)</f>
        <v>0</v>
      </c>
      <c r="Y5" s="103" t="str">
        <f t="shared" si="0"/>
        <v>Pérdida</v>
      </c>
    </row>
    <row r="6" spans="1:29" ht="15.75" x14ac:dyDescent="0.25">
      <c r="A6" s="126" t="s">
        <v>426</v>
      </c>
      <c r="B6" s="127"/>
      <c r="C6" s="78">
        <f>COUNTIFS('BD1'!C:C,Estadísticas!A6,'BD1'!H:H,Estadísticas!$C$3,'BD1'!K:K,"ok")</f>
        <v>1</v>
      </c>
      <c r="D6" s="73">
        <f>COUNTIFS('BD1'!C:C,Estadísticas!A6,'BD1'!H:H,Estadísticas!$D$3,'BD1'!K:K,"ok")</f>
        <v>0</v>
      </c>
      <c r="E6" s="73">
        <f>COUNTIFS('BD1'!C:C,Estadísticas!A6,'BD1'!H:H,Estadísticas!$E$3,'BD1'!K:K,"ok")</f>
        <v>1</v>
      </c>
      <c r="F6" s="73">
        <f>COUNTIFS('BD1'!C:C,Estadísticas!A6,'BD1'!H:H,Estadísticas!$F$3,'BD1'!K:K,"ok")</f>
        <v>0</v>
      </c>
      <c r="G6" s="73">
        <f>COUNTIFS('BD1'!C:C,Estadísticas!A6,'BD1'!H:H,Estadísticas!$G$3,'BD1'!K:K,"ok")</f>
        <v>0</v>
      </c>
      <c r="H6" s="74">
        <f>COUNTIFS('BD1'!C:C,Estadísticas!A6,'BD1'!H:H,Estadísticas!$H$3,'BD1'!K:K,"ok")</f>
        <v>1</v>
      </c>
      <c r="I6" s="80">
        <f t="shared" si="1"/>
        <v>3</v>
      </c>
      <c r="J6" s="80">
        <f>SUM(COUNTIFS('BD1'!C:C, Estadísticas!A6, 'BD1'!AE:AE,"7"),COUNTIFS('BD1'!C:C, Estadísticas!A6, 'BD1'!AE:AE,"6"),COUNTIFS('BD1'!C:C, Estadísticas!A6, 'BD1'!AE:AE,"5"),COUNTIFS('BD1'!C:C, Estadísticas!A6, 'BD1'!AE:AE,"4"),COUNTIFS('BD1'!C:C, Estadísticas!A6, 'BD1'!AE:AE,"3"),COUNTIFS('BD1'!C:C, Estadísticas!A6, 'BD1'!AE:AE,"2"),COUNTIFS('BD1'!C:C, Estadísticas!A6, 'BD1'!AE:AE,"1"),COUNTIFS('BD1'!C:C, Estadísticas!A6, 'BD1'!AE:AE,"0"))</f>
        <v>1</v>
      </c>
      <c r="K6" s="80">
        <f>SUM(COUNTIFS('BD2'!C:C, Estadísticas!A6, 'BD2'!AE:AE,"7"),COUNTIFS('BD2'!C:C, Estadísticas!A6, 'BD2'!AE:AE,"6"),COUNTIFS('BD2'!C:C, Estadísticas!A6, 'BD2'!AE:AE,"5"),COUNTIFS('BD2'!C:C, Estadísticas!A6, 'BD2'!AE:AE,"4"),COUNTIFS('BD2'!C:C, Estadísticas!A6, 'BD2'!AE:AE,"3"),COUNTIFS('BD2'!C:C, Estadísticas!A6, 'BD2'!AE:AE,"2"),COUNTIFS('BD2'!C:C, Estadísticas!A6, 'BD2'!AE:AE,"1"),COUNTIFS('BD2'!C:C, Estadísticas!A6, 'BD2'!AE:AE,"0"))</f>
        <v>2</v>
      </c>
      <c r="L6" s="68"/>
      <c r="M6" s="68"/>
      <c r="N6" s="68"/>
      <c r="O6" s="68"/>
      <c r="P6" s="68"/>
      <c r="Q6" s="68"/>
      <c r="R6" s="68"/>
      <c r="S6" s="68"/>
      <c r="T6" s="68"/>
      <c r="U6" s="68"/>
      <c r="V6" s="104">
        <v>4</v>
      </c>
      <c r="W6" s="105">
        <f>VLOOKUP(V6,Tabla14[],31,0)</f>
        <v>8</v>
      </c>
      <c r="X6" s="105">
        <f>VLOOKUP(V6,Tabla1[],31,0)</f>
        <v>8</v>
      </c>
      <c r="Y6" s="106" t="str">
        <f t="shared" si="0"/>
        <v>Se mantiene</v>
      </c>
    </row>
    <row r="7" spans="1:29" ht="15.75" x14ac:dyDescent="0.25">
      <c r="A7" s="124" t="s">
        <v>18</v>
      </c>
      <c r="B7" s="125"/>
      <c r="C7" s="78">
        <f>COUNTIFS('BD1'!C:C,Estadísticas!A7,'BD1'!H:H,Estadísticas!$C$3,'BD1'!K:K,"ok")</f>
        <v>1</v>
      </c>
      <c r="D7" s="73">
        <f>COUNTIFS('BD1'!C:C,Estadísticas!A7,'BD1'!H:H,Estadísticas!$D$3,'BD1'!K:K,"ok")</f>
        <v>0</v>
      </c>
      <c r="E7" s="73">
        <f>COUNTIFS('BD1'!C:C,Estadísticas!A7,'BD1'!H:H,Estadísticas!$E$3,'BD1'!K:K,"ok")</f>
        <v>1</v>
      </c>
      <c r="F7" s="73">
        <f>COUNTIFS('BD1'!C:C,Estadísticas!A7,'BD1'!H:H,Estadísticas!$F$3,'BD1'!K:K,"ok")</f>
        <v>0</v>
      </c>
      <c r="G7" s="73">
        <f>COUNTIFS('BD1'!C:C,Estadísticas!A7,'BD1'!H:H,Estadísticas!$G$3,'BD1'!K:K,"ok")</f>
        <v>0</v>
      </c>
      <c r="H7" s="74">
        <f>COUNTIFS('BD1'!C:C,Estadísticas!A7,'BD1'!H:H,Estadísticas!$H$3,'BD1'!K:K,"ok")</f>
        <v>1</v>
      </c>
      <c r="I7" s="80">
        <f t="shared" si="1"/>
        <v>3</v>
      </c>
      <c r="J7" s="80">
        <f>SUM(COUNTIFS('BD1'!C:C, Estadísticas!A7, 'BD1'!AE:AE,"7"),COUNTIFS('BD1'!C:C, Estadísticas!A7, 'BD1'!AE:AE,"6"),COUNTIFS('BD1'!C:C, Estadísticas!A7, 'BD1'!AE:AE,"5"),COUNTIFS('BD1'!C:C, Estadísticas!A7, 'BD1'!AE:AE,"4"),COUNTIFS('BD1'!C:C, Estadísticas!A7, 'BD1'!AE:AE,"3"),COUNTIFS('BD1'!C:C, Estadísticas!A7, 'BD1'!AE:AE,"2"),COUNTIFS('BD1'!C:C, Estadísticas!A7, 'BD1'!AE:AE,"1"),COUNTIFS('BD1'!C:C, Estadísticas!A7, 'BD1'!AE:AE,"0"))</f>
        <v>1</v>
      </c>
      <c r="K7" s="80">
        <f>SUM(COUNTIFS('BD2'!C:C, Estadísticas!A7, 'BD2'!AE:AE,"7"),COUNTIFS('BD2'!C:C, Estadísticas!A7, 'BD2'!AE:AE,"6"),COUNTIFS('BD2'!C:C, Estadísticas!A7, 'BD2'!AE:AE,"5"),COUNTIFS('BD2'!C:C, Estadísticas!A7, 'BD2'!AE:AE,"4"),COUNTIFS('BD2'!C:C, Estadísticas!A7, 'BD2'!AE:AE,"3"),COUNTIFS('BD2'!C:C, Estadísticas!A7, 'BD2'!AE:AE,"2"),COUNTIFS('BD2'!C:C, Estadísticas!A7, 'BD2'!AE:AE,"1"),COUNTIFS('BD2'!C:C, Estadísticas!A7, 'BD2'!AE:AE,"0"))</f>
        <v>2</v>
      </c>
      <c r="L7" s="68"/>
      <c r="M7" s="68"/>
      <c r="N7" s="68"/>
      <c r="O7" s="68"/>
      <c r="P7" s="68"/>
      <c r="Q7" s="68"/>
      <c r="R7" s="68"/>
      <c r="S7" s="68"/>
      <c r="T7" s="68"/>
      <c r="U7" s="68"/>
      <c r="V7" s="101">
        <v>5</v>
      </c>
      <c r="W7" s="102">
        <f>VLOOKUP(V7,Tabla14[],31,0)</f>
        <v>8</v>
      </c>
      <c r="X7" s="102">
        <f>VLOOKUP(V7,Tabla1[],31,0)</f>
        <v>8</v>
      </c>
      <c r="Y7" s="103" t="str">
        <f t="shared" si="0"/>
        <v>Se mantiene</v>
      </c>
    </row>
    <row r="8" spans="1:29" ht="15.75" x14ac:dyDescent="0.25">
      <c r="A8" s="126" t="s">
        <v>429</v>
      </c>
      <c r="B8" s="127"/>
      <c r="C8" s="78">
        <f>COUNTIFS('BD1'!C:C,Estadísticas!A8,'BD1'!H:H,Estadísticas!$C$3,'BD1'!K:K,"ok")</f>
        <v>153</v>
      </c>
      <c r="D8" s="73">
        <f>COUNTIFS('BD1'!C:C,Estadísticas!A8,'BD1'!H:H,Estadísticas!$D$3,'BD1'!K:K,"ok")</f>
        <v>0</v>
      </c>
      <c r="E8" s="73">
        <f>COUNTIFS('BD1'!C:C,Estadísticas!A8,'BD1'!H:H,Estadísticas!$E$3,'BD1'!K:K,"ok")</f>
        <v>10</v>
      </c>
      <c r="F8" s="73">
        <f>COUNTIFS('BD1'!C:C,Estadísticas!A8,'BD1'!H:H,Estadísticas!$F$3,'BD1'!K:K,"ok")</f>
        <v>12</v>
      </c>
      <c r="G8" s="73">
        <f>COUNTIFS('BD1'!C:C,Estadísticas!A8,'BD1'!H:H,Estadísticas!$G$3,'BD1'!K:K,"ok")</f>
        <v>13</v>
      </c>
      <c r="H8" s="74">
        <f>COUNTIFS('BD1'!C:C,Estadísticas!A8,'BD1'!H:H,Estadísticas!$H$3,'BD1'!K:K,"ok")</f>
        <v>4</v>
      </c>
      <c r="I8" s="80">
        <f t="shared" si="1"/>
        <v>192</v>
      </c>
      <c r="J8" s="80">
        <f>SUM(COUNTIFS('BD1'!C:C, Estadísticas!A8, 'BD1'!AE:AE,"7"),COUNTIFS('BD1'!C:C, Estadísticas!A8, 'BD1'!AE:AE,"6"),COUNTIFS('BD1'!C:C, Estadísticas!A8, 'BD1'!AE:AE,"5"),COUNTIFS('BD1'!C:C, Estadísticas!A8, 'BD1'!AE:AE,"4"),COUNTIFS('BD1'!C:C, Estadísticas!A8, 'BD1'!AE:AE,"3"),COUNTIFS('BD1'!C:C, Estadísticas!A8, 'BD1'!AE:AE,"2"),COUNTIFS('BD1'!C:C, Estadísticas!A8, 'BD1'!AE:AE,"1"),COUNTIFS('BD1'!C:C, Estadísticas!A8, 'BD1'!AE:AE,"0"))</f>
        <v>65</v>
      </c>
      <c r="K8" s="80">
        <f>SUM(COUNTIFS('BD2'!C:C, Estadísticas!A8, 'BD2'!AE:AE,"7"),COUNTIFS('BD2'!C:C, Estadísticas!A8, 'BD2'!AE:AE,"6"),COUNTIFS('BD2'!C:C, Estadísticas!A8, 'BD2'!AE:AE,"5"),COUNTIFS('BD2'!C:C, Estadísticas!A8, 'BD2'!AE:AE,"4"),COUNTIFS('BD2'!C:C, Estadísticas!A8, 'BD2'!AE:AE,"3"),COUNTIFS('BD2'!C:C, Estadísticas!A8, 'BD2'!AE:AE,"2"),COUNTIFS('BD2'!C:C, Estadísticas!A8, 'BD2'!AE:AE,"1"),COUNTIFS('BD2'!C:C, Estadísticas!A8, 'BD2'!AE:AE,"0"))</f>
        <v>123</v>
      </c>
      <c r="L8" s="68"/>
      <c r="M8" s="68"/>
      <c r="N8" s="68"/>
      <c r="O8" s="68"/>
      <c r="P8" s="68"/>
      <c r="Q8" s="68"/>
      <c r="R8" s="68"/>
      <c r="S8" s="68"/>
      <c r="T8" s="68"/>
      <c r="U8" s="68"/>
      <c r="V8" s="104">
        <v>6</v>
      </c>
      <c r="W8" s="105">
        <f>VLOOKUP(V8,Tabla14[],31,0)</f>
        <v>8</v>
      </c>
      <c r="X8" s="105">
        <f>VLOOKUP(V8,Tabla1[],31,0)</f>
        <v>8</v>
      </c>
      <c r="Y8" s="106" t="str">
        <f t="shared" si="0"/>
        <v>Se mantiene</v>
      </c>
    </row>
    <row r="9" spans="1:29" ht="15.75" x14ac:dyDescent="0.25">
      <c r="A9" s="124" t="s">
        <v>14</v>
      </c>
      <c r="B9" s="125"/>
      <c r="C9" s="78">
        <f>COUNTIFS('BD1'!C:C,Estadísticas!A9,'BD1'!H:H,Estadísticas!$C$3,'BD1'!K:K,"ok")</f>
        <v>10</v>
      </c>
      <c r="D9" s="73">
        <f>COUNTIFS('BD1'!C:C,Estadísticas!A9,'BD1'!H:H,Estadísticas!$D$3,'BD1'!K:K,"ok")</f>
        <v>6</v>
      </c>
      <c r="E9" s="73">
        <f>COUNTIFS('BD1'!C:C,Estadísticas!A9,'BD1'!H:H,Estadísticas!$E$3,'BD1'!K:K,"ok")</f>
        <v>11</v>
      </c>
      <c r="F9" s="73">
        <f>COUNTIFS('BD1'!C:C,Estadísticas!A9,'BD1'!H:H,Estadísticas!$F$3,'BD1'!K:K,"ok")</f>
        <v>4</v>
      </c>
      <c r="G9" s="73">
        <f>COUNTIFS('BD1'!C:C,Estadísticas!A9,'BD1'!H:H,Estadísticas!$G$3,'BD1'!K:K,"ok")</f>
        <v>3</v>
      </c>
      <c r="H9" s="74">
        <f>COUNTIFS('BD1'!C:C,Estadísticas!A9,'BD1'!H:H,Estadísticas!$H$3,'BD1'!K:K,"ok")</f>
        <v>4</v>
      </c>
      <c r="I9" s="80">
        <f t="shared" si="1"/>
        <v>38</v>
      </c>
      <c r="J9" s="80">
        <f>SUM(COUNTIFS('BD1'!C:C, Estadísticas!A9, 'BD1'!AE:AE,"7"),COUNTIFS('BD1'!C:C, Estadísticas!A9, 'BD1'!AE:AE,"6"),COUNTIFS('BD1'!C:C, Estadísticas!A9, 'BD1'!AE:AE,"5"),COUNTIFS('BD1'!C:C, Estadísticas!A9, 'BD1'!AE:AE,"4"),COUNTIFS('BD1'!C:C, Estadísticas!A9, 'BD1'!AE:AE,"3"),COUNTIFS('BD1'!C:C, Estadísticas!A9, 'BD1'!AE:AE,"2"),COUNTIFS('BD1'!C:C, Estadísticas!A9, 'BD1'!AE:AE,"1"),COUNTIFS('BD1'!C:C, Estadísticas!A9, 'BD1'!AE:AE,"0"))</f>
        <v>17</v>
      </c>
      <c r="K9" s="80">
        <f>SUM(COUNTIFS('BD2'!C:C, Estadísticas!A9, 'BD2'!AE:AE,"7"),COUNTIFS('BD2'!C:C, Estadísticas!A9, 'BD2'!AE:AE,"6"),COUNTIFS('BD2'!C:C, Estadísticas!A9, 'BD2'!AE:AE,"5"),COUNTIFS('BD2'!C:C, Estadísticas!A9, 'BD2'!AE:AE,"4"),COUNTIFS('BD2'!C:C, Estadísticas!A9, 'BD2'!AE:AE,"3"),COUNTIFS('BD2'!C:C, Estadísticas!A9, 'BD2'!AE:AE,"2"),COUNTIFS('BD2'!C:C, Estadísticas!A9, 'BD2'!AE:AE,"1"),COUNTIFS('BD2'!C:C, Estadísticas!A9, 'BD2'!AE:AE,"0"))</f>
        <v>37</v>
      </c>
      <c r="L9" s="68"/>
      <c r="M9" s="68"/>
      <c r="N9" s="68"/>
      <c r="O9" s="68"/>
      <c r="P9" s="68"/>
      <c r="Q9" s="68"/>
      <c r="R9" s="68"/>
      <c r="S9" s="68"/>
      <c r="T9" s="68"/>
      <c r="U9" s="68"/>
      <c r="V9" s="101">
        <v>7</v>
      </c>
      <c r="W9" s="102">
        <f>VLOOKUP(V9,Tabla14[],31,0)</f>
        <v>8</v>
      </c>
      <c r="X9" s="102">
        <f>VLOOKUP(V9,Tabla1[],31,0)</f>
        <v>0</v>
      </c>
      <c r="Y9" s="103" t="str">
        <f t="shared" si="0"/>
        <v>Pérdida</v>
      </c>
    </row>
    <row r="10" spans="1:29" ht="15.75" x14ac:dyDescent="0.25">
      <c r="A10" s="126" t="s">
        <v>87</v>
      </c>
      <c r="B10" s="127"/>
      <c r="C10" s="78">
        <f>COUNTIFS('BD1'!C:C,Estadísticas!A10,'BD1'!H:H,Estadísticas!$C$3,'BD1'!K:K,"ok")</f>
        <v>28</v>
      </c>
      <c r="D10" s="73">
        <f>COUNTIFS('BD1'!C:C,Estadísticas!A10,'BD1'!H:H,Estadísticas!$D$3,'BD1'!K:K,"ok")</f>
        <v>0</v>
      </c>
      <c r="E10" s="73">
        <f>COUNTIFS('BD1'!C:C,Estadísticas!A10,'BD1'!H:H,Estadísticas!$E$3,'BD1'!K:K,"ok")</f>
        <v>7</v>
      </c>
      <c r="F10" s="73">
        <f>COUNTIFS('BD1'!C:C,Estadísticas!A10,'BD1'!H:H,Estadísticas!$F$3,'BD1'!K:K,"ok")</f>
        <v>4</v>
      </c>
      <c r="G10" s="73">
        <f>COUNTIFS('BD1'!C:C,Estadísticas!A10,'BD1'!H:H,Estadísticas!$G$3,'BD1'!K:K,"ok")</f>
        <v>2</v>
      </c>
      <c r="H10" s="74">
        <f>COUNTIFS('BD1'!C:C,Estadísticas!A10,'BD1'!H:H,Estadísticas!$H$3,'BD1'!K:K,"ok")</f>
        <v>0</v>
      </c>
      <c r="I10" s="80">
        <f t="shared" si="1"/>
        <v>41</v>
      </c>
      <c r="J10" s="80">
        <f>SUM(COUNTIFS('BD1'!C:C, Estadísticas!A10, 'BD1'!AE:AE,"7"),COUNTIFS('BD1'!C:C, Estadísticas!A10, 'BD1'!AE:AE,"6"),COUNTIFS('BD1'!C:C, Estadísticas!A10, 'BD1'!AE:AE,"5"),COUNTIFS('BD1'!C:C, Estadísticas!A10, 'BD1'!AE:AE,"4"),COUNTIFS('BD1'!C:C, Estadísticas!A10, 'BD1'!AE:AE,"3"),COUNTIFS('BD1'!C:C, Estadísticas!A10, 'BD1'!AE:AE,"2"),COUNTIFS('BD1'!C:C, Estadísticas!A10, 'BD1'!AE:AE,"1"),COUNTIFS('BD1'!C:C, Estadísticas!A10, 'BD1'!AE:AE,"0"))</f>
        <v>8</v>
      </c>
      <c r="K10" s="80">
        <f>SUM(COUNTIFS('BD2'!C:C, Estadísticas!A10, 'BD2'!AE:AE,"7"),COUNTIFS('BD2'!C:C, Estadísticas!A10, 'BD2'!AE:AE,"6"),COUNTIFS('BD2'!C:C, Estadísticas!A10, 'BD2'!AE:AE,"5"),COUNTIFS('BD2'!C:C, Estadísticas!A10, 'BD2'!AE:AE,"4"),COUNTIFS('BD2'!C:C, Estadísticas!A10, 'BD2'!AE:AE,"3"),COUNTIFS('BD2'!C:C, Estadísticas!A10, 'BD2'!AE:AE,"2"),COUNTIFS('BD2'!C:C, Estadísticas!A10, 'BD2'!AE:AE,"1"),COUNTIFS('BD2'!C:C, Estadísticas!A10, 'BD2'!AE:AE,"0"))</f>
        <v>30</v>
      </c>
      <c r="L10" s="68"/>
      <c r="M10" s="68"/>
      <c r="N10" s="68"/>
      <c r="O10" s="68"/>
      <c r="P10" s="68"/>
      <c r="Q10" s="68"/>
      <c r="R10" s="68"/>
      <c r="S10" s="68"/>
      <c r="T10" s="68"/>
      <c r="U10" s="68"/>
      <c r="V10" s="104">
        <v>8</v>
      </c>
      <c r="W10" s="105">
        <f>VLOOKUP(V10,Tabla14[],31,0)</f>
        <v>8</v>
      </c>
      <c r="X10" s="105">
        <f>VLOOKUP(V10,Tabla1[],31,0)</f>
        <v>8</v>
      </c>
      <c r="Y10" s="106" t="str">
        <f t="shared" si="0"/>
        <v>Se mantiene</v>
      </c>
    </row>
    <row r="11" spans="1:29" ht="15.75" x14ac:dyDescent="0.25">
      <c r="A11" s="124" t="s">
        <v>350</v>
      </c>
      <c r="B11" s="125"/>
      <c r="C11" s="78">
        <f>COUNTIFS('BD1'!C:C,Estadísticas!A11,'BD1'!H:H,Estadísticas!$C$3,'BD1'!K:K,"ok")</f>
        <v>0</v>
      </c>
      <c r="D11" s="73">
        <f>COUNTIFS('BD1'!C:C,Estadísticas!A11,'BD1'!H:H,Estadísticas!$D$3,'BD1'!K:K,"ok")</f>
        <v>0</v>
      </c>
      <c r="E11" s="73">
        <f>COUNTIFS('BD1'!C:C,Estadísticas!A11,'BD1'!H:H,Estadísticas!$E$3,'BD1'!K:K,"ok")</f>
        <v>1</v>
      </c>
      <c r="F11" s="73">
        <f>COUNTIFS('BD1'!C:C,Estadísticas!A11,'BD1'!H:H,Estadísticas!$F$3,'BD1'!K:K,"ok")</f>
        <v>0</v>
      </c>
      <c r="G11" s="73">
        <f>COUNTIFS('BD1'!C:C,Estadísticas!A11,'BD1'!H:H,Estadísticas!$G$3,'BD1'!K:K,"ok")</f>
        <v>2</v>
      </c>
      <c r="H11" s="74">
        <f>COUNTIFS('BD1'!C:C,Estadísticas!A11,'BD1'!H:H,Estadísticas!$H$3,'BD1'!K:K,"ok")</f>
        <v>0</v>
      </c>
      <c r="I11" s="80">
        <f t="shared" si="1"/>
        <v>3</v>
      </c>
      <c r="J11" s="80">
        <f>SUM(COUNTIFS('BD1'!C:C, Estadísticas!A11, 'BD1'!AE:AE,"7"),COUNTIFS('BD1'!C:C, Estadísticas!A11, 'BD1'!AE:AE,"6"),COUNTIFS('BD1'!C:C, Estadísticas!A11, 'BD1'!AE:AE,"5"),COUNTIFS('BD1'!C:C, Estadísticas!A11, 'BD1'!AE:AE,"4"),COUNTIFS('BD1'!C:C, Estadísticas!A11, 'BD1'!AE:AE,"3"),COUNTIFS('BD1'!C:C, Estadísticas!A11, 'BD1'!AE:AE,"2"),COUNTIFS('BD1'!C:C, Estadísticas!A11, 'BD1'!AE:AE,"1"),COUNTIFS('BD1'!C:C, Estadísticas!A11, 'BD1'!AE:AE,"0"))</f>
        <v>2</v>
      </c>
      <c r="K11" s="80">
        <f>SUM(COUNTIFS('BD2'!C:C, Estadísticas!A11, 'BD2'!AE:AE,"7"),COUNTIFS('BD2'!C:C, Estadísticas!A11, 'BD2'!AE:AE,"6"),COUNTIFS('BD2'!C:C, Estadísticas!A11, 'BD2'!AE:AE,"5"),COUNTIFS('BD2'!C:C, Estadísticas!A11, 'BD2'!AE:AE,"4"),COUNTIFS('BD2'!C:C, Estadísticas!A11, 'BD2'!AE:AE,"3"),COUNTIFS('BD2'!C:C, Estadísticas!A11, 'BD2'!AE:AE,"2"),COUNTIFS('BD2'!C:C, Estadísticas!A11, 'BD2'!AE:AE,"1"),COUNTIFS('BD2'!C:C, Estadísticas!A11, 'BD2'!AE:AE,"0"))</f>
        <v>3</v>
      </c>
      <c r="L11" s="68"/>
      <c r="M11" s="68"/>
      <c r="N11" s="68"/>
      <c r="O11" s="68"/>
      <c r="P11" s="68"/>
      <c r="Q11" s="68"/>
      <c r="R11" s="68"/>
      <c r="S11" s="68"/>
      <c r="T11" s="68"/>
      <c r="U11" s="68"/>
      <c r="V11" s="101">
        <v>9</v>
      </c>
      <c r="W11" s="102">
        <f>VLOOKUP(V11,Tabla14[],31,0)</f>
        <v>7</v>
      </c>
      <c r="X11" s="102">
        <f>VLOOKUP(V11,Tabla1[],31,0)</f>
        <v>8</v>
      </c>
      <c r="Y11" s="103" t="str">
        <f t="shared" si="0"/>
        <v>Mejoría</v>
      </c>
    </row>
    <row r="12" spans="1:29" ht="15.75" x14ac:dyDescent="0.25">
      <c r="A12" s="126" t="s">
        <v>15</v>
      </c>
      <c r="B12" s="127"/>
      <c r="C12" s="78">
        <f>COUNTIFS('BD1'!C:C,Estadísticas!A12,'BD1'!H:H,Estadísticas!$C$3,'BD1'!K:K,"ok")</f>
        <v>0</v>
      </c>
      <c r="D12" s="73">
        <f>COUNTIFS('BD1'!C:C,Estadísticas!A12,'BD1'!H:H,Estadísticas!$D$3,'BD1'!K:K,"ok")</f>
        <v>5</v>
      </c>
      <c r="E12" s="73">
        <f>COUNTIFS('BD1'!C:C,Estadísticas!A12,'BD1'!H:H,Estadísticas!$E$3,'BD1'!K:K,"ok")</f>
        <v>0</v>
      </c>
      <c r="F12" s="73">
        <f>COUNTIFS('BD1'!C:C,Estadísticas!A12,'BD1'!H:H,Estadísticas!$F$3,'BD1'!K:K,"ok")</f>
        <v>0</v>
      </c>
      <c r="G12" s="73">
        <f>COUNTIFS('BD1'!C:C,Estadísticas!A12,'BD1'!H:H,Estadísticas!$G$3,'BD1'!K:K,"ok")</f>
        <v>0</v>
      </c>
      <c r="H12" s="74">
        <f>COUNTIFS('BD1'!C:C,Estadísticas!A12,'BD1'!H:H,Estadísticas!$H$3,'BD1'!K:K,"ok")</f>
        <v>0</v>
      </c>
      <c r="I12" s="80">
        <f t="shared" si="1"/>
        <v>5</v>
      </c>
      <c r="J12" s="80">
        <f>SUM(COUNTIFS('BD1'!C:C, Estadísticas!A12, 'BD1'!AE:AE,"7"),COUNTIFS('BD1'!C:C, Estadísticas!A12, 'BD1'!AE:AE,"6"),COUNTIFS('BD1'!C:C, Estadísticas!A12, 'BD1'!AE:AE,"5"),COUNTIFS('BD1'!C:C, Estadísticas!A12, 'BD1'!AE:AE,"4"),COUNTIFS('BD1'!C:C, Estadísticas!A12, 'BD1'!AE:AE,"3"),COUNTIFS('BD1'!C:C, Estadísticas!A12, 'BD1'!AE:AE,"2"),COUNTIFS('BD1'!C:C, Estadísticas!A12, 'BD1'!AE:AE,"1"),COUNTIFS('BD1'!C:C, Estadísticas!A12, 'BD1'!AE:AE,"0"))</f>
        <v>2</v>
      </c>
      <c r="K12" s="80">
        <f>SUM(COUNTIFS('BD2'!C:C, Estadísticas!A12, 'BD2'!AE:AE,"7"),COUNTIFS('BD2'!C:C, Estadísticas!A12, 'BD2'!AE:AE,"6"),COUNTIFS('BD2'!C:C, Estadísticas!A12, 'BD2'!AE:AE,"5"),COUNTIFS('BD2'!C:C, Estadísticas!A12, 'BD2'!AE:AE,"4"),COUNTIFS('BD2'!C:C, Estadísticas!A12, 'BD2'!AE:AE,"3"),COUNTIFS('BD2'!C:C, Estadísticas!A12, 'BD2'!AE:AE,"2"),COUNTIFS('BD2'!C:C, Estadísticas!A12, 'BD2'!AE:AE,"1"),COUNTIFS('BD2'!C:C, Estadísticas!A12, 'BD2'!AE:AE,"0"))</f>
        <v>5</v>
      </c>
      <c r="L12" s="68"/>
      <c r="M12" s="68"/>
      <c r="N12" s="68"/>
      <c r="O12" s="68"/>
      <c r="P12" s="68"/>
      <c r="Q12" s="68"/>
      <c r="R12" s="68"/>
      <c r="S12" s="68"/>
      <c r="T12" s="68"/>
      <c r="U12" s="68"/>
      <c r="V12" s="104">
        <v>10</v>
      </c>
      <c r="W12" s="105">
        <f>VLOOKUP(V12,Tabla14[],31,0)</f>
        <v>8</v>
      </c>
      <c r="X12" s="105">
        <f>VLOOKUP(V12,Tabla1[],31,0)</f>
        <v>8</v>
      </c>
      <c r="Y12" s="106" t="str">
        <f t="shared" si="0"/>
        <v>Se mantiene</v>
      </c>
    </row>
    <row r="13" spans="1:29" ht="15.75" x14ac:dyDescent="0.25">
      <c r="A13" s="124" t="s">
        <v>17</v>
      </c>
      <c r="B13" s="125"/>
      <c r="C13" s="78">
        <f>COUNTIFS('BD1'!C:C,Estadísticas!A13,'BD1'!H:H,Estadísticas!$C$3,'BD1'!K:K,"ok")</f>
        <v>0</v>
      </c>
      <c r="D13" s="73">
        <f>COUNTIFS('BD1'!C:C,Estadísticas!A13,'BD1'!H:H,Estadísticas!$D$3,'BD1'!K:K,"ok")</f>
        <v>9</v>
      </c>
      <c r="E13" s="73">
        <f>COUNTIFS('BD1'!C:C,Estadísticas!A13,'BD1'!H:H,Estadísticas!$E$3,'BD1'!K:K,"ok")</f>
        <v>0</v>
      </c>
      <c r="F13" s="73">
        <f>COUNTIFS('BD1'!C:C,Estadísticas!A13,'BD1'!H:H,Estadísticas!$F$3,'BD1'!K:K,"ok")</f>
        <v>0</v>
      </c>
      <c r="G13" s="73">
        <f>COUNTIFS('BD1'!C:C,Estadísticas!A13,'BD1'!H:H,Estadísticas!$G$3,'BD1'!K:K,"ok")</f>
        <v>0</v>
      </c>
      <c r="H13" s="74">
        <f>COUNTIFS('BD1'!C:C,Estadísticas!A13,'BD1'!H:H,Estadísticas!$H$3,'BD1'!K:K,"ok")</f>
        <v>0</v>
      </c>
      <c r="I13" s="80">
        <f t="shared" si="1"/>
        <v>9</v>
      </c>
      <c r="J13" s="80">
        <f>SUM(COUNTIFS('BD1'!C:C, Estadísticas!A13, 'BD1'!AE:AE,"7"),COUNTIFS('BD1'!C:C, Estadísticas!A13, 'BD1'!AE:AE,"6"),COUNTIFS('BD1'!C:C, Estadísticas!A13, 'BD1'!AE:AE,"5"),COUNTIFS('BD1'!C:C, Estadísticas!A13, 'BD1'!AE:AE,"4"),COUNTIFS('BD1'!C:C, Estadísticas!A13, 'BD1'!AE:AE,"3"),COUNTIFS('BD1'!C:C, Estadísticas!A13, 'BD1'!AE:AE,"2"),COUNTIFS('BD1'!C:C, Estadísticas!A13, 'BD1'!AE:AE,"1"),COUNTIFS('BD1'!C:C, Estadísticas!A13, 'BD1'!AE:AE,"0"))</f>
        <v>3</v>
      </c>
      <c r="K13" s="80">
        <f>SUM(COUNTIFS('BD2'!C:C, Estadísticas!A13, 'BD2'!AE:AE,"7"),COUNTIFS('BD2'!C:C, Estadísticas!A13, 'BD2'!AE:AE,"6"),COUNTIFS('BD2'!C:C, Estadísticas!A13, 'BD2'!AE:AE,"5"),COUNTIFS('BD2'!C:C, Estadísticas!A13, 'BD2'!AE:AE,"4"),COUNTIFS('BD2'!C:C, Estadísticas!A13, 'BD2'!AE:AE,"3"),COUNTIFS('BD2'!C:C, Estadísticas!A13, 'BD2'!AE:AE,"2"),COUNTIFS('BD2'!C:C, Estadísticas!A13, 'BD2'!AE:AE,"1"),COUNTIFS('BD2'!C:C, Estadísticas!A13, 'BD2'!AE:AE,"0"))</f>
        <v>9</v>
      </c>
      <c r="L13" s="68"/>
      <c r="M13" s="68"/>
      <c r="N13" s="68"/>
      <c r="O13" s="68"/>
      <c r="P13" s="68"/>
      <c r="Q13" s="68"/>
      <c r="R13" s="68"/>
      <c r="S13" s="68"/>
      <c r="T13" s="68"/>
      <c r="U13" s="68"/>
      <c r="V13" s="101">
        <v>11</v>
      </c>
      <c r="W13" s="102">
        <f>VLOOKUP(V13,Tabla14[],31,0)</f>
        <v>8</v>
      </c>
      <c r="X13" s="102">
        <f>VLOOKUP(V13,Tabla1[],31,0)</f>
        <v>8</v>
      </c>
      <c r="Y13" s="103" t="str">
        <f t="shared" si="0"/>
        <v>Se mantiene</v>
      </c>
    </row>
    <row r="14" spans="1:29" ht="15.75" x14ac:dyDescent="0.25">
      <c r="A14" s="126" t="s">
        <v>16</v>
      </c>
      <c r="B14" s="127"/>
      <c r="C14" s="78">
        <f>COUNTIFS('BD1'!C:C,Estadísticas!A14,'BD1'!H:H,Estadísticas!$C$3,'BD1'!K:K,"ok")</f>
        <v>0</v>
      </c>
      <c r="D14" s="73">
        <f>COUNTIFS('BD1'!C:C,Estadísticas!A14,'BD1'!H:H,Estadísticas!$D$3,'BD1'!K:K,"ok")</f>
        <v>14</v>
      </c>
      <c r="E14" s="73">
        <f>COUNTIFS('BD1'!C:C,Estadísticas!A14,'BD1'!H:H,Estadísticas!$E$3,'BD1'!K:K,"ok")</f>
        <v>0</v>
      </c>
      <c r="F14" s="73">
        <f>COUNTIFS('BD1'!C:C,Estadísticas!A14,'BD1'!H:H,Estadísticas!$F$3,'BD1'!K:K,"ok")</f>
        <v>0</v>
      </c>
      <c r="G14" s="73">
        <f>COUNTIFS('BD1'!C:C,Estadísticas!A14,'BD1'!H:H,Estadísticas!$G$3,'BD1'!K:K,"ok")</f>
        <v>0</v>
      </c>
      <c r="H14" s="74">
        <f>COUNTIFS('BD1'!C:C,Estadísticas!A14,'BD1'!H:H,Estadísticas!$H$3,'BD1'!K:K,"ok")</f>
        <v>0</v>
      </c>
      <c r="I14" s="80">
        <f t="shared" si="1"/>
        <v>14</v>
      </c>
      <c r="J14" s="80">
        <f>SUM(COUNTIFS('BD1'!C:C, Estadísticas!A14, 'BD1'!AE:AE,"7"),COUNTIFS('BD1'!C:C, Estadísticas!A14, 'BD1'!AE:AE,"6"),COUNTIFS('BD1'!C:C, Estadísticas!A14, 'BD1'!AE:AE,"5"),COUNTIFS('BD1'!C:C, Estadísticas!A14, 'BD1'!AE:AE,"4"),COUNTIFS('BD1'!C:C, Estadísticas!A14, 'BD1'!AE:AE,"3"),COUNTIFS('BD1'!C:C, Estadísticas!A14, 'BD1'!AE:AE,"2"),COUNTIFS('BD1'!C:C, Estadísticas!A14, 'BD1'!AE:AE,"1"),COUNTIFS('BD1'!C:C, Estadísticas!A14, 'BD1'!AE:AE,"0"))</f>
        <v>4</v>
      </c>
      <c r="K14" s="80">
        <f>SUM(COUNTIFS('BD2'!C:C, Estadísticas!A14, 'BD2'!AE:AE,"7"),COUNTIFS('BD2'!C:C, Estadísticas!A14, 'BD2'!AE:AE,"6"),COUNTIFS('BD2'!C:C, Estadísticas!A14, 'BD2'!AE:AE,"5"),COUNTIFS('BD2'!C:C, Estadísticas!A14, 'BD2'!AE:AE,"4"),COUNTIFS('BD2'!C:C, Estadísticas!A14, 'BD2'!AE:AE,"3"),COUNTIFS('BD2'!C:C, Estadísticas!A14, 'BD2'!AE:AE,"2"),COUNTIFS('BD2'!C:C, Estadísticas!A14, 'BD2'!AE:AE,"1"),COUNTIFS('BD2'!C:C, Estadísticas!A14, 'BD2'!AE:AE,"0"))</f>
        <v>14</v>
      </c>
      <c r="L14" s="68"/>
      <c r="M14" s="68"/>
      <c r="N14" s="68"/>
      <c r="O14" s="68"/>
      <c r="P14" s="68"/>
      <c r="Q14" s="68"/>
      <c r="R14" s="68"/>
      <c r="S14" s="68"/>
      <c r="T14" s="68"/>
      <c r="U14" s="68"/>
      <c r="V14" s="104">
        <v>12</v>
      </c>
      <c r="W14" s="105">
        <f>VLOOKUP(V14,Tabla14[],31,0)</f>
        <v>8</v>
      </c>
      <c r="X14" s="105">
        <f>VLOOKUP(V14,Tabla1[],31,0)</f>
        <v>7</v>
      </c>
      <c r="Y14" s="106" t="str">
        <f t="shared" si="0"/>
        <v>Pérdida</v>
      </c>
    </row>
    <row r="15" spans="1:29" ht="15.75" x14ac:dyDescent="0.25">
      <c r="A15" s="124" t="s">
        <v>1280</v>
      </c>
      <c r="B15" s="125"/>
      <c r="C15" s="78">
        <f>COUNTIFS('BD1'!C:C,Estadísticas!A15,'BD1'!H:H,Estadísticas!$C$3,'BD1'!K:K,"ok")</f>
        <v>0</v>
      </c>
      <c r="D15" s="73">
        <f>COUNTIFS('BD1'!C:C,Estadísticas!A15,'BD1'!H:H,Estadísticas!$D$3,'BD1'!K:K,"ok")</f>
        <v>2</v>
      </c>
      <c r="E15" s="73">
        <f>COUNTIFS('BD1'!C:C,Estadísticas!A15,'BD1'!H:H,Estadísticas!$E$3,'BD1'!K:K,"ok")</f>
        <v>0</v>
      </c>
      <c r="F15" s="73">
        <f>COUNTIFS('BD1'!C:C,Estadísticas!A15,'BD1'!H:H,Estadísticas!$F$3,'BD1'!K:K,"ok")</f>
        <v>0</v>
      </c>
      <c r="G15" s="73">
        <f>COUNTIFS('BD1'!C:C,Estadísticas!A15,'BD1'!H:H,Estadísticas!$G$3,'BD1'!K:K,"ok")</f>
        <v>0</v>
      </c>
      <c r="H15" s="74">
        <f>COUNTIFS('BD1'!C:C,Estadísticas!A15,'BD1'!H:H,Estadísticas!$H$3,'BD1'!K:K,"ok")</f>
        <v>0</v>
      </c>
      <c r="I15" s="80">
        <f t="shared" si="1"/>
        <v>2</v>
      </c>
      <c r="J15" s="80">
        <f>SUM(COUNTIFS('BD1'!C:C, Estadísticas!A15, 'BD1'!AE:AE,"7"),COUNTIFS('BD1'!C:C, Estadísticas!A15, 'BD1'!AE:AE,"6"),COUNTIFS('BD1'!C:C, Estadísticas!A15, 'BD1'!AE:AE,"5"),COUNTIFS('BD1'!C:C, Estadísticas!A15, 'BD1'!AE:AE,"4"),COUNTIFS('BD1'!C:C, Estadísticas!A15, 'BD1'!AE:AE,"3"),COUNTIFS('BD1'!C:C, Estadísticas!A15, 'BD1'!AE:AE,"2"),COUNTIFS('BD1'!C:C, Estadísticas!A15, 'BD1'!AE:AE,"1"),COUNTIFS('BD1'!C:C, Estadísticas!A15, 'BD1'!AE:AE,"0"))</f>
        <v>1</v>
      </c>
      <c r="K15" s="80">
        <f>SUM(COUNTIFS('BD2'!C:C, Estadísticas!A15, 'BD2'!AE:AE,"7"),COUNTIFS('BD2'!C:C, Estadísticas!A15, 'BD2'!AE:AE,"6"),COUNTIFS('BD2'!C:C, Estadísticas!A15, 'BD2'!AE:AE,"5"),COUNTIFS('BD2'!C:C, Estadísticas!A15, 'BD2'!AE:AE,"4"),COUNTIFS('BD2'!C:C, Estadísticas!A15, 'BD2'!AE:AE,"3"),COUNTIFS('BD2'!C:C, Estadísticas!A15, 'BD2'!AE:AE,"2"),COUNTIFS('BD2'!C:C, Estadísticas!A15, 'BD2'!AE:AE,"1"),COUNTIFS('BD2'!C:C, Estadísticas!A15, 'BD2'!AE:AE,"0"))</f>
        <v>2</v>
      </c>
      <c r="L15" s="68"/>
      <c r="M15" s="68"/>
      <c r="N15" s="68"/>
      <c r="O15" s="68"/>
      <c r="P15" s="68"/>
      <c r="Q15" s="68"/>
      <c r="R15" s="68"/>
      <c r="S15" s="68"/>
      <c r="T15" s="68"/>
      <c r="U15" s="68"/>
      <c r="V15" s="101" t="s">
        <v>402</v>
      </c>
      <c r="W15" s="102">
        <f>VLOOKUP(V15,Tabla14[],31,0)</f>
        <v>8</v>
      </c>
      <c r="X15" s="102">
        <f>VLOOKUP(V15,Tabla1[],31,0)</f>
        <v>7</v>
      </c>
      <c r="Y15" s="103" t="str">
        <f t="shared" si="0"/>
        <v>Pérdida</v>
      </c>
    </row>
    <row r="16" spans="1:29" ht="15.75" x14ac:dyDescent="0.25">
      <c r="A16" s="126" t="s">
        <v>1384</v>
      </c>
      <c r="B16" s="127"/>
      <c r="C16" s="78">
        <f>COUNTIFS('BD1'!C:C,Estadísticas!A16,'BD1'!H:H,Estadísticas!$C$3,'BD1'!K:K,"ok")</f>
        <v>0</v>
      </c>
      <c r="D16" s="73">
        <f>COUNTIFS('BD1'!C:C,Estadísticas!A16,'BD1'!H:H,Estadísticas!$D$3,'BD1'!K:K,"ok")</f>
        <v>0</v>
      </c>
      <c r="E16" s="73">
        <f>COUNTIFS('BD1'!C:C,Estadísticas!A16,'BD1'!H:H,Estadísticas!$E$3,'BD1'!K:K,"ok")</f>
        <v>0</v>
      </c>
      <c r="F16" s="73">
        <f>COUNTIFS('BD1'!C:C,Estadísticas!A16,'BD1'!H:H,Estadísticas!$F$3,'BD1'!K:K,"ok")</f>
        <v>0</v>
      </c>
      <c r="G16" s="73">
        <f>COUNTIFS('BD1'!C:C,Estadísticas!A16,'BD1'!H:H,Estadísticas!$G$3,'BD1'!K:K,"ok")</f>
        <v>0</v>
      </c>
      <c r="H16" s="74">
        <f>COUNTIFS('BD1'!C:C,Estadísticas!A16,'BD1'!H:H,Estadísticas!$H$3,'BD1'!K:K,"ok")</f>
        <v>0</v>
      </c>
      <c r="I16" s="80">
        <f t="shared" si="1"/>
        <v>0</v>
      </c>
      <c r="J16" s="80">
        <f>SUM(COUNTIFS('BD1'!C:C, Estadísticas!A16, 'BD1'!AE:AE,"7"),COUNTIFS('BD1'!C:C, Estadísticas!A16, 'BD1'!AE:AE,"6"),COUNTIFS('BD1'!C:C, Estadísticas!A16, 'BD1'!AE:AE,"5"),COUNTIFS('BD1'!C:C, Estadísticas!A16, 'BD1'!AE:AE,"4"),COUNTIFS('BD1'!C:C, Estadísticas!A16, 'BD1'!AE:AE,"3"),COUNTIFS('BD1'!C:C, Estadísticas!A16, 'BD1'!AE:AE,"2"),COUNTIFS('BD1'!C:C, Estadísticas!A16, 'BD1'!AE:AE,"1"),COUNTIFS('BD1'!C:C, Estadísticas!A16, 'BD1'!AE:AE,"0"))</f>
        <v>0</v>
      </c>
      <c r="K16" s="80">
        <f>SUM(COUNTIFS('BD2'!C:C, Estadísticas!A16, 'BD2'!AE:AE,"7"),COUNTIFS('BD2'!C:C, Estadísticas!A16, 'BD2'!AE:AE,"6"),COUNTIFS('BD2'!C:C, Estadísticas!A16, 'BD2'!AE:AE,"5"),COUNTIFS('BD2'!C:C, Estadísticas!A16, 'BD2'!AE:AE,"4"),COUNTIFS('BD2'!C:C, Estadísticas!A16, 'BD2'!AE:AE,"3"),COUNTIFS('BD2'!C:C, Estadísticas!A16, 'BD2'!AE:AE,"2"),COUNTIFS('BD2'!C:C, Estadísticas!A16, 'BD2'!AE:AE,"1"),COUNTIFS('BD2'!C:C, Estadísticas!A16, 'BD2'!AE:AE,"0"))</f>
        <v>0</v>
      </c>
      <c r="L16" s="68"/>
      <c r="M16" s="68"/>
      <c r="N16" s="68"/>
      <c r="O16" s="68"/>
      <c r="P16" s="68"/>
      <c r="Q16" s="68"/>
      <c r="R16" s="68"/>
      <c r="S16" s="68"/>
      <c r="T16" s="68"/>
      <c r="U16" s="68"/>
      <c r="V16" s="104" t="s">
        <v>403</v>
      </c>
      <c r="W16" s="105">
        <f>VLOOKUP(V16,Tabla14[],31,0)</f>
        <v>7</v>
      </c>
      <c r="X16" s="105">
        <f>VLOOKUP(V16,Tabla1[],31,0)</f>
        <v>7</v>
      </c>
      <c r="Y16" s="106" t="str">
        <f t="shared" si="0"/>
        <v>Se mantiene</v>
      </c>
    </row>
    <row r="17" spans="1:25" ht="15.75" x14ac:dyDescent="0.25">
      <c r="A17" s="124" t="s">
        <v>336</v>
      </c>
      <c r="B17" s="125"/>
      <c r="C17" s="78">
        <f>COUNTIFS('BD1'!C:C,Estadísticas!A17,'BD1'!H:H,Estadísticas!$C$3,'BD1'!K:K,"ok")</f>
        <v>0</v>
      </c>
      <c r="D17" s="73">
        <f>COUNTIFS('BD1'!C:C,Estadísticas!A17,'BD1'!H:H,Estadísticas!$D$3,'BD1'!K:K,"ok")</f>
        <v>0</v>
      </c>
      <c r="E17" s="73">
        <f>COUNTIFS('BD1'!C:C,Estadísticas!A17,'BD1'!H:H,Estadísticas!$E$3,'BD1'!K:K,"ok")</f>
        <v>0</v>
      </c>
      <c r="F17" s="73">
        <f>COUNTIFS('BD1'!C:C,Estadísticas!A17,'BD1'!H:H,Estadísticas!$F$3,'BD1'!K:K,"ok")</f>
        <v>0</v>
      </c>
      <c r="G17" s="73">
        <f>COUNTIFS('BD1'!C:C,Estadísticas!A17,'BD1'!H:H,Estadísticas!$G$3,'BD1'!K:K,"ok")</f>
        <v>0</v>
      </c>
      <c r="H17" s="74">
        <f>COUNTIFS('BD1'!C:C,Estadísticas!A17,'BD1'!H:H,Estadísticas!$H$3,'BD1'!K:K,"ok")</f>
        <v>0</v>
      </c>
      <c r="I17" s="80">
        <f t="shared" si="1"/>
        <v>0</v>
      </c>
      <c r="J17" s="80">
        <f>SUM(COUNTIFS('BD1'!C:C, Estadísticas!A17, 'BD1'!AE:AE,"7"),COUNTIFS('BD1'!C:C, Estadísticas!A17, 'BD1'!AE:AE,"6"),COUNTIFS('BD1'!C:C, Estadísticas!A17, 'BD1'!AE:AE,"5"),COUNTIFS('BD1'!C:C, Estadísticas!A17, 'BD1'!AE:AE,"4"),COUNTIFS('BD1'!C:C, Estadísticas!A17, 'BD1'!AE:AE,"3"),COUNTIFS('BD1'!C:C, Estadísticas!A17, 'BD1'!AE:AE,"2"),COUNTIFS('BD1'!C:C, Estadísticas!A17, 'BD1'!AE:AE,"1"),COUNTIFS('BD1'!C:C, Estadísticas!A17, 'BD1'!AE:AE,"0"))</f>
        <v>0</v>
      </c>
      <c r="K17" s="80">
        <f>SUM(COUNTIFS('BD2'!C:C, Estadísticas!A17, 'BD2'!AE:AE,"7"),COUNTIFS('BD2'!C:C, Estadísticas!A17, 'BD2'!AE:AE,"6"),COUNTIFS('BD2'!C:C, Estadísticas!A17, 'BD2'!AE:AE,"5"),COUNTIFS('BD2'!C:C, Estadísticas!A17, 'BD2'!AE:AE,"4"),COUNTIFS('BD2'!C:C, Estadísticas!A17, 'BD2'!AE:AE,"3"),COUNTIFS('BD2'!C:C, Estadísticas!A17, 'BD2'!AE:AE,"2"),COUNTIFS('BD2'!C:C, Estadísticas!A17, 'BD2'!AE:AE,"1"),COUNTIFS('BD2'!C:C, Estadísticas!A17, 'BD2'!AE:AE,"0"))</f>
        <v>0</v>
      </c>
      <c r="L17" s="68"/>
      <c r="M17" s="68"/>
      <c r="N17" s="68"/>
      <c r="O17" s="68"/>
      <c r="P17" s="68"/>
      <c r="Q17" s="68"/>
      <c r="R17" s="68"/>
      <c r="S17" s="68"/>
      <c r="T17" s="68"/>
      <c r="U17" s="68"/>
      <c r="V17" s="101">
        <v>14</v>
      </c>
      <c r="W17" s="102">
        <f>VLOOKUP(V17,Tabla14[],31,0)</f>
        <v>8</v>
      </c>
      <c r="X17" s="102">
        <f>VLOOKUP(V17,Tabla1[],31,0)</f>
        <v>8</v>
      </c>
      <c r="Y17" s="103" t="str">
        <f t="shared" si="0"/>
        <v>Se mantiene</v>
      </c>
    </row>
    <row r="18" spans="1:25" ht="15.75" x14ac:dyDescent="0.25">
      <c r="A18" s="126" t="s">
        <v>132</v>
      </c>
      <c r="B18" s="127"/>
      <c r="C18" s="78">
        <f>COUNTIFS('BD1'!C:C,Estadísticas!A18,'BD1'!H:H,Estadísticas!$C$3,'BD1'!K:K,"ok")</f>
        <v>0</v>
      </c>
      <c r="D18" s="73">
        <f>COUNTIFS('BD1'!C:C,Estadísticas!A18,'BD1'!H:H,Estadísticas!$D$3,'BD1'!K:K,"ok")</f>
        <v>0</v>
      </c>
      <c r="E18" s="73">
        <f>COUNTIFS('BD1'!C:C,Estadísticas!A18,'BD1'!H:H,Estadísticas!$E$3,'BD1'!K:K,"ok")</f>
        <v>0</v>
      </c>
      <c r="F18" s="73">
        <f>COUNTIFS('BD1'!C:C,Estadísticas!A18,'BD1'!H:H,Estadísticas!$F$3,'BD1'!K:K,"ok")</f>
        <v>0</v>
      </c>
      <c r="G18" s="73">
        <f>COUNTIFS('BD1'!C:C,Estadísticas!A18,'BD1'!H:H,Estadísticas!$G$3,'BD1'!K:K,"ok")</f>
        <v>0</v>
      </c>
      <c r="H18" s="74">
        <f>COUNTIFS('BD1'!C:C,Estadísticas!A18,'BD1'!H:H,Estadísticas!$H$3,'BD1'!K:K,"ok")</f>
        <v>0</v>
      </c>
      <c r="I18" s="80">
        <f t="shared" si="1"/>
        <v>0</v>
      </c>
      <c r="J18" s="80">
        <f>SUM(COUNTIFS('BD1'!C:C, Estadísticas!A18, 'BD1'!AE:AE,"7"),COUNTIFS('BD1'!C:C, Estadísticas!A18, 'BD1'!AE:AE,"6"),COUNTIFS('BD1'!C:C, Estadísticas!A18, 'BD1'!AE:AE,"5"),COUNTIFS('BD1'!C:C, Estadísticas!A18, 'BD1'!AE:AE,"4"),COUNTIFS('BD1'!C:C, Estadísticas!A18, 'BD1'!AE:AE,"3"),COUNTIFS('BD1'!C:C, Estadísticas!A18, 'BD1'!AE:AE,"2"),COUNTIFS('BD1'!C:C, Estadísticas!A18, 'BD1'!AE:AE,"1"),COUNTIFS('BD1'!C:C, Estadísticas!A18, 'BD1'!AE:AE,"0"))</f>
        <v>0</v>
      </c>
      <c r="K18" s="80">
        <f>SUM(COUNTIFS('BD2'!C:C, Estadísticas!A18, 'BD2'!AE:AE,"7"),COUNTIFS('BD2'!C:C, Estadísticas!A18, 'BD2'!AE:AE,"6"),COUNTIFS('BD2'!C:C, Estadísticas!A18, 'BD2'!AE:AE,"5"),COUNTIFS('BD2'!C:C, Estadísticas!A18, 'BD2'!AE:AE,"4"),COUNTIFS('BD2'!C:C, Estadísticas!A18, 'BD2'!AE:AE,"3"),COUNTIFS('BD2'!C:C, Estadísticas!A18, 'BD2'!AE:AE,"2"),COUNTIFS('BD2'!C:C, Estadísticas!A18, 'BD2'!AE:AE,"1"),COUNTIFS('BD2'!C:C, Estadísticas!A18, 'BD2'!AE:AE,"0"))</f>
        <v>0</v>
      </c>
      <c r="L18" s="68"/>
      <c r="M18" s="68"/>
      <c r="N18" s="68"/>
      <c r="O18" s="68"/>
      <c r="P18" s="68"/>
      <c r="Q18" s="68"/>
      <c r="R18" s="68"/>
      <c r="S18" s="68"/>
      <c r="T18" s="68"/>
      <c r="U18" s="68"/>
      <c r="V18" s="104">
        <v>15</v>
      </c>
      <c r="W18" s="105">
        <f>VLOOKUP(V18,Tabla14[],31,0)</f>
        <v>8</v>
      </c>
      <c r="X18" s="105">
        <f>VLOOKUP(V18,Tabla1[],31,0)</f>
        <v>8</v>
      </c>
      <c r="Y18" s="106" t="str">
        <f t="shared" si="0"/>
        <v>Se mantiene</v>
      </c>
    </row>
    <row r="19" spans="1:25" ht="16.5" thickBot="1" x14ac:dyDescent="0.3">
      <c r="A19" s="135" t="s">
        <v>1450</v>
      </c>
      <c r="B19" s="136"/>
      <c r="C19" s="81">
        <f>COUNTIFS('BD1'!C:C,Estadísticas!A19,'BD1'!H:H,Estadísticas!$C$3,'BD1'!K:K,"ok")</f>
        <v>0</v>
      </c>
      <c r="D19" s="82">
        <f>COUNTIFS('BD1'!C:C,Estadísticas!A19,'BD1'!H:H,Estadísticas!$D$3,'BD1'!K:K,"ok")</f>
        <v>0</v>
      </c>
      <c r="E19" s="82">
        <f>COUNTIFS('BD1'!C:C,Estadísticas!A19,'BD1'!H:H,Estadísticas!$E$3,'BD1'!K:K,"ok")</f>
        <v>0</v>
      </c>
      <c r="F19" s="82">
        <f>COUNTIFS('BD1'!C:C,Estadísticas!A19,'BD1'!H:H,Estadísticas!$F$3,'BD1'!K:K,"ok")</f>
        <v>0</v>
      </c>
      <c r="G19" s="82">
        <f>COUNTIFS('BD1'!C:C,Estadísticas!A19,'BD1'!H:H,Estadísticas!$G$3,'BD1'!K:K,"ok")</f>
        <v>0</v>
      </c>
      <c r="H19" s="83">
        <f>COUNTIFS('BD1'!C:C,Estadísticas!A19,'BD1'!H:H,Estadísticas!$H$3,'BD1'!K:K,"ok")</f>
        <v>1</v>
      </c>
      <c r="I19" s="84">
        <f t="shared" si="1"/>
        <v>1</v>
      </c>
      <c r="J19" s="115">
        <f>SUM(COUNTIFS('BD1'!C:C, Estadísticas!A19, 'BD1'!AE:AE,"7"),COUNTIFS('BD1'!C:C, Estadísticas!A19, 'BD1'!AE:AE,"6"),COUNTIFS('BD1'!C:C, Estadísticas!A19, 'BD1'!AE:AE,"5"),COUNTIFS('BD1'!C:C, Estadísticas!A19, 'BD1'!AE:AE,"4"),COUNTIFS('BD1'!C:C, Estadísticas!A19, 'BD1'!AE:AE,"3"),COUNTIFS('BD1'!C:C, Estadísticas!A19, 'BD1'!AE:AE,"2"),COUNTIFS('BD1'!C:C, Estadísticas!A19, 'BD1'!AE:AE,"1"),COUNTIFS('BD1'!C:C, Estadísticas!A19, 'BD1'!AE:AE,"0"))</f>
        <v>0</v>
      </c>
      <c r="K19" s="115">
        <f>SUM(COUNTIFS('BD2'!C:C, Estadísticas!A19, 'BD2'!AE:AE,"7"),COUNTIFS('BD2'!C:C, Estadísticas!A19, 'BD2'!AE:AE,"6"),COUNTIFS('BD2'!C:C, Estadísticas!A19, 'BD2'!AE:AE,"5"),COUNTIFS('BD2'!C:C, Estadísticas!A19, 'BD2'!AE:AE,"4"),COUNTIFS('BD2'!C:C, Estadísticas!A19, 'BD2'!AE:AE,"3"),COUNTIFS('BD2'!C:C, Estadísticas!A19, 'BD2'!AE:AE,"2"),COUNTIFS('BD2'!C:C, Estadísticas!A19, 'BD2'!AE:AE,"1"),COUNTIFS('BD2'!C:C, Estadísticas!A19, 'BD2'!AE:AE,"0"))</f>
        <v>1</v>
      </c>
      <c r="L19" s="68"/>
      <c r="M19" s="68"/>
      <c r="N19" s="68"/>
      <c r="O19" s="68"/>
      <c r="P19" s="68"/>
      <c r="Q19" s="68"/>
      <c r="R19" s="68"/>
      <c r="S19" s="68"/>
      <c r="T19" s="68"/>
      <c r="U19" s="68"/>
      <c r="V19" s="101">
        <v>16</v>
      </c>
      <c r="W19" s="102">
        <f>VLOOKUP(V19,Tabla14[],31,0)</f>
        <v>8</v>
      </c>
      <c r="X19" s="102">
        <f>VLOOKUP(V19,Tabla1[],31,0)</f>
        <v>8</v>
      </c>
      <c r="Y19" s="103" t="str">
        <f t="shared" si="0"/>
        <v>Se mantiene</v>
      </c>
    </row>
    <row r="20" spans="1:25" ht="16.5" thickBot="1" x14ac:dyDescent="0.3">
      <c r="A20" s="68"/>
      <c r="B20" s="68"/>
      <c r="C20" s="85">
        <f>SUM(C4:C19)</f>
        <v>212</v>
      </c>
      <c r="D20" s="70">
        <f t="shared" ref="D20:H20" si="2">SUM(D4:D19)</f>
        <v>47</v>
      </c>
      <c r="E20" s="70">
        <f t="shared" si="2"/>
        <v>51</v>
      </c>
      <c r="F20" s="70">
        <f t="shared" si="2"/>
        <v>53</v>
      </c>
      <c r="G20" s="70">
        <f t="shared" si="2"/>
        <v>20</v>
      </c>
      <c r="H20" s="72">
        <f t="shared" si="2"/>
        <v>25</v>
      </c>
      <c r="I20" s="86">
        <f>SUM(I4:I19)</f>
        <v>408</v>
      </c>
      <c r="J20" s="68"/>
      <c r="K20" s="68"/>
      <c r="L20" s="68"/>
      <c r="M20" s="68"/>
      <c r="N20" s="68"/>
      <c r="O20" s="68"/>
      <c r="P20" s="68"/>
      <c r="Q20" s="68"/>
      <c r="R20" s="68"/>
      <c r="S20" s="68"/>
      <c r="T20" s="68"/>
      <c r="U20" s="68"/>
      <c r="V20" s="104">
        <v>89</v>
      </c>
      <c r="W20" s="105">
        <f>VLOOKUP(V20,Tabla14[],31,0)</f>
        <v>6</v>
      </c>
      <c r="X20" s="105">
        <f>VLOOKUP(V20,Tabla1[],31,0)</f>
        <v>8</v>
      </c>
      <c r="Y20" s="106" t="str">
        <f t="shared" si="0"/>
        <v>Mejoría</v>
      </c>
    </row>
    <row r="21" spans="1:25" ht="15.75" x14ac:dyDescent="0.25">
      <c r="A21" s="68"/>
      <c r="B21" s="68"/>
      <c r="C21" s="87"/>
      <c r="D21" s="87"/>
      <c r="E21" s="87"/>
      <c r="F21" s="87"/>
      <c r="G21" s="87"/>
      <c r="H21" s="87"/>
      <c r="I21" s="89"/>
      <c r="J21" s="68"/>
      <c r="K21" s="68"/>
      <c r="L21" s="68"/>
      <c r="M21" s="68"/>
      <c r="N21" s="68"/>
      <c r="O21" s="68"/>
      <c r="P21" s="68"/>
      <c r="Q21" s="68"/>
      <c r="R21" s="68"/>
      <c r="S21" s="68"/>
      <c r="T21" s="68"/>
      <c r="U21" s="68"/>
      <c r="V21" s="101">
        <v>92</v>
      </c>
      <c r="W21" s="102">
        <f>VLOOKUP(V21,Tabla14[],31,0)</f>
        <v>8</v>
      </c>
      <c r="X21" s="102">
        <f>VLOOKUP(V21,Tabla1[],31,0)</f>
        <v>7</v>
      </c>
      <c r="Y21" s="103" t="str">
        <f t="shared" si="0"/>
        <v>Pérdida</v>
      </c>
    </row>
    <row r="22" spans="1:25" ht="15.75" x14ac:dyDescent="0.25">
      <c r="A22" s="88" t="s">
        <v>3107</v>
      </c>
      <c r="B22" s="68"/>
      <c r="C22" s="69"/>
      <c r="D22" s="69"/>
      <c r="E22" s="69"/>
      <c r="F22" s="69"/>
      <c r="G22" s="69"/>
      <c r="H22" s="69"/>
      <c r="I22" s="69"/>
      <c r="J22" s="68"/>
      <c r="K22" s="68"/>
      <c r="L22" s="68"/>
      <c r="M22" s="68"/>
      <c r="N22" s="68"/>
      <c r="O22" s="68"/>
      <c r="P22" s="68"/>
      <c r="Q22" s="68"/>
      <c r="R22" s="68"/>
      <c r="S22" s="68"/>
      <c r="T22" s="68"/>
      <c r="U22" s="68"/>
      <c r="V22" s="104">
        <v>96</v>
      </c>
      <c r="W22" s="105">
        <f>VLOOKUP(V22,Tabla14[],31,0)</f>
        <v>8</v>
      </c>
      <c r="X22" s="105">
        <f>VLOOKUP(V22,Tabla1[],31,0)</f>
        <v>8</v>
      </c>
      <c r="Y22" s="106" t="str">
        <f t="shared" si="0"/>
        <v>Se mantiene</v>
      </c>
    </row>
    <row r="23" spans="1:25" ht="15" x14ac:dyDescent="0.25">
      <c r="A23" s="68"/>
      <c r="B23" s="68"/>
      <c r="C23" s="69"/>
      <c r="D23" s="69"/>
      <c r="E23" s="69"/>
      <c r="F23" s="69"/>
      <c r="G23" s="69"/>
      <c r="H23" s="69"/>
      <c r="I23" s="69"/>
      <c r="J23" s="68"/>
      <c r="K23" s="68"/>
      <c r="L23" s="68"/>
      <c r="M23" s="68"/>
      <c r="N23" s="68"/>
      <c r="O23" s="68"/>
      <c r="P23" s="68"/>
      <c r="Q23" s="68"/>
      <c r="R23" s="68"/>
      <c r="S23" s="68"/>
      <c r="T23" s="68"/>
      <c r="U23" s="68"/>
      <c r="V23" s="101">
        <v>101</v>
      </c>
      <c r="W23" s="102">
        <f>VLOOKUP(V23,Tabla14[],31,0)</f>
        <v>7</v>
      </c>
      <c r="X23" s="102">
        <f>VLOOKUP(V23,Tabla1[],31,0)</f>
        <v>7</v>
      </c>
      <c r="Y23" s="103" t="str">
        <f t="shared" si="0"/>
        <v>Se mantiene</v>
      </c>
    </row>
    <row r="24" spans="1:25" ht="23.25" x14ac:dyDescent="0.35">
      <c r="A24" s="137" t="s">
        <v>3050</v>
      </c>
      <c r="B24" s="138"/>
      <c r="C24" s="138"/>
      <c r="D24" s="138"/>
      <c r="E24" s="138"/>
      <c r="F24" s="138"/>
      <c r="G24" s="138"/>
      <c r="H24" s="138"/>
      <c r="I24" s="138"/>
      <c r="J24" s="138"/>
      <c r="K24" s="138"/>
      <c r="L24" s="138"/>
      <c r="M24" s="138"/>
      <c r="N24" s="138"/>
      <c r="O24" s="138"/>
      <c r="P24" s="138"/>
      <c r="Q24" s="138"/>
      <c r="R24" s="138"/>
      <c r="S24" s="138"/>
      <c r="T24" s="139"/>
      <c r="V24" s="104">
        <v>102</v>
      </c>
      <c r="W24" s="105">
        <f>VLOOKUP(V24,Tabla14[],31,0)</f>
        <v>5</v>
      </c>
      <c r="X24" s="105">
        <f>VLOOKUP(V24,Tabla1[],31,0)</f>
        <v>7</v>
      </c>
      <c r="Y24" s="106" t="str">
        <f t="shared" si="0"/>
        <v>Mejoría</v>
      </c>
    </row>
    <row r="25" spans="1:25" ht="15" thickBot="1" x14ac:dyDescent="0.25">
      <c r="V25" s="101">
        <v>107</v>
      </c>
      <c r="W25" s="102">
        <f>VLOOKUP(V25,Tabla14[],31,0)</f>
        <v>8</v>
      </c>
      <c r="X25" s="102">
        <f>VLOOKUP(V25,Tabla1[],31,0)</f>
        <v>8</v>
      </c>
      <c r="Y25" s="103" t="str">
        <f t="shared" si="0"/>
        <v>Se mantiene</v>
      </c>
    </row>
    <row r="26" spans="1:25" ht="21.75" thickBot="1" x14ac:dyDescent="0.4">
      <c r="A26" s="140" t="s">
        <v>3034</v>
      </c>
      <c r="B26" s="141"/>
      <c r="C26" s="141"/>
      <c r="D26" s="141"/>
      <c r="E26" s="141"/>
      <c r="F26" s="141"/>
      <c r="G26" s="141"/>
      <c r="H26" s="142"/>
      <c r="V26" s="104">
        <v>109</v>
      </c>
      <c r="W26" s="105">
        <f>VLOOKUP(V26,Tabla14[],31,0)</f>
        <v>8</v>
      </c>
      <c r="X26" s="105">
        <f>VLOOKUP(V26,Tabla1[],31,0)</f>
        <v>8</v>
      </c>
      <c r="Y26" s="106" t="str">
        <f t="shared" si="0"/>
        <v>Se mantiene</v>
      </c>
    </row>
    <row r="27" spans="1:25" ht="15.75" thickBot="1" x14ac:dyDescent="0.3">
      <c r="A27" s="59" t="s">
        <v>3041</v>
      </c>
      <c r="B27" s="60" t="s">
        <v>3051</v>
      </c>
      <c r="C27" s="61" t="s">
        <v>3052</v>
      </c>
      <c r="D27" s="62" t="s">
        <v>3042</v>
      </c>
      <c r="E27" s="60" t="s">
        <v>3053</v>
      </c>
      <c r="F27" s="61" t="s">
        <v>3054</v>
      </c>
      <c r="G27" s="60" t="s">
        <v>3055</v>
      </c>
      <c r="H27" s="61" t="s">
        <v>3056</v>
      </c>
      <c r="V27" s="101">
        <v>112</v>
      </c>
      <c r="W27" s="102">
        <f>VLOOKUP(V27,Tabla14[],31,0)</f>
        <v>7</v>
      </c>
      <c r="X27" s="102">
        <f>VLOOKUP(V27,Tabla1[],31,0)</f>
        <v>7</v>
      </c>
      <c r="Y27" s="103" t="str">
        <f t="shared" si="0"/>
        <v>Se mantiene</v>
      </c>
    </row>
    <row r="28" spans="1:25" ht="18.75" x14ac:dyDescent="0.3">
      <c r="A28" s="63" t="s">
        <v>3035</v>
      </c>
      <c r="B28" s="56">
        <f>COUNTIFS('BD1'!H:H,Estadísticas!A28,'BD1'!S:S,"no")</f>
        <v>13</v>
      </c>
      <c r="C28" s="57">
        <f>COUNTIFS('BD2'!H:H,Estadísticas!A28,'BD2'!S:S,"no")</f>
        <v>6</v>
      </c>
      <c r="D28" s="58">
        <f>(COUNTIFS('BD1'!H:H,Estadísticas!A28,'BD1'!K:K,"ok") + COUNTIFS('BD1'!H:H,Estadísticas!A28,'BD1'!K:K,"sin video"))</f>
        <v>217</v>
      </c>
      <c r="E28" s="91">
        <f t="shared" ref="E28:E33" si="3">B28*100/D28</f>
        <v>5.9907834101382491</v>
      </c>
      <c r="F28" s="95">
        <f>(D28-B28)*100/D28</f>
        <v>94.009216589861751</v>
      </c>
      <c r="G28" s="91">
        <f t="shared" ref="G28:G33" si="4">C28*100/D28</f>
        <v>2.7649769585253456</v>
      </c>
      <c r="H28" s="99">
        <f t="shared" ref="H28:H33" si="5">(D28-C28)*100/D28</f>
        <v>97.235023041474648</v>
      </c>
      <c r="I28" s="71"/>
      <c r="J28" s="46"/>
      <c r="V28" s="104">
        <v>114</v>
      </c>
      <c r="W28" s="105">
        <f>VLOOKUP(V28,Tabla14[],31,0)</f>
        <v>8</v>
      </c>
      <c r="X28" s="105">
        <f>VLOOKUP(V28,Tabla1[],31,0)</f>
        <v>7</v>
      </c>
      <c r="Y28" s="106" t="str">
        <f t="shared" si="0"/>
        <v>Pérdida</v>
      </c>
    </row>
    <row r="29" spans="1:25" ht="18.75" x14ac:dyDescent="0.3">
      <c r="A29" s="64" t="s">
        <v>3036</v>
      </c>
      <c r="B29" s="51">
        <f>COUNTIFS('BD1'!H:H,Estadísticas!A29,'BD1'!S:S,"no")</f>
        <v>5</v>
      </c>
      <c r="C29" s="49">
        <f>COUNTIFS('BD2'!H:H,Estadísticas!A29,'BD2'!S:S,"no")</f>
        <v>0</v>
      </c>
      <c r="D29" s="54">
        <f>(COUNTIFS('BD1'!H:H,Estadísticas!A29,'BD1'!K:K,"ok") + COUNTIFS('BD1'!H:H,Estadísticas!A29,'BD1'!K:K,"sin video"))</f>
        <v>47</v>
      </c>
      <c r="E29" s="92">
        <f t="shared" si="3"/>
        <v>10.638297872340425</v>
      </c>
      <c r="F29" s="96">
        <f t="shared" ref="F29:F33" si="6">(D29-B29)*100/D29</f>
        <v>89.361702127659569</v>
      </c>
      <c r="G29" s="92">
        <f t="shared" si="4"/>
        <v>0</v>
      </c>
      <c r="H29" s="96">
        <f t="shared" si="5"/>
        <v>100</v>
      </c>
      <c r="V29" s="101">
        <v>123</v>
      </c>
      <c r="W29" s="102">
        <f>VLOOKUP(V29,Tabla14[],31,0)</f>
        <v>8</v>
      </c>
      <c r="X29" s="102">
        <f>VLOOKUP(V29,Tabla1[],31,0)</f>
        <v>8</v>
      </c>
      <c r="Y29" s="103" t="str">
        <f t="shared" si="0"/>
        <v>Se mantiene</v>
      </c>
    </row>
    <row r="30" spans="1:25" ht="18.75" x14ac:dyDescent="0.3">
      <c r="A30" s="65" t="s">
        <v>3037</v>
      </c>
      <c r="B30" s="47">
        <f>COUNTIFS('BD1'!H:H,Estadísticas!A30,'BD1'!S:S,"no")</f>
        <v>5</v>
      </c>
      <c r="C30" s="48">
        <f>COUNTIFS('BD2'!H:H,Estadísticas!A30,'BD2'!S:S,"no")</f>
        <v>0</v>
      </c>
      <c r="D30" s="53">
        <f>(COUNTIFS('BD1'!H:H,Estadísticas!A30,'BD1'!K:K,"ok") + COUNTIFS('BD1'!H:H,Estadísticas!A30,'BD1'!K:K,"sin video"))</f>
        <v>55</v>
      </c>
      <c r="E30" s="93">
        <f t="shared" si="3"/>
        <v>9.0909090909090917</v>
      </c>
      <c r="F30" s="97">
        <f t="shared" si="6"/>
        <v>90.909090909090907</v>
      </c>
      <c r="G30" s="93">
        <f t="shared" si="4"/>
        <v>0</v>
      </c>
      <c r="H30" s="97">
        <f t="shared" si="5"/>
        <v>100</v>
      </c>
      <c r="V30" s="104">
        <v>128</v>
      </c>
      <c r="W30" s="105">
        <f>VLOOKUP(V30,Tabla14[],31,0)</f>
        <v>8</v>
      </c>
      <c r="X30" s="105">
        <f>VLOOKUP(V30,Tabla1[],31,0)</f>
        <v>8</v>
      </c>
      <c r="Y30" s="106" t="str">
        <f t="shared" si="0"/>
        <v>Se mantiene</v>
      </c>
    </row>
    <row r="31" spans="1:25" ht="18.75" x14ac:dyDescent="0.3">
      <c r="A31" s="64" t="s">
        <v>3038</v>
      </c>
      <c r="B31" s="51">
        <f>COUNTIFS('BD1'!H:H,Estadísticas!A31,'BD1'!S:S,"no")</f>
        <v>1</v>
      </c>
      <c r="C31" s="49">
        <f>COUNTIFS('BD2'!H:H,Estadísticas!A31,'BD2'!S:S,"no")</f>
        <v>0</v>
      </c>
      <c r="D31" s="54">
        <f>(COUNTIFS('BD1'!H:H,Estadísticas!A31,'BD1'!K:K,"ok") + COUNTIFS('BD1'!H:H,Estadísticas!A31,'BD1'!K:K,"sin video"))</f>
        <v>54</v>
      </c>
      <c r="E31" s="92">
        <f t="shared" si="3"/>
        <v>1.8518518518518519</v>
      </c>
      <c r="F31" s="96">
        <f t="shared" si="6"/>
        <v>98.148148148148152</v>
      </c>
      <c r="G31" s="92">
        <f t="shared" si="4"/>
        <v>0</v>
      </c>
      <c r="H31" s="96">
        <f t="shared" si="5"/>
        <v>100</v>
      </c>
      <c r="V31" s="101">
        <v>131</v>
      </c>
      <c r="W31" s="102">
        <f>VLOOKUP(V31,Tabla14[],31,0)</f>
        <v>8</v>
      </c>
      <c r="X31" s="102">
        <f>VLOOKUP(V31,Tabla1[],31,0)</f>
        <v>7</v>
      </c>
      <c r="Y31" s="103" t="str">
        <f t="shared" si="0"/>
        <v>Pérdida</v>
      </c>
    </row>
    <row r="32" spans="1:25" ht="18.75" x14ac:dyDescent="0.3">
      <c r="A32" s="65" t="s">
        <v>3039</v>
      </c>
      <c r="B32" s="47">
        <f>COUNTIFS('BD1'!H:H,Estadísticas!A32,'BD1'!S:S,"no")</f>
        <v>3</v>
      </c>
      <c r="C32" s="48">
        <f>COUNTIFS('BD2'!H:H,Estadísticas!A32,'BD2'!S:S,"no")</f>
        <v>0</v>
      </c>
      <c r="D32" s="53">
        <f>(COUNTIFS('BD1'!H:H,Estadísticas!A32,'BD1'!K:K,"ok") + COUNTIFS('BD1'!H:H,Estadísticas!A32,'BD1'!K:K,"sin video"))</f>
        <v>20</v>
      </c>
      <c r="E32" s="93">
        <f t="shared" si="3"/>
        <v>15</v>
      </c>
      <c r="F32" s="97">
        <f t="shared" si="6"/>
        <v>85</v>
      </c>
      <c r="G32" s="93">
        <f t="shared" si="4"/>
        <v>0</v>
      </c>
      <c r="H32" s="97">
        <f t="shared" si="5"/>
        <v>100</v>
      </c>
      <c r="V32" s="104">
        <v>136</v>
      </c>
      <c r="W32" s="105">
        <f>VLOOKUP(V32,Tabla14[],31,0)</f>
        <v>8</v>
      </c>
      <c r="X32" s="105">
        <f>VLOOKUP(V32,Tabla1[],31,0)</f>
        <v>7</v>
      </c>
      <c r="Y32" s="106" t="str">
        <f t="shared" si="0"/>
        <v>Pérdida</v>
      </c>
    </row>
    <row r="33" spans="1:25" ht="19.5" thickBot="1" x14ac:dyDescent="0.35">
      <c r="A33" s="66" t="s">
        <v>3040</v>
      </c>
      <c r="B33" s="52">
        <f>COUNTIFS('BD1'!H:H,Estadísticas!A33,'BD1'!S:S,"no")</f>
        <v>2</v>
      </c>
      <c r="C33" s="50">
        <f>COUNTIFS('BD2'!H:H,Estadísticas!A33,'BD2'!S:S,"no")</f>
        <v>0</v>
      </c>
      <c r="D33" s="55">
        <f>(COUNTIFS('BD1'!H:H,Estadísticas!A33,'BD1'!K:K,"ok") + COUNTIFS('BD1'!H:H,Estadísticas!A33,'BD1'!K:K,"sin video"))</f>
        <v>25</v>
      </c>
      <c r="E33" s="94">
        <f t="shared" si="3"/>
        <v>8</v>
      </c>
      <c r="F33" s="98">
        <f t="shared" si="6"/>
        <v>92</v>
      </c>
      <c r="G33" s="94">
        <f t="shared" si="4"/>
        <v>0</v>
      </c>
      <c r="H33" s="98">
        <f t="shared" si="5"/>
        <v>100</v>
      </c>
      <c r="V33" s="101">
        <v>141</v>
      </c>
      <c r="W33" s="102">
        <f>VLOOKUP(V33,Tabla14[],31,0)</f>
        <v>8</v>
      </c>
      <c r="X33" s="102">
        <f>VLOOKUP(V33,Tabla1[],31,0)</f>
        <v>7</v>
      </c>
      <c r="Y33" s="103" t="str">
        <f t="shared" si="0"/>
        <v>Pérdida</v>
      </c>
    </row>
    <row r="34" spans="1:25" ht="15" thickBot="1" x14ac:dyDescent="0.25">
      <c r="V34" s="104">
        <v>142</v>
      </c>
      <c r="W34" s="105">
        <f>VLOOKUP(V34,Tabla14[],31,0)</f>
        <v>8</v>
      </c>
      <c r="X34" s="105">
        <f>VLOOKUP(V34,Tabla1[],31,0)</f>
        <v>8</v>
      </c>
      <c r="Y34" s="106" t="str">
        <f t="shared" si="0"/>
        <v>Se mantiene</v>
      </c>
    </row>
    <row r="35" spans="1:25" ht="21.75" thickBot="1" x14ac:dyDescent="0.4">
      <c r="A35" s="140" t="s">
        <v>3043</v>
      </c>
      <c r="B35" s="141"/>
      <c r="C35" s="141"/>
      <c r="D35" s="141"/>
      <c r="E35" s="141"/>
      <c r="F35" s="141"/>
      <c r="G35" s="141"/>
      <c r="H35" s="142"/>
      <c r="V35" s="101">
        <v>144</v>
      </c>
      <c r="W35" s="102">
        <f>VLOOKUP(V35,Tabla14[],31,0)</f>
        <v>8</v>
      </c>
      <c r="X35" s="102">
        <f>VLOOKUP(V35,Tabla1[],31,0)</f>
        <v>7</v>
      </c>
      <c r="Y35" s="103" t="str">
        <f t="shared" si="0"/>
        <v>Pérdida</v>
      </c>
    </row>
    <row r="36" spans="1:25" ht="15.75" thickBot="1" x14ac:dyDescent="0.3">
      <c r="A36" s="59" t="s">
        <v>3041</v>
      </c>
      <c r="B36" s="60" t="s">
        <v>3051</v>
      </c>
      <c r="C36" s="61" t="s">
        <v>3052</v>
      </c>
      <c r="D36" s="62" t="s">
        <v>3042</v>
      </c>
      <c r="E36" s="60" t="s">
        <v>3053</v>
      </c>
      <c r="F36" s="61" t="s">
        <v>3054</v>
      </c>
      <c r="G36" s="60" t="s">
        <v>3055</v>
      </c>
      <c r="H36" s="61" t="s">
        <v>3056</v>
      </c>
      <c r="V36" s="104">
        <v>147</v>
      </c>
      <c r="W36" s="105">
        <f>VLOOKUP(V36,Tabla14[],31,0)</f>
        <v>8</v>
      </c>
      <c r="X36" s="105">
        <f>VLOOKUP(V36,Tabla1[],31,0)</f>
        <v>7</v>
      </c>
      <c r="Y36" s="106" t="str">
        <f t="shared" si="0"/>
        <v>Pérdida</v>
      </c>
    </row>
    <row r="37" spans="1:25" ht="18.75" x14ac:dyDescent="0.3">
      <c r="A37" s="63" t="s">
        <v>3035</v>
      </c>
      <c r="B37" s="56">
        <f>COUNTIFS('BD1'!H:H,Estadísticas!A37,'BD1'!T:T,"no")</f>
        <v>10</v>
      </c>
      <c r="C37" s="57">
        <f>COUNTIFS('BD2'!H:H,Estadísticas!A37,'BD2'!T:T,"no")</f>
        <v>10</v>
      </c>
      <c r="D37" s="58">
        <f>(COUNTIFS('BD1'!H:H,Estadísticas!A37,'BD1'!K:K,"ok") + COUNTIFS('BD1'!H:H,Estadísticas!A37,'BD1'!K:K,"sin video"))</f>
        <v>217</v>
      </c>
      <c r="E37" s="91">
        <f t="shared" ref="E37:E42" si="7">B37*100/D37</f>
        <v>4.6082949308755756</v>
      </c>
      <c r="F37" s="95">
        <f>(D37-B37)*100/D37</f>
        <v>95.391705069124427</v>
      </c>
      <c r="G37" s="91">
        <f t="shared" ref="G37" si="8">C37*100/D37</f>
        <v>4.6082949308755756</v>
      </c>
      <c r="H37" s="99">
        <f>(D37-C37)*100/D37</f>
        <v>95.391705069124427</v>
      </c>
      <c r="V37" s="101">
        <v>148</v>
      </c>
      <c r="W37" s="102">
        <f>VLOOKUP(V37,Tabla14[],31,0)</f>
        <v>8</v>
      </c>
      <c r="X37" s="102">
        <f>VLOOKUP(V37,Tabla1[],31,0)</f>
        <v>0</v>
      </c>
      <c r="Y37" s="103" t="str">
        <f t="shared" si="0"/>
        <v>Pérdida</v>
      </c>
    </row>
    <row r="38" spans="1:25" ht="18.75" x14ac:dyDescent="0.3">
      <c r="A38" s="64" t="s">
        <v>3036</v>
      </c>
      <c r="B38" s="51">
        <f>COUNTIFS('BD1'!H:H,Estadísticas!A38,'BD1'!T:T,"no")</f>
        <v>3</v>
      </c>
      <c r="C38" s="49">
        <f>COUNTIFS('BD2'!H:H,Estadísticas!A38,'BD2'!T:T,"no")</f>
        <v>0</v>
      </c>
      <c r="D38" s="54">
        <f>(COUNTIFS('BD1'!H:H,Estadísticas!A38,'BD1'!K:K,"ok") + COUNTIFS('BD1'!H:H,Estadísticas!A38,'BD1'!K:K,"sin video"))</f>
        <v>47</v>
      </c>
      <c r="E38" s="92">
        <f t="shared" si="7"/>
        <v>6.3829787234042552</v>
      </c>
      <c r="F38" s="96">
        <f t="shared" ref="F38:F42" si="9">(D38-B38)*100/D38</f>
        <v>93.61702127659575</v>
      </c>
      <c r="G38" s="92">
        <f t="shared" ref="G38:G42" si="10">C38*100/D38</f>
        <v>0</v>
      </c>
      <c r="H38" s="96">
        <f t="shared" ref="H38:H42" si="11">(D38-C38)*100/D38</f>
        <v>100</v>
      </c>
      <c r="V38" s="104">
        <v>163</v>
      </c>
      <c r="W38" s="105">
        <f>VLOOKUP(V38,Tabla14[],31,0)</f>
        <v>8</v>
      </c>
      <c r="X38" s="105">
        <f>VLOOKUP(V38,Tabla1[],31,0)</f>
        <v>7</v>
      </c>
      <c r="Y38" s="106" t="str">
        <f t="shared" si="0"/>
        <v>Pérdida</v>
      </c>
    </row>
    <row r="39" spans="1:25" ht="18.75" x14ac:dyDescent="0.3">
      <c r="A39" s="65" t="s">
        <v>3037</v>
      </c>
      <c r="B39" s="47">
        <f>COUNTIFS('BD1'!H:H,Estadísticas!A39,'BD1'!T:T,"no")</f>
        <v>10</v>
      </c>
      <c r="C39" s="48">
        <f>COUNTIFS('BD2'!H:H,Estadísticas!A39,'BD2'!T:T,"no")</f>
        <v>0</v>
      </c>
      <c r="D39" s="53">
        <f>(COUNTIFS('BD1'!H:H,Estadísticas!A39,'BD1'!K:K,"ok") + COUNTIFS('BD1'!H:H,Estadísticas!A39,'BD1'!K:K,"sin video"))</f>
        <v>55</v>
      </c>
      <c r="E39" s="93">
        <f t="shared" si="7"/>
        <v>18.181818181818183</v>
      </c>
      <c r="F39" s="97">
        <f t="shared" si="9"/>
        <v>81.818181818181813</v>
      </c>
      <c r="G39" s="93">
        <f t="shared" si="10"/>
        <v>0</v>
      </c>
      <c r="H39" s="97">
        <f t="shared" si="11"/>
        <v>100</v>
      </c>
      <c r="V39" s="101">
        <v>164</v>
      </c>
      <c r="W39" s="102">
        <f>VLOOKUP(V39,Tabla14[],31,0)</f>
        <v>8</v>
      </c>
      <c r="X39" s="102">
        <f>VLOOKUP(V39,Tabla1[],31,0)</f>
        <v>8</v>
      </c>
      <c r="Y39" s="103" t="str">
        <f t="shared" si="0"/>
        <v>Se mantiene</v>
      </c>
    </row>
    <row r="40" spans="1:25" ht="18.75" x14ac:dyDescent="0.3">
      <c r="A40" s="64" t="s">
        <v>3038</v>
      </c>
      <c r="B40" s="51">
        <f>COUNTIFS('BD1'!H:H,Estadísticas!A40,'BD1'!T:T,"no")</f>
        <v>1</v>
      </c>
      <c r="C40" s="49">
        <f>COUNTIFS('BD2'!H:H,Estadísticas!A40,'BD2'!T:T,"no")</f>
        <v>0</v>
      </c>
      <c r="D40" s="54">
        <f>(COUNTIFS('BD1'!H:H,Estadísticas!A40,'BD1'!K:K,"ok") + COUNTIFS('BD1'!H:H,Estadísticas!A40,'BD1'!K:K,"sin video"))</f>
        <v>54</v>
      </c>
      <c r="E40" s="92">
        <f t="shared" si="7"/>
        <v>1.8518518518518519</v>
      </c>
      <c r="F40" s="96">
        <f t="shared" si="9"/>
        <v>98.148148148148152</v>
      </c>
      <c r="G40" s="92">
        <f t="shared" si="10"/>
        <v>0</v>
      </c>
      <c r="H40" s="96">
        <f t="shared" si="11"/>
        <v>100</v>
      </c>
      <c r="V40" s="104">
        <v>200</v>
      </c>
      <c r="W40" s="105">
        <f>VLOOKUP(V40,Tabla14[],31,0)</f>
        <v>8</v>
      </c>
      <c r="X40" s="105">
        <f>VLOOKUP(V40,Tabla1[],31,0)</f>
        <v>8</v>
      </c>
      <c r="Y40" s="106" t="str">
        <f t="shared" si="0"/>
        <v>Se mantiene</v>
      </c>
    </row>
    <row r="41" spans="1:25" ht="18.75" x14ac:dyDescent="0.3">
      <c r="A41" s="65" t="s">
        <v>3039</v>
      </c>
      <c r="B41" s="47">
        <f>COUNTIFS('BD1'!H:H,Estadísticas!A41,'BD1'!T:T,"no")</f>
        <v>3</v>
      </c>
      <c r="C41" s="48">
        <f>COUNTIFS('BD2'!H:H,Estadísticas!A41,'BD2'!T:T,"no")</f>
        <v>0</v>
      </c>
      <c r="D41" s="53">
        <f>(COUNTIFS('BD1'!H:H,Estadísticas!A41,'BD1'!K:K,"ok") + COUNTIFS('BD1'!H:H,Estadísticas!A41,'BD1'!K:K,"sin video"))</f>
        <v>20</v>
      </c>
      <c r="E41" s="93">
        <f t="shared" si="7"/>
        <v>15</v>
      </c>
      <c r="F41" s="97">
        <f t="shared" si="9"/>
        <v>85</v>
      </c>
      <c r="G41" s="93">
        <f t="shared" si="10"/>
        <v>0</v>
      </c>
      <c r="H41" s="97">
        <f t="shared" si="11"/>
        <v>100</v>
      </c>
      <c r="V41" s="101">
        <v>202</v>
      </c>
      <c r="W41" s="102">
        <f>VLOOKUP(V41,Tabla14[],31,0)</f>
        <v>8</v>
      </c>
      <c r="X41" s="102">
        <f>VLOOKUP(V41,Tabla1[],31,0)</f>
        <v>7</v>
      </c>
      <c r="Y41" s="103" t="str">
        <f t="shared" si="0"/>
        <v>Pérdida</v>
      </c>
    </row>
    <row r="42" spans="1:25" ht="19.5" thickBot="1" x14ac:dyDescent="0.35">
      <c r="A42" s="66" t="s">
        <v>3040</v>
      </c>
      <c r="B42" s="52">
        <f>COUNTIFS('BD1'!H:H,Estadísticas!A42,'BD1'!T:T,"no")</f>
        <v>2</v>
      </c>
      <c r="C42" s="50">
        <f>COUNTIFS('BD2'!H:H,Estadísticas!A42,'BD2'!T:T,"no")</f>
        <v>0</v>
      </c>
      <c r="D42" s="55">
        <f>(COUNTIFS('BD1'!H:H,Estadísticas!A42,'BD1'!K:K,"ok") + COUNTIFS('BD1'!H:H,Estadísticas!A42,'BD1'!K:K,"sin video"))</f>
        <v>25</v>
      </c>
      <c r="E42" s="94">
        <f t="shared" si="7"/>
        <v>8</v>
      </c>
      <c r="F42" s="98">
        <f t="shared" si="9"/>
        <v>92</v>
      </c>
      <c r="G42" s="94">
        <f t="shared" si="10"/>
        <v>0</v>
      </c>
      <c r="H42" s="98">
        <f t="shared" si="11"/>
        <v>100</v>
      </c>
      <c r="V42" s="104">
        <v>204</v>
      </c>
      <c r="W42" s="105">
        <f>VLOOKUP(V42,Tabla14[],31,0)</f>
        <v>8</v>
      </c>
      <c r="X42" s="105">
        <f>VLOOKUP(V42,Tabla1[],31,0)</f>
        <v>8</v>
      </c>
      <c r="Y42" s="106" t="str">
        <f t="shared" si="0"/>
        <v>Se mantiene</v>
      </c>
    </row>
    <row r="43" spans="1:25" ht="15" thickBot="1" x14ac:dyDescent="0.25">
      <c r="V43" s="101">
        <v>211</v>
      </c>
      <c r="W43" s="102">
        <f>VLOOKUP(V43,Tabla14[],31,0)</f>
        <v>8</v>
      </c>
      <c r="X43" s="102">
        <f>VLOOKUP(V43,Tabla1[],31,0)</f>
        <v>7</v>
      </c>
      <c r="Y43" s="103" t="str">
        <f t="shared" si="0"/>
        <v>Pérdida</v>
      </c>
    </row>
    <row r="44" spans="1:25" ht="21.75" thickBot="1" x14ac:dyDescent="0.4">
      <c r="A44" s="140" t="s">
        <v>3044</v>
      </c>
      <c r="B44" s="141"/>
      <c r="C44" s="141"/>
      <c r="D44" s="141"/>
      <c r="E44" s="141"/>
      <c r="F44" s="141"/>
      <c r="G44" s="141"/>
      <c r="H44" s="142"/>
      <c r="V44" s="104">
        <v>212</v>
      </c>
      <c r="W44" s="105">
        <f>VLOOKUP(V44,Tabla14[],31,0)</f>
        <v>5</v>
      </c>
      <c r="X44" s="105">
        <f>VLOOKUP(V44,Tabla1[],31,0)</f>
        <v>7</v>
      </c>
      <c r="Y44" s="106" t="str">
        <f t="shared" si="0"/>
        <v>Mejoría</v>
      </c>
    </row>
    <row r="45" spans="1:25" ht="15.75" thickBot="1" x14ac:dyDescent="0.3">
      <c r="A45" s="59" t="s">
        <v>3041</v>
      </c>
      <c r="B45" s="60" t="s">
        <v>3051</v>
      </c>
      <c r="C45" s="61" t="s">
        <v>3052</v>
      </c>
      <c r="D45" s="62" t="s">
        <v>3042</v>
      </c>
      <c r="E45" s="60" t="s">
        <v>3053</v>
      </c>
      <c r="F45" s="61" t="s">
        <v>3054</v>
      </c>
      <c r="G45" s="60" t="s">
        <v>3055</v>
      </c>
      <c r="H45" s="61" t="s">
        <v>3056</v>
      </c>
      <c r="V45" s="101">
        <v>214</v>
      </c>
      <c r="W45" s="102">
        <f>VLOOKUP(V45,Tabla14[],31,0)</f>
        <v>8</v>
      </c>
      <c r="X45" s="102">
        <f>VLOOKUP(V45,Tabla1[],31,0)</f>
        <v>7</v>
      </c>
      <c r="Y45" s="103" t="str">
        <f t="shared" si="0"/>
        <v>Pérdida</v>
      </c>
    </row>
    <row r="46" spans="1:25" ht="18.75" x14ac:dyDescent="0.3">
      <c r="A46" s="63" t="s">
        <v>3035</v>
      </c>
      <c r="B46" s="56">
        <f>COUNTIFS('BD1'!H:H,Estadísticas!A46,'BD1'!U:U,"no")</f>
        <v>6</v>
      </c>
      <c r="C46" s="57">
        <f>COUNTIFS('BD2'!H:H,Estadísticas!A46,'BD2'!U:U,"no")</f>
        <v>6</v>
      </c>
      <c r="D46" s="58">
        <f>(COUNTIFS('BD1'!H:H,Estadísticas!A46,'BD1'!K:K,"ok") + COUNTIFS('BD1'!H:H,Estadísticas!A46,'BD1'!K:K,"sin video"))</f>
        <v>217</v>
      </c>
      <c r="E46" s="91">
        <f t="shared" ref="E46:E51" si="12">B46*100/D46</f>
        <v>2.7649769585253456</v>
      </c>
      <c r="F46" s="95">
        <f>(D46-B46)*100/D46</f>
        <v>97.235023041474648</v>
      </c>
      <c r="G46" s="91">
        <f t="shared" ref="G46:G51" si="13">C46*100/D46</f>
        <v>2.7649769585253456</v>
      </c>
      <c r="H46" s="99">
        <f t="shared" ref="H46:H51" si="14">(D46-C46)*100/D46</f>
        <v>97.235023041474648</v>
      </c>
      <c r="V46" s="104">
        <v>215</v>
      </c>
      <c r="W46" s="105">
        <f>VLOOKUP(V46,Tabla14[],31,0)</f>
        <v>8</v>
      </c>
      <c r="X46" s="105">
        <f>VLOOKUP(V46,Tabla1[],31,0)</f>
        <v>7</v>
      </c>
      <c r="Y46" s="106" t="str">
        <f t="shared" si="0"/>
        <v>Pérdida</v>
      </c>
    </row>
    <row r="47" spans="1:25" ht="18.75" x14ac:dyDescent="0.3">
      <c r="A47" s="64" t="s">
        <v>3036</v>
      </c>
      <c r="B47" s="51">
        <f>COUNTIFS('BD1'!H:H,Estadísticas!A47,'BD1'!U:U,"no")</f>
        <v>4</v>
      </c>
      <c r="C47" s="49">
        <f>COUNTIFS('BD2'!H:H,Estadísticas!A47,'BD2'!U:U,"no")</f>
        <v>0</v>
      </c>
      <c r="D47" s="54">
        <f>(COUNTIFS('BD1'!H:H,Estadísticas!A47,'BD1'!K:K,"ok") + COUNTIFS('BD1'!H:H,Estadísticas!A47,'BD1'!K:K,"sin video"))</f>
        <v>47</v>
      </c>
      <c r="E47" s="92">
        <f t="shared" si="12"/>
        <v>8.5106382978723403</v>
      </c>
      <c r="F47" s="96">
        <f t="shared" ref="F47:F51" si="15">(D47-B47)*100/D47</f>
        <v>91.489361702127653</v>
      </c>
      <c r="G47" s="92">
        <f t="shared" si="13"/>
        <v>0</v>
      </c>
      <c r="H47" s="96">
        <f t="shared" si="14"/>
        <v>100</v>
      </c>
      <c r="V47" s="101">
        <v>216</v>
      </c>
      <c r="W47" s="102">
        <f>VLOOKUP(V47,Tabla14[],31,0)</f>
        <v>8</v>
      </c>
      <c r="X47" s="102">
        <f>VLOOKUP(V47,Tabla1[],31,0)</f>
        <v>8</v>
      </c>
      <c r="Y47" s="103" t="str">
        <f t="shared" si="0"/>
        <v>Se mantiene</v>
      </c>
    </row>
    <row r="48" spans="1:25" ht="18.75" x14ac:dyDescent="0.3">
      <c r="A48" s="65" t="s">
        <v>3037</v>
      </c>
      <c r="B48" s="47">
        <f>COUNTIFS('BD1'!H:H,Estadísticas!A48,'BD1'!U:U,"no")</f>
        <v>7</v>
      </c>
      <c r="C48" s="48">
        <f>COUNTIFS('BD2'!H:H,Estadísticas!A48,'BD2'!U:U,"no")</f>
        <v>0</v>
      </c>
      <c r="D48" s="53">
        <f>(COUNTIFS('BD1'!H:H,Estadísticas!A48,'BD1'!K:K,"ok") + COUNTIFS('BD1'!H:H,Estadísticas!A48,'BD1'!K:K,"sin video"))</f>
        <v>55</v>
      </c>
      <c r="E48" s="93">
        <f t="shared" si="12"/>
        <v>12.727272727272727</v>
      </c>
      <c r="F48" s="97">
        <f t="shared" si="15"/>
        <v>87.272727272727266</v>
      </c>
      <c r="G48" s="93">
        <f t="shared" si="13"/>
        <v>0</v>
      </c>
      <c r="H48" s="97">
        <f t="shared" si="14"/>
        <v>100</v>
      </c>
      <c r="V48" s="104">
        <v>217</v>
      </c>
      <c r="W48" s="105">
        <f>VLOOKUP(V48,Tabla14[],31,0)</f>
        <v>8</v>
      </c>
      <c r="X48" s="105">
        <f>VLOOKUP(V48,Tabla1[],31,0)</f>
        <v>0</v>
      </c>
      <c r="Y48" s="106" t="str">
        <f t="shared" si="0"/>
        <v>Pérdida</v>
      </c>
    </row>
    <row r="49" spans="1:25" ht="18.75" x14ac:dyDescent="0.3">
      <c r="A49" s="64" t="s">
        <v>3038</v>
      </c>
      <c r="B49" s="51">
        <f>COUNTIFS('BD1'!H:H,Estadísticas!A49,'BD1'!U:U,"no")</f>
        <v>1</v>
      </c>
      <c r="C49" s="49">
        <f>COUNTIFS('BD2'!H:H,Estadísticas!A49,'BD2'!U:U,"no")</f>
        <v>0</v>
      </c>
      <c r="D49" s="54">
        <f>(COUNTIFS('BD1'!H:H,Estadísticas!A49,'BD1'!K:K,"ok") + COUNTIFS('BD1'!H:H,Estadísticas!A49,'BD1'!K:K,"sin video"))</f>
        <v>54</v>
      </c>
      <c r="E49" s="92">
        <f t="shared" si="12"/>
        <v>1.8518518518518519</v>
      </c>
      <c r="F49" s="96">
        <f t="shared" si="15"/>
        <v>98.148148148148152</v>
      </c>
      <c r="G49" s="92">
        <f t="shared" si="13"/>
        <v>0</v>
      </c>
      <c r="H49" s="96">
        <f t="shared" si="14"/>
        <v>100</v>
      </c>
      <c r="V49" s="101">
        <v>222</v>
      </c>
      <c r="W49" s="102">
        <f>VLOOKUP(V49,Tabla14[],31,0)</f>
        <v>8</v>
      </c>
      <c r="X49" s="102">
        <f>VLOOKUP(V49,Tabla1[],31,0)</f>
        <v>8</v>
      </c>
      <c r="Y49" s="103" t="str">
        <f t="shared" si="0"/>
        <v>Se mantiene</v>
      </c>
    </row>
    <row r="50" spans="1:25" ht="18.75" x14ac:dyDescent="0.3">
      <c r="A50" s="65" t="s">
        <v>3039</v>
      </c>
      <c r="B50" s="47">
        <f>COUNTIFS('BD1'!H:H,Estadísticas!A50,'BD1'!U:U,"no")</f>
        <v>3</v>
      </c>
      <c r="C50" s="48">
        <f>COUNTIFS('BD2'!H:H,Estadísticas!A50,'BD2'!U:U,"no")</f>
        <v>0</v>
      </c>
      <c r="D50" s="53">
        <f>(COUNTIFS('BD1'!H:H,Estadísticas!A50,'BD1'!K:K,"ok") + COUNTIFS('BD1'!H:H,Estadísticas!A50,'BD1'!K:K,"sin video"))</f>
        <v>20</v>
      </c>
      <c r="E50" s="93">
        <f t="shared" si="12"/>
        <v>15</v>
      </c>
      <c r="F50" s="97">
        <f t="shared" si="15"/>
        <v>85</v>
      </c>
      <c r="G50" s="93">
        <f t="shared" si="13"/>
        <v>0</v>
      </c>
      <c r="H50" s="97">
        <f t="shared" si="14"/>
        <v>100</v>
      </c>
      <c r="V50" s="104">
        <v>224</v>
      </c>
      <c r="W50" s="105">
        <f>VLOOKUP(V50,Tabla14[],31,0)</f>
        <v>8</v>
      </c>
      <c r="X50" s="105">
        <f>VLOOKUP(V50,Tabla1[],31,0)</f>
        <v>8</v>
      </c>
      <c r="Y50" s="106" t="str">
        <f t="shared" si="0"/>
        <v>Se mantiene</v>
      </c>
    </row>
    <row r="51" spans="1:25" ht="19.5" thickBot="1" x14ac:dyDescent="0.35">
      <c r="A51" s="66" t="s">
        <v>3040</v>
      </c>
      <c r="B51" s="52">
        <f>COUNTIFS('BD1'!H:H,Estadísticas!A51,'BD1'!U:U,"no")</f>
        <v>2</v>
      </c>
      <c r="C51" s="50">
        <f>COUNTIFS('BD2'!H:H,Estadísticas!A51,'BD2'!U:U,"no")</f>
        <v>0</v>
      </c>
      <c r="D51" s="55">
        <f>(COUNTIFS('BD1'!H:H,Estadísticas!A51,'BD1'!K:K,"ok") + COUNTIFS('BD1'!H:H,Estadísticas!A51,'BD1'!K:K,"sin video"))</f>
        <v>25</v>
      </c>
      <c r="E51" s="94">
        <f t="shared" si="12"/>
        <v>8</v>
      </c>
      <c r="F51" s="98">
        <f t="shared" si="15"/>
        <v>92</v>
      </c>
      <c r="G51" s="94">
        <f t="shared" si="13"/>
        <v>0</v>
      </c>
      <c r="H51" s="98">
        <f t="shared" si="14"/>
        <v>100</v>
      </c>
      <c r="V51" s="101">
        <v>231</v>
      </c>
      <c r="W51" s="102">
        <f>VLOOKUP(V51,Tabla14[],31,0)</f>
        <v>7</v>
      </c>
      <c r="X51" s="102">
        <f>VLOOKUP(V51,Tabla1[],31,0)</f>
        <v>7</v>
      </c>
      <c r="Y51" s="103" t="str">
        <f t="shared" si="0"/>
        <v>Se mantiene</v>
      </c>
    </row>
    <row r="52" spans="1:25" ht="15" thickBot="1" x14ac:dyDescent="0.25">
      <c r="V52" s="104">
        <v>233</v>
      </c>
      <c r="W52" s="105">
        <f>VLOOKUP(V52,Tabla14[],31,0)</f>
        <v>8</v>
      </c>
      <c r="X52" s="105">
        <f>VLOOKUP(V52,Tabla1[],31,0)</f>
        <v>8</v>
      </c>
      <c r="Y52" s="106" t="str">
        <f t="shared" si="0"/>
        <v>Se mantiene</v>
      </c>
    </row>
    <row r="53" spans="1:25" ht="21.75" thickBot="1" x14ac:dyDescent="0.4">
      <c r="A53" s="140" t="s">
        <v>3045</v>
      </c>
      <c r="B53" s="141"/>
      <c r="C53" s="141"/>
      <c r="D53" s="141"/>
      <c r="E53" s="141"/>
      <c r="F53" s="141"/>
      <c r="G53" s="141"/>
      <c r="H53" s="142"/>
      <c r="V53" s="101">
        <v>234</v>
      </c>
      <c r="W53" s="102">
        <f>VLOOKUP(V53,Tabla14[],31,0)</f>
        <v>8</v>
      </c>
      <c r="X53" s="102">
        <f>VLOOKUP(V53,Tabla1[],31,0)</f>
        <v>8</v>
      </c>
      <c r="Y53" s="103" t="str">
        <f t="shared" si="0"/>
        <v>Se mantiene</v>
      </c>
    </row>
    <row r="54" spans="1:25" ht="15.75" thickBot="1" x14ac:dyDescent="0.3">
      <c r="A54" s="59" t="s">
        <v>3041</v>
      </c>
      <c r="B54" s="60" t="s">
        <v>3051</v>
      </c>
      <c r="C54" s="61" t="s">
        <v>3052</v>
      </c>
      <c r="D54" s="62" t="s">
        <v>3042</v>
      </c>
      <c r="E54" s="60" t="s">
        <v>3053</v>
      </c>
      <c r="F54" s="61" t="s">
        <v>3054</v>
      </c>
      <c r="G54" s="60" t="s">
        <v>3055</v>
      </c>
      <c r="H54" s="61" t="s">
        <v>3056</v>
      </c>
      <c r="V54" s="104">
        <v>241</v>
      </c>
      <c r="W54" s="105">
        <f>VLOOKUP(V54,Tabla14[],31,0)</f>
        <v>8</v>
      </c>
      <c r="X54" s="105">
        <f>VLOOKUP(V54,Tabla1[],31,0)</f>
        <v>8</v>
      </c>
      <c r="Y54" s="106" t="str">
        <f t="shared" si="0"/>
        <v>Se mantiene</v>
      </c>
    </row>
    <row r="55" spans="1:25" ht="18.75" x14ac:dyDescent="0.3">
      <c r="A55" s="63" t="s">
        <v>3035</v>
      </c>
      <c r="B55" s="56">
        <f>COUNTIFS('BD1'!H:H,Estadísticas!A55,'BD1'!V:V,"no")</f>
        <v>17</v>
      </c>
      <c r="C55" s="57">
        <f>COUNTIFS('BD2'!H:H,Estadísticas!A55,'BD2'!V:V,"no")</f>
        <v>20</v>
      </c>
      <c r="D55" s="58">
        <f>(COUNTIFS('BD1'!H:H,Estadísticas!A55,'BD1'!K:K,"ok") + COUNTIFS('BD1'!H:H,Estadísticas!A55,'BD1'!K:K,"sin video"))</f>
        <v>217</v>
      </c>
      <c r="E55" s="91">
        <f t="shared" ref="E55:E60" si="16">B55*100/D55</f>
        <v>7.8341013824884795</v>
      </c>
      <c r="F55" s="95">
        <f>(D55-B55)*100/D55</f>
        <v>92.165898617511516</v>
      </c>
      <c r="G55" s="91">
        <f t="shared" ref="G55:G60" si="17">C55*100/D55</f>
        <v>9.2165898617511512</v>
      </c>
      <c r="H55" s="99">
        <f t="shared" ref="H55:H60" si="18">(D55-C55)*100/D55</f>
        <v>90.783410138248854</v>
      </c>
      <c r="V55" s="101">
        <v>242</v>
      </c>
      <c r="W55" s="102">
        <f>VLOOKUP(V55,Tabla14[],31,0)</f>
        <v>8</v>
      </c>
      <c r="X55" s="102">
        <f>VLOOKUP(V55,Tabla1[],31,0)</f>
        <v>8</v>
      </c>
      <c r="Y55" s="103" t="str">
        <f t="shared" si="0"/>
        <v>Se mantiene</v>
      </c>
    </row>
    <row r="56" spans="1:25" ht="18.75" x14ac:dyDescent="0.3">
      <c r="A56" s="64" t="s">
        <v>3036</v>
      </c>
      <c r="B56" s="51">
        <f>COUNTIFS('BD1'!H:H,Estadísticas!A56,'BD1'!V:V,"no")</f>
        <v>4</v>
      </c>
      <c r="C56" s="49">
        <f>COUNTIFS('BD2'!H:H,Estadísticas!A56,'BD2'!V:V,"no")</f>
        <v>0</v>
      </c>
      <c r="D56" s="54">
        <f>(COUNTIFS('BD1'!H:H,Estadísticas!A56,'BD1'!K:K,"ok") + COUNTIFS('BD1'!H:H,Estadísticas!A56,'BD1'!K:K,"sin video"))</f>
        <v>47</v>
      </c>
      <c r="E56" s="92">
        <f t="shared" si="16"/>
        <v>8.5106382978723403</v>
      </c>
      <c r="F56" s="96">
        <f t="shared" ref="F56:F60" si="19">(D56-B56)*100/D56</f>
        <v>91.489361702127653</v>
      </c>
      <c r="G56" s="92">
        <f t="shared" si="17"/>
        <v>0</v>
      </c>
      <c r="H56" s="96">
        <f t="shared" si="18"/>
        <v>100</v>
      </c>
      <c r="V56" s="104">
        <v>248</v>
      </c>
      <c r="W56" s="105">
        <f>VLOOKUP(V56,Tabla14[],31,0)</f>
        <v>7</v>
      </c>
      <c r="X56" s="105">
        <f>VLOOKUP(V56,Tabla1[],31,0)</f>
        <v>5</v>
      </c>
      <c r="Y56" s="106" t="str">
        <f t="shared" si="0"/>
        <v>Pérdida</v>
      </c>
    </row>
    <row r="57" spans="1:25" ht="18.75" x14ac:dyDescent="0.3">
      <c r="A57" s="65" t="s">
        <v>3037</v>
      </c>
      <c r="B57" s="47">
        <f>COUNTIFS('BD1'!H:H,Estadísticas!A57,'BD1'!V:V,"no")</f>
        <v>13</v>
      </c>
      <c r="C57" s="48">
        <f>COUNTIFS('BD2'!H:H,Estadísticas!A57,'BD2'!V:V,"no")</f>
        <v>0</v>
      </c>
      <c r="D57" s="53">
        <f>(COUNTIFS('BD1'!H:H,Estadísticas!A57,'BD1'!K:K,"ok") + COUNTIFS('BD1'!H:H,Estadísticas!A57,'BD1'!K:K,"sin video"))</f>
        <v>55</v>
      </c>
      <c r="E57" s="93">
        <f t="shared" si="16"/>
        <v>23.636363636363637</v>
      </c>
      <c r="F57" s="97">
        <f t="shared" si="19"/>
        <v>76.36363636363636</v>
      </c>
      <c r="G57" s="93">
        <f t="shared" si="17"/>
        <v>0</v>
      </c>
      <c r="H57" s="97">
        <f t="shared" si="18"/>
        <v>100</v>
      </c>
      <c r="V57" s="101">
        <v>254</v>
      </c>
      <c r="W57" s="102">
        <f>VLOOKUP(V57,Tabla14[],31,0)</f>
        <v>7</v>
      </c>
      <c r="X57" s="102">
        <f>VLOOKUP(V57,Tabla1[],31,0)</f>
        <v>8</v>
      </c>
      <c r="Y57" s="103" t="str">
        <f t="shared" si="0"/>
        <v>Mejoría</v>
      </c>
    </row>
    <row r="58" spans="1:25" ht="18.75" x14ac:dyDescent="0.3">
      <c r="A58" s="64" t="s">
        <v>3038</v>
      </c>
      <c r="B58" s="51">
        <f>COUNTIFS('BD1'!H:H,Estadísticas!A58,'BD1'!V:V,"no")</f>
        <v>3</v>
      </c>
      <c r="C58" s="49">
        <f>COUNTIFS('BD2'!H:H,Estadísticas!A58,'BD2'!V:V,"no")</f>
        <v>0</v>
      </c>
      <c r="D58" s="54">
        <f>(COUNTIFS('BD1'!H:H,Estadísticas!A58,'BD1'!K:K,"ok") + COUNTIFS('BD1'!H:H,Estadísticas!A58,'BD1'!K:K,"sin video"))</f>
        <v>54</v>
      </c>
      <c r="E58" s="92">
        <f t="shared" si="16"/>
        <v>5.5555555555555554</v>
      </c>
      <c r="F58" s="96">
        <f t="shared" si="19"/>
        <v>94.444444444444443</v>
      </c>
      <c r="G58" s="92">
        <f t="shared" si="17"/>
        <v>0</v>
      </c>
      <c r="H58" s="96">
        <f t="shared" si="18"/>
        <v>100</v>
      </c>
      <c r="V58" s="104">
        <v>256</v>
      </c>
      <c r="W58" s="105">
        <f>VLOOKUP(V58,Tabla14[],31,0)</f>
        <v>8</v>
      </c>
      <c r="X58" s="105">
        <f>VLOOKUP(V58,Tabla1[],31,0)</f>
        <v>8</v>
      </c>
      <c r="Y58" s="106" t="str">
        <f t="shared" si="0"/>
        <v>Se mantiene</v>
      </c>
    </row>
    <row r="59" spans="1:25" ht="18.75" x14ac:dyDescent="0.3">
      <c r="A59" s="65" t="s">
        <v>3039</v>
      </c>
      <c r="B59" s="47">
        <f>COUNTIFS('BD1'!H:H,Estadísticas!A59,'BD1'!V:V,"no")</f>
        <v>5</v>
      </c>
      <c r="C59" s="48">
        <f>COUNTIFS('BD2'!H:H,Estadísticas!A59,'BD2'!V:V,"no")</f>
        <v>0</v>
      </c>
      <c r="D59" s="53">
        <f>(COUNTIFS('BD1'!H:H,Estadísticas!A59,'BD1'!K:K,"ok") + COUNTIFS('BD1'!H:H,Estadísticas!A59,'BD1'!K:K,"sin video"))</f>
        <v>20</v>
      </c>
      <c r="E59" s="93">
        <f t="shared" si="16"/>
        <v>25</v>
      </c>
      <c r="F59" s="97">
        <f t="shared" si="19"/>
        <v>75</v>
      </c>
      <c r="G59" s="93">
        <f t="shared" si="17"/>
        <v>0</v>
      </c>
      <c r="H59" s="97">
        <f t="shared" si="18"/>
        <v>100</v>
      </c>
      <c r="V59" s="101">
        <v>257</v>
      </c>
      <c r="W59" s="102">
        <f>VLOOKUP(V59,Tabla14[],31,0)</f>
        <v>8</v>
      </c>
      <c r="X59" s="102">
        <f>VLOOKUP(V59,Tabla1[],31,0)</f>
        <v>8</v>
      </c>
      <c r="Y59" s="103" t="str">
        <f t="shared" si="0"/>
        <v>Se mantiene</v>
      </c>
    </row>
    <row r="60" spans="1:25" ht="19.5" thickBot="1" x14ac:dyDescent="0.35">
      <c r="A60" s="66" t="s">
        <v>3040</v>
      </c>
      <c r="B60" s="52">
        <f>COUNTIFS('BD1'!H:H,Estadísticas!A60,'BD1'!V:V,"no")</f>
        <v>2</v>
      </c>
      <c r="C60" s="50">
        <f>COUNTIFS('BD2'!H:H,Estadísticas!A60,'BD2'!V:V,"no")</f>
        <v>0</v>
      </c>
      <c r="D60" s="55">
        <f>(COUNTIFS('BD1'!H:H,Estadísticas!A60,'BD1'!K:K,"ok") + COUNTIFS('BD1'!H:H,Estadísticas!A60,'BD1'!K:K,"sin video"))</f>
        <v>25</v>
      </c>
      <c r="E60" s="94">
        <f t="shared" si="16"/>
        <v>8</v>
      </c>
      <c r="F60" s="98">
        <f t="shared" si="19"/>
        <v>92</v>
      </c>
      <c r="G60" s="94">
        <f t="shared" si="17"/>
        <v>0</v>
      </c>
      <c r="H60" s="98">
        <f t="shared" si="18"/>
        <v>100</v>
      </c>
      <c r="V60" s="104">
        <v>259</v>
      </c>
      <c r="W60" s="105">
        <f>VLOOKUP(V60,Tabla14[],31,0)</f>
        <v>8</v>
      </c>
      <c r="X60" s="105">
        <f>VLOOKUP(V60,Tabla1[],31,0)</f>
        <v>8</v>
      </c>
      <c r="Y60" s="106" t="str">
        <f t="shared" si="0"/>
        <v>Se mantiene</v>
      </c>
    </row>
    <row r="61" spans="1:25" ht="15" thickBot="1" x14ac:dyDescent="0.25">
      <c r="V61" s="101">
        <v>266</v>
      </c>
      <c r="W61" s="102">
        <f>VLOOKUP(V61,Tabla14[],31,0)</f>
        <v>8</v>
      </c>
      <c r="X61" s="102">
        <f>VLOOKUP(V61,Tabla1[],31,0)</f>
        <v>8</v>
      </c>
      <c r="Y61" s="103" t="str">
        <f t="shared" si="0"/>
        <v>Se mantiene</v>
      </c>
    </row>
    <row r="62" spans="1:25" ht="21.75" thickBot="1" x14ac:dyDescent="0.4">
      <c r="A62" s="140" t="s">
        <v>3046</v>
      </c>
      <c r="B62" s="141"/>
      <c r="C62" s="141"/>
      <c r="D62" s="141"/>
      <c r="E62" s="141"/>
      <c r="F62" s="141"/>
      <c r="G62" s="141"/>
      <c r="H62" s="142"/>
      <c r="V62" s="104">
        <v>269</v>
      </c>
      <c r="W62" s="105">
        <f>VLOOKUP(V62,Tabla14[],31,0)</f>
        <v>8</v>
      </c>
      <c r="X62" s="105">
        <f>VLOOKUP(V62,Tabla1[],31,0)</f>
        <v>3</v>
      </c>
      <c r="Y62" s="106" t="str">
        <f t="shared" si="0"/>
        <v>Pérdida</v>
      </c>
    </row>
    <row r="63" spans="1:25" ht="15.75" thickBot="1" x14ac:dyDescent="0.3">
      <c r="A63" s="59" t="s">
        <v>3041</v>
      </c>
      <c r="B63" s="60" t="s">
        <v>3051</v>
      </c>
      <c r="C63" s="61" t="s">
        <v>3052</v>
      </c>
      <c r="D63" s="62" t="s">
        <v>3042</v>
      </c>
      <c r="E63" s="60" t="s">
        <v>3053</v>
      </c>
      <c r="F63" s="61" t="s">
        <v>3054</v>
      </c>
      <c r="G63" s="60" t="s">
        <v>3055</v>
      </c>
      <c r="H63" s="61" t="s">
        <v>3056</v>
      </c>
      <c r="V63" s="101">
        <v>274</v>
      </c>
      <c r="W63" s="102">
        <f>VLOOKUP(V63,Tabla14[],31,0)</f>
        <v>7</v>
      </c>
      <c r="X63" s="102">
        <f>VLOOKUP(V63,Tabla1[],31,0)</f>
        <v>8</v>
      </c>
      <c r="Y63" s="103" t="str">
        <f t="shared" si="0"/>
        <v>Mejoría</v>
      </c>
    </row>
    <row r="64" spans="1:25" ht="18.75" x14ac:dyDescent="0.3">
      <c r="A64" s="63" t="s">
        <v>3035</v>
      </c>
      <c r="B64" s="56">
        <f>COUNTIFS('BD1'!H:H,Estadísticas!A64,'BD1'!W:W,"no")</f>
        <v>6</v>
      </c>
      <c r="C64" s="57">
        <f>COUNTIFS('BD2'!H:H,Estadísticas!A64,'BD2'!W:W,"no")</f>
        <v>7</v>
      </c>
      <c r="D64" s="58">
        <f>(COUNTIFS('BD1'!H:H,Estadísticas!A64,'BD1'!K:K,"ok") + COUNTIFS('BD1'!H:H,Estadísticas!A64,'BD1'!K:K,"sin video"))</f>
        <v>217</v>
      </c>
      <c r="E64" s="91">
        <f t="shared" ref="E64:E69" si="20">B64*100/D64</f>
        <v>2.7649769585253456</v>
      </c>
      <c r="F64" s="95">
        <f>(D64-B64)*100/D64</f>
        <v>97.235023041474648</v>
      </c>
      <c r="G64" s="91">
        <f t="shared" ref="G64:G69" si="21">C64*100/D64</f>
        <v>3.225806451612903</v>
      </c>
      <c r="H64" s="99">
        <f t="shared" ref="H64:H69" si="22">(D64-C64)*100/D64</f>
        <v>96.774193548387103</v>
      </c>
      <c r="V64" s="104">
        <v>275</v>
      </c>
      <c r="W64" s="105">
        <f>VLOOKUP(V64,Tabla14[],31,0)</f>
        <v>8</v>
      </c>
      <c r="X64" s="105">
        <f>VLOOKUP(V64,Tabla1[],31,0)</f>
        <v>8</v>
      </c>
      <c r="Y64" s="106" t="str">
        <f t="shared" si="0"/>
        <v>Se mantiene</v>
      </c>
    </row>
    <row r="65" spans="1:25" ht="18.75" x14ac:dyDescent="0.3">
      <c r="A65" s="64" t="s">
        <v>3036</v>
      </c>
      <c r="B65" s="51">
        <f>COUNTIFS('BD1'!H:H,Estadísticas!A65,'BD1'!W:W,"no")</f>
        <v>3</v>
      </c>
      <c r="C65" s="49">
        <f>COUNTIFS('BD2'!H:H,Estadísticas!A65,'BD2'!W:W,"no")</f>
        <v>0</v>
      </c>
      <c r="D65" s="54">
        <f>(COUNTIFS('BD1'!H:H,Estadísticas!A65,'BD1'!K:K,"ok") + COUNTIFS('BD1'!H:H,Estadísticas!A65,'BD1'!K:K,"sin video"))</f>
        <v>47</v>
      </c>
      <c r="E65" s="92">
        <f t="shared" si="20"/>
        <v>6.3829787234042552</v>
      </c>
      <c r="F65" s="96">
        <f t="shared" ref="F65:F69" si="23">(D65-B65)*100/D65</f>
        <v>93.61702127659575</v>
      </c>
      <c r="G65" s="92">
        <f t="shared" si="21"/>
        <v>0</v>
      </c>
      <c r="H65" s="96">
        <f t="shared" si="22"/>
        <v>100</v>
      </c>
      <c r="V65" s="101">
        <v>287</v>
      </c>
      <c r="W65" s="102">
        <f>VLOOKUP(V65,Tabla14[],31,0)</f>
        <v>8</v>
      </c>
      <c r="X65" s="102">
        <f>VLOOKUP(V65,Tabla1[],31,0)</f>
        <v>8</v>
      </c>
      <c r="Y65" s="103" t="str">
        <f t="shared" si="0"/>
        <v>Se mantiene</v>
      </c>
    </row>
    <row r="66" spans="1:25" ht="18.75" x14ac:dyDescent="0.3">
      <c r="A66" s="65" t="s">
        <v>3037</v>
      </c>
      <c r="B66" s="47">
        <f>COUNTIFS('BD1'!H:H,Estadísticas!A66,'BD1'!W:W,"no")</f>
        <v>7</v>
      </c>
      <c r="C66" s="48">
        <f>COUNTIFS('BD2'!H:H,Estadísticas!A66,'BD2'!W:W,"no")</f>
        <v>0</v>
      </c>
      <c r="D66" s="53">
        <f>(COUNTIFS('BD1'!H:H,Estadísticas!A66,'BD1'!K:K,"ok") + COUNTIFS('BD1'!H:H,Estadísticas!A66,'BD1'!K:K,"sin video"))</f>
        <v>55</v>
      </c>
      <c r="E66" s="93">
        <f t="shared" si="20"/>
        <v>12.727272727272727</v>
      </c>
      <c r="F66" s="97">
        <f t="shared" si="23"/>
        <v>87.272727272727266</v>
      </c>
      <c r="G66" s="93">
        <f t="shared" si="21"/>
        <v>0</v>
      </c>
      <c r="H66" s="97">
        <f t="shared" si="22"/>
        <v>100</v>
      </c>
      <c r="V66" s="104">
        <v>295</v>
      </c>
      <c r="W66" s="105">
        <f>VLOOKUP(V66,Tabla14[],31,0)</f>
        <v>8</v>
      </c>
      <c r="X66" s="105">
        <f>VLOOKUP(V66,Tabla1[],31,0)</f>
        <v>2</v>
      </c>
      <c r="Y66" s="106" t="str">
        <f t="shared" si="0"/>
        <v>Pérdida</v>
      </c>
    </row>
    <row r="67" spans="1:25" ht="18.75" x14ac:dyDescent="0.3">
      <c r="A67" s="64" t="s">
        <v>3038</v>
      </c>
      <c r="B67" s="51">
        <f>COUNTIFS('BD1'!H:H,Estadísticas!A67,'BD1'!W:W,"no")</f>
        <v>1</v>
      </c>
      <c r="C67" s="49">
        <f>COUNTIFS('BD2'!H:H,Estadísticas!A67,'BD2'!W:W,"no")</f>
        <v>0</v>
      </c>
      <c r="D67" s="54">
        <f>(COUNTIFS('BD1'!H:H,Estadísticas!A67,'BD1'!K:K,"ok") + COUNTIFS('BD1'!H:H,Estadísticas!A67,'BD1'!K:K,"sin video"))</f>
        <v>54</v>
      </c>
      <c r="E67" s="92">
        <f t="shared" si="20"/>
        <v>1.8518518518518519</v>
      </c>
      <c r="F67" s="96">
        <f t="shared" si="23"/>
        <v>98.148148148148152</v>
      </c>
      <c r="G67" s="92">
        <f t="shared" si="21"/>
        <v>0</v>
      </c>
      <c r="H67" s="96">
        <f t="shared" si="22"/>
        <v>100</v>
      </c>
      <c r="V67" s="101">
        <v>298</v>
      </c>
      <c r="W67" s="102">
        <f>VLOOKUP(V67,Tabla14[],31,0)</f>
        <v>8</v>
      </c>
      <c r="X67" s="102">
        <f>VLOOKUP(V67,Tabla1[],31,0)</f>
        <v>7</v>
      </c>
      <c r="Y67" s="103" t="str">
        <f t="shared" si="0"/>
        <v>Pérdida</v>
      </c>
    </row>
    <row r="68" spans="1:25" ht="18.75" x14ac:dyDescent="0.3">
      <c r="A68" s="65" t="s">
        <v>3039</v>
      </c>
      <c r="B68" s="47">
        <f>COUNTIFS('BD1'!H:H,Estadísticas!A68,'BD1'!W:W,"no")</f>
        <v>3</v>
      </c>
      <c r="C68" s="48">
        <f>COUNTIFS('BD2'!H:H,Estadísticas!A68,'BD2'!W:W,"no")</f>
        <v>0</v>
      </c>
      <c r="D68" s="53">
        <f>(COUNTIFS('BD1'!H:H,Estadísticas!A68,'BD1'!K:K,"ok") + COUNTIFS('BD1'!H:H,Estadísticas!A68,'BD1'!K:K,"sin video"))</f>
        <v>20</v>
      </c>
      <c r="E68" s="93">
        <f t="shared" si="20"/>
        <v>15</v>
      </c>
      <c r="F68" s="97">
        <f t="shared" si="23"/>
        <v>85</v>
      </c>
      <c r="G68" s="93">
        <f t="shared" si="21"/>
        <v>0</v>
      </c>
      <c r="H68" s="97">
        <f t="shared" si="22"/>
        <v>100</v>
      </c>
      <c r="V68" s="104">
        <v>305</v>
      </c>
      <c r="W68" s="105">
        <f>VLOOKUP(V68,Tabla14[],31,0)</f>
        <v>6</v>
      </c>
      <c r="X68" s="105">
        <f>VLOOKUP(V68,Tabla1[],31,0)</f>
        <v>8</v>
      </c>
      <c r="Y68" s="106" t="str">
        <f t="shared" ref="Y68:Y131" si="24">IF(X68&gt;W68,"Mejoría",IF(X68&lt;W68,"Pérdida","Se mantiene"))</f>
        <v>Mejoría</v>
      </c>
    </row>
    <row r="69" spans="1:25" ht="19.5" thickBot="1" x14ac:dyDescent="0.35">
      <c r="A69" s="66" t="s">
        <v>3040</v>
      </c>
      <c r="B69" s="52">
        <f>COUNTIFS('BD1'!H:H,Estadísticas!A69,'BD1'!W:W,"no")</f>
        <v>2</v>
      </c>
      <c r="C69" s="50">
        <f>COUNTIFS('BD2'!H:H,Estadísticas!A69,'BD2'!W:W,"no")</f>
        <v>0</v>
      </c>
      <c r="D69" s="55">
        <f>(COUNTIFS('BD1'!H:H,Estadísticas!A69,'BD1'!K:K,"ok") + COUNTIFS('BD1'!H:H,Estadísticas!A69,'BD1'!K:K,"sin video"))</f>
        <v>25</v>
      </c>
      <c r="E69" s="94">
        <f t="shared" si="20"/>
        <v>8</v>
      </c>
      <c r="F69" s="98">
        <f t="shared" si="23"/>
        <v>92</v>
      </c>
      <c r="G69" s="94">
        <f t="shared" si="21"/>
        <v>0</v>
      </c>
      <c r="H69" s="98">
        <f t="shared" si="22"/>
        <v>100</v>
      </c>
      <c r="V69" s="101">
        <v>307</v>
      </c>
      <c r="W69" s="102">
        <f>VLOOKUP(V69,Tabla14[],31,0)</f>
        <v>8</v>
      </c>
      <c r="X69" s="102">
        <f>VLOOKUP(V69,Tabla1[],31,0)</f>
        <v>7</v>
      </c>
      <c r="Y69" s="103" t="str">
        <f t="shared" si="24"/>
        <v>Pérdida</v>
      </c>
    </row>
    <row r="70" spans="1:25" ht="15" thickBot="1" x14ac:dyDescent="0.25">
      <c r="V70" s="104">
        <v>312</v>
      </c>
      <c r="W70" s="105">
        <f>VLOOKUP(V70,Tabla14[],31,0)</f>
        <v>7</v>
      </c>
      <c r="X70" s="105">
        <f>VLOOKUP(V70,Tabla1[],31,0)</f>
        <v>7</v>
      </c>
      <c r="Y70" s="106" t="str">
        <f t="shared" si="24"/>
        <v>Se mantiene</v>
      </c>
    </row>
    <row r="71" spans="1:25" ht="21.75" thickBot="1" x14ac:dyDescent="0.4">
      <c r="A71" s="140" t="s">
        <v>3047</v>
      </c>
      <c r="B71" s="141"/>
      <c r="C71" s="141"/>
      <c r="D71" s="141"/>
      <c r="E71" s="141"/>
      <c r="F71" s="141"/>
      <c r="G71" s="141"/>
      <c r="H71" s="142"/>
      <c r="V71" s="101">
        <v>313</v>
      </c>
      <c r="W71" s="102">
        <f>VLOOKUP(V71,Tabla14[],31,0)</f>
        <v>8</v>
      </c>
      <c r="X71" s="102">
        <f>VLOOKUP(V71,Tabla1[],31,0)</f>
        <v>7</v>
      </c>
      <c r="Y71" s="103" t="str">
        <f t="shared" si="24"/>
        <v>Pérdida</v>
      </c>
    </row>
    <row r="72" spans="1:25" ht="15.75" thickBot="1" x14ac:dyDescent="0.3">
      <c r="A72" s="59" t="s">
        <v>3041</v>
      </c>
      <c r="B72" s="60" t="s">
        <v>3051</v>
      </c>
      <c r="C72" s="61" t="s">
        <v>3052</v>
      </c>
      <c r="D72" s="62" t="s">
        <v>3042</v>
      </c>
      <c r="E72" s="60" t="s">
        <v>3053</v>
      </c>
      <c r="F72" s="61" t="s">
        <v>3054</v>
      </c>
      <c r="G72" s="60" t="s">
        <v>3055</v>
      </c>
      <c r="H72" s="61" t="s">
        <v>3056</v>
      </c>
      <c r="V72" s="104">
        <v>314</v>
      </c>
      <c r="W72" s="105">
        <f>VLOOKUP(V72,Tabla14[],31,0)</f>
        <v>6</v>
      </c>
      <c r="X72" s="105">
        <f>VLOOKUP(V72,Tabla1[],31,0)</f>
        <v>7</v>
      </c>
      <c r="Y72" s="106" t="str">
        <f t="shared" si="24"/>
        <v>Mejoría</v>
      </c>
    </row>
    <row r="73" spans="1:25" ht="18.75" x14ac:dyDescent="0.3">
      <c r="A73" s="63" t="s">
        <v>3035</v>
      </c>
      <c r="B73" s="56">
        <f>COUNTIFS('BD1'!H:H,Estadísticas!A73,'BD1'!X:X,"no")</f>
        <v>12</v>
      </c>
      <c r="C73" s="57">
        <f>COUNTIFS('BD2'!H:H,Estadísticas!A73,'BD2'!X:X,"no")</f>
        <v>20</v>
      </c>
      <c r="D73" s="58">
        <f>(COUNTIFS('BD1'!H:H,Estadísticas!A73,'BD1'!K:K,"ok") + COUNTIFS('BD1'!H:H,Estadísticas!A73,'BD1'!K:K,"sin video"))</f>
        <v>217</v>
      </c>
      <c r="E73" s="91">
        <f t="shared" ref="E73:E78" si="25">B73*100/D73</f>
        <v>5.5299539170506913</v>
      </c>
      <c r="F73" s="95">
        <f>(D73-B73)*100/D73</f>
        <v>94.47004608294931</v>
      </c>
      <c r="G73" s="91">
        <f t="shared" ref="G73:G78" si="26">C73*100/D73</f>
        <v>9.2165898617511512</v>
      </c>
      <c r="H73" s="99">
        <f t="shared" ref="H73:H78" si="27">(D73-C73)*100/D73</f>
        <v>90.783410138248854</v>
      </c>
      <c r="V73" s="101">
        <v>322</v>
      </c>
      <c r="W73" s="102">
        <f>VLOOKUP(V73,Tabla14[],31,0)</f>
        <v>7</v>
      </c>
      <c r="X73" s="102">
        <f>VLOOKUP(V73,Tabla1[],31,0)</f>
        <v>7</v>
      </c>
      <c r="Y73" s="103" t="str">
        <f t="shared" si="24"/>
        <v>Se mantiene</v>
      </c>
    </row>
    <row r="74" spans="1:25" ht="18.75" x14ac:dyDescent="0.3">
      <c r="A74" s="64" t="s">
        <v>3036</v>
      </c>
      <c r="B74" s="51">
        <f>COUNTIFS('BD1'!H:H,Estadísticas!A74,'BD1'!X:X,"no")</f>
        <v>5</v>
      </c>
      <c r="C74" s="49">
        <f>COUNTIFS('BD2'!H:H,Estadísticas!A74,'BD2'!X:X,"no")</f>
        <v>0</v>
      </c>
      <c r="D74" s="54">
        <f>(COUNTIFS('BD1'!H:H,Estadísticas!A74,'BD1'!K:K,"ok") + COUNTIFS('BD1'!H:H,Estadísticas!A74,'BD1'!K:K,"sin video"))</f>
        <v>47</v>
      </c>
      <c r="E74" s="92">
        <f t="shared" si="25"/>
        <v>10.638297872340425</v>
      </c>
      <c r="F74" s="96">
        <f t="shared" ref="F74:F78" si="28">(D74-B74)*100/D74</f>
        <v>89.361702127659569</v>
      </c>
      <c r="G74" s="92">
        <f t="shared" si="26"/>
        <v>0</v>
      </c>
      <c r="H74" s="96">
        <f t="shared" si="27"/>
        <v>100</v>
      </c>
      <c r="V74" s="104">
        <v>333</v>
      </c>
      <c r="W74" s="105">
        <f>VLOOKUP(V74,Tabla14[],31,0)</f>
        <v>7</v>
      </c>
      <c r="X74" s="105">
        <f>VLOOKUP(V74,Tabla1[],31,0)</f>
        <v>8</v>
      </c>
      <c r="Y74" s="106" t="str">
        <f t="shared" si="24"/>
        <v>Mejoría</v>
      </c>
    </row>
    <row r="75" spans="1:25" ht="18.75" x14ac:dyDescent="0.3">
      <c r="A75" s="65" t="s">
        <v>3037</v>
      </c>
      <c r="B75" s="47">
        <f>COUNTIFS('BD1'!H:H,Estadísticas!A75,'BD1'!X:X,"no")</f>
        <v>11</v>
      </c>
      <c r="C75" s="48">
        <f>COUNTIFS('BD2'!H:H,Estadísticas!A75,'BD2'!X:X,"no")</f>
        <v>0</v>
      </c>
      <c r="D75" s="53">
        <f>(COUNTIFS('BD1'!H:H,Estadísticas!A75,'BD1'!K:K,"ok") + COUNTIFS('BD1'!H:H,Estadísticas!A75,'BD1'!K:K,"sin video"))</f>
        <v>55</v>
      </c>
      <c r="E75" s="93">
        <f t="shared" si="25"/>
        <v>20</v>
      </c>
      <c r="F75" s="97">
        <f t="shared" si="28"/>
        <v>80</v>
      </c>
      <c r="G75" s="93">
        <f t="shared" si="26"/>
        <v>0</v>
      </c>
      <c r="H75" s="97">
        <f t="shared" si="27"/>
        <v>100</v>
      </c>
      <c r="V75" s="101">
        <v>335</v>
      </c>
      <c r="W75" s="102">
        <f>VLOOKUP(V75,Tabla14[],31,0)</f>
        <v>0</v>
      </c>
      <c r="X75" s="102">
        <f>VLOOKUP(V75,Tabla1[],31,0)</f>
        <v>7</v>
      </c>
      <c r="Y75" s="103" t="str">
        <f t="shared" si="24"/>
        <v>Mejoría</v>
      </c>
    </row>
    <row r="76" spans="1:25" ht="18.75" x14ac:dyDescent="0.3">
      <c r="A76" s="64" t="s">
        <v>3038</v>
      </c>
      <c r="B76" s="51">
        <f>COUNTIFS('BD1'!H:H,Estadísticas!A76,'BD1'!X:X,"no")</f>
        <v>2</v>
      </c>
      <c r="C76" s="49">
        <f>COUNTIFS('BD2'!H:H,Estadísticas!A76,'BD2'!X:X,"no")</f>
        <v>0</v>
      </c>
      <c r="D76" s="54">
        <f>(COUNTIFS('BD1'!H:H,Estadísticas!A76,'BD1'!K:K,"ok") + COUNTIFS('BD1'!H:H,Estadísticas!A76,'BD1'!K:K,"sin video"))</f>
        <v>54</v>
      </c>
      <c r="E76" s="92">
        <f t="shared" si="25"/>
        <v>3.7037037037037037</v>
      </c>
      <c r="F76" s="96">
        <f t="shared" si="28"/>
        <v>96.296296296296291</v>
      </c>
      <c r="G76" s="92">
        <f t="shared" si="26"/>
        <v>0</v>
      </c>
      <c r="H76" s="96">
        <f t="shared" si="27"/>
        <v>100</v>
      </c>
      <c r="V76" s="104">
        <v>339</v>
      </c>
      <c r="W76" s="105">
        <f>VLOOKUP(V76,Tabla14[],31,0)</f>
        <v>6</v>
      </c>
      <c r="X76" s="105">
        <f>VLOOKUP(V76,Tabla1[],31,0)</f>
        <v>7</v>
      </c>
      <c r="Y76" s="106" t="str">
        <f t="shared" si="24"/>
        <v>Mejoría</v>
      </c>
    </row>
    <row r="77" spans="1:25" ht="18.75" x14ac:dyDescent="0.3">
      <c r="A77" s="65" t="s">
        <v>3039</v>
      </c>
      <c r="B77" s="47">
        <f>COUNTIFS('BD1'!H:H,Estadísticas!A77,'BD1'!X:X,"no")</f>
        <v>3</v>
      </c>
      <c r="C77" s="48">
        <f>COUNTIFS('BD2'!H:H,Estadísticas!A77,'BD2'!X:X,"no")</f>
        <v>0</v>
      </c>
      <c r="D77" s="53">
        <f>(COUNTIFS('BD1'!H:H,Estadísticas!A77,'BD1'!K:K,"ok") + COUNTIFS('BD1'!H:H,Estadísticas!A77,'BD1'!K:K,"sin video"))</f>
        <v>20</v>
      </c>
      <c r="E77" s="93">
        <f t="shared" si="25"/>
        <v>15</v>
      </c>
      <c r="F77" s="97">
        <f t="shared" si="28"/>
        <v>85</v>
      </c>
      <c r="G77" s="93">
        <f t="shared" si="26"/>
        <v>0</v>
      </c>
      <c r="H77" s="97">
        <f t="shared" si="27"/>
        <v>100</v>
      </c>
      <c r="V77" s="101">
        <v>342</v>
      </c>
      <c r="W77" s="102">
        <f>VLOOKUP(V77,Tabla14[],31,0)</f>
        <v>8</v>
      </c>
      <c r="X77" s="102">
        <f>VLOOKUP(V77,Tabla1[],31,0)</f>
        <v>8</v>
      </c>
      <c r="Y77" s="103" t="str">
        <f t="shared" si="24"/>
        <v>Se mantiene</v>
      </c>
    </row>
    <row r="78" spans="1:25" ht="19.5" thickBot="1" x14ac:dyDescent="0.35">
      <c r="A78" s="66" t="s">
        <v>3040</v>
      </c>
      <c r="B78" s="52">
        <f>COUNTIFS('BD1'!H:H,Estadísticas!A78,'BD1'!X:X,"no")</f>
        <v>2</v>
      </c>
      <c r="C78" s="50">
        <f>COUNTIFS('BD2'!H:H,Estadísticas!A78,'BD2'!X:X,"no")</f>
        <v>0</v>
      </c>
      <c r="D78" s="55">
        <f>(COUNTIFS('BD1'!H:H,Estadísticas!A78,'BD1'!K:K,"ok") + COUNTIFS('BD1'!H:H,Estadísticas!A78,'BD1'!K:K,"sin video"))</f>
        <v>25</v>
      </c>
      <c r="E78" s="94">
        <f t="shared" si="25"/>
        <v>8</v>
      </c>
      <c r="F78" s="98">
        <f t="shared" si="28"/>
        <v>92</v>
      </c>
      <c r="G78" s="94">
        <f t="shared" si="26"/>
        <v>0</v>
      </c>
      <c r="H78" s="98">
        <f t="shared" si="27"/>
        <v>100</v>
      </c>
      <c r="V78" s="104">
        <v>345</v>
      </c>
      <c r="W78" s="105">
        <f>VLOOKUP(V78,Tabla14[],31,0)</f>
        <v>7</v>
      </c>
      <c r="X78" s="105">
        <f>VLOOKUP(V78,Tabla1[],31,0)</f>
        <v>8</v>
      </c>
      <c r="Y78" s="106" t="str">
        <f t="shared" si="24"/>
        <v>Mejoría</v>
      </c>
    </row>
    <row r="79" spans="1:25" ht="15" thickBot="1" x14ac:dyDescent="0.25">
      <c r="V79" s="101">
        <v>352</v>
      </c>
      <c r="W79" s="102">
        <f>VLOOKUP(V79,Tabla14[],31,0)</f>
        <v>8</v>
      </c>
      <c r="X79" s="102">
        <f>VLOOKUP(V79,Tabla1[],31,0)</f>
        <v>7</v>
      </c>
      <c r="Y79" s="103" t="str">
        <f t="shared" si="24"/>
        <v>Pérdida</v>
      </c>
    </row>
    <row r="80" spans="1:25" ht="21.75" thickBot="1" x14ac:dyDescent="0.4">
      <c r="A80" s="140" t="s">
        <v>3048</v>
      </c>
      <c r="B80" s="141"/>
      <c r="C80" s="141"/>
      <c r="D80" s="141"/>
      <c r="E80" s="141"/>
      <c r="F80" s="141"/>
      <c r="G80" s="141"/>
      <c r="H80" s="142"/>
      <c r="V80" s="104">
        <v>354</v>
      </c>
      <c r="W80" s="105">
        <f>VLOOKUP(V80,Tabla14[],31,0)</f>
        <v>7</v>
      </c>
      <c r="X80" s="105">
        <f>VLOOKUP(V80,Tabla1[],31,0)</f>
        <v>8</v>
      </c>
      <c r="Y80" s="106" t="str">
        <f t="shared" si="24"/>
        <v>Mejoría</v>
      </c>
    </row>
    <row r="81" spans="1:25" ht="15.75" thickBot="1" x14ac:dyDescent="0.3">
      <c r="A81" s="59" t="s">
        <v>3041</v>
      </c>
      <c r="B81" s="60" t="s">
        <v>3051</v>
      </c>
      <c r="C81" s="61" t="s">
        <v>3052</v>
      </c>
      <c r="D81" s="62" t="s">
        <v>3042</v>
      </c>
      <c r="E81" s="60" t="s">
        <v>3053</v>
      </c>
      <c r="F81" s="61" t="s">
        <v>3054</v>
      </c>
      <c r="G81" s="60" t="s">
        <v>3055</v>
      </c>
      <c r="H81" s="61" t="s">
        <v>3056</v>
      </c>
      <c r="V81" s="101">
        <v>355</v>
      </c>
      <c r="W81" s="102">
        <f>VLOOKUP(V81,Tabla14[],31,0)</f>
        <v>6</v>
      </c>
      <c r="X81" s="102">
        <f>VLOOKUP(V81,Tabla1[],31,0)</f>
        <v>8</v>
      </c>
      <c r="Y81" s="103" t="str">
        <f t="shared" si="24"/>
        <v>Mejoría</v>
      </c>
    </row>
    <row r="82" spans="1:25" ht="18.75" x14ac:dyDescent="0.3">
      <c r="A82" s="63" t="s">
        <v>3035</v>
      </c>
      <c r="B82" s="56">
        <f>COUNTIFS('BD1'!H:H,Estadísticas!A82,'BD1'!Y:Y,"no")</f>
        <v>26</v>
      </c>
      <c r="C82" s="57">
        <f>COUNTIFS('BD2'!H:H,Estadísticas!A82,'BD2'!Y:Y,"no")</f>
        <v>20</v>
      </c>
      <c r="D82" s="58">
        <f>(COUNTIFS('BD1'!H:H,Estadísticas!A82,'BD1'!K:K,"ok") + COUNTIFS('BD1'!H:H,Estadísticas!A82,'BD1'!K:K,"sin video"))</f>
        <v>217</v>
      </c>
      <c r="E82" s="91">
        <f t="shared" ref="E82:E87" si="29">B82*100/D82</f>
        <v>11.981566820276498</v>
      </c>
      <c r="F82" s="95">
        <f>(D82-B82)*100/D82</f>
        <v>88.018433179723502</v>
      </c>
      <c r="G82" s="91">
        <f t="shared" ref="G82:G87" si="30">C82*100/D82</f>
        <v>9.2165898617511512</v>
      </c>
      <c r="H82" s="99">
        <f t="shared" ref="H82:H87" si="31">(D82-C82)*100/D82</f>
        <v>90.783410138248854</v>
      </c>
      <c r="V82" s="104">
        <v>358</v>
      </c>
      <c r="W82" s="105">
        <f>VLOOKUP(V82,Tabla14[],31,0)</f>
        <v>8</v>
      </c>
      <c r="X82" s="105">
        <f>VLOOKUP(V82,Tabla1[],31,0)</f>
        <v>7</v>
      </c>
      <c r="Y82" s="106" t="str">
        <f t="shared" si="24"/>
        <v>Pérdida</v>
      </c>
    </row>
    <row r="83" spans="1:25" ht="18.75" x14ac:dyDescent="0.3">
      <c r="A83" s="64" t="s">
        <v>3036</v>
      </c>
      <c r="B83" s="51">
        <f>COUNTIFS('BD1'!H:H,Estadísticas!A83,'BD1'!Y:Y,"no")</f>
        <v>6</v>
      </c>
      <c r="C83" s="49">
        <f>COUNTIFS('BD2'!H:H,Estadísticas!A83,'BD2'!Y:Y,"no")</f>
        <v>0</v>
      </c>
      <c r="D83" s="54">
        <f>(COUNTIFS('BD1'!H:H,Estadísticas!A83,'BD1'!K:K,"ok") + COUNTIFS('BD1'!H:H,Estadísticas!A83,'BD1'!K:K,"sin video"))</f>
        <v>47</v>
      </c>
      <c r="E83" s="92">
        <f t="shared" si="29"/>
        <v>12.76595744680851</v>
      </c>
      <c r="F83" s="96">
        <f t="shared" ref="F83:F87" si="32">(D83-B83)*100/D83</f>
        <v>87.234042553191486</v>
      </c>
      <c r="G83" s="92">
        <f t="shared" si="30"/>
        <v>0</v>
      </c>
      <c r="H83" s="96">
        <f t="shared" si="31"/>
        <v>100</v>
      </c>
      <c r="V83" s="101">
        <v>359</v>
      </c>
      <c r="W83" s="102">
        <f>VLOOKUP(V83,Tabla14[],31,0)</f>
        <v>7</v>
      </c>
      <c r="X83" s="102">
        <f>VLOOKUP(V83,Tabla1[],31,0)</f>
        <v>7</v>
      </c>
      <c r="Y83" s="103" t="str">
        <f t="shared" si="24"/>
        <v>Se mantiene</v>
      </c>
    </row>
    <row r="84" spans="1:25" ht="18.75" x14ac:dyDescent="0.3">
      <c r="A84" s="65" t="s">
        <v>3037</v>
      </c>
      <c r="B84" s="47">
        <f>COUNTIFS('BD1'!H:H,Estadísticas!A84,'BD1'!Y:Y,"no")</f>
        <v>17</v>
      </c>
      <c r="C84" s="48">
        <f>COUNTIFS('BD2'!H:H,Estadísticas!A84,'BD2'!Y:Y,"no")</f>
        <v>0</v>
      </c>
      <c r="D84" s="53">
        <f>(COUNTIFS('BD1'!H:H,Estadísticas!A84,'BD1'!K:K,"ok") + COUNTIFS('BD1'!H:H,Estadísticas!A84,'BD1'!K:K,"sin video"))</f>
        <v>55</v>
      </c>
      <c r="E84" s="93">
        <f t="shared" si="29"/>
        <v>30.90909090909091</v>
      </c>
      <c r="F84" s="97">
        <f t="shared" si="32"/>
        <v>69.090909090909093</v>
      </c>
      <c r="G84" s="93">
        <f t="shared" si="30"/>
        <v>0</v>
      </c>
      <c r="H84" s="97">
        <f t="shared" si="31"/>
        <v>100</v>
      </c>
      <c r="V84" s="104">
        <v>360</v>
      </c>
      <c r="W84" s="105">
        <f>VLOOKUP(V84,Tabla14[],31,0)</f>
        <v>8</v>
      </c>
      <c r="X84" s="105">
        <f>VLOOKUP(V84,Tabla1[],31,0)</f>
        <v>8</v>
      </c>
      <c r="Y84" s="106" t="str">
        <f t="shared" si="24"/>
        <v>Se mantiene</v>
      </c>
    </row>
    <row r="85" spans="1:25" ht="18.75" x14ac:dyDescent="0.3">
      <c r="A85" s="64" t="s">
        <v>3038</v>
      </c>
      <c r="B85" s="51">
        <f>COUNTIFS('BD1'!H:H,Estadísticas!A85,'BD1'!Y:Y,"no")</f>
        <v>4</v>
      </c>
      <c r="C85" s="49">
        <f>COUNTIFS('BD2'!H:H,Estadísticas!A85,'BD2'!Y:Y,"no")</f>
        <v>0</v>
      </c>
      <c r="D85" s="54">
        <f>(COUNTIFS('BD1'!H:H,Estadísticas!A85,'BD1'!K:K,"ok") + COUNTIFS('BD1'!H:H,Estadísticas!A85,'BD1'!K:K,"sin video"))</f>
        <v>54</v>
      </c>
      <c r="E85" s="92">
        <f t="shared" si="29"/>
        <v>7.4074074074074074</v>
      </c>
      <c r="F85" s="96">
        <f t="shared" si="32"/>
        <v>92.592592592592595</v>
      </c>
      <c r="G85" s="92">
        <f t="shared" si="30"/>
        <v>0</v>
      </c>
      <c r="H85" s="96">
        <f t="shared" si="31"/>
        <v>100</v>
      </c>
      <c r="V85" s="101">
        <v>361</v>
      </c>
      <c r="W85" s="102">
        <f>VLOOKUP(V85,Tabla14[],31,0)</f>
        <v>8</v>
      </c>
      <c r="X85" s="102">
        <f>VLOOKUP(V85,Tabla1[],31,0)</f>
        <v>7</v>
      </c>
      <c r="Y85" s="103" t="str">
        <f t="shared" si="24"/>
        <v>Pérdida</v>
      </c>
    </row>
    <row r="86" spans="1:25" ht="18.75" x14ac:dyDescent="0.3">
      <c r="A86" s="65" t="s">
        <v>3039</v>
      </c>
      <c r="B86" s="47">
        <f>COUNTIFS('BD1'!H:H,Estadísticas!A86,'BD1'!Y:Y,"no")</f>
        <v>3</v>
      </c>
      <c r="C86" s="48">
        <f>COUNTIFS('BD2'!H:H,Estadísticas!A86,'BD2'!Y:Y,"no")</f>
        <v>0</v>
      </c>
      <c r="D86" s="53">
        <f>(COUNTIFS('BD1'!H:H,Estadísticas!A86,'BD1'!K:K,"ok") + COUNTIFS('BD1'!H:H,Estadísticas!A86,'BD1'!K:K,"sin video"))</f>
        <v>20</v>
      </c>
      <c r="E86" s="93">
        <f t="shared" si="29"/>
        <v>15</v>
      </c>
      <c r="F86" s="97">
        <f t="shared" si="32"/>
        <v>85</v>
      </c>
      <c r="G86" s="93">
        <f t="shared" si="30"/>
        <v>0</v>
      </c>
      <c r="H86" s="97">
        <f t="shared" si="31"/>
        <v>100</v>
      </c>
      <c r="V86" s="104">
        <v>369</v>
      </c>
      <c r="W86" s="105">
        <f>VLOOKUP(V86,Tabla14[],31,0)</f>
        <v>6</v>
      </c>
      <c r="X86" s="105">
        <f>VLOOKUP(V86,Tabla1[],31,0)</f>
        <v>8</v>
      </c>
      <c r="Y86" s="106" t="str">
        <f t="shared" si="24"/>
        <v>Mejoría</v>
      </c>
    </row>
    <row r="87" spans="1:25" ht="19.5" thickBot="1" x14ac:dyDescent="0.35">
      <c r="A87" s="66" t="s">
        <v>3040</v>
      </c>
      <c r="B87" s="52">
        <f>COUNTIFS('BD1'!H:H,Estadísticas!A87,'BD1'!Y:Y,"no")</f>
        <v>2</v>
      </c>
      <c r="C87" s="50">
        <f>COUNTIFS('BD2'!H:H,Estadísticas!A87,'BD2'!Y:Y,"no")</f>
        <v>0</v>
      </c>
      <c r="D87" s="55">
        <f>(COUNTIFS('BD1'!H:H,Estadísticas!A87,'BD1'!K:K,"ok") + COUNTIFS('BD1'!H:H,Estadísticas!A87,'BD1'!K:K,"sin video"))</f>
        <v>25</v>
      </c>
      <c r="E87" s="94">
        <f t="shared" si="29"/>
        <v>8</v>
      </c>
      <c r="F87" s="98">
        <f t="shared" si="32"/>
        <v>92</v>
      </c>
      <c r="G87" s="94">
        <f t="shared" si="30"/>
        <v>0</v>
      </c>
      <c r="H87" s="98">
        <f t="shared" si="31"/>
        <v>100</v>
      </c>
      <c r="V87" s="101">
        <v>372</v>
      </c>
      <c r="W87" s="102">
        <f>VLOOKUP(V87,Tabla14[],31,0)</f>
        <v>8</v>
      </c>
      <c r="X87" s="102">
        <f>VLOOKUP(V87,Tabla1[],31,0)</f>
        <v>8</v>
      </c>
      <c r="Y87" s="103" t="str">
        <f t="shared" si="24"/>
        <v>Se mantiene</v>
      </c>
    </row>
    <row r="88" spans="1:25" ht="15" thickBot="1" x14ac:dyDescent="0.25">
      <c r="V88" s="104">
        <v>380</v>
      </c>
      <c r="W88" s="105">
        <f>VLOOKUP(V88,Tabla14[],31,0)</f>
        <v>8</v>
      </c>
      <c r="X88" s="105">
        <f>VLOOKUP(V88,Tabla1[],31,0)</f>
        <v>7</v>
      </c>
      <c r="Y88" s="106" t="str">
        <f t="shared" si="24"/>
        <v>Pérdida</v>
      </c>
    </row>
    <row r="89" spans="1:25" ht="21.75" thickBot="1" x14ac:dyDescent="0.4">
      <c r="A89" s="140" t="s">
        <v>3049</v>
      </c>
      <c r="B89" s="141"/>
      <c r="C89" s="141"/>
      <c r="D89" s="141"/>
      <c r="E89" s="141"/>
      <c r="F89" s="141"/>
      <c r="G89" s="141"/>
      <c r="H89" s="142"/>
      <c r="V89" s="101">
        <v>381</v>
      </c>
      <c r="W89" s="102">
        <f>VLOOKUP(V89,Tabla14[],31,0)</f>
        <v>8</v>
      </c>
      <c r="X89" s="102">
        <f>VLOOKUP(V89,Tabla1[],31,0)</f>
        <v>8</v>
      </c>
      <c r="Y89" s="103" t="str">
        <f t="shared" si="24"/>
        <v>Se mantiene</v>
      </c>
    </row>
    <row r="90" spans="1:25" ht="15.75" thickBot="1" x14ac:dyDescent="0.3">
      <c r="A90" s="59" t="s">
        <v>3041</v>
      </c>
      <c r="B90" s="60" t="s">
        <v>3051</v>
      </c>
      <c r="C90" s="61" t="s">
        <v>3052</v>
      </c>
      <c r="D90" s="62" t="s">
        <v>3042</v>
      </c>
      <c r="E90" s="60" t="s">
        <v>3053</v>
      </c>
      <c r="F90" s="61" t="s">
        <v>3054</v>
      </c>
      <c r="G90" s="60" t="s">
        <v>3055</v>
      </c>
      <c r="H90" s="61" t="s">
        <v>3056</v>
      </c>
      <c r="V90" s="104">
        <v>382</v>
      </c>
      <c r="W90" s="105">
        <f>VLOOKUP(V90,Tabla14[],31,0)</f>
        <v>8</v>
      </c>
      <c r="X90" s="105">
        <f>VLOOKUP(V90,Tabla1[],31,0)</f>
        <v>8</v>
      </c>
      <c r="Y90" s="106" t="str">
        <f t="shared" si="24"/>
        <v>Se mantiene</v>
      </c>
    </row>
    <row r="91" spans="1:25" ht="18.75" x14ac:dyDescent="0.3">
      <c r="A91" s="63" t="s">
        <v>3035</v>
      </c>
      <c r="B91" s="56">
        <f>COUNTIFS('BD1'!H:H,Estadísticas!A91,'BD1'!Z:Z,"no")</f>
        <v>45</v>
      </c>
      <c r="C91" s="57">
        <f>COUNTIFS('BD2'!H:H,Estadísticas!A91,'BD2'!Z:Z,"no")</f>
        <v>325</v>
      </c>
      <c r="D91" s="58">
        <f>(COUNTIFS('BD1'!H:H,Estadísticas!A91,'BD1'!K:K,"ok") + COUNTIFS('BD1'!H:H,Estadísticas!A91,'BD1'!K:K,"sin video"))</f>
        <v>217</v>
      </c>
      <c r="E91" s="91">
        <f t="shared" ref="E91:E96" si="33">B91*100/D91</f>
        <v>20.737327188940093</v>
      </c>
      <c r="F91" s="95">
        <f>(D91-B91)*100/D91</f>
        <v>79.262672811059915</v>
      </c>
      <c r="G91" s="91">
        <f t="shared" ref="G91:G96" si="34">C91*100/D91</f>
        <v>149.76958525345623</v>
      </c>
      <c r="H91" s="99">
        <f t="shared" ref="H91:H96" si="35">(D91-C91)*100/D91</f>
        <v>-49.769585253456221</v>
      </c>
      <c r="V91" s="101">
        <v>384</v>
      </c>
      <c r="W91" s="102">
        <f>VLOOKUP(V91,Tabla14[],31,0)</f>
        <v>8</v>
      </c>
      <c r="X91" s="102">
        <f>VLOOKUP(V91,Tabla1[],31,0)</f>
        <v>8</v>
      </c>
      <c r="Y91" s="103" t="str">
        <f t="shared" si="24"/>
        <v>Se mantiene</v>
      </c>
    </row>
    <row r="92" spans="1:25" ht="18.75" x14ac:dyDescent="0.3">
      <c r="A92" s="64" t="s">
        <v>3036</v>
      </c>
      <c r="B92" s="51">
        <f>COUNTIFS('BD1'!H:H,Estadísticas!A92,'BD1'!Z:Z,"no")</f>
        <v>11</v>
      </c>
      <c r="C92" s="49">
        <f>COUNTIFS('BD2'!H:H,Estadísticas!A92,'BD2'!Z:Z,"no")</f>
        <v>88</v>
      </c>
      <c r="D92" s="54">
        <f>(COUNTIFS('BD1'!H:H,Estadísticas!A92,'BD1'!K:K,"ok") + COUNTIFS('BD1'!H:H,Estadísticas!A92,'BD1'!K:K,"sin video"))</f>
        <v>47</v>
      </c>
      <c r="E92" s="92">
        <f t="shared" si="33"/>
        <v>23.404255319148938</v>
      </c>
      <c r="F92" s="96">
        <f t="shared" ref="F92:F96" si="36">(D92-B92)*100/D92</f>
        <v>76.59574468085107</v>
      </c>
      <c r="G92" s="92">
        <f t="shared" si="34"/>
        <v>187.2340425531915</v>
      </c>
      <c r="H92" s="96">
        <f t="shared" si="35"/>
        <v>-87.234042553191486</v>
      </c>
      <c r="V92" s="104">
        <v>385</v>
      </c>
      <c r="W92" s="105">
        <f>VLOOKUP(V92,Tabla14[],31,0)</f>
        <v>8</v>
      </c>
      <c r="X92" s="105">
        <f>VLOOKUP(V92,Tabla1[],31,0)</f>
        <v>7</v>
      </c>
      <c r="Y92" s="106" t="str">
        <f t="shared" si="24"/>
        <v>Pérdida</v>
      </c>
    </row>
    <row r="93" spans="1:25" ht="18.75" x14ac:dyDescent="0.3">
      <c r="A93" s="65" t="s">
        <v>3037</v>
      </c>
      <c r="B93" s="47">
        <f>COUNTIFS('BD1'!H:H,Estadísticas!A93,'BD1'!Z:Z,"no")</f>
        <v>13</v>
      </c>
      <c r="C93" s="48">
        <f>COUNTIFS('BD2'!H:H,Estadísticas!A93,'BD2'!Z:Z,"no")</f>
        <v>145</v>
      </c>
      <c r="D93" s="53">
        <f>(COUNTIFS('BD1'!H:H,Estadísticas!A93,'BD1'!K:K,"ok") + COUNTIFS('BD1'!H:H,Estadísticas!A93,'BD1'!K:K,"sin video"))</f>
        <v>55</v>
      </c>
      <c r="E93" s="93">
        <f t="shared" si="33"/>
        <v>23.636363636363637</v>
      </c>
      <c r="F93" s="97">
        <f t="shared" si="36"/>
        <v>76.36363636363636</v>
      </c>
      <c r="G93" s="93">
        <f t="shared" si="34"/>
        <v>263.63636363636363</v>
      </c>
      <c r="H93" s="97">
        <f t="shared" si="35"/>
        <v>-163.63636363636363</v>
      </c>
      <c r="V93" s="101">
        <v>386</v>
      </c>
      <c r="W93" s="102">
        <f>VLOOKUP(V93,Tabla14[],31,0)</f>
        <v>5</v>
      </c>
      <c r="X93" s="102">
        <f>VLOOKUP(V93,Tabla1[],31,0)</f>
        <v>8</v>
      </c>
      <c r="Y93" s="103" t="str">
        <f t="shared" si="24"/>
        <v>Mejoría</v>
      </c>
    </row>
    <row r="94" spans="1:25" ht="18.75" x14ac:dyDescent="0.3">
      <c r="A94" s="64" t="s">
        <v>3038</v>
      </c>
      <c r="B94" s="51">
        <f>COUNTIFS('BD1'!H:H,Estadísticas!A94,'BD1'!Z:Z,"no")</f>
        <v>11</v>
      </c>
      <c r="C94" s="49">
        <f>COUNTIFS('BD2'!H:H,Estadísticas!A94,'BD2'!Z:Z,"no")</f>
        <v>196</v>
      </c>
      <c r="D94" s="54">
        <f>(COUNTIFS('BD1'!H:H,Estadísticas!A94,'BD1'!K:K,"ok") + COUNTIFS('BD1'!H:H,Estadísticas!A94,'BD1'!K:K,"sin video"))</f>
        <v>54</v>
      </c>
      <c r="E94" s="92">
        <f t="shared" si="33"/>
        <v>20.37037037037037</v>
      </c>
      <c r="F94" s="96">
        <f t="shared" si="36"/>
        <v>79.629629629629633</v>
      </c>
      <c r="G94" s="92">
        <f t="shared" si="34"/>
        <v>362.96296296296299</v>
      </c>
      <c r="H94" s="96">
        <f t="shared" si="35"/>
        <v>-262.96296296296299</v>
      </c>
      <c r="V94" s="104">
        <v>387</v>
      </c>
      <c r="W94" s="105">
        <f>VLOOKUP(V94,Tabla14[],31,0)</f>
        <v>8</v>
      </c>
      <c r="X94" s="105">
        <f>VLOOKUP(V94,Tabla1[],31,0)</f>
        <v>4</v>
      </c>
      <c r="Y94" s="106" t="str">
        <f t="shared" si="24"/>
        <v>Pérdida</v>
      </c>
    </row>
    <row r="95" spans="1:25" ht="18.75" x14ac:dyDescent="0.3">
      <c r="A95" s="65" t="s">
        <v>3039</v>
      </c>
      <c r="B95" s="47">
        <f>COUNTIFS('BD1'!H:H,Estadísticas!A95,'BD1'!Z:Z,"no")</f>
        <v>8</v>
      </c>
      <c r="C95" s="48">
        <f>COUNTIFS('BD2'!H:H,Estadísticas!A95,'BD2'!Z:Z,"no")</f>
        <v>94</v>
      </c>
      <c r="D95" s="53">
        <f>(COUNTIFS('BD1'!H:H,Estadísticas!A95,'BD1'!K:K,"ok") + COUNTIFS('BD1'!H:H,Estadísticas!A95,'BD1'!K:K,"sin video"))</f>
        <v>20</v>
      </c>
      <c r="E95" s="93">
        <f t="shared" si="33"/>
        <v>40</v>
      </c>
      <c r="F95" s="97">
        <f t="shared" si="36"/>
        <v>60</v>
      </c>
      <c r="G95" s="93">
        <f t="shared" si="34"/>
        <v>470</v>
      </c>
      <c r="H95" s="97">
        <f t="shared" si="35"/>
        <v>-370</v>
      </c>
      <c r="V95" s="101">
        <v>388</v>
      </c>
      <c r="W95" s="102">
        <f>VLOOKUP(V95,Tabla14[],31,0)</f>
        <v>8</v>
      </c>
      <c r="X95" s="102">
        <f>VLOOKUP(V95,Tabla1[],31,0)</f>
        <v>7</v>
      </c>
      <c r="Y95" s="103" t="str">
        <f t="shared" si="24"/>
        <v>Pérdida</v>
      </c>
    </row>
    <row r="96" spans="1:25" ht="19.5" thickBot="1" x14ac:dyDescent="0.35">
      <c r="A96" s="66" t="s">
        <v>3040</v>
      </c>
      <c r="B96" s="52">
        <f>COUNTIFS('BD1'!H:H,Estadísticas!A96,'BD1'!Z:Z,"no")</f>
        <v>6</v>
      </c>
      <c r="C96" s="50">
        <f>COUNTIFS('BD2'!H:H,Estadísticas!A96,'BD2'!Z:Z,"no")</f>
        <v>179</v>
      </c>
      <c r="D96" s="55">
        <f>(COUNTIFS('BD1'!H:H,Estadísticas!A96,'BD1'!K:K,"ok") + COUNTIFS('BD1'!H:H,Estadísticas!A96,'BD1'!K:K,"sin video"))</f>
        <v>25</v>
      </c>
      <c r="E96" s="94">
        <f t="shared" si="33"/>
        <v>24</v>
      </c>
      <c r="F96" s="98">
        <f t="shared" si="36"/>
        <v>76</v>
      </c>
      <c r="G96" s="94">
        <f t="shared" si="34"/>
        <v>716</v>
      </c>
      <c r="H96" s="98">
        <f t="shared" si="35"/>
        <v>-616</v>
      </c>
      <c r="V96" s="104">
        <v>389</v>
      </c>
      <c r="W96" s="105">
        <f>VLOOKUP(V96,Tabla14[],31,0)</f>
        <v>8</v>
      </c>
      <c r="X96" s="105">
        <f>VLOOKUP(V96,Tabla1[],31,0)</f>
        <v>8</v>
      </c>
      <c r="Y96" s="106" t="str">
        <f t="shared" si="24"/>
        <v>Se mantiene</v>
      </c>
    </row>
    <row r="97" spans="22:25" x14ac:dyDescent="0.2">
      <c r="V97" s="101">
        <v>396</v>
      </c>
      <c r="W97" s="102">
        <f>VLOOKUP(V97,Tabla14[],31,0)</f>
        <v>8</v>
      </c>
      <c r="X97" s="102">
        <f>VLOOKUP(V97,Tabla1[],31,0)</f>
        <v>7</v>
      </c>
      <c r="Y97" s="103" t="str">
        <f t="shared" si="24"/>
        <v>Pérdida</v>
      </c>
    </row>
    <row r="98" spans="22:25" x14ac:dyDescent="0.2">
      <c r="V98" s="104">
        <v>400</v>
      </c>
      <c r="W98" s="105">
        <f>VLOOKUP(V98,Tabla14[],31,0)</f>
        <v>8</v>
      </c>
      <c r="X98" s="105">
        <f>VLOOKUP(V98,Tabla1[],31,0)</f>
        <v>8</v>
      </c>
      <c r="Y98" s="106" t="str">
        <f t="shared" si="24"/>
        <v>Se mantiene</v>
      </c>
    </row>
    <row r="99" spans="22:25" x14ac:dyDescent="0.2">
      <c r="V99" s="101">
        <v>401</v>
      </c>
      <c r="W99" s="102">
        <f>VLOOKUP(V99,Tabla14[],31,0)</f>
        <v>8</v>
      </c>
      <c r="X99" s="102">
        <f>VLOOKUP(V99,Tabla1[],31,0)</f>
        <v>7</v>
      </c>
      <c r="Y99" s="103" t="str">
        <f t="shared" si="24"/>
        <v>Pérdida</v>
      </c>
    </row>
    <row r="100" spans="22:25" x14ac:dyDescent="0.2">
      <c r="V100" s="104">
        <v>412</v>
      </c>
      <c r="W100" s="105">
        <f>VLOOKUP(V100,Tabla14[],31,0)</f>
        <v>0</v>
      </c>
      <c r="X100" s="105">
        <f>VLOOKUP(V100,Tabla1[],31,0)</f>
        <v>8</v>
      </c>
      <c r="Y100" s="106" t="str">
        <f t="shared" si="24"/>
        <v>Mejoría</v>
      </c>
    </row>
    <row r="101" spans="22:25" x14ac:dyDescent="0.2">
      <c r="V101" s="101">
        <v>416</v>
      </c>
      <c r="W101" s="102">
        <f>VLOOKUP(V101,Tabla14[],31,0)</f>
        <v>7</v>
      </c>
      <c r="X101" s="102">
        <f>VLOOKUP(V101,Tabla1[],31,0)</f>
        <v>7</v>
      </c>
      <c r="Y101" s="103" t="str">
        <f t="shared" si="24"/>
        <v>Se mantiene</v>
      </c>
    </row>
    <row r="102" spans="22:25" x14ac:dyDescent="0.2">
      <c r="V102" s="104">
        <v>419</v>
      </c>
      <c r="W102" s="105">
        <f>VLOOKUP(V102,Tabla14[],31,0)</f>
        <v>7</v>
      </c>
      <c r="X102" s="105">
        <f>VLOOKUP(V102,Tabla1[],31,0)</f>
        <v>7</v>
      </c>
      <c r="Y102" s="106" t="str">
        <f t="shared" si="24"/>
        <v>Se mantiene</v>
      </c>
    </row>
    <row r="103" spans="22:25" x14ac:dyDescent="0.2">
      <c r="V103" s="101">
        <v>422</v>
      </c>
      <c r="W103" s="102">
        <f>VLOOKUP(V103,Tabla14[],31,0)</f>
        <v>8</v>
      </c>
      <c r="X103" s="102">
        <f>VLOOKUP(V103,Tabla1[],31,0)</f>
        <v>7</v>
      </c>
      <c r="Y103" s="103" t="str">
        <f t="shared" si="24"/>
        <v>Pérdida</v>
      </c>
    </row>
    <row r="104" spans="22:25" x14ac:dyDescent="0.2">
      <c r="V104" s="104">
        <v>428</v>
      </c>
      <c r="W104" s="105">
        <f>VLOOKUP(V104,Tabla14[],31,0)</f>
        <v>8</v>
      </c>
      <c r="X104" s="105">
        <f>VLOOKUP(V104,Tabla1[],31,0)</f>
        <v>8</v>
      </c>
      <c r="Y104" s="106" t="str">
        <f t="shared" si="24"/>
        <v>Se mantiene</v>
      </c>
    </row>
    <row r="105" spans="22:25" x14ac:dyDescent="0.2">
      <c r="V105" s="101">
        <v>429</v>
      </c>
      <c r="W105" s="102">
        <f>VLOOKUP(V105,Tabla14[],31,0)</f>
        <v>8</v>
      </c>
      <c r="X105" s="102">
        <f>VLOOKUP(V105,Tabla1[],31,0)</f>
        <v>7</v>
      </c>
      <c r="Y105" s="103" t="str">
        <f t="shared" si="24"/>
        <v>Pérdida</v>
      </c>
    </row>
    <row r="106" spans="22:25" x14ac:dyDescent="0.2">
      <c r="V106" s="104">
        <v>435</v>
      </c>
      <c r="W106" s="105">
        <f>VLOOKUP(V106,Tabla14[],31,0)</f>
        <v>8</v>
      </c>
      <c r="X106" s="105">
        <f>VLOOKUP(V106,Tabla1[],31,0)</f>
        <v>7</v>
      </c>
      <c r="Y106" s="106" t="str">
        <f t="shared" si="24"/>
        <v>Pérdida</v>
      </c>
    </row>
    <row r="107" spans="22:25" x14ac:dyDescent="0.2">
      <c r="V107" s="101">
        <v>438</v>
      </c>
      <c r="W107" s="102">
        <f>VLOOKUP(V107,Tabla14[],31,0)</f>
        <v>8</v>
      </c>
      <c r="X107" s="102">
        <f>VLOOKUP(V107,Tabla1[],31,0)</f>
        <v>3</v>
      </c>
      <c r="Y107" s="103" t="str">
        <f t="shared" si="24"/>
        <v>Pérdida</v>
      </c>
    </row>
    <row r="108" spans="22:25" x14ac:dyDescent="0.2">
      <c r="V108" s="104">
        <v>439</v>
      </c>
      <c r="W108" s="105">
        <f>VLOOKUP(V108,Tabla14[],31,0)</f>
        <v>8</v>
      </c>
      <c r="X108" s="105">
        <f>VLOOKUP(V108,Tabla1[],31,0)</f>
        <v>8</v>
      </c>
      <c r="Y108" s="106" t="str">
        <f t="shared" si="24"/>
        <v>Se mantiene</v>
      </c>
    </row>
    <row r="109" spans="22:25" x14ac:dyDescent="0.2">
      <c r="V109" s="101">
        <v>443</v>
      </c>
      <c r="W109" s="102">
        <f>VLOOKUP(V109,Tabla14[],31,0)</f>
        <v>8</v>
      </c>
      <c r="X109" s="102">
        <f>VLOOKUP(V109,Tabla1[],31,0)</f>
        <v>7</v>
      </c>
      <c r="Y109" s="103" t="str">
        <f t="shared" si="24"/>
        <v>Pérdida</v>
      </c>
    </row>
    <row r="110" spans="22:25" x14ac:dyDescent="0.2">
      <c r="V110" s="104">
        <v>445</v>
      </c>
      <c r="W110" s="105">
        <f>VLOOKUP(V110,Tabla14[],31,0)</f>
        <v>8</v>
      </c>
      <c r="X110" s="105">
        <f>VLOOKUP(V110,Tabla1[],31,0)</f>
        <v>8</v>
      </c>
      <c r="Y110" s="106" t="str">
        <f t="shared" si="24"/>
        <v>Se mantiene</v>
      </c>
    </row>
    <row r="111" spans="22:25" x14ac:dyDescent="0.2">
      <c r="V111" s="101">
        <v>447</v>
      </c>
      <c r="W111" s="102">
        <f>VLOOKUP(V111,Tabla14[],31,0)</f>
        <v>7</v>
      </c>
      <c r="X111" s="102">
        <f>VLOOKUP(V111,Tabla1[],31,0)</f>
        <v>7</v>
      </c>
      <c r="Y111" s="103" t="str">
        <f t="shared" si="24"/>
        <v>Se mantiene</v>
      </c>
    </row>
    <row r="112" spans="22:25" x14ac:dyDescent="0.2">
      <c r="V112" s="104">
        <v>458</v>
      </c>
      <c r="W112" s="105">
        <f>VLOOKUP(V112,Tabla14[],31,0)</f>
        <v>6</v>
      </c>
      <c r="X112" s="105">
        <f>VLOOKUP(V112,Tabla1[],31,0)</f>
        <v>8</v>
      </c>
      <c r="Y112" s="106" t="str">
        <f t="shared" si="24"/>
        <v>Mejoría</v>
      </c>
    </row>
    <row r="113" spans="22:25" x14ac:dyDescent="0.2">
      <c r="V113" s="101">
        <v>465</v>
      </c>
      <c r="W113" s="102">
        <f>VLOOKUP(V113,Tabla14[],31,0)</f>
        <v>8</v>
      </c>
      <c r="X113" s="102">
        <f>VLOOKUP(V113,Tabla1[],31,0)</f>
        <v>7</v>
      </c>
      <c r="Y113" s="103" t="str">
        <f t="shared" si="24"/>
        <v>Pérdida</v>
      </c>
    </row>
    <row r="114" spans="22:25" x14ac:dyDescent="0.2">
      <c r="V114" s="104">
        <v>468</v>
      </c>
      <c r="W114" s="105">
        <f>VLOOKUP(V114,Tabla14[],31,0)</f>
        <v>8</v>
      </c>
      <c r="X114" s="105">
        <f>VLOOKUP(V114,Tabla1[],31,0)</f>
        <v>8</v>
      </c>
      <c r="Y114" s="106" t="str">
        <f t="shared" si="24"/>
        <v>Se mantiene</v>
      </c>
    </row>
    <row r="115" spans="22:25" x14ac:dyDescent="0.2">
      <c r="V115" s="101">
        <v>478</v>
      </c>
      <c r="W115" s="102">
        <f>VLOOKUP(V115,Tabla14[],31,0)</f>
        <v>5</v>
      </c>
      <c r="X115" s="102">
        <f>VLOOKUP(V115,Tabla1[],31,0)</f>
        <v>8</v>
      </c>
      <c r="Y115" s="103" t="str">
        <f t="shared" si="24"/>
        <v>Mejoría</v>
      </c>
    </row>
    <row r="116" spans="22:25" x14ac:dyDescent="0.2">
      <c r="V116" s="104">
        <v>479</v>
      </c>
      <c r="W116" s="105">
        <f>VLOOKUP(V116,Tabla14[],31,0)</f>
        <v>4</v>
      </c>
      <c r="X116" s="105">
        <f>VLOOKUP(V116,Tabla1[],31,0)</f>
        <v>0</v>
      </c>
      <c r="Y116" s="106" t="str">
        <f t="shared" si="24"/>
        <v>Pérdida</v>
      </c>
    </row>
    <row r="117" spans="22:25" x14ac:dyDescent="0.2">
      <c r="V117" s="101">
        <v>487</v>
      </c>
      <c r="W117" s="102">
        <f>VLOOKUP(V117,Tabla14[],31,0)</f>
        <v>7</v>
      </c>
      <c r="X117" s="102">
        <f>VLOOKUP(V117,Tabla1[],31,0)</f>
        <v>8</v>
      </c>
      <c r="Y117" s="103" t="str">
        <f t="shared" si="24"/>
        <v>Mejoría</v>
      </c>
    </row>
    <row r="118" spans="22:25" x14ac:dyDescent="0.2">
      <c r="V118" s="104">
        <v>488</v>
      </c>
      <c r="W118" s="105">
        <f>VLOOKUP(V118,Tabla14[],31,0)</f>
        <v>8</v>
      </c>
      <c r="X118" s="105">
        <f>VLOOKUP(V118,Tabla1[],31,0)</f>
        <v>0</v>
      </c>
      <c r="Y118" s="106" t="str">
        <f t="shared" si="24"/>
        <v>Pérdida</v>
      </c>
    </row>
    <row r="119" spans="22:25" x14ac:dyDescent="0.2">
      <c r="V119" s="101">
        <v>489</v>
      </c>
      <c r="W119" s="102">
        <f>VLOOKUP(V119,Tabla14[],31,0)</f>
        <v>7</v>
      </c>
      <c r="X119" s="102">
        <f>VLOOKUP(V119,Tabla1[],31,0)</f>
        <v>7</v>
      </c>
      <c r="Y119" s="103" t="str">
        <f t="shared" si="24"/>
        <v>Se mantiene</v>
      </c>
    </row>
    <row r="120" spans="22:25" x14ac:dyDescent="0.2">
      <c r="V120" s="104">
        <v>491</v>
      </c>
      <c r="W120" s="105">
        <f>VLOOKUP(V120,Tabla14[],31,0)</f>
        <v>8</v>
      </c>
      <c r="X120" s="105">
        <f>VLOOKUP(V120,Tabla1[],31,0)</f>
        <v>7</v>
      </c>
      <c r="Y120" s="106" t="str">
        <f t="shared" si="24"/>
        <v>Pérdida</v>
      </c>
    </row>
    <row r="121" spans="22:25" x14ac:dyDescent="0.2">
      <c r="V121" s="101">
        <v>499</v>
      </c>
      <c r="W121" s="102">
        <f>VLOOKUP(V121,Tabla14[],31,0)</f>
        <v>7</v>
      </c>
      <c r="X121" s="102">
        <f>VLOOKUP(V121,Tabla1[],31,0)</f>
        <v>8</v>
      </c>
      <c r="Y121" s="103" t="str">
        <f t="shared" si="24"/>
        <v>Mejoría</v>
      </c>
    </row>
    <row r="122" spans="22:25" x14ac:dyDescent="0.2">
      <c r="V122" s="104">
        <v>500</v>
      </c>
      <c r="W122" s="105">
        <f>VLOOKUP(V122,Tabla14[],31,0)</f>
        <v>8</v>
      </c>
      <c r="X122" s="105">
        <f>VLOOKUP(V122,Tabla1[],31,0)</f>
        <v>8</v>
      </c>
      <c r="Y122" s="106" t="str">
        <f t="shared" si="24"/>
        <v>Se mantiene</v>
      </c>
    </row>
    <row r="123" spans="22:25" x14ac:dyDescent="0.2">
      <c r="V123" s="101">
        <v>504</v>
      </c>
      <c r="W123" s="102">
        <f>VLOOKUP(V123,Tabla14[],31,0)</f>
        <v>0</v>
      </c>
      <c r="X123" s="102">
        <f>VLOOKUP(V123,Tabla1[],31,0)</f>
        <v>8</v>
      </c>
      <c r="Y123" s="103" t="str">
        <f t="shared" si="24"/>
        <v>Mejoría</v>
      </c>
    </row>
    <row r="124" spans="22:25" x14ac:dyDescent="0.2">
      <c r="V124" s="104">
        <v>524</v>
      </c>
      <c r="W124" s="105">
        <f>VLOOKUP(V124,Tabla14[],31,0)</f>
        <v>8</v>
      </c>
      <c r="X124" s="105">
        <f>VLOOKUP(V124,Tabla1[],31,0)</f>
        <v>8</v>
      </c>
      <c r="Y124" s="106" t="str">
        <f t="shared" si="24"/>
        <v>Se mantiene</v>
      </c>
    </row>
    <row r="125" spans="22:25" x14ac:dyDescent="0.2">
      <c r="V125" s="101">
        <v>537</v>
      </c>
      <c r="W125" s="102">
        <f>VLOOKUP(V125,Tabla14[],31,0)</f>
        <v>8</v>
      </c>
      <c r="X125" s="102">
        <f>VLOOKUP(V125,Tabla1[],31,0)</f>
        <v>8</v>
      </c>
      <c r="Y125" s="103" t="str">
        <f t="shared" si="24"/>
        <v>Se mantiene</v>
      </c>
    </row>
    <row r="126" spans="22:25" x14ac:dyDescent="0.2">
      <c r="V126" s="104">
        <v>552</v>
      </c>
      <c r="W126" s="105">
        <f>VLOOKUP(V126,Tabla14[],31,0)</f>
        <v>8</v>
      </c>
      <c r="X126" s="105">
        <f>VLOOKUP(V126,Tabla1[],31,0)</f>
        <v>7</v>
      </c>
      <c r="Y126" s="106" t="str">
        <f t="shared" si="24"/>
        <v>Pérdida</v>
      </c>
    </row>
    <row r="127" spans="22:25" x14ac:dyDescent="0.2">
      <c r="V127" s="101">
        <v>557</v>
      </c>
      <c r="W127" s="102">
        <f>VLOOKUP(V127,Tabla14[],31,0)</f>
        <v>0</v>
      </c>
      <c r="X127" s="102">
        <f>VLOOKUP(V127,Tabla1[],31,0)</f>
        <v>8</v>
      </c>
      <c r="Y127" s="103" t="str">
        <f t="shared" si="24"/>
        <v>Mejoría</v>
      </c>
    </row>
    <row r="128" spans="22:25" x14ac:dyDescent="0.2">
      <c r="V128" s="104">
        <v>558</v>
      </c>
      <c r="W128" s="105">
        <f>VLOOKUP(V128,Tabla14[],31,0)</f>
        <v>8</v>
      </c>
      <c r="X128" s="105">
        <f>VLOOKUP(V128,Tabla1[],31,0)</f>
        <v>8</v>
      </c>
      <c r="Y128" s="106" t="str">
        <f t="shared" si="24"/>
        <v>Se mantiene</v>
      </c>
    </row>
    <row r="129" spans="22:25" x14ac:dyDescent="0.2">
      <c r="V129" s="101">
        <v>559</v>
      </c>
      <c r="W129" s="102">
        <f>VLOOKUP(V129,Tabla14[],31,0)</f>
        <v>8</v>
      </c>
      <c r="X129" s="102">
        <f>VLOOKUP(V129,Tabla1[],31,0)</f>
        <v>8</v>
      </c>
      <c r="Y129" s="103" t="str">
        <f t="shared" si="24"/>
        <v>Se mantiene</v>
      </c>
    </row>
    <row r="130" spans="22:25" x14ac:dyDescent="0.2">
      <c r="V130" s="104">
        <v>563</v>
      </c>
      <c r="W130" s="105">
        <f>VLOOKUP(V130,Tabla14[],31,0)</f>
        <v>7</v>
      </c>
      <c r="X130" s="105">
        <f>VLOOKUP(V130,Tabla1[],31,0)</f>
        <v>8</v>
      </c>
      <c r="Y130" s="106" t="str">
        <f t="shared" si="24"/>
        <v>Mejoría</v>
      </c>
    </row>
    <row r="131" spans="22:25" x14ac:dyDescent="0.2">
      <c r="V131" s="101">
        <v>564</v>
      </c>
      <c r="W131" s="102">
        <f>VLOOKUP(V131,Tabla14[],31,0)</f>
        <v>8</v>
      </c>
      <c r="X131" s="102">
        <f>VLOOKUP(V131,Tabla1[],31,0)</f>
        <v>7</v>
      </c>
      <c r="Y131" s="103" t="str">
        <f t="shared" si="24"/>
        <v>Pérdida</v>
      </c>
    </row>
    <row r="132" spans="22:25" x14ac:dyDescent="0.2">
      <c r="V132" s="104">
        <v>569</v>
      </c>
      <c r="W132" s="105">
        <f>VLOOKUP(V132,Tabla14[],31,0)</f>
        <v>8</v>
      </c>
      <c r="X132" s="105">
        <f>VLOOKUP(V132,Tabla1[],31,0)</f>
        <v>7</v>
      </c>
      <c r="Y132" s="106" t="str">
        <f t="shared" ref="Y132:Y195" si="37">IF(X132&gt;W132,"Mejoría",IF(X132&lt;W132,"Pérdida","Se mantiene"))</f>
        <v>Pérdida</v>
      </c>
    </row>
    <row r="133" spans="22:25" x14ac:dyDescent="0.2">
      <c r="V133" s="101">
        <v>570</v>
      </c>
      <c r="W133" s="102">
        <f>VLOOKUP(V133,Tabla14[],31,0)</f>
        <v>8</v>
      </c>
      <c r="X133" s="102">
        <f>VLOOKUP(V133,Tabla1[],31,0)</f>
        <v>7</v>
      </c>
      <c r="Y133" s="103" t="str">
        <f t="shared" si="37"/>
        <v>Pérdida</v>
      </c>
    </row>
    <row r="134" spans="22:25" x14ac:dyDescent="0.2">
      <c r="V134" s="104">
        <v>575</v>
      </c>
      <c r="W134" s="105">
        <f>VLOOKUP(V134,Tabla14[],31,0)</f>
        <v>8</v>
      </c>
      <c r="X134" s="105">
        <f>VLOOKUP(V134,Tabla1[],31,0)</f>
        <v>7</v>
      </c>
      <c r="Y134" s="106" t="str">
        <f t="shared" si="37"/>
        <v>Pérdida</v>
      </c>
    </row>
    <row r="135" spans="22:25" x14ac:dyDescent="0.2">
      <c r="V135" s="101">
        <v>577</v>
      </c>
      <c r="W135" s="102">
        <f>VLOOKUP(V135,Tabla14[],31,0)</f>
        <v>8</v>
      </c>
      <c r="X135" s="102">
        <f>VLOOKUP(V135,Tabla1[],31,0)</f>
        <v>0</v>
      </c>
      <c r="Y135" s="103" t="str">
        <f t="shared" si="37"/>
        <v>Pérdida</v>
      </c>
    </row>
    <row r="136" spans="22:25" x14ac:dyDescent="0.2">
      <c r="V136" s="104">
        <v>591</v>
      </c>
      <c r="W136" s="105">
        <f>VLOOKUP(V136,Tabla14[],31,0)</f>
        <v>8</v>
      </c>
      <c r="X136" s="105">
        <f>VLOOKUP(V136,Tabla1[],31,0)</f>
        <v>7</v>
      </c>
      <c r="Y136" s="106" t="str">
        <f t="shared" si="37"/>
        <v>Pérdida</v>
      </c>
    </row>
    <row r="137" spans="22:25" x14ac:dyDescent="0.2">
      <c r="V137" s="101">
        <v>592</v>
      </c>
      <c r="W137" s="102">
        <f>VLOOKUP(V137,Tabla14[],31,0)</f>
        <v>8</v>
      </c>
      <c r="X137" s="102">
        <f>VLOOKUP(V137,Tabla1[],31,0)</f>
        <v>7</v>
      </c>
      <c r="Y137" s="103" t="str">
        <f t="shared" si="37"/>
        <v>Pérdida</v>
      </c>
    </row>
    <row r="138" spans="22:25" x14ac:dyDescent="0.2">
      <c r="V138" s="104">
        <v>599</v>
      </c>
      <c r="W138" s="105">
        <f>VLOOKUP(V138,Tabla14[],31,0)</f>
        <v>8</v>
      </c>
      <c r="X138" s="105">
        <f>VLOOKUP(V138,Tabla1[],31,0)</f>
        <v>7</v>
      </c>
      <c r="Y138" s="106" t="str">
        <f t="shared" si="37"/>
        <v>Pérdida</v>
      </c>
    </row>
    <row r="139" spans="22:25" x14ac:dyDescent="0.2">
      <c r="V139" s="101">
        <v>601</v>
      </c>
      <c r="W139" s="102">
        <f>VLOOKUP(V139,Tabla14[],31,0)</f>
        <v>8</v>
      </c>
      <c r="X139" s="102">
        <f>VLOOKUP(V139,Tabla1[],31,0)</f>
        <v>7</v>
      </c>
      <c r="Y139" s="103" t="str">
        <f t="shared" si="37"/>
        <v>Pérdida</v>
      </c>
    </row>
    <row r="140" spans="22:25" x14ac:dyDescent="0.2">
      <c r="V140" s="104">
        <v>602</v>
      </c>
      <c r="W140" s="105">
        <f>VLOOKUP(V140,Tabla14[],31,0)</f>
        <v>8</v>
      </c>
      <c r="X140" s="105">
        <f>VLOOKUP(V140,Tabla1[],31,0)</f>
        <v>7</v>
      </c>
      <c r="Y140" s="106" t="str">
        <f t="shared" si="37"/>
        <v>Pérdida</v>
      </c>
    </row>
    <row r="141" spans="22:25" x14ac:dyDescent="0.2">
      <c r="V141" s="101">
        <v>606</v>
      </c>
      <c r="W141" s="102">
        <f>VLOOKUP(V141,Tabla14[],31,0)</f>
        <v>8</v>
      </c>
      <c r="X141" s="102">
        <f>VLOOKUP(V141,Tabla1[],31,0)</f>
        <v>7</v>
      </c>
      <c r="Y141" s="103" t="str">
        <f t="shared" si="37"/>
        <v>Pérdida</v>
      </c>
    </row>
    <row r="142" spans="22:25" x14ac:dyDescent="0.2">
      <c r="V142" s="104">
        <v>632</v>
      </c>
      <c r="W142" s="105">
        <f>VLOOKUP(V142,Tabla14[],31,0)</f>
        <v>8</v>
      </c>
      <c r="X142" s="105">
        <f>VLOOKUP(V142,Tabla1[],31,0)</f>
        <v>8</v>
      </c>
      <c r="Y142" s="106" t="str">
        <f t="shared" si="37"/>
        <v>Se mantiene</v>
      </c>
    </row>
    <row r="143" spans="22:25" x14ac:dyDescent="0.2">
      <c r="V143" s="101">
        <v>635</v>
      </c>
      <c r="W143" s="102">
        <f>VLOOKUP(V143,Tabla14[],31,0)</f>
        <v>8</v>
      </c>
      <c r="X143" s="102">
        <f>VLOOKUP(V143,Tabla1[],31,0)</f>
        <v>8</v>
      </c>
      <c r="Y143" s="103" t="str">
        <f t="shared" si="37"/>
        <v>Se mantiene</v>
      </c>
    </row>
    <row r="144" spans="22:25" x14ac:dyDescent="0.2">
      <c r="V144" s="104">
        <v>636</v>
      </c>
      <c r="W144" s="105">
        <f>VLOOKUP(V144,Tabla14[],31,0)</f>
        <v>8</v>
      </c>
      <c r="X144" s="105">
        <f>VLOOKUP(V144,Tabla1[],31,0)</f>
        <v>7</v>
      </c>
      <c r="Y144" s="106" t="str">
        <f t="shared" si="37"/>
        <v>Pérdida</v>
      </c>
    </row>
    <row r="145" spans="22:25" x14ac:dyDescent="0.2">
      <c r="V145" s="101">
        <v>638</v>
      </c>
      <c r="W145" s="102">
        <f>VLOOKUP(V145,Tabla14[],31,0)</f>
        <v>8</v>
      </c>
      <c r="X145" s="102">
        <f>VLOOKUP(V145,Tabla1[],31,0)</f>
        <v>4</v>
      </c>
      <c r="Y145" s="103" t="str">
        <f t="shared" si="37"/>
        <v>Pérdida</v>
      </c>
    </row>
    <row r="146" spans="22:25" x14ac:dyDescent="0.2">
      <c r="V146" s="104">
        <v>640</v>
      </c>
      <c r="W146" s="105">
        <f>VLOOKUP(V146,Tabla14[],31,0)</f>
        <v>8</v>
      </c>
      <c r="X146" s="105">
        <f>VLOOKUP(V146,Tabla1[],31,0)</f>
        <v>3</v>
      </c>
      <c r="Y146" s="106" t="str">
        <f t="shared" si="37"/>
        <v>Pérdida</v>
      </c>
    </row>
    <row r="147" spans="22:25" x14ac:dyDescent="0.2">
      <c r="V147" s="101">
        <v>642</v>
      </c>
      <c r="W147" s="102">
        <f>VLOOKUP(V147,Tabla14[],31,0)</f>
        <v>3</v>
      </c>
      <c r="X147" s="102">
        <f>VLOOKUP(V147,Tabla1[],31,0)</f>
        <v>4</v>
      </c>
      <c r="Y147" s="103" t="str">
        <f t="shared" si="37"/>
        <v>Mejoría</v>
      </c>
    </row>
    <row r="148" spans="22:25" x14ac:dyDescent="0.2">
      <c r="V148" s="104">
        <v>650</v>
      </c>
      <c r="W148" s="105">
        <f>VLOOKUP(V148,Tabla14[],31,0)</f>
        <v>8</v>
      </c>
      <c r="X148" s="105">
        <f>VLOOKUP(V148,Tabla1[],31,0)</f>
        <v>8</v>
      </c>
      <c r="Y148" s="106" t="str">
        <f t="shared" si="37"/>
        <v>Se mantiene</v>
      </c>
    </row>
    <row r="149" spans="22:25" x14ac:dyDescent="0.2">
      <c r="V149" s="101">
        <v>652</v>
      </c>
      <c r="W149" s="102">
        <f>VLOOKUP(V149,Tabla14[],31,0)</f>
        <v>8</v>
      </c>
      <c r="X149" s="102">
        <f>VLOOKUP(V149,Tabla1[],31,0)</f>
        <v>7</v>
      </c>
      <c r="Y149" s="103" t="str">
        <f t="shared" si="37"/>
        <v>Pérdida</v>
      </c>
    </row>
    <row r="150" spans="22:25" x14ac:dyDescent="0.2">
      <c r="V150" s="104">
        <v>653</v>
      </c>
      <c r="W150" s="105">
        <f>VLOOKUP(V150,Tabla14[],31,0)</f>
        <v>8</v>
      </c>
      <c r="X150" s="105">
        <f>VLOOKUP(V150,Tabla1[],31,0)</f>
        <v>7</v>
      </c>
      <c r="Y150" s="106" t="str">
        <f t="shared" si="37"/>
        <v>Pérdida</v>
      </c>
    </row>
    <row r="151" spans="22:25" x14ac:dyDescent="0.2">
      <c r="V151" s="101">
        <v>663</v>
      </c>
      <c r="W151" s="102">
        <f>VLOOKUP(V151,Tabla14[],31,0)</f>
        <v>8</v>
      </c>
      <c r="X151" s="102">
        <f>VLOOKUP(V151,Tabla1[],31,0)</f>
        <v>8</v>
      </c>
      <c r="Y151" s="103" t="str">
        <f t="shared" si="37"/>
        <v>Se mantiene</v>
      </c>
    </row>
    <row r="152" spans="22:25" x14ac:dyDescent="0.2">
      <c r="V152" s="104">
        <v>670</v>
      </c>
      <c r="W152" s="105">
        <f>VLOOKUP(V152,Tabla14[],31,0)</f>
        <v>8</v>
      </c>
      <c r="X152" s="105">
        <f>VLOOKUP(V152,Tabla1[],31,0)</f>
        <v>8</v>
      </c>
      <c r="Y152" s="106" t="str">
        <f t="shared" si="37"/>
        <v>Se mantiene</v>
      </c>
    </row>
    <row r="153" spans="22:25" x14ac:dyDescent="0.2">
      <c r="V153" s="101">
        <v>679</v>
      </c>
      <c r="W153" s="102">
        <f>VLOOKUP(V153,Tabla14[],31,0)</f>
        <v>8</v>
      </c>
      <c r="X153" s="102">
        <f>VLOOKUP(V153,Tabla1[],31,0)</f>
        <v>6</v>
      </c>
      <c r="Y153" s="103" t="str">
        <f t="shared" si="37"/>
        <v>Pérdida</v>
      </c>
    </row>
    <row r="154" spans="22:25" x14ac:dyDescent="0.2">
      <c r="V154" s="104">
        <v>685</v>
      </c>
      <c r="W154" s="105">
        <f>VLOOKUP(V154,Tabla14[],31,0)</f>
        <v>8</v>
      </c>
      <c r="X154" s="105">
        <f>VLOOKUP(V154,Tabla1[],31,0)</f>
        <v>7</v>
      </c>
      <c r="Y154" s="106" t="str">
        <f t="shared" si="37"/>
        <v>Pérdida</v>
      </c>
    </row>
    <row r="155" spans="22:25" x14ac:dyDescent="0.2">
      <c r="V155" s="101">
        <v>705</v>
      </c>
      <c r="W155" s="102">
        <f>VLOOKUP(V155,Tabla14[],31,0)</f>
        <v>8</v>
      </c>
      <c r="X155" s="102">
        <f>VLOOKUP(V155,Tabla1[],31,0)</f>
        <v>7</v>
      </c>
      <c r="Y155" s="103" t="str">
        <f t="shared" si="37"/>
        <v>Pérdida</v>
      </c>
    </row>
    <row r="156" spans="22:25" x14ac:dyDescent="0.2">
      <c r="V156" s="104">
        <v>706</v>
      </c>
      <c r="W156" s="105">
        <f>VLOOKUP(V156,Tabla14[],31,0)</f>
        <v>7</v>
      </c>
      <c r="X156" s="105">
        <f>VLOOKUP(V156,Tabla1[],31,0)</f>
        <v>8</v>
      </c>
      <c r="Y156" s="106" t="str">
        <f t="shared" si="37"/>
        <v>Mejoría</v>
      </c>
    </row>
    <row r="157" spans="22:25" x14ac:dyDescent="0.2">
      <c r="V157" s="101">
        <v>707</v>
      </c>
      <c r="W157" s="102">
        <f>VLOOKUP(V157,Tabla14[],31,0)</f>
        <v>7</v>
      </c>
      <c r="X157" s="102">
        <f>VLOOKUP(V157,Tabla1[],31,0)</f>
        <v>7</v>
      </c>
      <c r="Y157" s="103" t="str">
        <f t="shared" si="37"/>
        <v>Se mantiene</v>
      </c>
    </row>
    <row r="158" spans="22:25" x14ac:dyDescent="0.2">
      <c r="V158" s="104">
        <v>708</v>
      </c>
      <c r="W158" s="105">
        <f>VLOOKUP(V158,Tabla14[],31,0)</f>
        <v>8</v>
      </c>
      <c r="X158" s="105">
        <f>VLOOKUP(V158,Tabla1[],31,0)</f>
        <v>8</v>
      </c>
      <c r="Y158" s="106" t="str">
        <f t="shared" si="37"/>
        <v>Se mantiene</v>
      </c>
    </row>
    <row r="159" spans="22:25" x14ac:dyDescent="0.2">
      <c r="V159" s="101">
        <v>709</v>
      </c>
      <c r="W159" s="102">
        <f>VLOOKUP(V159,Tabla14[],31,0)</f>
        <v>8</v>
      </c>
      <c r="X159" s="102">
        <f>VLOOKUP(V159,Tabla1[],31,0)</f>
        <v>7</v>
      </c>
      <c r="Y159" s="103" t="str">
        <f t="shared" si="37"/>
        <v>Pérdida</v>
      </c>
    </row>
    <row r="160" spans="22:25" x14ac:dyDescent="0.2">
      <c r="V160" s="104">
        <v>710</v>
      </c>
      <c r="W160" s="105">
        <f>VLOOKUP(V160,Tabla14[],31,0)</f>
        <v>8</v>
      </c>
      <c r="X160" s="105">
        <f>VLOOKUP(V160,Tabla1[],31,0)</f>
        <v>8</v>
      </c>
      <c r="Y160" s="106" t="str">
        <f t="shared" si="37"/>
        <v>Se mantiene</v>
      </c>
    </row>
    <row r="161" spans="22:25" x14ac:dyDescent="0.2">
      <c r="V161" s="101">
        <v>713</v>
      </c>
      <c r="W161" s="102">
        <f>VLOOKUP(V161,Tabla14[],31,0)</f>
        <v>8</v>
      </c>
      <c r="X161" s="102">
        <f>VLOOKUP(V161,Tabla1[],31,0)</f>
        <v>8</v>
      </c>
      <c r="Y161" s="103" t="str">
        <f t="shared" si="37"/>
        <v>Se mantiene</v>
      </c>
    </row>
    <row r="162" spans="22:25" x14ac:dyDescent="0.2">
      <c r="V162" s="104">
        <v>716</v>
      </c>
      <c r="W162" s="105">
        <f>VLOOKUP(V162,Tabla14[],31,0)</f>
        <v>7</v>
      </c>
      <c r="X162" s="105">
        <f>VLOOKUP(V162,Tabla1[],31,0)</f>
        <v>0</v>
      </c>
      <c r="Y162" s="106" t="str">
        <f t="shared" si="37"/>
        <v>Pérdida</v>
      </c>
    </row>
    <row r="163" spans="22:25" x14ac:dyDescent="0.2">
      <c r="V163" s="101">
        <v>722</v>
      </c>
      <c r="W163" s="102">
        <f>VLOOKUP(V163,Tabla14[],31,0)</f>
        <v>4</v>
      </c>
      <c r="X163" s="102">
        <f>VLOOKUP(V163,Tabla1[],31,0)</f>
        <v>8</v>
      </c>
      <c r="Y163" s="103" t="str">
        <f t="shared" si="37"/>
        <v>Mejoría</v>
      </c>
    </row>
    <row r="164" spans="22:25" x14ac:dyDescent="0.2">
      <c r="V164" s="104">
        <v>764</v>
      </c>
      <c r="W164" s="105">
        <f>VLOOKUP(V164,Tabla14[],31,0)</f>
        <v>7</v>
      </c>
      <c r="X164" s="105">
        <f>VLOOKUP(V164,Tabla1[],31,0)</f>
        <v>8</v>
      </c>
      <c r="Y164" s="106" t="str">
        <f t="shared" si="37"/>
        <v>Mejoría</v>
      </c>
    </row>
    <row r="165" spans="22:25" x14ac:dyDescent="0.2">
      <c r="V165" s="101">
        <v>804</v>
      </c>
      <c r="W165" s="102">
        <f>VLOOKUP(V165,Tabla14[],31,0)</f>
        <v>8</v>
      </c>
      <c r="X165" s="102">
        <f>VLOOKUP(V165,Tabla1[],31,0)</f>
        <v>4</v>
      </c>
      <c r="Y165" s="103" t="str">
        <f t="shared" si="37"/>
        <v>Pérdida</v>
      </c>
    </row>
    <row r="166" spans="22:25" x14ac:dyDescent="0.2">
      <c r="V166" s="104">
        <v>811</v>
      </c>
      <c r="W166" s="105">
        <f>VLOOKUP(V166,Tabla14[],31,0)</f>
        <v>8</v>
      </c>
      <c r="X166" s="105">
        <f>VLOOKUP(V166,Tabla1[],31,0)</f>
        <v>8</v>
      </c>
      <c r="Y166" s="106" t="str">
        <f t="shared" si="37"/>
        <v>Se mantiene</v>
      </c>
    </row>
    <row r="167" spans="22:25" x14ac:dyDescent="0.2">
      <c r="V167" s="101">
        <v>812</v>
      </c>
      <c r="W167" s="102">
        <f>VLOOKUP(V167,Tabla14[],31,0)</f>
        <v>8</v>
      </c>
      <c r="X167" s="102">
        <f>VLOOKUP(V167,Tabla1[],31,0)</f>
        <v>8</v>
      </c>
      <c r="Y167" s="103" t="str">
        <f t="shared" si="37"/>
        <v>Se mantiene</v>
      </c>
    </row>
    <row r="168" spans="22:25" x14ac:dyDescent="0.2">
      <c r="V168" s="104">
        <v>821</v>
      </c>
      <c r="W168" s="105">
        <f>VLOOKUP(V168,Tabla14[],31,0)</f>
        <v>8</v>
      </c>
      <c r="X168" s="105">
        <f>VLOOKUP(V168,Tabla1[],31,0)</f>
        <v>8</v>
      </c>
      <c r="Y168" s="106" t="str">
        <f t="shared" si="37"/>
        <v>Se mantiene</v>
      </c>
    </row>
    <row r="169" spans="22:25" x14ac:dyDescent="0.2">
      <c r="V169" s="101">
        <v>822</v>
      </c>
      <c r="W169" s="102">
        <f>VLOOKUP(V169,Tabla14[],31,0)</f>
        <v>8</v>
      </c>
      <c r="X169" s="102">
        <f>VLOOKUP(V169,Tabla1[],31,0)</f>
        <v>8</v>
      </c>
      <c r="Y169" s="103" t="str">
        <f t="shared" si="37"/>
        <v>Se mantiene</v>
      </c>
    </row>
    <row r="170" spans="22:25" x14ac:dyDescent="0.2">
      <c r="V170" s="104">
        <v>882</v>
      </c>
      <c r="W170" s="105">
        <f>VLOOKUP(V170,Tabla14[],31,0)</f>
        <v>3</v>
      </c>
      <c r="X170" s="105">
        <f>VLOOKUP(V170,Tabla1[],31,0)</f>
        <v>7</v>
      </c>
      <c r="Y170" s="106" t="str">
        <f t="shared" si="37"/>
        <v>Mejoría</v>
      </c>
    </row>
    <row r="171" spans="22:25" x14ac:dyDescent="0.2">
      <c r="V171" s="101">
        <v>898</v>
      </c>
      <c r="W171" s="102">
        <f>VLOOKUP(V171,Tabla14[],31,0)</f>
        <v>8</v>
      </c>
      <c r="X171" s="102">
        <f>VLOOKUP(V171,Tabla1[],31,0)</f>
        <v>8</v>
      </c>
      <c r="Y171" s="103" t="str">
        <f t="shared" si="37"/>
        <v>Se mantiene</v>
      </c>
    </row>
    <row r="172" spans="22:25" x14ac:dyDescent="0.2">
      <c r="V172" s="104">
        <v>911</v>
      </c>
      <c r="W172" s="105">
        <f>VLOOKUP(V172,Tabla14[],31,0)</f>
        <v>8</v>
      </c>
      <c r="X172" s="105">
        <f>VLOOKUP(V172,Tabla1[],31,0)</f>
        <v>7</v>
      </c>
      <c r="Y172" s="106" t="str">
        <f t="shared" si="37"/>
        <v>Pérdida</v>
      </c>
    </row>
    <row r="173" spans="22:25" x14ac:dyDescent="0.2">
      <c r="V173" s="101">
        <v>916</v>
      </c>
      <c r="W173" s="102">
        <f>VLOOKUP(V173,Tabla14[],31,0)</f>
        <v>0</v>
      </c>
      <c r="X173" s="102">
        <f>VLOOKUP(V173,Tabla1[],31,0)</f>
        <v>7</v>
      </c>
      <c r="Y173" s="103" t="str">
        <f t="shared" si="37"/>
        <v>Mejoría</v>
      </c>
    </row>
    <row r="174" spans="22:25" x14ac:dyDescent="0.2">
      <c r="V174" s="104">
        <v>928</v>
      </c>
      <c r="W174" s="105">
        <f>VLOOKUP(V174,Tabla14[],31,0)</f>
        <v>8</v>
      </c>
      <c r="X174" s="105">
        <f>VLOOKUP(V174,Tabla1[],31,0)</f>
        <v>8</v>
      </c>
      <c r="Y174" s="106" t="str">
        <f t="shared" si="37"/>
        <v>Se mantiene</v>
      </c>
    </row>
    <row r="175" spans="22:25" x14ac:dyDescent="0.2">
      <c r="V175" s="101">
        <v>933</v>
      </c>
      <c r="W175" s="102">
        <f>VLOOKUP(V175,Tabla14[],31,0)</f>
        <v>7</v>
      </c>
      <c r="X175" s="102">
        <f>VLOOKUP(V175,Tabla1[],31,0)</f>
        <v>4</v>
      </c>
      <c r="Y175" s="103" t="str">
        <f t="shared" si="37"/>
        <v>Pérdida</v>
      </c>
    </row>
    <row r="176" spans="22:25" x14ac:dyDescent="0.2">
      <c r="V176" s="104">
        <v>952</v>
      </c>
      <c r="W176" s="105">
        <f>VLOOKUP(V176,Tabla14[],31,0)</f>
        <v>7</v>
      </c>
      <c r="X176" s="105">
        <f>VLOOKUP(V176,Tabla1[],31,0)</f>
        <v>6</v>
      </c>
      <c r="Y176" s="106" t="str">
        <f t="shared" si="37"/>
        <v>Pérdida</v>
      </c>
    </row>
    <row r="177" spans="22:25" x14ac:dyDescent="0.2">
      <c r="V177" s="101">
        <v>953</v>
      </c>
      <c r="W177" s="102">
        <f>VLOOKUP(V177,Tabla14[],31,0)</f>
        <v>6</v>
      </c>
      <c r="X177" s="102">
        <f>VLOOKUP(V177,Tabla1[],31,0)</f>
        <v>8</v>
      </c>
      <c r="Y177" s="103" t="str">
        <f t="shared" si="37"/>
        <v>Mejoría</v>
      </c>
    </row>
    <row r="178" spans="22:25" x14ac:dyDescent="0.2">
      <c r="V178" s="104">
        <v>966</v>
      </c>
      <c r="W178" s="105">
        <f>VLOOKUP(V178,Tabla14[],31,0)</f>
        <v>7</v>
      </c>
      <c r="X178" s="105">
        <f>VLOOKUP(V178,Tabla1[],31,0)</f>
        <v>7</v>
      </c>
      <c r="Y178" s="106" t="str">
        <f t="shared" si="37"/>
        <v>Se mantiene</v>
      </c>
    </row>
    <row r="179" spans="22:25" x14ac:dyDescent="0.2">
      <c r="V179" s="101">
        <v>967</v>
      </c>
      <c r="W179" s="102">
        <f>VLOOKUP(V179,Tabla14[],31,0)</f>
        <v>8</v>
      </c>
      <c r="X179" s="102">
        <f>VLOOKUP(V179,Tabla1[],31,0)</f>
        <v>8</v>
      </c>
      <c r="Y179" s="103" t="str">
        <f t="shared" si="37"/>
        <v>Se mantiene</v>
      </c>
    </row>
    <row r="180" spans="22:25" x14ac:dyDescent="0.2">
      <c r="V180" s="104">
        <v>968</v>
      </c>
      <c r="W180" s="105">
        <f>VLOOKUP(V180,Tabla14[],31,0)</f>
        <v>8</v>
      </c>
      <c r="X180" s="105">
        <f>VLOOKUP(V180,Tabla1[],31,0)</f>
        <v>7</v>
      </c>
      <c r="Y180" s="106" t="str">
        <f t="shared" si="37"/>
        <v>Pérdida</v>
      </c>
    </row>
    <row r="181" spans="22:25" x14ac:dyDescent="0.2">
      <c r="V181" s="101">
        <v>969</v>
      </c>
      <c r="W181" s="102">
        <f>VLOOKUP(V181,Tabla14[],31,0)</f>
        <v>7</v>
      </c>
      <c r="X181" s="102">
        <f>VLOOKUP(V181,Tabla1[],31,0)</f>
        <v>8</v>
      </c>
      <c r="Y181" s="103" t="str">
        <f t="shared" si="37"/>
        <v>Mejoría</v>
      </c>
    </row>
    <row r="182" spans="22:25" x14ac:dyDescent="0.2">
      <c r="V182" s="104">
        <v>971</v>
      </c>
      <c r="W182" s="105">
        <f>VLOOKUP(V182,Tabla14[],31,0)</f>
        <v>7</v>
      </c>
      <c r="X182" s="105">
        <f>VLOOKUP(V182,Tabla1[],31,0)</f>
        <v>8</v>
      </c>
      <c r="Y182" s="106" t="str">
        <f t="shared" si="37"/>
        <v>Mejoría</v>
      </c>
    </row>
    <row r="183" spans="22:25" x14ac:dyDescent="0.2">
      <c r="V183" s="101">
        <v>972</v>
      </c>
      <c r="W183" s="102">
        <f>VLOOKUP(V183,Tabla14[],31,0)</f>
        <v>8</v>
      </c>
      <c r="X183" s="102">
        <f>VLOOKUP(V183,Tabla1[],31,0)</f>
        <v>7</v>
      </c>
      <c r="Y183" s="103" t="str">
        <f t="shared" si="37"/>
        <v>Pérdida</v>
      </c>
    </row>
    <row r="184" spans="22:25" x14ac:dyDescent="0.2">
      <c r="V184" s="104">
        <v>973</v>
      </c>
      <c r="W184" s="105">
        <f>VLOOKUP(V184,Tabla14[],31,0)</f>
        <v>8</v>
      </c>
      <c r="X184" s="105">
        <f>VLOOKUP(V184,Tabla1[],31,0)</f>
        <v>7</v>
      </c>
      <c r="Y184" s="106" t="str">
        <f t="shared" si="37"/>
        <v>Pérdida</v>
      </c>
    </row>
    <row r="185" spans="22:25" x14ac:dyDescent="0.2">
      <c r="V185" s="101">
        <v>975</v>
      </c>
      <c r="W185" s="102">
        <f>VLOOKUP(V185,Tabla14[],31,0)</f>
        <v>8</v>
      </c>
      <c r="X185" s="102">
        <f>VLOOKUP(V185,Tabla1[],31,0)</f>
        <v>7</v>
      </c>
      <c r="Y185" s="103" t="str">
        <f t="shared" si="37"/>
        <v>Pérdida</v>
      </c>
    </row>
    <row r="186" spans="22:25" x14ac:dyDescent="0.2">
      <c r="V186" s="104">
        <v>976</v>
      </c>
      <c r="W186" s="105">
        <f>VLOOKUP(V186,Tabla14[],31,0)</f>
        <v>8</v>
      </c>
      <c r="X186" s="105">
        <f>VLOOKUP(V186,Tabla1[],31,0)</f>
        <v>0</v>
      </c>
      <c r="Y186" s="106" t="str">
        <f t="shared" si="37"/>
        <v>Pérdida</v>
      </c>
    </row>
    <row r="187" spans="22:25" x14ac:dyDescent="0.2">
      <c r="V187" s="101">
        <v>978</v>
      </c>
      <c r="W187" s="102">
        <f>VLOOKUP(V187,Tabla14[],31,0)</f>
        <v>8</v>
      </c>
      <c r="X187" s="102">
        <f>VLOOKUP(V187,Tabla1[],31,0)</f>
        <v>7</v>
      </c>
      <c r="Y187" s="103" t="str">
        <f t="shared" si="37"/>
        <v>Pérdida</v>
      </c>
    </row>
    <row r="188" spans="22:25" x14ac:dyDescent="0.2">
      <c r="V188" s="104">
        <v>981</v>
      </c>
      <c r="W188" s="105">
        <f>VLOOKUP(V188,Tabla14[],31,0)</f>
        <v>8</v>
      </c>
      <c r="X188" s="105">
        <f>VLOOKUP(V188,Tabla1[],31,0)</f>
        <v>0</v>
      </c>
      <c r="Y188" s="106" t="str">
        <f t="shared" si="37"/>
        <v>Pérdida</v>
      </c>
    </row>
    <row r="189" spans="22:25" x14ac:dyDescent="0.2">
      <c r="V189" s="101">
        <v>982</v>
      </c>
      <c r="W189" s="102">
        <f>VLOOKUP(V189,Tabla14[],31,0)</f>
        <v>8</v>
      </c>
      <c r="X189" s="102">
        <f>VLOOKUP(V189,Tabla1[],31,0)</f>
        <v>8</v>
      </c>
      <c r="Y189" s="103" t="str">
        <f t="shared" si="37"/>
        <v>Se mantiene</v>
      </c>
    </row>
    <row r="190" spans="22:25" x14ac:dyDescent="0.2">
      <c r="V190" s="104">
        <v>984</v>
      </c>
      <c r="W190" s="105">
        <f>VLOOKUP(V190,Tabla14[],31,0)</f>
        <v>8</v>
      </c>
      <c r="X190" s="105">
        <f>VLOOKUP(V190,Tabla1[],31,0)</f>
        <v>3</v>
      </c>
      <c r="Y190" s="106" t="str">
        <f t="shared" si="37"/>
        <v>Pérdida</v>
      </c>
    </row>
    <row r="191" spans="22:25" x14ac:dyDescent="0.2">
      <c r="V191" s="101">
        <v>985</v>
      </c>
      <c r="W191" s="102">
        <f>VLOOKUP(V191,Tabla14[],31,0)</f>
        <v>8</v>
      </c>
      <c r="X191" s="102">
        <f>VLOOKUP(V191,Tabla1[],31,0)</f>
        <v>7</v>
      </c>
      <c r="Y191" s="103" t="str">
        <f t="shared" si="37"/>
        <v>Pérdida</v>
      </c>
    </row>
    <row r="192" spans="22:25" x14ac:dyDescent="0.2">
      <c r="V192" s="104">
        <v>987</v>
      </c>
      <c r="W192" s="105">
        <f>VLOOKUP(V192,Tabla14[],31,0)</f>
        <v>8</v>
      </c>
      <c r="X192" s="105">
        <f>VLOOKUP(V192,Tabla1[],31,0)</f>
        <v>8</v>
      </c>
      <c r="Y192" s="106" t="str">
        <f t="shared" si="37"/>
        <v>Se mantiene</v>
      </c>
    </row>
    <row r="193" spans="22:25" x14ac:dyDescent="0.2">
      <c r="V193" s="101">
        <v>990</v>
      </c>
      <c r="W193" s="102">
        <f>VLOOKUP(V193,Tabla14[],31,0)</f>
        <v>8</v>
      </c>
      <c r="X193" s="102">
        <f>VLOOKUP(V193,Tabla1[],31,0)</f>
        <v>8</v>
      </c>
      <c r="Y193" s="103" t="str">
        <f t="shared" si="37"/>
        <v>Se mantiene</v>
      </c>
    </row>
    <row r="194" spans="22:25" x14ac:dyDescent="0.2">
      <c r="V194" s="104">
        <v>991</v>
      </c>
      <c r="W194" s="105">
        <f>VLOOKUP(V194,Tabla14[],31,0)</f>
        <v>7</v>
      </c>
      <c r="X194" s="105">
        <f>VLOOKUP(V194,Tabla1[],31,0)</f>
        <v>7</v>
      </c>
      <c r="Y194" s="106" t="str">
        <f t="shared" si="37"/>
        <v>Se mantiene</v>
      </c>
    </row>
    <row r="195" spans="22:25" x14ac:dyDescent="0.2">
      <c r="V195" s="101">
        <v>992</v>
      </c>
      <c r="W195" s="102">
        <f>VLOOKUP(V195,Tabla14[],31,0)</f>
        <v>8</v>
      </c>
      <c r="X195" s="102">
        <f>VLOOKUP(V195,Tabla1[],31,0)</f>
        <v>8</v>
      </c>
      <c r="Y195" s="103" t="str">
        <f t="shared" si="37"/>
        <v>Se mantiene</v>
      </c>
    </row>
    <row r="196" spans="22:25" x14ac:dyDescent="0.2">
      <c r="V196" s="104">
        <v>995</v>
      </c>
      <c r="W196" s="105">
        <f>VLOOKUP(V196,Tabla14[],31,0)</f>
        <v>8</v>
      </c>
      <c r="X196" s="105">
        <f>VLOOKUP(V196,Tabla1[],31,0)</f>
        <v>8</v>
      </c>
      <c r="Y196" s="106" t="str">
        <f t="shared" ref="Y196:Y259" si="38">IF(X196&gt;W196,"Mejoría",IF(X196&lt;W196,"Pérdida","Se mantiene"))</f>
        <v>Se mantiene</v>
      </c>
    </row>
    <row r="197" spans="22:25" x14ac:dyDescent="0.2">
      <c r="V197" s="101">
        <v>1002</v>
      </c>
      <c r="W197" s="102">
        <f>VLOOKUP(V197,Tabla14[],31,0)</f>
        <v>8</v>
      </c>
      <c r="X197" s="102">
        <f>VLOOKUP(V197,Tabla1[],31,0)</f>
        <v>7</v>
      </c>
      <c r="Y197" s="103" t="str">
        <f t="shared" si="38"/>
        <v>Pérdida</v>
      </c>
    </row>
    <row r="198" spans="22:25" x14ac:dyDescent="0.2">
      <c r="V198" s="104">
        <v>1008</v>
      </c>
      <c r="W198" s="105">
        <f>VLOOKUP(V198,Tabla14[],31,0)</f>
        <v>8</v>
      </c>
      <c r="X198" s="105">
        <f>VLOOKUP(V198,Tabla1[],31,0)</f>
        <v>1</v>
      </c>
      <c r="Y198" s="106" t="str">
        <f t="shared" si="38"/>
        <v>Pérdida</v>
      </c>
    </row>
    <row r="199" spans="22:25" x14ac:dyDescent="0.2">
      <c r="V199" s="101">
        <v>1016</v>
      </c>
      <c r="W199" s="102">
        <f>VLOOKUP(V199,Tabla14[],31,0)</f>
        <v>8</v>
      </c>
      <c r="X199" s="102">
        <f>VLOOKUP(V199,Tabla1[],31,0)</f>
        <v>8</v>
      </c>
      <c r="Y199" s="103" t="str">
        <f t="shared" si="38"/>
        <v>Se mantiene</v>
      </c>
    </row>
    <row r="200" spans="22:25" x14ac:dyDescent="0.2">
      <c r="V200" s="104">
        <v>1017</v>
      </c>
      <c r="W200" s="105">
        <f>VLOOKUP(V200,Tabla14[],31,0)</f>
        <v>8</v>
      </c>
      <c r="X200" s="105">
        <f>VLOOKUP(V200,Tabla1[],31,0)</f>
        <v>7</v>
      </c>
      <c r="Y200" s="106" t="str">
        <f t="shared" si="38"/>
        <v>Pérdida</v>
      </c>
    </row>
    <row r="201" spans="22:25" x14ac:dyDescent="0.2">
      <c r="V201" s="101">
        <v>1034</v>
      </c>
      <c r="W201" s="102">
        <f>VLOOKUP(V201,Tabla14[],31,0)</f>
        <v>8</v>
      </c>
      <c r="X201" s="102">
        <f>VLOOKUP(V201,Tabla1[],31,0)</f>
        <v>7</v>
      </c>
      <c r="Y201" s="103" t="str">
        <f t="shared" si="38"/>
        <v>Pérdida</v>
      </c>
    </row>
    <row r="202" spans="22:25" x14ac:dyDescent="0.2">
      <c r="V202" s="104">
        <v>1035</v>
      </c>
      <c r="W202" s="105">
        <f>VLOOKUP(V202,Tabla14[],31,0)</f>
        <v>8</v>
      </c>
      <c r="X202" s="105">
        <f>VLOOKUP(V202,Tabla1[],31,0)</f>
        <v>8</v>
      </c>
      <c r="Y202" s="106" t="str">
        <f t="shared" si="38"/>
        <v>Se mantiene</v>
      </c>
    </row>
    <row r="203" spans="22:25" x14ac:dyDescent="0.2">
      <c r="V203" s="101">
        <v>1039</v>
      </c>
      <c r="W203" s="102">
        <f>VLOOKUP(V203,Tabla14[],31,0)</f>
        <v>8</v>
      </c>
      <c r="X203" s="102">
        <f>VLOOKUP(V203,Tabla1[],31,0)</f>
        <v>8</v>
      </c>
      <c r="Y203" s="103" t="str">
        <f t="shared" si="38"/>
        <v>Se mantiene</v>
      </c>
    </row>
    <row r="204" spans="22:25" x14ac:dyDescent="0.2">
      <c r="V204" s="104">
        <v>1040</v>
      </c>
      <c r="W204" s="105">
        <f>VLOOKUP(V204,Tabla14[],31,0)</f>
        <v>7</v>
      </c>
      <c r="X204" s="105">
        <f>VLOOKUP(V204,Tabla1[],31,0)</f>
        <v>6</v>
      </c>
      <c r="Y204" s="106" t="str">
        <f t="shared" si="38"/>
        <v>Pérdida</v>
      </c>
    </row>
    <row r="205" spans="22:25" x14ac:dyDescent="0.2">
      <c r="V205" s="101">
        <v>1042</v>
      </c>
      <c r="W205" s="102">
        <f>VLOOKUP(V205,Tabla14[],31,0)</f>
        <v>8</v>
      </c>
      <c r="X205" s="102">
        <f>VLOOKUP(V205,Tabla1[],31,0)</f>
        <v>8</v>
      </c>
      <c r="Y205" s="103" t="str">
        <f t="shared" si="38"/>
        <v>Se mantiene</v>
      </c>
    </row>
    <row r="206" spans="22:25" x14ac:dyDescent="0.2">
      <c r="V206" s="104">
        <v>1047</v>
      </c>
      <c r="W206" s="105">
        <f>VLOOKUP(V206,Tabla14[],31,0)</f>
        <v>8</v>
      </c>
      <c r="X206" s="105">
        <f>VLOOKUP(V206,Tabla1[],31,0)</f>
        <v>8</v>
      </c>
      <c r="Y206" s="106" t="str">
        <f t="shared" si="38"/>
        <v>Se mantiene</v>
      </c>
    </row>
    <row r="207" spans="22:25" x14ac:dyDescent="0.2">
      <c r="V207" s="101">
        <v>1061</v>
      </c>
      <c r="W207" s="102" t="e">
        <f>VLOOKUP(V207,Tabla14[],31,0)</f>
        <v>#N/A</v>
      </c>
      <c r="X207" s="102" t="e">
        <f>VLOOKUP(V207,Tabla1[],31,0)</f>
        <v>#N/A</v>
      </c>
      <c r="Y207" s="103" t="e">
        <f t="shared" si="38"/>
        <v>#N/A</v>
      </c>
    </row>
    <row r="208" spans="22:25" x14ac:dyDescent="0.2">
      <c r="V208" s="104">
        <v>1064</v>
      </c>
      <c r="W208" s="105">
        <f>VLOOKUP(V208,Tabla14[],31,0)</f>
        <v>7</v>
      </c>
      <c r="X208" s="105">
        <f>VLOOKUP(V208,Tabla1[],31,0)</f>
        <v>5</v>
      </c>
      <c r="Y208" s="106" t="str">
        <f t="shared" si="38"/>
        <v>Pérdida</v>
      </c>
    </row>
    <row r="209" spans="22:25" x14ac:dyDescent="0.2">
      <c r="V209" s="101">
        <v>1066</v>
      </c>
      <c r="W209" s="102">
        <f>VLOOKUP(V209,Tabla14[],31,0)</f>
        <v>7</v>
      </c>
      <c r="X209" s="102">
        <f>VLOOKUP(V209,Tabla1[],31,0)</f>
        <v>6</v>
      </c>
      <c r="Y209" s="103" t="str">
        <f t="shared" si="38"/>
        <v>Pérdida</v>
      </c>
    </row>
    <row r="210" spans="22:25" x14ac:dyDescent="0.2">
      <c r="V210" s="104">
        <v>1068</v>
      </c>
      <c r="W210" s="105">
        <f>VLOOKUP(V210,Tabla14[],31,0)</f>
        <v>8</v>
      </c>
      <c r="X210" s="105">
        <f>VLOOKUP(V210,Tabla1[],31,0)</f>
        <v>7</v>
      </c>
      <c r="Y210" s="106" t="str">
        <f t="shared" si="38"/>
        <v>Pérdida</v>
      </c>
    </row>
    <row r="211" spans="22:25" x14ac:dyDescent="0.2">
      <c r="V211" s="101">
        <v>1071</v>
      </c>
      <c r="W211" s="102">
        <f>VLOOKUP(V211,Tabla14[],31,0)</f>
        <v>8</v>
      </c>
      <c r="X211" s="102">
        <f>VLOOKUP(V211,Tabla1[],31,0)</f>
        <v>8</v>
      </c>
      <c r="Y211" s="103" t="str">
        <f t="shared" si="38"/>
        <v>Se mantiene</v>
      </c>
    </row>
    <row r="212" spans="22:25" x14ac:dyDescent="0.2">
      <c r="V212" s="104">
        <v>1077</v>
      </c>
      <c r="W212" s="105">
        <f>VLOOKUP(V212,Tabla14[],31,0)</f>
        <v>7</v>
      </c>
      <c r="X212" s="105">
        <f>VLOOKUP(V212,Tabla1[],31,0)</f>
        <v>8</v>
      </c>
      <c r="Y212" s="106" t="str">
        <f t="shared" si="38"/>
        <v>Mejoría</v>
      </c>
    </row>
    <row r="213" spans="22:25" x14ac:dyDescent="0.2">
      <c r="V213" s="101">
        <v>1086</v>
      </c>
      <c r="W213" s="102">
        <f>VLOOKUP(V213,Tabla14[],31,0)</f>
        <v>7</v>
      </c>
      <c r="X213" s="102">
        <f>VLOOKUP(V213,Tabla1[],31,0)</f>
        <v>8</v>
      </c>
      <c r="Y213" s="103" t="str">
        <f t="shared" si="38"/>
        <v>Mejoría</v>
      </c>
    </row>
    <row r="214" spans="22:25" x14ac:dyDescent="0.2">
      <c r="V214" s="104">
        <v>1095</v>
      </c>
      <c r="W214" s="105">
        <f>VLOOKUP(V214,Tabla14[],31,0)</f>
        <v>0</v>
      </c>
      <c r="X214" s="105">
        <f>VLOOKUP(V214,Tabla1[],31,0)</f>
        <v>6</v>
      </c>
      <c r="Y214" s="106" t="str">
        <f t="shared" si="38"/>
        <v>Mejoría</v>
      </c>
    </row>
    <row r="215" spans="22:25" x14ac:dyDescent="0.2">
      <c r="V215" s="101">
        <v>1105</v>
      </c>
      <c r="W215" s="102">
        <f>VLOOKUP(V215,Tabla14[],31,0)</f>
        <v>7</v>
      </c>
      <c r="X215" s="102">
        <f>VLOOKUP(V215,Tabla1[],31,0)</f>
        <v>7</v>
      </c>
      <c r="Y215" s="103" t="str">
        <f t="shared" si="38"/>
        <v>Se mantiene</v>
      </c>
    </row>
    <row r="216" spans="22:25" x14ac:dyDescent="0.2">
      <c r="V216" s="104">
        <v>1110</v>
      </c>
      <c r="W216" s="105">
        <f>VLOOKUP(V216,Tabla14[],31,0)</f>
        <v>8</v>
      </c>
      <c r="X216" s="105">
        <f>VLOOKUP(V216,Tabla1[],31,0)</f>
        <v>8</v>
      </c>
      <c r="Y216" s="106" t="str">
        <f t="shared" si="38"/>
        <v>Se mantiene</v>
      </c>
    </row>
    <row r="217" spans="22:25" x14ac:dyDescent="0.2">
      <c r="V217" s="101">
        <v>1121</v>
      </c>
      <c r="W217" s="102">
        <f>VLOOKUP(V217,Tabla14[],31,0)</f>
        <v>8</v>
      </c>
      <c r="X217" s="102">
        <f>VLOOKUP(V217,Tabla1[],31,0)</f>
        <v>8</v>
      </c>
      <c r="Y217" s="103" t="str">
        <f t="shared" si="38"/>
        <v>Se mantiene</v>
      </c>
    </row>
    <row r="218" spans="22:25" x14ac:dyDescent="0.2">
      <c r="V218" s="104" t="s">
        <v>1407</v>
      </c>
      <c r="W218" s="105">
        <f>VLOOKUP(V218,Tabla14[],31,0)</f>
        <v>8</v>
      </c>
      <c r="X218" s="105">
        <f>VLOOKUP(V218,Tabla1[],31,0)</f>
        <v>7</v>
      </c>
      <c r="Y218" s="106" t="str">
        <f t="shared" si="38"/>
        <v>Pérdida</v>
      </c>
    </row>
    <row r="219" spans="22:25" x14ac:dyDescent="0.2">
      <c r="V219" s="101" t="s">
        <v>1406</v>
      </c>
      <c r="W219" s="102">
        <f>VLOOKUP(V219,Tabla14[],31,0)</f>
        <v>8</v>
      </c>
      <c r="X219" s="102">
        <f>VLOOKUP(V219,Tabla1[],31,0)</f>
        <v>7</v>
      </c>
      <c r="Y219" s="103" t="str">
        <f t="shared" si="38"/>
        <v>Pérdida</v>
      </c>
    </row>
    <row r="220" spans="22:25" x14ac:dyDescent="0.2">
      <c r="V220" s="104">
        <v>28</v>
      </c>
      <c r="W220" s="105">
        <f>VLOOKUP(V220,Tabla14[],31,0)</f>
        <v>8</v>
      </c>
      <c r="X220" s="105">
        <f>VLOOKUP(V220,Tabla1[],31,0)</f>
        <v>7</v>
      </c>
      <c r="Y220" s="106" t="str">
        <f t="shared" si="38"/>
        <v>Pérdida</v>
      </c>
    </row>
    <row r="221" spans="22:25" x14ac:dyDescent="0.2">
      <c r="V221" s="101">
        <v>29</v>
      </c>
      <c r="W221" s="102">
        <f>VLOOKUP(V221,Tabla14[],31,0)</f>
        <v>7</v>
      </c>
      <c r="X221" s="102">
        <f>VLOOKUP(V221,Tabla1[],31,0)</f>
        <v>7</v>
      </c>
      <c r="Y221" s="103" t="str">
        <f t="shared" si="38"/>
        <v>Se mantiene</v>
      </c>
    </row>
    <row r="222" spans="22:25" x14ac:dyDescent="0.2">
      <c r="V222" s="104">
        <v>30</v>
      </c>
      <c r="W222" s="105">
        <f>VLOOKUP(V222,Tabla14[],31,0)</f>
        <v>8</v>
      </c>
      <c r="X222" s="105">
        <f>VLOOKUP(V222,Tabla1[],31,0)</f>
        <v>7</v>
      </c>
      <c r="Y222" s="106" t="str">
        <f t="shared" si="38"/>
        <v>Pérdida</v>
      </c>
    </row>
    <row r="223" spans="22:25" x14ac:dyDescent="0.2">
      <c r="V223" s="101">
        <v>31</v>
      </c>
      <c r="W223" s="102">
        <f>VLOOKUP(V223,Tabla14[],31,0)</f>
        <v>8</v>
      </c>
      <c r="X223" s="102">
        <f>VLOOKUP(V223,Tabla1[],31,0)</f>
        <v>7</v>
      </c>
      <c r="Y223" s="103" t="str">
        <f t="shared" si="38"/>
        <v>Pérdida</v>
      </c>
    </row>
    <row r="224" spans="22:25" x14ac:dyDescent="0.2">
      <c r="V224" s="104">
        <v>32</v>
      </c>
      <c r="W224" s="105">
        <f>VLOOKUP(V224,Tabla14[],31,0)</f>
        <v>8</v>
      </c>
      <c r="X224" s="105">
        <f>VLOOKUP(V224,Tabla1[],31,0)</f>
        <v>7</v>
      </c>
      <c r="Y224" s="106" t="str">
        <f t="shared" si="38"/>
        <v>Pérdida</v>
      </c>
    </row>
    <row r="225" spans="22:25" x14ac:dyDescent="0.2">
      <c r="V225" s="101">
        <v>33</v>
      </c>
      <c r="W225" s="102">
        <f>VLOOKUP(V225,Tabla14[],31,0)</f>
        <v>8</v>
      </c>
      <c r="X225" s="102">
        <f>VLOOKUP(V225,Tabla1[],31,0)</f>
        <v>7</v>
      </c>
      <c r="Y225" s="103" t="str">
        <f t="shared" si="38"/>
        <v>Pérdida</v>
      </c>
    </row>
    <row r="226" spans="22:25" x14ac:dyDescent="0.2">
      <c r="V226" s="104">
        <v>34</v>
      </c>
      <c r="W226" s="105">
        <f>VLOOKUP(V226,Tabla14[],31,0)</f>
        <v>8</v>
      </c>
      <c r="X226" s="105">
        <f>VLOOKUP(V226,Tabla1[],31,0)</f>
        <v>7</v>
      </c>
      <c r="Y226" s="106" t="str">
        <f t="shared" si="38"/>
        <v>Pérdida</v>
      </c>
    </row>
    <row r="227" spans="22:25" x14ac:dyDescent="0.2">
      <c r="V227" s="101">
        <v>35</v>
      </c>
      <c r="W227" s="102">
        <f>VLOOKUP(V227,Tabla14[],31,0)</f>
        <v>8</v>
      </c>
      <c r="X227" s="102">
        <f>VLOOKUP(V227,Tabla1[],31,0)</f>
        <v>7</v>
      </c>
      <c r="Y227" s="103" t="str">
        <f t="shared" si="38"/>
        <v>Pérdida</v>
      </c>
    </row>
    <row r="228" spans="22:25" x14ac:dyDescent="0.2">
      <c r="V228" s="104">
        <v>36</v>
      </c>
      <c r="W228" s="105">
        <f>VLOOKUP(V228,Tabla14[],31,0)</f>
        <v>8</v>
      </c>
      <c r="X228" s="105">
        <f>VLOOKUP(V228,Tabla1[],31,0)</f>
        <v>7</v>
      </c>
      <c r="Y228" s="106" t="str">
        <f t="shared" si="38"/>
        <v>Pérdida</v>
      </c>
    </row>
    <row r="229" spans="22:25" x14ac:dyDescent="0.2">
      <c r="V229" s="101">
        <v>104</v>
      </c>
      <c r="W229" s="102">
        <f>VLOOKUP(V229,Tabla14[],31,0)</f>
        <v>0</v>
      </c>
      <c r="X229" s="102">
        <f>VLOOKUP(V229,Tabla1[],31,0)</f>
        <v>7</v>
      </c>
      <c r="Y229" s="103" t="str">
        <f t="shared" si="38"/>
        <v>Mejoría</v>
      </c>
    </row>
    <row r="230" spans="22:25" x14ac:dyDescent="0.2">
      <c r="V230" s="104">
        <v>121</v>
      </c>
      <c r="W230" s="105">
        <f>VLOOKUP(V230,Tabla14[],31,0)</f>
        <v>5</v>
      </c>
      <c r="X230" s="105">
        <f>VLOOKUP(V230,Tabla1[],31,0)</f>
        <v>7</v>
      </c>
      <c r="Y230" s="106" t="str">
        <f t="shared" si="38"/>
        <v>Mejoría</v>
      </c>
    </row>
    <row r="231" spans="22:25" x14ac:dyDescent="0.2">
      <c r="V231" s="101">
        <v>150</v>
      </c>
      <c r="W231" s="102">
        <f>VLOOKUP(V231,Tabla14[],31,0)</f>
        <v>8</v>
      </c>
      <c r="X231" s="102">
        <f>VLOOKUP(V231,Tabla1[],31,0)</f>
        <v>7</v>
      </c>
      <c r="Y231" s="103" t="str">
        <f t="shared" si="38"/>
        <v>Pérdida</v>
      </c>
    </row>
    <row r="232" spans="22:25" x14ac:dyDescent="0.2">
      <c r="V232" s="104">
        <v>160</v>
      </c>
      <c r="W232" s="105">
        <f>VLOOKUP(V232,Tabla14[],31,0)</f>
        <v>7</v>
      </c>
      <c r="X232" s="105">
        <f>VLOOKUP(V232,Tabla1[],31,0)</f>
        <v>7</v>
      </c>
      <c r="Y232" s="106" t="str">
        <f t="shared" si="38"/>
        <v>Se mantiene</v>
      </c>
    </row>
    <row r="233" spans="22:25" x14ac:dyDescent="0.2">
      <c r="V233" s="101">
        <v>161</v>
      </c>
      <c r="W233" s="102">
        <f>VLOOKUP(V233,Tabla14[],31,0)</f>
        <v>8</v>
      </c>
      <c r="X233" s="102">
        <f>VLOOKUP(V233,Tabla1[],31,0)</f>
        <v>7</v>
      </c>
      <c r="Y233" s="103" t="str">
        <f t="shared" si="38"/>
        <v>Pérdida</v>
      </c>
    </row>
    <row r="234" spans="22:25" x14ac:dyDescent="0.2">
      <c r="V234" s="104">
        <v>209</v>
      </c>
      <c r="W234" s="105">
        <f>VLOOKUP(V234,Tabla14[],31,0)</f>
        <v>8</v>
      </c>
      <c r="X234" s="105">
        <f>VLOOKUP(V234,Tabla1[],31,0)</f>
        <v>7</v>
      </c>
      <c r="Y234" s="106" t="str">
        <f t="shared" si="38"/>
        <v>Pérdida</v>
      </c>
    </row>
    <row r="235" spans="22:25" x14ac:dyDescent="0.2">
      <c r="V235" s="101">
        <v>251</v>
      </c>
      <c r="W235" s="102">
        <f>VLOOKUP(V235,Tabla14[],31,0)</f>
        <v>8</v>
      </c>
      <c r="X235" s="102">
        <f>VLOOKUP(V235,Tabla1[],31,0)</f>
        <v>7</v>
      </c>
      <c r="Y235" s="103" t="str">
        <f t="shared" si="38"/>
        <v>Pérdida</v>
      </c>
    </row>
    <row r="236" spans="22:25" x14ac:dyDescent="0.2">
      <c r="V236" s="104">
        <v>262</v>
      </c>
      <c r="W236" s="105">
        <f>VLOOKUP(V236,Tabla14[],31,0)</f>
        <v>8</v>
      </c>
      <c r="X236" s="105">
        <f>VLOOKUP(V236,Tabla1[],31,0)</f>
        <v>7</v>
      </c>
      <c r="Y236" s="106" t="str">
        <f t="shared" si="38"/>
        <v>Pérdida</v>
      </c>
    </row>
    <row r="237" spans="22:25" x14ac:dyDescent="0.2">
      <c r="V237" s="101">
        <v>300</v>
      </c>
      <c r="W237" s="102">
        <f>VLOOKUP(V237,Tabla14[],31,0)</f>
        <v>7</v>
      </c>
      <c r="X237" s="102">
        <f>VLOOKUP(V237,Tabla1[],31,0)</f>
        <v>7</v>
      </c>
      <c r="Y237" s="103" t="str">
        <f t="shared" si="38"/>
        <v>Se mantiene</v>
      </c>
    </row>
    <row r="238" spans="22:25" x14ac:dyDescent="0.2">
      <c r="V238" s="104">
        <v>301</v>
      </c>
      <c r="W238" s="105">
        <f>VLOOKUP(V238,Tabla14[],31,0)</f>
        <v>8</v>
      </c>
      <c r="X238" s="105">
        <f>VLOOKUP(V238,Tabla1[],31,0)</f>
        <v>7</v>
      </c>
      <c r="Y238" s="106" t="str">
        <f t="shared" si="38"/>
        <v>Pérdida</v>
      </c>
    </row>
    <row r="239" spans="22:25" x14ac:dyDescent="0.2">
      <c r="V239" s="101">
        <v>302</v>
      </c>
      <c r="W239" s="102">
        <f>VLOOKUP(V239,Tabla14[],31,0)</f>
        <v>8</v>
      </c>
      <c r="X239" s="102">
        <f>VLOOKUP(V239,Tabla1[],31,0)</f>
        <v>7</v>
      </c>
      <c r="Y239" s="103" t="str">
        <f t="shared" si="38"/>
        <v>Pérdida</v>
      </c>
    </row>
    <row r="240" spans="22:25" x14ac:dyDescent="0.2">
      <c r="V240" s="104">
        <v>303</v>
      </c>
      <c r="W240" s="105">
        <f>VLOOKUP(V240,Tabla14[],31,0)</f>
        <v>0</v>
      </c>
      <c r="X240" s="105">
        <f>VLOOKUP(V240,Tabla1[],31,0)</f>
        <v>7</v>
      </c>
      <c r="Y240" s="106" t="str">
        <f t="shared" si="38"/>
        <v>Mejoría</v>
      </c>
    </row>
    <row r="241" spans="22:25" x14ac:dyDescent="0.2">
      <c r="V241" s="101">
        <v>324</v>
      </c>
      <c r="W241" s="102">
        <f>VLOOKUP(V241,Tabla14[],31,0)</f>
        <v>8</v>
      </c>
      <c r="X241" s="102">
        <f>VLOOKUP(V241,Tabla1[],31,0)</f>
        <v>7</v>
      </c>
      <c r="Y241" s="103" t="str">
        <f t="shared" si="38"/>
        <v>Pérdida</v>
      </c>
    </row>
    <row r="242" spans="22:25" x14ac:dyDescent="0.2">
      <c r="V242" s="104">
        <v>373</v>
      </c>
      <c r="W242" s="105">
        <f>VLOOKUP(V242,Tabla14[],31,0)</f>
        <v>3</v>
      </c>
      <c r="X242" s="105">
        <f>VLOOKUP(V242,Tabla1[],31,0)</f>
        <v>7</v>
      </c>
      <c r="Y242" s="106" t="str">
        <f t="shared" si="38"/>
        <v>Mejoría</v>
      </c>
    </row>
    <row r="243" spans="22:25" x14ac:dyDescent="0.2">
      <c r="V243" s="101">
        <v>441</v>
      </c>
      <c r="W243" s="102">
        <f>VLOOKUP(V243,Tabla14[],31,0)</f>
        <v>8</v>
      </c>
      <c r="X243" s="102">
        <f>VLOOKUP(V243,Tabla1[],31,0)</f>
        <v>7</v>
      </c>
      <c r="Y243" s="103" t="str">
        <f t="shared" si="38"/>
        <v>Pérdida</v>
      </c>
    </row>
    <row r="244" spans="22:25" x14ac:dyDescent="0.2">
      <c r="V244" s="104">
        <v>444</v>
      </c>
      <c r="W244" s="105">
        <f>VLOOKUP(V244,Tabla14[],31,0)</f>
        <v>8</v>
      </c>
      <c r="X244" s="105">
        <f>VLOOKUP(V244,Tabla1[],31,0)</f>
        <v>7</v>
      </c>
      <c r="Y244" s="106" t="str">
        <f t="shared" si="38"/>
        <v>Pérdida</v>
      </c>
    </row>
    <row r="245" spans="22:25" x14ac:dyDescent="0.2">
      <c r="V245" s="101">
        <v>474</v>
      </c>
      <c r="W245" s="102">
        <f>VLOOKUP(V245,Tabla14[],31,0)</f>
        <v>8</v>
      </c>
      <c r="X245" s="102">
        <f>VLOOKUP(V245,Tabla1[],31,0)</f>
        <v>7</v>
      </c>
      <c r="Y245" s="103" t="str">
        <f t="shared" si="38"/>
        <v>Pérdida</v>
      </c>
    </row>
    <row r="246" spans="22:25" x14ac:dyDescent="0.2">
      <c r="V246" s="104">
        <v>529</v>
      </c>
      <c r="W246" s="105">
        <f>VLOOKUP(V246,Tabla14[],31,0)</f>
        <v>0</v>
      </c>
      <c r="X246" s="105">
        <f>VLOOKUP(V246,Tabla1[],31,0)</f>
        <v>7</v>
      </c>
      <c r="Y246" s="106" t="str">
        <f t="shared" si="38"/>
        <v>Mejoría</v>
      </c>
    </row>
    <row r="247" spans="22:25" x14ac:dyDescent="0.2">
      <c r="V247" s="101">
        <v>556</v>
      </c>
      <c r="W247" s="102">
        <f>VLOOKUP(V247,Tabla14[],31,0)</f>
        <v>7</v>
      </c>
      <c r="X247" s="102">
        <f>VLOOKUP(V247,Tabla1[],31,0)</f>
        <v>7</v>
      </c>
      <c r="Y247" s="103" t="str">
        <f t="shared" si="38"/>
        <v>Se mantiene</v>
      </c>
    </row>
    <row r="248" spans="22:25" x14ac:dyDescent="0.2">
      <c r="V248" s="104">
        <v>585</v>
      </c>
      <c r="W248" s="105">
        <f>VLOOKUP(V248,Tabla14[],31,0)</f>
        <v>7</v>
      </c>
      <c r="X248" s="105">
        <f>VLOOKUP(V248,Tabla1[],31,0)</f>
        <v>7</v>
      </c>
      <c r="Y248" s="106" t="str">
        <f t="shared" si="38"/>
        <v>Se mantiene</v>
      </c>
    </row>
    <row r="249" spans="22:25" x14ac:dyDescent="0.2">
      <c r="V249" s="101">
        <v>600</v>
      </c>
      <c r="W249" s="102">
        <f>VLOOKUP(V249,Tabla14[],31,0)</f>
        <v>8</v>
      </c>
      <c r="X249" s="102">
        <f>VLOOKUP(V249,Tabla1[],31,0)</f>
        <v>7</v>
      </c>
      <c r="Y249" s="103" t="str">
        <f t="shared" si="38"/>
        <v>Pérdida</v>
      </c>
    </row>
    <row r="250" spans="22:25" x14ac:dyDescent="0.2">
      <c r="V250" s="104">
        <v>608</v>
      </c>
      <c r="W250" s="105">
        <f>VLOOKUP(V250,Tabla14[],31,0)</f>
        <v>8</v>
      </c>
      <c r="X250" s="105">
        <f>VLOOKUP(V250,Tabla1[],31,0)</f>
        <v>7</v>
      </c>
      <c r="Y250" s="106" t="str">
        <f t="shared" si="38"/>
        <v>Pérdida</v>
      </c>
    </row>
    <row r="251" spans="22:25" x14ac:dyDescent="0.2">
      <c r="V251" s="101">
        <v>646</v>
      </c>
      <c r="W251" s="102">
        <f>VLOOKUP(V251,Tabla14[],31,0)</f>
        <v>8</v>
      </c>
      <c r="X251" s="102">
        <f>VLOOKUP(V251,Tabla1[],31,0)</f>
        <v>7</v>
      </c>
      <c r="Y251" s="103" t="str">
        <f t="shared" si="38"/>
        <v>Pérdida</v>
      </c>
    </row>
    <row r="252" spans="22:25" x14ac:dyDescent="0.2">
      <c r="V252" s="104">
        <v>647</v>
      </c>
      <c r="W252" s="105">
        <f>VLOOKUP(V252,Tabla14[],31,0)</f>
        <v>8</v>
      </c>
      <c r="X252" s="105">
        <f>VLOOKUP(V252,Tabla1[],31,0)</f>
        <v>7</v>
      </c>
      <c r="Y252" s="106" t="str">
        <f t="shared" si="38"/>
        <v>Pérdida</v>
      </c>
    </row>
    <row r="253" spans="22:25" x14ac:dyDescent="0.2">
      <c r="V253" s="101">
        <v>649</v>
      </c>
      <c r="W253" s="102">
        <f>VLOOKUP(V253,Tabla14[],31,0)</f>
        <v>5</v>
      </c>
      <c r="X253" s="102">
        <f>VLOOKUP(V253,Tabla1[],31,0)</f>
        <v>7</v>
      </c>
      <c r="Y253" s="103" t="str">
        <f t="shared" si="38"/>
        <v>Mejoría</v>
      </c>
    </row>
    <row r="254" spans="22:25" x14ac:dyDescent="0.2">
      <c r="V254" s="104">
        <v>686</v>
      </c>
      <c r="W254" s="105">
        <f>VLOOKUP(V254,Tabla14[],31,0)</f>
        <v>8</v>
      </c>
      <c r="X254" s="105">
        <f>VLOOKUP(V254,Tabla1[],31,0)</f>
        <v>7</v>
      </c>
      <c r="Y254" s="106" t="str">
        <f t="shared" si="38"/>
        <v>Pérdida</v>
      </c>
    </row>
    <row r="255" spans="22:25" x14ac:dyDescent="0.2">
      <c r="V255" s="101">
        <v>718</v>
      </c>
      <c r="W255" s="102">
        <f>VLOOKUP(V255,Tabla14[],31,0)</f>
        <v>8</v>
      </c>
      <c r="X255" s="102">
        <f>VLOOKUP(V255,Tabla1[],31,0)</f>
        <v>7</v>
      </c>
      <c r="Y255" s="103" t="str">
        <f t="shared" si="38"/>
        <v>Pérdida</v>
      </c>
    </row>
    <row r="256" spans="22:25" x14ac:dyDescent="0.2">
      <c r="V256" s="104">
        <v>731</v>
      </c>
      <c r="W256" s="105">
        <f>VLOOKUP(V256,Tabla14[],31,0)</f>
        <v>8</v>
      </c>
      <c r="X256" s="105">
        <f>VLOOKUP(V256,Tabla1[],31,0)</f>
        <v>7</v>
      </c>
      <c r="Y256" s="106" t="str">
        <f t="shared" si="38"/>
        <v>Pérdida</v>
      </c>
    </row>
    <row r="257" spans="22:25" x14ac:dyDescent="0.2">
      <c r="V257" s="101">
        <v>748</v>
      </c>
      <c r="W257" s="102">
        <f>VLOOKUP(V257,Tabla14[],31,0)</f>
        <v>8</v>
      </c>
      <c r="X257" s="102">
        <f>VLOOKUP(V257,Tabla1[],31,0)</f>
        <v>7</v>
      </c>
      <c r="Y257" s="103" t="str">
        <f t="shared" si="38"/>
        <v>Pérdida</v>
      </c>
    </row>
    <row r="258" spans="22:25" x14ac:dyDescent="0.2">
      <c r="V258" s="104">
        <v>800</v>
      </c>
      <c r="W258" s="105">
        <f>VLOOKUP(V258,Tabla14[],31,0)</f>
        <v>8</v>
      </c>
      <c r="X258" s="105">
        <f>VLOOKUP(V258,Tabla1[],31,0)</f>
        <v>7</v>
      </c>
      <c r="Y258" s="106" t="str">
        <f t="shared" si="38"/>
        <v>Pérdida</v>
      </c>
    </row>
    <row r="259" spans="22:25" x14ac:dyDescent="0.2">
      <c r="V259" s="101">
        <v>803</v>
      </c>
      <c r="W259" s="102">
        <f>VLOOKUP(V259,Tabla14[],31,0)</f>
        <v>8</v>
      </c>
      <c r="X259" s="102">
        <f>VLOOKUP(V259,Tabla1[],31,0)</f>
        <v>7</v>
      </c>
      <c r="Y259" s="103" t="str">
        <f t="shared" si="38"/>
        <v>Pérdida</v>
      </c>
    </row>
    <row r="260" spans="22:25" x14ac:dyDescent="0.2">
      <c r="V260" s="104">
        <v>847</v>
      </c>
      <c r="W260" s="105">
        <f>VLOOKUP(V260,Tabla14[],31,0)</f>
        <v>8</v>
      </c>
      <c r="X260" s="105">
        <f>VLOOKUP(V260,Tabla1[],31,0)</f>
        <v>7</v>
      </c>
      <c r="Y260" s="106" t="str">
        <f t="shared" ref="Y260:Y323" si="39">IF(X260&gt;W260,"Mejoría",IF(X260&lt;W260,"Pérdida","Se mantiene"))</f>
        <v>Pérdida</v>
      </c>
    </row>
    <row r="261" spans="22:25" x14ac:dyDescent="0.2">
      <c r="V261" s="101">
        <v>871</v>
      </c>
      <c r="W261" s="102">
        <f>VLOOKUP(V261,Tabla14[],31,0)</f>
        <v>8</v>
      </c>
      <c r="X261" s="102">
        <f>VLOOKUP(V261,Tabla1[],31,0)</f>
        <v>7</v>
      </c>
      <c r="Y261" s="103" t="str">
        <f t="shared" si="39"/>
        <v>Pérdida</v>
      </c>
    </row>
    <row r="262" spans="22:25" x14ac:dyDescent="0.2">
      <c r="V262" s="104">
        <v>872</v>
      </c>
      <c r="W262" s="105">
        <f>VLOOKUP(V262,Tabla14[],31,0)</f>
        <v>8</v>
      </c>
      <c r="X262" s="105">
        <f>VLOOKUP(V262,Tabla1[],31,0)</f>
        <v>7</v>
      </c>
      <c r="Y262" s="106" t="str">
        <f t="shared" si="39"/>
        <v>Pérdida</v>
      </c>
    </row>
    <row r="263" spans="22:25" x14ac:dyDescent="0.2">
      <c r="V263" s="101">
        <v>884</v>
      </c>
      <c r="W263" s="102">
        <f>VLOOKUP(V263,Tabla14[],31,0)</f>
        <v>8</v>
      </c>
      <c r="X263" s="102">
        <f>VLOOKUP(V263,Tabla1[],31,0)</f>
        <v>7</v>
      </c>
      <c r="Y263" s="103" t="str">
        <f t="shared" si="39"/>
        <v>Pérdida</v>
      </c>
    </row>
    <row r="264" spans="22:25" x14ac:dyDescent="0.2">
      <c r="V264" s="104">
        <v>1087</v>
      </c>
      <c r="W264" s="105">
        <f>VLOOKUP(V264,Tabla14[],31,0)</f>
        <v>7</v>
      </c>
      <c r="X264" s="105">
        <f>VLOOKUP(V264,Tabla1[],31,0)</f>
        <v>7</v>
      </c>
      <c r="Y264" s="106" t="str">
        <f t="shared" si="39"/>
        <v>Se mantiene</v>
      </c>
    </row>
    <row r="265" spans="22:25" x14ac:dyDescent="0.2">
      <c r="V265" s="101" t="s">
        <v>2421</v>
      </c>
      <c r="W265" s="102">
        <f>VLOOKUP(V265,Tabla14[],31,0)</f>
        <v>8</v>
      </c>
      <c r="X265" s="102">
        <f>VLOOKUP(V265,Tabla1[],31,0)</f>
        <v>7</v>
      </c>
      <c r="Y265" s="103" t="str">
        <f t="shared" si="39"/>
        <v>Pérdida</v>
      </c>
    </row>
    <row r="266" spans="22:25" x14ac:dyDescent="0.2">
      <c r="V266" s="104" t="s">
        <v>2422</v>
      </c>
      <c r="W266" s="105">
        <f>VLOOKUP(V266,Tabla14[],31,0)</f>
        <v>8</v>
      </c>
      <c r="X266" s="105">
        <f>VLOOKUP(V266,Tabla1[],31,0)</f>
        <v>7</v>
      </c>
      <c r="Y266" s="106" t="str">
        <f t="shared" si="39"/>
        <v>Pérdida</v>
      </c>
    </row>
    <row r="267" spans="22:25" x14ac:dyDescent="0.2">
      <c r="V267" s="101">
        <v>38</v>
      </c>
      <c r="W267" s="102">
        <f>VLOOKUP(V267,Tabla14[],31,0)</f>
        <v>8</v>
      </c>
      <c r="X267" s="102">
        <f>VLOOKUP(V267,Tabla1[],31,0)</f>
        <v>7</v>
      </c>
      <c r="Y267" s="103" t="str">
        <f t="shared" si="39"/>
        <v>Pérdida</v>
      </c>
    </row>
    <row r="268" spans="22:25" x14ac:dyDescent="0.2">
      <c r="V268" s="104">
        <v>39</v>
      </c>
      <c r="W268" s="105">
        <f>VLOOKUP(V268,Tabla14[],31,0)</f>
        <v>0</v>
      </c>
      <c r="X268" s="105">
        <f>VLOOKUP(V268,Tabla1[],31,0)</f>
        <v>7</v>
      </c>
      <c r="Y268" s="106" t="str">
        <f t="shared" si="39"/>
        <v>Mejoría</v>
      </c>
    </row>
    <row r="269" spans="22:25" x14ac:dyDescent="0.2">
      <c r="V269" s="101">
        <v>40</v>
      </c>
      <c r="W269" s="102">
        <f>VLOOKUP(V269,Tabla14[],31,0)</f>
        <v>8</v>
      </c>
      <c r="X269" s="102">
        <f>VLOOKUP(V269,Tabla1[],31,0)</f>
        <v>7</v>
      </c>
      <c r="Y269" s="103" t="str">
        <f t="shared" si="39"/>
        <v>Pérdida</v>
      </c>
    </row>
    <row r="270" spans="22:25" x14ac:dyDescent="0.2">
      <c r="V270" s="104">
        <v>41</v>
      </c>
      <c r="W270" s="105">
        <f>VLOOKUP(V270,Tabla14[],31,0)</f>
        <v>8</v>
      </c>
      <c r="X270" s="105">
        <f>VLOOKUP(V270,Tabla1[],31,0)</f>
        <v>7</v>
      </c>
      <c r="Y270" s="106" t="str">
        <f t="shared" si="39"/>
        <v>Pérdida</v>
      </c>
    </row>
    <row r="271" spans="22:25" x14ac:dyDescent="0.2">
      <c r="V271" s="101">
        <v>42</v>
      </c>
      <c r="W271" s="102">
        <f>VLOOKUP(V271,Tabla14[],31,0)</f>
        <v>8</v>
      </c>
      <c r="X271" s="102">
        <f>VLOOKUP(V271,Tabla1[],31,0)</f>
        <v>7</v>
      </c>
      <c r="Y271" s="103" t="str">
        <f t="shared" si="39"/>
        <v>Pérdida</v>
      </c>
    </row>
    <row r="272" spans="22:25" x14ac:dyDescent="0.2">
      <c r="V272" s="104" t="s">
        <v>2425</v>
      </c>
      <c r="W272" s="105">
        <f>VLOOKUP(V272,Tabla14[],31,0)</f>
        <v>8</v>
      </c>
      <c r="X272" s="105">
        <f>VLOOKUP(V272,Tabla1[],31,0)</f>
        <v>7</v>
      </c>
      <c r="Y272" s="106" t="str">
        <f t="shared" si="39"/>
        <v>Pérdida</v>
      </c>
    </row>
    <row r="273" spans="22:25" x14ac:dyDescent="0.2">
      <c r="V273" s="101" t="s">
        <v>2426</v>
      </c>
      <c r="W273" s="102">
        <f>VLOOKUP(V273,Tabla14[],31,0)</f>
        <v>8</v>
      </c>
      <c r="X273" s="102">
        <f>VLOOKUP(V273,Tabla1[],31,0)</f>
        <v>7</v>
      </c>
      <c r="Y273" s="103" t="str">
        <f t="shared" si="39"/>
        <v>Pérdida</v>
      </c>
    </row>
    <row r="274" spans="22:25" x14ac:dyDescent="0.2">
      <c r="V274" s="104">
        <v>44</v>
      </c>
      <c r="W274" s="105">
        <f>VLOOKUP(V274,Tabla14[],31,0)</f>
        <v>8</v>
      </c>
      <c r="X274" s="105">
        <f>VLOOKUP(V274,Tabla1[],31,0)</f>
        <v>7</v>
      </c>
      <c r="Y274" s="106" t="str">
        <f t="shared" si="39"/>
        <v>Pérdida</v>
      </c>
    </row>
    <row r="275" spans="22:25" x14ac:dyDescent="0.2">
      <c r="V275" s="101" t="s">
        <v>2423</v>
      </c>
      <c r="W275" s="102">
        <f>VLOOKUP(V275,Tabla14[],31,0)</f>
        <v>8</v>
      </c>
      <c r="X275" s="102">
        <f>VLOOKUP(V275,Tabla1[],31,0)</f>
        <v>7</v>
      </c>
      <c r="Y275" s="103" t="str">
        <f t="shared" si="39"/>
        <v>Pérdida</v>
      </c>
    </row>
    <row r="276" spans="22:25" x14ac:dyDescent="0.2">
      <c r="V276" s="104" t="s">
        <v>2424</v>
      </c>
      <c r="W276" s="105">
        <f>VLOOKUP(V276,Tabla14[],31,0)</f>
        <v>8</v>
      </c>
      <c r="X276" s="105">
        <f>VLOOKUP(V276,Tabla1[],31,0)</f>
        <v>7</v>
      </c>
      <c r="Y276" s="106" t="str">
        <f t="shared" si="39"/>
        <v>Pérdida</v>
      </c>
    </row>
    <row r="277" spans="22:25" x14ac:dyDescent="0.2">
      <c r="V277" s="101">
        <v>46</v>
      </c>
      <c r="W277" s="102">
        <f>VLOOKUP(V277,Tabla14[],31,0)</f>
        <v>8</v>
      </c>
      <c r="X277" s="102">
        <f>VLOOKUP(V277,Tabla1[],31,0)</f>
        <v>7</v>
      </c>
      <c r="Y277" s="103" t="str">
        <f t="shared" si="39"/>
        <v>Pérdida</v>
      </c>
    </row>
    <row r="278" spans="22:25" x14ac:dyDescent="0.2">
      <c r="V278" s="104">
        <v>47</v>
      </c>
      <c r="W278" s="105">
        <f>VLOOKUP(V278,Tabla14[],31,0)</f>
        <v>8</v>
      </c>
      <c r="X278" s="105">
        <f>VLOOKUP(V278,Tabla1[],31,0)</f>
        <v>7</v>
      </c>
      <c r="Y278" s="106" t="str">
        <f t="shared" si="39"/>
        <v>Pérdida</v>
      </c>
    </row>
    <row r="279" spans="22:25" x14ac:dyDescent="0.2">
      <c r="V279" s="101">
        <v>81</v>
      </c>
      <c r="W279" s="102">
        <f>VLOOKUP(V279,Tabla14[],31,0)</f>
        <v>8</v>
      </c>
      <c r="X279" s="102">
        <f>VLOOKUP(V279,Tabla1[],31,0)</f>
        <v>7</v>
      </c>
      <c r="Y279" s="103" t="str">
        <f t="shared" si="39"/>
        <v>Pérdida</v>
      </c>
    </row>
    <row r="280" spans="22:25" x14ac:dyDescent="0.2">
      <c r="V280" s="104">
        <v>394</v>
      </c>
      <c r="W280" s="105">
        <f>VLOOKUP(V280,Tabla14[],31,0)</f>
        <v>7</v>
      </c>
      <c r="X280" s="105">
        <f>VLOOKUP(V280,Tabla1[],31,0)</f>
        <v>7</v>
      </c>
      <c r="Y280" s="106" t="str">
        <f t="shared" si="39"/>
        <v>Se mantiene</v>
      </c>
    </row>
    <row r="281" spans="22:25" x14ac:dyDescent="0.2">
      <c r="V281" s="101">
        <v>505</v>
      </c>
      <c r="W281" s="102">
        <f>VLOOKUP(V281,Tabla14[],31,0)</f>
        <v>0</v>
      </c>
      <c r="X281" s="102">
        <f>VLOOKUP(V281,Tabla1[],31,0)</f>
        <v>7</v>
      </c>
      <c r="Y281" s="103" t="str">
        <f t="shared" si="39"/>
        <v>Mejoría</v>
      </c>
    </row>
    <row r="282" spans="22:25" x14ac:dyDescent="0.2">
      <c r="V282" s="104">
        <v>738</v>
      </c>
      <c r="W282" s="105">
        <f>VLOOKUP(V282,Tabla14[],31,0)</f>
        <v>7</v>
      </c>
      <c r="X282" s="105">
        <f>VLOOKUP(V282,Tabla1[],31,0)</f>
        <v>7</v>
      </c>
      <c r="Y282" s="106" t="str">
        <f t="shared" si="39"/>
        <v>Se mantiene</v>
      </c>
    </row>
    <row r="283" spans="22:25" x14ac:dyDescent="0.2">
      <c r="V283" s="101">
        <v>795</v>
      </c>
      <c r="W283" s="102">
        <f>VLOOKUP(V283,Tabla14[],31,0)</f>
        <v>7</v>
      </c>
      <c r="X283" s="102">
        <f>VLOOKUP(V283,Tabla1[],31,0)</f>
        <v>7</v>
      </c>
      <c r="Y283" s="103" t="str">
        <f t="shared" si="39"/>
        <v>Se mantiene</v>
      </c>
    </row>
    <row r="284" spans="22:25" x14ac:dyDescent="0.2">
      <c r="V284" s="104">
        <v>862</v>
      </c>
      <c r="W284" s="105">
        <f>VLOOKUP(V284,Tabla14[],31,0)</f>
        <v>7</v>
      </c>
      <c r="X284" s="105">
        <f>VLOOKUP(V284,Tabla1[],31,0)</f>
        <v>7</v>
      </c>
      <c r="Y284" s="106" t="str">
        <f t="shared" si="39"/>
        <v>Se mantiene</v>
      </c>
    </row>
    <row r="285" spans="22:25" x14ac:dyDescent="0.2">
      <c r="V285" s="101">
        <v>876</v>
      </c>
      <c r="W285" s="102">
        <f>VLOOKUP(V285,Tabla14[],31,0)</f>
        <v>8</v>
      </c>
      <c r="X285" s="102">
        <f>VLOOKUP(V285,Tabla1[],31,0)</f>
        <v>7</v>
      </c>
      <c r="Y285" s="103" t="str">
        <f t="shared" si="39"/>
        <v>Pérdida</v>
      </c>
    </row>
    <row r="286" spans="22:25" x14ac:dyDescent="0.2">
      <c r="V286" s="104">
        <v>885</v>
      </c>
      <c r="W286" s="105">
        <f>VLOOKUP(V286,Tabla14[],31,0)</f>
        <v>8</v>
      </c>
      <c r="X286" s="105">
        <f>VLOOKUP(V286,Tabla1[],31,0)</f>
        <v>7</v>
      </c>
      <c r="Y286" s="106" t="str">
        <f t="shared" si="39"/>
        <v>Pérdida</v>
      </c>
    </row>
    <row r="287" spans="22:25" x14ac:dyDescent="0.2">
      <c r="V287" s="101">
        <v>889</v>
      </c>
      <c r="W287" s="102">
        <f>VLOOKUP(V287,Tabla14[],31,0)</f>
        <v>8</v>
      </c>
      <c r="X287" s="102">
        <f>VLOOKUP(V287,Tabla1[],31,0)</f>
        <v>7</v>
      </c>
      <c r="Y287" s="103" t="str">
        <f t="shared" si="39"/>
        <v>Pérdida</v>
      </c>
    </row>
    <row r="288" spans="22:25" x14ac:dyDescent="0.2">
      <c r="V288" s="104">
        <v>1089</v>
      </c>
      <c r="W288" s="105">
        <f>VLOOKUP(V288,Tabla14[],31,0)</f>
        <v>8</v>
      </c>
      <c r="X288" s="105">
        <f>VLOOKUP(V288,Tabla1[],31,0)</f>
        <v>7</v>
      </c>
      <c r="Y288" s="106" t="str">
        <f t="shared" si="39"/>
        <v>Pérdida</v>
      </c>
    </row>
    <row r="289" spans="22:25" x14ac:dyDescent="0.2">
      <c r="V289" s="101">
        <v>1100</v>
      </c>
      <c r="W289" s="102">
        <f>VLOOKUP(V289,Tabla14[],31,0)</f>
        <v>8</v>
      </c>
      <c r="X289" s="102">
        <f>VLOOKUP(V289,Tabla1[],31,0)</f>
        <v>7</v>
      </c>
      <c r="Y289" s="103" t="str">
        <f t="shared" si="39"/>
        <v>Pérdida</v>
      </c>
    </row>
    <row r="290" spans="22:25" x14ac:dyDescent="0.2">
      <c r="V290" s="104">
        <v>54</v>
      </c>
      <c r="W290" s="105">
        <f>VLOOKUP(V290,Tabla14[],31,0)</f>
        <v>8</v>
      </c>
      <c r="X290" s="105">
        <f>VLOOKUP(V290,Tabla1[],31,0)</f>
        <v>7</v>
      </c>
      <c r="Y290" s="106" t="str">
        <f t="shared" si="39"/>
        <v>Pérdida</v>
      </c>
    </row>
    <row r="291" spans="22:25" x14ac:dyDescent="0.2">
      <c r="V291" s="101">
        <v>55</v>
      </c>
      <c r="W291" s="102">
        <f>VLOOKUP(V291,Tabla14[],31,0)</f>
        <v>7</v>
      </c>
      <c r="X291" s="102">
        <f>VLOOKUP(V291,Tabla1[],31,0)</f>
        <v>7</v>
      </c>
      <c r="Y291" s="103" t="str">
        <f t="shared" si="39"/>
        <v>Se mantiene</v>
      </c>
    </row>
    <row r="292" spans="22:25" x14ac:dyDescent="0.2">
      <c r="V292" s="104">
        <v>56</v>
      </c>
      <c r="W292" s="105">
        <f>VLOOKUP(V292,Tabla14[],31,0)</f>
        <v>8</v>
      </c>
      <c r="X292" s="105">
        <f>VLOOKUP(V292,Tabla1[],31,0)</f>
        <v>7</v>
      </c>
      <c r="Y292" s="106" t="str">
        <f t="shared" si="39"/>
        <v>Pérdida</v>
      </c>
    </row>
    <row r="293" spans="22:25" x14ac:dyDescent="0.2">
      <c r="V293" s="101">
        <v>57</v>
      </c>
      <c r="W293" s="102">
        <f>VLOOKUP(V293,Tabla14[],31,0)</f>
        <v>8</v>
      </c>
      <c r="X293" s="102">
        <f>VLOOKUP(V293,Tabla1[],31,0)</f>
        <v>7</v>
      </c>
      <c r="Y293" s="103" t="str">
        <f t="shared" si="39"/>
        <v>Pérdida</v>
      </c>
    </row>
    <row r="294" spans="22:25" x14ac:dyDescent="0.2">
      <c r="V294" s="104">
        <v>58</v>
      </c>
      <c r="W294" s="105">
        <f>VLOOKUP(V294,Tabla14[],31,0)</f>
        <v>6</v>
      </c>
      <c r="X294" s="105">
        <f>VLOOKUP(V294,Tabla1[],31,0)</f>
        <v>7</v>
      </c>
      <c r="Y294" s="106" t="str">
        <f t="shared" si="39"/>
        <v>Mejoría</v>
      </c>
    </row>
    <row r="295" spans="22:25" x14ac:dyDescent="0.2">
      <c r="V295" s="101">
        <v>59</v>
      </c>
      <c r="W295" s="102">
        <f>VLOOKUP(V295,Tabla14[],31,0)</f>
        <v>8</v>
      </c>
      <c r="X295" s="102">
        <f>VLOOKUP(V295,Tabla1[],31,0)</f>
        <v>7</v>
      </c>
      <c r="Y295" s="103" t="str">
        <f t="shared" si="39"/>
        <v>Pérdida</v>
      </c>
    </row>
    <row r="296" spans="22:25" x14ac:dyDescent="0.2">
      <c r="V296" s="104">
        <v>60</v>
      </c>
      <c r="W296" s="105">
        <f>VLOOKUP(V296,Tabla14[],31,0)</f>
        <v>8</v>
      </c>
      <c r="X296" s="105">
        <f>VLOOKUP(V296,Tabla1[],31,0)</f>
        <v>7</v>
      </c>
      <c r="Y296" s="106" t="str">
        <f t="shared" si="39"/>
        <v>Pérdida</v>
      </c>
    </row>
    <row r="297" spans="22:25" x14ac:dyDescent="0.2">
      <c r="V297" s="101">
        <v>61</v>
      </c>
      <c r="W297" s="102">
        <f>VLOOKUP(V297,Tabla14[],31,0)</f>
        <v>8</v>
      </c>
      <c r="X297" s="102">
        <f>VLOOKUP(V297,Tabla1[],31,0)</f>
        <v>7</v>
      </c>
      <c r="Y297" s="103" t="str">
        <f t="shared" si="39"/>
        <v>Pérdida</v>
      </c>
    </row>
    <row r="298" spans="22:25" x14ac:dyDescent="0.2">
      <c r="V298" s="104">
        <v>62</v>
      </c>
      <c r="W298" s="105">
        <f>VLOOKUP(V298,Tabla14[],31,0)</f>
        <v>7</v>
      </c>
      <c r="X298" s="105">
        <f>VLOOKUP(V298,Tabla1[],31,0)</f>
        <v>7</v>
      </c>
      <c r="Y298" s="106" t="str">
        <f t="shared" si="39"/>
        <v>Se mantiene</v>
      </c>
    </row>
    <row r="299" spans="22:25" x14ac:dyDescent="0.2">
      <c r="V299" s="101" t="s">
        <v>2431</v>
      </c>
      <c r="W299" s="102">
        <f>VLOOKUP(V299,Tabla14[],31,0)</f>
        <v>8</v>
      </c>
      <c r="X299" s="102">
        <f>VLOOKUP(V299,Tabla1[],31,0)</f>
        <v>7</v>
      </c>
      <c r="Y299" s="103" t="str">
        <f t="shared" si="39"/>
        <v>Pérdida</v>
      </c>
    </row>
    <row r="300" spans="22:25" x14ac:dyDescent="0.2">
      <c r="V300" s="104" t="s">
        <v>2432</v>
      </c>
      <c r="W300" s="105">
        <f>VLOOKUP(V300,Tabla14[],31,0)</f>
        <v>8</v>
      </c>
      <c r="X300" s="105">
        <f>VLOOKUP(V300,Tabla1[],31,0)</f>
        <v>7</v>
      </c>
      <c r="Y300" s="106" t="str">
        <f t="shared" si="39"/>
        <v>Pérdida</v>
      </c>
    </row>
    <row r="301" spans="22:25" x14ac:dyDescent="0.2">
      <c r="V301" s="101">
        <v>64</v>
      </c>
      <c r="W301" s="102">
        <f>VLOOKUP(V301,Tabla14[],31,0)</f>
        <v>8</v>
      </c>
      <c r="X301" s="102">
        <f>VLOOKUP(V301,Tabla1[],31,0)</f>
        <v>7</v>
      </c>
      <c r="Y301" s="103" t="str">
        <f t="shared" si="39"/>
        <v>Pérdida</v>
      </c>
    </row>
    <row r="302" spans="22:25" x14ac:dyDescent="0.2">
      <c r="V302" s="104" t="s">
        <v>2417</v>
      </c>
      <c r="W302" s="105">
        <f>VLOOKUP(V302,Tabla14[],31,0)</f>
        <v>8</v>
      </c>
      <c r="X302" s="105">
        <f>VLOOKUP(V302,Tabla1[],31,0)</f>
        <v>7</v>
      </c>
      <c r="Y302" s="106" t="str">
        <f t="shared" si="39"/>
        <v>Pérdida</v>
      </c>
    </row>
    <row r="303" spans="22:25" x14ac:dyDescent="0.2">
      <c r="V303" s="101" t="s">
        <v>2418</v>
      </c>
      <c r="W303" s="102">
        <f>VLOOKUP(V303,Tabla14[],31,0)</f>
        <v>8</v>
      </c>
      <c r="X303" s="102">
        <f>VLOOKUP(V303,Tabla1[],31,0)</f>
        <v>7</v>
      </c>
      <c r="Y303" s="103" t="str">
        <f t="shared" si="39"/>
        <v>Pérdida</v>
      </c>
    </row>
    <row r="304" spans="22:25" x14ac:dyDescent="0.2">
      <c r="V304" s="104">
        <v>66</v>
      </c>
      <c r="W304" s="105">
        <f>VLOOKUP(V304,Tabla14[],31,0)</f>
        <v>8</v>
      </c>
      <c r="X304" s="105">
        <f>VLOOKUP(V304,Tabla1[],31,0)</f>
        <v>7</v>
      </c>
      <c r="Y304" s="106" t="str">
        <f t="shared" si="39"/>
        <v>Pérdida</v>
      </c>
    </row>
    <row r="305" spans="22:25" x14ac:dyDescent="0.2">
      <c r="V305" s="101">
        <v>67</v>
      </c>
      <c r="W305" s="102">
        <f>VLOOKUP(V305,Tabla14[],31,0)</f>
        <v>8</v>
      </c>
      <c r="X305" s="102">
        <f>VLOOKUP(V305,Tabla1[],31,0)</f>
        <v>7</v>
      </c>
      <c r="Y305" s="103" t="str">
        <f t="shared" si="39"/>
        <v>Pérdida</v>
      </c>
    </row>
    <row r="306" spans="22:25" x14ac:dyDescent="0.2">
      <c r="V306" s="104" t="s">
        <v>2429</v>
      </c>
      <c r="W306" s="105">
        <f>VLOOKUP(V306,Tabla14[],31,0)</f>
        <v>8</v>
      </c>
      <c r="X306" s="105">
        <f>VLOOKUP(V306,Tabla1[],31,0)</f>
        <v>7</v>
      </c>
      <c r="Y306" s="106" t="str">
        <f t="shared" si="39"/>
        <v>Pérdida</v>
      </c>
    </row>
    <row r="307" spans="22:25" x14ac:dyDescent="0.2">
      <c r="V307" s="101" t="s">
        <v>2430</v>
      </c>
      <c r="W307" s="102">
        <f>VLOOKUP(V307,Tabla14[],31,0)</f>
        <v>8</v>
      </c>
      <c r="X307" s="102">
        <f>VLOOKUP(V307,Tabla1[],31,0)</f>
        <v>7</v>
      </c>
      <c r="Y307" s="103" t="str">
        <f t="shared" si="39"/>
        <v>Pérdida</v>
      </c>
    </row>
    <row r="308" spans="22:25" x14ac:dyDescent="0.2">
      <c r="V308" s="104">
        <v>69</v>
      </c>
      <c r="W308" s="105">
        <f>VLOOKUP(V308,Tabla14[],31,0)</f>
        <v>8</v>
      </c>
      <c r="X308" s="105">
        <f>VLOOKUP(V308,Tabla1[],31,0)</f>
        <v>7</v>
      </c>
      <c r="Y308" s="106" t="str">
        <f t="shared" si="39"/>
        <v>Pérdida</v>
      </c>
    </row>
    <row r="309" spans="22:25" x14ac:dyDescent="0.2">
      <c r="V309" s="101" t="s">
        <v>2435</v>
      </c>
      <c r="W309" s="102">
        <f>VLOOKUP(V309,Tabla14[],31,0)</f>
        <v>8</v>
      </c>
      <c r="X309" s="102">
        <f>VLOOKUP(V309,Tabla1[],31,0)</f>
        <v>7</v>
      </c>
      <c r="Y309" s="103" t="str">
        <f t="shared" si="39"/>
        <v>Pérdida</v>
      </c>
    </row>
    <row r="310" spans="22:25" x14ac:dyDescent="0.2">
      <c r="V310" s="104" t="s">
        <v>2436</v>
      </c>
      <c r="W310" s="105">
        <f>VLOOKUP(V310,Tabla14[],31,0)</f>
        <v>8</v>
      </c>
      <c r="X310" s="105">
        <f>VLOOKUP(V310,Tabla1[],31,0)</f>
        <v>7</v>
      </c>
      <c r="Y310" s="106" t="str">
        <f t="shared" si="39"/>
        <v>Pérdida</v>
      </c>
    </row>
    <row r="311" spans="22:25" x14ac:dyDescent="0.2">
      <c r="V311" s="101" t="s">
        <v>2415</v>
      </c>
      <c r="W311" s="102">
        <f>VLOOKUP(V311,Tabla14[],31,0)</f>
        <v>8</v>
      </c>
      <c r="X311" s="102">
        <f>VLOOKUP(V311,Tabla1[],31,0)</f>
        <v>7</v>
      </c>
      <c r="Y311" s="103" t="str">
        <f t="shared" si="39"/>
        <v>Pérdida</v>
      </c>
    </row>
    <row r="312" spans="22:25" x14ac:dyDescent="0.2">
      <c r="V312" s="104" t="s">
        <v>2416</v>
      </c>
      <c r="W312" s="105">
        <f>VLOOKUP(V312,Tabla14[],31,0)</f>
        <v>8</v>
      </c>
      <c r="X312" s="105">
        <f>VLOOKUP(V312,Tabla1[],31,0)</f>
        <v>7</v>
      </c>
      <c r="Y312" s="106" t="str">
        <f t="shared" si="39"/>
        <v>Pérdida</v>
      </c>
    </row>
    <row r="313" spans="22:25" x14ac:dyDescent="0.2">
      <c r="V313" s="101">
        <v>72</v>
      </c>
      <c r="W313" s="102">
        <f>VLOOKUP(V313,Tabla14[],31,0)</f>
        <v>8</v>
      </c>
      <c r="X313" s="102">
        <f>VLOOKUP(V313,Tabla1[],31,0)</f>
        <v>7</v>
      </c>
      <c r="Y313" s="103" t="str">
        <f t="shared" si="39"/>
        <v>Pérdida</v>
      </c>
    </row>
    <row r="314" spans="22:25" x14ac:dyDescent="0.2">
      <c r="V314" s="104">
        <v>73</v>
      </c>
      <c r="W314" s="105">
        <f>VLOOKUP(V314,Tabla14[],31,0)</f>
        <v>8</v>
      </c>
      <c r="X314" s="105">
        <f>VLOOKUP(V314,Tabla1[],31,0)</f>
        <v>7</v>
      </c>
      <c r="Y314" s="106" t="str">
        <f t="shared" si="39"/>
        <v>Pérdida</v>
      </c>
    </row>
    <row r="315" spans="22:25" x14ac:dyDescent="0.2">
      <c r="V315" s="101">
        <v>74</v>
      </c>
      <c r="W315" s="102">
        <f>VLOOKUP(V315,Tabla14[],31,0)</f>
        <v>8</v>
      </c>
      <c r="X315" s="102">
        <f>VLOOKUP(V315,Tabla1[],31,0)</f>
        <v>7</v>
      </c>
      <c r="Y315" s="103" t="str">
        <f t="shared" si="39"/>
        <v>Pérdida</v>
      </c>
    </row>
    <row r="316" spans="22:25" x14ac:dyDescent="0.2">
      <c r="V316" s="104">
        <v>130</v>
      </c>
      <c r="W316" s="105">
        <f>VLOOKUP(V316,Tabla14[],31,0)</f>
        <v>0</v>
      </c>
      <c r="X316" s="105">
        <f>VLOOKUP(V316,Tabla1[],31,0)</f>
        <v>7</v>
      </c>
      <c r="Y316" s="106" t="str">
        <f t="shared" si="39"/>
        <v>Mejoría</v>
      </c>
    </row>
    <row r="317" spans="22:25" x14ac:dyDescent="0.2">
      <c r="V317" s="101">
        <v>143</v>
      </c>
      <c r="W317" s="102">
        <f>VLOOKUP(V317,Tabla14[],31,0)</f>
        <v>8</v>
      </c>
      <c r="X317" s="102">
        <f>VLOOKUP(V317,Tabla1[],31,0)</f>
        <v>7</v>
      </c>
      <c r="Y317" s="103" t="str">
        <f t="shared" si="39"/>
        <v>Pérdida</v>
      </c>
    </row>
    <row r="318" spans="22:25" x14ac:dyDescent="0.2">
      <c r="V318" s="104">
        <v>189</v>
      </c>
      <c r="W318" s="105">
        <f>VLOOKUP(V318,Tabla14[],31,0)</f>
        <v>8</v>
      </c>
      <c r="X318" s="105">
        <f>VLOOKUP(V318,Tabla1[],31,0)</f>
        <v>7</v>
      </c>
      <c r="Y318" s="106" t="str">
        <f t="shared" si="39"/>
        <v>Pérdida</v>
      </c>
    </row>
    <row r="319" spans="22:25" x14ac:dyDescent="0.2">
      <c r="V319" s="101">
        <v>253</v>
      </c>
      <c r="W319" s="102">
        <f>VLOOKUP(V319,Tabla14[],31,0)</f>
        <v>8</v>
      </c>
      <c r="X319" s="102">
        <f>VLOOKUP(V319,Tabla1[],31,0)</f>
        <v>7</v>
      </c>
      <c r="Y319" s="103" t="str">
        <f t="shared" si="39"/>
        <v>Pérdida</v>
      </c>
    </row>
    <row r="320" spans="22:25" x14ac:dyDescent="0.2">
      <c r="V320" s="104">
        <v>260</v>
      </c>
      <c r="W320" s="105">
        <f>VLOOKUP(V320,Tabla14[],31,0)</f>
        <v>8</v>
      </c>
      <c r="X320" s="105">
        <f>VLOOKUP(V320,Tabla1[],31,0)</f>
        <v>7</v>
      </c>
      <c r="Y320" s="106" t="str">
        <f t="shared" si="39"/>
        <v>Pérdida</v>
      </c>
    </row>
    <row r="321" spans="22:25" x14ac:dyDescent="0.2">
      <c r="V321" s="101">
        <v>291</v>
      </c>
      <c r="W321" s="102">
        <f>VLOOKUP(V321,Tabla14[],31,0)</f>
        <v>6</v>
      </c>
      <c r="X321" s="102">
        <f>VLOOKUP(V321,Tabla1[],31,0)</f>
        <v>7</v>
      </c>
      <c r="Y321" s="103" t="str">
        <f t="shared" si="39"/>
        <v>Mejoría</v>
      </c>
    </row>
    <row r="322" spans="22:25" x14ac:dyDescent="0.2">
      <c r="V322" s="104">
        <v>426</v>
      </c>
      <c r="W322" s="105">
        <f>VLOOKUP(V322,Tabla14[],31,0)</f>
        <v>8</v>
      </c>
      <c r="X322" s="105">
        <f>VLOOKUP(V322,Tabla1[],31,0)</f>
        <v>7</v>
      </c>
      <c r="Y322" s="106" t="str">
        <f t="shared" si="39"/>
        <v>Pérdida</v>
      </c>
    </row>
    <row r="323" spans="22:25" x14ac:dyDescent="0.2">
      <c r="V323" s="101">
        <v>427</v>
      </c>
      <c r="W323" s="102">
        <f>VLOOKUP(V323,Tabla14[],31,0)</f>
        <v>7</v>
      </c>
      <c r="X323" s="102">
        <f>VLOOKUP(V323,Tabla1[],31,0)</f>
        <v>7</v>
      </c>
      <c r="Y323" s="103" t="str">
        <f t="shared" si="39"/>
        <v>Se mantiene</v>
      </c>
    </row>
    <row r="324" spans="22:25" x14ac:dyDescent="0.2">
      <c r="V324" s="104">
        <v>455</v>
      </c>
      <c r="W324" s="105">
        <f>VLOOKUP(V324,Tabla14[],31,0)</f>
        <v>8</v>
      </c>
      <c r="X324" s="105">
        <f>VLOOKUP(V324,Tabla1[],31,0)</f>
        <v>7</v>
      </c>
      <c r="Y324" s="106" t="str">
        <f t="shared" ref="Y324:Y387" si="40">IF(X324&gt;W324,"Mejoría",IF(X324&lt;W324,"Pérdida","Se mantiene"))</f>
        <v>Pérdida</v>
      </c>
    </row>
    <row r="325" spans="22:25" x14ac:dyDescent="0.2">
      <c r="V325" s="101">
        <v>467</v>
      </c>
      <c r="W325" s="102">
        <f>VLOOKUP(V325,Tabla14[],31,0)</f>
        <v>7</v>
      </c>
      <c r="X325" s="102">
        <f>VLOOKUP(V325,Tabla1[],31,0)</f>
        <v>7</v>
      </c>
      <c r="Y325" s="103" t="str">
        <f t="shared" si="40"/>
        <v>Se mantiene</v>
      </c>
    </row>
    <row r="326" spans="22:25" x14ac:dyDescent="0.2">
      <c r="V326" s="104">
        <v>471</v>
      </c>
      <c r="W326" s="105">
        <f>VLOOKUP(V326,Tabla14[],31,0)</f>
        <v>7</v>
      </c>
      <c r="X326" s="105">
        <f>VLOOKUP(V326,Tabla1[],31,0)</f>
        <v>7</v>
      </c>
      <c r="Y326" s="106" t="str">
        <f t="shared" si="40"/>
        <v>Se mantiene</v>
      </c>
    </row>
    <row r="327" spans="22:25" x14ac:dyDescent="0.2">
      <c r="V327" s="101">
        <v>520</v>
      </c>
      <c r="W327" s="102">
        <f>VLOOKUP(V327,Tabla14[],31,0)</f>
        <v>8</v>
      </c>
      <c r="X327" s="102">
        <f>VLOOKUP(V327,Tabla1[],31,0)</f>
        <v>7</v>
      </c>
      <c r="Y327" s="103" t="str">
        <f t="shared" si="40"/>
        <v>Pérdida</v>
      </c>
    </row>
    <row r="328" spans="22:25" x14ac:dyDescent="0.2">
      <c r="V328" s="104">
        <v>590</v>
      </c>
      <c r="W328" s="105">
        <f>VLOOKUP(V328,Tabla14[],31,0)</f>
        <v>8</v>
      </c>
      <c r="X328" s="105">
        <f>VLOOKUP(V328,Tabla1[],31,0)</f>
        <v>7</v>
      </c>
      <c r="Y328" s="106" t="str">
        <f t="shared" si="40"/>
        <v>Pérdida</v>
      </c>
    </row>
    <row r="329" spans="22:25" x14ac:dyDescent="0.2">
      <c r="V329" s="101">
        <v>775</v>
      </c>
      <c r="W329" s="102">
        <f>VLOOKUP(V329,Tabla14[],31,0)</f>
        <v>8</v>
      </c>
      <c r="X329" s="102">
        <f>VLOOKUP(V329,Tabla1[],31,0)</f>
        <v>7</v>
      </c>
      <c r="Y329" s="103" t="str">
        <f t="shared" si="40"/>
        <v>Pérdida</v>
      </c>
    </row>
    <row r="330" spans="22:25" x14ac:dyDescent="0.2">
      <c r="V330" s="104" t="s">
        <v>2433</v>
      </c>
      <c r="W330" s="105">
        <f>VLOOKUP(V330,Tabla14[],31,0)</f>
        <v>8</v>
      </c>
      <c r="X330" s="105">
        <f>VLOOKUP(V330,Tabla1[],31,0)</f>
        <v>7</v>
      </c>
      <c r="Y330" s="106" t="str">
        <f t="shared" si="40"/>
        <v>Pérdida</v>
      </c>
    </row>
    <row r="331" spans="22:25" x14ac:dyDescent="0.2">
      <c r="V331" s="101" t="s">
        <v>2434</v>
      </c>
      <c r="W331" s="102">
        <f>VLOOKUP(V331,Tabla14[],31,0)</f>
        <v>7</v>
      </c>
      <c r="X331" s="102">
        <f>VLOOKUP(V331,Tabla1[],31,0)</f>
        <v>7</v>
      </c>
      <c r="Y331" s="103" t="str">
        <f t="shared" si="40"/>
        <v>Se mantiene</v>
      </c>
    </row>
    <row r="332" spans="22:25" x14ac:dyDescent="0.2">
      <c r="V332" s="104">
        <v>835</v>
      </c>
      <c r="W332" s="105">
        <f>VLOOKUP(V332,Tabla14[],31,0)</f>
        <v>8</v>
      </c>
      <c r="X332" s="105">
        <f>VLOOKUP(V332,Tabla1[],31,0)</f>
        <v>7</v>
      </c>
      <c r="Y332" s="106" t="str">
        <f t="shared" si="40"/>
        <v>Pérdida</v>
      </c>
    </row>
    <row r="333" spans="22:25" x14ac:dyDescent="0.2">
      <c r="V333" s="101">
        <v>854</v>
      </c>
      <c r="W333" s="102">
        <f>VLOOKUP(V333,Tabla14[],31,0)</f>
        <v>7</v>
      </c>
      <c r="X333" s="102">
        <f>VLOOKUP(V333,Tabla1[],31,0)</f>
        <v>7</v>
      </c>
      <c r="Y333" s="103" t="str">
        <f t="shared" si="40"/>
        <v>Se mantiene</v>
      </c>
    </row>
    <row r="334" spans="22:25" x14ac:dyDescent="0.2">
      <c r="V334" s="104">
        <v>866</v>
      </c>
      <c r="W334" s="105">
        <f>VLOOKUP(V334,Tabla14[],31,0)</f>
        <v>8</v>
      </c>
      <c r="X334" s="105">
        <f>VLOOKUP(V334,Tabla1[],31,0)</f>
        <v>7</v>
      </c>
      <c r="Y334" s="106" t="str">
        <f t="shared" si="40"/>
        <v>Pérdida</v>
      </c>
    </row>
    <row r="335" spans="22:25" x14ac:dyDescent="0.2">
      <c r="V335" s="101">
        <v>886</v>
      </c>
      <c r="W335" s="102">
        <f>VLOOKUP(V335,Tabla14[],31,0)</f>
        <v>8</v>
      </c>
      <c r="X335" s="102">
        <f>VLOOKUP(V335,Tabla1[],31,0)</f>
        <v>7</v>
      </c>
      <c r="Y335" s="103" t="str">
        <f t="shared" si="40"/>
        <v>Pérdida</v>
      </c>
    </row>
    <row r="336" spans="22:25" x14ac:dyDescent="0.2">
      <c r="V336" s="104">
        <v>904</v>
      </c>
      <c r="W336" s="105">
        <f>VLOOKUP(V336,Tabla14[],31,0)</f>
        <v>8</v>
      </c>
      <c r="X336" s="105">
        <f>VLOOKUP(V336,Tabla1[],31,0)</f>
        <v>7</v>
      </c>
      <c r="Y336" s="106" t="str">
        <f t="shared" si="40"/>
        <v>Pérdida</v>
      </c>
    </row>
    <row r="337" spans="22:25" x14ac:dyDescent="0.2">
      <c r="V337" s="101">
        <v>905</v>
      </c>
      <c r="W337" s="102">
        <f>VLOOKUP(V337,Tabla14[],31,0)</f>
        <v>8</v>
      </c>
      <c r="X337" s="102">
        <f>VLOOKUP(V337,Tabla1[],31,0)</f>
        <v>7</v>
      </c>
      <c r="Y337" s="103" t="str">
        <f t="shared" si="40"/>
        <v>Pérdida</v>
      </c>
    </row>
    <row r="338" spans="22:25" x14ac:dyDescent="0.2">
      <c r="V338" s="104">
        <v>1000</v>
      </c>
      <c r="W338" s="105">
        <f>VLOOKUP(V338,Tabla14[],31,0)</f>
        <v>4</v>
      </c>
      <c r="X338" s="105">
        <f>VLOOKUP(V338,Tabla1[],31,0)</f>
        <v>7</v>
      </c>
      <c r="Y338" s="106" t="str">
        <f t="shared" si="40"/>
        <v>Mejoría</v>
      </c>
    </row>
    <row r="339" spans="22:25" x14ac:dyDescent="0.2">
      <c r="V339" s="101">
        <v>1009</v>
      </c>
      <c r="W339" s="102">
        <f>VLOOKUP(V339,Tabla14[],31,0)</f>
        <v>8</v>
      </c>
      <c r="X339" s="102">
        <f>VLOOKUP(V339,Tabla1[],31,0)</f>
        <v>0</v>
      </c>
      <c r="Y339" s="103" t="str">
        <f t="shared" si="40"/>
        <v>Pérdida</v>
      </c>
    </row>
    <row r="340" spans="22:25" x14ac:dyDescent="0.2">
      <c r="V340" s="104">
        <v>1050</v>
      </c>
      <c r="W340" s="105">
        <f>VLOOKUP(V340,Tabla14[],31,0)</f>
        <v>7</v>
      </c>
      <c r="X340" s="105">
        <f>VLOOKUP(V340,Tabla1[],31,0)</f>
        <v>7</v>
      </c>
      <c r="Y340" s="106" t="str">
        <f t="shared" si="40"/>
        <v>Se mantiene</v>
      </c>
    </row>
    <row r="341" spans="22:25" x14ac:dyDescent="0.2">
      <c r="V341" s="101">
        <v>1052</v>
      </c>
      <c r="W341" s="102">
        <f>VLOOKUP(V341,Tabla14[],31,0)</f>
        <v>8</v>
      </c>
      <c r="X341" s="102">
        <f>VLOOKUP(V341,Tabla1[],31,0)</f>
        <v>7</v>
      </c>
      <c r="Y341" s="103" t="str">
        <f t="shared" si="40"/>
        <v>Pérdida</v>
      </c>
    </row>
    <row r="342" spans="22:25" x14ac:dyDescent="0.2">
      <c r="V342" s="104">
        <v>1053</v>
      </c>
      <c r="W342" s="105">
        <f>VLOOKUP(V342,Tabla14[],31,0)</f>
        <v>8</v>
      </c>
      <c r="X342" s="105">
        <f>VLOOKUP(V342,Tabla1[],31,0)</f>
        <v>7</v>
      </c>
      <c r="Y342" s="106" t="str">
        <f t="shared" si="40"/>
        <v>Pérdida</v>
      </c>
    </row>
    <row r="343" spans="22:25" x14ac:dyDescent="0.2">
      <c r="V343" s="101">
        <v>1096</v>
      </c>
      <c r="W343" s="102">
        <f>VLOOKUP(V343,Tabla14[],31,0)</f>
        <v>8</v>
      </c>
      <c r="X343" s="102">
        <f>VLOOKUP(V343,Tabla1[],31,0)</f>
        <v>7</v>
      </c>
      <c r="Y343" s="103" t="str">
        <f t="shared" si="40"/>
        <v>Pérdida</v>
      </c>
    </row>
    <row r="344" spans="22:25" x14ac:dyDescent="0.2">
      <c r="V344" s="104">
        <v>19</v>
      </c>
      <c r="W344" s="105">
        <f>VLOOKUP(V344,Tabla14[],31,0)</f>
        <v>7</v>
      </c>
      <c r="X344" s="105">
        <f>VLOOKUP(V344,Tabla1[],31,0)</f>
        <v>7</v>
      </c>
      <c r="Y344" s="106" t="str">
        <f t="shared" si="40"/>
        <v>Se mantiene</v>
      </c>
    </row>
    <row r="345" spans="22:25" x14ac:dyDescent="0.2">
      <c r="V345" s="101">
        <v>21</v>
      </c>
      <c r="W345" s="102">
        <f>VLOOKUP(V345,Tabla14[],31,0)</f>
        <v>8</v>
      </c>
      <c r="X345" s="102">
        <f>VLOOKUP(V345,Tabla1[],31,0)</f>
        <v>7</v>
      </c>
      <c r="Y345" s="103" t="str">
        <f t="shared" si="40"/>
        <v>Pérdida</v>
      </c>
    </row>
    <row r="346" spans="22:25" x14ac:dyDescent="0.2">
      <c r="V346" s="104">
        <v>22</v>
      </c>
      <c r="W346" s="105">
        <f>VLOOKUP(V346,Tabla14[],31,0)</f>
        <v>8</v>
      </c>
      <c r="X346" s="105">
        <f>VLOOKUP(V346,Tabla1[],31,0)</f>
        <v>7</v>
      </c>
      <c r="Y346" s="106" t="str">
        <f t="shared" si="40"/>
        <v>Pérdida</v>
      </c>
    </row>
    <row r="347" spans="22:25" x14ac:dyDescent="0.2">
      <c r="V347" s="101">
        <v>24</v>
      </c>
      <c r="W347" s="102">
        <f>VLOOKUP(V347,Tabla14[],31,0)</f>
        <v>8</v>
      </c>
      <c r="X347" s="102">
        <f>VLOOKUP(V347,Tabla1[],31,0)</f>
        <v>7</v>
      </c>
      <c r="Y347" s="103" t="str">
        <f t="shared" si="40"/>
        <v>Pérdida</v>
      </c>
    </row>
    <row r="348" spans="22:25" x14ac:dyDescent="0.2">
      <c r="V348" s="104">
        <v>26</v>
      </c>
      <c r="W348" s="105">
        <f>VLOOKUP(V348,Tabla14[],31,0)</f>
        <v>8</v>
      </c>
      <c r="X348" s="105">
        <f>VLOOKUP(V348,Tabla1[],31,0)</f>
        <v>7</v>
      </c>
      <c r="Y348" s="106" t="str">
        <f t="shared" si="40"/>
        <v>Pérdida</v>
      </c>
    </row>
    <row r="349" spans="22:25" x14ac:dyDescent="0.2">
      <c r="V349" s="101">
        <v>132</v>
      </c>
      <c r="W349" s="102">
        <f>VLOOKUP(V349,Tabla14[],31,0)</f>
        <v>7</v>
      </c>
      <c r="X349" s="102">
        <f>VLOOKUP(V349,Tabla1[],31,0)</f>
        <v>7</v>
      </c>
      <c r="Y349" s="103" t="str">
        <f t="shared" si="40"/>
        <v>Se mantiene</v>
      </c>
    </row>
    <row r="350" spans="22:25" x14ac:dyDescent="0.2">
      <c r="V350" s="104">
        <v>169</v>
      </c>
      <c r="W350" s="105">
        <f>VLOOKUP(V350,Tabla14[],31,0)</f>
        <v>0</v>
      </c>
      <c r="X350" s="105">
        <f>VLOOKUP(V350,Tabla1[],31,0)</f>
        <v>7</v>
      </c>
      <c r="Y350" s="106" t="str">
        <f t="shared" si="40"/>
        <v>Mejoría</v>
      </c>
    </row>
    <row r="351" spans="22:25" x14ac:dyDescent="0.2">
      <c r="V351" s="101">
        <v>173</v>
      </c>
      <c r="W351" s="102">
        <f>VLOOKUP(V351,Tabla14[],31,0)</f>
        <v>8</v>
      </c>
      <c r="X351" s="102">
        <f>VLOOKUP(V351,Tabla1[],31,0)</f>
        <v>7</v>
      </c>
      <c r="Y351" s="103" t="str">
        <f t="shared" si="40"/>
        <v>Pérdida</v>
      </c>
    </row>
    <row r="352" spans="22:25" x14ac:dyDescent="0.2">
      <c r="V352" s="104">
        <v>236</v>
      </c>
      <c r="W352" s="105">
        <f>VLOOKUP(V352,Tabla14[],31,0)</f>
        <v>8</v>
      </c>
      <c r="X352" s="105">
        <f>VLOOKUP(V352,Tabla1[],31,0)</f>
        <v>7</v>
      </c>
      <c r="Y352" s="106" t="str">
        <f t="shared" si="40"/>
        <v>Pérdida</v>
      </c>
    </row>
    <row r="353" spans="22:25" x14ac:dyDescent="0.2">
      <c r="V353" s="101">
        <v>328</v>
      </c>
      <c r="W353" s="102">
        <f>VLOOKUP(V353,Tabla14[],31,0)</f>
        <v>8</v>
      </c>
      <c r="X353" s="102">
        <f>VLOOKUP(V353,Tabla1[],31,0)</f>
        <v>7</v>
      </c>
      <c r="Y353" s="103" t="str">
        <f t="shared" si="40"/>
        <v>Pérdida</v>
      </c>
    </row>
    <row r="354" spans="22:25" x14ac:dyDescent="0.2">
      <c r="V354" s="104">
        <v>421</v>
      </c>
      <c r="W354" s="105">
        <f>VLOOKUP(V354,Tabla14[],31,0)</f>
        <v>8</v>
      </c>
      <c r="X354" s="105">
        <f>VLOOKUP(V354,Tabla1[],31,0)</f>
        <v>7</v>
      </c>
      <c r="Y354" s="106" t="str">
        <f t="shared" si="40"/>
        <v>Pérdida</v>
      </c>
    </row>
    <row r="355" spans="22:25" x14ac:dyDescent="0.2">
      <c r="V355" s="101">
        <v>459</v>
      </c>
      <c r="W355" s="102">
        <f>VLOOKUP(V355,Tabla14[],31,0)</f>
        <v>7</v>
      </c>
      <c r="X355" s="102">
        <f>VLOOKUP(V355,Tabla1[],31,0)</f>
        <v>7</v>
      </c>
      <c r="Y355" s="103" t="str">
        <f t="shared" si="40"/>
        <v>Se mantiene</v>
      </c>
    </row>
    <row r="356" spans="22:25" x14ac:dyDescent="0.2">
      <c r="V356" s="104">
        <v>473</v>
      </c>
      <c r="W356" s="105">
        <f>VLOOKUP(V356,Tabla14[],31,0)</f>
        <v>8</v>
      </c>
      <c r="X356" s="105">
        <f>VLOOKUP(V356,Tabla1[],31,0)</f>
        <v>7</v>
      </c>
      <c r="Y356" s="106" t="str">
        <f t="shared" si="40"/>
        <v>Pérdida</v>
      </c>
    </row>
    <row r="357" spans="22:25" x14ac:dyDescent="0.2">
      <c r="V357" s="101">
        <v>530</v>
      </c>
      <c r="W357" s="102">
        <f>VLOOKUP(V357,Tabla14[],31,0)</f>
        <v>0</v>
      </c>
      <c r="X357" s="102">
        <f>VLOOKUP(V357,Tabla1[],31,0)</f>
        <v>7</v>
      </c>
      <c r="Y357" s="103" t="str">
        <f t="shared" si="40"/>
        <v>Mejoría</v>
      </c>
    </row>
    <row r="358" spans="22:25" x14ac:dyDescent="0.2">
      <c r="V358" s="104">
        <v>574</v>
      </c>
      <c r="W358" s="105">
        <f>VLOOKUP(V358,Tabla14[],31,0)</f>
        <v>6</v>
      </c>
      <c r="X358" s="105">
        <f>VLOOKUP(V358,Tabla1[],31,0)</f>
        <v>7</v>
      </c>
      <c r="Y358" s="106" t="str">
        <f t="shared" si="40"/>
        <v>Mejoría</v>
      </c>
    </row>
    <row r="359" spans="22:25" x14ac:dyDescent="0.2">
      <c r="V359" s="101">
        <v>645</v>
      </c>
      <c r="W359" s="102">
        <f>VLOOKUP(V359,Tabla14[],31,0)</f>
        <v>0</v>
      </c>
      <c r="X359" s="102">
        <f>VLOOKUP(V359,Tabla1[],31,0)</f>
        <v>7</v>
      </c>
      <c r="Y359" s="103" t="str">
        <f t="shared" si="40"/>
        <v>Mejoría</v>
      </c>
    </row>
    <row r="360" spans="22:25" x14ac:dyDescent="0.2">
      <c r="V360" s="104">
        <v>733</v>
      </c>
      <c r="W360" s="105">
        <f>VLOOKUP(V360,Tabla14[],31,0)</f>
        <v>8</v>
      </c>
      <c r="X360" s="105">
        <f>VLOOKUP(V360,Tabla1[],31,0)</f>
        <v>7</v>
      </c>
      <c r="Y360" s="106" t="str">
        <f t="shared" si="40"/>
        <v>Pérdida</v>
      </c>
    </row>
    <row r="361" spans="22:25" x14ac:dyDescent="0.2">
      <c r="V361" s="101">
        <v>917</v>
      </c>
      <c r="W361" s="102">
        <f>VLOOKUP(V361,Tabla14[],31,0)</f>
        <v>6</v>
      </c>
      <c r="X361" s="102">
        <f>VLOOKUP(V361,Tabla1[],31,0)</f>
        <v>7</v>
      </c>
      <c r="Y361" s="103" t="str">
        <f t="shared" si="40"/>
        <v>Mejoría</v>
      </c>
    </row>
    <row r="362" spans="22:25" x14ac:dyDescent="0.2">
      <c r="V362" s="104">
        <v>1007</v>
      </c>
      <c r="W362" s="105">
        <f>VLOOKUP(V362,Tabla14[],31,0)</f>
        <v>8</v>
      </c>
      <c r="X362" s="105">
        <f>VLOOKUP(V362,Tabla1[],31,0)</f>
        <v>7</v>
      </c>
      <c r="Y362" s="106" t="str">
        <f t="shared" si="40"/>
        <v>Pérdida</v>
      </c>
    </row>
    <row r="363" spans="22:25" x14ac:dyDescent="0.2">
      <c r="V363" s="101">
        <v>1020</v>
      </c>
      <c r="W363" s="102">
        <f>VLOOKUP(V363,Tabla14[],31,0)</f>
        <v>8</v>
      </c>
      <c r="X363" s="102">
        <f>VLOOKUP(V363,Tabla1[],31,0)</f>
        <v>7</v>
      </c>
      <c r="Y363" s="103" t="str">
        <f t="shared" si="40"/>
        <v>Pérdida</v>
      </c>
    </row>
    <row r="364" spans="22:25" x14ac:dyDescent="0.2">
      <c r="V364" s="104">
        <v>48</v>
      </c>
      <c r="W364" s="105">
        <f>VLOOKUP(V364,Tabla14[],31,0)</f>
        <v>8</v>
      </c>
      <c r="X364" s="105">
        <f>VLOOKUP(V364,Tabla1[],31,0)</f>
        <v>7</v>
      </c>
      <c r="Y364" s="106" t="str">
        <f t="shared" si="40"/>
        <v>Pérdida</v>
      </c>
    </row>
    <row r="365" spans="22:25" x14ac:dyDescent="0.2">
      <c r="V365" s="101">
        <v>49</v>
      </c>
      <c r="W365" s="102">
        <f>VLOOKUP(V365,Tabla14[],31,0)</f>
        <v>8</v>
      </c>
      <c r="X365" s="102">
        <f>VLOOKUP(V365,Tabla1[],31,0)</f>
        <v>7</v>
      </c>
      <c r="Y365" s="103" t="str">
        <f t="shared" si="40"/>
        <v>Pérdida</v>
      </c>
    </row>
    <row r="366" spans="22:25" x14ac:dyDescent="0.2">
      <c r="V366" s="104">
        <v>50</v>
      </c>
      <c r="W366" s="105">
        <f>VLOOKUP(V366,Tabla14[],31,0)</f>
        <v>8</v>
      </c>
      <c r="X366" s="105">
        <f>VLOOKUP(V366,Tabla1[],31,0)</f>
        <v>7</v>
      </c>
      <c r="Y366" s="106" t="str">
        <f t="shared" si="40"/>
        <v>Pérdida</v>
      </c>
    </row>
    <row r="367" spans="22:25" x14ac:dyDescent="0.2">
      <c r="V367" s="101">
        <v>51</v>
      </c>
      <c r="W367" s="102">
        <f>VLOOKUP(V367,Tabla14[],31,0)</f>
        <v>8</v>
      </c>
      <c r="X367" s="102">
        <f>VLOOKUP(V367,Tabla1[],31,0)</f>
        <v>7</v>
      </c>
      <c r="Y367" s="103" t="str">
        <f t="shared" si="40"/>
        <v>Pérdida</v>
      </c>
    </row>
    <row r="368" spans="22:25" x14ac:dyDescent="0.2">
      <c r="V368" s="104">
        <v>52</v>
      </c>
      <c r="W368" s="105">
        <f>VLOOKUP(V368,Tabla14[],31,0)</f>
        <v>8</v>
      </c>
      <c r="X368" s="105">
        <f>VLOOKUP(V368,Tabla1[],31,0)</f>
        <v>7</v>
      </c>
      <c r="Y368" s="106" t="str">
        <f t="shared" si="40"/>
        <v>Pérdida</v>
      </c>
    </row>
    <row r="369" spans="22:25" x14ac:dyDescent="0.2">
      <c r="V369" s="101" t="s">
        <v>3059</v>
      </c>
      <c r="W369" s="102">
        <f>VLOOKUP(V369,Tabla14[],31,0)</f>
        <v>8</v>
      </c>
      <c r="X369" s="102">
        <f>VLOOKUP(V369,Tabla1[],31,0)</f>
        <v>7</v>
      </c>
      <c r="Y369" s="103" t="str">
        <f t="shared" si="40"/>
        <v>Pérdida</v>
      </c>
    </row>
    <row r="370" spans="22:25" x14ac:dyDescent="0.2">
      <c r="V370" s="104" t="s">
        <v>3060</v>
      </c>
      <c r="W370" s="105">
        <f>VLOOKUP(V370,Tabla14[],31,0)</f>
        <v>1</v>
      </c>
      <c r="X370" s="105">
        <f>VLOOKUP(V370,Tabla1[],31,0)</f>
        <v>7</v>
      </c>
      <c r="Y370" s="106" t="str">
        <f t="shared" si="40"/>
        <v>Mejoría</v>
      </c>
    </row>
    <row r="371" spans="22:25" x14ac:dyDescent="0.2">
      <c r="V371" s="101" t="s">
        <v>3061</v>
      </c>
      <c r="W371" s="102">
        <f>VLOOKUP(V371,Tabla14[],31,0)</f>
        <v>8</v>
      </c>
      <c r="X371" s="102">
        <f>VLOOKUP(V371,Tabla1[],31,0)</f>
        <v>7</v>
      </c>
      <c r="Y371" s="103" t="str">
        <f t="shared" si="40"/>
        <v>Pérdida</v>
      </c>
    </row>
    <row r="372" spans="22:25" x14ac:dyDescent="0.2">
      <c r="V372" s="104">
        <v>84</v>
      </c>
      <c r="W372" s="105">
        <f>VLOOKUP(V372,Tabla14[],31,0)</f>
        <v>7</v>
      </c>
      <c r="X372" s="105">
        <f>VLOOKUP(V372,Tabla1[],31,0)</f>
        <v>7</v>
      </c>
      <c r="Y372" s="106" t="str">
        <f t="shared" si="40"/>
        <v>Se mantiene</v>
      </c>
    </row>
    <row r="373" spans="22:25" x14ac:dyDescent="0.2">
      <c r="V373" s="101">
        <v>91</v>
      </c>
      <c r="W373" s="102">
        <f>VLOOKUP(V373,Tabla14[],31,0)</f>
        <v>8</v>
      </c>
      <c r="X373" s="102">
        <f>VLOOKUP(V373,Tabla1[],31,0)</f>
        <v>7</v>
      </c>
      <c r="Y373" s="103" t="str">
        <f t="shared" si="40"/>
        <v>Pérdida</v>
      </c>
    </row>
    <row r="374" spans="22:25" x14ac:dyDescent="0.2">
      <c r="V374" s="104">
        <v>246</v>
      </c>
      <c r="W374" s="105">
        <f>VLOOKUP(V374,Tabla14[],31,0)</f>
        <v>3</v>
      </c>
      <c r="X374" s="105">
        <f>VLOOKUP(V374,Tabla1[],31,0)</f>
        <v>7</v>
      </c>
      <c r="Y374" s="106" t="str">
        <f t="shared" si="40"/>
        <v>Mejoría</v>
      </c>
    </row>
    <row r="375" spans="22:25" x14ac:dyDescent="0.2">
      <c r="V375" s="101">
        <v>511</v>
      </c>
      <c r="W375" s="102">
        <f>VLOOKUP(V375,Tabla14[],31,0)</f>
        <v>8</v>
      </c>
      <c r="X375" s="102">
        <f>VLOOKUP(V375,Tabla1[],31,0)</f>
        <v>7</v>
      </c>
      <c r="Y375" s="103" t="str">
        <f t="shared" si="40"/>
        <v>Pérdida</v>
      </c>
    </row>
    <row r="376" spans="22:25" x14ac:dyDescent="0.2">
      <c r="V376" s="104">
        <v>521</v>
      </c>
      <c r="W376" s="105">
        <f>VLOOKUP(V376,Tabla14[],31,0)</f>
        <v>8</v>
      </c>
      <c r="X376" s="105">
        <f>VLOOKUP(V376,Tabla1[],31,0)</f>
        <v>7</v>
      </c>
      <c r="Y376" s="106" t="str">
        <f t="shared" si="40"/>
        <v>Pérdida</v>
      </c>
    </row>
    <row r="377" spans="22:25" x14ac:dyDescent="0.2">
      <c r="V377" s="101">
        <v>526</v>
      </c>
      <c r="W377" s="102">
        <f>VLOOKUP(V377,Tabla14[],31,0)</f>
        <v>1</v>
      </c>
      <c r="X377" s="102">
        <f>VLOOKUP(V377,Tabla1[],31,0)</f>
        <v>7</v>
      </c>
      <c r="Y377" s="103" t="str">
        <f t="shared" si="40"/>
        <v>Mejoría</v>
      </c>
    </row>
    <row r="378" spans="22:25" x14ac:dyDescent="0.2">
      <c r="V378" s="104">
        <v>567</v>
      </c>
      <c r="W378" s="105">
        <f>VLOOKUP(V378,Tabla14[],31,0)</f>
        <v>0</v>
      </c>
      <c r="X378" s="105">
        <f>VLOOKUP(V378,Tabla1[],31,0)</f>
        <v>7</v>
      </c>
      <c r="Y378" s="106" t="str">
        <f t="shared" si="40"/>
        <v>Mejoría</v>
      </c>
    </row>
    <row r="379" spans="22:25" x14ac:dyDescent="0.2">
      <c r="V379" s="101">
        <v>588</v>
      </c>
      <c r="W379" s="102">
        <f>VLOOKUP(V379,Tabla14[],31,0)</f>
        <v>8</v>
      </c>
      <c r="X379" s="102">
        <f>VLOOKUP(V379,Tabla1[],31,0)</f>
        <v>0</v>
      </c>
      <c r="Y379" s="103" t="str">
        <f t="shared" si="40"/>
        <v>Pérdida</v>
      </c>
    </row>
    <row r="380" spans="22:25" x14ac:dyDescent="0.2">
      <c r="V380" s="104">
        <v>616</v>
      </c>
      <c r="W380" s="105">
        <f>VLOOKUP(V380,Tabla14[],31,0)</f>
        <v>6</v>
      </c>
      <c r="X380" s="105">
        <f>VLOOKUP(V380,Tabla1[],31,0)</f>
        <v>7</v>
      </c>
      <c r="Y380" s="106" t="str">
        <f t="shared" si="40"/>
        <v>Mejoría</v>
      </c>
    </row>
    <row r="381" spans="22:25" x14ac:dyDescent="0.2">
      <c r="V381" s="101">
        <v>667</v>
      </c>
      <c r="W381" s="102">
        <f>VLOOKUP(V381,Tabla14[],31,0)</f>
        <v>8</v>
      </c>
      <c r="X381" s="102">
        <f>VLOOKUP(V381,Tabla1[],31,0)</f>
        <v>7</v>
      </c>
      <c r="Y381" s="103" t="str">
        <f t="shared" si="40"/>
        <v>Pérdida</v>
      </c>
    </row>
    <row r="382" spans="22:25" x14ac:dyDescent="0.2">
      <c r="V382" s="104">
        <v>751</v>
      </c>
      <c r="W382" s="105">
        <f>VLOOKUP(V382,Tabla14[],31,0)</f>
        <v>3</v>
      </c>
      <c r="X382" s="105">
        <f>VLOOKUP(V382,Tabla1[],31,0)</f>
        <v>7</v>
      </c>
      <c r="Y382" s="106" t="str">
        <f t="shared" si="40"/>
        <v>Mejoría</v>
      </c>
    </row>
    <row r="383" spans="22:25" x14ac:dyDescent="0.2">
      <c r="V383" s="101">
        <v>769</v>
      </c>
      <c r="W383" s="102">
        <f>VLOOKUP(V383,Tabla14[],31,0)</f>
        <v>8</v>
      </c>
      <c r="X383" s="102">
        <f>VLOOKUP(V383,Tabla1[],31,0)</f>
        <v>0</v>
      </c>
      <c r="Y383" s="103" t="str">
        <f t="shared" si="40"/>
        <v>Pérdida</v>
      </c>
    </row>
    <row r="384" spans="22:25" x14ac:dyDescent="0.2">
      <c r="V384" s="104">
        <v>825</v>
      </c>
      <c r="W384" s="105">
        <f>VLOOKUP(V384,Tabla14[],31,0)</f>
        <v>0</v>
      </c>
      <c r="X384" s="105">
        <f>VLOOKUP(V384,Tabla1[],31,0)</f>
        <v>7</v>
      </c>
      <c r="Y384" s="106" t="str">
        <f t="shared" si="40"/>
        <v>Mejoría</v>
      </c>
    </row>
    <row r="385" spans="22:25" x14ac:dyDescent="0.2">
      <c r="V385" s="101" t="s">
        <v>3029</v>
      </c>
      <c r="W385" s="102">
        <f>VLOOKUP(V385,Tabla14[],31,0)</f>
        <v>8</v>
      </c>
      <c r="X385" s="102">
        <f>VLOOKUP(V385,Tabla1[],31,0)</f>
        <v>7</v>
      </c>
      <c r="Y385" s="103" t="str">
        <f t="shared" si="40"/>
        <v>Pérdida</v>
      </c>
    </row>
    <row r="386" spans="22:25" x14ac:dyDescent="0.2">
      <c r="V386" s="104" t="s">
        <v>3030</v>
      </c>
      <c r="W386" s="105">
        <f>VLOOKUP(V386,Tabla14[],31,0)</f>
        <v>8</v>
      </c>
      <c r="X386" s="105">
        <f>VLOOKUP(V386,Tabla1[],31,0)</f>
        <v>7</v>
      </c>
      <c r="Y386" s="106" t="str">
        <f t="shared" si="40"/>
        <v>Pérdida</v>
      </c>
    </row>
    <row r="387" spans="22:25" x14ac:dyDescent="0.2">
      <c r="V387" s="101">
        <v>834</v>
      </c>
      <c r="W387" s="102">
        <f>VLOOKUP(V387,Tabla14[],31,0)</f>
        <v>5</v>
      </c>
      <c r="X387" s="102">
        <f>VLOOKUP(V387,Tabla1[],31,0)</f>
        <v>7</v>
      </c>
      <c r="Y387" s="103" t="str">
        <f t="shared" si="40"/>
        <v>Mejoría</v>
      </c>
    </row>
    <row r="388" spans="22:25" x14ac:dyDescent="0.2">
      <c r="V388" s="104">
        <v>839</v>
      </c>
      <c r="W388" s="105">
        <f>VLOOKUP(V388,Tabla14[],31,0)</f>
        <v>0</v>
      </c>
      <c r="X388" s="105">
        <f>VLOOKUP(V388,Tabla1[],31,0)</f>
        <v>7</v>
      </c>
      <c r="Y388" s="106" t="str">
        <f t="shared" ref="Y388:Y418" si="41">IF(X388&gt;W388,"Mejoría",IF(X388&lt;W388,"Pérdida","Se mantiene"))</f>
        <v>Mejoría</v>
      </c>
    </row>
    <row r="389" spans="22:25" x14ac:dyDescent="0.2">
      <c r="V389" s="101">
        <v>860</v>
      </c>
      <c r="W389" s="102">
        <f>VLOOKUP(V389,Tabla14[],31,0)</f>
        <v>8</v>
      </c>
      <c r="X389" s="102">
        <f>VLOOKUP(V389,Tabla1[],31,0)</f>
        <v>7</v>
      </c>
      <c r="Y389" s="103" t="str">
        <f t="shared" si="41"/>
        <v>Pérdida</v>
      </c>
    </row>
    <row r="390" spans="22:25" x14ac:dyDescent="0.2">
      <c r="V390" s="104">
        <v>861</v>
      </c>
      <c r="W390" s="105">
        <f>VLOOKUP(V390,Tabla14[],31,0)</f>
        <v>8</v>
      </c>
      <c r="X390" s="105">
        <f>VLOOKUP(V390,Tabla1[],31,0)</f>
        <v>7</v>
      </c>
      <c r="Y390" s="106" t="str">
        <f t="shared" si="41"/>
        <v>Pérdida</v>
      </c>
    </row>
    <row r="391" spans="22:25" x14ac:dyDescent="0.2">
      <c r="V391" s="101">
        <v>865</v>
      </c>
      <c r="W391" s="102">
        <f>VLOOKUP(V391,Tabla14[],31,0)</f>
        <v>7</v>
      </c>
      <c r="X391" s="102">
        <f>VLOOKUP(V391,Tabla1[],31,0)</f>
        <v>7</v>
      </c>
      <c r="Y391" s="103" t="str">
        <f t="shared" si="41"/>
        <v>Se mantiene</v>
      </c>
    </row>
    <row r="392" spans="22:25" x14ac:dyDescent="0.2">
      <c r="V392" s="104">
        <v>878</v>
      </c>
      <c r="W392" s="105">
        <f>VLOOKUP(V392,Tabla14[],31,0)</f>
        <v>8</v>
      </c>
      <c r="X392" s="105">
        <f>VLOOKUP(V392,Tabla1[],31,0)</f>
        <v>7</v>
      </c>
      <c r="Y392" s="106" t="str">
        <f t="shared" si="41"/>
        <v>Pérdida</v>
      </c>
    </row>
    <row r="393" spans="22:25" x14ac:dyDescent="0.2">
      <c r="V393" s="101">
        <v>896</v>
      </c>
      <c r="W393" s="102">
        <f>VLOOKUP(V393,Tabla14[],31,0)</f>
        <v>8</v>
      </c>
      <c r="X393" s="102">
        <f>VLOOKUP(V393,Tabla1[],31,0)</f>
        <v>7</v>
      </c>
      <c r="Y393" s="103" t="str">
        <f t="shared" si="41"/>
        <v>Pérdida</v>
      </c>
    </row>
    <row r="394" spans="22:25" x14ac:dyDescent="0.2">
      <c r="V394" s="104">
        <v>901</v>
      </c>
      <c r="W394" s="105">
        <f>VLOOKUP(V394,Tabla14[],31,0)</f>
        <v>8</v>
      </c>
      <c r="X394" s="105">
        <f>VLOOKUP(V394,Tabla1[],31,0)</f>
        <v>0</v>
      </c>
      <c r="Y394" s="106" t="str">
        <f t="shared" si="41"/>
        <v>Pérdida</v>
      </c>
    </row>
    <row r="395" spans="22:25" x14ac:dyDescent="0.2">
      <c r="V395" s="101">
        <v>907</v>
      </c>
      <c r="W395" s="102">
        <f>VLOOKUP(V395,Tabla14[],31,0)</f>
        <v>7</v>
      </c>
      <c r="X395" s="102">
        <f>VLOOKUP(V395,Tabla1[],31,0)</f>
        <v>7</v>
      </c>
      <c r="Y395" s="103" t="str">
        <f t="shared" si="41"/>
        <v>Se mantiene</v>
      </c>
    </row>
    <row r="396" spans="22:25" x14ac:dyDescent="0.2">
      <c r="V396" s="104">
        <v>913</v>
      </c>
      <c r="W396" s="105">
        <f>VLOOKUP(V396,Tabla14[],31,0)</f>
        <v>8</v>
      </c>
      <c r="X396" s="105">
        <f>VLOOKUP(V396,Tabla1[],31,0)</f>
        <v>7</v>
      </c>
      <c r="Y396" s="106" t="str">
        <f t="shared" si="41"/>
        <v>Pérdida</v>
      </c>
    </row>
    <row r="397" spans="22:25" x14ac:dyDescent="0.2">
      <c r="V397" s="101">
        <v>922</v>
      </c>
      <c r="W397" s="102">
        <f>VLOOKUP(V397,Tabla14[],31,0)</f>
        <v>0</v>
      </c>
      <c r="X397" s="102">
        <f>VLOOKUP(V397,Tabla1[],31,0)</f>
        <v>7</v>
      </c>
      <c r="Y397" s="103" t="str">
        <f t="shared" si="41"/>
        <v>Mejoría</v>
      </c>
    </row>
    <row r="398" spans="22:25" x14ac:dyDescent="0.2">
      <c r="V398" s="104">
        <v>923</v>
      </c>
      <c r="W398" s="105">
        <f>VLOOKUP(V398,Tabla14[],31,0)</f>
        <v>8</v>
      </c>
      <c r="X398" s="105">
        <f>VLOOKUP(V398,Tabla1[],31,0)</f>
        <v>7</v>
      </c>
      <c r="Y398" s="106" t="str">
        <f t="shared" si="41"/>
        <v>Pérdida</v>
      </c>
    </row>
    <row r="399" spans="22:25" x14ac:dyDescent="0.2">
      <c r="V399" s="101">
        <v>924</v>
      </c>
      <c r="W399" s="102">
        <f>VLOOKUP(V399,Tabla14[],31,0)</f>
        <v>8</v>
      </c>
      <c r="X399" s="102">
        <f>VLOOKUP(V399,Tabla1[],31,0)</f>
        <v>7</v>
      </c>
      <c r="Y399" s="103" t="str">
        <f t="shared" si="41"/>
        <v>Pérdida</v>
      </c>
    </row>
    <row r="400" spans="22:25" x14ac:dyDescent="0.2">
      <c r="V400" s="104">
        <v>925</v>
      </c>
      <c r="W400" s="105">
        <f>VLOOKUP(V400,Tabla14[],31,0)</f>
        <v>0</v>
      </c>
      <c r="X400" s="105">
        <f>VLOOKUP(V400,Tabla1[],31,0)</f>
        <v>0</v>
      </c>
      <c r="Y400" s="106" t="str">
        <f t="shared" si="41"/>
        <v>Se mantiene</v>
      </c>
    </row>
    <row r="401" spans="22:25" x14ac:dyDescent="0.2">
      <c r="V401" s="101">
        <v>926</v>
      </c>
      <c r="W401" s="102">
        <f>VLOOKUP(V401,Tabla14[],31,0)</f>
        <v>8</v>
      </c>
      <c r="X401" s="102">
        <f>VLOOKUP(V401,Tabla1[],31,0)</f>
        <v>7</v>
      </c>
      <c r="Y401" s="103" t="str">
        <f t="shared" si="41"/>
        <v>Pérdida</v>
      </c>
    </row>
    <row r="402" spans="22:25" x14ac:dyDescent="0.2">
      <c r="V402" s="104">
        <v>956</v>
      </c>
      <c r="W402" s="105">
        <f>VLOOKUP(V402,Tabla14[],31,0)</f>
        <v>8</v>
      </c>
      <c r="X402" s="105">
        <f>VLOOKUP(V402,Tabla1[],31,0)</f>
        <v>7</v>
      </c>
      <c r="Y402" s="106" t="str">
        <f t="shared" si="41"/>
        <v>Pérdida</v>
      </c>
    </row>
    <row r="403" spans="22:25" x14ac:dyDescent="0.2">
      <c r="V403" s="101">
        <v>961</v>
      </c>
      <c r="W403" s="102">
        <f>VLOOKUP(V403,Tabla14[],31,0)</f>
        <v>8</v>
      </c>
      <c r="X403" s="102">
        <f>VLOOKUP(V403,Tabla1[],31,0)</f>
        <v>7</v>
      </c>
      <c r="Y403" s="103" t="str">
        <f t="shared" si="41"/>
        <v>Pérdida</v>
      </c>
    </row>
    <row r="404" spans="22:25" x14ac:dyDescent="0.2">
      <c r="V404" s="104">
        <v>962</v>
      </c>
      <c r="W404" s="105">
        <f>VLOOKUP(V404,Tabla14[],31,0)</f>
        <v>8</v>
      </c>
      <c r="X404" s="105">
        <f>VLOOKUP(V404,Tabla1[],31,0)</f>
        <v>7</v>
      </c>
      <c r="Y404" s="106" t="str">
        <f t="shared" si="41"/>
        <v>Pérdida</v>
      </c>
    </row>
    <row r="405" spans="22:25" x14ac:dyDescent="0.2">
      <c r="V405" s="101">
        <v>1015</v>
      </c>
      <c r="W405" s="102">
        <f>VLOOKUP(V405,Tabla14[],31,0)</f>
        <v>8</v>
      </c>
      <c r="X405" s="102">
        <f>VLOOKUP(V405,Tabla1[],31,0)</f>
        <v>7</v>
      </c>
      <c r="Y405" s="103" t="str">
        <f t="shared" si="41"/>
        <v>Pérdida</v>
      </c>
    </row>
    <row r="406" spans="22:25" x14ac:dyDescent="0.2">
      <c r="V406" s="104">
        <v>1024</v>
      </c>
      <c r="W406" s="105">
        <f>VLOOKUP(V406,Tabla14[],31,0)</f>
        <v>8</v>
      </c>
      <c r="X406" s="105">
        <f>VLOOKUP(V406,Tabla1[],31,0)</f>
        <v>7</v>
      </c>
      <c r="Y406" s="106" t="str">
        <f t="shared" si="41"/>
        <v>Pérdida</v>
      </c>
    </row>
    <row r="407" spans="22:25" x14ac:dyDescent="0.2">
      <c r="V407" s="101">
        <v>1025</v>
      </c>
      <c r="W407" s="102">
        <f>VLOOKUP(V407,Tabla14[],31,0)</f>
        <v>8</v>
      </c>
      <c r="X407" s="102">
        <f>VLOOKUP(V407,Tabla1[],31,0)</f>
        <v>7</v>
      </c>
      <c r="Y407" s="103" t="str">
        <f t="shared" si="41"/>
        <v>Pérdida</v>
      </c>
    </row>
    <row r="408" spans="22:25" x14ac:dyDescent="0.2">
      <c r="V408" s="104">
        <v>1026</v>
      </c>
      <c r="W408" s="105">
        <f>VLOOKUP(V408,Tabla14[],31,0)</f>
        <v>3</v>
      </c>
      <c r="X408" s="105">
        <f>VLOOKUP(V408,Tabla1[],31,0)</f>
        <v>7</v>
      </c>
      <c r="Y408" s="106" t="str">
        <f t="shared" si="41"/>
        <v>Mejoría</v>
      </c>
    </row>
    <row r="409" spans="22:25" x14ac:dyDescent="0.2">
      <c r="V409" s="101">
        <v>1090</v>
      </c>
      <c r="W409" s="102">
        <f>VLOOKUP(V409,Tabla14[],31,0)</f>
        <v>7</v>
      </c>
      <c r="X409" s="102">
        <f>VLOOKUP(V409,Tabla1[],31,0)</f>
        <v>7</v>
      </c>
      <c r="Y409" s="103" t="str">
        <f t="shared" si="41"/>
        <v>Se mantiene</v>
      </c>
    </row>
    <row r="410" spans="22:25" x14ac:dyDescent="0.2">
      <c r="V410" s="104">
        <v>1107</v>
      </c>
      <c r="W410" s="105">
        <f>VLOOKUP(V410,Tabla14[],31,0)</f>
        <v>8</v>
      </c>
      <c r="X410" s="105">
        <f>VLOOKUP(V410,Tabla1[],31,0)</f>
        <v>7</v>
      </c>
      <c r="Y410" s="106" t="str">
        <f t="shared" si="41"/>
        <v>Pérdida</v>
      </c>
    </row>
    <row r="411" spans="22:25" x14ac:dyDescent="0.2">
      <c r="V411" s="101">
        <v>1111</v>
      </c>
      <c r="W411" s="102">
        <f>VLOOKUP(V411,Tabla14[],31,0)</f>
        <v>8</v>
      </c>
      <c r="X411" s="102">
        <f>VLOOKUP(V411,Tabla1[],31,0)</f>
        <v>7</v>
      </c>
      <c r="Y411" s="103" t="str">
        <f t="shared" si="41"/>
        <v>Pérdida</v>
      </c>
    </row>
    <row r="412" spans="22:25" x14ac:dyDescent="0.2">
      <c r="V412" s="104">
        <v>1112</v>
      </c>
      <c r="W412" s="105">
        <f>VLOOKUP(V412,Tabla14[],31,0)</f>
        <v>4</v>
      </c>
      <c r="X412" s="105">
        <f>VLOOKUP(V412,Tabla1[],31,0)</f>
        <v>7</v>
      </c>
      <c r="Y412" s="106" t="str">
        <f t="shared" si="41"/>
        <v>Mejoría</v>
      </c>
    </row>
    <row r="413" spans="22:25" x14ac:dyDescent="0.2">
      <c r="V413" s="101">
        <v>1113</v>
      </c>
      <c r="W413" s="102">
        <f>VLOOKUP(V413,Tabla14[],31,0)</f>
        <v>8</v>
      </c>
      <c r="X413" s="102">
        <f>VLOOKUP(V413,Tabla1[],31,0)</f>
        <v>7</v>
      </c>
      <c r="Y413" s="103" t="str">
        <f t="shared" si="41"/>
        <v>Pérdida</v>
      </c>
    </row>
    <row r="414" spans="22:25" x14ac:dyDescent="0.2">
      <c r="V414" s="104">
        <v>1114</v>
      </c>
      <c r="W414" s="105">
        <f>VLOOKUP(V414,Tabla14[],31,0)</f>
        <v>7</v>
      </c>
      <c r="X414" s="105">
        <f>VLOOKUP(V414,Tabla1[],31,0)</f>
        <v>7</v>
      </c>
      <c r="Y414" s="106" t="str">
        <f t="shared" si="41"/>
        <v>Se mantiene</v>
      </c>
    </row>
    <row r="415" spans="22:25" x14ac:dyDescent="0.2">
      <c r="V415" s="101">
        <v>1115</v>
      </c>
      <c r="W415" s="102">
        <f>VLOOKUP(V415,Tabla14[],31,0)</f>
        <v>8</v>
      </c>
      <c r="X415" s="102">
        <f>VLOOKUP(V415,Tabla1[],31,0)</f>
        <v>7</v>
      </c>
      <c r="Y415" s="103" t="str">
        <f t="shared" si="41"/>
        <v>Pérdida</v>
      </c>
    </row>
    <row r="416" spans="22:25" x14ac:dyDescent="0.2">
      <c r="V416" s="104">
        <v>1116</v>
      </c>
      <c r="W416" s="105">
        <f>VLOOKUP(V416,Tabla14[],31,0)</f>
        <v>8</v>
      </c>
      <c r="X416" s="105">
        <f>VLOOKUP(V416,Tabla1[],31,0)</f>
        <v>7</v>
      </c>
      <c r="Y416" s="106" t="str">
        <f t="shared" si="41"/>
        <v>Pérdida</v>
      </c>
    </row>
    <row r="417" spans="22:25" x14ac:dyDescent="0.2">
      <c r="V417" s="101">
        <v>1117</v>
      </c>
      <c r="W417" s="102">
        <f>VLOOKUP(V417,Tabla14[],31,0)</f>
        <v>8</v>
      </c>
      <c r="X417" s="102">
        <f>VLOOKUP(V417,Tabla1[],31,0)</f>
        <v>7</v>
      </c>
      <c r="Y417" s="103" t="str">
        <f t="shared" si="41"/>
        <v>Pérdida</v>
      </c>
    </row>
    <row r="418" spans="22:25" x14ac:dyDescent="0.2">
      <c r="V418" s="107">
        <v>1118</v>
      </c>
      <c r="W418" s="108">
        <f>VLOOKUP(V418,Tabla14[],31,0)</f>
        <v>8</v>
      </c>
      <c r="X418" s="108">
        <f>VLOOKUP(V418,Tabla1[],31,0)</f>
        <v>7</v>
      </c>
      <c r="Y418" s="109" t="str">
        <f t="shared" si="41"/>
        <v>Pérdida</v>
      </c>
    </row>
  </sheetData>
  <autoFilter ref="V2:Y418" xr:uid="{92EE1BA2-B9E3-4704-B72C-74AC369AEF28}"/>
  <mergeCells count="28">
    <mergeCell ref="A89:H89"/>
    <mergeCell ref="A26:H26"/>
    <mergeCell ref="A35:H35"/>
    <mergeCell ref="A44:H44"/>
    <mergeCell ref="A53:H53"/>
    <mergeCell ref="A62:H62"/>
    <mergeCell ref="A71:H71"/>
    <mergeCell ref="A80:H80"/>
    <mergeCell ref="A16:B16"/>
    <mergeCell ref="A17:B17"/>
    <mergeCell ref="A18:B18"/>
    <mergeCell ref="A19:B19"/>
    <mergeCell ref="A24:T24"/>
    <mergeCell ref="A11:B11"/>
    <mergeCell ref="A12:B12"/>
    <mergeCell ref="A13:B13"/>
    <mergeCell ref="A14:B14"/>
    <mergeCell ref="A15:B15"/>
    <mergeCell ref="J2:K2"/>
    <mergeCell ref="A7:B7"/>
    <mergeCell ref="A8:B8"/>
    <mergeCell ref="A9:B9"/>
    <mergeCell ref="A10:B10"/>
    <mergeCell ref="A3:B3"/>
    <mergeCell ref="A2:I2"/>
    <mergeCell ref="A4:B4"/>
    <mergeCell ref="A5:B5"/>
    <mergeCell ref="A6:B6"/>
  </mergeCells>
  <conditionalFormatting sqref="C4:I19">
    <cfRule type="cellIs" dxfId="15" priority="2" operator="greaterThan">
      <formula>50</formula>
    </cfRule>
    <cfRule type="cellIs" dxfId="14" priority="3" operator="between">
      <formula>21</formula>
      <formula>30</formula>
    </cfRule>
    <cfRule type="cellIs" dxfId="13" priority="4" operator="between">
      <formula>11</formula>
      <formula>20</formula>
    </cfRule>
    <cfRule type="cellIs" dxfId="12" priority="5" operator="between">
      <formula>1</formula>
      <formula>10</formula>
    </cfRule>
    <cfRule type="cellIs" dxfId="11" priority="6" operator="equal">
      <formula>0</formula>
    </cfRule>
  </conditionalFormatting>
  <conditionalFormatting sqref="J4:K19">
    <cfRule type="colorScale" priority="1">
      <colorScale>
        <cfvo type="min"/>
        <cfvo type="percentile" val="50"/>
        <cfvo type="max"/>
        <color rgb="FF63BE7B"/>
        <color rgb="FFFFEB84"/>
        <color rgb="FFF8696B"/>
      </colorScale>
    </cfRule>
  </conditionalFormatting>
  <conditionalFormatting sqref="Y3:Y418">
    <cfRule type="containsText" dxfId="10" priority="7" operator="containsText" text="Se mantiene">
      <formula>NOT(ISERROR(SEARCH("Se mantiene",Y3)))</formula>
    </cfRule>
    <cfRule type="containsText" dxfId="9" priority="8" operator="containsText" text="Mejoría">
      <formula>NOT(ISERROR(SEARCH("Mejoría",Y3)))</formula>
    </cfRule>
    <cfRule type="containsText" dxfId="8" priority="9" operator="containsText" text="Pérdida">
      <formula>NOT(ISERROR(SEARCH("Pérdida",Y3)))</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A6E04-4B1F-487B-8E69-E922832EB5F3}">
  <sheetPr codeName="Hoja4"/>
  <dimension ref="A1:AF1138"/>
  <sheetViews>
    <sheetView zoomScaleNormal="100" workbookViewId="0">
      <pane xSplit="1" ySplit="1" topLeftCell="M2" activePane="bottomRight" state="frozen"/>
      <selection pane="topRight" activeCell="B1" sqref="B1"/>
      <selection pane="bottomLeft" activeCell="A2" sqref="A2"/>
      <selection pane="bottomRight" activeCell="Z2" sqref="Z2"/>
    </sheetView>
  </sheetViews>
  <sheetFormatPr baseColWidth="10" defaultRowHeight="12" x14ac:dyDescent="0.2"/>
  <cols>
    <col min="1" max="1" width="5" style="1" bestFit="1" customWidth="1"/>
    <col min="2" max="2" width="11.5" style="1" customWidth="1"/>
    <col min="3" max="3" width="11.19921875" style="29"/>
    <col min="4" max="4" width="7.8984375" style="29" customWidth="1"/>
    <col min="5" max="5" width="15.59765625" style="2" customWidth="1"/>
    <col min="6" max="7" width="11.19921875" style="2"/>
    <col min="8" max="8" width="7.69921875" style="1" customWidth="1"/>
    <col min="9" max="9" width="6.09765625" style="29" bestFit="1" customWidth="1"/>
    <col min="10" max="10" width="7.09765625" style="29" bestFit="1" customWidth="1"/>
    <col min="11" max="11" width="5.3984375" style="1" customWidth="1"/>
    <col min="12" max="12" width="11.69921875" style="1" bestFit="1" customWidth="1"/>
    <col min="13" max="13" width="5.09765625" style="1" customWidth="1"/>
    <col min="14" max="14" width="9" style="1" customWidth="1"/>
    <col min="15" max="16" width="6" style="1" customWidth="1"/>
    <col min="17" max="26" width="5.796875" style="1" customWidth="1"/>
    <col min="27" max="28" width="6" style="1" customWidth="1"/>
    <col min="29" max="29" width="10.19921875" style="2" customWidth="1"/>
    <col min="30" max="30" width="7.8984375" style="2" customWidth="1"/>
    <col min="31" max="31" width="8.59765625" style="1" customWidth="1"/>
    <col min="32" max="32" width="8.3984375" style="2" bestFit="1" customWidth="1"/>
    <col min="33" max="16384" width="11.19921875" style="2"/>
  </cols>
  <sheetData>
    <row r="1" spans="1:32" ht="12.75" thickBot="1" x14ac:dyDescent="0.25">
      <c r="A1" s="21" t="s">
        <v>942</v>
      </c>
      <c r="B1" s="21" t="s">
        <v>955</v>
      </c>
      <c r="C1" s="25" t="s">
        <v>0</v>
      </c>
      <c r="D1" s="25" t="s">
        <v>943</v>
      </c>
      <c r="E1" s="22" t="s">
        <v>1</v>
      </c>
      <c r="F1" s="22" t="s">
        <v>2</v>
      </c>
      <c r="G1" s="22" t="s">
        <v>3</v>
      </c>
      <c r="H1" s="21" t="s">
        <v>6</v>
      </c>
      <c r="I1" s="25" t="s">
        <v>4</v>
      </c>
      <c r="J1" s="25" t="s">
        <v>5</v>
      </c>
      <c r="K1" s="21" t="s">
        <v>3066</v>
      </c>
      <c r="L1" s="21" t="s">
        <v>924</v>
      </c>
      <c r="M1" s="21" t="s">
        <v>941</v>
      </c>
      <c r="N1" s="1" t="s">
        <v>925</v>
      </c>
      <c r="O1" s="1" t="s">
        <v>1424</v>
      </c>
      <c r="P1" s="1" t="s">
        <v>1425</v>
      </c>
      <c r="Q1" s="1" t="s">
        <v>1426</v>
      </c>
      <c r="R1" s="1" t="s">
        <v>923</v>
      </c>
      <c r="S1" s="1" t="s">
        <v>926</v>
      </c>
      <c r="T1" s="1" t="s">
        <v>1423</v>
      </c>
      <c r="U1" s="1" t="s">
        <v>952</v>
      </c>
      <c r="V1" s="1" t="s">
        <v>927</v>
      </c>
      <c r="W1" s="1" t="s">
        <v>928</v>
      </c>
      <c r="X1" s="1" t="s">
        <v>929</v>
      </c>
      <c r="Y1" s="1" t="s">
        <v>930</v>
      </c>
      <c r="Z1" s="1" t="s">
        <v>3028</v>
      </c>
      <c r="AA1" s="1" t="s">
        <v>931</v>
      </c>
      <c r="AB1" s="1" t="s">
        <v>932</v>
      </c>
      <c r="AC1" s="2" t="s">
        <v>933</v>
      </c>
      <c r="AD1" s="2" t="s">
        <v>953</v>
      </c>
      <c r="AE1" s="1" t="s">
        <v>975</v>
      </c>
      <c r="AF1" s="1" t="s">
        <v>3114</v>
      </c>
    </row>
    <row r="2" spans="1:32" x14ac:dyDescent="0.2">
      <c r="A2" s="9">
        <v>1</v>
      </c>
      <c r="B2" s="10" t="s">
        <v>956</v>
      </c>
      <c r="C2" s="26" t="s">
        <v>7</v>
      </c>
      <c r="D2" s="26" t="s">
        <v>404</v>
      </c>
      <c r="E2" s="11" t="s">
        <v>405</v>
      </c>
      <c r="F2" s="11" t="s">
        <v>406</v>
      </c>
      <c r="G2" s="11" t="s">
        <v>976</v>
      </c>
      <c r="H2" s="10" t="s">
        <v>8</v>
      </c>
      <c r="I2" s="26">
        <v>21.127368000000001</v>
      </c>
      <c r="J2" s="26">
        <v>-101.675313</v>
      </c>
      <c r="K2" s="10" t="s">
        <v>139</v>
      </c>
      <c r="L2" s="12" t="str">
        <f>HYPERLINK("https://www.google.com/maps?q=" &amp; I2 &amp; "," &amp; J2, "Ver en Google Maps")</f>
        <v>Ver en Google Maps</v>
      </c>
      <c r="M2" s="13">
        <v>1</v>
      </c>
      <c r="N2" s="7">
        <v>45929</v>
      </c>
      <c r="O2" s="1">
        <f>DAY(Tabla14[[#This Row],[Fecha de rev]])</f>
        <v>29</v>
      </c>
      <c r="P2" s="1">
        <f>MONTH(Tabla14[[#This Row],[Fecha de rev]])</f>
        <v>9</v>
      </c>
      <c r="Q2" s="1">
        <f>YEAR(Tabla14[[#This Row],[Fecha de rev]])</f>
        <v>2025</v>
      </c>
      <c r="R2" s="1">
        <v>1</v>
      </c>
      <c r="S2" s="1" t="s">
        <v>138</v>
      </c>
      <c r="T2" s="1" t="s">
        <v>138</v>
      </c>
      <c r="U2" s="1" t="s">
        <v>138</v>
      </c>
      <c r="V2" s="1" t="s">
        <v>138</v>
      </c>
      <c r="W2" s="1" t="s">
        <v>138</v>
      </c>
      <c r="X2" s="1" t="s">
        <v>138</v>
      </c>
      <c r="Y2" s="1" t="s">
        <v>138</v>
      </c>
      <c r="Z2" s="1" t="s">
        <v>138</v>
      </c>
      <c r="AA2" s="1">
        <v>38.58</v>
      </c>
      <c r="AB2" s="1">
        <v>99.83</v>
      </c>
      <c r="AC2" s="2" t="s">
        <v>968</v>
      </c>
      <c r="AD2" s="2" t="s">
        <v>954</v>
      </c>
      <c r="AE2" s="1">
        <f>COUNTIF(S2:Z2, "si")</f>
        <v>8</v>
      </c>
      <c r="AF2" s="121" t="s">
        <v>3116</v>
      </c>
    </row>
    <row r="3" spans="1:32" x14ac:dyDescent="0.2">
      <c r="A3" s="14">
        <v>2</v>
      </c>
      <c r="B3" s="3" t="s">
        <v>956</v>
      </c>
      <c r="C3" s="27" t="s">
        <v>7</v>
      </c>
      <c r="D3" s="27" t="s">
        <v>404</v>
      </c>
      <c r="E3" s="4" t="s">
        <v>9</v>
      </c>
      <c r="F3" s="4" t="s">
        <v>407</v>
      </c>
      <c r="G3" s="4" t="s">
        <v>977</v>
      </c>
      <c r="H3" s="3" t="s">
        <v>8</v>
      </c>
      <c r="I3" s="27">
        <v>21.099482999999999</v>
      </c>
      <c r="J3" s="27">
        <v>-101.699896</v>
      </c>
      <c r="K3" s="3" t="s">
        <v>139</v>
      </c>
      <c r="L3" s="5" t="str">
        <f t="shared" ref="L3:L66" si="0">HYPERLINK("https://www.google.com/maps?q=" &amp; I3 &amp; "," &amp; J3, "Ver en Google Maps")</f>
        <v>Ver en Google Maps</v>
      </c>
      <c r="M3" s="15">
        <v>1</v>
      </c>
      <c r="N3" s="7">
        <v>45932</v>
      </c>
      <c r="O3" s="1">
        <f>DAY(Tabla14[[#This Row],[Fecha de rev]])</f>
        <v>2</v>
      </c>
      <c r="P3" s="1">
        <f>MONTH(Tabla14[[#This Row],[Fecha de rev]])</f>
        <v>10</v>
      </c>
      <c r="Q3" s="1">
        <f>YEAR(Tabla14[[#This Row],[Fecha de rev]])</f>
        <v>2025</v>
      </c>
      <c r="R3" s="1">
        <v>1</v>
      </c>
      <c r="S3" s="1" t="s">
        <v>138</v>
      </c>
      <c r="T3" s="1" t="s">
        <v>138</v>
      </c>
      <c r="U3" s="1" t="s">
        <v>138</v>
      </c>
      <c r="V3" s="1" t="s">
        <v>138</v>
      </c>
      <c r="W3" s="1" t="s">
        <v>138</v>
      </c>
      <c r="X3" s="1" t="s">
        <v>138</v>
      </c>
      <c r="Y3" s="1" t="s">
        <v>138</v>
      </c>
      <c r="Z3" s="1" t="s">
        <v>138</v>
      </c>
      <c r="AA3" s="1">
        <v>15.85</v>
      </c>
      <c r="AB3" s="1">
        <v>11.85</v>
      </c>
      <c r="AC3" s="2" t="s">
        <v>968</v>
      </c>
      <c r="AD3" s="2" t="s">
        <v>954</v>
      </c>
      <c r="AE3" s="1">
        <f t="shared" ref="AE3:AE66" si="1">COUNTIF(S3:Z3, "si")</f>
        <v>8</v>
      </c>
      <c r="AF3" s="121" t="s">
        <v>3116</v>
      </c>
    </row>
    <row r="4" spans="1:32" x14ac:dyDescent="0.2">
      <c r="A4" s="14">
        <v>3</v>
      </c>
      <c r="B4" s="3" t="s">
        <v>956</v>
      </c>
      <c r="C4" s="27" t="s">
        <v>7</v>
      </c>
      <c r="D4" s="27" t="s">
        <v>404</v>
      </c>
      <c r="E4" s="4" t="s">
        <v>10</v>
      </c>
      <c r="F4" s="4" t="s">
        <v>408</v>
      </c>
      <c r="G4" s="4" t="s">
        <v>978</v>
      </c>
      <c r="H4" s="3" t="s">
        <v>8</v>
      </c>
      <c r="I4" s="27">
        <v>21.122247999999999</v>
      </c>
      <c r="J4" s="27">
        <v>-101.650599</v>
      </c>
      <c r="K4" s="3" t="s">
        <v>139</v>
      </c>
      <c r="L4" s="5" t="str">
        <f t="shared" si="0"/>
        <v>Ver en Google Maps</v>
      </c>
      <c r="M4" s="15">
        <v>1</v>
      </c>
      <c r="N4" s="7">
        <v>45931</v>
      </c>
      <c r="O4" s="1">
        <f>DAY(Tabla14[[#This Row],[Fecha de rev]])</f>
        <v>1</v>
      </c>
      <c r="P4" s="1">
        <f>MONTH(Tabla14[[#This Row],[Fecha de rev]])</f>
        <v>10</v>
      </c>
      <c r="Q4" s="1">
        <f>YEAR(Tabla14[[#This Row],[Fecha de rev]])</f>
        <v>2025</v>
      </c>
      <c r="R4" s="1">
        <v>1</v>
      </c>
      <c r="S4" s="1" t="s">
        <v>138</v>
      </c>
      <c r="T4" s="1" t="s">
        <v>138</v>
      </c>
      <c r="U4" s="1" t="s">
        <v>138</v>
      </c>
      <c r="V4" s="1" t="s">
        <v>138</v>
      </c>
      <c r="W4" s="1" t="s">
        <v>138</v>
      </c>
      <c r="X4" s="1" t="s">
        <v>138</v>
      </c>
      <c r="Y4" s="1" t="s">
        <v>138</v>
      </c>
      <c r="Z4" s="1" t="s">
        <v>138</v>
      </c>
      <c r="AA4" s="1">
        <v>22.41</v>
      </c>
      <c r="AB4" s="1">
        <v>29.07</v>
      </c>
      <c r="AC4" s="2" t="s">
        <v>968</v>
      </c>
      <c r="AD4" s="2" t="s">
        <v>954</v>
      </c>
      <c r="AE4" s="1">
        <f t="shared" si="1"/>
        <v>8</v>
      </c>
      <c r="AF4" s="121" t="s">
        <v>3116</v>
      </c>
    </row>
    <row r="5" spans="1:32" x14ac:dyDescent="0.2">
      <c r="A5" s="14">
        <v>4</v>
      </c>
      <c r="B5" s="3" t="s">
        <v>956</v>
      </c>
      <c r="C5" s="27" t="s">
        <v>7</v>
      </c>
      <c r="D5" s="27" t="s">
        <v>404</v>
      </c>
      <c r="E5" s="4" t="s">
        <v>140</v>
      </c>
      <c r="F5" s="4" t="s">
        <v>409</v>
      </c>
      <c r="G5" s="4" t="s">
        <v>979</v>
      </c>
      <c r="H5" s="3" t="s">
        <v>8</v>
      </c>
      <c r="I5" s="27">
        <v>21.136565000000001</v>
      </c>
      <c r="J5" s="27">
        <v>-101.668249</v>
      </c>
      <c r="K5" s="3" t="s">
        <v>139</v>
      </c>
      <c r="L5" s="5" t="str">
        <f t="shared" si="0"/>
        <v>Ver en Google Maps</v>
      </c>
      <c r="M5" s="15">
        <v>1</v>
      </c>
      <c r="N5" s="7">
        <v>45930</v>
      </c>
      <c r="O5" s="1">
        <f>DAY(Tabla14[[#This Row],[Fecha de rev]])</f>
        <v>30</v>
      </c>
      <c r="P5" s="1">
        <f>MONTH(Tabla14[[#This Row],[Fecha de rev]])</f>
        <v>9</v>
      </c>
      <c r="Q5" s="1">
        <f>YEAR(Tabla14[[#This Row],[Fecha de rev]])</f>
        <v>2025</v>
      </c>
      <c r="R5" s="1">
        <v>1</v>
      </c>
      <c r="S5" s="1" t="s">
        <v>138</v>
      </c>
      <c r="T5" s="1" t="s">
        <v>138</v>
      </c>
      <c r="U5" s="1" t="s">
        <v>138</v>
      </c>
      <c r="V5" s="1" t="s">
        <v>138</v>
      </c>
      <c r="W5" s="1" t="s">
        <v>138</v>
      </c>
      <c r="X5" s="1" t="s">
        <v>138</v>
      </c>
      <c r="Y5" s="1" t="s">
        <v>138</v>
      </c>
      <c r="Z5" s="1" t="s">
        <v>138</v>
      </c>
      <c r="AA5" s="1">
        <v>16.96</v>
      </c>
      <c r="AB5" s="1">
        <v>20.38</v>
      </c>
      <c r="AC5" s="2" t="s">
        <v>968</v>
      </c>
      <c r="AD5" s="2" t="s">
        <v>954</v>
      </c>
      <c r="AE5" s="1">
        <f t="shared" si="1"/>
        <v>8</v>
      </c>
      <c r="AF5" s="121" t="s">
        <v>3116</v>
      </c>
    </row>
    <row r="6" spans="1:32" x14ac:dyDescent="0.2">
      <c r="A6" s="14">
        <v>5</v>
      </c>
      <c r="B6" s="3" t="s">
        <v>956</v>
      </c>
      <c r="C6" s="27" t="s">
        <v>11</v>
      </c>
      <c r="D6" s="27" t="s">
        <v>404</v>
      </c>
      <c r="E6" s="4" t="s">
        <v>410</v>
      </c>
      <c r="F6" s="4" t="s">
        <v>411</v>
      </c>
      <c r="G6" s="4" t="s">
        <v>121</v>
      </c>
      <c r="H6" s="3" t="s">
        <v>8</v>
      </c>
      <c r="I6" s="27">
        <v>21.103263999999999</v>
      </c>
      <c r="J6" s="27">
        <v>-101.611514</v>
      </c>
      <c r="K6" s="3" t="s">
        <v>139</v>
      </c>
      <c r="L6" s="5" t="str">
        <f t="shared" si="0"/>
        <v>Ver en Google Maps</v>
      </c>
      <c r="M6" s="15">
        <v>1</v>
      </c>
      <c r="N6" s="7">
        <v>45931</v>
      </c>
      <c r="O6" s="1">
        <f>DAY(Tabla14[[#This Row],[Fecha de rev]])</f>
        <v>1</v>
      </c>
      <c r="P6" s="1">
        <f>MONTH(Tabla14[[#This Row],[Fecha de rev]])</f>
        <v>10</v>
      </c>
      <c r="Q6" s="1">
        <f>YEAR(Tabla14[[#This Row],[Fecha de rev]])</f>
        <v>2025</v>
      </c>
      <c r="R6" s="1">
        <v>1</v>
      </c>
      <c r="S6" s="1" t="s">
        <v>138</v>
      </c>
      <c r="T6" s="1" t="s">
        <v>138</v>
      </c>
      <c r="U6" s="1" t="s">
        <v>138</v>
      </c>
      <c r="V6" s="1" t="s">
        <v>138</v>
      </c>
      <c r="W6" s="1" t="s">
        <v>138</v>
      </c>
      <c r="X6" s="1" t="s">
        <v>138</v>
      </c>
      <c r="Y6" s="1" t="s">
        <v>138</v>
      </c>
      <c r="Z6" s="1" t="s">
        <v>138</v>
      </c>
      <c r="AA6" s="1">
        <v>24.05</v>
      </c>
      <c r="AB6" s="1">
        <v>33.33</v>
      </c>
      <c r="AC6" s="2" t="s">
        <v>968</v>
      </c>
      <c r="AD6" s="2" t="s">
        <v>954</v>
      </c>
      <c r="AE6" s="1">
        <f t="shared" si="1"/>
        <v>8</v>
      </c>
      <c r="AF6" s="121" t="s">
        <v>3116</v>
      </c>
    </row>
    <row r="7" spans="1:32" x14ac:dyDescent="0.2">
      <c r="A7" s="14">
        <v>6</v>
      </c>
      <c r="B7" s="3" t="s">
        <v>956</v>
      </c>
      <c r="C7" s="27" t="s">
        <v>11</v>
      </c>
      <c r="D7" s="27" t="s">
        <v>404</v>
      </c>
      <c r="E7" s="4" t="s">
        <v>412</v>
      </c>
      <c r="F7" s="4" t="s">
        <v>413</v>
      </c>
      <c r="G7" s="4" t="s">
        <v>980</v>
      </c>
      <c r="H7" s="3" t="s">
        <v>8</v>
      </c>
      <c r="I7" s="27">
        <v>21.131813000000001</v>
      </c>
      <c r="J7" s="27">
        <v>-101.640463</v>
      </c>
      <c r="K7" s="3" t="s">
        <v>139</v>
      </c>
      <c r="L7" s="5" t="str">
        <f t="shared" si="0"/>
        <v>Ver en Google Maps</v>
      </c>
      <c r="M7" s="15">
        <v>1</v>
      </c>
      <c r="N7" s="7">
        <v>45929</v>
      </c>
      <c r="O7" s="1">
        <f>DAY(Tabla14[[#This Row],[Fecha de rev]])</f>
        <v>29</v>
      </c>
      <c r="P7" s="1">
        <f>MONTH(Tabla14[[#This Row],[Fecha de rev]])</f>
        <v>9</v>
      </c>
      <c r="Q7" s="1">
        <f>YEAR(Tabla14[[#This Row],[Fecha de rev]])</f>
        <v>2025</v>
      </c>
      <c r="R7" s="1">
        <v>1</v>
      </c>
      <c r="S7" s="1" t="s">
        <v>138</v>
      </c>
      <c r="T7" s="1" t="s">
        <v>138</v>
      </c>
      <c r="U7" s="1" t="s">
        <v>138</v>
      </c>
      <c r="V7" s="1" t="s">
        <v>138</v>
      </c>
      <c r="W7" s="1" t="s">
        <v>138</v>
      </c>
      <c r="X7" s="1" t="s">
        <v>138</v>
      </c>
      <c r="Y7" s="1" t="s">
        <v>138</v>
      </c>
      <c r="Z7" s="1" t="s">
        <v>138</v>
      </c>
      <c r="AA7" s="1">
        <v>44.23</v>
      </c>
      <c r="AB7" s="1">
        <v>12.18</v>
      </c>
      <c r="AC7" s="2" t="s">
        <v>968</v>
      </c>
      <c r="AD7" s="2" t="s">
        <v>954</v>
      </c>
      <c r="AE7" s="1">
        <f t="shared" si="1"/>
        <v>8</v>
      </c>
      <c r="AF7" s="121" t="s">
        <v>3116</v>
      </c>
    </row>
    <row r="8" spans="1:32" x14ac:dyDescent="0.2">
      <c r="A8" s="14">
        <v>7</v>
      </c>
      <c r="B8" s="3" t="s">
        <v>956</v>
      </c>
      <c r="C8" s="27" t="s">
        <v>11</v>
      </c>
      <c r="D8" s="27" t="s">
        <v>404</v>
      </c>
      <c r="E8" s="4" t="s">
        <v>141</v>
      </c>
      <c r="F8" s="4" t="s">
        <v>414</v>
      </c>
      <c r="G8" s="4" t="s">
        <v>981</v>
      </c>
      <c r="H8" s="3" t="s">
        <v>8</v>
      </c>
      <c r="I8" s="6">
        <v>21.127840264616399</v>
      </c>
      <c r="J8" s="6">
        <v>-101.744353529886</v>
      </c>
      <c r="K8" s="3" t="s">
        <v>139</v>
      </c>
      <c r="L8" s="5" t="str">
        <f t="shared" si="0"/>
        <v>Ver en Google Maps</v>
      </c>
      <c r="M8" s="23">
        <v>1</v>
      </c>
      <c r="N8" s="7">
        <v>45930</v>
      </c>
      <c r="O8" s="1">
        <f>DAY(Tabla14[[#This Row],[Fecha de rev]])</f>
        <v>30</v>
      </c>
      <c r="P8" s="1">
        <f>MONTH(Tabla14[[#This Row],[Fecha de rev]])</f>
        <v>9</v>
      </c>
      <c r="Q8" s="1">
        <f>YEAR(Tabla14[[#This Row],[Fecha de rev]])</f>
        <v>2025</v>
      </c>
      <c r="R8" s="1">
        <v>1</v>
      </c>
      <c r="S8" s="1" t="s">
        <v>138</v>
      </c>
      <c r="T8" s="1" t="s">
        <v>138</v>
      </c>
      <c r="U8" s="1" t="s">
        <v>138</v>
      </c>
      <c r="V8" s="1" t="s">
        <v>138</v>
      </c>
      <c r="W8" s="1" t="s">
        <v>138</v>
      </c>
      <c r="X8" s="1" t="s">
        <v>138</v>
      </c>
      <c r="Y8" s="1" t="s">
        <v>138</v>
      </c>
      <c r="Z8" s="1" t="s">
        <v>138</v>
      </c>
      <c r="AA8" s="1">
        <v>24.94</v>
      </c>
      <c r="AB8" s="1">
        <v>11.13</v>
      </c>
      <c r="AC8" s="2" t="s">
        <v>968</v>
      </c>
      <c r="AD8" s="2" t="s">
        <v>954</v>
      </c>
      <c r="AE8" s="1">
        <f t="shared" si="1"/>
        <v>8</v>
      </c>
      <c r="AF8" s="121" t="s">
        <v>3116</v>
      </c>
    </row>
    <row r="9" spans="1:32" x14ac:dyDescent="0.2">
      <c r="A9" s="14">
        <v>8</v>
      </c>
      <c r="B9" s="3" t="s">
        <v>956</v>
      </c>
      <c r="C9" s="27" t="s">
        <v>11</v>
      </c>
      <c r="D9" s="27" t="s">
        <v>404</v>
      </c>
      <c r="E9" s="4" t="s">
        <v>142</v>
      </c>
      <c r="F9" s="4" t="s">
        <v>415</v>
      </c>
      <c r="G9" s="4" t="s">
        <v>982</v>
      </c>
      <c r="H9" s="3" t="s">
        <v>8</v>
      </c>
      <c r="I9" s="27">
        <v>21.145551000000001</v>
      </c>
      <c r="J9" s="27">
        <v>-101.65661299999999</v>
      </c>
      <c r="K9" s="3" t="s">
        <v>139</v>
      </c>
      <c r="L9" s="5" t="str">
        <f t="shared" si="0"/>
        <v>Ver en Google Maps</v>
      </c>
      <c r="M9" s="15">
        <v>1</v>
      </c>
      <c r="N9" s="7">
        <v>45929</v>
      </c>
      <c r="O9" s="1">
        <f>DAY(Tabla14[[#This Row],[Fecha de rev]])</f>
        <v>29</v>
      </c>
      <c r="P9" s="1">
        <f>MONTH(Tabla14[[#This Row],[Fecha de rev]])</f>
        <v>9</v>
      </c>
      <c r="Q9" s="1">
        <f>YEAR(Tabla14[[#This Row],[Fecha de rev]])</f>
        <v>2025</v>
      </c>
      <c r="R9" s="1">
        <v>1</v>
      </c>
      <c r="S9" s="1" t="s">
        <v>138</v>
      </c>
      <c r="T9" s="1" t="s">
        <v>138</v>
      </c>
      <c r="U9" s="1" t="s">
        <v>138</v>
      </c>
      <c r="V9" s="1" t="s">
        <v>138</v>
      </c>
      <c r="W9" s="1" t="s">
        <v>138</v>
      </c>
      <c r="X9" s="1" t="s">
        <v>138</v>
      </c>
      <c r="Y9" s="1" t="s">
        <v>138</v>
      </c>
      <c r="Z9" s="1" t="s">
        <v>138</v>
      </c>
      <c r="AA9" s="1">
        <v>82.91</v>
      </c>
      <c r="AB9" s="1">
        <v>82.39</v>
      </c>
      <c r="AC9" s="2" t="s">
        <v>968</v>
      </c>
      <c r="AD9" s="2" t="s">
        <v>954</v>
      </c>
      <c r="AE9" s="1">
        <f t="shared" si="1"/>
        <v>8</v>
      </c>
      <c r="AF9" s="121" t="s">
        <v>3116</v>
      </c>
    </row>
    <row r="10" spans="1:32" x14ac:dyDescent="0.2">
      <c r="A10" s="14">
        <v>9</v>
      </c>
      <c r="B10" s="3" t="s">
        <v>956</v>
      </c>
      <c r="C10" s="27" t="s">
        <v>11</v>
      </c>
      <c r="D10" s="27" t="s">
        <v>404</v>
      </c>
      <c r="E10" s="4" t="s">
        <v>416</v>
      </c>
      <c r="F10" s="4" t="s">
        <v>417</v>
      </c>
      <c r="G10" s="4" t="s">
        <v>983</v>
      </c>
      <c r="H10" s="3" t="s">
        <v>8</v>
      </c>
      <c r="I10" s="27">
        <v>21.179690999999998</v>
      </c>
      <c r="J10" s="27">
        <v>-101.670008</v>
      </c>
      <c r="K10" s="3" t="s">
        <v>139</v>
      </c>
      <c r="L10" s="5" t="str">
        <f t="shared" si="0"/>
        <v>Ver en Google Maps</v>
      </c>
      <c r="M10" s="15">
        <v>1</v>
      </c>
      <c r="N10" s="7">
        <v>45929</v>
      </c>
      <c r="O10" s="1">
        <f>DAY(Tabla14[[#This Row],[Fecha de rev]])</f>
        <v>29</v>
      </c>
      <c r="P10" s="1">
        <f>MONTH(Tabla14[[#This Row],[Fecha de rev]])</f>
        <v>9</v>
      </c>
      <c r="Q10" s="1">
        <f>YEAR(Tabla14[[#This Row],[Fecha de rev]])</f>
        <v>2025</v>
      </c>
      <c r="R10" s="1">
        <v>1</v>
      </c>
      <c r="S10" s="1" t="s">
        <v>138</v>
      </c>
      <c r="T10" s="1" t="s">
        <v>138</v>
      </c>
      <c r="U10" s="1" t="s">
        <v>138</v>
      </c>
      <c r="V10" s="1" t="s">
        <v>138</v>
      </c>
      <c r="W10" s="1" t="s">
        <v>138</v>
      </c>
      <c r="X10" s="1" t="s">
        <v>138</v>
      </c>
      <c r="Y10" s="1" t="s">
        <v>138</v>
      </c>
      <c r="Z10" s="1" t="s">
        <v>934</v>
      </c>
      <c r="AA10" s="1">
        <v>10.92</v>
      </c>
      <c r="AB10" s="1">
        <v>11.86</v>
      </c>
      <c r="AC10" s="2" t="s">
        <v>969</v>
      </c>
      <c r="AD10" s="2" t="s">
        <v>954</v>
      </c>
      <c r="AE10" s="1">
        <f t="shared" si="1"/>
        <v>7</v>
      </c>
      <c r="AF10" s="121"/>
    </row>
    <row r="11" spans="1:32" x14ac:dyDescent="0.2">
      <c r="A11" s="14">
        <v>10</v>
      </c>
      <c r="B11" s="3" t="s">
        <v>956</v>
      </c>
      <c r="C11" s="27" t="s">
        <v>11</v>
      </c>
      <c r="D11" s="27" t="s">
        <v>404</v>
      </c>
      <c r="E11" s="4" t="s">
        <v>418</v>
      </c>
      <c r="F11" s="4" t="s">
        <v>419</v>
      </c>
      <c r="G11" s="4" t="s">
        <v>984</v>
      </c>
      <c r="H11" s="3" t="s">
        <v>8</v>
      </c>
      <c r="I11" s="27">
        <v>21.187875999999999</v>
      </c>
      <c r="J11" s="27">
        <v>-101.66684600000001</v>
      </c>
      <c r="K11" s="3" t="s">
        <v>139</v>
      </c>
      <c r="L11" s="5" t="str">
        <f t="shared" si="0"/>
        <v>Ver en Google Maps</v>
      </c>
      <c r="M11" s="15">
        <v>1</v>
      </c>
      <c r="N11" s="7">
        <v>45929</v>
      </c>
      <c r="O11" s="1">
        <f>DAY(Tabla14[[#This Row],[Fecha de rev]])</f>
        <v>29</v>
      </c>
      <c r="P11" s="1">
        <f>MONTH(Tabla14[[#This Row],[Fecha de rev]])</f>
        <v>9</v>
      </c>
      <c r="Q11" s="1">
        <f>YEAR(Tabla14[[#This Row],[Fecha de rev]])</f>
        <v>2025</v>
      </c>
      <c r="R11" s="1">
        <v>1</v>
      </c>
      <c r="S11" s="1" t="s">
        <v>138</v>
      </c>
      <c r="T11" s="1" t="s">
        <v>138</v>
      </c>
      <c r="U11" s="1" t="s">
        <v>138</v>
      </c>
      <c r="V11" s="1" t="s">
        <v>138</v>
      </c>
      <c r="W11" s="1" t="s">
        <v>138</v>
      </c>
      <c r="X11" s="1" t="s">
        <v>138</v>
      </c>
      <c r="Y11" s="1" t="s">
        <v>138</v>
      </c>
      <c r="Z11" s="1" t="s">
        <v>138</v>
      </c>
      <c r="AA11" s="1">
        <v>41.69</v>
      </c>
      <c r="AB11" s="1">
        <v>29.36</v>
      </c>
      <c r="AC11" s="2" t="s">
        <v>968</v>
      </c>
      <c r="AD11" s="2" t="s">
        <v>954</v>
      </c>
      <c r="AE11" s="1">
        <f t="shared" si="1"/>
        <v>8</v>
      </c>
      <c r="AF11" s="121" t="s">
        <v>3116</v>
      </c>
    </row>
    <row r="12" spans="1:32" x14ac:dyDescent="0.2">
      <c r="A12" s="14">
        <v>11</v>
      </c>
      <c r="B12" s="3" t="s">
        <v>956</v>
      </c>
      <c r="C12" s="27" t="s">
        <v>11</v>
      </c>
      <c r="D12" s="27" t="s">
        <v>404</v>
      </c>
      <c r="E12" s="4" t="s">
        <v>143</v>
      </c>
      <c r="F12" s="4" t="s">
        <v>420</v>
      </c>
      <c r="G12" s="4" t="s">
        <v>985</v>
      </c>
      <c r="H12" s="3" t="s">
        <v>8</v>
      </c>
      <c r="I12" s="27">
        <v>21.143557999999999</v>
      </c>
      <c r="J12" s="27">
        <v>-101.669578</v>
      </c>
      <c r="K12" s="3" t="s">
        <v>139</v>
      </c>
      <c r="L12" s="5" t="str">
        <f t="shared" si="0"/>
        <v>Ver en Google Maps</v>
      </c>
      <c r="M12" s="15">
        <v>1</v>
      </c>
      <c r="N12" s="7">
        <v>45929</v>
      </c>
      <c r="O12" s="1">
        <f>DAY(Tabla14[[#This Row],[Fecha de rev]])</f>
        <v>29</v>
      </c>
      <c r="P12" s="1">
        <f>MONTH(Tabla14[[#This Row],[Fecha de rev]])</f>
        <v>9</v>
      </c>
      <c r="Q12" s="1">
        <f>YEAR(Tabla14[[#This Row],[Fecha de rev]])</f>
        <v>2025</v>
      </c>
      <c r="R12" s="1">
        <v>1</v>
      </c>
      <c r="S12" s="1" t="s">
        <v>138</v>
      </c>
      <c r="T12" s="1" t="s">
        <v>138</v>
      </c>
      <c r="U12" s="1" t="s">
        <v>138</v>
      </c>
      <c r="V12" s="1" t="s">
        <v>138</v>
      </c>
      <c r="W12" s="1" t="s">
        <v>138</v>
      </c>
      <c r="X12" s="1" t="s">
        <v>138</v>
      </c>
      <c r="Y12" s="1" t="s">
        <v>138</v>
      </c>
      <c r="Z12" s="1" t="s">
        <v>138</v>
      </c>
      <c r="AA12" s="1">
        <v>51.76</v>
      </c>
      <c r="AB12" s="1">
        <v>54.04</v>
      </c>
      <c r="AC12" s="2" t="s">
        <v>968</v>
      </c>
      <c r="AD12" s="2" t="s">
        <v>954</v>
      </c>
      <c r="AE12" s="1">
        <f t="shared" si="1"/>
        <v>8</v>
      </c>
      <c r="AF12" s="121" t="s">
        <v>3116</v>
      </c>
    </row>
    <row r="13" spans="1:32" x14ac:dyDescent="0.2">
      <c r="A13" s="14">
        <v>12</v>
      </c>
      <c r="B13" s="3" t="s">
        <v>956</v>
      </c>
      <c r="C13" s="27" t="s">
        <v>11</v>
      </c>
      <c r="D13" s="27" t="s">
        <v>404</v>
      </c>
      <c r="E13" s="4" t="s">
        <v>12</v>
      </c>
      <c r="F13" s="4" t="s">
        <v>421</v>
      </c>
      <c r="G13" s="4" t="s">
        <v>986</v>
      </c>
      <c r="H13" s="3" t="s">
        <v>8</v>
      </c>
      <c r="I13" s="27">
        <v>21.110986324661699</v>
      </c>
      <c r="J13" s="27">
        <v>-101.72374402369999</v>
      </c>
      <c r="K13" s="3" t="s">
        <v>139</v>
      </c>
      <c r="L13" s="5" t="str">
        <f t="shared" si="0"/>
        <v>Ver en Google Maps</v>
      </c>
      <c r="M13" s="15">
        <v>2</v>
      </c>
      <c r="N13" s="7">
        <v>45933</v>
      </c>
      <c r="O13" s="1">
        <f>DAY(Tabla14[[#This Row],[Fecha de rev]])</f>
        <v>3</v>
      </c>
      <c r="P13" s="1">
        <f>MONTH(Tabla14[[#This Row],[Fecha de rev]])</f>
        <v>10</v>
      </c>
      <c r="Q13" s="1">
        <f>YEAR(Tabla14[[#This Row],[Fecha de rev]])</f>
        <v>2025</v>
      </c>
      <c r="R13" s="1">
        <v>1</v>
      </c>
      <c r="S13" s="1" t="s">
        <v>138</v>
      </c>
      <c r="T13" s="1" t="s">
        <v>138</v>
      </c>
      <c r="U13" s="1" t="s">
        <v>138</v>
      </c>
      <c r="V13" s="1" t="s">
        <v>138</v>
      </c>
      <c r="W13" s="1" t="s">
        <v>138</v>
      </c>
      <c r="X13" s="1" t="s">
        <v>138</v>
      </c>
      <c r="Y13" s="1" t="s">
        <v>138</v>
      </c>
      <c r="Z13" s="1" t="s">
        <v>138</v>
      </c>
      <c r="AA13" s="1">
        <v>26.73</v>
      </c>
      <c r="AB13" s="1">
        <v>46.48</v>
      </c>
      <c r="AC13" s="2" t="s">
        <v>968</v>
      </c>
      <c r="AD13" s="2" t="s">
        <v>954</v>
      </c>
      <c r="AE13" s="1">
        <f t="shared" si="1"/>
        <v>8</v>
      </c>
      <c r="AF13" s="121" t="s">
        <v>3116</v>
      </c>
    </row>
    <row r="14" spans="1:32" x14ac:dyDescent="0.2">
      <c r="A14" s="14" t="s">
        <v>402</v>
      </c>
      <c r="B14" s="3" t="s">
        <v>956</v>
      </c>
      <c r="C14" s="27" t="s">
        <v>11</v>
      </c>
      <c r="D14" s="27" t="s">
        <v>404</v>
      </c>
      <c r="E14" s="4" t="s">
        <v>13</v>
      </c>
      <c r="F14" s="4" t="s">
        <v>422</v>
      </c>
      <c r="G14" s="4" t="s">
        <v>987</v>
      </c>
      <c r="H14" s="3" t="s">
        <v>8</v>
      </c>
      <c r="I14" s="6">
        <v>21.1023829385834</v>
      </c>
      <c r="J14" s="6">
        <v>-101.67666792692999</v>
      </c>
      <c r="K14" s="3" t="s">
        <v>139</v>
      </c>
      <c r="L14" s="5" t="str">
        <f t="shared" si="0"/>
        <v>Ver en Google Maps</v>
      </c>
      <c r="M14" s="23">
        <v>3</v>
      </c>
      <c r="N14" s="7">
        <v>45932</v>
      </c>
      <c r="O14" s="1">
        <f>DAY(Tabla14[[#This Row],[Fecha de rev]])</f>
        <v>2</v>
      </c>
      <c r="P14" s="1">
        <f>MONTH(Tabla14[[#This Row],[Fecha de rev]])</f>
        <v>10</v>
      </c>
      <c r="Q14" s="1">
        <f>YEAR(Tabla14[[#This Row],[Fecha de rev]])</f>
        <v>2025</v>
      </c>
      <c r="R14" s="1">
        <v>1</v>
      </c>
      <c r="S14" s="1" t="s">
        <v>138</v>
      </c>
      <c r="T14" s="1" t="s">
        <v>138</v>
      </c>
      <c r="U14" s="1" t="s">
        <v>138</v>
      </c>
      <c r="V14" s="1" t="s">
        <v>138</v>
      </c>
      <c r="W14" s="1" t="s">
        <v>138</v>
      </c>
      <c r="X14" s="1" t="s">
        <v>138</v>
      </c>
      <c r="Y14" s="1" t="s">
        <v>138</v>
      </c>
      <c r="Z14" s="1" t="s">
        <v>138</v>
      </c>
      <c r="AA14" s="1">
        <v>19.329999999999998</v>
      </c>
      <c r="AB14" s="1">
        <v>4.6100000000000003</v>
      </c>
      <c r="AC14" s="2" t="s">
        <v>968</v>
      </c>
      <c r="AD14" s="2" t="s">
        <v>954</v>
      </c>
      <c r="AE14" s="1">
        <f t="shared" si="1"/>
        <v>8</v>
      </c>
      <c r="AF14" s="121" t="s">
        <v>3116</v>
      </c>
    </row>
    <row r="15" spans="1:32" x14ac:dyDescent="0.2">
      <c r="A15" s="14" t="s">
        <v>403</v>
      </c>
      <c r="B15" s="3" t="s">
        <v>956</v>
      </c>
      <c r="C15" s="27" t="s">
        <v>11</v>
      </c>
      <c r="D15" s="27" t="s">
        <v>404</v>
      </c>
      <c r="E15" s="4" t="s">
        <v>13</v>
      </c>
      <c r="F15" s="4" t="s">
        <v>422</v>
      </c>
      <c r="G15" s="4" t="s">
        <v>987</v>
      </c>
      <c r="H15" s="3" t="s">
        <v>8</v>
      </c>
      <c r="I15" s="6">
        <v>21.103048558512999</v>
      </c>
      <c r="J15" s="6">
        <v>-101.675214169787</v>
      </c>
      <c r="K15" s="3" t="s">
        <v>139</v>
      </c>
      <c r="L15" s="5" t="str">
        <f t="shared" si="0"/>
        <v>Ver en Google Maps</v>
      </c>
      <c r="M15" s="23">
        <v>3</v>
      </c>
      <c r="N15" s="7">
        <v>45932</v>
      </c>
      <c r="O15" s="1">
        <f>DAY(Tabla14[[#This Row],[Fecha de rev]])</f>
        <v>2</v>
      </c>
      <c r="P15" s="1">
        <f>MONTH(Tabla14[[#This Row],[Fecha de rev]])</f>
        <v>10</v>
      </c>
      <c r="Q15" s="1">
        <f>YEAR(Tabla14[[#This Row],[Fecha de rev]])</f>
        <v>2025</v>
      </c>
      <c r="R15" s="1">
        <v>1</v>
      </c>
      <c r="S15" s="1" t="s">
        <v>138</v>
      </c>
      <c r="T15" s="1" t="s">
        <v>138</v>
      </c>
      <c r="U15" s="1" t="s">
        <v>138</v>
      </c>
      <c r="V15" s="1" t="s">
        <v>138</v>
      </c>
      <c r="W15" s="1" t="s">
        <v>138</v>
      </c>
      <c r="X15" s="1" t="s">
        <v>138</v>
      </c>
      <c r="Y15" s="1" t="s">
        <v>138</v>
      </c>
      <c r="Z15" s="1" t="s">
        <v>934</v>
      </c>
      <c r="AA15" s="1">
        <v>13.7</v>
      </c>
      <c r="AB15" s="1">
        <v>13.82</v>
      </c>
      <c r="AC15" s="2" t="s">
        <v>973</v>
      </c>
      <c r="AD15" s="2" t="s">
        <v>954</v>
      </c>
      <c r="AE15" s="1">
        <f t="shared" si="1"/>
        <v>7</v>
      </c>
      <c r="AF15" s="121"/>
    </row>
    <row r="16" spans="1:32" x14ac:dyDescent="0.2">
      <c r="A16" s="14">
        <v>14</v>
      </c>
      <c r="B16" s="3" t="s">
        <v>956</v>
      </c>
      <c r="C16" s="27" t="s">
        <v>11</v>
      </c>
      <c r="D16" s="27" t="s">
        <v>404</v>
      </c>
      <c r="E16" s="4" t="s">
        <v>144</v>
      </c>
      <c r="F16" s="4" t="s">
        <v>423</v>
      </c>
      <c r="G16" s="4" t="s">
        <v>145</v>
      </c>
      <c r="H16" s="3" t="s">
        <v>8</v>
      </c>
      <c r="I16" s="27">
        <v>21.137276</v>
      </c>
      <c r="J16" s="27">
        <v>-101.76615700000001</v>
      </c>
      <c r="K16" s="3" t="s">
        <v>139</v>
      </c>
      <c r="L16" s="5" t="str">
        <f t="shared" si="0"/>
        <v>Ver en Google Maps</v>
      </c>
      <c r="M16" s="15">
        <v>1</v>
      </c>
      <c r="N16" s="7">
        <v>45930</v>
      </c>
      <c r="O16" s="1">
        <f>DAY(Tabla14[[#This Row],[Fecha de rev]])</f>
        <v>30</v>
      </c>
      <c r="P16" s="1">
        <f>MONTH(Tabla14[[#This Row],[Fecha de rev]])</f>
        <v>9</v>
      </c>
      <c r="Q16" s="1">
        <f>YEAR(Tabla14[[#This Row],[Fecha de rev]])</f>
        <v>2025</v>
      </c>
      <c r="R16" s="1">
        <v>1</v>
      </c>
      <c r="S16" s="1" t="s">
        <v>138</v>
      </c>
      <c r="T16" s="1" t="s">
        <v>138</v>
      </c>
      <c r="U16" s="1" t="s">
        <v>138</v>
      </c>
      <c r="V16" s="1" t="s">
        <v>138</v>
      </c>
      <c r="W16" s="1" t="s">
        <v>138</v>
      </c>
      <c r="X16" s="1" t="s">
        <v>138</v>
      </c>
      <c r="Y16" s="1" t="s">
        <v>138</v>
      </c>
      <c r="Z16" s="1" t="s">
        <v>138</v>
      </c>
      <c r="AA16" s="1">
        <v>24.28</v>
      </c>
      <c r="AB16" s="1">
        <v>8.7799999999999994</v>
      </c>
      <c r="AC16" s="2" t="s">
        <v>968</v>
      </c>
      <c r="AD16" s="2" t="s">
        <v>954</v>
      </c>
      <c r="AE16" s="1">
        <f t="shared" si="1"/>
        <v>8</v>
      </c>
      <c r="AF16" s="121" t="s">
        <v>3116</v>
      </c>
    </row>
    <row r="17" spans="1:32" x14ac:dyDescent="0.2">
      <c r="A17" s="14">
        <v>15</v>
      </c>
      <c r="B17" s="3" t="s">
        <v>956</v>
      </c>
      <c r="C17" s="27" t="s">
        <v>11</v>
      </c>
      <c r="D17" s="27" t="s">
        <v>404</v>
      </c>
      <c r="E17" s="4" t="s">
        <v>424</v>
      </c>
      <c r="F17" s="4" t="s">
        <v>425</v>
      </c>
      <c r="G17" s="4" t="s">
        <v>988</v>
      </c>
      <c r="H17" s="3" t="s">
        <v>8</v>
      </c>
      <c r="I17" s="27">
        <v>21.15992</v>
      </c>
      <c r="J17" s="27">
        <v>-101.656584</v>
      </c>
      <c r="K17" s="3" t="s">
        <v>139</v>
      </c>
      <c r="L17" s="5" t="str">
        <f t="shared" si="0"/>
        <v>Ver en Google Maps</v>
      </c>
      <c r="M17" s="15">
        <v>1</v>
      </c>
      <c r="N17" s="7">
        <v>45931</v>
      </c>
      <c r="O17" s="1">
        <f>DAY(Tabla14[[#This Row],[Fecha de rev]])</f>
        <v>1</v>
      </c>
      <c r="P17" s="1">
        <f>MONTH(Tabla14[[#This Row],[Fecha de rev]])</f>
        <v>10</v>
      </c>
      <c r="Q17" s="1">
        <f>YEAR(Tabla14[[#This Row],[Fecha de rev]])</f>
        <v>2025</v>
      </c>
      <c r="R17" s="1">
        <v>1</v>
      </c>
      <c r="S17" s="1" t="s">
        <v>138</v>
      </c>
      <c r="T17" s="1" t="s">
        <v>138</v>
      </c>
      <c r="U17" s="1" t="s">
        <v>138</v>
      </c>
      <c r="V17" s="1" t="s">
        <v>138</v>
      </c>
      <c r="W17" s="1" t="s">
        <v>138</v>
      </c>
      <c r="X17" s="1" t="s">
        <v>138</v>
      </c>
      <c r="Y17" s="1" t="s">
        <v>138</v>
      </c>
      <c r="Z17" s="1" t="s">
        <v>138</v>
      </c>
      <c r="AA17" s="1">
        <v>42.29</v>
      </c>
      <c r="AB17" s="1">
        <v>25.19</v>
      </c>
      <c r="AC17" s="2" t="s">
        <v>968</v>
      </c>
      <c r="AD17" s="2" t="s">
        <v>954</v>
      </c>
      <c r="AE17" s="1">
        <f t="shared" si="1"/>
        <v>8</v>
      </c>
      <c r="AF17" s="121" t="s">
        <v>3116</v>
      </c>
    </row>
    <row r="18" spans="1:32" x14ac:dyDescent="0.2">
      <c r="A18" s="14">
        <v>16</v>
      </c>
      <c r="B18" s="3" t="s">
        <v>956</v>
      </c>
      <c r="C18" s="27" t="s">
        <v>426</v>
      </c>
      <c r="D18" s="27" t="s">
        <v>404</v>
      </c>
      <c r="E18" s="4" t="s">
        <v>146</v>
      </c>
      <c r="F18" s="4" t="s">
        <v>427</v>
      </c>
      <c r="G18" s="4" t="s">
        <v>360</v>
      </c>
      <c r="H18" s="3" t="s">
        <v>8</v>
      </c>
      <c r="I18" s="27">
        <v>21.121759999999998</v>
      </c>
      <c r="J18" s="27">
        <v>-101.68234</v>
      </c>
      <c r="K18" s="3" t="s">
        <v>139</v>
      </c>
      <c r="L18" s="5" t="str">
        <f t="shared" si="0"/>
        <v>Ver en Google Maps</v>
      </c>
      <c r="M18" s="15">
        <v>3</v>
      </c>
      <c r="N18" s="7">
        <v>45929</v>
      </c>
      <c r="O18" s="1">
        <f>DAY(Tabla14[[#This Row],[Fecha de rev]])</f>
        <v>29</v>
      </c>
      <c r="P18" s="1">
        <f>MONTH(Tabla14[[#This Row],[Fecha de rev]])</f>
        <v>9</v>
      </c>
      <c r="Q18" s="1">
        <f>YEAR(Tabla14[[#This Row],[Fecha de rev]])</f>
        <v>2025</v>
      </c>
      <c r="R18" s="1">
        <v>1</v>
      </c>
      <c r="S18" s="1" t="s">
        <v>138</v>
      </c>
      <c r="T18" s="1" t="s">
        <v>138</v>
      </c>
      <c r="U18" s="1" t="s">
        <v>138</v>
      </c>
      <c r="V18" s="1" t="s">
        <v>138</v>
      </c>
      <c r="W18" s="1" t="s">
        <v>138</v>
      </c>
      <c r="X18" s="1" t="s">
        <v>138</v>
      </c>
      <c r="Y18" s="1" t="s">
        <v>138</v>
      </c>
      <c r="Z18" s="1" t="s">
        <v>138</v>
      </c>
      <c r="AA18" s="1">
        <v>32.22</v>
      </c>
      <c r="AB18" s="1">
        <v>42.12</v>
      </c>
      <c r="AC18" s="2" t="s">
        <v>968</v>
      </c>
      <c r="AD18" s="2" t="s">
        <v>954</v>
      </c>
      <c r="AE18" s="1">
        <f t="shared" si="1"/>
        <v>8</v>
      </c>
      <c r="AF18" s="121" t="s">
        <v>3116</v>
      </c>
    </row>
    <row r="19" spans="1:32" x14ac:dyDescent="0.2">
      <c r="A19" s="14">
        <v>88</v>
      </c>
      <c r="B19" s="3" t="s">
        <v>956</v>
      </c>
      <c r="C19" s="27" t="s">
        <v>18</v>
      </c>
      <c r="D19" s="27" t="s">
        <v>404</v>
      </c>
      <c r="E19" s="4" t="s">
        <v>19</v>
      </c>
      <c r="F19" s="4" t="s">
        <v>428</v>
      </c>
      <c r="G19" s="4" t="s">
        <v>989</v>
      </c>
      <c r="H19" s="3" t="s">
        <v>8</v>
      </c>
      <c r="I19" s="27">
        <v>21.129923000000002</v>
      </c>
      <c r="J19" s="27">
        <v>-101.685838</v>
      </c>
      <c r="K19" s="3"/>
      <c r="L19" s="5" t="str">
        <f t="shared" si="0"/>
        <v>Ver en Google Maps</v>
      </c>
      <c r="M19" s="15">
        <v>2</v>
      </c>
      <c r="O19" s="1">
        <f>DAY(Tabla14[[#This Row],[Fecha de rev]])</f>
        <v>0</v>
      </c>
      <c r="P19" s="1">
        <f>MONTH(Tabla14[[#This Row],[Fecha de rev]])</f>
        <v>1</v>
      </c>
      <c r="Q19" s="1">
        <f>YEAR(Tabla14[[#This Row],[Fecha de rev]])</f>
        <v>1900</v>
      </c>
      <c r="AC19" s="1"/>
      <c r="AF19" s="121"/>
    </row>
    <row r="20" spans="1:32" x14ac:dyDescent="0.2">
      <c r="A20" s="14">
        <v>89</v>
      </c>
      <c r="B20" s="3" t="s">
        <v>956</v>
      </c>
      <c r="C20" s="27" t="s">
        <v>429</v>
      </c>
      <c r="D20" s="27" t="s">
        <v>15</v>
      </c>
      <c r="E20" s="4" t="s">
        <v>147</v>
      </c>
      <c r="F20" s="4" t="s">
        <v>430</v>
      </c>
      <c r="G20" s="4" t="s">
        <v>979</v>
      </c>
      <c r="H20" s="3" t="s">
        <v>8</v>
      </c>
      <c r="I20" s="27">
        <v>21.135660000000001</v>
      </c>
      <c r="J20" s="27">
        <v>-101.66829</v>
      </c>
      <c r="K20" s="3" t="s">
        <v>139</v>
      </c>
      <c r="L20" s="5" t="str">
        <f t="shared" si="0"/>
        <v>Ver en Google Maps</v>
      </c>
      <c r="M20" s="15">
        <v>1</v>
      </c>
      <c r="N20" s="7">
        <v>45929</v>
      </c>
      <c r="O20" s="1">
        <f>DAY(Tabla14[[#This Row],[Fecha de rev]])</f>
        <v>29</v>
      </c>
      <c r="P20" s="1">
        <f>MONTH(Tabla14[[#This Row],[Fecha de rev]])</f>
        <v>9</v>
      </c>
      <c r="Q20" s="1">
        <f>YEAR(Tabla14[[#This Row],[Fecha de rev]])</f>
        <v>2025</v>
      </c>
      <c r="R20" s="1">
        <v>1</v>
      </c>
      <c r="S20" s="1" t="s">
        <v>138</v>
      </c>
      <c r="T20" s="1" t="s">
        <v>138</v>
      </c>
      <c r="U20" s="1" t="s">
        <v>138</v>
      </c>
      <c r="V20" s="1" t="s">
        <v>138</v>
      </c>
      <c r="W20" s="1" t="s">
        <v>138</v>
      </c>
      <c r="X20" s="1" t="s">
        <v>138</v>
      </c>
      <c r="Y20" s="1" t="s">
        <v>934</v>
      </c>
      <c r="Z20" s="1" t="s">
        <v>934</v>
      </c>
      <c r="AA20" s="1">
        <v>8.7799999999999994</v>
      </c>
      <c r="AB20" s="1">
        <v>37</v>
      </c>
      <c r="AC20" s="2" t="s">
        <v>937</v>
      </c>
      <c r="AD20" s="2" t="s">
        <v>954</v>
      </c>
      <c r="AE20" s="1">
        <f t="shared" si="1"/>
        <v>6</v>
      </c>
      <c r="AF20" s="121"/>
    </row>
    <row r="21" spans="1:32" x14ac:dyDescent="0.2">
      <c r="A21" s="14">
        <v>92</v>
      </c>
      <c r="B21" s="3" t="s">
        <v>956</v>
      </c>
      <c r="C21" s="27" t="s">
        <v>429</v>
      </c>
      <c r="D21" s="27" t="s">
        <v>17</v>
      </c>
      <c r="E21" s="4" t="s">
        <v>20</v>
      </c>
      <c r="F21" s="4" t="s">
        <v>431</v>
      </c>
      <c r="G21" s="4" t="s">
        <v>990</v>
      </c>
      <c r="H21" s="3" t="s">
        <v>8</v>
      </c>
      <c r="I21" s="27">
        <v>21.101990000000001</v>
      </c>
      <c r="J21" s="27">
        <v>-101.65482</v>
      </c>
      <c r="K21" s="3" t="s">
        <v>139</v>
      </c>
      <c r="L21" s="5" t="str">
        <f t="shared" si="0"/>
        <v>Ver en Google Maps</v>
      </c>
      <c r="M21" s="15">
        <v>1</v>
      </c>
      <c r="N21" s="7">
        <v>45934</v>
      </c>
      <c r="O21" s="1">
        <f>DAY(Tabla14[[#This Row],[Fecha de rev]])</f>
        <v>4</v>
      </c>
      <c r="P21" s="1">
        <f>MONTH(Tabla14[[#This Row],[Fecha de rev]])</f>
        <v>10</v>
      </c>
      <c r="Q21" s="1">
        <f>YEAR(Tabla14[[#This Row],[Fecha de rev]])</f>
        <v>2025</v>
      </c>
      <c r="R21" s="1">
        <v>1</v>
      </c>
      <c r="S21" s="1" t="s">
        <v>138</v>
      </c>
      <c r="T21" s="1" t="s">
        <v>138</v>
      </c>
      <c r="U21" s="1" t="s">
        <v>138</v>
      </c>
      <c r="V21" s="1" t="s">
        <v>138</v>
      </c>
      <c r="W21" s="1" t="s">
        <v>138</v>
      </c>
      <c r="X21" s="1" t="s">
        <v>138</v>
      </c>
      <c r="Y21" s="1" t="s">
        <v>138</v>
      </c>
      <c r="Z21" s="1" t="s">
        <v>138</v>
      </c>
      <c r="AA21" s="1">
        <v>21.54</v>
      </c>
      <c r="AB21" s="1">
        <v>10.94</v>
      </c>
      <c r="AC21" s="2" t="s">
        <v>968</v>
      </c>
      <c r="AD21" s="2" t="s">
        <v>954</v>
      </c>
      <c r="AE21" s="1">
        <f t="shared" si="1"/>
        <v>8</v>
      </c>
      <c r="AF21" s="121" t="s">
        <v>3116</v>
      </c>
    </row>
    <row r="22" spans="1:32" x14ac:dyDescent="0.2">
      <c r="A22" s="14">
        <v>96</v>
      </c>
      <c r="B22" s="3" t="s">
        <v>956</v>
      </c>
      <c r="C22" s="27" t="s">
        <v>429</v>
      </c>
      <c r="D22" s="27" t="s">
        <v>15</v>
      </c>
      <c r="E22" s="4" t="s">
        <v>148</v>
      </c>
      <c r="F22" s="4" t="s">
        <v>432</v>
      </c>
      <c r="G22" s="4" t="s">
        <v>991</v>
      </c>
      <c r="H22" s="3" t="s">
        <v>8</v>
      </c>
      <c r="I22" s="27">
        <v>21.15465</v>
      </c>
      <c r="J22" s="27">
        <v>-101.69157</v>
      </c>
      <c r="K22" s="3" t="s">
        <v>139</v>
      </c>
      <c r="L22" s="5" t="str">
        <f t="shared" si="0"/>
        <v>Ver en Google Maps</v>
      </c>
      <c r="M22" s="15">
        <v>2</v>
      </c>
      <c r="N22" s="7">
        <v>45929</v>
      </c>
      <c r="O22" s="1">
        <f>DAY(Tabla14[[#This Row],[Fecha de rev]])</f>
        <v>29</v>
      </c>
      <c r="P22" s="1">
        <f>MONTH(Tabla14[[#This Row],[Fecha de rev]])</f>
        <v>9</v>
      </c>
      <c r="Q22" s="1">
        <f>YEAR(Tabla14[[#This Row],[Fecha de rev]])</f>
        <v>2025</v>
      </c>
      <c r="R22" s="1">
        <v>1</v>
      </c>
      <c r="S22" s="1" t="s">
        <v>138</v>
      </c>
      <c r="T22" s="1" t="s">
        <v>138</v>
      </c>
      <c r="U22" s="1" t="s">
        <v>138</v>
      </c>
      <c r="V22" s="1" t="s">
        <v>138</v>
      </c>
      <c r="W22" s="1" t="s">
        <v>138</v>
      </c>
      <c r="X22" s="1" t="s">
        <v>138</v>
      </c>
      <c r="Y22" s="1" t="s">
        <v>138</v>
      </c>
      <c r="Z22" s="1" t="s">
        <v>138</v>
      </c>
      <c r="AA22" s="1">
        <v>51</v>
      </c>
      <c r="AB22" s="1">
        <v>72.760000000000005</v>
      </c>
      <c r="AC22" s="2" t="s">
        <v>968</v>
      </c>
      <c r="AD22" s="2" t="s">
        <v>954</v>
      </c>
      <c r="AE22" s="1">
        <f t="shared" si="1"/>
        <v>8</v>
      </c>
      <c r="AF22" s="121" t="s">
        <v>3116</v>
      </c>
    </row>
    <row r="23" spans="1:32" x14ac:dyDescent="0.2">
      <c r="A23" s="14">
        <v>101</v>
      </c>
      <c r="B23" s="3" t="s">
        <v>956</v>
      </c>
      <c r="C23" s="27" t="s">
        <v>429</v>
      </c>
      <c r="D23" s="27" t="s">
        <v>17</v>
      </c>
      <c r="E23" s="4" t="s">
        <v>149</v>
      </c>
      <c r="F23" s="4" t="s">
        <v>433</v>
      </c>
      <c r="G23" s="4" t="s">
        <v>992</v>
      </c>
      <c r="H23" s="3" t="s">
        <v>8</v>
      </c>
      <c r="I23" s="27">
        <v>21.106586</v>
      </c>
      <c r="J23" s="27">
        <v>-101.653088</v>
      </c>
      <c r="K23" s="3" t="s">
        <v>139</v>
      </c>
      <c r="L23" s="5" t="str">
        <f t="shared" si="0"/>
        <v>Ver en Google Maps</v>
      </c>
      <c r="M23" s="15">
        <v>1</v>
      </c>
      <c r="N23" s="7">
        <v>45934</v>
      </c>
      <c r="O23" s="1">
        <f>DAY(Tabla14[[#This Row],[Fecha de rev]])</f>
        <v>4</v>
      </c>
      <c r="P23" s="1">
        <f>MONTH(Tabla14[[#This Row],[Fecha de rev]])</f>
        <v>10</v>
      </c>
      <c r="Q23" s="1">
        <f>YEAR(Tabla14[[#This Row],[Fecha de rev]])</f>
        <v>2025</v>
      </c>
      <c r="R23" s="1">
        <v>1</v>
      </c>
      <c r="S23" s="1" t="s">
        <v>138</v>
      </c>
      <c r="T23" s="1" t="s">
        <v>138</v>
      </c>
      <c r="U23" s="1" t="s">
        <v>138</v>
      </c>
      <c r="V23" s="1" t="s">
        <v>138</v>
      </c>
      <c r="W23" s="1" t="s">
        <v>138</v>
      </c>
      <c r="X23" s="1" t="s">
        <v>138</v>
      </c>
      <c r="Y23" s="1" t="s">
        <v>934</v>
      </c>
      <c r="Z23" s="1" t="s">
        <v>138</v>
      </c>
      <c r="AA23" s="1">
        <v>51.03</v>
      </c>
      <c r="AB23" s="1">
        <v>19.13</v>
      </c>
      <c r="AC23" s="2" t="s">
        <v>946</v>
      </c>
      <c r="AD23" s="2" t="s">
        <v>954</v>
      </c>
      <c r="AE23" s="1">
        <f t="shared" si="1"/>
        <v>7</v>
      </c>
      <c r="AF23" s="121"/>
    </row>
    <row r="24" spans="1:32" x14ac:dyDescent="0.2">
      <c r="A24" s="14">
        <v>102</v>
      </c>
      <c r="B24" s="3" t="s">
        <v>956</v>
      </c>
      <c r="C24" s="27" t="s">
        <v>429</v>
      </c>
      <c r="D24" s="27" t="s">
        <v>15</v>
      </c>
      <c r="E24" s="4" t="s">
        <v>150</v>
      </c>
      <c r="F24" s="4" t="s">
        <v>434</v>
      </c>
      <c r="G24" s="4" t="s">
        <v>993</v>
      </c>
      <c r="H24" s="3" t="s">
        <v>8</v>
      </c>
      <c r="I24" s="27">
        <v>21.10182</v>
      </c>
      <c r="J24" s="27">
        <v>-101.70554</v>
      </c>
      <c r="K24" s="3" t="s">
        <v>139</v>
      </c>
      <c r="L24" s="5" t="str">
        <f t="shared" si="0"/>
        <v>Ver en Google Maps</v>
      </c>
      <c r="M24" s="15">
        <v>2</v>
      </c>
      <c r="N24" s="7">
        <v>45932</v>
      </c>
      <c r="O24" s="1">
        <f>DAY(Tabla14[[#This Row],[Fecha de rev]])</f>
        <v>2</v>
      </c>
      <c r="P24" s="1">
        <f>MONTH(Tabla14[[#This Row],[Fecha de rev]])</f>
        <v>10</v>
      </c>
      <c r="Q24" s="1">
        <f>YEAR(Tabla14[[#This Row],[Fecha de rev]])</f>
        <v>2025</v>
      </c>
      <c r="R24" s="1">
        <v>1</v>
      </c>
      <c r="S24" s="1" t="s">
        <v>934</v>
      </c>
      <c r="T24" s="1" t="s">
        <v>138</v>
      </c>
      <c r="U24" s="1" t="s">
        <v>138</v>
      </c>
      <c r="V24" s="1" t="s">
        <v>138</v>
      </c>
      <c r="W24" s="1" t="s">
        <v>138</v>
      </c>
      <c r="X24" s="1" t="s">
        <v>138</v>
      </c>
      <c r="Y24" s="1" t="s">
        <v>934</v>
      </c>
      <c r="Z24" s="1" t="s">
        <v>934</v>
      </c>
      <c r="AA24" s="1">
        <v>0</v>
      </c>
      <c r="AB24" s="1">
        <v>0</v>
      </c>
      <c r="AC24" s="2" t="s">
        <v>935</v>
      </c>
      <c r="AD24" s="2" t="s">
        <v>957</v>
      </c>
      <c r="AE24" s="1">
        <f t="shared" si="1"/>
        <v>5</v>
      </c>
      <c r="AF24" s="121"/>
    </row>
    <row r="25" spans="1:32" x14ac:dyDescent="0.2">
      <c r="A25" s="14">
        <v>106</v>
      </c>
      <c r="B25" s="3" t="s">
        <v>956</v>
      </c>
      <c r="C25" s="27" t="s">
        <v>429</v>
      </c>
      <c r="D25" s="27" t="s">
        <v>15</v>
      </c>
      <c r="E25" s="4" t="s">
        <v>151</v>
      </c>
      <c r="F25" s="4" t="s">
        <v>435</v>
      </c>
      <c r="G25" s="4" t="s">
        <v>994</v>
      </c>
      <c r="H25" s="3" t="s">
        <v>8</v>
      </c>
      <c r="I25" s="27">
        <v>21.12576</v>
      </c>
      <c r="J25" s="27">
        <v>-101.70522699999999</v>
      </c>
      <c r="K25" s="3"/>
      <c r="L25" s="5" t="str">
        <f t="shared" si="0"/>
        <v>Ver en Google Maps</v>
      </c>
      <c r="M25" s="15">
        <v>2</v>
      </c>
      <c r="O25" s="1">
        <f>DAY(Tabla14[[#This Row],[Fecha de rev]])</f>
        <v>0</v>
      </c>
      <c r="P25" s="1">
        <f>MONTH(Tabla14[[#This Row],[Fecha de rev]])</f>
        <v>1</v>
      </c>
      <c r="Q25" s="1">
        <f>YEAR(Tabla14[[#This Row],[Fecha de rev]])</f>
        <v>1900</v>
      </c>
      <c r="AF25" s="121"/>
    </row>
    <row r="26" spans="1:32" x14ac:dyDescent="0.2">
      <c r="A26" s="14">
        <v>107</v>
      </c>
      <c r="B26" s="3" t="s">
        <v>956</v>
      </c>
      <c r="C26" s="27" t="s">
        <v>429</v>
      </c>
      <c r="D26" s="27" t="s">
        <v>15</v>
      </c>
      <c r="E26" s="4" t="s">
        <v>152</v>
      </c>
      <c r="F26" s="4" t="s">
        <v>436</v>
      </c>
      <c r="G26" s="4" t="s">
        <v>995</v>
      </c>
      <c r="H26" s="3" t="s">
        <v>8</v>
      </c>
      <c r="I26" s="27">
        <v>21.140599999999999</v>
      </c>
      <c r="J26" s="27">
        <v>-101.70609</v>
      </c>
      <c r="K26" s="3" t="s">
        <v>139</v>
      </c>
      <c r="L26" s="5" t="str">
        <f t="shared" si="0"/>
        <v>Ver en Google Maps</v>
      </c>
      <c r="M26" s="15">
        <v>2</v>
      </c>
      <c r="N26" s="7">
        <v>45933</v>
      </c>
      <c r="O26" s="1">
        <f>DAY(Tabla14[[#This Row],[Fecha de rev]])</f>
        <v>3</v>
      </c>
      <c r="P26" s="1">
        <f>MONTH(Tabla14[[#This Row],[Fecha de rev]])</f>
        <v>10</v>
      </c>
      <c r="Q26" s="1">
        <f>YEAR(Tabla14[[#This Row],[Fecha de rev]])</f>
        <v>2025</v>
      </c>
      <c r="R26" s="1">
        <v>1</v>
      </c>
      <c r="S26" s="1" t="s">
        <v>138</v>
      </c>
      <c r="T26" s="1" t="s">
        <v>138</v>
      </c>
      <c r="U26" s="1" t="s">
        <v>138</v>
      </c>
      <c r="V26" s="1" t="s">
        <v>138</v>
      </c>
      <c r="W26" s="1" t="s">
        <v>138</v>
      </c>
      <c r="X26" s="1" t="s">
        <v>138</v>
      </c>
      <c r="Y26" s="1" t="s">
        <v>138</v>
      </c>
      <c r="Z26" s="1" t="s">
        <v>138</v>
      </c>
      <c r="AA26" s="1">
        <v>37.340000000000003</v>
      </c>
      <c r="AB26" s="1">
        <v>36.29</v>
      </c>
      <c r="AC26" s="2" t="s">
        <v>968</v>
      </c>
      <c r="AD26" s="2" t="s">
        <v>957</v>
      </c>
      <c r="AE26" s="1">
        <f t="shared" si="1"/>
        <v>8</v>
      </c>
      <c r="AF26" s="121" t="s">
        <v>3116</v>
      </c>
    </row>
    <row r="27" spans="1:32" x14ac:dyDescent="0.2">
      <c r="A27" s="14">
        <v>108</v>
      </c>
      <c r="B27" s="3" t="s">
        <v>956</v>
      </c>
      <c r="C27" s="27" t="s">
        <v>429</v>
      </c>
      <c r="D27" s="27" t="s">
        <v>15</v>
      </c>
      <c r="E27" s="4" t="s">
        <v>21</v>
      </c>
      <c r="F27" s="4" t="s">
        <v>437</v>
      </c>
      <c r="G27" s="4" t="s">
        <v>996</v>
      </c>
      <c r="H27" s="3" t="s">
        <v>8</v>
      </c>
      <c r="I27" s="27">
        <v>21.091370000000001</v>
      </c>
      <c r="J27" s="27">
        <v>-101.64843999999999</v>
      </c>
      <c r="K27" s="3"/>
      <c r="L27" s="5" t="str">
        <f t="shared" si="0"/>
        <v>Ver en Google Maps</v>
      </c>
      <c r="M27" s="15">
        <v>2</v>
      </c>
      <c r="O27" s="1">
        <f>DAY(Tabla14[[#This Row],[Fecha de rev]])</f>
        <v>0</v>
      </c>
      <c r="P27" s="1">
        <f>MONTH(Tabla14[[#This Row],[Fecha de rev]])</f>
        <v>1</v>
      </c>
      <c r="Q27" s="1">
        <f>YEAR(Tabla14[[#This Row],[Fecha de rev]])</f>
        <v>1900</v>
      </c>
      <c r="AC27" s="1"/>
      <c r="AF27" s="121"/>
    </row>
    <row r="28" spans="1:32" x14ac:dyDescent="0.2">
      <c r="A28" s="14">
        <v>109</v>
      </c>
      <c r="B28" s="3" t="s">
        <v>956</v>
      </c>
      <c r="C28" s="27" t="s">
        <v>429</v>
      </c>
      <c r="D28" s="27" t="s">
        <v>15</v>
      </c>
      <c r="E28" s="4" t="s">
        <v>153</v>
      </c>
      <c r="F28" s="4" t="s">
        <v>438</v>
      </c>
      <c r="G28" s="4" t="s">
        <v>980</v>
      </c>
      <c r="H28" s="3" t="s">
        <v>8</v>
      </c>
      <c r="I28" s="27">
        <v>21.13391</v>
      </c>
      <c r="J28" s="27">
        <v>-101.64409000000001</v>
      </c>
      <c r="K28" s="3" t="s">
        <v>139</v>
      </c>
      <c r="L28" s="5" t="str">
        <f t="shared" si="0"/>
        <v>Ver en Google Maps</v>
      </c>
      <c r="M28" s="15">
        <v>2</v>
      </c>
      <c r="N28" s="7">
        <v>45931</v>
      </c>
      <c r="O28" s="1">
        <f>DAY(Tabla14[[#This Row],[Fecha de rev]])</f>
        <v>1</v>
      </c>
      <c r="P28" s="1">
        <f>MONTH(Tabla14[[#This Row],[Fecha de rev]])</f>
        <v>10</v>
      </c>
      <c r="Q28" s="1">
        <f>YEAR(Tabla14[[#This Row],[Fecha de rev]])</f>
        <v>2025</v>
      </c>
      <c r="R28" s="1">
        <v>1</v>
      </c>
      <c r="S28" s="1" t="s">
        <v>138</v>
      </c>
      <c r="T28" s="1" t="s">
        <v>138</v>
      </c>
      <c r="U28" s="1" t="s">
        <v>138</v>
      </c>
      <c r="V28" s="1" t="s">
        <v>138</v>
      </c>
      <c r="W28" s="1" t="s">
        <v>138</v>
      </c>
      <c r="X28" s="1" t="s">
        <v>138</v>
      </c>
      <c r="Y28" s="1" t="s">
        <v>138</v>
      </c>
      <c r="Z28" s="1" t="s">
        <v>138</v>
      </c>
      <c r="AA28" s="1">
        <v>23.73</v>
      </c>
      <c r="AB28" s="1">
        <v>25.45</v>
      </c>
      <c r="AC28" s="2" t="s">
        <v>968</v>
      </c>
      <c r="AD28" s="2" t="s">
        <v>954</v>
      </c>
      <c r="AE28" s="1">
        <f t="shared" si="1"/>
        <v>8</v>
      </c>
      <c r="AF28" s="121" t="s">
        <v>3116</v>
      </c>
    </row>
    <row r="29" spans="1:32" x14ac:dyDescent="0.2">
      <c r="A29" s="14">
        <v>112</v>
      </c>
      <c r="B29" s="3" t="s">
        <v>956</v>
      </c>
      <c r="C29" s="27" t="s">
        <v>429</v>
      </c>
      <c r="D29" s="27" t="s">
        <v>15</v>
      </c>
      <c r="E29" s="4" t="s">
        <v>154</v>
      </c>
      <c r="F29" s="4" t="s">
        <v>439</v>
      </c>
      <c r="G29" s="4" t="s">
        <v>997</v>
      </c>
      <c r="H29" s="3" t="s">
        <v>8</v>
      </c>
      <c r="I29" s="27">
        <v>21.113420000000001</v>
      </c>
      <c r="J29" s="27">
        <v>-101.70892000000001</v>
      </c>
      <c r="K29" s="3" t="s">
        <v>139</v>
      </c>
      <c r="L29" s="5" t="str">
        <f t="shared" si="0"/>
        <v>Ver en Google Maps</v>
      </c>
      <c r="M29" s="15">
        <v>2</v>
      </c>
      <c r="N29" s="7">
        <v>45940</v>
      </c>
      <c r="O29" s="1">
        <f>DAY(Tabla14[[#This Row],[Fecha de rev]])</f>
        <v>10</v>
      </c>
      <c r="P29" s="1">
        <f>MONTH(Tabla14[[#This Row],[Fecha de rev]])</f>
        <v>10</v>
      </c>
      <c r="Q29" s="1">
        <f>YEAR(Tabla14[[#This Row],[Fecha de rev]])</f>
        <v>2025</v>
      </c>
      <c r="R29" s="1">
        <v>1</v>
      </c>
      <c r="S29" s="1" t="s">
        <v>138</v>
      </c>
      <c r="T29" s="1" t="s">
        <v>138</v>
      </c>
      <c r="U29" s="1" t="s">
        <v>138</v>
      </c>
      <c r="V29" s="1" t="s">
        <v>934</v>
      </c>
      <c r="W29" s="1" t="s">
        <v>138</v>
      </c>
      <c r="X29" s="1" t="s">
        <v>138</v>
      </c>
      <c r="Y29" s="1" t="s">
        <v>138</v>
      </c>
      <c r="Z29" s="1" t="s">
        <v>138</v>
      </c>
      <c r="AA29" s="1">
        <v>35</v>
      </c>
      <c r="AB29" s="1">
        <v>29.94</v>
      </c>
      <c r="AC29" s="2" t="s">
        <v>1420</v>
      </c>
      <c r="AD29" s="2" t="s">
        <v>957</v>
      </c>
      <c r="AE29" s="1">
        <f t="shared" si="1"/>
        <v>7</v>
      </c>
      <c r="AF29" s="121"/>
    </row>
    <row r="30" spans="1:32" x14ac:dyDescent="0.2">
      <c r="A30" s="14">
        <v>114</v>
      </c>
      <c r="B30" s="3" t="s">
        <v>956</v>
      </c>
      <c r="C30" s="27" t="s">
        <v>429</v>
      </c>
      <c r="D30" s="27" t="s">
        <v>15</v>
      </c>
      <c r="E30" s="4" t="s">
        <v>155</v>
      </c>
      <c r="F30" s="4" t="s">
        <v>440</v>
      </c>
      <c r="G30" s="4" t="s">
        <v>998</v>
      </c>
      <c r="H30" s="3" t="s">
        <v>8</v>
      </c>
      <c r="I30" s="27">
        <v>21.108450000000001</v>
      </c>
      <c r="J30" s="27">
        <v>-101.7283</v>
      </c>
      <c r="K30" s="3" t="s">
        <v>139</v>
      </c>
      <c r="L30" s="5" t="str">
        <f t="shared" si="0"/>
        <v>Ver en Google Maps</v>
      </c>
      <c r="M30" s="15">
        <v>2</v>
      </c>
      <c r="N30" s="7">
        <v>45933</v>
      </c>
      <c r="O30" s="1">
        <f>DAY(Tabla14[[#This Row],[Fecha de rev]])</f>
        <v>3</v>
      </c>
      <c r="P30" s="1">
        <f>MONTH(Tabla14[[#This Row],[Fecha de rev]])</f>
        <v>10</v>
      </c>
      <c r="Q30" s="1">
        <f>YEAR(Tabla14[[#This Row],[Fecha de rev]])</f>
        <v>2025</v>
      </c>
      <c r="R30" s="1">
        <v>1</v>
      </c>
      <c r="S30" s="1" t="s">
        <v>138</v>
      </c>
      <c r="T30" s="1" t="s">
        <v>138</v>
      </c>
      <c r="U30" s="1" t="s">
        <v>138</v>
      </c>
      <c r="V30" s="1" t="s">
        <v>138</v>
      </c>
      <c r="W30" s="1" t="s">
        <v>138</v>
      </c>
      <c r="X30" s="1" t="s">
        <v>138</v>
      </c>
      <c r="Y30" s="1" t="s">
        <v>138</v>
      </c>
      <c r="Z30" s="1" t="s">
        <v>138</v>
      </c>
      <c r="AA30" s="1">
        <v>21.33</v>
      </c>
      <c r="AB30" s="1">
        <v>34.35</v>
      </c>
      <c r="AC30" s="2" t="s">
        <v>948</v>
      </c>
      <c r="AD30" s="2" t="s">
        <v>954</v>
      </c>
      <c r="AE30" s="1">
        <f t="shared" si="1"/>
        <v>8</v>
      </c>
      <c r="AF30" s="121" t="s">
        <v>3116</v>
      </c>
    </row>
    <row r="31" spans="1:32" x14ac:dyDescent="0.2">
      <c r="A31" s="14">
        <v>115</v>
      </c>
      <c r="B31" s="3" t="s">
        <v>956</v>
      </c>
      <c r="C31" s="27" t="s">
        <v>429</v>
      </c>
      <c r="D31" s="27" t="s">
        <v>15</v>
      </c>
      <c r="E31" s="4" t="s">
        <v>156</v>
      </c>
      <c r="F31" s="4" t="s">
        <v>441</v>
      </c>
      <c r="G31" s="4" t="s">
        <v>999</v>
      </c>
      <c r="H31" s="3" t="s">
        <v>8</v>
      </c>
      <c r="I31" s="27">
        <v>21.081569999999999</v>
      </c>
      <c r="J31" s="27">
        <v>-101.63813</v>
      </c>
      <c r="K31" s="3"/>
      <c r="L31" s="5" t="str">
        <f t="shared" si="0"/>
        <v>Ver en Google Maps</v>
      </c>
      <c r="M31" s="15">
        <v>2</v>
      </c>
      <c r="O31" s="1">
        <f>DAY(Tabla14[[#This Row],[Fecha de rev]])</f>
        <v>0</v>
      </c>
      <c r="P31" s="1">
        <f>MONTH(Tabla14[[#This Row],[Fecha de rev]])</f>
        <v>1</v>
      </c>
      <c r="Q31" s="1">
        <f>YEAR(Tabla14[[#This Row],[Fecha de rev]])</f>
        <v>1900</v>
      </c>
      <c r="AC31" s="1"/>
      <c r="AF31" s="121"/>
    </row>
    <row r="32" spans="1:32" x14ac:dyDescent="0.2">
      <c r="A32" s="14">
        <v>116</v>
      </c>
      <c r="B32" s="3" t="s">
        <v>956</v>
      </c>
      <c r="C32" s="27" t="s">
        <v>429</v>
      </c>
      <c r="D32" s="27" t="s">
        <v>15</v>
      </c>
      <c r="E32" s="4" t="s">
        <v>157</v>
      </c>
      <c r="F32" s="4" t="s">
        <v>442</v>
      </c>
      <c r="G32" s="4" t="s">
        <v>1000</v>
      </c>
      <c r="H32" s="3" t="s">
        <v>8</v>
      </c>
      <c r="I32" s="27">
        <v>21.080089999999998</v>
      </c>
      <c r="J32" s="27">
        <v>-101.62151</v>
      </c>
      <c r="K32" s="3"/>
      <c r="L32" s="5" t="str">
        <f t="shared" si="0"/>
        <v>Ver en Google Maps</v>
      </c>
      <c r="M32" s="15">
        <v>2</v>
      </c>
      <c r="O32" s="1">
        <f>DAY(Tabla14[[#This Row],[Fecha de rev]])</f>
        <v>0</v>
      </c>
      <c r="P32" s="1">
        <f>MONTH(Tabla14[[#This Row],[Fecha de rev]])</f>
        <v>1</v>
      </c>
      <c r="Q32" s="1">
        <f>YEAR(Tabla14[[#This Row],[Fecha de rev]])</f>
        <v>1900</v>
      </c>
      <c r="AC32" s="1"/>
      <c r="AF32" s="121"/>
    </row>
    <row r="33" spans="1:32" x14ac:dyDescent="0.2">
      <c r="A33" s="14">
        <v>117</v>
      </c>
      <c r="B33" s="3" t="s">
        <v>956</v>
      </c>
      <c r="C33" s="27" t="s">
        <v>429</v>
      </c>
      <c r="D33" s="27" t="s">
        <v>15</v>
      </c>
      <c r="E33" s="4" t="s">
        <v>158</v>
      </c>
      <c r="F33" s="4" t="s">
        <v>443</v>
      </c>
      <c r="G33" s="4" t="s">
        <v>22</v>
      </c>
      <c r="H33" s="3" t="s">
        <v>8</v>
      </c>
      <c r="I33" s="27">
        <v>21.092549999999999</v>
      </c>
      <c r="J33" s="27">
        <v>-101.59189000000001</v>
      </c>
      <c r="K33" s="3"/>
      <c r="L33" s="5" t="str">
        <f t="shared" si="0"/>
        <v>Ver en Google Maps</v>
      </c>
      <c r="M33" s="15">
        <v>2</v>
      </c>
      <c r="O33" s="1">
        <f>DAY(Tabla14[[#This Row],[Fecha de rev]])</f>
        <v>0</v>
      </c>
      <c r="P33" s="1">
        <f>MONTH(Tabla14[[#This Row],[Fecha de rev]])</f>
        <v>1</v>
      </c>
      <c r="Q33" s="1">
        <f>YEAR(Tabla14[[#This Row],[Fecha de rev]])</f>
        <v>1900</v>
      </c>
      <c r="AC33" s="1"/>
      <c r="AF33" s="121"/>
    </row>
    <row r="34" spans="1:32" x14ac:dyDescent="0.2">
      <c r="A34" s="14">
        <v>120</v>
      </c>
      <c r="B34" s="3" t="s">
        <v>956</v>
      </c>
      <c r="C34" s="27" t="s">
        <v>429</v>
      </c>
      <c r="D34" s="27" t="s">
        <v>17</v>
      </c>
      <c r="E34" s="4" t="s">
        <v>159</v>
      </c>
      <c r="F34" s="4" t="s">
        <v>444</v>
      </c>
      <c r="G34" s="4" t="s">
        <v>1001</v>
      </c>
      <c r="H34" s="3" t="s">
        <v>8</v>
      </c>
      <c r="I34" s="27">
        <v>21.132909999999999</v>
      </c>
      <c r="J34" s="27">
        <v>-101.70179</v>
      </c>
      <c r="K34" s="3"/>
      <c r="L34" s="5" t="str">
        <f t="shared" si="0"/>
        <v>Ver en Google Maps</v>
      </c>
      <c r="M34" s="15">
        <v>1</v>
      </c>
      <c r="O34" s="1">
        <f>DAY(Tabla14[[#This Row],[Fecha de rev]])</f>
        <v>0</v>
      </c>
      <c r="P34" s="1">
        <f>MONTH(Tabla14[[#This Row],[Fecha de rev]])</f>
        <v>1</v>
      </c>
      <c r="Q34" s="1">
        <f>YEAR(Tabla14[[#This Row],[Fecha de rev]])</f>
        <v>1900</v>
      </c>
      <c r="AC34" s="1"/>
      <c r="AF34" s="121"/>
    </row>
    <row r="35" spans="1:32" x14ac:dyDescent="0.2">
      <c r="A35" s="14">
        <v>123</v>
      </c>
      <c r="B35" s="3" t="s">
        <v>956</v>
      </c>
      <c r="C35" s="27" t="s">
        <v>429</v>
      </c>
      <c r="D35" s="27" t="s">
        <v>17</v>
      </c>
      <c r="E35" s="4" t="s">
        <v>160</v>
      </c>
      <c r="F35" s="4" t="s">
        <v>445</v>
      </c>
      <c r="G35" s="4" t="s">
        <v>1002</v>
      </c>
      <c r="H35" s="3" t="s">
        <v>8</v>
      </c>
      <c r="I35" s="27">
        <v>21.120629999999998</v>
      </c>
      <c r="J35" s="27">
        <v>-101.65833000000001</v>
      </c>
      <c r="K35" s="3" t="s">
        <v>139</v>
      </c>
      <c r="L35" s="5" t="str">
        <f t="shared" si="0"/>
        <v>Ver en Google Maps</v>
      </c>
      <c r="M35" s="15">
        <v>1</v>
      </c>
      <c r="N35" s="7">
        <v>45939</v>
      </c>
      <c r="O35" s="1">
        <f>DAY(Tabla14[[#This Row],[Fecha de rev]])</f>
        <v>9</v>
      </c>
      <c r="P35" s="1">
        <f>MONTH(Tabla14[[#This Row],[Fecha de rev]])</f>
        <v>10</v>
      </c>
      <c r="Q35" s="1">
        <f>YEAR(Tabla14[[#This Row],[Fecha de rev]])</f>
        <v>2025</v>
      </c>
      <c r="R35" s="1">
        <v>1</v>
      </c>
      <c r="S35" s="1" t="s">
        <v>138</v>
      </c>
      <c r="T35" s="1" t="s">
        <v>138</v>
      </c>
      <c r="U35" s="1" t="s">
        <v>138</v>
      </c>
      <c r="V35" s="1" t="s">
        <v>138</v>
      </c>
      <c r="W35" s="1" t="s">
        <v>138</v>
      </c>
      <c r="X35" s="1" t="s">
        <v>138</v>
      </c>
      <c r="Y35" s="1" t="s">
        <v>138</v>
      </c>
      <c r="Z35" s="1" t="s">
        <v>138</v>
      </c>
      <c r="AA35" s="1">
        <v>49.27</v>
      </c>
      <c r="AB35" s="1">
        <v>36.979999999999997</v>
      </c>
      <c r="AC35" s="2" t="s">
        <v>968</v>
      </c>
      <c r="AD35" s="2" t="s">
        <v>957</v>
      </c>
      <c r="AE35" s="1">
        <f t="shared" si="1"/>
        <v>8</v>
      </c>
      <c r="AF35" s="121" t="s">
        <v>3116</v>
      </c>
    </row>
    <row r="36" spans="1:32" x14ac:dyDescent="0.2">
      <c r="A36" s="14">
        <v>128</v>
      </c>
      <c r="B36" s="3" t="s">
        <v>956</v>
      </c>
      <c r="C36" s="27" t="s">
        <v>429</v>
      </c>
      <c r="D36" s="27" t="s">
        <v>17</v>
      </c>
      <c r="E36" s="4" t="s">
        <v>161</v>
      </c>
      <c r="F36" s="4" t="s">
        <v>446</v>
      </c>
      <c r="G36" s="4" t="s">
        <v>1003</v>
      </c>
      <c r="H36" s="3" t="s">
        <v>8</v>
      </c>
      <c r="I36" s="27">
        <v>21.14996</v>
      </c>
      <c r="J36" s="27">
        <v>-101.68823999999999</v>
      </c>
      <c r="K36" s="3" t="s">
        <v>139</v>
      </c>
      <c r="L36" s="5" t="str">
        <f t="shared" si="0"/>
        <v>Ver en Google Maps</v>
      </c>
      <c r="M36" s="15">
        <v>1</v>
      </c>
      <c r="N36" s="7">
        <v>45933</v>
      </c>
      <c r="O36" s="1">
        <f>DAY(Tabla14[[#This Row],[Fecha de rev]])</f>
        <v>3</v>
      </c>
      <c r="P36" s="1">
        <f>MONTH(Tabla14[[#This Row],[Fecha de rev]])</f>
        <v>10</v>
      </c>
      <c r="Q36" s="1">
        <f>YEAR(Tabla14[[#This Row],[Fecha de rev]])</f>
        <v>2025</v>
      </c>
      <c r="R36" s="1">
        <v>1</v>
      </c>
      <c r="S36" s="1" t="s">
        <v>138</v>
      </c>
      <c r="T36" s="1" t="s">
        <v>138</v>
      </c>
      <c r="U36" s="1" t="s">
        <v>138</v>
      </c>
      <c r="V36" s="1" t="s">
        <v>138</v>
      </c>
      <c r="W36" s="1" t="s">
        <v>138</v>
      </c>
      <c r="X36" s="1" t="s">
        <v>138</v>
      </c>
      <c r="Y36" s="1" t="s">
        <v>138</v>
      </c>
      <c r="Z36" s="1" t="s">
        <v>138</v>
      </c>
      <c r="AA36" s="1">
        <v>50.44</v>
      </c>
      <c r="AB36" s="1">
        <v>61.88</v>
      </c>
      <c r="AC36" s="2" t="s">
        <v>968</v>
      </c>
      <c r="AD36" s="2" t="s">
        <v>954</v>
      </c>
      <c r="AE36" s="1">
        <f t="shared" si="1"/>
        <v>8</v>
      </c>
      <c r="AF36" s="121" t="s">
        <v>3116</v>
      </c>
    </row>
    <row r="37" spans="1:32" x14ac:dyDescent="0.2">
      <c r="A37" s="14">
        <v>131</v>
      </c>
      <c r="B37" s="3" t="s">
        <v>956</v>
      </c>
      <c r="C37" s="27" t="s">
        <v>429</v>
      </c>
      <c r="D37" s="27" t="s">
        <v>17</v>
      </c>
      <c r="E37" s="4" t="s">
        <v>162</v>
      </c>
      <c r="F37" s="4" t="s">
        <v>447</v>
      </c>
      <c r="G37" s="4" t="s">
        <v>1004</v>
      </c>
      <c r="H37" s="3" t="s">
        <v>8</v>
      </c>
      <c r="I37" s="27">
        <v>21.101050000000001</v>
      </c>
      <c r="J37" s="27">
        <v>-101.65532</v>
      </c>
      <c r="K37" s="3" t="s">
        <v>139</v>
      </c>
      <c r="L37" s="5" t="str">
        <f t="shared" si="0"/>
        <v>Ver en Google Maps</v>
      </c>
      <c r="M37" s="15">
        <v>1</v>
      </c>
      <c r="N37" s="7">
        <v>45934</v>
      </c>
      <c r="O37" s="1">
        <f>DAY(Tabla14[[#This Row],[Fecha de rev]])</f>
        <v>4</v>
      </c>
      <c r="P37" s="1">
        <f>MONTH(Tabla14[[#This Row],[Fecha de rev]])</f>
        <v>10</v>
      </c>
      <c r="Q37" s="1">
        <f>YEAR(Tabla14[[#This Row],[Fecha de rev]])</f>
        <v>2025</v>
      </c>
      <c r="R37" s="1">
        <v>1</v>
      </c>
      <c r="S37" s="1" t="s">
        <v>138</v>
      </c>
      <c r="T37" s="1" t="s">
        <v>138</v>
      </c>
      <c r="U37" s="1" t="s">
        <v>138</v>
      </c>
      <c r="V37" s="1" t="s">
        <v>138</v>
      </c>
      <c r="W37" s="1" t="s">
        <v>138</v>
      </c>
      <c r="X37" s="1" t="s">
        <v>138</v>
      </c>
      <c r="Y37" s="1" t="s">
        <v>138</v>
      </c>
      <c r="Z37" s="1" t="s">
        <v>138</v>
      </c>
      <c r="AA37" s="1">
        <v>50.28</v>
      </c>
      <c r="AB37" s="1">
        <v>53.99</v>
      </c>
      <c r="AC37" s="2" t="s">
        <v>968</v>
      </c>
      <c r="AD37" s="2" t="s">
        <v>954</v>
      </c>
      <c r="AE37" s="1">
        <f t="shared" si="1"/>
        <v>8</v>
      </c>
      <c r="AF37" s="121" t="s">
        <v>3116</v>
      </c>
    </row>
    <row r="38" spans="1:32" x14ac:dyDescent="0.2">
      <c r="A38" s="14">
        <v>136</v>
      </c>
      <c r="B38" s="3" t="s">
        <v>956</v>
      </c>
      <c r="C38" s="27" t="s">
        <v>429</v>
      </c>
      <c r="D38" s="27" t="s">
        <v>17</v>
      </c>
      <c r="E38" s="4" t="s">
        <v>163</v>
      </c>
      <c r="F38" s="4" t="s">
        <v>448</v>
      </c>
      <c r="G38" s="4" t="s">
        <v>977</v>
      </c>
      <c r="H38" s="3" t="s">
        <v>8</v>
      </c>
      <c r="I38" s="27">
        <v>21.103629999999999</v>
      </c>
      <c r="J38" s="27">
        <v>-101.7011</v>
      </c>
      <c r="K38" s="3" t="s">
        <v>139</v>
      </c>
      <c r="L38" s="5" t="str">
        <f t="shared" si="0"/>
        <v>Ver en Google Maps</v>
      </c>
      <c r="M38" s="15">
        <v>1</v>
      </c>
      <c r="N38" s="7">
        <v>45932</v>
      </c>
      <c r="O38" s="1">
        <f>DAY(Tabla14[[#This Row],[Fecha de rev]])</f>
        <v>2</v>
      </c>
      <c r="P38" s="1">
        <f>MONTH(Tabla14[[#This Row],[Fecha de rev]])</f>
        <v>10</v>
      </c>
      <c r="Q38" s="1">
        <f>YEAR(Tabla14[[#This Row],[Fecha de rev]])</f>
        <v>2025</v>
      </c>
      <c r="R38" s="1">
        <v>1</v>
      </c>
      <c r="S38" s="1" t="s">
        <v>138</v>
      </c>
      <c r="T38" s="1" t="s">
        <v>138</v>
      </c>
      <c r="U38" s="1" t="s">
        <v>138</v>
      </c>
      <c r="V38" s="1" t="s">
        <v>138</v>
      </c>
      <c r="W38" s="1" t="s">
        <v>138</v>
      </c>
      <c r="X38" s="1" t="s">
        <v>138</v>
      </c>
      <c r="Y38" s="1" t="s">
        <v>138</v>
      </c>
      <c r="Z38" s="1" t="s">
        <v>138</v>
      </c>
      <c r="AA38" s="1">
        <v>40.26</v>
      </c>
      <c r="AB38" s="1">
        <v>21.65</v>
      </c>
      <c r="AC38" s="2" t="s">
        <v>968</v>
      </c>
      <c r="AD38" s="2" t="s">
        <v>957</v>
      </c>
      <c r="AE38" s="1">
        <f t="shared" si="1"/>
        <v>8</v>
      </c>
      <c r="AF38" s="121" t="s">
        <v>3116</v>
      </c>
    </row>
    <row r="39" spans="1:32" x14ac:dyDescent="0.2">
      <c r="A39" s="14">
        <v>141</v>
      </c>
      <c r="B39" s="3" t="s">
        <v>956</v>
      </c>
      <c r="C39" s="27" t="s">
        <v>429</v>
      </c>
      <c r="D39" s="27" t="s">
        <v>17</v>
      </c>
      <c r="E39" s="4" t="s">
        <v>164</v>
      </c>
      <c r="F39" s="4" t="s">
        <v>449</v>
      </c>
      <c r="G39" s="4" t="s">
        <v>1005</v>
      </c>
      <c r="H39" s="3" t="s">
        <v>8</v>
      </c>
      <c r="I39" s="27">
        <v>21.11673</v>
      </c>
      <c r="J39" s="27">
        <v>-101.70174</v>
      </c>
      <c r="K39" s="3" t="s">
        <v>139</v>
      </c>
      <c r="L39" s="5" t="str">
        <f t="shared" si="0"/>
        <v>Ver en Google Maps</v>
      </c>
      <c r="M39" s="15">
        <v>1</v>
      </c>
      <c r="N39" s="7">
        <v>45940</v>
      </c>
      <c r="O39" s="1">
        <f>DAY(Tabla14[[#This Row],[Fecha de rev]])</f>
        <v>10</v>
      </c>
      <c r="P39" s="1">
        <f>MONTH(Tabla14[[#This Row],[Fecha de rev]])</f>
        <v>10</v>
      </c>
      <c r="Q39" s="1">
        <f>YEAR(Tabla14[[#This Row],[Fecha de rev]])</f>
        <v>2025</v>
      </c>
      <c r="R39" s="1">
        <v>1</v>
      </c>
      <c r="S39" s="1" t="s">
        <v>138</v>
      </c>
      <c r="T39" s="1" t="s">
        <v>138</v>
      </c>
      <c r="U39" s="1" t="s">
        <v>138</v>
      </c>
      <c r="V39" s="1" t="s">
        <v>138</v>
      </c>
      <c r="W39" s="1" t="s">
        <v>138</v>
      </c>
      <c r="X39" s="1" t="s">
        <v>138</v>
      </c>
      <c r="Y39" s="1" t="s">
        <v>138</v>
      </c>
      <c r="Z39" s="1" t="s">
        <v>138</v>
      </c>
      <c r="AA39" s="1">
        <v>35.4</v>
      </c>
      <c r="AB39" s="1">
        <v>52.47</v>
      </c>
      <c r="AC39" s="2" t="s">
        <v>968</v>
      </c>
      <c r="AD39" s="2" t="s">
        <v>957</v>
      </c>
      <c r="AE39" s="1">
        <f t="shared" si="1"/>
        <v>8</v>
      </c>
      <c r="AF39" s="121" t="s">
        <v>3116</v>
      </c>
    </row>
    <row r="40" spans="1:32" x14ac:dyDescent="0.2">
      <c r="A40" s="14">
        <v>142</v>
      </c>
      <c r="B40" s="3" t="s">
        <v>956</v>
      </c>
      <c r="C40" s="27" t="s">
        <v>429</v>
      </c>
      <c r="D40" s="27" t="s">
        <v>17</v>
      </c>
      <c r="E40" s="4" t="s">
        <v>165</v>
      </c>
      <c r="F40" s="4" t="s">
        <v>450</v>
      </c>
      <c r="G40" s="4" t="s">
        <v>1006</v>
      </c>
      <c r="H40" s="3" t="s">
        <v>8</v>
      </c>
      <c r="I40" s="27">
        <v>21.127649999999999</v>
      </c>
      <c r="J40" s="27">
        <v>-101.64816</v>
      </c>
      <c r="K40" s="3" t="s">
        <v>139</v>
      </c>
      <c r="L40" s="5" t="str">
        <f t="shared" si="0"/>
        <v>Ver en Google Maps</v>
      </c>
      <c r="M40" s="15">
        <v>1</v>
      </c>
      <c r="N40" s="7">
        <v>45931</v>
      </c>
      <c r="O40" s="1">
        <f>DAY(Tabla14[[#This Row],[Fecha de rev]])</f>
        <v>1</v>
      </c>
      <c r="P40" s="1">
        <f>MONTH(Tabla14[[#This Row],[Fecha de rev]])</f>
        <v>10</v>
      </c>
      <c r="Q40" s="1">
        <f>YEAR(Tabla14[[#This Row],[Fecha de rev]])</f>
        <v>2025</v>
      </c>
      <c r="R40" s="1">
        <v>1</v>
      </c>
      <c r="S40" s="1" t="s">
        <v>138</v>
      </c>
      <c r="T40" s="1" t="s">
        <v>138</v>
      </c>
      <c r="U40" s="1" t="s">
        <v>138</v>
      </c>
      <c r="V40" s="1" t="s">
        <v>138</v>
      </c>
      <c r="W40" s="1" t="s">
        <v>138</v>
      </c>
      <c r="X40" s="1" t="s">
        <v>138</v>
      </c>
      <c r="Y40" s="1" t="s">
        <v>138</v>
      </c>
      <c r="Z40" s="1" t="s">
        <v>138</v>
      </c>
      <c r="AA40" s="1">
        <v>64.16</v>
      </c>
      <c r="AB40" s="1">
        <v>42.08</v>
      </c>
      <c r="AC40" s="2" t="s">
        <v>968</v>
      </c>
      <c r="AD40" s="2" t="s">
        <v>954</v>
      </c>
      <c r="AE40" s="1">
        <f t="shared" si="1"/>
        <v>8</v>
      </c>
      <c r="AF40" s="121" t="s">
        <v>3116</v>
      </c>
    </row>
    <row r="41" spans="1:32" x14ac:dyDescent="0.2">
      <c r="A41" s="14">
        <v>144</v>
      </c>
      <c r="B41" s="3" t="s">
        <v>956</v>
      </c>
      <c r="C41" s="27" t="s">
        <v>429</v>
      </c>
      <c r="D41" s="27" t="s">
        <v>17</v>
      </c>
      <c r="E41" s="4" t="s">
        <v>166</v>
      </c>
      <c r="F41" s="4" t="s">
        <v>451</v>
      </c>
      <c r="G41" s="4" t="s">
        <v>1007</v>
      </c>
      <c r="H41" s="3" t="s">
        <v>8</v>
      </c>
      <c r="I41" s="27">
        <v>21.12003</v>
      </c>
      <c r="J41" s="27">
        <v>-101.70858</v>
      </c>
      <c r="K41" s="3" t="s">
        <v>139</v>
      </c>
      <c r="L41" s="5" t="str">
        <f t="shared" si="0"/>
        <v>Ver en Google Maps</v>
      </c>
      <c r="M41" s="15">
        <v>1</v>
      </c>
      <c r="N41" s="7">
        <v>45933</v>
      </c>
      <c r="O41" s="1">
        <f>DAY(Tabla14[[#This Row],[Fecha de rev]])</f>
        <v>3</v>
      </c>
      <c r="P41" s="1">
        <f>MONTH(Tabla14[[#This Row],[Fecha de rev]])</f>
        <v>10</v>
      </c>
      <c r="Q41" s="1">
        <f>YEAR(Tabla14[[#This Row],[Fecha de rev]])</f>
        <v>2025</v>
      </c>
      <c r="R41" s="1">
        <v>1</v>
      </c>
      <c r="S41" s="1" t="s">
        <v>138</v>
      </c>
      <c r="T41" s="1" t="s">
        <v>138</v>
      </c>
      <c r="U41" s="1" t="s">
        <v>138</v>
      </c>
      <c r="V41" s="1" t="s">
        <v>138</v>
      </c>
      <c r="W41" s="1" t="s">
        <v>138</v>
      </c>
      <c r="X41" s="1" t="s">
        <v>138</v>
      </c>
      <c r="Y41" s="1" t="s">
        <v>138</v>
      </c>
      <c r="Z41" s="1" t="s">
        <v>138</v>
      </c>
      <c r="AA41" s="1">
        <v>35.56</v>
      </c>
      <c r="AB41" s="1">
        <v>22.9</v>
      </c>
      <c r="AC41" s="2" t="s">
        <v>968</v>
      </c>
      <c r="AD41" s="2" t="s">
        <v>954</v>
      </c>
      <c r="AE41" s="1">
        <f t="shared" si="1"/>
        <v>8</v>
      </c>
      <c r="AF41" s="121" t="s">
        <v>3116</v>
      </c>
    </row>
    <row r="42" spans="1:32" x14ac:dyDescent="0.2">
      <c r="A42" s="14">
        <v>146</v>
      </c>
      <c r="B42" s="3" t="s">
        <v>956</v>
      </c>
      <c r="C42" s="27" t="s">
        <v>429</v>
      </c>
      <c r="D42" s="27" t="s">
        <v>17</v>
      </c>
      <c r="E42" s="4" t="s">
        <v>167</v>
      </c>
      <c r="F42" s="4" t="s">
        <v>452</v>
      </c>
      <c r="G42" s="4" t="s">
        <v>1008</v>
      </c>
      <c r="H42" s="3" t="s">
        <v>8</v>
      </c>
      <c r="I42" s="27">
        <v>21.137309999999999</v>
      </c>
      <c r="J42" s="27">
        <v>-101.71594</v>
      </c>
      <c r="K42" s="3"/>
      <c r="L42" s="5" t="str">
        <f t="shared" si="0"/>
        <v>Ver en Google Maps</v>
      </c>
      <c r="M42" s="15">
        <v>1</v>
      </c>
      <c r="O42" s="1">
        <f>DAY(Tabla14[[#This Row],[Fecha de rev]])</f>
        <v>0</v>
      </c>
      <c r="P42" s="1">
        <f>MONTH(Tabla14[[#This Row],[Fecha de rev]])</f>
        <v>1</v>
      </c>
      <c r="Q42" s="1">
        <f>YEAR(Tabla14[[#This Row],[Fecha de rev]])</f>
        <v>1900</v>
      </c>
      <c r="AC42" s="1"/>
      <c r="AF42" s="121"/>
    </row>
    <row r="43" spans="1:32" x14ac:dyDescent="0.2">
      <c r="A43" s="14">
        <v>147</v>
      </c>
      <c r="B43" s="3" t="s">
        <v>956</v>
      </c>
      <c r="C43" s="27" t="s">
        <v>429</v>
      </c>
      <c r="D43" s="27" t="s">
        <v>17</v>
      </c>
      <c r="E43" s="4" t="s">
        <v>168</v>
      </c>
      <c r="F43" s="4" t="s">
        <v>453</v>
      </c>
      <c r="G43" s="4" t="s">
        <v>1009</v>
      </c>
      <c r="H43" s="3" t="s">
        <v>8</v>
      </c>
      <c r="I43" s="27">
        <v>21.108720000000002</v>
      </c>
      <c r="J43" s="27">
        <v>-101.69521</v>
      </c>
      <c r="K43" s="3" t="s">
        <v>139</v>
      </c>
      <c r="L43" s="5" t="str">
        <f t="shared" si="0"/>
        <v>Ver en Google Maps</v>
      </c>
      <c r="M43" s="15">
        <v>1</v>
      </c>
      <c r="N43" s="7">
        <v>45932</v>
      </c>
      <c r="O43" s="1">
        <f>DAY(Tabla14[[#This Row],[Fecha de rev]])</f>
        <v>2</v>
      </c>
      <c r="P43" s="1">
        <f>MONTH(Tabla14[[#This Row],[Fecha de rev]])</f>
        <v>10</v>
      </c>
      <c r="Q43" s="1">
        <f>YEAR(Tabla14[[#This Row],[Fecha de rev]])</f>
        <v>2025</v>
      </c>
      <c r="R43" s="1">
        <v>1</v>
      </c>
      <c r="S43" s="1" t="s">
        <v>138</v>
      </c>
      <c r="T43" s="1" t="s">
        <v>138</v>
      </c>
      <c r="U43" s="1" t="s">
        <v>138</v>
      </c>
      <c r="V43" s="1" t="s">
        <v>138</v>
      </c>
      <c r="W43" s="1" t="s">
        <v>138</v>
      </c>
      <c r="X43" s="1" t="s">
        <v>138</v>
      </c>
      <c r="Y43" s="1" t="s">
        <v>138</v>
      </c>
      <c r="Z43" s="1" t="s">
        <v>138</v>
      </c>
      <c r="AA43" s="1">
        <v>42.5</v>
      </c>
      <c r="AB43" s="1">
        <v>12.8</v>
      </c>
      <c r="AC43" s="2" t="s">
        <v>968</v>
      </c>
      <c r="AD43" s="2" t="s">
        <v>957</v>
      </c>
      <c r="AE43" s="1">
        <f t="shared" si="1"/>
        <v>8</v>
      </c>
      <c r="AF43" s="121" t="s">
        <v>3116</v>
      </c>
    </row>
    <row r="44" spans="1:32" x14ac:dyDescent="0.2">
      <c r="A44" s="14">
        <v>148</v>
      </c>
      <c r="B44" s="3" t="s">
        <v>956</v>
      </c>
      <c r="C44" s="27" t="s">
        <v>429</v>
      </c>
      <c r="D44" s="27" t="s">
        <v>17</v>
      </c>
      <c r="E44" s="4" t="s">
        <v>169</v>
      </c>
      <c r="F44" s="4" t="s">
        <v>454</v>
      </c>
      <c r="G44" s="4" t="s">
        <v>1010</v>
      </c>
      <c r="H44" s="3" t="s">
        <v>8</v>
      </c>
      <c r="I44" s="27">
        <v>21.134519999999998</v>
      </c>
      <c r="J44" s="27">
        <v>-101.70735000000001</v>
      </c>
      <c r="K44" s="3" t="s">
        <v>3058</v>
      </c>
      <c r="L44" s="5" t="str">
        <f t="shared" si="0"/>
        <v>Ver en Google Maps</v>
      </c>
      <c r="M44" s="15">
        <v>1</v>
      </c>
      <c r="N44" s="7">
        <v>45933</v>
      </c>
      <c r="O44" s="1">
        <f>DAY(Tabla14[[#This Row],[Fecha de rev]])</f>
        <v>3</v>
      </c>
      <c r="P44" s="1">
        <f>MONTH(Tabla14[[#This Row],[Fecha de rev]])</f>
        <v>10</v>
      </c>
      <c r="Q44" s="1">
        <f>YEAR(Tabla14[[#This Row],[Fecha de rev]])</f>
        <v>2025</v>
      </c>
      <c r="R44" s="1">
        <v>1</v>
      </c>
      <c r="S44" s="1" t="s">
        <v>138</v>
      </c>
      <c r="T44" s="1" t="s">
        <v>138</v>
      </c>
      <c r="U44" s="1" t="s">
        <v>138</v>
      </c>
      <c r="V44" s="1" t="s">
        <v>138</v>
      </c>
      <c r="W44" s="1" t="s">
        <v>138</v>
      </c>
      <c r="X44" s="1" t="s">
        <v>138</v>
      </c>
      <c r="Y44" s="1" t="s">
        <v>138</v>
      </c>
      <c r="Z44" s="1" t="s">
        <v>138</v>
      </c>
      <c r="AA44" s="1">
        <v>35.08</v>
      </c>
      <c r="AB44" s="1">
        <v>33.86</v>
      </c>
      <c r="AC44" s="2" t="s">
        <v>968</v>
      </c>
      <c r="AD44" s="2" t="s">
        <v>954</v>
      </c>
      <c r="AE44" s="1">
        <f t="shared" si="1"/>
        <v>8</v>
      </c>
      <c r="AF44" s="121" t="s">
        <v>3116</v>
      </c>
    </row>
    <row r="45" spans="1:32" x14ac:dyDescent="0.2">
      <c r="A45" s="14">
        <v>149</v>
      </c>
      <c r="B45" s="3" t="s">
        <v>956</v>
      </c>
      <c r="C45" s="27" t="s">
        <v>429</v>
      </c>
      <c r="D45" s="27" t="s">
        <v>17</v>
      </c>
      <c r="E45" s="4" t="s">
        <v>170</v>
      </c>
      <c r="F45" s="4" t="s">
        <v>455</v>
      </c>
      <c r="G45" s="4" t="s">
        <v>1011</v>
      </c>
      <c r="H45" s="3" t="s">
        <v>8</v>
      </c>
      <c r="I45" s="27">
        <v>21.106089999999998</v>
      </c>
      <c r="J45" s="27">
        <v>-101.70782</v>
      </c>
      <c r="K45" s="3"/>
      <c r="L45" s="5" t="str">
        <f t="shared" si="0"/>
        <v>Ver en Google Maps</v>
      </c>
      <c r="M45" s="15">
        <v>2</v>
      </c>
      <c r="O45" s="1">
        <f>DAY(Tabla14[[#This Row],[Fecha de rev]])</f>
        <v>0</v>
      </c>
      <c r="P45" s="1">
        <f>MONTH(Tabla14[[#This Row],[Fecha de rev]])</f>
        <v>1</v>
      </c>
      <c r="Q45" s="1">
        <f>YEAR(Tabla14[[#This Row],[Fecha de rev]])</f>
        <v>1900</v>
      </c>
      <c r="AC45" s="1"/>
      <c r="AF45" s="121"/>
    </row>
    <row r="46" spans="1:32" x14ac:dyDescent="0.2">
      <c r="A46" s="14">
        <v>163</v>
      </c>
      <c r="B46" s="3" t="s">
        <v>956</v>
      </c>
      <c r="C46" s="27" t="s">
        <v>429</v>
      </c>
      <c r="D46" s="27" t="s">
        <v>17</v>
      </c>
      <c r="E46" s="4" t="s">
        <v>171</v>
      </c>
      <c r="F46" s="4" t="s">
        <v>456</v>
      </c>
      <c r="G46" s="4" t="s">
        <v>1012</v>
      </c>
      <c r="H46" s="3" t="s">
        <v>8</v>
      </c>
      <c r="I46" s="27">
        <v>21.102589999999999</v>
      </c>
      <c r="J46" s="27">
        <v>-101.66410999999999</v>
      </c>
      <c r="K46" s="3" t="s">
        <v>139</v>
      </c>
      <c r="L46" s="5" t="str">
        <f t="shared" si="0"/>
        <v>Ver en Google Maps</v>
      </c>
      <c r="M46" s="15">
        <v>2</v>
      </c>
      <c r="N46" s="7">
        <v>45934</v>
      </c>
      <c r="O46" s="1">
        <f>DAY(Tabla14[[#This Row],[Fecha de rev]])</f>
        <v>4</v>
      </c>
      <c r="P46" s="1">
        <f>MONTH(Tabla14[[#This Row],[Fecha de rev]])</f>
        <v>10</v>
      </c>
      <c r="Q46" s="1">
        <f>YEAR(Tabla14[[#This Row],[Fecha de rev]])</f>
        <v>2025</v>
      </c>
      <c r="R46" s="1">
        <v>1</v>
      </c>
      <c r="S46" s="1" t="s">
        <v>138</v>
      </c>
      <c r="T46" s="1" t="s">
        <v>138</v>
      </c>
      <c r="U46" s="1" t="s">
        <v>138</v>
      </c>
      <c r="V46" s="1" t="s">
        <v>138</v>
      </c>
      <c r="W46" s="1" t="s">
        <v>138</v>
      </c>
      <c r="X46" s="1" t="s">
        <v>138</v>
      </c>
      <c r="Y46" s="1" t="s">
        <v>138</v>
      </c>
      <c r="Z46" s="1" t="s">
        <v>138</v>
      </c>
      <c r="AA46" s="1">
        <v>36.409999999999997</v>
      </c>
      <c r="AB46" s="1">
        <v>37.729999999999997</v>
      </c>
      <c r="AC46" s="2" t="s">
        <v>968</v>
      </c>
      <c r="AD46" s="2" t="s">
        <v>954</v>
      </c>
      <c r="AE46" s="1">
        <f t="shared" si="1"/>
        <v>8</v>
      </c>
      <c r="AF46" s="121" t="s">
        <v>3116</v>
      </c>
    </row>
    <row r="47" spans="1:32" x14ac:dyDescent="0.2">
      <c r="A47" s="14">
        <v>164</v>
      </c>
      <c r="B47" s="3" t="s">
        <v>956</v>
      </c>
      <c r="C47" s="27" t="s">
        <v>429</v>
      </c>
      <c r="D47" s="27" t="s">
        <v>17</v>
      </c>
      <c r="E47" s="4" t="s">
        <v>172</v>
      </c>
      <c r="F47" s="4" t="s">
        <v>457</v>
      </c>
      <c r="G47" s="4" t="s">
        <v>1013</v>
      </c>
      <c r="H47" s="3" t="s">
        <v>8</v>
      </c>
      <c r="I47" s="27">
        <v>21.139299999999999</v>
      </c>
      <c r="J47" s="27">
        <v>-101.69745</v>
      </c>
      <c r="K47" s="3" t="s">
        <v>139</v>
      </c>
      <c r="L47" s="5" t="str">
        <f t="shared" si="0"/>
        <v>Ver en Google Maps</v>
      </c>
      <c r="M47" s="15">
        <v>2</v>
      </c>
      <c r="N47" s="7">
        <v>45933</v>
      </c>
      <c r="O47" s="1">
        <f>DAY(Tabla14[[#This Row],[Fecha de rev]])</f>
        <v>3</v>
      </c>
      <c r="P47" s="1">
        <f>MONTH(Tabla14[[#This Row],[Fecha de rev]])</f>
        <v>10</v>
      </c>
      <c r="Q47" s="1">
        <f>YEAR(Tabla14[[#This Row],[Fecha de rev]])</f>
        <v>2025</v>
      </c>
      <c r="R47" s="1">
        <v>1</v>
      </c>
      <c r="S47" s="1" t="s">
        <v>138</v>
      </c>
      <c r="T47" s="1" t="s">
        <v>138</v>
      </c>
      <c r="U47" s="1" t="s">
        <v>138</v>
      </c>
      <c r="V47" s="1" t="s">
        <v>138</v>
      </c>
      <c r="W47" s="1" t="s">
        <v>138</v>
      </c>
      <c r="X47" s="1" t="s">
        <v>138</v>
      </c>
      <c r="Y47" s="1" t="s">
        <v>138</v>
      </c>
      <c r="Z47" s="1" t="s">
        <v>138</v>
      </c>
      <c r="AA47" s="1">
        <v>27.35</v>
      </c>
      <c r="AB47" s="1">
        <v>28.55</v>
      </c>
      <c r="AC47" s="2" t="s">
        <v>968</v>
      </c>
      <c r="AD47" s="2" t="s">
        <v>954</v>
      </c>
      <c r="AE47" s="1">
        <f t="shared" si="1"/>
        <v>8</v>
      </c>
      <c r="AF47" s="121" t="s">
        <v>3116</v>
      </c>
    </row>
    <row r="48" spans="1:32" x14ac:dyDescent="0.2">
      <c r="A48" s="14">
        <v>165</v>
      </c>
      <c r="B48" s="3" t="s">
        <v>956</v>
      </c>
      <c r="C48" s="27" t="s">
        <v>429</v>
      </c>
      <c r="D48" s="27" t="s">
        <v>17</v>
      </c>
      <c r="E48" s="4" t="s">
        <v>173</v>
      </c>
      <c r="F48" s="4" t="s">
        <v>458</v>
      </c>
      <c r="G48" s="4" t="s">
        <v>1014</v>
      </c>
      <c r="H48" s="3" t="s">
        <v>8</v>
      </c>
      <c r="I48" s="27">
        <v>21.079419999999999</v>
      </c>
      <c r="J48" s="27">
        <v>-101.65515000000001</v>
      </c>
      <c r="K48" s="3"/>
      <c r="L48" s="5" t="str">
        <f t="shared" si="0"/>
        <v>Ver en Google Maps</v>
      </c>
      <c r="M48" s="15">
        <v>1</v>
      </c>
      <c r="O48" s="1">
        <f>DAY(Tabla14[[#This Row],[Fecha de rev]])</f>
        <v>0</v>
      </c>
      <c r="P48" s="1">
        <f>MONTH(Tabla14[[#This Row],[Fecha de rev]])</f>
        <v>1</v>
      </c>
      <c r="Q48" s="1">
        <f>YEAR(Tabla14[[#This Row],[Fecha de rev]])</f>
        <v>1900</v>
      </c>
      <c r="AC48" s="1"/>
      <c r="AF48" s="121"/>
    </row>
    <row r="49" spans="1:32" x14ac:dyDescent="0.2">
      <c r="A49" s="14">
        <v>187</v>
      </c>
      <c r="B49" s="3" t="s">
        <v>956</v>
      </c>
      <c r="C49" s="27" t="s">
        <v>429</v>
      </c>
      <c r="D49" s="27" t="s">
        <v>17</v>
      </c>
      <c r="E49" s="4" t="s">
        <v>174</v>
      </c>
      <c r="F49" s="4" t="s">
        <v>459</v>
      </c>
      <c r="G49" s="4" t="s">
        <v>23</v>
      </c>
      <c r="H49" s="3" t="s">
        <v>8</v>
      </c>
      <c r="I49" s="27">
        <v>21.09562</v>
      </c>
      <c r="J49" s="27">
        <v>-101.71724</v>
      </c>
      <c r="K49" s="3"/>
      <c r="L49" s="5" t="str">
        <f t="shared" si="0"/>
        <v>Ver en Google Maps</v>
      </c>
      <c r="M49" s="15">
        <v>1</v>
      </c>
      <c r="O49" s="1">
        <f>DAY(Tabla14[[#This Row],[Fecha de rev]])</f>
        <v>0</v>
      </c>
      <c r="P49" s="1">
        <f>MONTH(Tabla14[[#This Row],[Fecha de rev]])</f>
        <v>1</v>
      </c>
      <c r="Q49" s="1">
        <f>YEAR(Tabla14[[#This Row],[Fecha de rev]])</f>
        <v>1900</v>
      </c>
      <c r="AC49" s="1"/>
      <c r="AF49" s="121"/>
    </row>
    <row r="50" spans="1:32" x14ac:dyDescent="0.2">
      <c r="A50" s="14">
        <v>190</v>
      </c>
      <c r="B50" s="3" t="s">
        <v>956</v>
      </c>
      <c r="C50" s="27" t="s">
        <v>429</v>
      </c>
      <c r="D50" s="27" t="s">
        <v>17</v>
      </c>
      <c r="E50" s="4" t="s">
        <v>175</v>
      </c>
      <c r="F50" s="4" t="s">
        <v>460</v>
      </c>
      <c r="G50" s="4" t="s">
        <v>1015</v>
      </c>
      <c r="H50" s="3" t="s">
        <v>8</v>
      </c>
      <c r="I50" s="27">
        <v>21.093883999999999</v>
      </c>
      <c r="J50" s="27">
        <v>-101.695656</v>
      </c>
      <c r="K50" s="3"/>
      <c r="L50" s="5" t="str">
        <f t="shared" si="0"/>
        <v>Ver en Google Maps</v>
      </c>
      <c r="M50" s="15">
        <v>1</v>
      </c>
      <c r="O50" s="1">
        <f>DAY(Tabla14[[#This Row],[Fecha de rev]])</f>
        <v>0</v>
      </c>
      <c r="P50" s="1">
        <f>MONTH(Tabla14[[#This Row],[Fecha de rev]])</f>
        <v>1</v>
      </c>
      <c r="Q50" s="1">
        <f>YEAR(Tabla14[[#This Row],[Fecha de rev]])</f>
        <v>1900</v>
      </c>
      <c r="AC50" s="1"/>
      <c r="AF50" s="121"/>
    </row>
    <row r="51" spans="1:32" x14ac:dyDescent="0.2">
      <c r="A51" s="14">
        <v>191</v>
      </c>
      <c r="B51" s="3" t="s">
        <v>956</v>
      </c>
      <c r="C51" s="27" t="s">
        <v>429</v>
      </c>
      <c r="D51" s="27" t="s">
        <v>17</v>
      </c>
      <c r="E51" s="4" t="s">
        <v>176</v>
      </c>
      <c r="F51" s="4" t="s">
        <v>461</v>
      </c>
      <c r="G51" s="4" t="s">
        <v>1016</v>
      </c>
      <c r="H51" s="3" t="s">
        <v>8</v>
      </c>
      <c r="I51" s="27">
        <v>21.10941</v>
      </c>
      <c r="J51" s="27">
        <v>-101.70592000000001</v>
      </c>
      <c r="K51" s="3"/>
      <c r="L51" s="5" t="str">
        <f t="shared" si="0"/>
        <v>Ver en Google Maps</v>
      </c>
      <c r="M51" s="15">
        <v>1</v>
      </c>
      <c r="O51" s="1">
        <f>DAY(Tabla14[[#This Row],[Fecha de rev]])</f>
        <v>0</v>
      </c>
      <c r="P51" s="1">
        <f>MONTH(Tabla14[[#This Row],[Fecha de rev]])</f>
        <v>1</v>
      </c>
      <c r="Q51" s="1">
        <f>YEAR(Tabla14[[#This Row],[Fecha de rev]])</f>
        <v>1900</v>
      </c>
      <c r="AC51" s="1"/>
      <c r="AF51" s="121"/>
    </row>
    <row r="52" spans="1:32" x14ac:dyDescent="0.2">
      <c r="A52" s="14">
        <v>198</v>
      </c>
      <c r="B52" s="3" t="s">
        <v>956</v>
      </c>
      <c r="C52" s="27" t="s">
        <v>429</v>
      </c>
      <c r="D52" s="27" t="s">
        <v>17</v>
      </c>
      <c r="E52" s="4" t="s">
        <v>24</v>
      </c>
      <c r="F52" s="4" t="s">
        <v>462</v>
      </c>
      <c r="G52" s="4" t="s">
        <v>1017</v>
      </c>
      <c r="H52" s="3" t="s">
        <v>8</v>
      </c>
      <c r="I52" s="27">
        <v>21.087012000000001</v>
      </c>
      <c r="J52" s="27">
        <v>-101.63592800000001</v>
      </c>
      <c r="K52" s="3"/>
      <c r="L52" s="5" t="str">
        <f t="shared" si="0"/>
        <v>Ver en Google Maps</v>
      </c>
      <c r="M52" s="15">
        <v>1</v>
      </c>
      <c r="O52" s="1">
        <f>DAY(Tabla14[[#This Row],[Fecha de rev]])</f>
        <v>0</v>
      </c>
      <c r="P52" s="1">
        <f>MONTH(Tabla14[[#This Row],[Fecha de rev]])</f>
        <v>1</v>
      </c>
      <c r="Q52" s="1">
        <f>YEAR(Tabla14[[#This Row],[Fecha de rev]])</f>
        <v>1900</v>
      </c>
      <c r="AC52" s="1"/>
      <c r="AF52" s="121"/>
    </row>
    <row r="53" spans="1:32" x14ac:dyDescent="0.2">
      <c r="A53" s="14">
        <v>199</v>
      </c>
      <c r="B53" s="3" t="s">
        <v>956</v>
      </c>
      <c r="C53" s="27" t="s">
        <v>429</v>
      </c>
      <c r="D53" s="27" t="s">
        <v>17</v>
      </c>
      <c r="E53" s="4" t="s">
        <v>25</v>
      </c>
      <c r="F53" s="4" t="s">
        <v>463</v>
      </c>
      <c r="G53" s="4" t="s">
        <v>1018</v>
      </c>
      <c r="H53" s="3" t="s">
        <v>8</v>
      </c>
      <c r="I53" s="27">
        <v>21.070202999999999</v>
      </c>
      <c r="J53" s="27">
        <v>-101.586367</v>
      </c>
      <c r="K53" s="3"/>
      <c r="L53" s="5" t="str">
        <f t="shared" si="0"/>
        <v>Ver en Google Maps</v>
      </c>
      <c r="M53" s="15">
        <v>1</v>
      </c>
      <c r="O53" s="1">
        <f>DAY(Tabla14[[#This Row],[Fecha de rev]])</f>
        <v>0</v>
      </c>
      <c r="P53" s="1">
        <f>MONTH(Tabla14[[#This Row],[Fecha de rev]])</f>
        <v>1</v>
      </c>
      <c r="Q53" s="1">
        <f>YEAR(Tabla14[[#This Row],[Fecha de rev]])</f>
        <v>1900</v>
      </c>
      <c r="AC53" s="1"/>
      <c r="AF53" s="121"/>
    </row>
    <row r="54" spans="1:32" x14ac:dyDescent="0.2">
      <c r="A54" s="14">
        <v>200</v>
      </c>
      <c r="B54" s="3" t="s">
        <v>956</v>
      </c>
      <c r="C54" s="27" t="s">
        <v>429</v>
      </c>
      <c r="D54" s="27" t="s">
        <v>17</v>
      </c>
      <c r="E54" s="4" t="s">
        <v>26</v>
      </c>
      <c r="F54" s="4" t="s">
        <v>464</v>
      </c>
      <c r="G54" s="4" t="s">
        <v>1019</v>
      </c>
      <c r="H54" s="3" t="s">
        <v>8</v>
      </c>
      <c r="I54" s="27">
        <v>21.11598</v>
      </c>
      <c r="J54" s="27">
        <v>-101.58891</v>
      </c>
      <c r="K54" s="3" t="s">
        <v>139</v>
      </c>
      <c r="L54" s="5" t="str">
        <f t="shared" si="0"/>
        <v>Ver en Google Maps</v>
      </c>
      <c r="M54" s="15">
        <v>1</v>
      </c>
      <c r="N54" s="7">
        <v>45931</v>
      </c>
      <c r="O54" s="1">
        <f>DAY(Tabla14[[#This Row],[Fecha de rev]])</f>
        <v>1</v>
      </c>
      <c r="P54" s="1">
        <f>MONTH(Tabla14[[#This Row],[Fecha de rev]])</f>
        <v>10</v>
      </c>
      <c r="Q54" s="1">
        <f>YEAR(Tabla14[[#This Row],[Fecha de rev]])</f>
        <v>2025</v>
      </c>
      <c r="R54" s="1">
        <v>1</v>
      </c>
      <c r="S54" s="1" t="s">
        <v>138</v>
      </c>
      <c r="T54" s="1" t="s">
        <v>138</v>
      </c>
      <c r="U54" s="1" t="s">
        <v>138</v>
      </c>
      <c r="V54" s="1" t="s">
        <v>138</v>
      </c>
      <c r="W54" s="1" t="s">
        <v>138</v>
      </c>
      <c r="X54" s="1" t="s">
        <v>138</v>
      </c>
      <c r="Y54" s="1" t="s">
        <v>138</v>
      </c>
      <c r="Z54" s="1" t="s">
        <v>138</v>
      </c>
      <c r="AA54" s="1">
        <v>68.239999999999995</v>
      </c>
      <c r="AB54" s="1">
        <v>61.19</v>
      </c>
      <c r="AC54" s="2" t="s">
        <v>968</v>
      </c>
      <c r="AD54" s="2" t="s">
        <v>954</v>
      </c>
      <c r="AE54" s="1">
        <f t="shared" si="1"/>
        <v>8</v>
      </c>
      <c r="AF54" s="121" t="s">
        <v>3116</v>
      </c>
    </row>
    <row r="55" spans="1:32" x14ac:dyDescent="0.2">
      <c r="A55" s="14">
        <v>202</v>
      </c>
      <c r="B55" s="3" t="s">
        <v>956</v>
      </c>
      <c r="C55" s="27" t="s">
        <v>429</v>
      </c>
      <c r="D55" s="27" t="s">
        <v>17</v>
      </c>
      <c r="E55" s="4" t="s">
        <v>27</v>
      </c>
      <c r="F55" s="4" t="s">
        <v>465</v>
      </c>
      <c r="G55" s="4" t="s">
        <v>1020</v>
      </c>
      <c r="H55" s="3" t="s">
        <v>8</v>
      </c>
      <c r="I55" s="27">
        <v>21.115290000000002</v>
      </c>
      <c r="J55" s="27">
        <v>-101.72177000000001</v>
      </c>
      <c r="K55" s="3" t="s">
        <v>139</v>
      </c>
      <c r="L55" s="5" t="str">
        <f t="shared" si="0"/>
        <v>Ver en Google Maps</v>
      </c>
      <c r="M55" s="15">
        <v>1</v>
      </c>
      <c r="N55" s="7">
        <v>45933</v>
      </c>
      <c r="O55" s="1">
        <f>DAY(Tabla14[[#This Row],[Fecha de rev]])</f>
        <v>3</v>
      </c>
      <c r="P55" s="1">
        <f>MONTH(Tabla14[[#This Row],[Fecha de rev]])</f>
        <v>10</v>
      </c>
      <c r="Q55" s="1">
        <f>YEAR(Tabla14[[#This Row],[Fecha de rev]])</f>
        <v>2025</v>
      </c>
      <c r="R55" s="1">
        <v>1</v>
      </c>
      <c r="S55" s="1" t="s">
        <v>138</v>
      </c>
      <c r="T55" s="1" t="s">
        <v>138</v>
      </c>
      <c r="U55" s="1" t="s">
        <v>138</v>
      </c>
      <c r="V55" s="1" t="s">
        <v>138</v>
      </c>
      <c r="W55" s="1" t="s">
        <v>138</v>
      </c>
      <c r="X55" s="1" t="s">
        <v>138</v>
      </c>
      <c r="Y55" s="1" t="s">
        <v>138</v>
      </c>
      <c r="Z55" s="1" t="s">
        <v>138</v>
      </c>
      <c r="AA55" s="1">
        <v>51.05</v>
      </c>
      <c r="AB55" s="1">
        <v>60.61</v>
      </c>
      <c r="AC55" s="2" t="s">
        <v>968</v>
      </c>
      <c r="AD55" s="2" t="s">
        <v>954</v>
      </c>
      <c r="AE55" s="1">
        <f t="shared" si="1"/>
        <v>8</v>
      </c>
      <c r="AF55" s="121" t="s">
        <v>3116</v>
      </c>
    </row>
    <row r="56" spans="1:32" x14ac:dyDescent="0.2">
      <c r="A56" s="14">
        <v>203</v>
      </c>
      <c r="B56" s="3" t="s">
        <v>956</v>
      </c>
      <c r="C56" s="27" t="s">
        <v>429</v>
      </c>
      <c r="D56" s="27" t="s">
        <v>17</v>
      </c>
      <c r="E56" s="4" t="s">
        <v>28</v>
      </c>
      <c r="F56" s="4" t="s">
        <v>466</v>
      </c>
      <c r="G56" s="4" t="s">
        <v>29</v>
      </c>
      <c r="H56" s="3" t="s">
        <v>8</v>
      </c>
      <c r="I56" s="27">
        <v>21.092079999999999</v>
      </c>
      <c r="J56" s="27">
        <v>-101.65698999999999</v>
      </c>
      <c r="K56" s="3"/>
      <c r="L56" s="5" t="str">
        <f t="shared" si="0"/>
        <v>Ver en Google Maps</v>
      </c>
      <c r="M56" s="15">
        <v>1</v>
      </c>
      <c r="O56" s="1">
        <f>DAY(Tabla14[[#This Row],[Fecha de rev]])</f>
        <v>0</v>
      </c>
      <c r="P56" s="1">
        <f>MONTH(Tabla14[[#This Row],[Fecha de rev]])</f>
        <v>1</v>
      </c>
      <c r="Q56" s="1">
        <f>YEAR(Tabla14[[#This Row],[Fecha de rev]])</f>
        <v>1900</v>
      </c>
      <c r="AC56" s="1"/>
      <c r="AF56" s="121"/>
    </row>
    <row r="57" spans="1:32" x14ac:dyDescent="0.2">
      <c r="A57" s="14">
        <v>204</v>
      </c>
      <c r="B57" s="3" t="s">
        <v>956</v>
      </c>
      <c r="C57" s="27" t="s">
        <v>429</v>
      </c>
      <c r="D57" s="27" t="s">
        <v>17</v>
      </c>
      <c r="E57" s="4" t="s">
        <v>30</v>
      </c>
      <c r="F57" s="4" t="s">
        <v>467</v>
      </c>
      <c r="G57" s="4" t="s">
        <v>1021</v>
      </c>
      <c r="H57" s="3" t="s">
        <v>8</v>
      </c>
      <c r="I57" s="27">
        <v>21.115172000000001</v>
      </c>
      <c r="J57" s="27">
        <v>-101.63907</v>
      </c>
      <c r="K57" s="3" t="s">
        <v>139</v>
      </c>
      <c r="L57" s="5" t="str">
        <f t="shared" si="0"/>
        <v>Ver en Google Maps</v>
      </c>
      <c r="M57" s="15">
        <v>1</v>
      </c>
      <c r="N57" s="7">
        <v>45934</v>
      </c>
      <c r="O57" s="1">
        <f>DAY(Tabla14[[#This Row],[Fecha de rev]])</f>
        <v>4</v>
      </c>
      <c r="P57" s="1">
        <f>MONTH(Tabla14[[#This Row],[Fecha de rev]])</f>
        <v>10</v>
      </c>
      <c r="Q57" s="1">
        <f>YEAR(Tabla14[[#This Row],[Fecha de rev]])</f>
        <v>2025</v>
      </c>
      <c r="R57" s="1">
        <v>1</v>
      </c>
      <c r="S57" s="1" t="s">
        <v>138</v>
      </c>
      <c r="T57" s="1" t="s">
        <v>138</v>
      </c>
      <c r="U57" s="1" t="s">
        <v>138</v>
      </c>
      <c r="V57" s="1" t="s">
        <v>138</v>
      </c>
      <c r="W57" s="1" t="s">
        <v>138</v>
      </c>
      <c r="X57" s="1" t="s">
        <v>138</v>
      </c>
      <c r="Y57" s="1" t="s">
        <v>138</v>
      </c>
      <c r="Z57" s="1" t="s">
        <v>138</v>
      </c>
      <c r="AA57" s="1">
        <v>82.53</v>
      </c>
      <c r="AB57" s="1">
        <v>61.55</v>
      </c>
      <c r="AC57" s="2" t="s">
        <v>968</v>
      </c>
      <c r="AD57" s="2" t="s">
        <v>954</v>
      </c>
      <c r="AE57" s="1">
        <f t="shared" si="1"/>
        <v>8</v>
      </c>
      <c r="AF57" s="121" t="s">
        <v>3116</v>
      </c>
    </row>
    <row r="58" spans="1:32" x14ac:dyDescent="0.2">
      <c r="A58" s="14">
        <v>205</v>
      </c>
      <c r="B58" s="3" t="s">
        <v>956</v>
      </c>
      <c r="C58" s="27" t="s">
        <v>429</v>
      </c>
      <c r="D58" s="27" t="s">
        <v>17</v>
      </c>
      <c r="E58" s="4" t="s">
        <v>31</v>
      </c>
      <c r="F58" s="4" t="s">
        <v>468</v>
      </c>
      <c r="G58" s="4" t="s">
        <v>1022</v>
      </c>
      <c r="H58" s="3" t="s">
        <v>8</v>
      </c>
      <c r="I58" s="27">
        <v>21.096679999999999</v>
      </c>
      <c r="J58" s="27">
        <v>-101.74957000000001</v>
      </c>
      <c r="K58" s="3"/>
      <c r="L58" s="5" t="str">
        <f t="shared" si="0"/>
        <v>Ver en Google Maps</v>
      </c>
      <c r="M58" s="15">
        <v>1</v>
      </c>
      <c r="O58" s="1">
        <f>DAY(Tabla14[[#This Row],[Fecha de rev]])</f>
        <v>0</v>
      </c>
      <c r="P58" s="1">
        <f>MONTH(Tabla14[[#This Row],[Fecha de rev]])</f>
        <v>1</v>
      </c>
      <c r="Q58" s="1">
        <f>YEAR(Tabla14[[#This Row],[Fecha de rev]])</f>
        <v>1900</v>
      </c>
      <c r="AC58" s="1"/>
      <c r="AF58" s="121"/>
    </row>
    <row r="59" spans="1:32" x14ac:dyDescent="0.2">
      <c r="A59" s="14">
        <v>206</v>
      </c>
      <c r="B59" s="3" t="s">
        <v>956</v>
      </c>
      <c r="C59" s="27" t="s">
        <v>429</v>
      </c>
      <c r="D59" s="27" t="s">
        <v>17</v>
      </c>
      <c r="E59" s="4" t="s">
        <v>32</v>
      </c>
      <c r="F59" s="4" t="s">
        <v>469</v>
      </c>
      <c r="G59" s="4" t="s">
        <v>1023</v>
      </c>
      <c r="H59" s="3" t="s">
        <v>8</v>
      </c>
      <c r="I59" s="27">
        <v>21.094989999999999</v>
      </c>
      <c r="J59" s="27">
        <v>-101.72033999999999</v>
      </c>
      <c r="K59" s="3"/>
      <c r="L59" s="5" t="str">
        <f t="shared" si="0"/>
        <v>Ver en Google Maps</v>
      </c>
      <c r="M59" s="15">
        <v>1</v>
      </c>
      <c r="O59" s="1">
        <f>DAY(Tabla14[[#This Row],[Fecha de rev]])</f>
        <v>0</v>
      </c>
      <c r="P59" s="1">
        <f>MONTH(Tabla14[[#This Row],[Fecha de rev]])</f>
        <v>1</v>
      </c>
      <c r="Q59" s="1">
        <f>YEAR(Tabla14[[#This Row],[Fecha de rev]])</f>
        <v>1900</v>
      </c>
      <c r="AC59" s="1"/>
      <c r="AF59" s="121"/>
    </row>
    <row r="60" spans="1:32" x14ac:dyDescent="0.2">
      <c r="A60" s="14">
        <v>208</v>
      </c>
      <c r="B60" s="3" t="s">
        <v>956</v>
      </c>
      <c r="C60" s="27" t="s">
        <v>429</v>
      </c>
      <c r="D60" s="27" t="s">
        <v>17</v>
      </c>
      <c r="E60" s="4" t="s">
        <v>33</v>
      </c>
      <c r="F60" s="4" t="s">
        <v>470</v>
      </c>
      <c r="G60" s="4" t="s">
        <v>1024</v>
      </c>
      <c r="H60" s="3" t="s">
        <v>8</v>
      </c>
      <c r="I60" s="27">
        <v>21.061246000000001</v>
      </c>
      <c r="J60" s="27">
        <v>-101.61919399999999</v>
      </c>
      <c r="K60" s="3"/>
      <c r="L60" s="5" t="str">
        <f t="shared" si="0"/>
        <v>Ver en Google Maps</v>
      </c>
      <c r="M60" s="15">
        <v>2</v>
      </c>
      <c r="O60" s="1">
        <f>DAY(Tabla14[[#This Row],[Fecha de rev]])</f>
        <v>0</v>
      </c>
      <c r="P60" s="1">
        <f>MONTH(Tabla14[[#This Row],[Fecha de rev]])</f>
        <v>1</v>
      </c>
      <c r="Q60" s="1">
        <f>YEAR(Tabla14[[#This Row],[Fecha de rev]])</f>
        <v>1900</v>
      </c>
      <c r="AC60" s="1"/>
      <c r="AF60" s="121"/>
    </row>
    <row r="61" spans="1:32" x14ac:dyDescent="0.2">
      <c r="A61" s="14">
        <v>211</v>
      </c>
      <c r="B61" s="3" t="s">
        <v>956</v>
      </c>
      <c r="C61" s="27" t="s">
        <v>429</v>
      </c>
      <c r="D61" s="27" t="s">
        <v>16</v>
      </c>
      <c r="E61" s="4" t="s">
        <v>177</v>
      </c>
      <c r="F61" s="4" t="s">
        <v>471</v>
      </c>
      <c r="G61" s="4" t="s">
        <v>1025</v>
      </c>
      <c r="H61" s="3" t="s">
        <v>8</v>
      </c>
      <c r="I61" s="27">
        <v>21.134679999999999</v>
      </c>
      <c r="J61" s="27">
        <v>-101.66621000000001</v>
      </c>
      <c r="K61" s="3" t="s">
        <v>139</v>
      </c>
      <c r="L61" s="5" t="str">
        <f t="shared" si="0"/>
        <v>Ver en Google Maps</v>
      </c>
      <c r="M61" s="15">
        <v>1</v>
      </c>
      <c r="N61" s="7">
        <v>45929</v>
      </c>
      <c r="O61" s="1">
        <f>DAY(Tabla14[[#This Row],[Fecha de rev]])</f>
        <v>29</v>
      </c>
      <c r="P61" s="1">
        <f>MONTH(Tabla14[[#This Row],[Fecha de rev]])</f>
        <v>9</v>
      </c>
      <c r="Q61" s="1">
        <f>YEAR(Tabla14[[#This Row],[Fecha de rev]])</f>
        <v>2025</v>
      </c>
      <c r="R61" s="1">
        <v>1</v>
      </c>
      <c r="S61" s="1" t="s">
        <v>138</v>
      </c>
      <c r="T61" s="1" t="s">
        <v>138</v>
      </c>
      <c r="U61" s="1" t="s">
        <v>138</v>
      </c>
      <c r="V61" s="1" t="s">
        <v>138</v>
      </c>
      <c r="W61" s="1" t="s">
        <v>138</v>
      </c>
      <c r="X61" s="1" t="s">
        <v>138</v>
      </c>
      <c r="Y61" s="1" t="s">
        <v>138</v>
      </c>
      <c r="Z61" s="1" t="s">
        <v>138</v>
      </c>
      <c r="AA61" s="1">
        <v>42.42</v>
      </c>
      <c r="AB61" s="1">
        <v>40.68</v>
      </c>
      <c r="AC61" s="2" t="s">
        <v>968</v>
      </c>
      <c r="AD61" s="2" t="s">
        <v>954</v>
      </c>
      <c r="AE61" s="1">
        <f t="shared" si="1"/>
        <v>8</v>
      </c>
      <c r="AF61" s="121" t="s">
        <v>3116</v>
      </c>
    </row>
    <row r="62" spans="1:32" x14ac:dyDescent="0.2">
      <c r="A62" s="14">
        <v>212</v>
      </c>
      <c r="B62" s="3" t="s">
        <v>956</v>
      </c>
      <c r="C62" s="27" t="s">
        <v>429</v>
      </c>
      <c r="D62" s="27" t="s">
        <v>17</v>
      </c>
      <c r="E62" s="4" t="s">
        <v>34</v>
      </c>
      <c r="F62" s="4" t="s">
        <v>472</v>
      </c>
      <c r="G62" s="4" t="s">
        <v>1026</v>
      </c>
      <c r="H62" s="3" t="s">
        <v>8</v>
      </c>
      <c r="I62" s="27">
        <v>21.12049</v>
      </c>
      <c r="J62" s="27">
        <v>-101.63503</v>
      </c>
      <c r="K62" s="3" t="s">
        <v>139</v>
      </c>
      <c r="L62" s="5" t="str">
        <f t="shared" si="0"/>
        <v>Ver en Google Maps</v>
      </c>
      <c r="M62" s="15">
        <v>1</v>
      </c>
      <c r="N62" s="7">
        <v>45934</v>
      </c>
      <c r="O62" s="1">
        <f>DAY(Tabla14[[#This Row],[Fecha de rev]])</f>
        <v>4</v>
      </c>
      <c r="P62" s="1">
        <f>MONTH(Tabla14[[#This Row],[Fecha de rev]])</f>
        <v>10</v>
      </c>
      <c r="Q62" s="1">
        <f>YEAR(Tabla14[[#This Row],[Fecha de rev]])</f>
        <v>2025</v>
      </c>
      <c r="R62" s="1">
        <v>1</v>
      </c>
      <c r="S62" s="1" t="s">
        <v>934</v>
      </c>
      <c r="T62" s="1" t="s">
        <v>138</v>
      </c>
      <c r="U62" s="1" t="s">
        <v>138</v>
      </c>
      <c r="V62" s="1" t="s">
        <v>138</v>
      </c>
      <c r="W62" s="1" t="s">
        <v>138</v>
      </c>
      <c r="X62" s="1" t="s">
        <v>934</v>
      </c>
      <c r="Y62" s="1" t="s">
        <v>934</v>
      </c>
      <c r="Z62" s="1" t="s">
        <v>138</v>
      </c>
      <c r="AA62" s="1">
        <v>35.03</v>
      </c>
      <c r="AB62" s="1">
        <v>30.96</v>
      </c>
      <c r="AC62" s="2" t="s">
        <v>947</v>
      </c>
      <c r="AD62" s="2" t="s">
        <v>954</v>
      </c>
      <c r="AE62" s="1">
        <f t="shared" si="1"/>
        <v>5</v>
      </c>
      <c r="AF62" s="121"/>
    </row>
    <row r="63" spans="1:32" x14ac:dyDescent="0.2">
      <c r="A63" s="14">
        <v>213</v>
      </c>
      <c r="B63" s="3" t="s">
        <v>956</v>
      </c>
      <c r="C63" s="27" t="s">
        <v>429</v>
      </c>
      <c r="D63" s="27" t="s">
        <v>17</v>
      </c>
      <c r="E63" s="4" t="s">
        <v>35</v>
      </c>
      <c r="F63" s="4" t="s">
        <v>473</v>
      </c>
      <c r="G63" s="4" t="s">
        <v>1027</v>
      </c>
      <c r="H63" s="3" t="s">
        <v>8</v>
      </c>
      <c r="I63" s="27">
        <v>21.096160000000001</v>
      </c>
      <c r="J63" s="27">
        <v>-101.63831</v>
      </c>
      <c r="K63" s="3"/>
      <c r="L63" s="5" t="str">
        <f t="shared" si="0"/>
        <v>Ver en Google Maps</v>
      </c>
      <c r="M63" s="15">
        <v>2</v>
      </c>
      <c r="O63" s="1">
        <f>DAY(Tabla14[[#This Row],[Fecha de rev]])</f>
        <v>0</v>
      </c>
      <c r="P63" s="1">
        <f>MONTH(Tabla14[[#This Row],[Fecha de rev]])</f>
        <v>1</v>
      </c>
      <c r="Q63" s="1">
        <f>YEAR(Tabla14[[#This Row],[Fecha de rev]])</f>
        <v>1900</v>
      </c>
      <c r="AC63" s="1"/>
      <c r="AF63" s="121"/>
    </row>
    <row r="64" spans="1:32" x14ac:dyDescent="0.2">
      <c r="A64" s="14">
        <v>214</v>
      </c>
      <c r="B64" s="3" t="s">
        <v>956</v>
      </c>
      <c r="C64" s="27" t="s">
        <v>429</v>
      </c>
      <c r="D64" s="27" t="s">
        <v>17</v>
      </c>
      <c r="E64" s="4" t="s">
        <v>36</v>
      </c>
      <c r="F64" s="4" t="s">
        <v>474</v>
      </c>
      <c r="G64" s="4" t="s">
        <v>1028</v>
      </c>
      <c r="H64" s="3" t="s">
        <v>8</v>
      </c>
      <c r="I64" s="27">
        <v>21.084489999999999</v>
      </c>
      <c r="J64" s="27">
        <v>-101.61864</v>
      </c>
      <c r="K64" s="3" t="s">
        <v>139</v>
      </c>
      <c r="L64" s="5" t="str">
        <f t="shared" si="0"/>
        <v>Ver en Google Maps</v>
      </c>
      <c r="M64" s="15">
        <v>1</v>
      </c>
      <c r="N64" s="7">
        <v>45931</v>
      </c>
      <c r="O64" s="1">
        <f>DAY(Tabla14[[#This Row],[Fecha de rev]])</f>
        <v>1</v>
      </c>
      <c r="P64" s="1">
        <f>MONTH(Tabla14[[#This Row],[Fecha de rev]])</f>
        <v>10</v>
      </c>
      <c r="Q64" s="1">
        <f>YEAR(Tabla14[[#This Row],[Fecha de rev]])</f>
        <v>2025</v>
      </c>
      <c r="R64" s="1">
        <v>1</v>
      </c>
      <c r="S64" s="1" t="s">
        <v>138</v>
      </c>
      <c r="T64" s="1" t="s">
        <v>138</v>
      </c>
      <c r="U64" s="1" t="s">
        <v>138</v>
      </c>
      <c r="V64" s="1" t="s">
        <v>138</v>
      </c>
      <c r="W64" s="1" t="s">
        <v>138</v>
      </c>
      <c r="X64" s="1" t="s">
        <v>138</v>
      </c>
      <c r="Y64" s="1" t="s">
        <v>138</v>
      </c>
      <c r="Z64" s="1" t="s">
        <v>138</v>
      </c>
      <c r="AA64" s="1">
        <v>15.65</v>
      </c>
      <c r="AB64" s="1">
        <v>29.47</v>
      </c>
      <c r="AC64" s="2" t="s">
        <v>968</v>
      </c>
      <c r="AD64" s="2" t="s">
        <v>954</v>
      </c>
      <c r="AE64" s="1">
        <f t="shared" si="1"/>
        <v>8</v>
      </c>
      <c r="AF64" s="121" t="s">
        <v>3116</v>
      </c>
    </row>
    <row r="65" spans="1:32" x14ac:dyDescent="0.2">
      <c r="A65" s="14">
        <v>215</v>
      </c>
      <c r="B65" s="3" t="s">
        <v>956</v>
      </c>
      <c r="C65" s="27" t="s">
        <v>429</v>
      </c>
      <c r="D65" s="27" t="s">
        <v>17</v>
      </c>
      <c r="E65" s="4" t="s">
        <v>37</v>
      </c>
      <c r="F65" s="4" t="s">
        <v>475</v>
      </c>
      <c r="G65" s="4" t="s">
        <v>1029</v>
      </c>
      <c r="H65" s="3" t="s">
        <v>8</v>
      </c>
      <c r="I65" s="27">
        <v>21.108889999999999</v>
      </c>
      <c r="J65" s="27">
        <v>-101.72598000000001</v>
      </c>
      <c r="K65" s="3" t="s">
        <v>139</v>
      </c>
      <c r="L65" s="5" t="str">
        <f t="shared" si="0"/>
        <v>Ver en Google Maps</v>
      </c>
      <c r="M65" s="15">
        <v>1</v>
      </c>
      <c r="N65" s="7">
        <v>45933</v>
      </c>
      <c r="O65" s="1">
        <f>DAY(Tabla14[[#This Row],[Fecha de rev]])</f>
        <v>3</v>
      </c>
      <c r="P65" s="1">
        <f>MONTH(Tabla14[[#This Row],[Fecha de rev]])</f>
        <v>10</v>
      </c>
      <c r="Q65" s="1">
        <f>YEAR(Tabla14[[#This Row],[Fecha de rev]])</f>
        <v>2025</v>
      </c>
      <c r="R65" s="1">
        <v>1</v>
      </c>
      <c r="S65" s="1" t="s">
        <v>138</v>
      </c>
      <c r="T65" s="1" t="s">
        <v>138</v>
      </c>
      <c r="U65" s="1" t="s">
        <v>138</v>
      </c>
      <c r="V65" s="1" t="s">
        <v>138</v>
      </c>
      <c r="W65" s="1" t="s">
        <v>138</v>
      </c>
      <c r="X65" s="1" t="s">
        <v>138</v>
      </c>
      <c r="Y65" s="1" t="s">
        <v>138</v>
      </c>
      <c r="Z65" s="1" t="s">
        <v>138</v>
      </c>
      <c r="AA65" s="1">
        <v>60.26</v>
      </c>
      <c r="AB65" s="1">
        <v>12.22</v>
      </c>
      <c r="AC65" s="2" t="s">
        <v>968</v>
      </c>
      <c r="AD65" s="2" t="s">
        <v>954</v>
      </c>
      <c r="AE65" s="1">
        <f t="shared" si="1"/>
        <v>8</v>
      </c>
      <c r="AF65" s="121" t="s">
        <v>3116</v>
      </c>
    </row>
    <row r="66" spans="1:32" x14ac:dyDescent="0.2">
      <c r="A66" s="14">
        <v>216</v>
      </c>
      <c r="B66" s="3" t="s">
        <v>956</v>
      </c>
      <c r="C66" s="27" t="s">
        <v>429</v>
      </c>
      <c r="D66" s="27" t="s">
        <v>17</v>
      </c>
      <c r="E66" s="4" t="s">
        <v>38</v>
      </c>
      <c r="F66" s="4" t="s">
        <v>476</v>
      </c>
      <c r="G66" s="4" t="s">
        <v>73</v>
      </c>
      <c r="H66" s="3" t="s">
        <v>8</v>
      </c>
      <c r="I66" s="27">
        <v>21.110849999999999</v>
      </c>
      <c r="J66" s="27">
        <v>-101.63195</v>
      </c>
      <c r="K66" s="3" t="s">
        <v>139</v>
      </c>
      <c r="L66" s="5" t="str">
        <f t="shared" si="0"/>
        <v>Ver en Google Maps</v>
      </c>
      <c r="M66" s="15">
        <v>1</v>
      </c>
      <c r="N66" s="7">
        <v>45934</v>
      </c>
      <c r="O66" s="1">
        <f>DAY(Tabla14[[#This Row],[Fecha de rev]])</f>
        <v>4</v>
      </c>
      <c r="P66" s="1">
        <f>MONTH(Tabla14[[#This Row],[Fecha de rev]])</f>
        <v>10</v>
      </c>
      <c r="Q66" s="1">
        <f>YEAR(Tabla14[[#This Row],[Fecha de rev]])</f>
        <v>2025</v>
      </c>
      <c r="R66" s="1">
        <v>1</v>
      </c>
      <c r="S66" s="1" t="s">
        <v>138</v>
      </c>
      <c r="T66" s="1" t="s">
        <v>138</v>
      </c>
      <c r="U66" s="1" t="s">
        <v>138</v>
      </c>
      <c r="V66" s="1" t="s">
        <v>138</v>
      </c>
      <c r="W66" s="1" t="s">
        <v>138</v>
      </c>
      <c r="X66" s="1" t="s">
        <v>138</v>
      </c>
      <c r="Y66" s="1" t="s">
        <v>138</v>
      </c>
      <c r="Z66" s="1" t="s">
        <v>138</v>
      </c>
      <c r="AA66" s="1">
        <v>18.78</v>
      </c>
      <c r="AB66" s="1">
        <v>32.270000000000003</v>
      </c>
      <c r="AC66" s="2" t="s">
        <v>968</v>
      </c>
      <c r="AD66" s="2" t="s">
        <v>954</v>
      </c>
      <c r="AE66" s="1">
        <f t="shared" si="1"/>
        <v>8</v>
      </c>
      <c r="AF66" s="121" t="s">
        <v>3116</v>
      </c>
    </row>
    <row r="67" spans="1:32" x14ac:dyDescent="0.2">
      <c r="A67" s="14">
        <v>217</v>
      </c>
      <c r="B67" s="3" t="s">
        <v>956</v>
      </c>
      <c r="C67" s="27" t="s">
        <v>429</v>
      </c>
      <c r="D67" s="27" t="s">
        <v>17</v>
      </c>
      <c r="E67" s="4" t="s">
        <v>39</v>
      </c>
      <c r="F67" s="4" t="s">
        <v>477</v>
      </c>
      <c r="G67" s="4" t="s">
        <v>1030</v>
      </c>
      <c r="H67" s="3" t="s">
        <v>8</v>
      </c>
      <c r="I67" s="27">
        <v>21.11504</v>
      </c>
      <c r="J67" s="27">
        <v>-101.70041000000001</v>
      </c>
      <c r="K67" s="3" t="s">
        <v>3058</v>
      </c>
      <c r="L67" s="5" t="str">
        <f t="shared" ref="L67:L130" si="2">HYPERLINK("https://www.google.com/maps?q=" &amp; I67 &amp; "," &amp; J67, "Ver en Google Maps")</f>
        <v>Ver en Google Maps</v>
      </c>
      <c r="M67" s="15">
        <v>1</v>
      </c>
      <c r="N67" s="7">
        <v>45940</v>
      </c>
      <c r="O67" s="1">
        <f>DAY(Tabla14[[#This Row],[Fecha de rev]])</f>
        <v>10</v>
      </c>
      <c r="P67" s="1">
        <f>MONTH(Tabla14[[#This Row],[Fecha de rev]])</f>
        <v>10</v>
      </c>
      <c r="Q67" s="1">
        <f>YEAR(Tabla14[[#This Row],[Fecha de rev]])</f>
        <v>2025</v>
      </c>
      <c r="R67" s="1">
        <v>1</v>
      </c>
      <c r="S67" s="1" t="s">
        <v>138</v>
      </c>
      <c r="T67" s="1" t="s">
        <v>138</v>
      </c>
      <c r="U67" s="1" t="s">
        <v>138</v>
      </c>
      <c r="V67" s="1" t="s">
        <v>138</v>
      </c>
      <c r="W67" s="1" t="s">
        <v>138</v>
      </c>
      <c r="X67" s="1" t="s">
        <v>138</v>
      </c>
      <c r="Y67" s="1" t="s">
        <v>138</v>
      </c>
      <c r="Z67" s="1" t="s">
        <v>138</v>
      </c>
      <c r="AA67" s="1">
        <v>35.909999999999997</v>
      </c>
      <c r="AB67" s="1">
        <v>8.89</v>
      </c>
      <c r="AC67" s="2" t="s">
        <v>968</v>
      </c>
      <c r="AD67" s="2" t="s">
        <v>957</v>
      </c>
      <c r="AE67" s="1">
        <f t="shared" ref="AE67:AE130" si="3">COUNTIF(S67:Z67, "si")</f>
        <v>8</v>
      </c>
      <c r="AF67" s="121" t="s">
        <v>3116</v>
      </c>
    </row>
    <row r="68" spans="1:32" x14ac:dyDescent="0.2">
      <c r="A68" s="14">
        <v>222</v>
      </c>
      <c r="B68" s="3" t="s">
        <v>956</v>
      </c>
      <c r="C68" s="27" t="s">
        <v>429</v>
      </c>
      <c r="D68" s="27" t="s">
        <v>17</v>
      </c>
      <c r="E68" s="4" t="s">
        <v>178</v>
      </c>
      <c r="F68" s="4" t="s">
        <v>478</v>
      </c>
      <c r="G68" s="4" t="s">
        <v>1031</v>
      </c>
      <c r="H68" s="3" t="s">
        <v>8</v>
      </c>
      <c r="I68" s="27">
        <v>21.143049999999999</v>
      </c>
      <c r="J68" s="27">
        <v>-101.67734</v>
      </c>
      <c r="K68" s="3" t="s">
        <v>139</v>
      </c>
      <c r="L68" s="5" t="str">
        <f t="shared" si="2"/>
        <v>Ver en Google Maps</v>
      </c>
      <c r="M68" s="15">
        <v>1</v>
      </c>
      <c r="N68" s="7">
        <v>45929</v>
      </c>
      <c r="O68" s="1">
        <f>DAY(Tabla14[[#This Row],[Fecha de rev]])</f>
        <v>29</v>
      </c>
      <c r="P68" s="1">
        <f>MONTH(Tabla14[[#This Row],[Fecha de rev]])</f>
        <v>9</v>
      </c>
      <c r="Q68" s="1">
        <f>YEAR(Tabla14[[#This Row],[Fecha de rev]])</f>
        <v>2025</v>
      </c>
      <c r="R68" s="1">
        <v>1</v>
      </c>
      <c r="S68" s="1" t="s">
        <v>138</v>
      </c>
      <c r="T68" s="1" t="s">
        <v>138</v>
      </c>
      <c r="U68" s="1" t="s">
        <v>138</v>
      </c>
      <c r="V68" s="1" t="s">
        <v>138</v>
      </c>
      <c r="W68" s="1" t="s">
        <v>138</v>
      </c>
      <c r="X68" s="1" t="s">
        <v>138</v>
      </c>
      <c r="Y68" s="1" t="s">
        <v>138</v>
      </c>
      <c r="Z68" s="1" t="s">
        <v>138</v>
      </c>
      <c r="AA68" s="1">
        <v>23.36</v>
      </c>
      <c r="AB68" s="1">
        <v>32.07</v>
      </c>
      <c r="AC68" s="2" t="s">
        <v>968</v>
      </c>
      <c r="AD68" s="2" t="s">
        <v>954</v>
      </c>
      <c r="AE68" s="1">
        <f t="shared" si="3"/>
        <v>8</v>
      </c>
      <c r="AF68" s="121" t="s">
        <v>3116</v>
      </c>
    </row>
    <row r="69" spans="1:32" x14ac:dyDescent="0.2">
      <c r="A69" s="14">
        <v>224</v>
      </c>
      <c r="B69" s="3" t="s">
        <v>956</v>
      </c>
      <c r="C69" s="27" t="s">
        <v>429</v>
      </c>
      <c r="D69" s="27" t="s">
        <v>17</v>
      </c>
      <c r="E69" s="4" t="s">
        <v>179</v>
      </c>
      <c r="F69" s="4" t="s">
        <v>479</v>
      </c>
      <c r="G69" s="4" t="s">
        <v>1032</v>
      </c>
      <c r="H69" s="3" t="s">
        <v>8</v>
      </c>
      <c r="I69" s="27">
        <v>21.143439999999998</v>
      </c>
      <c r="J69" s="27">
        <v>-101.70083</v>
      </c>
      <c r="K69" s="3" t="s">
        <v>139</v>
      </c>
      <c r="L69" s="5" t="str">
        <f t="shared" si="2"/>
        <v>Ver en Google Maps</v>
      </c>
      <c r="M69" s="15">
        <v>1</v>
      </c>
      <c r="N69" s="7">
        <v>45930</v>
      </c>
      <c r="O69" s="1">
        <f>DAY(Tabla14[[#This Row],[Fecha de rev]])</f>
        <v>30</v>
      </c>
      <c r="P69" s="1">
        <f>MONTH(Tabla14[[#This Row],[Fecha de rev]])</f>
        <v>9</v>
      </c>
      <c r="Q69" s="1">
        <f>YEAR(Tabla14[[#This Row],[Fecha de rev]])</f>
        <v>2025</v>
      </c>
      <c r="R69" s="1">
        <v>1</v>
      </c>
      <c r="S69" s="1" t="s">
        <v>138</v>
      </c>
      <c r="T69" s="1" t="s">
        <v>138</v>
      </c>
      <c r="U69" s="1" t="s">
        <v>138</v>
      </c>
      <c r="V69" s="1" t="s">
        <v>138</v>
      </c>
      <c r="W69" s="1" t="s">
        <v>138</v>
      </c>
      <c r="X69" s="1" t="s">
        <v>138</v>
      </c>
      <c r="Y69" s="1" t="s">
        <v>138</v>
      </c>
      <c r="Z69" s="1" t="s">
        <v>138</v>
      </c>
      <c r="AA69" s="1">
        <v>66.3</v>
      </c>
      <c r="AB69" s="1">
        <v>22.12</v>
      </c>
      <c r="AC69" s="2" t="s">
        <v>968</v>
      </c>
      <c r="AD69" s="2" t="s">
        <v>954</v>
      </c>
      <c r="AE69" s="1">
        <f t="shared" si="3"/>
        <v>8</v>
      </c>
      <c r="AF69" s="121" t="s">
        <v>3116</v>
      </c>
    </row>
    <row r="70" spans="1:32" x14ac:dyDescent="0.2">
      <c r="A70" s="14">
        <v>230</v>
      </c>
      <c r="B70" s="3" t="s">
        <v>956</v>
      </c>
      <c r="C70" s="27" t="s">
        <v>429</v>
      </c>
      <c r="D70" s="27" t="s">
        <v>17</v>
      </c>
      <c r="E70" s="4" t="s">
        <v>40</v>
      </c>
      <c r="F70" s="4" t="s">
        <v>480</v>
      </c>
      <c r="G70" s="4" t="s">
        <v>41</v>
      </c>
      <c r="H70" s="3" t="s">
        <v>8</v>
      </c>
      <c r="I70" s="27">
        <v>21.057790000000001</v>
      </c>
      <c r="J70" s="27">
        <v>-101.63623</v>
      </c>
      <c r="K70" s="3"/>
      <c r="L70" s="5" t="str">
        <f t="shared" si="2"/>
        <v>Ver en Google Maps</v>
      </c>
      <c r="M70" s="15">
        <v>1</v>
      </c>
      <c r="O70" s="1">
        <f>DAY(Tabla14[[#This Row],[Fecha de rev]])</f>
        <v>0</v>
      </c>
      <c r="P70" s="1">
        <f>MONTH(Tabla14[[#This Row],[Fecha de rev]])</f>
        <v>1</v>
      </c>
      <c r="Q70" s="1">
        <f>YEAR(Tabla14[[#This Row],[Fecha de rev]])</f>
        <v>1900</v>
      </c>
      <c r="AC70" s="1"/>
      <c r="AF70" s="121"/>
    </row>
    <row r="71" spans="1:32" x14ac:dyDescent="0.2">
      <c r="A71" s="14">
        <v>231</v>
      </c>
      <c r="B71" s="3" t="s">
        <v>956</v>
      </c>
      <c r="C71" s="27" t="s">
        <v>429</v>
      </c>
      <c r="D71" s="27" t="s">
        <v>17</v>
      </c>
      <c r="E71" s="4" t="s">
        <v>180</v>
      </c>
      <c r="F71" s="4" t="s">
        <v>481</v>
      </c>
      <c r="G71" s="4" t="s">
        <v>1033</v>
      </c>
      <c r="H71" s="3" t="s">
        <v>8</v>
      </c>
      <c r="I71" s="27">
        <v>21.140080000000001</v>
      </c>
      <c r="J71" s="27">
        <v>-101.75378000000001</v>
      </c>
      <c r="K71" s="3" t="s">
        <v>139</v>
      </c>
      <c r="L71" s="5" t="str">
        <f t="shared" si="2"/>
        <v>Ver en Google Maps</v>
      </c>
      <c r="M71" s="15">
        <v>1</v>
      </c>
      <c r="N71" s="7">
        <v>45930</v>
      </c>
      <c r="O71" s="1">
        <f>DAY(Tabla14[[#This Row],[Fecha de rev]])</f>
        <v>30</v>
      </c>
      <c r="P71" s="1">
        <f>MONTH(Tabla14[[#This Row],[Fecha de rev]])</f>
        <v>9</v>
      </c>
      <c r="Q71" s="1">
        <f>YEAR(Tabla14[[#This Row],[Fecha de rev]])</f>
        <v>2025</v>
      </c>
      <c r="R71" s="1">
        <v>1</v>
      </c>
      <c r="S71" s="1" t="s">
        <v>138</v>
      </c>
      <c r="T71" s="1" t="s">
        <v>138</v>
      </c>
      <c r="U71" s="1" t="s">
        <v>138</v>
      </c>
      <c r="V71" s="1" t="s">
        <v>138</v>
      </c>
      <c r="W71" s="1" t="s">
        <v>138</v>
      </c>
      <c r="X71" s="1" t="s">
        <v>138</v>
      </c>
      <c r="Y71" s="1" t="s">
        <v>138</v>
      </c>
      <c r="Z71" s="1" t="s">
        <v>934</v>
      </c>
      <c r="AA71" s="1">
        <v>0</v>
      </c>
      <c r="AB71" s="1">
        <v>0</v>
      </c>
      <c r="AC71" s="2" t="s">
        <v>935</v>
      </c>
      <c r="AD71" s="2" t="s">
        <v>957</v>
      </c>
      <c r="AE71" s="1">
        <f t="shared" si="3"/>
        <v>7</v>
      </c>
      <c r="AF71" s="121"/>
    </row>
    <row r="72" spans="1:32" x14ac:dyDescent="0.2">
      <c r="A72" s="14">
        <v>233</v>
      </c>
      <c r="B72" s="3" t="s">
        <v>956</v>
      </c>
      <c r="C72" s="27" t="s">
        <v>429</v>
      </c>
      <c r="D72" s="27" t="s">
        <v>17</v>
      </c>
      <c r="E72" s="4" t="s">
        <v>181</v>
      </c>
      <c r="F72" s="4" t="s">
        <v>482</v>
      </c>
      <c r="G72" s="4" t="s">
        <v>1034</v>
      </c>
      <c r="H72" s="3" t="s">
        <v>8</v>
      </c>
      <c r="I72" s="27">
        <v>21.142942000000001</v>
      </c>
      <c r="J72" s="27">
        <v>-101.73758599999999</v>
      </c>
      <c r="K72" s="3" t="s">
        <v>139</v>
      </c>
      <c r="L72" s="5" t="str">
        <f t="shared" si="2"/>
        <v>Ver en Google Maps</v>
      </c>
      <c r="M72" s="15">
        <v>1</v>
      </c>
      <c r="N72" s="7">
        <v>45930</v>
      </c>
      <c r="O72" s="1">
        <f>DAY(Tabla14[[#This Row],[Fecha de rev]])</f>
        <v>30</v>
      </c>
      <c r="P72" s="1">
        <f>MONTH(Tabla14[[#This Row],[Fecha de rev]])</f>
        <v>9</v>
      </c>
      <c r="Q72" s="1">
        <f>YEAR(Tabla14[[#This Row],[Fecha de rev]])</f>
        <v>2025</v>
      </c>
      <c r="R72" s="1">
        <v>1</v>
      </c>
      <c r="S72" s="1" t="s">
        <v>138</v>
      </c>
      <c r="T72" s="1" t="s">
        <v>138</v>
      </c>
      <c r="U72" s="1" t="s">
        <v>138</v>
      </c>
      <c r="V72" s="1" t="s">
        <v>138</v>
      </c>
      <c r="W72" s="1" t="s">
        <v>138</v>
      </c>
      <c r="X72" s="1" t="s">
        <v>138</v>
      </c>
      <c r="Y72" s="1" t="s">
        <v>138</v>
      </c>
      <c r="Z72" s="1" t="s">
        <v>138</v>
      </c>
      <c r="AA72" s="1">
        <v>100.28</v>
      </c>
      <c r="AB72" s="1">
        <v>65.040000000000006</v>
      </c>
      <c r="AC72" s="2" t="s">
        <v>968</v>
      </c>
      <c r="AD72" s="2" t="s">
        <v>954</v>
      </c>
      <c r="AE72" s="1">
        <f t="shared" si="3"/>
        <v>8</v>
      </c>
      <c r="AF72" s="121" t="s">
        <v>3116</v>
      </c>
    </row>
    <row r="73" spans="1:32" x14ac:dyDescent="0.2">
      <c r="A73" s="14">
        <v>234</v>
      </c>
      <c r="B73" s="3" t="s">
        <v>956</v>
      </c>
      <c r="C73" s="27" t="s">
        <v>429</v>
      </c>
      <c r="D73" s="27" t="s">
        <v>17</v>
      </c>
      <c r="E73" s="4" t="s">
        <v>42</v>
      </c>
      <c r="F73" s="4" t="s">
        <v>483</v>
      </c>
      <c r="G73" s="4" t="s">
        <v>43</v>
      </c>
      <c r="H73" s="3" t="s">
        <v>8</v>
      </c>
      <c r="I73" s="27">
        <v>21.129259999999999</v>
      </c>
      <c r="J73" s="27">
        <v>-101.59872</v>
      </c>
      <c r="K73" s="3" t="s">
        <v>139</v>
      </c>
      <c r="L73" s="5" t="str">
        <f t="shared" si="2"/>
        <v>Ver en Google Maps</v>
      </c>
      <c r="M73" s="15">
        <v>1</v>
      </c>
      <c r="N73" s="7">
        <v>45931</v>
      </c>
      <c r="O73" s="1">
        <f>DAY(Tabla14[[#This Row],[Fecha de rev]])</f>
        <v>1</v>
      </c>
      <c r="P73" s="1">
        <f>MONTH(Tabla14[[#This Row],[Fecha de rev]])</f>
        <v>10</v>
      </c>
      <c r="Q73" s="1">
        <f>YEAR(Tabla14[[#This Row],[Fecha de rev]])</f>
        <v>2025</v>
      </c>
      <c r="R73" s="1">
        <v>1</v>
      </c>
      <c r="S73" s="1" t="s">
        <v>138</v>
      </c>
      <c r="T73" s="1" t="s">
        <v>138</v>
      </c>
      <c r="U73" s="1" t="s">
        <v>138</v>
      </c>
      <c r="V73" s="1" t="s">
        <v>138</v>
      </c>
      <c r="W73" s="1" t="s">
        <v>138</v>
      </c>
      <c r="X73" s="1" t="s">
        <v>138</v>
      </c>
      <c r="Y73" s="1" t="s">
        <v>138</v>
      </c>
      <c r="Z73" s="1" t="s">
        <v>138</v>
      </c>
      <c r="AA73" s="1">
        <v>74.22</v>
      </c>
      <c r="AB73" s="1">
        <v>79.010000000000005</v>
      </c>
      <c r="AC73" s="2" t="s">
        <v>968</v>
      </c>
      <c r="AD73" s="2" t="s">
        <v>954</v>
      </c>
      <c r="AE73" s="1">
        <f t="shared" si="3"/>
        <v>8</v>
      </c>
      <c r="AF73" s="121" t="s">
        <v>3116</v>
      </c>
    </row>
    <row r="74" spans="1:32" x14ac:dyDescent="0.2">
      <c r="A74" s="14">
        <v>235</v>
      </c>
      <c r="B74" s="3" t="s">
        <v>956</v>
      </c>
      <c r="C74" s="27" t="s">
        <v>429</v>
      </c>
      <c r="D74" s="27" t="s">
        <v>17</v>
      </c>
      <c r="E74" s="4" t="s">
        <v>44</v>
      </c>
      <c r="F74" s="4" t="s">
        <v>484</v>
      </c>
      <c r="G74" s="4" t="s">
        <v>1035</v>
      </c>
      <c r="H74" s="3" t="s">
        <v>8</v>
      </c>
      <c r="I74" s="27">
        <v>21.092600000000001</v>
      </c>
      <c r="J74" s="27">
        <v>-101.64812999999999</v>
      </c>
      <c r="K74" s="3"/>
      <c r="L74" s="5" t="str">
        <f t="shared" si="2"/>
        <v>Ver en Google Maps</v>
      </c>
      <c r="M74" s="15">
        <v>1</v>
      </c>
      <c r="O74" s="1">
        <f>DAY(Tabla14[[#This Row],[Fecha de rev]])</f>
        <v>0</v>
      </c>
      <c r="P74" s="1">
        <f>MONTH(Tabla14[[#This Row],[Fecha de rev]])</f>
        <v>1</v>
      </c>
      <c r="Q74" s="1">
        <f>YEAR(Tabla14[[#This Row],[Fecha de rev]])</f>
        <v>1900</v>
      </c>
      <c r="AC74" s="1"/>
      <c r="AF74" s="121"/>
    </row>
    <row r="75" spans="1:32" x14ac:dyDescent="0.2">
      <c r="A75" s="14">
        <v>241</v>
      </c>
      <c r="B75" s="3" t="s">
        <v>956</v>
      </c>
      <c r="C75" s="27" t="s">
        <v>429</v>
      </c>
      <c r="D75" s="27" t="s">
        <v>17</v>
      </c>
      <c r="E75" s="4" t="s">
        <v>182</v>
      </c>
      <c r="F75" s="4" t="s">
        <v>485</v>
      </c>
      <c r="G75" s="4" t="s">
        <v>980</v>
      </c>
      <c r="H75" s="3" t="s">
        <v>8</v>
      </c>
      <c r="I75" s="27">
        <v>21.128907000000002</v>
      </c>
      <c r="J75" s="27">
        <v>-101.638987</v>
      </c>
      <c r="K75" s="3" t="s">
        <v>139</v>
      </c>
      <c r="L75" s="5" t="str">
        <f t="shared" si="2"/>
        <v>Ver en Google Maps</v>
      </c>
      <c r="M75" s="15">
        <v>1</v>
      </c>
      <c r="N75" s="7">
        <v>45929</v>
      </c>
      <c r="O75" s="1">
        <f>DAY(Tabla14[[#This Row],[Fecha de rev]])</f>
        <v>29</v>
      </c>
      <c r="P75" s="1">
        <f>MONTH(Tabla14[[#This Row],[Fecha de rev]])</f>
        <v>9</v>
      </c>
      <c r="Q75" s="1">
        <f>YEAR(Tabla14[[#This Row],[Fecha de rev]])</f>
        <v>2025</v>
      </c>
      <c r="R75" s="1">
        <v>1</v>
      </c>
      <c r="S75" s="1" t="s">
        <v>138</v>
      </c>
      <c r="T75" s="1" t="s">
        <v>138</v>
      </c>
      <c r="U75" s="1" t="s">
        <v>138</v>
      </c>
      <c r="V75" s="1" t="s">
        <v>138</v>
      </c>
      <c r="W75" s="1" t="s">
        <v>138</v>
      </c>
      <c r="X75" s="1" t="s">
        <v>138</v>
      </c>
      <c r="Y75" s="1" t="s">
        <v>138</v>
      </c>
      <c r="Z75" s="1" t="s">
        <v>138</v>
      </c>
      <c r="AA75" s="1">
        <v>65.959999999999994</v>
      </c>
      <c r="AB75" s="1">
        <v>83.7</v>
      </c>
      <c r="AC75" s="2" t="s">
        <v>968</v>
      </c>
      <c r="AD75" s="2" t="s">
        <v>954</v>
      </c>
      <c r="AE75" s="1">
        <f t="shared" si="3"/>
        <v>8</v>
      </c>
      <c r="AF75" s="121" t="s">
        <v>3116</v>
      </c>
    </row>
    <row r="76" spans="1:32" x14ac:dyDescent="0.2">
      <c r="A76" s="14">
        <v>242</v>
      </c>
      <c r="B76" s="3" t="s">
        <v>956</v>
      </c>
      <c r="C76" s="27" t="s">
        <v>429</v>
      </c>
      <c r="D76" s="27" t="s">
        <v>17</v>
      </c>
      <c r="E76" s="4" t="s">
        <v>183</v>
      </c>
      <c r="F76" s="4" t="s">
        <v>486</v>
      </c>
      <c r="G76" s="4" t="s">
        <v>1036</v>
      </c>
      <c r="H76" s="3" t="s">
        <v>8</v>
      </c>
      <c r="I76" s="27">
        <v>21.147469999999998</v>
      </c>
      <c r="J76" s="27">
        <v>-101.71567</v>
      </c>
      <c r="K76" s="3" t="s">
        <v>139</v>
      </c>
      <c r="L76" s="5" t="str">
        <f t="shared" si="2"/>
        <v>Ver en Google Maps</v>
      </c>
      <c r="M76" s="15">
        <v>1</v>
      </c>
      <c r="N76" s="7">
        <v>45930</v>
      </c>
      <c r="O76" s="1">
        <f>DAY(Tabla14[[#This Row],[Fecha de rev]])</f>
        <v>30</v>
      </c>
      <c r="P76" s="1">
        <f>MONTH(Tabla14[[#This Row],[Fecha de rev]])</f>
        <v>9</v>
      </c>
      <c r="Q76" s="1">
        <f>YEAR(Tabla14[[#This Row],[Fecha de rev]])</f>
        <v>2025</v>
      </c>
      <c r="R76" s="1">
        <v>1</v>
      </c>
      <c r="S76" s="1" t="s">
        <v>138</v>
      </c>
      <c r="T76" s="1" t="s">
        <v>138</v>
      </c>
      <c r="U76" s="1" t="s">
        <v>138</v>
      </c>
      <c r="V76" s="1" t="s">
        <v>138</v>
      </c>
      <c r="W76" s="1" t="s">
        <v>138</v>
      </c>
      <c r="X76" s="1" t="s">
        <v>138</v>
      </c>
      <c r="Y76" s="1" t="s">
        <v>138</v>
      </c>
      <c r="Z76" s="1" t="s">
        <v>138</v>
      </c>
      <c r="AA76" s="1">
        <v>19.670000000000002</v>
      </c>
      <c r="AB76" s="1">
        <v>38.380000000000003</v>
      </c>
      <c r="AC76" s="2" t="s">
        <v>968</v>
      </c>
      <c r="AD76" s="2" t="s">
        <v>954</v>
      </c>
      <c r="AE76" s="1">
        <f t="shared" si="3"/>
        <v>8</v>
      </c>
      <c r="AF76" s="121" t="s">
        <v>3116</v>
      </c>
    </row>
    <row r="77" spans="1:32" x14ac:dyDescent="0.2">
      <c r="A77" s="14">
        <v>248</v>
      </c>
      <c r="B77" s="3" t="s">
        <v>956</v>
      </c>
      <c r="C77" s="27" t="s">
        <v>429</v>
      </c>
      <c r="D77" s="27" t="s">
        <v>17</v>
      </c>
      <c r="E77" s="4" t="s">
        <v>45</v>
      </c>
      <c r="F77" s="4" t="s">
        <v>487</v>
      </c>
      <c r="G77" s="4" t="s">
        <v>184</v>
      </c>
      <c r="H77" s="3" t="s">
        <v>8</v>
      </c>
      <c r="I77" s="27">
        <v>21.116330000000001</v>
      </c>
      <c r="J77" s="27">
        <v>-101.6096</v>
      </c>
      <c r="K77" s="3" t="s">
        <v>139</v>
      </c>
      <c r="L77" s="5" t="str">
        <f t="shared" si="2"/>
        <v>Ver en Google Maps</v>
      </c>
      <c r="M77" s="15">
        <v>1</v>
      </c>
      <c r="N77" s="7">
        <v>45931</v>
      </c>
      <c r="O77" s="1">
        <f>DAY(Tabla14[[#This Row],[Fecha de rev]])</f>
        <v>1</v>
      </c>
      <c r="P77" s="1">
        <f>MONTH(Tabla14[[#This Row],[Fecha de rev]])</f>
        <v>10</v>
      </c>
      <c r="Q77" s="1">
        <f>YEAR(Tabla14[[#This Row],[Fecha de rev]])</f>
        <v>2025</v>
      </c>
      <c r="R77" s="1">
        <v>1</v>
      </c>
      <c r="S77" s="1" t="s">
        <v>138</v>
      </c>
      <c r="T77" s="1" t="s">
        <v>138</v>
      </c>
      <c r="U77" s="1" t="s">
        <v>138</v>
      </c>
      <c r="V77" s="1" t="s">
        <v>934</v>
      </c>
      <c r="W77" s="1" t="s">
        <v>138</v>
      </c>
      <c r="X77" s="1" t="s">
        <v>138</v>
      </c>
      <c r="Y77" s="1" t="s">
        <v>138</v>
      </c>
      <c r="Z77" s="1" t="s">
        <v>138</v>
      </c>
      <c r="AA77" s="1">
        <v>43.63</v>
      </c>
      <c r="AB77" s="1">
        <v>16.91</v>
      </c>
      <c r="AC77" s="2" t="s">
        <v>963</v>
      </c>
      <c r="AD77" s="2" t="s">
        <v>954</v>
      </c>
      <c r="AE77" s="1">
        <f t="shared" si="3"/>
        <v>7</v>
      </c>
      <c r="AF77" s="121"/>
    </row>
    <row r="78" spans="1:32" x14ac:dyDescent="0.2">
      <c r="A78" s="14">
        <v>252</v>
      </c>
      <c r="B78" s="3" t="s">
        <v>956</v>
      </c>
      <c r="C78" s="27" t="s">
        <v>429</v>
      </c>
      <c r="D78" s="27" t="s">
        <v>17</v>
      </c>
      <c r="E78" s="4" t="s">
        <v>46</v>
      </c>
      <c r="F78" s="4" t="s">
        <v>488</v>
      </c>
      <c r="G78" s="4" t="s">
        <v>1037</v>
      </c>
      <c r="H78" s="3" t="s">
        <v>8</v>
      </c>
      <c r="I78" s="27">
        <v>21.129729999999999</v>
      </c>
      <c r="J78" s="27">
        <v>-101.71687</v>
      </c>
      <c r="K78" s="3"/>
      <c r="L78" s="5" t="str">
        <f t="shared" si="2"/>
        <v>Ver en Google Maps</v>
      </c>
      <c r="M78" s="15">
        <v>1</v>
      </c>
      <c r="O78" s="1">
        <f>DAY(Tabla14[[#This Row],[Fecha de rev]])</f>
        <v>0</v>
      </c>
      <c r="P78" s="1">
        <f>MONTH(Tabla14[[#This Row],[Fecha de rev]])</f>
        <v>1</v>
      </c>
      <c r="Q78" s="1">
        <f>YEAR(Tabla14[[#This Row],[Fecha de rev]])</f>
        <v>1900</v>
      </c>
      <c r="AC78" s="1"/>
      <c r="AF78" s="121"/>
    </row>
    <row r="79" spans="1:32" x14ac:dyDescent="0.2">
      <c r="A79" s="14">
        <v>254</v>
      </c>
      <c r="B79" s="3" t="s">
        <v>956</v>
      </c>
      <c r="C79" s="27" t="s">
        <v>429</v>
      </c>
      <c r="D79" s="27" t="s">
        <v>17</v>
      </c>
      <c r="E79" s="4" t="s">
        <v>185</v>
      </c>
      <c r="F79" s="4" t="s">
        <v>489</v>
      </c>
      <c r="G79" s="4" t="s">
        <v>998</v>
      </c>
      <c r="H79" s="3" t="s">
        <v>8</v>
      </c>
      <c r="I79" s="27">
        <v>21.116569999999999</v>
      </c>
      <c r="J79" s="27">
        <v>-101.73038</v>
      </c>
      <c r="K79" s="3" t="s">
        <v>139</v>
      </c>
      <c r="L79" s="5" t="str">
        <f t="shared" si="2"/>
        <v>Ver en Google Maps</v>
      </c>
      <c r="M79" s="15">
        <v>1</v>
      </c>
      <c r="N79" s="7">
        <v>45930</v>
      </c>
      <c r="O79" s="1">
        <f>DAY(Tabla14[[#This Row],[Fecha de rev]])</f>
        <v>30</v>
      </c>
      <c r="P79" s="1">
        <f>MONTH(Tabla14[[#This Row],[Fecha de rev]])</f>
        <v>9</v>
      </c>
      <c r="Q79" s="1">
        <f>YEAR(Tabla14[[#This Row],[Fecha de rev]])</f>
        <v>2025</v>
      </c>
      <c r="R79" s="1">
        <v>1</v>
      </c>
      <c r="S79" s="1" t="s">
        <v>138</v>
      </c>
      <c r="T79" s="1" t="s">
        <v>138</v>
      </c>
      <c r="U79" s="1" t="s">
        <v>138</v>
      </c>
      <c r="V79" s="1" t="s">
        <v>138</v>
      </c>
      <c r="W79" s="1" t="s">
        <v>138</v>
      </c>
      <c r="X79" s="1" t="s">
        <v>138</v>
      </c>
      <c r="Y79" s="1" t="s">
        <v>138</v>
      </c>
      <c r="Z79" s="1" t="s">
        <v>934</v>
      </c>
      <c r="AA79" s="1">
        <v>11.03</v>
      </c>
      <c r="AB79" s="1">
        <v>33.51</v>
      </c>
      <c r="AC79" s="2" t="s">
        <v>970</v>
      </c>
      <c r="AD79" s="2" t="s">
        <v>954</v>
      </c>
      <c r="AE79" s="1">
        <f t="shared" si="3"/>
        <v>7</v>
      </c>
      <c r="AF79" s="121"/>
    </row>
    <row r="80" spans="1:32" x14ac:dyDescent="0.2">
      <c r="A80" s="14">
        <v>256</v>
      </c>
      <c r="B80" s="3" t="s">
        <v>956</v>
      </c>
      <c r="C80" s="27" t="s">
        <v>429</v>
      </c>
      <c r="D80" s="27" t="s">
        <v>17</v>
      </c>
      <c r="E80" s="4" t="s">
        <v>186</v>
      </c>
      <c r="F80" s="4" t="s">
        <v>490</v>
      </c>
      <c r="G80" s="4" t="s">
        <v>1038</v>
      </c>
      <c r="H80" s="3" t="s">
        <v>8</v>
      </c>
      <c r="I80" s="27">
        <v>21.1526</v>
      </c>
      <c r="J80" s="27">
        <v>-101.75776999999999</v>
      </c>
      <c r="K80" s="3" t="s">
        <v>139</v>
      </c>
      <c r="L80" s="5" t="str">
        <f t="shared" si="2"/>
        <v>Ver en Google Maps</v>
      </c>
      <c r="M80" s="15">
        <v>1</v>
      </c>
      <c r="N80" s="7">
        <v>45930</v>
      </c>
      <c r="O80" s="1">
        <f>DAY(Tabla14[[#This Row],[Fecha de rev]])</f>
        <v>30</v>
      </c>
      <c r="P80" s="1">
        <f>MONTH(Tabla14[[#This Row],[Fecha de rev]])</f>
        <v>9</v>
      </c>
      <c r="Q80" s="1">
        <f>YEAR(Tabla14[[#This Row],[Fecha de rev]])</f>
        <v>2025</v>
      </c>
      <c r="R80" s="1">
        <v>1</v>
      </c>
      <c r="S80" s="1" t="s">
        <v>138</v>
      </c>
      <c r="T80" s="1" t="s">
        <v>138</v>
      </c>
      <c r="U80" s="1" t="s">
        <v>138</v>
      </c>
      <c r="V80" s="1" t="s">
        <v>138</v>
      </c>
      <c r="W80" s="1" t="s">
        <v>138</v>
      </c>
      <c r="X80" s="1" t="s">
        <v>138</v>
      </c>
      <c r="Y80" s="1" t="s">
        <v>138</v>
      </c>
      <c r="Z80" s="1" t="s">
        <v>138</v>
      </c>
      <c r="AA80" s="1">
        <v>14.84</v>
      </c>
      <c r="AB80" s="1">
        <v>36.17</v>
      </c>
      <c r="AC80" s="2" t="s">
        <v>968</v>
      </c>
      <c r="AD80" s="2" t="s">
        <v>954</v>
      </c>
      <c r="AE80" s="1">
        <f t="shared" si="3"/>
        <v>8</v>
      </c>
      <c r="AF80" s="121" t="s">
        <v>3116</v>
      </c>
    </row>
    <row r="81" spans="1:32" x14ac:dyDescent="0.2">
      <c r="A81" s="14">
        <v>257</v>
      </c>
      <c r="B81" s="3" t="s">
        <v>956</v>
      </c>
      <c r="C81" s="27" t="s">
        <v>14</v>
      </c>
      <c r="D81" s="27" t="s">
        <v>404</v>
      </c>
      <c r="E81" s="4" t="s">
        <v>187</v>
      </c>
      <c r="F81" s="4" t="s">
        <v>491</v>
      </c>
      <c r="G81" s="4" t="s">
        <v>1039</v>
      </c>
      <c r="H81" s="3" t="s">
        <v>8</v>
      </c>
      <c r="I81" s="27">
        <v>21.122703999999999</v>
      </c>
      <c r="J81" s="27">
        <v>-101.69341900000001</v>
      </c>
      <c r="K81" s="3" t="s">
        <v>139</v>
      </c>
      <c r="L81" s="5" t="str">
        <f t="shared" si="2"/>
        <v>Ver en Google Maps</v>
      </c>
      <c r="M81" s="15">
        <v>2</v>
      </c>
      <c r="N81" s="7">
        <v>45930</v>
      </c>
      <c r="O81" s="1">
        <f>DAY(Tabla14[[#This Row],[Fecha de rev]])</f>
        <v>30</v>
      </c>
      <c r="P81" s="1">
        <f>MONTH(Tabla14[[#This Row],[Fecha de rev]])</f>
        <v>9</v>
      </c>
      <c r="Q81" s="1">
        <f>YEAR(Tabla14[[#This Row],[Fecha de rev]])</f>
        <v>2025</v>
      </c>
      <c r="R81" s="1">
        <v>1</v>
      </c>
      <c r="S81" s="1" t="s">
        <v>138</v>
      </c>
      <c r="T81" s="1" t="s">
        <v>138</v>
      </c>
      <c r="U81" s="1" t="s">
        <v>138</v>
      </c>
      <c r="V81" s="1" t="s">
        <v>138</v>
      </c>
      <c r="W81" s="1" t="s">
        <v>138</v>
      </c>
      <c r="X81" s="1" t="s">
        <v>138</v>
      </c>
      <c r="Y81" s="1" t="s">
        <v>138</v>
      </c>
      <c r="Z81" s="1" t="s">
        <v>138</v>
      </c>
      <c r="AA81" s="1">
        <v>46.21</v>
      </c>
      <c r="AB81" s="1">
        <v>40.369999999999997</v>
      </c>
      <c r="AC81" s="2" t="s">
        <v>968</v>
      </c>
      <c r="AD81" s="2" t="s">
        <v>954</v>
      </c>
      <c r="AE81" s="1">
        <f t="shared" si="3"/>
        <v>8</v>
      </c>
      <c r="AF81" s="121" t="s">
        <v>3116</v>
      </c>
    </row>
    <row r="82" spans="1:32" x14ac:dyDescent="0.2">
      <c r="A82" s="14">
        <v>259</v>
      </c>
      <c r="B82" s="3" t="s">
        <v>956</v>
      </c>
      <c r="C82" s="27" t="s">
        <v>429</v>
      </c>
      <c r="D82" s="27" t="s">
        <v>17</v>
      </c>
      <c r="E82" s="4" t="s">
        <v>47</v>
      </c>
      <c r="F82" s="4" t="s">
        <v>492</v>
      </c>
      <c r="G82" s="4" t="s">
        <v>48</v>
      </c>
      <c r="H82" s="3" t="s">
        <v>8</v>
      </c>
      <c r="I82" s="27">
        <v>21.122489999999999</v>
      </c>
      <c r="J82" s="27">
        <v>-101.64601</v>
      </c>
      <c r="K82" s="3" t="s">
        <v>139</v>
      </c>
      <c r="L82" s="5" t="str">
        <f t="shared" si="2"/>
        <v>Ver en Google Maps</v>
      </c>
      <c r="M82" s="15">
        <v>1</v>
      </c>
      <c r="N82" s="7">
        <v>45931</v>
      </c>
      <c r="O82" s="1">
        <f>DAY(Tabla14[[#This Row],[Fecha de rev]])</f>
        <v>1</v>
      </c>
      <c r="P82" s="1">
        <f>MONTH(Tabla14[[#This Row],[Fecha de rev]])</f>
        <v>10</v>
      </c>
      <c r="Q82" s="1">
        <f>YEAR(Tabla14[[#This Row],[Fecha de rev]])</f>
        <v>2025</v>
      </c>
      <c r="R82" s="1">
        <v>1</v>
      </c>
      <c r="S82" s="1" t="s">
        <v>138</v>
      </c>
      <c r="T82" s="1" t="s">
        <v>138</v>
      </c>
      <c r="U82" s="1" t="s">
        <v>138</v>
      </c>
      <c r="V82" s="1" t="s">
        <v>138</v>
      </c>
      <c r="W82" s="1" t="s">
        <v>138</v>
      </c>
      <c r="X82" s="1" t="s">
        <v>138</v>
      </c>
      <c r="Y82" s="1" t="s">
        <v>138</v>
      </c>
      <c r="Z82" s="1" t="s">
        <v>138</v>
      </c>
      <c r="AA82" s="1">
        <v>55.76</v>
      </c>
      <c r="AB82" s="1">
        <v>43.01</v>
      </c>
      <c r="AC82" s="2" t="s">
        <v>968</v>
      </c>
      <c r="AD82" s="2" t="s">
        <v>954</v>
      </c>
      <c r="AE82" s="1">
        <f t="shared" si="3"/>
        <v>8</v>
      </c>
      <c r="AF82" s="121" t="s">
        <v>3116</v>
      </c>
    </row>
    <row r="83" spans="1:32" x14ac:dyDescent="0.2">
      <c r="A83" s="14">
        <v>264</v>
      </c>
      <c r="B83" s="3" t="s">
        <v>956</v>
      </c>
      <c r="C83" s="27" t="s">
        <v>429</v>
      </c>
      <c r="D83" s="27" t="s">
        <v>17</v>
      </c>
      <c r="E83" s="4" t="s">
        <v>49</v>
      </c>
      <c r="F83" s="4" t="s">
        <v>493</v>
      </c>
      <c r="G83" s="4" t="s">
        <v>1040</v>
      </c>
      <c r="H83" s="3" t="s">
        <v>8</v>
      </c>
      <c r="I83" s="27">
        <v>21.085650000000001</v>
      </c>
      <c r="J83" s="27">
        <v>-101.62854</v>
      </c>
      <c r="K83" s="3"/>
      <c r="L83" s="5" t="str">
        <f t="shared" si="2"/>
        <v>Ver en Google Maps</v>
      </c>
      <c r="M83" s="15">
        <v>1</v>
      </c>
      <c r="O83" s="1">
        <f>DAY(Tabla14[[#This Row],[Fecha de rev]])</f>
        <v>0</v>
      </c>
      <c r="P83" s="1">
        <f>MONTH(Tabla14[[#This Row],[Fecha de rev]])</f>
        <v>1</v>
      </c>
      <c r="Q83" s="1">
        <f>YEAR(Tabla14[[#This Row],[Fecha de rev]])</f>
        <v>1900</v>
      </c>
      <c r="AC83" s="1"/>
      <c r="AF83" s="121"/>
    </row>
    <row r="84" spans="1:32" x14ac:dyDescent="0.2">
      <c r="A84" s="14">
        <v>265</v>
      </c>
      <c r="B84" s="3" t="s">
        <v>956</v>
      </c>
      <c r="C84" s="27" t="s">
        <v>429</v>
      </c>
      <c r="D84" s="27" t="s">
        <v>17</v>
      </c>
      <c r="E84" s="4" t="s">
        <v>50</v>
      </c>
      <c r="F84" s="4" t="s">
        <v>494</v>
      </c>
      <c r="G84" s="4" t="s">
        <v>1041</v>
      </c>
      <c r="H84" s="3" t="s">
        <v>8</v>
      </c>
      <c r="I84" s="27">
        <v>21.077850000000002</v>
      </c>
      <c r="J84" s="27">
        <v>-101.65033</v>
      </c>
      <c r="K84" s="3"/>
      <c r="L84" s="5" t="str">
        <f t="shared" si="2"/>
        <v>Ver en Google Maps</v>
      </c>
      <c r="M84" s="15">
        <v>1</v>
      </c>
      <c r="O84" s="1">
        <f>DAY(Tabla14[[#This Row],[Fecha de rev]])</f>
        <v>0</v>
      </c>
      <c r="P84" s="1">
        <f>MONTH(Tabla14[[#This Row],[Fecha de rev]])</f>
        <v>1</v>
      </c>
      <c r="Q84" s="1">
        <f>YEAR(Tabla14[[#This Row],[Fecha de rev]])</f>
        <v>1900</v>
      </c>
      <c r="AC84" s="1"/>
      <c r="AF84" s="121"/>
    </row>
    <row r="85" spans="1:32" x14ac:dyDescent="0.2">
      <c r="A85" s="14">
        <v>266</v>
      </c>
      <c r="B85" s="3" t="s">
        <v>956</v>
      </c>
      <c r="C85" s="27" t="s">
        <v>429</v>
      </c>
      <c r="D85" s="27" t="s">
        <v>17</v>
      </c>
      <c r="E85" s="4" t="s">
        <v>188</v>
      </c>
      <c r="F85" s="4" t="s">
        <v>495</v>
      </c>
      <c r="G85" s="4" t="s">
        <v>1042</v>
      </c>
      <c r="H85" s="3" t="s">
        <v>8</v>
      </c>
      <c r="I85" s="27">
        <v>21.150310000000001</v>
      </c>
      <c r="J85" s="27">
        <v>-101.73293</v>
      </c>
      <c r="K85" s="3" t="s">
        <v>139</v>
      </c>
      <c r="L85" s="5" t="str">
        <f t="shared" si="2"/>
        <v>Ver en Google Maps</v>
      </c>
      <c r="M85" s="15">
        <v>1</v>
      </c>
      <c r="N85" s="7">
        <v>45930</v>
      </c>
      <c r="O85" s="1">
        <f>DAY(Tabla14[[#This Row],[Fecha de rev]])</f>
        <v>30</v>
      </c>
      <c r="P85" s="1">
        <f>MONTH(Tabla14[[#This Row],[Fecha de rev]])</f>
        <v>9</v>
      </c>
      <c r="Q85" s="1">
        <f>YEAR(Tabla14[[#This Row],[Fecha de rev]])</f>
        <v>2025</v>
      </c>
      <c r="R85" s="1">
        <v>1</v>
      </c>
      <c r="S85" s="1" t="s">
        <v>138</v>
      </c>
      <c r="T85" s="1" t="s">
        <v>138</v>
      </c>
      <c r="U85" s="1" t="s">
        <v>138</v>
      </c>
      <c r="V85" s="1" t="s">
        <v>138</v>
      </c>
      <c r="W85" s="1" t="s">
        <v>138</v>
      </c>
      <c r="X85" s="1" t="s">
        <v>138</v>
      </c>
      <c r="Y85" s="1" t="s">
        <v>138</v>
      </c>
      <c r="Z85" s="1" t="s">
        <v>138</v>
      </c>
      <c r="AA85" s="1">
        <v>63.86</v>
      </c>
      <c r="AB85" s="1">
        <v>30.63</v>
      </c>
      <c r="AC85" s="2" t="s">
        <v>968</v>
      </c>
      <c r="AD85" s="2" t="s">
        <v>954</v>
      </c>
      <c r="AE85" s="1">
        <f t="shared" si="3"/>
        <v>8</v>
      </c>
      <c r="AF85" s="121" t="s">
        <v>3116</v>
      </c>
    </row>
    <row r="86" spans="1:32" x14ac:dyDescent="0.2">
      <c r="A86" s="14">
        <v>267</v>
      </c>
      <c r="B86" s="3" t="s">
        <v>956</v>
      </c>
      <c r="C86" s="27" t="s">
        <v>429</v>
      </c>
      <c r="D86" s="27" t="s">
        <v>17</v>
      </c>
      <c r="E86" s="4" t="s">
        <v>51</v>
      </c>
      <c r="F86" s="4" t="s">
        <v>496</v>
      </c>
      <c r="G86" s="4" t="s">
        <v>1043</v>
      </c>
      <c r="H86" s="3" t="s">
        <v>8</v>
      </c>
      <c r="I86" s="27">
        <v>21.073090000000001</v>
      </c>
      <c r="J86" s="27">
        <v>-101.64436000000001</v>
      </c>
      <c r="K86" s="3"/>
      <c r="L86" s="5" t="str">
        <f t="shared" si="2"/>
        <v>Ver en Google Maps</v>
      </c>
      <c r="M86" s="15">
        <v>1</v>
      </c>
      <c r="O86" s="1">
        <f>DAY(Tabla14[[#This Row],[Fecha de rev]])</f>
        <v>0</v>
      </c>
      <c r="P86" s="1">
        <f>MONTH(Tabla14[[#This Row],[Fecha de rev]])</f>
        <v>1</v>
      </c>
      <c r="Q86" s="1">
        <f>YEAR(Tabla14[[#This Row],[Fecha de rev]])</f>
        <v>1900</v>
      </c>
      <c r="AC86" s="1"/>
      <c r="AF86" s="121"/>
    </row>
    <row r="87" spans="1:32" x14ac:dyDescent="0.2">
      <c r="A87" s="14">
        <v>269</v>
      </c>
      <c r="B87" s="3" t="s">
        <v>956</v>
      </c>
      <c r="C87" s="27" t="s">
        <v>429</v>
      </c>
      <c r="D87" s="27" t="s">
        <v>17</v>
      </c>
      <c r="E87" s="4" t="s">
        <v>52</v>
      </c>
      <c r="F87" s="4" t="s">
        <v>497</v>
      </c>
      <c r="G87" s="4" t="s">
        <v>53</v>
      </c>
      <c r="H87" s="3" t="s">
        <v>8</v>
      </c>
      <c r="I87" s="27">
        <v>21.11683</v>
      </c>
      <c r="J87" s="27">
        <v>-101.6031</v>
      </c>
      <c r="K87" s="3" t="s">
        <v>139</v>
      </c>
      <c r="L87" s="5" t="str">
        <f t="shared" si="2"/>
        <v>Ver en Google Maps</v>
      </c>
      <c r="M87" s="15">
        <v>1</v>
      </c>
      <c r="N87" s="7">
        <v>45931</v>
      </c>
      <c r="O87" s="1">
        <f>DAY(Tabla14[[#This Row],[Fecha de rev]])</f>
        <v>1</v>
      </c>
      <c r="P87" s="1">
        <f>MONTH(Tabla14[[#This Row],[Fecha de rev]])</f>
        <v>10</v>
      </c>
      <c r="Q87" s="1">
        <f>YEAR(Tabla14[[#This Row],[Fecha de rev]])</f>
        <v>2025</v>
      </c>
      <c r="R87" s="1">
        <v>1</v>
      </c>
      <c r="S87" s="1" t="s">
        <v>138</v>
      </c>
      <c r="T87" s="1" t="s">
        <v>138</v>
      </c>
      <c r="U87" s="1" t="s">
        <v>138</v>
      </c>
      <c r="V87" s="1" t="s">
        <v>138</v>
      </c>
      <c r="W87" s="1" t="s">
        <v>138</v>
      </c>
      <c r="X87" s="1" t="s">
        <v>138</v>
      </c>
      <c r="Y87" s="1" t="s">
        <v>138</v>
      </c>
      <c r="Z87" s="1" t="s">
        <v>138</v>
      </c>
      <c r="AA87" s="1">
        <v>99.43</v>
      </c>
      <c r="AB87" s="1">
        <v>73.41</v>
      </c>
      <c r="AC87" s="2" t="s">
        <v>968</v>
      </c>
      <c r="AD87" s="2" t="s">
        <v>957</v>
      </c>
      <c r="AE87" s="1">
        <f t="shared" si="3"/>
        <v>8</v>
      </c>
      <c r="AF87" s="121" t="s">
        <v>3116</v>
      </c>
    </row>
    <row r="88" spans="1:32" x14ac:dyDescent="0.2">
      <c r="A88" s="14">
        <v>274</v>
      </c>
      <c r="B88" s="3" t="s">
        <v>956</v>
      </c>
      <c r="C88" s="27" t="s">
        <v>429</v>
      </c>
      <c r="D88" s="27" t="s">
        <v>17</v>
      </c>
      <c r="E88" s="4" t="s">
        <v>54</v>
      </c>
      <c r="F88" s="4" t="s">
        <v>498</v>
      </c>
      <c r="G88" s="4" t="s">
        <v>1044</v>
      </c>
      <c r="H88" s="3" t="s">
        <v>8</v>
      </c>
      <c r="I88" s="27">
        <v>21.096453</v>
      </c>
      <c r="J88" s="27">
        <v>-101.598573</v>
      </c>
      <c r="K88" s="3" t="s">
        <v>139</v>
      </c>
      <c r="L88" s="5" t="str">
        <f t="shared" si="2"/>
        <v>Ver en Google Maps</v>
      </c>
      <c r="M88" s="15">
        <v>1</v>
      </c>
      <c r="N88" s="7">
        <v>45931</v>
      </c>
      <c r="O88" s="1">
        <f>DAY(Tabla14[[#This Row],[Fecha de rev]])</f>
        <v>1</v>
      </c>
      <c r="P88" s="1">
        <f>MONTH(Tabla14[[#This Row],[Fecha de rev]])</f>
        <v>10</v>
      </c>
      <c r="Q88" s="1">
        <f>YEAR(Tabla14[[#This Row],[Fecha de rev]])</f>
        <v>2025</v>
      </c>
      <c r="R88" s="1">
        <v>1</v>
      </c>
      <c r="S88" s="1" t="s">
        <v>138</v>
      </c>
      <c r="T88" s="1" t="s">
        <v>138</v>
      </c>
      <c r="U88" s="1" t="s">
        <v>138</v>
      </c>
      <c r="V88" s="1" t="s">
        <v>138</v>
      </c>
      <c r="W88" s="1" t="s">
        <v>138</v>
      </c>
      <c r="X88" s="1" t="s">
        <v>138</v>
      </c>
      <c r="Y88" s="1" t="s">
        <v>934</v>
      </c>
      <c r="Z88" s="1" t="s">
        <v>138</v>
      </c>
      <c r="AA88" s="1">
        <v>20.2</v>
      </c>
      <c r="AB88" s="1">
        <v>9.1</v>
      </c>
      <c r="AC88" s="2" t="s">
        <v>971</v>
      </c>
      <c r="AD88" s="2" t="s">
        <v>954</v>
      </c>
      <c r="AE88" s="1">
        <f t="shared" si="3"/>
        <v>7</v>
      </c>
      <c r="AF88" s="121"/>
    </row>
    <row r="89" spans="1:32" x14ac:dyDescent="0.2">
      <c r="A89" s="14">
        <v>275</v>
      </c>
      <c r="B89" s="3" t="s">
        <v>956</v>
      </c>
      <c r="C89" s="27" t="s">
        <v>429</v>
      </c>
      <c r="D89" s="27" t="s">
        <v>17</v>
      </c>
      <c r="E89" s="4" t="s">
        <v>189</v>
      </c>
      <c r="F89" s="4" t="s">
        <v>499</v>
      </c>
      <c r="G89" s="4" t="s">
        <v>1202</v>
      </c>
      <c r="H89" s="3" t="s">
        <v>8</v>
      </c>
      <c r="I89" s="27">
        <v>21.124459999999999</v>
      </c>
      <c r="J89" s="27">
        <v>-101.74466</v>
      </c>
      <c r="K89" s="3" t="s">
        <v>139</v>
      </c>
      <c r="L89" s="5" t="str">
        <f t="shared" si="2"/>
        <v>Ver en Google Maps</v>
      </c>
      <c r="M89" s="15">
        <v>1</v>
      </c>
      <c r="N89" s="7">
        <v>45930</v>
      </c>
      <c r="O89" s="1">
        <f>DAY(Tabla14[[#This Row],[Fecha de rev]])</f>
        <v>30</v>
      </c>
      <c r="P89" s="1">
        <f>MONTH(Tabla14[[#This Row],[Fecha de rev]])</f>
        <v>9</v>
      </c>
      <c r="Q89" s="1">
        <f>YEAR(Tabla14[[#This Row],[Fecha de rev]])</f>
        <v>2025</v>
      </c>
      <c r="R89" s="1">
        <v>1</v>
      </c>
      <c r="S89" s="1" t="s">
        <v>138</v>
      </c>
      <c r="T89" s="1" t="s">
        <v>138</v>
      </c>
      <c r="U89" s="1" t="s">
        <v>138</v>
      </c>
      <c r="V89" s="1" t="s">
        <v>138</v>
      </c>
      <c r="W89" s="1" t="s">
        <v>138</v>
      </c>
      <c r="X89" s="1" t="s">
        <v>138</v>
      </c>
      <c r="Y89" s="1" t="s">
        <v>138</v>
      </c>
      <c r="Z89" s="1" t="s">
        <v>138</v>
      </c>
      <c r="AA89" s="1">
        <v>27.74</v>
      </c>
      <c r="AB89" s="1">
        <v>11.76</v>
      </c>
      <c r="AC89" s="2" t="s">
        <v>968</v>
      </c>
      <c r="AD89" s="2" t="s">
        <v>954</v>
      </c>
      <c r="AE89" s="1">
        <f t="shared" si="3"/>
        <v>8</v>
      </c>
      <c r="AF89" s="121" t="s">
        <v>3116</v>
      </c>
    </row>
    <row r="90" spans="1:32" x14ac:dyDescent="0.2">
      <c r="A90" s="14">
        <v>280</v>
      </c>
      <c r="B90" s="3" t="s">
        <v>956</v>
      </c>
      <c r="C90" s="27" t="s">
        <v>429</v>
      </c>
      <c r="D90" s="27" t="s">
        <v>15</v>
      </c>
      <c r="E90" s="4" t="s">
        <v>55</v>
      </c>
      <c r="F90" s="4" t="s">
        <v>500</v>
      </c>
      <c r="G90" s="4" t="s">
        <v>1203</v>
      </c>
      <c r="H90" s="3" t="s">
        <v>8</v>
      </c>
      <c r="I90" s="27">
        <v>21.095533</v>
      </c>
      <c r="J90" s="27">
        <v>-101.671768</v>
      </c>
      <c r="K90" s="3"/>
      <c r="L90" s="5" t="str">
        <f t="shared" si="2"/>
        <v>Ver en Google Maps</v>
      </c>
      <c r="M90" s="15">
        <v>2</v>
      </c>
      <c r="O90" s="1">
        <f>DAY(Tabla14[[#This Row],[Fecha de rev]])</f>
        <v>0</v>
      </c>
      <c r="P90" s="1">
        <f>MONTH(Tabla14[[#This Row],[Fecha de rev]])</f>
        <v>1</v>
      </c>
      <c r="Q90" s="1">
        <f>YEAR(Tabla14[[#This Row],[Fecha de rev]])</f>
        <v>1900</v>
      </c>
      <c r="AC90" s="1"/>
      <c r="AF90" s="121"/>
    </row>
    <row r="91" spans="1:32" x14ac:dyDescent="0.2">
      <c r="A91" s="14">
        <v>281</v>
      </c>
      <c r="B91" s="3" t="s">
        <v>956</v>
      </c>
      <c r="C91" s="27" t="s">
        <v>429</v>
      </c>
      <c r="D91" s="27" t="s">
        <v>17</v>
      </c>
      <c r="E91" s="4" t="s">
        <v>56</v>
      </c>
      <c r="F91" s="4" t="s">
        <v>501</v>
      </c>
      <c r="G91" s="4" t="s">
        <v>1045</v>
      </c>
      <c r="H91" s="3" t="s">
        <v>8</v>
      </c>
      <c r="I91" s="27">
        <v>21.07761</v>
      </c>
      <c r="J91" s="27">
        <v>-101.62772</v>
      </c>
      <c r="K91" s="3"/>
      <c r="L91" s="5" t="str">
        <f t="shared" si="2"/>
        <v>Ver en Google Maps</v>
      </c>
      <c r="M91" s="15">
        <v>1</v>
      </c>
      <c r="O91" s="1">
        <f>DAY(Tabla14[[#This Row],[Fecha de rev]])</f>
        <v>0</v>
      </c>
      <c r="P91" s="1">
        <f>MONTH(Tabla14[[#This Row],[Fecha de rev]])</f>
        <v>1</v>
      </c>
      <c r="Q91" s="1">
        <f>YEAR(Tabla14[[#This Row],[Fecha de rev]])</f>
        <v>1900</v>
      </c>
      <c r="AC91" s="1"/>
      <c r="AF91" s="121"/>
    </row>
    <row r="92" spans="1:32" x14ac:dyDescent="0.2">
      <c r="A92" s="14">
        <v>283</v>
      </c>
      <c r="B92" s="3" t="s">
        <v>956</v>
      </c>
      <c r="C92" s="27" t="s">
        <v>429</v>
      </c>
      <c r="D92" s="27" t="s">
        <v>17</v>
      </c>
      <c r="E92" s="4" t="s">
        <v>57</v>
      </c>
      <c r="F92" s="4" t="s">
        <v>502</v>
      </c>
      <c r="G92" s="4" t="s">
        <v>22</v>
      </c>
      <c r="H92" s="3" t="s">
        <v>8</v>
      </c>
      <c r="I92" s="27">
        <v>21.092449999999999</v>
      </c>
      <c r="J92" s="27">
        <v>-101.59121</v>
      </c>
      <c r="K92" s="3"/>
      <c r="L92" s="5" t="str">
        <f t="shared" si="2"/>
        <v>Ver en Google Maps</v>
      </c>
      <c r="M92" s="15">
        <v>1</v>
      </c>
      <c r="O92" s="1">
        <f>DAY(Tabla14[[#This Row],[Fecha de rev]])</f>
        <v>0</v>
      </c>
      <c r="P92" s="1">
        <f>MONTH(Tabla14[[#This Row],[Fecha de rev]])</f>
        <v>1</v>
      </c>
      <c r="Q92" s="1">
        <f>YEAR(Tabla14[[#This Row],[Fecha de rev]])</f>
        <v>1900</v>
      </c>
      <c r="AC92" s="1"/>
      <c r="AF92" s="121"/>
    </row>
    <row r="93" spans="1:32" x14ac:dyDescent="0.2">
      <c r="A93" s="14">
        <v>285</v>
      </c>
      <c r="B93" s="3" t="s">
        <v>956</v>
      </c>
      <c r="C93" s="27" t="s">
        <v>429</v>
      </c>
      <c r="D93" s="27" t="s">
        <v>16</v>
      </c>
      <c r="E93" s="4" t="s">
        <v>58</v>
      </c>
      <c r="F93" s="4" t="s">
        <v>503</v>
      </c>
      <c r="G93" s="4" t="s">
        <v>59</v>
      </c>
      <c r="H93" s="3" t="s">
        <v>8</v>
      </c>
      <c r="I93" s="27">
        <v>21.08793</v>
      </c>
      <c r="J93" s="27">
        <v>-101.69023</v>
      </c>
      <c r="K93" s="3"/>
      <c r="L93" s="5" t="str">
        <f t="shared" si="2"/>
        <v>Ver en Google Maps</v>
      </c>
      <c r="M93" s="15">
        <v>1</v>
      </c>
      <c r="O93" s="1">
        <f>DAY(Tabla14[[#This Row],[Fecha de rev]])</f>
        <v>0</v>
      </c>
      <c r="P93" s="1">
        <f>MONTH(Tabla14[[#This Row],[Fecha de rev]])</f>
        <v>1</v>
      </c>
      <c r="Q93" s="1">
        <f>YEAR(Tabla14[[#This Row],[Fecha de rev]])</f>
        <v>1900</v>
      </c>
      <c r="AC93" s="1"/>
      <c r="AF93" s="121"/>
    </row>
    <row r="94" spans="1:32" x14ac:dyDescent="0.2">
      <c r="A94" s="14">
        <v>286</v>
      </c>
      <c r="B94" s="3" t="s">
        <v>956</v>
      </c>
      <c r="C94" s="27" t="s">
        <v>429</v>
      </c>
      <c r="D94" s="27" t="s">
        <v>16</v>
      </c>
      <c r="E94" s="4" t="s">
        <v>60</v>
      </c>
      <c r="F94" s="4" t="s">
        <v>504</v>
      </c>
      <c r="G94" s="4" t="s">
        <v>1046</v>
      </c>
      <c r="H94" s="3" t="s">
        <v>8</v>
      </c>
      <c r="I94" s="27">
        <v>21.096219999999999</v>
      </c>
      <c r="J94" s="27">
        <v>-101.63906</v>
      </c>
      <c r="K94" s="3"/>
      <c r="L94" s="5" t="str">
        <f t="shared" si="2"/>
        <v>Ver en Google Maps</v>
      </c>
      <c r="M94" s="15">
        <v>1</v>
      </c>
      <c r="O94" s="1">
        <f>DAY(Tabla14[[#This Row],[Fecha de rev]])</f>
        <v>0</v>
      </c>
      <c r="P94" s="1">
        <f>MONTH(Tabla14[[#This Row],[Fecha de rev]])</f>
        <v>1</v>
      </c>
      <c r="Q94" s="1">
        <f>YEAR(Tabla14[[#This Row],[Fecha de rev]])</f>
        <v>1900</v>
      </c>
      <c r="AC94" s="1"/>
      <c r="AF94" s="121"/>
    </row>
    <row r="95" spans="1:32" x14ac:dyDescent="0.2">
      <c r="A95" s="14">
        <v>287</v>
      </c>
      <c r="B95" s="3" t="s">
        <v>956</v>
      </c>
      <c r="C95" s="27" t="s">
        <v>429</v>
      </c>
      <c r="D95" s="27" t="s">
        <v>16</v>
      </c>
      <c r="E95" s="4" t="s">
        <v>190</v>
      </c>
      <c r="F95" s="4" t="s">
        <v>505</v>
      </c>
      <c r="G95" s="4" t="s">
        <v>1047</v>
      </c>
      <c r="H95" s="3" t="s">
        <v>8</v>
      </c>
      <c r="I95" s="27">
        <v>21.14207</v>
      </c>
      <c r="J95" s="27">
        <v>-101.67757</v>
      </c>
      <c r="K95" s="3" t="s">
        <v>139</v>
      </c>
      <c r="L95" s="5" t="str">
        <f t="shared" si="2"/>
        <v>Ver en Google Maps</v>
      </c>
      <c r="M95" s="15">
        <v>1</v>
      </c>
      <c r="N95" s="7">
        <v>45929</v>
      </c>
      <c r="O95" s="1">
        <f>DAY(Tabla14[[#This Row],[Fecha de rev]])</f>
        <v>29</v>
      </c>
      <c r="P95" s="1">
        <f>MONTH(Tabla14[[#This Row],[Fecha de rev]])</f>
        <v>9</v>
      </c>
      <c r="Q95" s="1">
        <f>YEAR(Tabla14[[#This Row],[Fecha de rev]])</f>
        <v>2025</v>
      </c>
      <c r="R95" s="1">
        <v>1</v>
      </c>
      <c r="S95" s="1" t="s">
        <v>138</v>
      </c>
      <c r="T95" s="1" t="s">
        <v>138</v>
      </c>
      <c r="U95" s="1" t="s">
        <v>138</v>
      </c>
      <c r="V95" s="1" t="s">
        <v>138</v>
      </c>
      <c r="W95" s="1" t="s">
        <v>138</v>
      </c>
      <c r="X95" s="1" t="s">
        <v>138</v>
      </c>
      <c r="Y95" s="1" t="s">
        <v>138</v>
      </c>
      <c r="Z95" s="1" t="s">
        <v>138</v>
      </c>
      <c r="AA95" s="1">
        <v>65.36</v>
      </c>
      <c r="AB95" s="1">
        <v>76.680000000000007</v>
      </c>
      <c r="AC95" s="2" t="s">
        <v>968</v>
      </c>
      <c r="AD95" s="2" t="s">
        <v>954</v>
      </c>
      <c r="AE95" s="1">
        <f t="shared" si="3"/>
        <v>8</v>
      </c>
      <c r="AF95" s="121" t="s">
        <v>3116</v>
      </c>
    </row>
    <row r="96" spans="1:32" x14ac:dyDescent="0.2">
      <c r="A96" s="14">
        <v>295</v>
      </c>
      <c r="B96" s="3" t="s">
        <v>956</v>
      </c>
      <c r="C96" s="27" t="s">
        <v>429</v>
      </c>
      <c r="D96" s="27" t="s">
        <v>16</v>
      </c>
      <c r="E96" s="4" t="s">
        <v>61</v>
      </c>
      <c r="F96" s="4" t="s">
        <v>506</v>
      </c>
      <c r="G96" s="4" t="s">
        <v>1048</v>
      </c>
      <c r="H96" s="3" t="s">
        <v>8</v>
      </c>
      <c r="I96" s="27">
        <v>21.144442000000002</v>
      </c>
      <c r="J96" s="27">
        <v>-101.7038</v>
      </c>
      <c r="K96" s="3" t="s">
        <v>139</v>
      </c>
      <c r="L96" s="5" t="str">
        <f t="shared" si="2"/>
        <v>Ver en Google Maps</v>
      </c>
      <c r="M96" s="15">
        <v>1</v>
      </c>
      <c r="N96" s="7">
        <v>45933</v>
      </c>
      <c r="O96" s="1">
        <f>DAY(Tabla14[[#This Row],[Fecha de rev]])</f>
        <v>3</v>
      </c>
      <c r="P96" s="1">
        <f>MONTH(Tabla14[[#This Row],[Fecha de rev]])</f>
        <v>10</v>
      </c>
      <c r="Q96" s="1">
        <f>YEAR(Tabla14[[#This Row],[Fecha de rev]])</f>
        <v>2025</v>
      </c>
      <c r="R96" s="1">
        <v>1</v>
      </c>
      <c r="S96" s="1" t="s">
        <v>138</v>
      </c>
      <c r="T96" s="1" t="s">
        <v>138</v>
      </c>
      <c r="U96" s="1" t="s">
        <v>138</v>
      </c>
      <c r="V96" s="1" t="s">
        <v>138</v>
      </c>
      <c r="W96" s="1" t="s">
        <v>138</v>
      </c>
      <c r="X96" s="1" t="s">
        <v>138</v>
      </c>
      <c r="Y96" s="1" t="s">
        <v>138</v>
      </c>
      <c r="Z96" s="1" t="s">
        <v>138</v>
      </c>
      <c r="AA96" s="1">
        <v>16.989999999999998</v>
      </c>
      <c r="AB96" s="1">
        <v>33.479999999999997</v>
      </c>
      <c r="AC96" s="2" t="s">
        <v>968</v>
      </c>
      <c r="AD96" s="2" t="s">
        <v>957</v>
      </c>
      <c r="AE96" s="1">
        <f t="shared" si="3"/>
        <v>8</v>
      </c>
      <c r="AF96" s="121" t="s">
        <v>3116</v>
      </c>
    </row>
    <row r="97" spans="1:32" x14ac:dyDescent="0.2">
      <c r="A97" s="14">
        <v>296</v>
      </c>
      <c r="B97" s="3" t="s">
        <v>956</v>
      </c>
      <c r="C97" s="27" t="s">
        <v>429</v>
      </c>
      <c r="D97" s="27" t="s">
        <v>16</v>
      </c>
      <c r="E97" s="4" t="s">
        <v>191</v>
      </c>
      <c r="F97" s="4" t="s">
        <v>507</v>
      </c>
      <c r="G97" s="4" t="s">
        <v>23</v>
      </c>
      <c r="H97" s="3" t="s">
        <v>8</v>
      </c>
      <c r="I97" s="27">
        <v>21.09517</v>
      </c>
      <c r="J97" s="27">
        <v>-101.71593</v>
      </c>
      <c r="K97" s="3"/>
      <c r="L97" s="5" t="str">
        <f t="shared" si="2"/>
        <v>Ver en Google Maps</v>
      </c>
      <c r="M97" s="15">
        <v>1</v>
      </c>
      <c r="O97" s="1">
        <f>DAY(Tabla14[[#This Row],[Fecha de rev]])</f>
        <v>0</v>
      </c>
      <c r="P97" s="1">
        <f>MONTH(Tabla14[[#This Row],[Fecha de rev]])</f>
        <v>1</v>
      </c>
      <c r="Q97" s="1">
        <f>YEAR(Tabla14[[#This Row],[Fecha de rev]])</f>
        <v>1900</v>
      </c>
      <c r="AC97" s="1"/>
      <c r="AF97" s="121"/>
    </row>
    <row r="98" spans="1:32" x14ac:dyDescent="0.2">
      <c r="A98" s="14">
        <v>298</v>
      </c>
      <c r="B98" s="3" t="s">
        <v>956</v>
      </c>
      <c r="C98" s="27" t="s">
        <v>429</v>
      </c>
      <c r="D98" s="27" t="s">
        <v>16</v>
      </c>
      <c r="E98" s="4" t="s">
        <v>192</v>
      </c>
      <c r="F98" s="4" t="s">
        <v>508</v>
      </c>
      <c r="G98" s="4" t="s">
        <v>1049</v>
      </c>
      <c r="H98" s="3" t="s">
        <v>8</v>
      </c>
      <c r="I98" s="27">
        <v>21.100899999999999</v>
      </c>
      <c r="J98" s="27">
        <v>-101.69466</v>
      </c>
      <c r="K98" s="3" t="s">
        <v>139</v>
      </c>
      <c r="L98" s="5" t="str">
        <f t="shared" si="2"/>
        <v>Ver en Google Maps</v>
      </c>
      <c r="M98" s="15">
        <v>2</v>
      </c>
      <c r="N98" s="7">
        <v>45932</v>
      </c>
      <c r="O98" s="1">
        <f>DAY(Tabla14[[#This Row],[Fecha de rev]])</f>
        <v>2</v>
      </c>
      <c r="P98" s="1">
        <f>MONTH(Tabla14[[#This Row],[Fecha de rev]])</f>
        <v>10</v>
      </c>
      <c r="Q98" s="1">
        <f>YEAR(Tabla14[[#This Row],[Fecha de rev]])</f>
        <v>2025</v>
      </c>
      <c r="R98" s="1">
        <v>1</v>
      </c>
      <c r="S98" s="1" t="s">
        <v>138</v>
      </c>
      <c r="T98" s="1" t="s">
        <v>138</v>
      </c>
      <c r="U98" s="1" t="s">
        <v>138</v>
      </c>
      <c r="V98" s="1" t="s">
        <v>138</v>
      </c>
      <c r="W98" s="1" t="s">
        <v>138</v>
      </c>
      <c r="X98" s="1" t="s">
        <v>138</v>
      </c>
      <c r="Y98" s="1" t="s">
        <v>138</v>
      </c>
      <c r="Z98" s="1" t="s">
        <v>138</v>
      </c>
      <c r="AA98" s="1">
        <v>101.82</v>
      </c>
      <c r="AB98" s="1">
        <v>69.64</v>
      </c>
      <c r="AC98" s="2" t="s">
        <v>968</v>
      </c>
      <c r="AD98" s="2" t="s">
        <v>954</v>
      </c>
      <c r="AE98" s="1">
        <f t="shared" si="3"/>
        <v>8</v>
      </c>
      <c r="AF98" s="121" t="s">
        <v>3116</v>
      </c>
    </row>
    <row r="99" spans="1:32" x14ac:dyDescent="0.2">
      <c r="A99" s="14">
        <v>305</v>
      </c>
      <c r="B99" s="3" t="s">
        <v>956</v>
      </c>
      <c r="C99" s="27" t="s">
        <v>429</v>
      </c>
      <c r="D99" s="27" t="s">
        <v>16</v>
      </c>
      <c r="E99" s="4" t="s">
        <v>193</v>
      </c>
      <c r="F99" s="4" t="s">
        <v>509</v>
      </c>
      <c r="G99" s="4" t="s">
        <v>194</v>
      </c>
      <c r="H99" s="3" t="s">
        <v>8</v>
      </c>
      <c r="I99" s="27">
        <v>21.155850000000001</v>
      </c>
      <c r="J99" s="27">
        <v>-101.69033</v>
      </c>
      <c r="K99" s="3" t="s">
        <v>139</v>
      </c>
      <c r="L99" s="5" t="str">
        <f t="shared" si="2"/>
        <v>Ver en Google Maps</v>
      </c>
      <c r="M99" s="15">
        <v>1</v>
      </c>
      <c r="N99" s="7">
        <v>45929</v>
      </c>
      <c r="O99" s="1">
        <f>DAY(Tabla14[[#This Row],[Fecha de rev]])</f>
        <v>29</v>
      </c>
      <c r="P99" s="1">
        <f>MONTH(Tabla14[[#This Row],[Fecha de rev]])</f>
        <v>9</v>
      </c>
      <c r="Q99" s="1">
        <f>YEAR(Tabla14[[#This Row],[Fecha de rev]])</f>
        <v>2025</v>
      </c>
      <c r="R99" s="1">
        <v>1</v>
      </c>
      <c r="S99" s="1" t="s">
        <v>138</v>
      </c>
      <c r="T99" s="1" t="s">
        <v>138</v>
      </c>
      <c r="U99" s="1" t="s">
        <v>138</v>
      </c>
      <c r="V99" s="1" t="s">
        <v>934</v>
      </c>
      <c r="W99" s="1" t="s">
        <v>138</v>
      </c>
      <c r="X99" s="1" t="s">
        <v>138</v>
      </c>
      <c r="Y99" s="1" t="s">
        <v>934</v>
      </c>
      <c r="Z99" s="1" t="s">
        <v>138</v>
      </c>
      <c r="AA99" s="1">
        <v>18.329999999999998</v>
      </c>
      <c r="AB99" s="1">
        <v>24.28</v>
      </c>
      <c r="AC99" s="2" t="s">
        <v>936</v>
      </c>
      <c r="AD99" s="2" t="s">
        <v>954</v>
      </c>
      <c r="AE99" s="1">
        <f t="shared" si="3"/>
        <v>6</v>
      </c>
      <c r="AF99" s="121"/>
    </row>
    <row r="100" spans="1:32" x14ac:dyDescent="0.2">
      <c r="A100" s="14">
        <v>307</v>
      </c>
      <c r="B100" s="3" t="s">
        <v>956</v>
      </c>
      <c r="C100" s="27" t="s">
        <v>429</v>
      </c>
      <c r="D100" s="27" t="s">
        <v>16</v>
      </c>
      <c r="E100" s="4" t="s">
        <v>62</v>
      </c>
      <c r="F100" s="4" t="s">
        <v>510</v>
      </c>
      <c r="G100" s="4" t="s">
        <v>1050</v>
      </c>
      <c r="H100" s="3" t="s">
        <v>8</v>
      </c>
      <c r="I100" s="27">
        <v>21.103490000000001</v>
      </c>
      <c r="J100" s="27">
        <v>-101.66767</v>
      </c>
      <c r="K100" s="3" t="s">
        <v>139</v>
      </c>
      <c r="L100" s="5" t="str">
        <f t="shared" si="2"/>
        <v>Ver en Google Maps</v>
      </c>
      <c r="M100" s="15">
        <v>1</v>
      </c>
      <c r="N100" s="7">
        <v>45934</v>
      </c>
      <c r="O100" s="1">
        <f>DAY(Tabla14[[#This Row],[Fecha de rev]])</f>
        <v>4</v>
      </c>
      <c r="P100" s="1">
        <f>MONTH(Tabla14[[#This Row],[Fecha de rev]])</f>
        <v>10</v>
      </c>
      <c r="Q100" s="1">
        <f>YEAR(Tabla14[[#This Row],[Fecha de rev]])</f>
        <v>2025</v>
      </c>
      <c r="R100" s="1">
        <v>1</v>
      </c>
      <c r="S100" s="1" t="s">
        <v>138</v>
      </c>
      <c r="T100" s="1" t="s">
        <v>138</v>
      </c>
      <c r="U100" s="1" t="s">
        <v>138</v>
      </c>
      <c r="V100" s="1" t="s">
        <v>138</v>
      </c>
      <c r="W100" s="1" t="s">
        <v>138</v>
      </c>
      <c r="X100" s="1" t="s">
        <v>138</v>
      </c>
      <c r="Y100" s="1" t="s">
        <v>138</v>
      </c>
      <c r="Z100" s="1" t="s">
        <v>138</v>
      </c>
      <c r="AA100" s="1">
        <v>66.58</v>
      </c>
      <c r="AB100" s="1">
        <v>25.95</v>
      </c>
      <c r="AC100" s="2" t="s">
        <v>968</v>
      </c>
      <c r="AD100" s="2" t="s">
        <v>954</v>
      </c>
      <c r="AE100" s="1">
        <f t="shared" si="3"/>
        <v>8</v>
      </c>
      <c r="AF100" s="121" t="s">
        <v>3116</v>
      </c>
    </row>
    <row r="101" spans="1:32" x14ac:dyDescent="0.2">
      <c r="A101" s="14">
        <v>312</v>
      </c>
      <c r="B101" s="3" t="s">
        <v>956</v>
      </c>
      <c r="C101" s="27" t="s">
        <v>429</v>
      </c>
      <c r="D101" s="27" t="s">
        <v>16</v>
      </c>
      <c r="E101" s="4" t="s">
        <v>63</v>
      </c>
      <c r="F101" s="4" t="s">
        <v>511</v>
      </c>
      <c r="G101" s="4" t="s">
        <v>1051</v>
      </c>
      <c r="H101" s="3" t="s">
        <v>8</v>
      </c>
      <c r="I101" s="27">
        <v>21.12172</v>
      </c>
      <c r="J101" s="27">
        <v>-101.70778</v>
      </c>
      <c r="K101" s="3" t="s">
        <v>139</v>
      </c>
      <c r="L101" s="5" t="str">
        <f t="shared" si="2"/>
        <v>Ver en Google Maps</v>
      </c>
      <c r="M101" s="15">
        <v>2</v>
      </c>
      <c r="N101" s="7">
        <v>45933</v>
      </c>
      <c r="O101" s="1">
        <f>DAY(Tabla14[[#This Row],[Fecha de rev]])</f>
        <v>3</v>
      </c>
      <c r="P101" s="1">
        <f>MONTH(Tabla14[[#This Row],[Fecha de rev]])</f>
        <v>10</v>
      </c>
      <c r="Q101" s="1">
        <f>YEAR(Tabla14[[#This Row],[Fecha de rev]])</f>
        <v>2025</v>
      </c>
      <c r="R101" s="1">
        <v>1</v>
      </c>
      <c r="S101" s="1" t="s">
        <v>138</v>
      </c>
      <c r="T101" s="1" t="s">
        <v>138</v>
      </c>
      <c r="U101" s="1" t="s">
        <v>138</v>
      </c>
      <c r="V101" s="1" t="s">
        <v>138</v>
      </c>
      <c r="W101" s="1" t="s">
        <v>138</v>
      </c>
      <c r="X101" s="1" t="s">
        <v>138</v>
      </c>
      <c r="Y101" s="1" t="s">
        <v>138</v>
      </c>
      <c r="Z101" s="1" t="s">
        <v>934</v>
      </c>
      <c r="AA101" s="1">
        <v>0</v>
      </c>
      <c r="AB101" s="1">
        <v>0</v>
      </c>
      <c r="AC101" s="2" t="s">
        <v>935</v>
      </c>
      <c r="AD101" s="2" t="s">
        <v>954</v>
      </c>
      <c r="AE101" s="1">
        <f t="shared" si="3"/>
        <v>7</v>
      </c>
      <c r="AF101" s="121"/>
    </row>
    <row r="102" spans="1:32" x14ac:dyDescent="0.2">
      <c r="A102" s="14">
        <v>313</v>
      </c>
      <c r="B102" s="3" t="s">
        <v>956</v>
      </c>
      <c r="C102" s="27" t="s">
        <v>429</v>
      </c>
      <c r="D102" s="27" t="s">
        <v>16</v>
      </c>
      <c r="E102" s="4" t="s">
        <v>64</v>
      </c>
      <c r="F102" s="4" t="s">
        <v>512</v>
      </c>
      <c r="G102" s="4" t="s">
        <v>1052</v>
      </c>
      <c r="H102" s="3" t="s">
        <v>8</v>
      </c>
      <c r="I102" s="27">
        <v>21.119</v>
      </c>
      <c r="J102" s="27">
        <v>-101.65036000000001</v>
      </c>
      <c r="K102" s="3" t="s">
        <v>139</v>
      </c>
      <c r="L102" s="5" t="str">
        <f t="shared" si="2"/>
        <v>Ver en Google Maps</v>
      </c>
      <c r="M102" s="15">
        <v>1</v>
      </c>
      <c r="N102" s="7">
        <v>45931</v>
      </c>
      <c r="O102" s="1">
        <f>DAY(Tabla14[[#This Row],[Fecha de rev]])</f>
        <v>1</v>
      </c>
      <c r="P102" s="1">
        <f>MONTH(Tabla14[[#This Row],[Fecha de rev]])</f>
        <v>10</v>
      </c>
      <c r="Q102" s="1">
        <f>YEAR(Tabla14[[#This Row],[Fecha de rev]])</f>
        <v>2025</v>
      </c>
      <c r="R102" s="1">
        <v>1</v>
      </c>
      <c r="S102" s="1" t="s">
        <v>138</v>
      </c>
      <c r="T102" s="1" t="s">
        <v>138</v>
      </c>
      <c r="U102" s="1" t="s">
        <v>138</v>
      </c>
      <c r="V102" s="1" t="s">
        <v>138</v>
      </c>
      <c r="W102" s="1" t="s">
        <v>138</v>
      </c>
      <c r="X102" s="1" t="s">
        <v>138</v>
      </c>
      <c r="Y102" s="1" t="s">
        <v>138</v>
      </c>
      <c r="Z102" s="1" t="s">
        <v>138</v>
      </c>
      <c r="AA102" s="1">
        <v>115.42</v>
      </c>
      <c r="AB102" s="1">
        <v>31.85</v>
      </c>
      <c r="AC102" s="2" t="s">
        <v>968</v>
      </c>
      <c r="AD102" s="2" t="s">
        <v>954</v>
      </c>
      <c r="AE102" s="1">
        <f t="shared" si="3"/>
        <v>8</v>
      </c>
      <c r="AF102" s="121" t="s">
        <v>3116</v>
      </c>
    </row>
    <row r="103" spans="1:32" x14ac:dyDescent="0.2">
      <c r="A103" s="14">
        <v>314</v>
      </c>
      <c r="B103" s="3" t="s">
        <v>956</v>
      </c>
      <c r="C103" s="27" t="s">
        <v>429</v>
      </c>
      <c r="D103" s="27" t="s">
        <v>16</v>
      </c>
      <c r="E103" s="4" t="s">
        <v>195</v>
      </c>
      <c r="F103" s="4" t="s">
        <v>513</v>
      </c>
      <c r="G103" s="4" t="s">
        <v>1053</v>
      </c>
      <c r="H103" s="3" t="s">
        <v>8</v>
      </c>
      <c r="I103" s="27">
        <v>21.112760000000002</v>
      </c>
      <c r="J103" s="27">
        <v>-101.70654</v>
      </c>
      <c r="K103" s="3" t="s">
        <v>139</v>
      </c>
      <c r="L103" s="5" t="str">
        <f t="shared" si="2"/>
        <v>Ver en Google Maps</v>
      </c>
      <c r="M103" s="15">
        <v>1</v>
      </c>
      <c r="N103" s="7">
        <v>45940</v>
      </c>
      <c r="O103" s="1">
        <f>DAY(Tabla14[[#This Row],[Fecha de rev]])</f>
        <v>10</v>
      </c>
      <c r="P103" s="1">
        <f>MONTH(Tabla14[[#This Row],[Fecha de rev]])</f>
        <v>10</v>
      </c>
      <c r="Q103" s="1">
        <f>YEAR(Tabla14[[#This Row],[Fecha de rev]])</f>
        <v>2025</v>
      </c>
      <c r="R103" s="1">
        <v>1</v>
      </c>
      <c r="S103" s="1" t="s">
        <v>138</v>
      </c>
      <c r="T103" s="1" t="s">
        <v>138</v>
      </c>
      <c r="U103" s="1" t="s">
        <v>138</v>
      </c>
      <c r="V103" s="1" t="s">
        <v>138</v>
      </c>
      <c r="W103" s="1" t="s">
        <v>138</v>
      </c>
      <c r="X103" s="1" t="s">
        <v>934</v>
      </c>
      <c r="Y103" s="1" t="s">
        <v>138</v>
      </c>
      <c r="Z103" s="1" t="s">
        <v>934</v>
      </c>
      <c r="AA103" s="1">
        <v>8.15</v>
      </c>
      <c r="AB103" s="1">
        <v>30.61</v>
      </c>
      <c r="AC103" s="2" t="s">
        <v>1421</v>
      </c>
      <c r="AD103" s="2" t="s">
        <v>957</v>
      </c>
      <c r="AE103" s="1">
        <f t="shared" si="3"/>
        <v>6</v>
      </c>
      <c r="AF103" s="121"/>
    </row>
    <row r="104" spans="1:32" x14ac:dyDescent="0.2">
      <c r="A104" s="14">
        <v>315</v>
      </c>
      <c r="B104" s="3" t="s">
        <v>956</v>
      </c>
      <c r="C104" s="27" t="s">
        <v>429</v>
      </c>
      <c r="D104" s="27" t="s">
        <v>16</v>
      </c>
      <c r="E104" s="4" t="s">
        <v>196</v>
      </c>
      <c r="F104" s="4" t="s">
        <v>514</v>
      </c>
      <c r="G104" s="4" t="s">
        <v>1054</v>
      </c>
      <c r="H104" s="3" t="s">
        <v>8</v>
      </c>
      <c r="I104" s="27">
        <v>21.094304999999999</v>
      </c>
      <c r="J104" s="27">
        <v>-101.695171</v>
      </c>
      <c r="K104" s="3"/>
      <c r="L104" s="5" t="str">
        <f t="shared" si="2"/>
        <v>Ver en Google Maps</v>
      </c>
      <c r="M104" s="15">
        <v>1</v>
      </c>
      <c r="O104" s="1">
        <f>DAY(Tabla14[[#This Row],[Fecha de rev]])</f>
        <v>0</v>
      </c>
      <c r="P104" s="1">
        <f>MONTH(Tabla14[[#This Row],[Fecha de rev]])</f>
        <v>1</v>
      </c>
      <c r="Q104" s="1">
        <f>YEAR(Tabla14[[#This Row],[Fecha de rev]])</f>
        <v>1900</v>
      </c>
      <c r="AC104" s="1"/>
      <c r="AF104" s="121"/>
    </row>
    <row r="105" spans="1:32" x14ac:dyDescent="0.2">
      <c r="A105" s="14">
        <v>322</v>
      </c>
      <c r="B105" s="3" t="s">
        <v>956</v>
      </c>
      <c r="C105" s="27" t="s">
        <v>429</v>
      </c>
      <c r="D105" s="27" t="s">
        <v>16</v>
      </c>
      <c r="E105" s="4" t="s">
        <v>65</v>
      </c>
      <c r="F105" s="4" t="s">
        <v>515</v>
      </c>
      <c r="G105" s="4" t="s">
        <v>1055</v>
      </c>
      <c r="H105" s="3" t="s">
        <v>8</v>
      </c>
      <c r="I105" s="27">
        <v>21.109000000000002</v>
      </c>
      <c r="J105" s="27">
        <v>-101.64915000000001</v>
      </c>
      <c r="K105" s="3" t="s">
        <v>139</v>
      </c>
      <c r="L105" s="5" t="str">
        <f t="shared" si="2"/>
        <v>Ver en Google Maps</v>
      </c>
      <c r="M105" s="15">
        <v>2</v>
      </c>
      <c r="N105" s="7">
        <v>45934</v>
      </c>
      <c r="O105" s="1">
        <f>DAY(Tabla14[[#This Row],[Fecha de rev]])</f>
        <v>4</v>
      </c>
      <c r="P105" s="1">
        <f>MONTH(Tabla14[[#This Row],[Fecha de rev]])</f>
        <v>10</v>
      </c>
      <c r="Q105" s="1">
        <f>YEAR(Tabla14[[#This Row],[Fecha de rev]])</f>
        <v>2025</v>
      </c>
      <c r="R105" s="1">
        <v>1</v>
      </c>
      <c r="S105" s="1" t="s">
        <v>138</v>
      </c>
      <c r="T105" s="1" t="s">
        <v>138</v>
      </c>
      <c r="U105" s="1" t="s">
        <v>138</v>
      </c>
      <c r="V105" s="1" t="s">
        <v>138</v>
      </c>
      <c r="W105" s="1" t="s">
        <v>138</v>
      </c>
      <c r="X105" s="1" t="s">
        <v>138</v>
      </c>
      <c r="Y105" s="1" t="s">
        <v>138</v>
      </c>
      <c r="Z105" s="1" t="s">
        <v>934</v>
      </c>
      <c r="AA105" s="1">
        <v>9.9700000000000006</v>
      </c>
      <c r="AB105" s="1">
        <v>11.94</v>
      </c>
      <c r="AC105" s="2" t="s">
        <v>970</v>
      </c>
      <c r="AD105" s="2" t="s">
        <v>954</v>
      </c>
      <c r="AE105" s="1">
        <f t="shared" si="3"/>
        <v>7</v>
      </c>
      <c r="AF105" s="121"/>
    </row>
    <row r="106" spans="1:32" x14ac:dyDescent="0.2">
      <c r="A106" s="14">
        <v>323</v>
      </c>
      <c r="B106" s="3" t="s">
        <v>956</v>
      </c>
      <c r="C106" s="27" t="s">
        <v>429</v>
      </c>
      <c r="D106" s="27" t="s">
        <v>16</v>
      </c>
      <c r="E106" s="4" t="s">
        <v>197</v>
      </c>
      <c r="F106" s="4" t="s">
        <v>516</v>
      </c>
      <c r="G106" s="4" t="s">
        <v>29</v>
      </c>
      <c r="H106" s="3" t="s">
        <v>8</v>
      </c>
      <c r="I106" s="27">
        <v>21.093509999999998</v>
      </c>
      <c r="J106" s="27">
        <v>-101.65509</v>
      </c>
      <c r="K106" s="3"/>
      <c r="L106" s="5" t="str">
        <f t="shared" si="2"/>
        <v>Ver en Google Maps</v>
      </c>
      <c r="M106" s="15">
        <v>2</v>
      </c>
      <c r="O106" s="1">
        <f>DAY(Tabla14[[#This Row],[Fecha de rev]])</f>
        <v>0</v>
      </c>
      <c r="P106" s="1">
        <f>MONTH(Tabla14[[#This Row],[Fecha de rev]])</f>
        <v>1</v>
      </c>
      <c r="Q106" s="1">
        <f>YEAR(Tabla14[[#This Row],[Fecha de rev]])</f>
        <v>1900</v>
      </c>
      <c r="AC106" s="1"/>
      <c r="AF106" s="121"/>
    </row>
    <row r="107" spans="1:32" x14ac:dyDescent="0.2">
      <c r="A107" s="14">
        <v>333</v>
      </c>
      <c r="B107" s="3" t="s">
        <v>956</v>
      </c>
      <c r="C107" s="27" t="s">
        <v>429</v>
      </c>
      <c r="D107" s="27" t="s">
        <v>16</v>
      </c>
      <c r="E107" s="4" t="s">
        <v>198</v>
      </c>
      <c r="F107" s="4" t="s">
        <v>517</v>
      </c>
      <c r="G107" s="4" t="s">
        <v>994</v>
      </c>
      <c r="H107" s="3" t="s">
        <v>8</v>
      </c>
      <c r="I107" s="27">
        <v>21.126930000000002</v>
      </c>
      <c r="J107" s="27">
        <v>-101.70362</v>
      </c>
      <c r="K107" s="3" t="s">
        <v>139</v>
      </c>
      <c r="L107" s="5" t="str">
        <f t="shared" si="2"/>
        <v>Ver en Google Maps</v>
      </c>
      <c r="M107" s="15">
        <v>1</v>
      </c>
      <c r="N107" s="7">
        <v>45933</v>
      </c>
      <c r="O107" s="1">
        <f>DAY(Tabla14[[#This Row],[Fecha de rev]])</f>
        <v>3</v>
      </c>
      <c r="P107" s="1">
        <f>MONTH(Tabla14[[#This Row],[Fecha de rev]])</f>
        <v>10</v>
      </c>
      <c r="Q107" s="1">
        <f>YEAR(Tabla14[[#This Row],[Fecha de rev]])</f>
        <v>2025</v>
      </c>
      <c r="R107" s="1">
        <v>1</v>
      </c>
      <c r="S107" s="1" t="s">
        <v>138</v>
      </c>
      <c r="T107" s="1" t="s">
        <v>138</v>
      </c>
      <c r="U107" s="1" t="s">
        <v>138</v>
      </c>
      <c r="V107" s="1" t="s">
        <v>138</v>
      </c>
      <c r="W107" s="1" t="s">
        <v>138</v>
      </c>
      <c r="X107" s="1" t="s">
        <v>138</v>
      </c>
      <c r="Y107" s="1" t="s">
        <v>138</v>
      </c>
      <c r="Z107" s="1" t="s">
        <v>934</v>
      </c>
      <c r="AA107" s="1">
        <v>7.59</v>
      </c>
      <c r="AB107" s="1">
        <v>10.02</v>
      </c>
      <c r="AC107" s="2" t="s">
        <v>970</v>
      </c>
      <c r="AD107" s="2" t="s">
        <v>954</v>
      </c>
      <c r="AE107" s="1">
        <f t="shared" si="3"/>
        <v>7</v>
      </c>
      <c r="AF107" s="121"/>
    </row>
    <row r="108" spans="1:32" x14ac:dyDescent="0.2">
      <c r="A108" s="14">
        <v>334</v>
      </c>
      <c r="B108" s="3" t="s">
        <v>956</v>
      </c>
      <c r="C108" s="27" t="s">
        <v>429</v>
      </c>
      <c r="D108" s="27" t="s">
        <v>16</v>
      </c>
      <c r="E108" s="4" t="s">
        <v>199</v>
      </c>
      <c r="F108" s="4" t="s">
        <v>518</v>
      </c>
      <c r="G108" s="4" t="s">
        <v>1013</v>
      </c>
      <c r="H108" s="3" t="s">
        <v>8</v>
      </c>
      <c r="I108" s="27">
        <v>21.141580000000001</v>
      </c>
      <c r="J108" s="27">
        <v>-101.69583</v>
      </c>
      <c r="K108" s="3"/>
      <c r="L108" s="5" t="str">
        <f t="shared" si="2"/>
        <v>Ver en Google Maps</v>
      </c>
      <c r="M108" s="15">
        <v>2</v>
      </c>
      <c r="O108" s="1">
        <f>DAY(Tabla14[[#This Row],[Fecha de rev]])</f>
        <v>0</v>
      </c>
      <c r="P108" s="1">
        <f>MONTH(Tabla14[[#This Row],[Fecha de rev]])</f>
        <v>1</v>
      </c>
      <c r="Q108" s="1">
        <f>YEAR(Tabla14[[#This Row],[Fecha de rev]])</f>
        <v>1900</v>
      </c>
      <c r="AC108" s="1"/>
      <c r="AF108" s="121"/>
    </row>
    <row r="109" spans="1:32" x14ac:dyDescent="0.2">
      <c r="A109" s="14">
        <v>335</v>
      </c>
      <c r="B109" s="3" t="s">
        <v>956</v>
      </c>
      <c r="C109" s="27" t="s">
        <v>429</v>
      </c>
      <c r="D109" s="27" t="s">
        <v>16</v>
      </c>
      <c r="E109" s="4" t="s">
        <v>66</v>
      </c>
      <c r="F109" s="4" t="s">
        <v>519</v>
      </c>
      <c r="G109" s="4" t="s">
        <v>1056</v>
      </c>
      <c r="H109" s="3" t="s">
        <v>8</v>
      </c>
      <c r="I109" s="27">
        <v>21.115880000000001</v>
      </c>
      <c r="J109" s="27">
        <v>-101.69379000000001</v>
      </c>
      <c r="K109" s="3" t="s">
        <v>139</v>
      </c>
      <c r="L109" s="5" t="str">
        <f t="shared" si="2"/>
        <v>Ver en Google Maps</v>
      </c>
      <c r="M109" s="15">
        <v>1</v>
      </c>
      <c r="N109" s="7">
        <v>45940</v>
      </c>
      <c r="O109" s="1">
        <f>DAY(Tabla14[[#This Row],[Fecha de rev]])</f>
        <v>10</v>
      </c>
      <c r="P109" s="1">
        <f>MONTH(Tabla14[[#This Row],[Fecha de rev]])</f>
        <v>10</v>
      </c>
      <c r="Q109" s="1">
        <f>YEAR(Tabla14[[#This Row],[Fecha de rev]])</f>
        <v>2025</v>
      </c>
      <c r="R109" s="1">
        <v>1</v>
      </c>
      <c r="S109" s="1" t="s">
        <v>934</v>
      </c>
      <c r="T109" s="1" t="s">
        <v>934</v>
      </c>
      <c r="U109" s="1" t="s">
        <v>934</v>
      </c>
      <c r="V109" s="1" t="s">
        <v>934</v>
      </c>
      <c r="W109" s="1" t="s">
        <v>934</v>
      </c>
      <c r="X109" s="1" t="s">
        <v>934</v>
      </c>
      <c r="Y109" s="1" t="s">
        <v>934</v>
      </c>
      <c r="Z109" s="1" t="s">
        <v>934</v>
      </c>
      <c r="AA109" s="1">
        <v>0</v>
      </c>
      <c r="AB109" s="1">
        <v>0</v>
      </c>
      <c r="AC109" s="2" t="s">
        <v>1422</v>
      </c>
      <c r="AD109" s="2" t="s">
        <v>957</v>
      </c>
      <c r="AE109" s="1">
        <f t="shared" si="3"/>
        <v>0</v>
      </c>
      <c r="AF109" s="121"/>
    </row>
    <row r="110" spans="1:32" x14ac:dyDescent="0.2">
      <c r="A110" s="14">
        <v>337</v>
      </c>
      <c r="B110" s="3" t="s">
        <v>956</v>
      </c>
      <c r="C110" s="27" t="s">
        <v>429</v>
      </c>
      <c r="D110" s="27" t="s">
        <v>16</v>
      </c>
      <c r="E110" s="4" t="s">
        <v>67</v>
      </c>
      <c r="F110" s="4" t="s">
        <v>520</v>
      </c>
      <c r="G110" s="4" t="s">
        <v>1057</v>
      </c>
      <c r="H110" s="3" t="s">
        <v>8</v>
      </c>
      <c r="I110" s="27">
        <v>21.1296</v>
      </c>
      <c r="J110" s="27">
        <v>-101.70950000000001</v>
      </c>
      <c r="K110" s="3"/>
      <c r="L110" s="5" t="str">
        <f t="shared" si="2"/>
        <v>Ver en Google Maps</v>
      </c>
      <c r="M110" s="15">
        <v>1</v>
      </c>
      <c r="O110" s="1">
        <f>DAY(Tabla14[[#This Row],[Fecha de rev]])</f>
        <v>0</v>
      </c>
      <c r="P110" s="1">
        <f>MONTH(Tabla14[[#This Row],[Fecha de rev]])</f>
        <v>1</v>
      </c>
      <c r="Q110" s="1">
        <f>YEAR(Tabla14[[#This Row],[Fecha de rev]])</f>
        <v>1900</v>
      </c>
      <c r="AC110" s="1"/>
      <c r="AF110" s="121"/>
    </row>
    <row r="111" spans="1:32" x14ac:dyDescent="0.2">
      <c r="A111" s="14">
        <v>339</v>
      </c>
      <c r="B111" s="3" t="s">
        <v>956</v>
      </c>
      <c r="C111" s="27" t="s">
        <v>429</v>
      </c>
      <c r="D111" s="27" t="s">
        <v>16</v>
      </c>
      <c r="E111" s="4" t="s">
        <v>68</v>
      </c>
      <c r="F111" s="4" t="s">
        <v>521</v>
      </c>
      <c r="G111" s="4" t="s">
        <v>1004</v>
      </c>
      <c r="H111" s="3" t="s">
        <v>8</v>
      </c>
      <c r="I111" s="27">
        <v>21.098794000000002</v>
      </c>
      <c r="J111" s="27">
        <v>-101.65069</v>
      </c>
      <c r="K111" s="3" t="s">
        <v>139</v>
      </c>
      <c r="L111" s="5" t="str">
        <f t="shared" si="2"/>
        <v>Ver en Google Maps</v>
      </c>
      <c r="M111" s="15">
        <v>2</v>
      </c>
      <c r="N111" s="7">
        <v>45934</v>
      </c>
      <c r="O111" s="1">
        <f>DAY(Tabla14[[#This Row],[Fecha de rev]])</f>
        <v>4</v>
      </c>
      <c r="P111" s="1">
        <f>MONTH(Tabla14[[#This Row],[Fecha de rev]])</f>
        <v>10</v>
      </c>
      <c r="Q111" s="1">
        <f>YEAR(Tabla14[[#This Row],[Fecha de rev]])</f>
        <v>2025</v>
      </c>
      <c r="R111" s="1">
        <v>1</v>
      </c>
      <c r="S111" s="1" t="s">
        <v>934</v>
      </c>
      <c r="T111" s="1" t="s">
        <v>138</v>
      </c>
      <c r="U111" s="1" t="s">
        <v>138</v>
      </c>
      <c r="V111" s="1" t="s">
        <v>138</v>
      </c>
      <c r="W111" s="1" t="s">
        <v>138</v>
      </c>
      <c r="X111" s="1" t="s">
        <v>138</v>
      </c>
      <c r="Y111" s="1" t="s">
        <v>934</v>
      </c>
      <c r="Z111" s="1" t="s">
        <v>138</v>
      </c>
      <c r="AA111" s="1">
        <v>60.04</v>
      </c>
      <c r="AB111" s="1">
        <v>13.2</v>
      </c>
      <c r="AC111" s="2" t="s">
        <v>945</v>
      </c>
      <c r="AD111" s="2" t="s">
        <v>954</v>
      </c>
      <c r="AE111" s="1">
        <f t="shared" si="3"/>
        <v>6</v>
      </c>
      <c r="AF111" s="121"/>
    </row>
    <row r="112" spans="1:32" x14ac:dyDescent="0.2">
      <c r="A112" s="14">
        <v>340</v>
      </c>
      <c r="B112" s="3" t="s">
        <v>956</v>
      </c>
      <c r="C112" s="27" t="s">
        <v>429</v>
      </c>
      <c r="D112" s="27" t="s">
        <v>16</v>
      </c>
      <c r="E112" s="4" t="s">
        <v>200</v>
      </c>
      <c r="F112" s="4" t="s">
        <v>522</v>
      </c>
      <c r="G112" s="4" t="s">
        <v>1058</v>
      </c>
      <c r="H112" s="3" t="s">
        <v>8</v>
      </c>
      <c r="I112" s="27">
        <v>21.098649999999999</v>
      </c>
      <c r="J112" s="27">
        <v>-101.72927</v>
      </c>
      <c r="K112" s="3"/>
      <c r="L112" s="5" t="str">
        <f t="shared" si="2"/>
        <v>Ver en Google Maps</v>
      </c>
      <c r="M112" s="15">
        <v>1</v>
      </c>
      <c r="O112" s="1">
        <f>DAY(Tabla14[[#This Row],[Fecha de rev]])</f>
        <v>0</v>
      </c>
      <c r="P112" s="1">
        <f>MONTH(Tabla14[[#This Row],[Fecha de rev]])</f>
        <v>1</v>
      </c>
      <c r="Q112" s="1">
        <f>YEAR(Tabla14[[#This Row],[Fecha de rev]])</f>
        <v>1900</v>
      </c>
      <c r="AC112" s="1"/>
      <c r="AF112" s="121"/>
    </row>
    <row r="113" spans="1:32" x14ac:dyDescent="0.2">
      <c r="A113" s="14">
        <v>342</v>
      </c>
      <c r="B113" s="3" t="s">
        <v>956</v>
      </c>
      <c r="C113" s="27" t="s">
        <v>429</v>
      </c>
      <c r="D113" s="27" t="s">
        <v>16</v>
      </c>
      <c r="E113" s="4" t="s">
        <v>201</v>
      </c>
      <c r="F113" s="4" t="s">
        <v>523</v>
      </c>
      <c r="G113" s="4" t="s">
        <v>985</v>
      </c>
      <c r="H113" s="3" t="s">
        <v>8</v>
      </c>
      <c r="I113" s="27">
        <v>21.14124</v>
      </c>
      <c r="J113" s="27">
        <v>-101.67006000000001</v>
      </c>
      <c r="K113" s="3" t="s">
        <v>139</v>
      </c>
      <c r="L113" s="5" t="str">
        <f t="shared" si="2"/>
        <v>Ver en Google Maps</v>
      </c>
      <c r="M113" s="15">
        <v>1</v>
      </c>
      <c r="N113" s="7">
        <v>45929</v>
      </c>
      <c r="O113" s="1">
        <f>DAY(Tabla14[[#This Row],[Fecha de rev]])</f>
        <v>29</v>
      </c>
      <c r="P113" s="1">
        <f>MONTH(Tabla14[[#This Row],[Fecha de rev]])</f>
        <v>9</v>
      </c>
      <c r="Q113" s="1">
        <f>YEAR(Tabla14[[#This Row],[Fecha de rev]])</f>
        <v>2025</v>
      </c>
      <c r="R113" s="1">
        <v>1</v>
      </c>
      <c r="S113" s="1" t="s">
        <v>138</v>
      </c>
      <c r="T113" s="1" t="s">
        <v>138</v>
      </c>
      <c r="U113" s="1" t="s">
        <v>138</v>
      </c>
      <c r="V113" s="1" t="s">
        <v>138</v>
      </c>
      <c r="W113" s="1" t="s">
        <v>138</v>
      </c>
      <c r="X113" s="1" t="s">
        <v>138</v>
      </c>
      <c r="Y113" s="1" t="s">
        <v>138</v>
      </c>
      <c r="Z113" s="1" t="s">
        <v>138</v>
      </c>
      <c r="AA113" s="1">
        <v>50.32</v>
      </c>
      <c r="AB113" s="1">
        <v>46.21</v>
      </c>
      <c r="AC113" s="2" t="s">
        <v>968</v>
      </c>
      <c r="AD113" s="2" t="s">
        <v>954</v>
      </c>
      <c r="AE113" s="1">
        <f t="shared" si="3"/>
        <v>8</v>
      </c>
      <c r="AF113" s="121" t="s">
        <v>3116</v>
      </c>
    </row>
    <row r="114" spans="1:32" x14ac:dyDescent="0.2">
      <c r="A114" s="14">
        <v>345</v>
      </c>
      <c r="B114" s="3" t="s">
        <v>956</v>
      </c>
      <c r="C114" s="27" t="s">
        <v>429</v>
      </c>
      <c r="D114" s="27" t="s">
        <v>16</v>
      </c>
      <c r="E114" s="4" t="s">
        <v>202</v>
      </c>
      <c r="F114" s="4" t="s">
        <v>524</v>
      </c>
      <c r="G114" s="4" t="s">
        <v>1059</v>
      </c>
      <c r="H114" s="3" t="s">
        <v>8</v>
      </c>
      <c r="I114" s="27">
        <v>21.144580000000001</v>
      </c>
      <c r="J114" s="27">
        <v>-101.68037</v>
      </c>
      <c r="K114" s="3" t="s">
        <v>139</v>
      </c>
      <c r="L114" s="5" t="str">
        <f t="shared" si="2"/>
        <v>Ver en Google Maps</v>
      </c>
      <c r="M114" s="15">
        <v>1</v>
      </c>
      <c r="N114" s="7">
        <v>45939</v>
      </c>
      <c r="O114" s="1">
        <f>DAY(Tabla14[[#This Row],[Fecha de rev]])</f>
        <v>9</v>
      </c>
      <c r="P114" s="1">
        <f>MONTH(Tabla14[[#This Row],[Fecha de rev]])</f>
        <v>10</v>
      </c>
      <c r="Q114" s="1">
        <f>YEAR(Tabla14[[#This Row],[Fecha de rev]])</f>
        <v>2025</v>
      </c>
      <c r="R114" s="1">
        <v>1</v>
      </c>
      <c r="S114" s="1" t="s">
        <v>138</v>
      </c>
      <c r="T114" s="1" t="s">
        <v>138</v>
      </c>
      <c r="U114" s="1" t="s">
        <v>138</v>
      </c>
      <c r="V114" s="1" t="s">
        <v>138</v>
      </c>
      <c r="W114" s="1" t="s">
        <v>138</v>
      </c>
      <c r="X114" s="1" t="s">
        <v>138</v>
      </c>
      <c r="Y114" s="1" t="s">
        <v>138</v>
      </c>
      <c r="Z114" s="1" t="s">
        <v>934</v>
      </c>
      <c r="AA114" s="1">
        <v>9.91</v>
      </c>
      <c r="AB114" s="1">
        <v>16.73</v>
      </c>
      <c r="AC114" s="2" t="s">
        <v>1413</v>
      </c>
      <c r="AD114" s="2" t="s">
        <v>957</v>
      </c>
      <c r="AE114" s="1">
        <f t="shared" si="3"/>
        <v>7</v>
      </c>
      <c r="AF114" s="121"/>
    </row>
    <row r="115" spans="1:32" x14ac:dyDescent="0.2">
      <c r="A115" s="14">
        <v>346</v>
      </c>
      <c r="B115" s="3" t="s">
        <v>956</v>
      </c>
      <c r="C115" s="27" t="s">
        <v>429</v>
      </c>
      <c r="D115" s="27" t="s">
        <v>16</v>
      </c>
      <c r="E115" s="4" t="s">
        <v>203</v>
      </c>
      <c r="F115" s="4" t="s">
        <v>525</v>
      </c>
      <c r="G115" s="4" t="s">
        <v>1057</v>
      </c>
      <c r="H115" s="3" t="s">
        <v>8</v>
      </c>
      <c r="I115" s="27">
        <v>21.130379999999999</v>
      </c>
      <c r="J115" s="27">
        <v>-101.70565999999999</v>
      </c>
      <c r="K115" s="3"/>
      <c r="L115" s="5" t="str">
        <f t="shared" si="2"/>
        <v>Ver en Google Maps</v>
      </c>
      <c r="M115" s="15">
        <v>1</v>
      </c>
      <c r="O115" s="1">
        <f>DAY(Tabla14[[#This Row],[Fecha de rev]])</f>
        <v>0</v>
      </c>
      <c r="P115" s="1">
        <f>MONTH(Tabla14[[#This Row],[Fecha de rev]])</f>
        <v>1</v>
      </c>
      <c r="Q115" s="1">
        <f>YEAR(Tabla14[[#This Row],[Fecha de rev]])</f>
        <v>1900</v>
      </c>
      <c r="AC115" s="1"/>
      <c r="AF115" s="121"/>
    </row>
    <row r="116" spans="1:32" x14ac:dyDescent="0.2">
      <c r="A116" s="14">
        <v>350</v>
      </c>
      <c r="B116" s="3" t="s">
        <v>956</v>
      </c>
      <c r="C116" s="27" t="s">
        <v>429</v>
      </c>
      <c r="D116" s="27" t="s">
        <v>16</v>
      </c>
      <c r="E116" s="4" t="s">
        <v>204</v>
      </c>
      <c r="F116" s="4" t="s">
        <v>526</v>
      </c>
      <c r="G116" s="4" t="s">
        <v>1060</v>
      </c>
      <c r="H116" s="3" t="s">
        <v>8</v>
      </c>
      <c r="I116" s="27">
        <v>21.115872</v>
      </c>
      <c r="J116" s="27">
        <v>-101.713961</v>
      </c>
      <c r="K116" s="3"/>
      <c r="L116" s="5" t="str">
        <f t="shared" si="2"/>
        <v>Ver en Google Maps</v>
      </c>
      <c r="M116" s="15">
        <v>1</v>
      </c>
      <c r="O116" s="1">
        <f>DAY(Tabla14[[#This Row],[Fecha de rev]])</f>
        <v>0</v>
      </c>
      <c r="P116" s="1">
        <f>MONTH(Tabla14[[#This Row],[Fecha de rev]])</f>
        <v>1</v>
      </c>
      <c r="Q116" s="1">
        <f>YEAR(Tabla14[[#This Row],[Fecha de rev]])</f>
        <v>1900</v>
      </c>
      <c r="AC116" s="1"/>
      <c r="AF116" s="121"/>
    </row>
    <row r="117" spans="1:32" x14ac:dyDescent="0.2">
      <c r="A117" s="14">
        <v>352</v>
      </c>
      <c r="B117" s="3" t="s">
        <v>956</v>
      </c>
      <c r="C117" s="27" t="s">
        <v>429</v>
      </c>
      <c r="D117" s="27" t="s">
        <v>16</v>
      </c>
      <c r="E117" s="4" t="s">
        <v>69</v>
      </c>
      <c r="F117" s="4" t="s">
        <v>527</v>
      </c>
      <c r="G117" s="4" t="s">
        <v>70</v>
      </c>
      <c r="H117" s="3" t="s">
        <v>8</v>
      </c>
      <c r="I117" s="27">
        <v>21.105709999999998</v>
      </c>
      <c r="J117" s="27">
        <v>-101.68573000000001</v>
      </c>
      <c r="K117" s="3" t="s">
        <v>139</v>
      </c>
      <c r="L117" s="5" t="str">
        <f t="shared" si="2"/>
        <v>Ver en Google Maps</v>
      </c>
      <c r="M117" s="15">
        <v>1</v>
      </c>
      <c r="N117" s="7">
        <v>45932</v>
      </c>
      <c r="O117" s="1">
        <f>DAY(Tabla14[[#This Row],[Fecha de rev]])</f>
        <v>2</v>
      </c>
      <c r="P117" s="1">
        <f>MONTH(Tabla14[[#This Row],[Fecha de rev]])</f>
        <v>10</v>
      </c>
      <c r="Q117" s="1">
        <f>YEAR(Tabla14[[#This Row],[Fecha de rev]])</f>
        <v>2025</v>
      </c>
      <c r="R117" s="1">
        <v>1</v>
      </c>
      <c r="S117" s="1" t="s">
        <v>138</v>
      </c>
      <c r="T117" s="1" t="s">
        <v>138</v>
      </c>
      <c r="U117" s="1" t="s">
        <v>138</v>
      </c>
      <c r="V117" s="1" t="s">
        <v>138</v>
      </c>
      <c r="W117" s="1" t="s">
        <v>138</v>
      </c>
      <c r="X117" s="1" t="s">
        <v>138</v>
      </c>
      <c r="Y117" s="1" t="s">
        <v>138</v>
      </c>
      <c r="Z117" s="1" t="s">
        <v>138</v>
      </c>
      <c r="AA117" s="1">
        <v>40.53</v>
      </c>
      <c r="AB117" s="1">
        <v>39.67</v>
      </c>
      <c r="AC117" s="2" t="s">
        <v>968</v>
      </c>
      <c r="AD117" s="2" t="s">
        <v>957</v>
      </c>
      <c r="AE117" s="1">
        <f t="shared" si="3"/>
        <v>8</v>
      </c>
      <c r="AF117" s="121" t="s">
        <v>3116</v>
      </c>
    </row>
    <row r="118" spans="1:32" x14ac:dyDescent="0.2">
      <c r="A118" s="14">
        <v>353</v>
      </c>
      <c r="B118" s="3" t="s">
        <v>956</v>
      </c>
      <c r="C118" s="27" t="s">
        <v>429</v>
      </c>
      <c r="D118" s="27" t="s">
        <v>16</v>
      </c>
      <c r="E118" s="4" t="s">
        <v>71</v>
      </c>
      <c r="F118" s="4" t="s">
        <v>528</v>
      </c>
      <c r="G118" s="4" t="s">
        <v>1017</v>
      </c>
      <c r="H118" s="3" t="s">
        <v>8</v>
      </c>
      <c r="I118" s="27">
        <v>21.089120000000001</v>
      </c>
      <c r="J118" s="27">
        <v>-101.631255</v>
      </c>
      <c r="K118" s="3"/>
      <c r="L118" s="5" t="str">
        <f t="shared" si="2"/>
        <v>Ver en Google Maps</v>
      </c>
      <c r="M118" s="15">
        <v>1</v>
      </c>
      <c r="O118" s="1">
        <f>DAY(Tabla14[[#This Row],[Fecha de rev]])</f>
        <v>0</v>
      </c>
      <c r="P118" s="1">
        <f>MONTH(Tabla14[[#This Row],[Fecha de rev]])</f>
        <v>1</v>
      </c>
      <c r="Q118" s="1">
        <f>YEAR(Tabla14[[#This Row],[Fecha de rev]])</f>
        <v>1900</v>
      </c>
      <c r="AC118" s="1"/>
      <c r="AF118" s="121"/>
    </row>
    <row r="119" spans="1:32" x14ac:dyDescent="0.2">
      <c r="A119" s="14">
        <v>354</v>
      </c>
      <c r="B119" s="3" t="s">
        <v>956</v>
      </c>
      <c r="C119" s="27" t="s">
        <v>429</v>
      </c>
      <c r="D119" s="27" t="s">
        <v>16</v>
      </c>
      <c r="E119" s="4" t="s">
        <v>205</v>
      </c>
      <c r="F119" s="4" t="s">
        <v>529</v>
      </c>
      <c r="G119" s="4" t="s">
        <v>1061</v>
      </c>
      <c r="H119" s="3" t="s">
        <v>8</v>
      </c>
      <c r="I119" s="27">
        <v>21.138490000000001</v>
      </c>
      <c r="J119" s="27">
        <v>-101.70775999999999</v>
      </c>
      <c r="K119" s="3" t="s">
        <v>139</v>
      </c>
      <c r="L119" s="5" t="str">
        <f t="shared" si="2"/>
        <v>Ver en Google Maps</v>
      </c>
      <c r="M119" s="15">
        <v>1</v>
      </c>
      <c r="N119" s="7">
        <v>45933</v>
      </c>
      <c r="O119" s="1">
        <f>DAY(Tabla14[[#This Row],[Fecha de rev]])</f>
        <v>3</v>
      </c>
      <c r="P119" s="1">
        <f>MONTH(Tabla14[[#This Row],[Fecha de rev]])</f>
        <v>10</v>
      </c>
      <c r="Q119" s="1">
        <f>YEAR(Tabla14[[#This Row],[Fecha de rev]])</f>
        <v>2025</v>
      </c>
      <c r="R119" s="1">
        <v>1</v>
      </c>
      <c r="S119" s="1" t="s">
        <v>138</v>
      </c>
      <c r="T119" s="1" t="s">
        <v>138</v>
      </c>
      <c r="U119" s="1" t="s">
        <v>138</v>
      </c>
      <c r="V119" s="1" t="s">
        <v>138</v>
      </c>
      <c r="W119" s="1" t="s">
        <v>138</v>
      </c>
      <c r="X119" s="1" t="s">
        <v>138</v>
      </c>
      <c r="Y119" s="1" t="s">
        <v>138</v>
      </c>
      <c r="Z119" s="1" t="s">
        <v>934</v>
      </c>
      <c r="AA119" s="1">
        <v>10.62</v>
      </c>
      <c r="AB119" s="1">
        <v>12.26</v>
      </c>
      <c r="AC119" s="2" t="s">
        <v>970</v>
      </c>
      <c r="AD119" s="2" t="s">
        <v>957</v>
      </c>
      <c r="AE119" s="1">
        <f t="shared" si="3"/>
        <v>7</v>
      </c>
      <c r="AF119" s="121"/>
    </row>
    <row r="120" spans="1:32" x14ac:dyDescent="0.2">
      <c r="A120" s="14">
        <v>355</v>
      </c>
      <c r="B120" s="3" t="s">
        <v>956</v>
      </c>
      <c r="C120" s="27" t="s">
        <v>429</v>
      </c>
      <c r="D120" s="27" t="s">
        <v>16</v>
      </c>
      <c r="E120" s="4" t="s">
        <v>206</v>
      </c>
      <c r="F120" s="4" t="s">
        <v>530</v>
      </c>
      <c r="G120" s="4" t="s">
        <v>1061</v>
      </c>
      <c r="H120" s="3" t="s">
        <v>8</v>
      </c>
      <c r="I120" s="27">
        <v>21.13888</v>
      </c>
      <c r="J120" s="27">
        <v>-101.69905</v>
      </c>
      <c r="K120" s="3" t="s">
        <v>139</v>
      </c>
      <c r="L120" s="5" t="str">
        <f t="shared" si="2"/>
        <v>Ver en Google Maps</v>
      </c>
      <c r="M120" s="15">
        <v>2</v>
      </c>
      <c r="N120" s="7">
        <v>45933</v>
      </c>
      <c r="O120" s="1">
        <f>DAY(Tabla14[[#This Row],[Fecha de rev]])</f>
        <v>3</v>
      </c>
      <c r="P120" s="1">
        <f>MONTH(Tabla14[[#This Row],[Fecha de rev]])</f>
        <v>10</v>
      </c>
      <c r="Q120" s="1">
        <f>YEAR(Tabla14[[#This Row],[Fecha de rev]])</f>
        <v>2025</v>
      </c>
      <c r="R120" s="1">
        <v>1</v>
      </c>
      <c r="S120" s="1" t="s">
        <v>138</v>
      </c>
      <c r="T120" s="1" t="s">
        <v>138</v>
      </c>
      <c r="U120" s="1" t="s">
        <v>138</v>
      </c>
      <c r="V120" s="1" t="s">
        <v>138</v>
      </c>
      <c r="W120" s="1" t="s">
        <v>138</v>
      </c>
      <c r="X120" s="1" t="s">
        <v>138</v>
      </c>
      <c r="Y120" s="1" t="s">
        <v>934</v>
      </c>
      <c r="Z120" s="1" t="s">
        <v>934</v>
      </c>
      <c r="AA120" s="1">
        <v>10.46</v>
      </c>
      <c r="AB120" s="1">
        <v>19.350000000000001</v>
      </c>
      <c r="AC120" s="2" t="s">
        <v>959</v>
      </c>
      <c r="AD120" s="2" t="s">
        <v>954</v>
      </c>
      <c r="AE120" s="1">
        <f t="shared" si="3"/>
        <v>6</v>
      </c>
      <c r="AF120" s="121"/>
    </row>
    <row r="121" spans="1:32" x14ac:dyDescent="0.2">
      <c r="A121" s="14">
        <v>357</v>
      </c>
      <c r="B121" s="3" t="s">
        <v>956</v>
      </c>
      <c r="C121" s="27" t="s">
        <v>429</v>
      </c>
      <c r="D121" s="27" t="s">
        <v>16</v>
      </c>
      <c r="E121" s="4" t="s">
        <v>207</v>
      </c>
      <c r="F121" s="4" t="s">
        <v>531</v>
      </c>
      <c r="G121" s="4" t="s">
        <v>1062</v>
      </c>
      <c r="H121" s="3" t="s">
        <v>8</v>
      </c>
      <c r="I121" s="27">
        <v>21.137371000000002</v>
      </c>
      <c r="J121" s="27">
        <v>-101.695953</v>
      </c>
      <c r="K121" s="3"/>
      <c r="L121" s="5" t="str">
        <f t="shared" si="2"/>
        <v>Ver en Google Maps</v>
      </c>
      <c r="M121" s="15">
        <v>1</v>
      </c>
      <c r="O121" s="1">
        <f>DAY(Tabla14[[#This Row],[Fecha de rev]])</f>
        <v>0</v>
      </c>
      <c r="P121" s="1">
        <f>MONTH(Tabla14[[#This Row],[Fecha de rev]])</f>
        <v>1</v>
      </c>
      <c r="Q121" s="1">
        <f>YEAR(Tabla14[[#This Row],[Fecha de rev]])</f>
        <v>1900</v>
      </c>
      <c r="AC121" s="1"/>
      <c r="AF121" s="121"/>
    </row>
    <row r="122" spans="1:32" x14ac:dyDescent="0.2">
      <c r="A122" s="14">
        <v>358</v>
      </c>
      <c r="B122" s="3" t="s">
        <v>956</v>
      </c>
      <c r="C122" s="27" t="s">
        <v>429</v>
      </c>
      <c r="D122" s="27" t="s">
        <v>16</v>
      </c>
      <c r="E122" s="4" t="s">
        <v>208</v>
      </c>
      <c r="F122" s="4" t="s">
        <v>532</v>
      </c>
      <c r="G122" s="4" t="s">
        <v>1063</v>
      </c>
      <c r="H122" s="3" t="s">
        <v>8</v>
      </c>
      <c r="I122" s="27">
        <v>21.127739999999999</v>
      </c>
      <c r="J122" s="27">
        <v>-101.64878</v>
      </c>
      <c r="K122" s="3" t="s">
        <v>139</v>
      </c>
      <c r="L122" s="5" t="str">
        <f t="shared" si="2"/>
        <v>Ver en Google Maps</v>
      </c>
      <c r="M122" s="15">
        <v>1</v>
      </c>
      <c r="N122" s="7">
        <v>45931</v>
      </c>
      <c r="O122" s="1">
        <f>DAY(Tabla14[[#This Row],[Fecha de rev]])</f>
        <v>1</v>
      </c>
      <c r="P122" s="1">
        <f>MONTH(Tabla14[[#This Row],[Fecha de rev]])</f>
        <v>10</v>
      </c>
      <c r="Q122" s="1">
        <f>YEAR(Tabla14[[#This Row],[Fecha de rev]])</f>
        <v>2025</v>
      </c>
      <c r="R122" s="1">
        <v>1</v>
      </c>
      <c r="S122" s="1" t="s">
        <v>138</v>
      </c>
      <c r="T122" s="1" t="s">
        <v>138</v>
      </c>
      <c r="U122" s="1" t="s">
        <v>138</v>
      </c>
      <c r="V122" s="1" t="s">
        <v>138</v>
      </c>
      <c r="W122" s="1" t="s">
        <v>138</v>
      </c>
      <c r="X122" s="1" t="s">
        <v>138</v>
      </c>
      <c r="Y122" s="1" t="s">
        <v>138</v>
      </c>
      <c r="Z122" s="1" t="s">
        <v>138</v>
      </c>
      <c r="AA122" s="1">
        <v>67.900000000000006</v>
      </c>
      <c r="AB122" s="1">
        <v>48.03</v>
      </c>
      <c r="AC122" s="2" t="s">
        <v>970</v>
      </c>
      <c r="AD122" s="2" t="s">
        <v>954</v>
      </c>
      <c r="AE122" s="1">
        <f t="shared" si="3"/>
        <v>8</v>
      </c>
      <c r="AF122" s="121" t="s">
        <v>3116</v>
      </c>
    </row>
    <row r="123" spans="1:32" x14ac:dyDescent="0.2">
      <c r="A123" s="14">
        <v>359</v>
      </c>
      <c r="B123" s="3" t="s">
        <v>956</v>
      </c>
      <c r="C123" s="27" t="s">
        <v>429</v>
      </c>
      <c r="D123" s="27" t="s">
        <v>16</v>
      </c>
      <c r="E123" s="4" t="s">
        <v>209</v>
      </c>
      <c r="F123" s="4" t="s">
        <v>533</v>
      </c>
      <c r="G123" s="4" t="s">
        <v>1050</v>
      </c>
      <c r="H123" s="3" t="s">
        <v>8</v>
      </c>
      <c r="I123" s="27">
        <v>21.102599999999999</v>
      </c>
      <c r="J123" s="27">
        <v>-101.66695</v>
      </c>
      <c r="K123" s="3" t="s">
        <v>139</v>
      </c>
      <c r="L123" s="5" t="str">
        <f t="shared" si="2"/>
        <v>Ver en Google Maps</v>
      </c>
      <c r="M123" s="15">
        <v>1</v>
      </c>
      <c r="N123" s="7">
        <v>45934</v>
      </c>
      <c r="O123" s="1">
        <f>DAY(Tabla14[[#This Row],[Fecha de rev]])</f>
        <v>4</v>
      </c>
      <c r="P123" s="1">
        <f>MONTH(Tabla14[[#This Row],[Fecha de rev]])</f>
        <v>10</v>
      </c>
      <c r="Q123" s="1">
        <f>YEAR(Tabla14[[#This Row],[Fecha de rev]])</f>
        <v>2025</v>
      </c>
      <c r="R123" s="1">
        <v>1</v>
      </c>
      <c r="S123" s="1" t="s">
        <v>138</v>
      </c>
      <c r="T123" s="1" t="s">
        <v>138</v>
      </c>
      <c r="U123" s="1" t="s">
        <v>138</v>
      </c>
      <c r="V123" s="1" t="s">
        <v>138</v>
      </c>
      <c r="W123" s="1" t="s">
        <v>138</v>
      </c>
      <c r="X123" s="1" t="s">
        <v>138</v>
      </c>
      <c r="Y123" s="1" t="s">
        <v>138</v>
      </c>
      <c r="Z123" s="1" t="s">
        <v>934</v>
      </c>
      <c r="AA123" s="1">
        <v>9.5500000000000007</v>
      </c>
      <c r="AB123" s="1">
        <v>20.18</v>
      </c>
      <c r="AC123" s="2" t="s">
        <v>970</v>
      </c>
      <c r="AD123" s="2" t="s">
        <v>954</v>
      </c>
      <c r="AE123" s="1">
        <f t="shared" si="3"/>
        <v>7</v>
      </c>
      <c r="AF123" s="121"/>
    </row>
    <row r="124" spans="1:32" x14ac:dyDescent="0.2">
      <c r="A124" s="14">
        <v>360</v>
      </c>
      <c r="B124" s="3" t="s">
        <v>956</v>
      </c>
      <c r="C124" s="27" t="s">
        <v>429</v>
      </c>
      <c r="D124" s="27" t="s">
        <v>16</v>
      </c>
      <c r="E124" s="4" t="s">
        <v>210</v>
      </c>
      <c r="F124" s="4" t="s">
        <v>534</v>
      </c>
      <c r="G124" s="4" t="s">
        <v>1064</v>
      </c>
      <c r="H124" s="3" t="s">
        <v>8</v>
      </c>
      <c r="I124" s="27">
        <v>21.131623999999999</v>
      </c>
      <c r="J124" s="27">
        <v>-101.67470299999999</v>
      </c>
      <c r="K124" s="3" t="s">
        <v>139</v>
      </c>
      <c r="L124" s="5" t="str">
        <f t="shared" si="2"/>
        <v>Ver en Google Maps</v>
      </c>
      <c r="M124" s="15">
        <v>1</v>
      </c>
      <c r="N124" s="7">
        <v>45939</v>
      </c>
      <c r="O124" s="1">
        <f>DAY(Tabla14[[#This Row],[Fecha de rev]])</f>
        <v>9</v>
      </c>
      <c r="P124" s="1">
        <f>MONTH(Tabla14[[#This Row],[Fecha de rev]])</f>
        <v>10</v>
      </c>
      <c r="Q124" s="1">
        <f>YEAR(Tabla14[[#This Row],[Fecha de rev]])</f>
        <v>2025</v>
      </c>
      <c r="R124" s="1">
        <v>1</v>
      </c>
      <c r="S124" s="1" t="s">
        <v>138</v>
      </c>
      <c r="T124" s="1" t="s">
        <v>138</v>
      </c>
      <c r="U124" s="1" t="s">
        <v>138</v>
      </c>
      <c r="V124" s="1" t="s">
        <v>138</v>
      </c>
      <c r="W124" s="1" t="s">
        <v>138</v>
      </c>
      <c r="X124" s="1" t="s">
        <v>138</v>
      </c>
      <c r="Y124" s="1" t="s">
        <v>138</v>
      </c>
      <c r="Z124" s="1" t="s">
        <v>138</v>
      </c>
      <c r="AA124" s="1">
        <v>40.78</v>
      </c>
      <c r="AB124" s="1">
        <v>39.94</v>
      </c>
      <c r="AC124" s="2" t="s">
        <v>968</v>
      </c>
      <c r="AD124" s="2" t="s">
        <v>957</v>
      </c>
      <c r="AE124" s="1">
        <f t="shared" si="3"/>
        <v>8</v>
      </c>
      <c r="AF124" s="121" t="s">
        <v>3116</v>
      </c>
    </row>
    <row r="125" spans="1:32" x14ac:dyDescent="0.2">
      <c r="A125" s="14">
        <v>361</v>
      </c>
      <c r="B125" s="3" t="s">
        <v>956</v>
      </c>
      <c r="C125" s="27" t="s">
        <v>429</v>
      </c>
      <c r="D125" s="27" t="s">
        <v>16</v>
      </c>
      <c r="E125" s="4" t="s">
        <v>211</v>
      </c>
      <c r="F125" s="4" t="s">
        <v>535</v>
      </c>
      <c r="G125" s="4" t="s">
        <v>1005</v>
      </c>
      <c r="H125" s="3" t="s">
        <v>8</v>
      </c>
      <c r="I125" s="27">
        <v>21.117650000000001</v>
      </c>
      <c r="J125" s="27">
        <v>-101.70480000000001</v>
      </c>
      <c r="K125" s="3" t="s">
        <v>139</v>
      </c>
      <c r="L125" s="5" t="str">
        <f t="shared" si="2"/>
        <v>Ver en Google Maps</v>
      </c>
      <c r="M125" s="15">
        <v>1</v>
      </c>
      <c r="N125" s="7">
        <v>45940</v>
      </c>
      <c r="O125" s="1">
        <f>DAY(Tabla14[[#This Row],[Fecha de rev]])</f>
        <v>10</v>
      </c>
      <c r="P125" s="1">
        <f>MONTH(Tabla14[[#This Row],[Fecha de rev]])</f>
        <v>10</v>
      </c>
      <c r="Q125" s="1">
        <f>YEAR(Tabla14[[#This Row],[Fecha de rev]])</f>
        <v>2025</v>
      </c>
      <c r="R125" s="1">
        <v>1</v>
      </c>
      <c r="S125" s="1" t="s">
        <v>138</v>
      </c>
      <c r="T125" s="1" t="s">
        <v>138</v>
      </c>
      <c r="U125" s="1" t="s">
        <v>138</v>
      </c>
      <c r="V125" s="1" t="s">
        <v>138</v>
      </c>
      <c r="W125" s="1" t="s">
        <v>138</v>
      </c>
      <c r="X125" s="1" t="s">
        <v>138</v>
      </c>
      <c r="Y125" s="1" t="s">
        <v>138</v>
      </c>
      <c r="Z125" s="1" t="s">
        <v>138</v>
      </c>
      <c r="AA125" s="1">
        <v>26.86</v>
      </c>
      <c r="AB125" s="1">
        <v>6.89</v>
      </c>
      <c r="AC125" s="2" t="s">
        <v>968</v>
      </c>
      <c r="AD125" s="2" t="s">
        <v>957</v>
      </c>
      <c r="AE125" s="1">
        <f t="shared" si="3"/>
        <v>8</v>
      </c>
      <c r="AF125" s="121" t="s">
        <v>3116</v>
      </c>
    </row>
    <row r="126" spans="1:32" x14ac:dyDescent="0.2">
      <c r="A126" s="14">
        <v>365</v>
      </c>
      <c r="B126" s="3" t="s">
        <v>956</v>
      </c>
      <c r="C126" s="27" t="s">
        <v>429</v>
      </c>
      <c r="D126" s="27" t="s">
        <v>16</v>
      </c>
      <c r="E126" s="4" t="s">
        <v>212</v>
      </c>
      <c r="F126" s="4" t="s">
        <v>536</v>
      </c>
      <c r="G126" s="4" t="s">
        <v>1065</v>
      </c>
      <c r="H126" s="3" t="s">
        <v>8</v>
      </c>
      <c r="I126" s="27">
        <v>21.099387</v>
      </c>
      <c r="J126" s="27">
        <v>-101.577066</v>
      </c>
      <c r="K126" s="3"/>
      <c r="L126" s="5" t="str">
        <f t="shared" si="2"/>
        <v>Ver en Google Maps</v>
      </c>
      <c r="M126" s="15">
        <v>1</v>
      </c>
      <c r="O126" s="1">
        <f>DAY(Tabla14[[#This Row],[Fecha de rev]])</f>
        <v>0</v>
      </c>
      <c r="P126" s="1">
        <f>MONTH(Tabla14[[#This Row],[Fecha de rev]])</f>
        <v>1</v>
      </c>
      <c r="Q126" s="1">
        <f>YEAR(Tabla14[[#This Row],[Fecha de rev]])</f>
        <v>1900</v>
      </c>
      <c r="AC126" s="1"/>
      <c r="AF126" s="121"/>
    </row>
    <row r="127" spans="1:32" x14ac:dyDescent="0.2">
      <c r="A127" s="14">
        <v>366</v>
      </c>
      <c r="B127" s="3" t="s">
        <v>956</v>
      </c>
      <c r="C127" s="27" t="s">
        <v>429</v>
      </c>
      <c r="D127" s="27" t="s">
        <v>16</v>
      </c>
      <c r="E127" s="4" t="s">
        <v>213</v>
      </c>
      <c r="F127" s="4" t="s">
        <v>537</v>
      </c>
      <c r="G127" s="4" t="s">
        <v>1066</v>
      </c>
      <c r="H127" s="3" t="s">
        <v>8</v>
      </c>
      <c r="I127" s="27">
        <v>21.132390000000001</v>
      </c>
      <c r="J127" s="27">
        <v>-101.69441</v>
      </c>
      <c r="K127" s="3"/>
      <c r="L127" s="5" t="str">
        <f t="shared" si="2"/>
        <v>Ver en Google Maps</v>
      </c>
      <c r="M127" s="15">
        <v>1</v>
      </c>
      <c r="O127" s="1">
        <f>DAY(Tabla14[[#This Row],[Fecha de rev]])</f>
        <v>0</v>
      </c>
      <c r="P127" s="1">
        <f>MONTH(Tabla14[[#This Row],[Fecha de rev]])</f>
        <v>1</v>
      </c>
      <c r="Q127" s="1">
        <f>YEAR(Tabla14[[#This Row],[Fecha de rev]])</f>
        <v>1900</v>
      </c>
      <c r="AC127" s="1"/>
      <c r="AF127" s="121"/>
    </row>
    <row r="128" spans="1:32" x14ac:dyDescent="0.2">
      <c r="A128" s="14">
        <v>369</v>
      </c>
      <c r="B128" s="3" t="s">
        <v>956</v>
      </c>
      <c r="C128" s="27" t="s">
        <v>429</v>
      </c>
      <c r="D128" s="27" t="s">
        <v>16</v>
      </c>
      <c r="E128" s="4" t="s">
        <v>72</v>
      </c>
      <c r="F128" s="4" t="s">
        <v>538</v>
      </c>
      <c r="G128" s="4" t="s">
        <v>73</v>
      </c>
      <c r="H128" s="3" t="s">
        <v>8</v>
      </c>
      <c r="I128" s="27">
        <v>21.110810000000001</v>
      </c>
      <c r="J128" s="27">
        <v>-101.63275</v>
      </c>
      <c r="K128" s="3" t="s">
        <v>139</v>
      </c>
      <c r="L128" s="5" t="str">
        <f t="shared" si="2"/>
        <v>Ver en Google Maps</v>
      </c>
      <c r="M128" s="15">
        <v>1</v>
      </c>
      <c r="N128" s="7">
        <v>45934</v>
      </c>
      <c r="O128" s="1">
        <f>DAY(Tabla14[[#This Row],[Fecha de rev]])</f>
        <v>4</v>
      </c>
      <c r="P128" s="1">
        <f>MONTH(Tabla14[[#This Row],[Fecha de rev]])</f>
        <v>10</v>
      </c>
      <c r="Q128" s="1">
        <f>YEAR(Tabla14[[#This Row],[Fecha de rev]])</f>
        <v>2025</v>
      </c>
      <c r="R128" s="1">
        <v>1</v>
      </c>
      <c r="S128" s="1" t="s">
        <v>138</v>
      </c>
      <c r="T128" s="1" t="s">
        <v>138</v>
      </c>
      <c r="U128" s="1" t="s">
        <v>138</v>
      </c>
      <c r="V128" s="1" t="s">
        <v>138</v>
      </c>
      <c r="W128" s="1" t="s">
        <v>138</v>
      </c>
      <c r="X128" s="1" t="s">
        <v>138</v>
      </c>
      <c r="Y128" s="1" t="s">
        <v>934</v>
      </c>
      <c r="Z128" s="1" t="s">
        <v>934</v>
      </c>
      <c r="AA128" s="1">
        <v>9.15</v>
      </c>
      <c r="AB128" s="1">
        <v>6.01</v>
      </c>
      <c r="AC128" s="2" t="s">
        <v>944</v>
      </c>
      <c r="AD128" s="2" t="s">
        <v>954</v>
      </c>
      <c r="AE128" s="1">
        <f t="shared" si="3"/>
        <v>6</v>
      </c>
      <c r="AF128" s="121"/>
    </row>
    <row r="129" spans="1:32" x14ac:dyDescent="0.2">
      <c r="A129" s="14">
        <v>371</v>
      </c>
      <c r="B129" s="3" t="s">
        <v>956</v>
      </c>
      <c r="C129" s="27" t="s">
        <v>429</v>
      </c>
      <c r="D129" s="27" t="s">
        <v>16</v>
      </c>
      <c r="E129" s="4" t="s">
        <v>74</v>
      </c>
      <c r="F129" s="4" t="s">
        <v>539</v>
      </c>
      <c r="G129" s="4" t="s">
        <v>1067</v>
      </c>
      <c r="H129" s="3" t="s">
        <v>8</v>
      </c>
      <c r="I129" s="27">
        <v>21.058284</v>
      </c>
      <c r="J129" s="27">
        <v>-101.637996</v>
      </c>
      <c r="K129" s="3"/>
      <c r="L129" s="5" t="str">
        <f t="shared" si="2"/>
        <v>Ver en Google Maps</v>
      </c>
      <c r="M129" s="15">
        <v>1</v>
      </c>
      <c r="O129" s="1">
        <f>DAY(Tabla14[[#This Row],[Fecha de rev]])</f>
        <v>0</v>
      </c>
      <c r="P129" s="1">
        <f>MONTH(Tabla14[[#This Row],[Fecha de rev]])</f>
        <v>1</v>
      </c>
      <c r="Q129" s="1">
        <f>YEAR(Tabla14[[#This Row],[Fecha de rev]])</f>
        <v>1900</v>
      </c>
      <c r="AC129" s="1"/>
      <c r="AF129" s="121"/>
    </row>
    <row r="130" spans="1:32" x14ac:dyDescent="0.2">
      <c r="A130" s="14">
        <v>372</v>
      </c>
      <c r="B130" s="3" t="s">
        <v>956</v>
      </c>
      <c r="C130" s="27" t="s">
        <v>429</v>
      </c>
      <c r="D130" s="27" t="s">
        <v>16</v>
      </c>
      <c r="E130" s="4" t="s">
        <v>214</v>
      </c>
      <c r="F130" s="4" t="s">
        <v>540</v>
      </c>
      <c r="G130" s="4" t="s">
        <v>1068</v>
      </c>
      <c r="H130" s="3" t="s">
        <v>8</v>
      </c>
      <c r="I130" s="27">
        <v>21.145489999999999</v>
      </c>
      <c r="J130" s="27">
        <v>-101.68668</v>
      </c>
      <c r="K130" s="3" t="s">
        <v>139</v>
      </c>
      <c r="L130" s="5" t="str">
        <f t="shared" si="2"/>
        <v>Ver en Google Maps</v>
      </c>
      <c r="M130" s="15">
        <v>1</v>
      </c>
      <c r="N130" s="7">
        <v>45930</v>
      </c>
      <c r="O130" s="1">
        <f>DAY(Tabla14[[#This Row],[Fecha de rev]])</f>
        <v>30</v>
      </c>
      <c r="P130" s="1">
        <f>MONTH(Tabla14[[#This Row],[Fecha de rev]])</f>
        <v>9</v>
      </c>
      <c r="Q130" s="1">
        <f>YEAR(Tabla14[[#This Row],[Fecha de rev]])</f>
        <v>2025</v>
      </c>
      <c r="R130" s="1">
        <v>1</v>
      </c>
      <c r="S130" s="1" t="s">
        <v>138</v>
      </c>
      <c r="T130" s="1" t="s">
        <v>138</v>
      </c>
      <c r="U130" s="1" t="s">
        <v>138</v>
      </c>
      <c r="V130" s="1" t="s">
        <v>138</v>
      </c>
      <c r="W130" s="1" t="s">
        <v>138</v>
      </c>
      <c r="X130" s="1" t="s">
        <v>138</v>
      </c>
      <c r="Y130" s="1" t="s">
        <v>138</v>
      </c>
      <c r="Z130" s="1" t="s">
        <v>138</v>
      </c>
      <c r="AA130" s="1">
        <v>58.82</v>
      </c>
      <c r="AB130" s="1">
        <v>50.21</v>
      </c>
      <c r="AC130" s="2" t="s">
        <v>968</v>
      </c>
      <c r="AD130" s="2" t="s">
        <v>957</v>
      </c>
      <c r="AE130" s="1">
        <f t="shared" si="3"/>
        <v>8</v>
      </c>
      <c r="AF130" s="121" t="s">
        <v>3116</v>
      </c>
    </row>
    <row r="131" spans="1:32" x14ac:dyDescent="0.2">
      <c r="A131" s="14">
        <v>380</v>
      </c>
      <c r="B131" s="3" t="s">
        <v>956</v>
      </c>
      <c r="C131" s="27" t="s">
        <v>429</v>
      </c>
      <c r="D131" s="27" t="s">
        <v>16</v>
      </c>
      <c r="E131" s="4" t="s">
        <v>75</v>
      </c>
      <c r="F131" s="4" t="s">
        <v>541</v>
      </c>
      <c r="G131" s="4" t="s">
        <v>1069</v>
      </c>
      <c r="H131" s="3" t="s">
        <v>8</v>
      </c>
      <c r="I131" s="27">
        <v>21.103639999999999</v>
      </c>
      <c r="J131" s="27">
        <v>-101.70253</v>
      </c>
      <c r="K131" s="3" t="s">
        <v>139</v>
      </c>
      <c r="L131" s="5" t="str">
        <f t="shared" ref="L131:L194" si="4">HYPERLINK("https://www.google.com/maps?q=" &amp; I131 &amp; "," &amp; J131, "Ver en Google Maps")</f>
        <v>Ver en Google Maps</v>
      </c>
      <c r="M131" s="15">
        <v>2</v>
      </c>
      <c r="N131" s="7">
        <v>45932</v>
      </c>
      <c r="O131" s="1">
        <f>DAY(Tabla14[[#This Row],[Fecha de rev]])</f>
        <v>2</v>
      </c>
      <c r="P131" s="1">
        <f>MONTH(Tabla14[[#This Row],[Fecha de rev]])</f>
        <v>10</v>
      </c>
      <c r="Q131" s="1">
        <f>YEAR(Tabla14[[#This Row],[Fecha de rev]])</f>
        <v>2025</v>
      </c>
      <c r="R131" s="1">
        <v>1</v>
      </c>
      <c r="S131" s="1" t="s">
        <v>138</v>
      </c>
      <c r="T131" s="1" t="s">
        <v>138</v>
      </c>
      <c r="U131" s="1" t="s">
        <v>138</v>
      </c>
      <c r="V131" s="1" t="s">
        <v>138</v>
      </c>
      <c r="W131" s="1" t="s">
        <v>138</v>
      </c>
      <c r="X131" s="1" t="s">
        <v>138</v>
      </c>
      <c r="Y131" s="1" t="s">
        <v>138</v>
      </c>
      <c r="Z131" s="1" t="s">
        <v>138</v>
      </c>
      <c r="AA131" s="1">
        <v>36.58</v>
      </c>
      <c r="AB131" s="1">
        <v>21.15</v>
      </c>
      <c r="AC131" s="2" t="s">
        <v>968</v>
      </c>
      <c r="AD131" s="2" t="s">
        <v>954</v>
      </c>
      <c r="AE131" s="1">
        <f t="shared" ref="AE131:AE192" si="5">COUNTIF(S131:Z131, "si")</f>
        <v>8</v>
      </c>
      <c r="AF131" s="121" t="s">
        <v>3116</v>
      </c>
    </row>
    <row r="132" spans="1:32" x14ac:dyDescent="0.2">
      <c r="A132" s="14">
        <v>381</v>
      </c>
      <c r="B132" s="3" t="s">
        <v>956</v>
      </c>
      <c r="C132" s="27" t="s">
        <v>429</v>
      </c>
      <c r="D132" s="27" t="s">
        <v>16</v>
      </c>
      <c r="E132" s="4" t="s">
        <v>215</v>
      </c>
      <c r="F132" s="4" t="s">
        <v>542</v>
      </c>
      <c r="G132" s="4" t="s">
        <v>1070</v>
      </c>
      <c r="H132" s="3" t="s">
        <v>8</v>
      </c>
      <c r="I132" s="27">
        <v>21.144100000000002</v>
      </c>
      <c r="J132" s="27">
        <v>-101.73332600000001</v>
      </c>
      <c r="K132" s="3" t="s">
        <v>139</v>
      </c>
      <c r="L132" s="5" t="str">
        <f t="shared" si="4"/>
        <v>Ver en Google Maps</v>
      </c>
      <c r="M132" s="15">
        <v>1</v>
      </c>
      <c r="N132" s="7">
        <v>45930</v>
      </c>
      <c r="O132" s="1">
        <f>DAY(Tabla14[[#This Row],[Fecha de rev]])</f>
        <v>30</v>
      </c>
      <c r="P132" s="1">
        <f>MONTH(Tabla14[[#This Row],[Fecha de rev]])</f>
        <v>9</v>
      </c>
      <c r="Q132" s="1">
        <f>YEAR(Tabla14[[#This Row],[Fecha de rev]])</f>
        <v>2025</v>
      </c>
      <c r="R132" s="1">
        <v>1</v>
      </c>
      <c r="S132" s="1" t="s">
        <v>138</v>
      </c>
      <c r="T132" s="1" t="s">
        <v>138</v>
      </c>
      <c r="U132" s="1" t="s">
        <v>138</v>
      </c>
      <c r="V132" s="1" t="s">
        <v>138</v>
      </c>
      <c r="W132" s="1" t="s">
        <v>138</v>
      </c>
      <c r="X132" s="1" t="s">
        <v>138</v>
      </c>
      <c r="Y132" s="1" t="s">
        <v>138</v>
      </c>
      <c r="Z132" s="1" t="s">
        <v>138</v>
      </c>
      <c r="AA132" s="1">
        <v>30.01</v>
      </c>
      <c r="AB132" s="1">
        <v>10.75</v>
      </c>
      <c r="AC132" s="2" t="s">
        <v>968</v>
      </c>
      <c r="AD132" s="2" t="s">
        <v>954</v>
      </c>
      <c r="AE132" s="1">
        <f t="shared" si="5"/>
        <v>8</v>
      </c>
      <c r="AF132" s="121" t="s">
        <v>3116</v>
      </c>
    </row>
    <row r="133" spans="1:32" x14ac:dyDescent="0.2">
      <c r="A133" s="14">
        <v>382</v>
      </c>
      <c r="B133" s="3" t="s">
        <v>956</v>
      </c>
      <c r="C133" s="27" t="s">
        <v>429</v>
      </c>
      <c r="D133" s="27" t="s">
        <v>16</v>
      </c>
      <c r="E133" s="4" t="s">
        <v>216</v>
      </c>
      <c r="F133" s="4" t="s">
        <v>543</v>
      </c>
      <c r="G133" s="4" t="s">
        <v>1071</v>
      </c>
      <c r="H133" s="3" t="s">
        <v>8</v>
      </c>
      <c r="I133" s="27">
        <v>21.129940000000001</v>
      </c>
      <c r="J133" s="27">
        <v>-101.68953999999999</v>
      </c>
      <c r="K133" s="3" t="s">
        <v>139</v>
      </c>
      <c r="L133" s="5" t="str">
        <f t="shared" si="4"/>
        <v>Ver en Google Maps</v>
      </c>
      <c r="M133" s="15">
        <v>1</v>
      </c>
      <c r="N133" s="7">
        <v>45930</v>
      </c>
      <c r="O133" s="1">
        <f>DAY(Tabla14[[#This Row],[Fecha de rev]])</f>
        <v>30</v>
      </c>
      <c r="P133" s="1">
        <f>MONTH(Tabla14[[#This Row],[Fecha de rev]])</f>
        <v>9</v>
      </c>
      <c r="Q133" s="1">
        <f>YEAR(Tabla14[[#This Row],[Fecha de rev]])</f>
        <v>2025</v>
      </c>
      <c r="R133" s="1">
        <v>1</v>
      </c>
      <c r="S133" s="1" t="s">
        <v>138</v>
      </c>
      <c r="T133" s="1" t="s">
        <v>138</v>
      </c>
      <c r="U133" s="1" t="s">
        <v>138</v>
      </c>
      <c r="V133" s="1" t="s">
        <v>138</v>
      </c>
      <c r="W133" s="1" t="s">
        <v>138</v>
      </c>
      <c r="X133" s="1" t="s">
        <v>138</v>
      </c>
      <c r="Y133" s="1" t="s">
        <v>138</v>
      </c>
      <c r="Z133" s="1" t="s">
        <v>138</v>
      </c>
      <c r="AA133" s="1">
        <v>71.209999999999994</v>
      </c>
      <c r="AB133" s="1">
        <v>72.77</v>
      </c>
      <c r="AC133" s="2" t="s">
        <v>968</v>
      </c>
      <c r="AD133" s="2" t="s">
        <v>957</v>
      </c>
      <c r="AE133" s="1">
        <f t="shared" si="5"/>
        <v>8</v>
      </c>
      <c r="AF133" s="121" t="s">
        <v>3116</v>
      </c>
    </row>
    <row r="134" spans="1:32" x14ac:dyDescent="0.2">
      <c r="A134" s="14">
        <v>383</v>
      </c>
      <c r="B134" s="3" t="s">
        <v>956</v>
      </c>
      <c r="C134" s="27" t="s">
        <v>429</v>
      </c>
      <c r="D134" s="27" t="s">
        <v>16</v>
      </c>
      <c r="E134" s="4" t="s">
        <v>76</v>
      </c>
      <c r="F134" s="4" t="s">
        <v>544</v>
      </c>
      <c r="G134" s="4" t="s">
        <v>1072</v>
      </c>
      <c r="H134" s="3" t="s">
        <v>8</v>
      </c>
      <c r="I134" s="27">
        <v>21.075700000000001</v>
      </c>
      <c r="J134" s="27">
        <v>-101.64856</v>
      </c>
      <c r="K134" s="3"/>
      <c r="L134" s="5" t="str">
        <f t="shared" si="4"/>
        <v>Ver en Google Maps</v>
      </c>
      <c r="M134" s="15">
        <v>2</v>
      </c>
      <c r="O134" s="1">
        <f>DAY(Tabla14[[#This Row],[Fecha de rev]])</f>
        <v>0</v>
      </c>
      <c r="P134" s="1">
        <f>MONTH(Tabla14[[#This Row],[Fecha de rev]])</f>
        <v>1</v>
      </c>
      <c r="Q134" s="1">
        <f>YEAR(Tabla14[[#This Row],[Fecha de rev]])</f>
        <v>1900</v>
      </c>
      <c r="AC134" s="1"/>
      <c r="AF134" s="121"/>
    </row>
    <row r="135" spans="1:32" x14ac:dyDescent="0.2">
      <c r="A135" s="14">
        <v>384</v>
      </c>
      <c r="B135" s="3" t="s">
        <v>956</v>
      </c>
      <c r="C135" s="27" t="s">
        <v>429</v>
      </c>
      <c r="D135" s="27" t="s">
        <v>16</v>
      </c>
      <c r="E135" s="4" t="s">
        <v>217</v>
      </c>
      <c r="F135" s="4" t="s">
        <v>545</v>
      </c>
      <c r="G135" s="4" t="s">
        <v>1064</v>
      </c>
      <c r="H135" s="3" t="s">
        <v>8</v>
      </c>
      <c r="I135" s="27">
        <v>21.132909999999999</v>
      </c>
      <c r="J135" s="27">
        <v>-101.67433</v>
      </c>
      <c r="K135" s="3" t="s">
        <v>139</v>
      </c>
      <c r="L135" s="5" t="str">
        <f t="shared" si="4"/>
        <v>Ver en Google Maps</v>
      </c>
      <c r="M135" s="15">
        <v>1</v>
      </c>
      <c r="N135" s="7">
        <v>45929</v>
      </c>
      <c r="O135" s="1">
        <f>DAY(Tabla14[[#This Row],[Fecha de rev]])</f>
        <v>29</v>
      </c>
      <c r="P135" s="1">
        <f>MONTH(Tabla14[[#This Row],[Fecha de rev]])</f>
        <v>9</v>
      </c>
      <c r="Q135" s="1">
        <f>YEAR(Tabla14[[#This Row],[Fecha de rev]])</f>
        <v>2025</v>
      </c>
      <c r="R135" s="1">
        <v>1</v>
      </c>
      <c r="S135" s="1" t="s">
        <v>138</v>
      </c>
      <c r="T135" s="1" t="s">
        <v>138</v>
      </c>
      <c r="U135" s="1" t="s">
        <v>138</v>
      </c>
      <c r="V135" s="1" t="s">
        <v>138</v>
      </c>
      <c r="W135" s="1" t="s">
        <v>138</v>
      </c>
      <c r="X135" s="1" t="s">
        <v>138</v>
      </c>
      <c r="Y135" s="1" t="s">
        <v>138</v>
      </c>
      <c r="Z135" s="1" t="s">
        <v>138</v>
      </c>
      <c r="AA135" s="1">
        <v>52.2</v>
      </c>
      <c r="AB135" s="1">
        <v>103</v>
      </c>
      <c r="AC135" s="2" t="s">
        <v>968</v>
      </c>
      <c r="AD135" s="2" t="s">
        <v>954</v>
      </c>
      <c r="AE135" s="1">
        <f t="shared" si="5"/>
        <v>8</v>
      </c>
      <c r="AF135" s="121" t="s">
        <v>3116</v>
      </c>
    </row>
    <row r="136" spans="1:32" x14ac:dyDescent="0.2">
      <c r="A136" s="14">
        <v>385</v>
      </c>
      <c r="B136" s="3" t="s">
        <v>956</v>
      </c>
      <c r="C136" s="27" t="s">
        <v>429</v>
      </c>
      <c r="D136" s="27" t="s">
        <v>16</v>
      </c>
      <c r="E136" s="4" t="s">
        <v>77</v>
      </c>
      <c r="F136" s="4" t="s">
        <v>546</v>
      </c>
      <c r="G136" s="4" t="s">
        <v>1053</v>
      </c>
      <c r="H136" s="3" t="s">
        <v>8</v>
      </c>
      <c r="I136" s="27">
        <v>21.112580000000001</v>
      </c>
      <c r="J136" s="27">
        <v>-101.69814</v>
      </c>
      <c r="K136" s="3" t="s">
        <v>139</v>
      </c>
      <c r="L136" s="5" t="str">
        <f t="shared" si="4"/>
        <v>Ver en Google Maps</v>
      </c>
      <c r="M136" s="15">
        <v>1</v>
      </c>
      <c r="N136" s="7">
        <v>45940</v>
      </c>
      <c r="O136" s="1">
        <f>DAY(Tabla14[[#This Row],[Fecha de rev]])</f>
        <v>10</v>
      </c>
      <c r="P136" s="1">
        <f>MONTH(Tabla14[[#This Row],[Fecha de rev]])</f>
        <v>10</v>
      </c>
      <c r="Q136" s="1">
        <f>YEAR(Tabla14[[#This Row],[Fecha de rev]])</f>
        <v>2025</v>
      </c>
      <c r="R136" s="1">
        <v>1</v>
      </c>
      <c r="S136" s="1" t="s">
        <v>138</v>
      </c>
      <c r="T136" s="1" t="s">
        <v>138</v>
      </c>
      <c r="U136" s="1" t="s">
        <v>138</v>
      </c>
      <c r="V136" s="1" t="s">
        <v>138</v>
      </c>
      <c r="W136" s="1" t="s">
        <v>138</v>
      </c>
      <c r="X136" s="1" t="s">
        <v>138</v>
      </c>
      <c r="Y136" s="1" t="s">
        <v>138</v>
      </c>
      <c r="Z136" s="1" t="s">
        <v>138</v>
      </c>
      <c r="AA136" s="1">
        <v>56.09</v>
      </c>
      <c r="AB136" s="1">
        <v>7.8</v>
      </c>
      <c r="AC136" s="2" t="s">
        <v>968</v>
      </c>
      <c r="AD136" s="2" t="s">
        <v>957</v>
      </c>
      <c r="AE136" s="1">
        <f t="shared" si="5"/>
        <v>8</v>
      </c>
      <c r="AF136" s="121" t="s">
        <v>3116</v>
      </c>
    </row>
    <row r="137" spans="1:32" x14ac:dyDescent="0.2">
      <c r="A137" s="14">
        <v>386</v>
      </c>
      <c r="B137" s="3" t="s">
        <v>956</v>
      </c>
      <c r="C137" s="27" t="s">
        <v>429</v>
      </c>
      <c r="D137" s="27" t="s">
        <v>16</v>
      </c>
      <c r="E137" s="4" t="s">
        <v>218</v>
      </c>
      <c r="F137" s="4" t="s">
        <v>547</v>
      </c>
      <c r="G137" s="4" t="s">
        <v>1073</v>
      </c>
      <c r="H137" s="3" t="s">
        <v>8</v>
      </c>
      <c r="I137" s="27">
        <v>21.165479999999999</v>
      </c>
      <c r="J137" s="27">
        <v>-101.69022</v>
      </c>
      <c r="K137" s="3" t="s">
        <v>139</v>
      </c>
      <c r="L137" s="5" t="str">
        <f t="shared" si="4"/>
        <v>Ver en Google Maps</v>
      </c>
      <c r="M137" s="15">
        <v>1</v>
      </c>
      <c r="N137" s="7">
        <v>45929</v>
      </c>
      <c r="O137" s="1">
        <f>DAY(Tabla14[[#This Row],[Fecha de rev]])</f>
        <v>29</v>
      </c>
      <c r="P137" s="1">
        <f>MONTH(Tabla14[[#This Row],[Fecha de rev]])</f>
        <v>9</v>
      </c>
      <c r="Q137" s="1">
        <f>YEAR(Tabla14[[#This Row],[Fecha de rev]])</f>
        <v>2025</v>
      </c>
      <c r="R137" s="1">
        <v>1</v>
      </c>
      <c r="S137" s="1" t="s">
        <v>138</v>
      </c>
      <c r="T137" s="1" t="s">
        <v>138</v>
      </c>
      <c r="U137" s="1" t="s">
        <v>138</v>
      </c>
      <c r="V137" s="1" t="s">
        <v>138</v>
      </c>
      <c r="W137" s="1" t="s">
        <v>138</v>
      </c>
      <c r="X137" s="1" t="s">
        <v>934</v>
      </c>
      <c r="Y137" s="1" t="s">
        <v>934</v>
      </c>
      <c r="Z137" s="1" t="s">
        <v>934</v>
      </c>
      <c r="AA137" s="1">
        <v>0</v>
      </c>
      <c r="AB137" s="1">
        <v>0</v>
      </c>
      <c r="AC137" s="2" t="s">
        <v>935</v>
      </c>
      <c r="AD137" s="2" t="s">
        <v>954</v>
      </c>
      <c r="AE137" s="1">
        <f t="shared" si="5"/>
        <v>5</v>
      </c>
      <c r="AF137" s="121"/>
    </row>
    <row r="138" spans="1:32" x14ac:dyDescent="0.2">
      <c r="A138" s="14">
        <v>387</v>
      </c>
      <c r="B138" s="3" t="s">
        <v>956</v>
      </c>
      <c r="C138" s="27" t="s">
        <v>14</v>
      </c>
      <c r="D138" s="27" t="s">
        <v>404</v>
      </c>
      <c r="E138" s="4" t="s">
        <v>219</v>
      </c>
      <c r="F138" s="4" t="s">
        <v>548</v>
      </c>
      <c r="G138" s="4" t="s">
        <v>1074</v>
      </c>
      <c r="H138" s="3" t="s">
        <v>8</v>
      </c>
      <c r="I138" s="27">
        <v>21.134588000000001</v>
      </c>
      <c r="J138" s="27">
        <v>-101.651968</v>
      </c>
      <c r="K138" s="3" t="s">
        <v>139</v>
      </c>
      <c r="L138" s="5" t="str">
        <f t="shared" si="4"/>
        <v>Ver en Google Maps</v>
      </c>
      <c r="M138" s="15">
        <v>2</v>
      </c>
      <c r="N138" s="7">
        <v>45929</v>
      </c>
      <c r="O138" s="1">
        <f>DAY(Tabla14[[#This Row],[Fecha de rev]])</f>
        <v>29</v>
      </c>
      <c r="P138" s="1">
        <f>MONTH(Tabla14[[#This Row],[Fecha de rev]])</f>
        <v>9</v>
      </c>
      <c r="Q138" s="1">
        <f>YEAR(Tabla14[[#This Row],[Fecha de rev]])</f>
        <v>2025</v>
      </c>
      <c r="R138" s="1">
        <v>1</v>
      </c>
      <c r="S138" s="1" t="s">
        <v>138</v>
      </c>
      <c r="T138" s="1" t="s">
        <v>138</v>
      </c>
      <c r="U138" s="1" t="s">
        <v>138</v>
      </c>
      <c r="V138" s="1" t="s">
        <v>138</v>
      </c>
      <c r="W138" s="1" t="s">
        <v>138</v>
      </c>
      <c r="X138" s="1" t="s">
        <v>138</v>
      </c>
      <c r="Y138" s="1" t="s">
        <v>138</v>
      </c>
      <c r="Z138" s="1" t="s">
        <v>138</v>
      </c>
      <c r="AA138" s="1">
        <v>70.67</v>
      </c>
      <c r="AB138" s="1">
        <v>108.31</v>
      </c>
      <c r="AC138" s="8" t="s">
        <v>939</v>
      </c>
      <c r="AD138" s="2" t="s">
        <v>954</v>
      </c>
      <c r="AE138" s="1">
        <f t="shared" si="5"/>
        <v>8</v>
      </c>
      <c r="AF138" s="121" t="s">
        <v>3116</v>
      </c>
    </row>
    <row r="139" spans="1:32" x14ac:dyDescent="0.2">
      <c r="A139" s="14">
        <v>388</v>
      </c>
      <c r="B139" s="3" t="s">
        <v>956</v>
      </c>
      <c r="C139" s="27" t="s">
        <v>429</v>
      </c>
      <c r="D139" s="27" t="s">
        <v>16</v>
      </c>
      <c r="E139" s="4" t="s">
        <v>78</v>
      </c>
      <c r="F139" s="4" t="s">
        <v>549</v>
      </c>
      <c r="G139" s="4" t="s">
        <v>1075</v>
      </c>
      <c r="H139" s="3" t="s">
        <v>8</v>
      </c>
      <c r="I139" s="27">
        <v>21.108550000000001</v>
      </c>
      <c r="J139" s="27">
        <v>-101.70041000000001</v>
      </c>
      <c r="K139" s="3" t="s">
        <v>139</v>
      </c>
      <c r="L139" s="5" t="str">
        <f t="shared" si="4"/>
        <v>Ver en Google Maps</v>
      </c>
      <c r="M139" s="15">
        <v>1</v>
      </c>
      <c r="N139" s="7">
        <v>45932</v>
      </c>
      <c r="O139" s="1">
        <f>DAY(Tabla14[[#This Row],[Fecha de rev]])</f>
        <v>2</v>
      </c>
      <c r="P139" s="1">
        <f>MONTH(Tabla14[[#This Row],[Fecha de rev]])</f>
        <v>10</v>
      </c>
      <c r="Q139" s="1">
        <f>YEAR(Tabla14[[#This Row],[Fecha de rev]])</f>
        <v>2025</v>
      </c>
      <c r="R139" s="1">
        <v>1</v>
      </c>
      <c r="S139" s="1" t="s">
        <v>138</v>
      </c>
      <c r="T139" s="1" t="s">
        <v>138</v>
      </c>
      <c r="U139" s="1" t="s">
        <v>138</v>
      </c>
      <c r="V139" s="1" t="s">
        <v>138</v>
      </c>
      <c r="W139" s="1" t="s">
        <v>138</v>
      </c>
      <c r="X139" s="1" t="s">
        <v>138</v>
      </c>
      <c r="Y139" s="1" t="s">
        <v>138</v>
      </c>
      <c r="Z139" s="1" t="s">
        <v>138</v>
      </c>
      <c r="AA139" s="1">
        <v>50.02</v>
      </c>
      <c r="AB139" s="1">
        <v>28.5</v>
      </c>
      <c r="AC139" s="2" t="s">
        <v>968</v>
      </c>
      <c r="AD139" s="2" t="s">
        <v>954</v>
      </c>
      <c r="AE139" s="1">
        <f t="shared" si="5"/>
        <v>8</v>
      </c>
      <c r="AF139" s="121" t="s">
        <v>3116</v>
      </c>
    </row>
    <row r="140" spans="1:32" x14ac:dyDescent="0.2">
      <c r="A140" s="14">
        <v>389</v>
      </c>
      <c r="B140" s="3" t="s">
        <v>956</v>
      </c>
      <c r="C140" s="27" t="s">
        <v>429</v>
      </c>
      <c r="D140" s="27" t="s">
        <v>16</v>
      </c>
      <c r="E140" s="4" t="s">
        <v>220</v>
      </c>
      <c r="F140" s="4" t="s">
        <v>550</v>
      </c>
      <c r="G140" s="4" t="s">
        <v>1076</v>
      </c>
      <c r="H140" s="3" t="s">
        <v>8</v>
      </c>
      <c r="I140" s="27">
        <v>21.150790000000001</v>
      </c>
      <c r="J140" s="27">
        <v>-101.67958</v>
      </c>
      <c r="K140" s="3" t="s">
        <v>139</v>
      </c>
      <c r="L140" s="5" t="str">
        <f t="shared" si="4"/>
        <v>Ver en Google Maps</v>
      </c>
      <c r="M140" s="15">
        <v>1</v>
      </c>
      <c r="N140" s="7">
        <v>45929</v>
      </c>
      <c r="O140" s="1">
        <f>DAY(Tabla14[[#This Row],[Fecha de rev]])</f>
        <v>29</v>
      </c>
      <c r="P140" s="1">
        <f>MONTH(Tabla14[[#This Row],[Fecha de rev]])</f>
        <v>9</v>
      </c>
      <c r="Q140" s="1">
        <f>YEAR(Tabla14[[#This Row],[Fecha de rev]])</f>
        <v>2025</v>
      </c>
      <c r="R140" s="1">
        <v>1</v>
      </c>
      <c r="S140" s="1" t="s">
        <v>138</v>
      </c>
      <c r="T140" s="1" t="s">
        <v>138</v>
      </c>
      <c r="U140" s="1" t="s">
        <v>138</v>
      </c>
      <c r="V140" s="1" t="s">
        <v>138</v>
      </c>
      <c r="W140" s="1" t="s">
        <v>138</v>
      </c>
      <c r="X140" s="1" t="s">
        <v>138</v>
      </c>
      <c r="Y140" s="1" t="s">
        <v>138</v>
      </c>
      <c r="Z140" s="1" t="s">
        <v>138</v>
      </c>
      <c r="AA140" s="1">
        <v>16.91</v>
      </c>
      <c r="AB140" s="1">
        <v>24.58</v>
      </c>
      <c r="AC140" s="2" t="s">
        <v>968</v>
      </c>
      <c r="AD140" s="2" t="s">
        <v>954</v>
      </c>
      <c r="AE140" s="1">
        <f t="shared" si="5"/>
        <v>8</v>
      </c>
      <c r="AF140" s="121" t="s">
        <v>3116</v>
      </c>
    </row>
    <row r="141" spans="1:32" x14ac:dyDescent="0.2">
      <c r="A141" s="14">
        <v>396</v>
      </c>
      <c r="B141" s="3" t="s">
        <v>956</v>
      </c>
      <c r="C141" s="27" t="s">
        <v>429</v>
      </c>
      <c r="D141" s="27" t="s">
        <v>16</v>
      </c>
      <c r="E141" s="4" t="s">
        <v>221</v>
      </c>
      <c r="F141" s="4" t="s">
        <v>551</v>
      </c>
      <c r="G141" s="4" t="s">
        <v>1077</v>
      </c>
      <c r="H141" s="3" t="s">
        <v>8</v>
      </c>
      <c r="I141" s="27">
        <v>21.133600000000001</v>
      </c>
      <c r="J141" s="27">
        <v>-101.69745</v>
      </c>
      <c r="K141" s="3" t="s">
        <v>139</v>
      </c>
      <c r="L141" s="5" t="str">
        <f t="shared" si="4"/>
        <v>Ver en Google Maps</v>
      </c>
      <c r="M141" s="15">
        <v>1</v>
      </c>
      <c r="N141" s="7">
        <v>45930</v>
      </c>
      <c r="O141" s="1">
        <f>DAY(Tabla14[[#This Row],[Fecha de rev]])</f>
        <v>30</v>
      </c>
      <c r="P141" s="1">
        <f>MONTH(Tabla14[[#This Row],[Fecha de rev]])</f>
        <v>9</v>
      </c>
      <c r="Q141" s="1">
        <f>YEAR(Tabla14[[#This Row],[Fecha de rev]])</f>
        <v>2025</v>
      </c>
      <c r="R141" s="1">
        <v>1</v>
      </c>
      <c r="S141" s="1" t="s">
        <v>138</v>
      </c>
      <c r="T141" s="1" t="s">
        <v>138</v>
      </c>
      <c r="U141" s="1" t="s">
        <v>138</v>
      </c>
      <c r="V141" s="1" t="s">
        <v>138</v>
      </c>
      <c r="W141" s="1" t="s">
        <v>138</v>
      </c>
      <c r="X141" s="1" t="s">
        <v>138</v>
      </c>
      <c r="Y141" s="1" t="s">
        <v>138</v>
      </c>
      <c r="Z141" s="1" t="s">
        <v>138</v>
      </c>
      <c r="AA141" s="1">
        <v>14.1</v>
      </c>
      <c r="AB141" s="1">
        <v>32.47</v>
      </c>
      <c r="AC141" s="2" t="s">
        <v>968</v>
      </c>
      <c r="AD141" s="2" t="s">
        <v>954</v>
      </c>
      <c r="AE141" s="1">
        <f t="shared" si="5"/>
        <v>8</v>
      </c>
      <c r="AF141" s="121" t="s">
        <v>3116</v>
      </c>
    </row>
    <row r="142" spans="1:32" x14ac:dyDescent="0.2">
      <c r="A142" s="14">
        <v>398</v>
      </c>
      <c r="B142" s="3" t="s">
        <v>956</v>
      </c>
      <c r="C142" s="27" t="s">
        <v>429</v>
      </c>
      <c r="D142" s="27" t="s">
        <v>17</v>
      </c>
      <c r="E142" s="4" t="s">
        <v>79</v>
      </c>
      <c r="F142" s="4" t="s">
        <v>552</v>
      </c>
      <c r="G142" s="4" t="s">
        <v>1078</v>
      </c>
      <c r="H142" s="3" t="s">
        <v>8</v>
      </c>
      <c r="I142" s="27">
        <v>21.08475</v>
      </c>
      <c r="J142" s="27">
        <v>-101.749072</v>
      </c>
      <c r="K142" s="3"/>
      <c r="L142" s="5" t="str">
        <f t="shared" si="4"/>
        <v>Ver en Google Maps</v>
      </c>
      <c r="M142" s="15">
        <v>1</v>
      </c>
      <c r="O142" s="1">
        <f>DAY(Tabla14[[#This Row],[Fecha de rev]])</f>
        <v>0</v>
      </c>
      <c r="P142" s="1">
        <f>MONTH(Tabla14[[#This Row],[Fecha de rev]])</f>
        <v>1</v>
      </c>
      <c r="Q142" s="1">
        <f>YEAR(Tabla14[[#This Row],[Fecha de rev]])</f>
        <v>1900</v>
      </c>
      <c r="AC142" s="1"/>
      <c r="AF142" s="121"/>
    </row>
    <row r="143" spans="1:32" x14ac:dyDescent="0.2">
      <c r="A143" s="14">
        <v>399</v>
      </c>
      <c r="B143" s="3" t="s">
        <v>956</v>
      </c>
      <c r="C143" s="27" t="s">
        <v>429</v>
      </c>
      <c r="D143" s="27" t="s">
        <v>16</v>
      </c>
      <c r="E143" s="4" t="s">
        <v>80</v>
      </c>
      <c r="F143" s="4" t="s">
        <v>553</v>
      </c>
      <c r="G143" s="4" t="s">
        <v>1079</v>
      </c>
      <c r="H143" s="3" t="s">
        <v>8</v>
      </c>
      <c r="I143" s="27">
        <v>21.065529999999999</v>
      </c>
      <c r="J143" s="27">
        <v>-101.58925000000001</v>
      </c>
      <c r="K143" s="3"/>
      <c r="L143" s="5" t="str">
        <f t="shared" si="4"/>
        <v>Ver en Google Maps</v>
      </c>
      <c r="M143" s="15">
        <v>1</v>
      </c>
      <c r="O143" s="1">
        <f>DAY(Tabla14[[#This Row],[Fecha de rev]])</f>
        <v>0</v>
      </c>
      <c r="P143" s="1">
        <f>MONTH(Tabla14[[#This Row],[Fecha de rev]])</f>
        <v>1</v>
      </c>
      <c r="Q143" s="1">
        <f>YEAR(Tabla14[[#This Row],[Fecha de rev]])</f>
        <v>1900</v>
      </c>
      <c r="AC143" s="1"/>
      <c r="AF143" s="121"/>
    </row>
    <row r="144" spans="1:32" x14ac:dyDescent="0.2">
      <c r="A144" s="14">
        <v>400</v>
      </c>
      <c r="B144" s="3" t="s">
        <v>956</v>
      </c>
      <c r="C144" s="27" t="s">
        <v>429</v>
      </c>
      <c r="D144" s="27" t="s">
        <v>16</v>
      </c>
      <c r="E144" s="4" t="s">
        <v>81</v>
      </c>
      <c r="F144" s="4" t="s">
        <v>554</v>
      </c>
      <c r="G144" s="4" t="s">
        <v>1080</v>
      </c>
      <c r="H144" s="3" t="s">
        <v>8</v>
      </c>
      <c r="I144" s="27">
        <v>21.13786</v>
      </c>
      <c r="J144" s="27">
        <v>-101.70823</v>
      </c>
      <c r="K144" s="3" t="s">
        <v>139</v>
      </c>
      <c r="L144" s="5" t="str">
        <f t="shared" si="4"/>
        <v>Ver en Google Maps</v>
      </c>
      <c r="M144" s="15">
        <v>1</v>
      </c>
      <c r="N144" s="7">
        <v>45933</v>
      </c>
      <c r="O144" s="1">
        <f>DAY(Tabla14[[#This Row],[Fecha de rev]])</f>
        <v>3</v>
      </c>
      <c r="P144" s="1">
        <f>MONTH(Tabla14[[#This Row],[Fecha de rev]])</f>
        <v>10</v>
      </c>
      <c r="Q144" s="1">
        <f>YEAR(Tabla14[[#This Row],[Fecha de rev]])</f>
        <v>2025</v>
      </c>
      <c r="R144" s="1">
        <v>1</v>
      </c>
      <c r="S144" s="1" t="s">
        <v>138</v>
      </c>
      <c r="T144" s="1" t="s">
        <v>138</v>
      </c>
      <c r="U144" s="1" t="s">
        <v>138</v>
      </c>
      <c r="V144" s="1" t="s">
        <v>138</v>
      </c>
      <c r="W144" s="1" t="s">
        <v>138</v>
      </c>
      <c r="X144" s="1" t="s">
        <v>138</v>
      </c>
      <c r="Y144" s="1" t="s">
        <v>138</v>
      </c>
      <c r="Z144" s="1" t="s">
        <v>138</v>
      </c>
      <c r="AA144" s="1">
        <v>15.31</v>
      </c>
      <c r="AB144" s="1">
        <v>33.409999999999997</v>
      </c>
      <c r="AC144" s="2" t="s">
        <v>968</v>
      </c>
      <c r="AD144" s="2" t="s">
        <v>954</v>
      </c>
      <c r="AE144" s="1">
        <f t="shared" si="5"/>
        <v>8</v>
      </c>
      <c r="AF144" s="121" t="s">
        <v>3116</v>
      </c>
    </row>
    <row r="145" spans="1:32" x14ac:dyDescent="0.2">
      <c r="A145" s="14">
        <v>401</v>
      </c>
      <c r="B145" s="3" t="s">
        <v>956</v>
      </c>
      <c r="C145" s="27" t="s">
        <v>429</v>
      </c>
      <c r="D145" s="27" t="s">
        <v>16</v>
      </c>
      <c r="E145" s="4" t="s">
        <v>82</v>
      </c>
      <c r="F145" s="4" t="s">
        <v>555</v>
      </c>
      <c r="G145" s="4" t="s">
        <v>83</v>
      </c>
      <c r="H145" s="3" t="s">
        <v>8</v>
      </c>
      <c r="I145" s="27">
        <v>21.111719999999998</v>
      </c>
      <c r="J145" s="27">
        <v>-101.69311999999999</v>
      </c>
      <c r="K145" s="3" t="s">
        <v>139</v>
      </c>
      <c r="L145" s="5" t="str">
        <f t="shared" si="4"/>
        <v>Ver en Google Maps</v>
      </c>
      <c r="M145" s="15">
        <v>1</v>
      </c>
      <c r="N145" s="7">
        <v>45932</v>
      </c>
      <c r="O145" s="1">
        <f>DAY(Tabla14[[#This Row],[Fecha de rev]])</f>
        <v>2</v>
      </c>
      <c r="P145" s="1">
        <f>MONTH(Tabla14[[#This Row],[Fecha de rev]])</f>
        <v>10</v>
      </c>
      <c r="Q145" s="1">
        <f>YEAR(Tabla14[[#This Row],[Fecha de rev]])</f>
        <v>2025</v>
      </c>
      <c r="R145" s="1">
        <v>1</v>
      </c>
      <c r="S145" s="1" t="s">
        <v>138</v>
      </c>
      <c r="T145" s="1" t="s">
        <v>138</v>
      </c>
      <c r="U145" s="1" t="s">
        <v>138</v>
      </c>
      <c r="V145" s="1" t="s">
        <v>138</v>
      </c>
      <c r="W145" s="1" t="s">
        <v>138</v>
      </c>
      <c r="X145" s="1" t="s">
        <v>138</v>
      </c>
      <c r="Y145" s="1" t="s">
        <v>138</v>
      </c>
      <c r="Z145" s="1" t="s">
        <v>138</v>
      </c>
      <c r="AA145" s="1">
        <v>14.04</v>
      </c>
      <c r="AB145" s="1">
        <v>54.83</v>
      </c>
      <c r="AC145" s="2" t="s">
        <v>968</v>
      </c>
      <c r="AD145" s="2" t="s">
        <v>954</v>
      </c>
      <c r="AE145" s="1">
        <f t="shared" si="5"/>
        <v>8</v>
      </c>
      <c r="AF145" s="121" t="s">
        <v>3116</v>
      </c>
    </row>
    <row r="146" spans="1:32" x14ac:dyDescent="0.2">
      <c r="A146" s="14">
        <v>402</v>
      </c>
      <c r="B146" s="3" t="s">
        <v>956</v>
      </c>
      <c r="C146" s="27" t="s">
        <v>429</v>
      </c>
      <c r="D146" s="27" t="s">
        <v>17</v>
      </c>
      <c r="E146" s="4" t="s">
        <v>84</v>
      </c>
      <c r="F146" s="4" t="s">
        <v>556</v>
      </c>
      <c r="G146" s="4" t="s">
        <v>1081</v>
      </c>
      <c r="H146" s="3" t="s">
        <v>8</v>
      </c>
      <c r="I146" s="27">
        <v>21.066901999999999</v>
      </c>
      <c r="J146" s="27">
        <v>-101.620153</v>
      </c>
      <c r="K146" s="3"/>
      <c r="L146" s="5" t="str">
        <f t="shared" si="4"/>
        <v>Ver en Google Maps</v>
      </c>
      <c r="M146" s="15">
        <v>1</v>
      </c>
      <c r="O146" s="1">
        <f>DAY(Tabla14[[#This Row],[Fecha de rev]])</f>
        <v>0</v>
      </c>
      <c r="P146" s="1">
        <f>MONTH(Tabla14[[#This Row],[Fecha de rev]])</f>
        <v>1</v>
      </c>
      <c r="Q146" s="1">
        <f>YEAR(Tabla14[[#This Row],[Fecha de rev]])</f>
        <v>1900</v>
      </c>
      <c r="AC146" s="1"/>
      <c r="AF146" s="121"/>
    </row>
    <row r="147" spans="1:32" x14ac:dyDescent="0.2">
      <c r="A147" s="14">
        <v>409</v>
      </c>
      <c r="B147" s="3" t="s">
        <v>956</v>
      </c>
      <c r="C147" s="27" t="s">
        <v>429</v>
      </c>
      <c r="D147" s="27" t="s">
        <v>16</v>
      </c>
      <c r="E147" s="4" t="s">
        <v>85</v>
      </c>
      <c r="F147" s="4" t="s">
        <v>557</v>
      </c>
      <c r="G147" s="4" t="s">
        <v>86</v>
      </c>
      <c r="H147" s="3" t="s">
        <v>8</v>
      </c>
      <c r="I147" s="27">
        <v>21.11551</v>
      </c>
      <c r="J147" s="27">
        <v>-101.58444</v>
      </c>
      <c r="K147" s="3"/>
      <c r="L147" s="5" t="str">
        <f t="shared" si="4"/>
        <v>Ver en Google Maps</v>
      </c>
      <c r="M147" s="15">
        <v>1</v>
      </c>
      <c r="O147" s="1">
        <f>DAY(Tabla14[[#This Row],[Fecha de rev]])</f>
        <v>0</v>
      </c>
      <c r="P147" s="1">
        <f>MONTH(Tabla14[[#This Row],[Fecha de rev]])</f>
        <v>1</v>
      </c>
      <c r="Q147" s="1">
        <f>YEAR(Tabla14[[#This Row],[Fecha de rev]])</f>
        <v>1900</v>
      </c>
      <c r="AC147" s="1"/>
      <c r="AF147" s="121"/>
    </row>
    <row r="148" spans="1:32" x14ac:dyDescent="0.2">
      <c r="A148" s="14">
        <v>412</v>
      </c>
      <c r="B148" s="3" t="s">
        <v>956</v>
      </c>
      <c r="C148" s="27" t="s">
        <v>14</v>
      </c>
      <c r="D148" s="27" t="s">
        <v>404</v>
      </c>
      <c r="E148" s="4" t="s">
        <v>558</v>
      </c>
      <c r="F148" s="4" t="s">
        <v>559</v>
      </c>
      <c r="G148" s="4" t="s">
        <v>43</v>
      </c>
      <c r="H148" s="3" t="s">
        <v>8</v>
      </c>
      <c r="I148" s="27">
        <v>21.125354999999999</v>
      </c>
      <c r="J148" s="27">
        <v>-101.596108</v>
      </c>
      <c r="K148" s="3" t="s">
        <v>139</v>
      </c>
      <c r="L148" s="5" t="str">
        <f t="shared" si="4"/>
        <v>Ver en Google Maps</v>
      </c>
      <c r="M148" s="15">
        <v>1</v>
      </c>
      <c r="N148" s="7">
        <v>45931</v>
      </c>
      <c r="O148" s="1">
        <f>DAY(Tabla14[[#This Row],[Fecha de rev]])</f>
        <v>1</v>
      </c>
      <c r="P148" s="1">
        <f>MONTH(Tabla14[[#This Row],[Fecha de rev]])</f>
        <v>10</v>
      </c>
      <c r="Q148" s="1">
        <f>YEAR(Tabla14[[#This Row],[Fecha de rev]])</f>
        <v>2025</v>
      </c>
      <c r="R148" s="1">
        <v>1</v>
      </c>
      <c r="S148" s="1" t="s">
        <v>934</v>
      </c>
      <c r="T148" s="1" t="s">
        <v>934</v>
      </c>
      <c r="U148" s="1" t="s">
        <v>934</v>
      </c>
      <c r="V148" s="1" t="s">
        <v>934</v>
      </c>
      <c r="W148" s="1" t="s">
        <v>934</v>
      </c>
      <c r="X148" s="1" t="s">
        <v>934</v>
      </c>
      <c r="Y148" s="1" t="s">
        <v>934</v>
      </c>
      <c r="Z148" s="1" t="s">
        <v>934</v>
      </c>
      <c r="AA148" s="1">
        <v>0</v>
      </c>
      <c r="AB148" s="1">
        <v>0</v>
      </c>
      <c r="AC148" s="1" t="s">
        <v>3057</v>
      </c>
      <c r="AD148" s="2" t="s">
        <v>954</v>
      </c>
      <c r="AE148" s="1">
        <f t="shared" si="5"/>
        <v>0</v>
      </c>
      <c r="AF148" s="121" t="s">
        <v>3115</v>
      </c>
    </row>
    <row r="149" spans="1:32" x14ac:dyDescent="0.2">
      <c r="A149" s="14">
        <v>413</v>
      </c>
      <c r="B149" s="3" t="s">
        <v>956</v>
      </c>
      <c r="C149" s="27" t="s">
        <v>429</v>
      </c>
      <c r="D149" s="27" t="s">
        <v>16</v>
      </c>
      <c r="E149" s="4" t="s">
        <v>88</v>
      </c>
      <c r="F149" s="4" t="s">
        <v>560</v>
      </c>
      <c r="G149" s="4" t="s">
        <v>23</v>
      </c>
      <c r="H149" s="3" t="s">
        <v>8</v>
      </c>
      <c r="I149" s="27">
        <v>21.105046999999999</v>
      </c>
      <c r="J149" s="27">
        <v>-101.709835</v>
      </c>
      <c r="K149" s="3"/>
      <c r="L149" s="5" t="str">
        <f t="shared" si="4"/>
        <v>Ver en Google Maps</v>
      </c>
      <c r="M149" s="15">
        <v>1</v>
      </c>
      <c r="O149" s="1">
        <f>DAY(Tabla14[[#This Row],[Fecha de rev]])</f>
        <v>0</v>
      </c>
      <c r="P149" s="1">
        <f>MONTH(Tabla14[[#This Row],[Fecha de rev]])</f>
        <v>1</v>
      </c>
      <c r="Q149" s="1">
        <f>YEAR(Tabla14[[#This Row],[Fecha de rev]])</f>
        <v>1900</v>
      </c>
      <c r="AC149" s="1"/>
      <c r="AF149" s="121"/>
    </row>
    <row r="150" spans="1:32" x14ac:dyDescent="0.2">
      <c r="A150" s="14">
        <v>416</v>
      </c>
      <c r="B150" s="3" t="s">
        <v>956</v>
      </c>
      <c r="C150" s="27" t="s">
        <v>429</v>
      </c>
      <c r="D150" s="27" t="s">
        <v>16</v>
      </c>
      <c r="E150" s="4" t="s">
        <v>89</v>
      </c>
      <c r="F150" s="4" t="s">
        <v>561</v>
      </c>
      <c r="G150" s="4" t="s">
        <v>1020</v>
      </c>
      <c r="H150" s="3" t="s">
        <v>8</v>
      </c>
      <c r="I150" s="27">
        <v>21.115490000000001</v>
      </c>
      <c r="J150" s="27">
        <v>-101.72230999999999</v>
      </c>
      <c r="K150" s="3" t="s">
        <v>139</v>
      </c>
      <c r="L150" s="5" t="str">
        <f t="shared" si="4"/>
        <v>Ver en Google Maps</v>
      </c>
      <c r="M150" s="15">
        <v>1</v>
      </c>
      <c r="N150" s="7">
        <v>45933</v>
      </c>
      <c r="O150" s="1">
        <f>DAY(Tabla14[[#This Row],[Fecha de rev]])</f>
        <v>3</v>
      </c>
      <c r="P150" s="1">
        <f>MONTH(Tabla14[[#This Row],[Fecha de rev]])</f>
        <v>10</v>
      </c>
      <c r="Q150" s="1">
        <f>YEAR(Tabla14[[#This Row],[Fecha de rev]])</f>
        <v>2025</v>
      </c>
      <c r="R150" s="1">
        <v>1</v>
      </c>
      <c r="S150" s="1" t="s">
        <v>138</v>
      </c>
      <c r="T150" s="1" t="s">
        <v>138</v>
      </c>
      <c r="U150" s="1" t="s">
        <v>138</v>
      </c>
      <c r="V150" s="1" t="s">
        <v>138</v>
      </c>
      <c r="W150" s="1" t="s">
        <v>138</v>
      </c>
      <c r="X150" s="1" t="s">
        <v>138</v>
      </c>
      <c r="Y150" s="1" t="s">
        <v>934</v>
      </c>
      <c r="Z150" s="1" t="s">
        <v>138</v>
      </c>
      <c r="AA150" s="1">
        <v>34.56</v>
      </c>
      <c r="AB150" s="1">
        <v>15.1</v>
      </c>
      <c r="AC150" s="2" t="s">
        <v>950</v>
      </c>
      <c r="AD150" s="2" t="s">
        <v>954</v>
      </c>
      <c r="AE150" s="1">
        <f t="shared" si="5"/>
        <v>7</v>
      </c>
      <c r="AF150" s="121"/>
    </row>
    <row r="151" spans="1:32" x14ac:dyDescent="0.2">
      <c r="A151" s="14">
        <v>419</v>
      </c>
      <c r="B151" s="3" t="s">
        <v>956</v>
      </c>
      <c r="C151" s="27" t="s">
        <v>87</v>
      </c>
      <c r="D151" s="27" t="s">
        <v>16</v>
      </c>
      <c r="E151" s="4" t="s">
        <v>90</v>
      </c>
      <c r="F151" s="4" t="s">
        <v>562</v>
      </c>
      <c r="G151" s="4" t="s">
        <v>1005</v>
      </c>
      <c r="H151" s="3" t="s">
        <v>8</v>
      </c>
      <c r="I151" s="27">
        <v>21.116620000000001</v>
      </c>
      <c r="J151" s="27">
        <v>-101.70237</v>
      </c>
      <c r="K151" s="3" t="s">
        <v>139</v>
      </c>
      <c r="L151" s="5" t="str">
        <f t="shared" si="4"/>
        <v>Ver en Google Maps</v>
      </c>
      <c r="M151" s="15">
        <v>1</v>
      </c>
      <c r="N151" s="7">
        <v>45940</v>
      </c>
      <c r="O151" s="1">
        <f>DAY(Tabla14[[#This Row],[Fecha de rev]])</f>
        <v>10</v>
      </c>
      <c r="P151" s="1">
        <f>MONTH(Tabla14[[#This Row],[Fecha de rev]])</f>
        <v>10</v>
      </c>
      <c r="Q151" s="1">
        <f>YEAR(Tabla14[[#This Row],[Fecha de rev]])</f>
        <v>2025</v>
      </c>
      <c r="R151" s="1">
        <v>1</v>
      </c>
      <c r="S151" s="1" t="s">
        <v>138</v>
      </c>
      <c r="T151" s="1" t="s">
        <v>138</v>
      </c>
      <c r="U151" s="1" t="s">
        <v>138</v>
      </c>
      <c r="V151" s="1" t="s">
        <v>138</v>
      </c>
      <c r="W151" s="1" t="s">
        <v>138</v>
      </c>
      <c r="X151" s="1" t="s">
        <v>138</v>
      </c>
      <c r="Y151" s="1" t="s">
        <v>138</v>
      </c>
      <c r="Z151" s="1" t="s">
        <v>934</v>
      </c>
      <c r="AA151" s="1">
        <v>6.86</v>
      </c>
      <c r="AB151" s="1">
        <v>27.23</v>
      </c>
      <c r="AC151" s="2" t="s">
        <v>1413</v>
      </c>
      <c r="AD151" s="2" t="s">
        <v>957</v>
      </c>
      <c r="AE151" s="1">
        <f t="shared" si="5"/>
        <v>7</v>
      </c>
      <c r="AF151" s="121"/>
    </row>
    <row r="152" spans="1:32" x14ac:dyDescent="0.2">
      <c r="A152" s="14">
        <v>420</v>
      </c>
      <c r="B152" s="3" t="s">
        <v>956</v>
      </c>
      <c r="C152" s="27" t="s">
        <v>87</v>
      </c>
      <c r="D152" s="27" t="s">
        <v>563</v>
      </c>
      <c r="E152" s="4" t="s">
        <v>564</v>
      </c>
      <c r="F152" s="4" t="s">
        <v>565</v>
      </c>
      <c r="G152" s="4" t="s">
        <v>1204</v>
      </c>
      <c r="H152" s="3" t="s">
        <v>8</v>
      </c>
      <c r="I152" s="27">
        <v>21.08624</v>
      </c>
      <c r="J152" s="27">
        <v>-101.521469</v>
      </c>
      <c r="K152" s="3"/>
      <c r="L152" s="5" t="str">
        <f t="shared" si="4"/>
        <v>Ver en Google Maps</v>
      </c>
      <c r="M152" s="15">
        <v>1</v>
      </c>
      <c r="O152" s="1">
        <f>DAY(Tabla14[[#This Row],[Fecha de rev]])</f>
        <v>0</v>
      </c>
      <c r="P152" s="1">
        <f>MONTH(Tabla14[[#This Row],[Fecha de rev]])</f>
        <v>1</v>
      </c>
      <c r="Q152" s="1">
        <f>YEAR(Tabla14[[#This Row],[Fecha de rev]])</f>
        <v>1900</v>
      </c>
      <c r="AC152" s="1"/>
      <c r="AF152" s="121"/>
    </row>
    <row r="153" spans="1:32" x14ac:dyDescent="0.2">
      <c r="A153" s="14">
        <v>422</v>
      </c>
      <c r="B153" s="3" t="s">
        <v>956</v>
      </c>
      <c r="C153" s="27" t="s">
        <v>429</v>
      </c>
      <c r="D153" s="27" t="s">
        <v>16</v>
      </c>
      <c r="E153" s="4" t="s">
        <v>91</v>
      </c>
      <c r="F153" s="4" t="s">
        <v>566</v>
      </c>
      <c r="G153" s="4" t="s">
        <v>1069</v>
      </c>
      <c r="H153" s="3" t="s">
        <v>8</v>
      </c>
      <c r="I153" s="27">
        <v>21.10323</v>
      </c>
      <c r="J153" s="27">
        <v>-101.70292999999999</v>
      </c>
      <c r="K153" s="3" t="s">
        <v>139</v>
      </c>
      <c r="L153" s="5" t="str">
        <f t="shared" si="4"/>
        <v>Ver en Google Maps</v>
      </c>
      <c r="M153" s="15">
        <v>1</v>
      </c>
      <c r="N153" s="7">
        <v>45932</v>
      </c>
      <c r="O153" s="1">
        <f>DAY(Tabla14[[#This Row],[Fecha de rev]])</f>
        <v>2</v>
      </c>
      <c r="P153" s="1">
        <f>MONTH(Tabla14[[#This Row],[Fecha de rev]])</f>
        <v>10</v>
      </c>
      <c r="Q153" s="1">
        <f>YEAR(Tabla14[[#This Row],[Fecha de rev]])</f>
        <v>2025</v>
      </c>
      <c r="R153" s="1">
        <v>1</v>
      </c>
      <c r="S153" s="1" t="s">
        <v>138</v>
      </c>
      <c r="T153" s="1" t="s">
        <v>138</v>
      </c>
      <c r="U153" s="1" t="s">
        <v>138</v>
      </c>
      <c r="V153" s="1" t="s">
        <v>138</v>
      </c>
      <c r="W153" s="1" t="s">
        <v>138</v>
      </c>
      <c r="X153" s="1" t="s">
        <v>138</v>
      </c>
      <c r="Y153" s="1" t="s">
        <v>138</v>
      </c>
      <c r="Z153" s="1" t="s">
        <v>138</v>
      </c>
      <c r="AA153" s="1">
        <v>114.94</v>
      </c>
      <c r="AB153" s="1">
        <v>90.05</v>
      </c>
      <c r="AC153" s="2" t="s">
        <v>968</v>
      </c>
      <c r="AD153" s="2" t="s">
        <v>957</v>
      </c>
      <c r="AE153" s="1">
        <f t="shared" si="5"/>
        <v>8</v>
      </c>
      <c r="AF153" s="121" t="s">
        <v>3116</v>
      </c>
    </row>
    <row r="154" spans="1:32" x14ac:dyDescent="0.2">
      <c r="A154" s="14">
        <v>428</v>
      </c>
      <c r="B154" s="3" t="s">
        <v>956</v>
      </c>
      <c r="C154" s="27" t="s">
        <v>429</v>
      </c>
      <c r="D154" s="27" t="s">
        <v>16</v>
      </c>
      <c r="E154" s="4" t="s">
        <v>222</v>
      </c>
      <c r="F154" s="4" t="s">
        <v>567</v>
      </c>
      <c r="G154" s="4" t="s">
        <v>1064</v>
      </c>
      <c r="H154" s="3" t="s">
        <v>8</v>
      </c>
      <c r="I154" s="27">
        <v>21.131119999999999</v>
      </c>
      <c r="J154" s="27">
        <v>-101.67491</v>
      </c>
      <c r="K154" s="3" t="s">
        <v>139</v>
      </c>
      <c r="L154" s="5" t="str">
        <f t="shared" si="4"/>
        <v>Ver en Google Maps</v>
      </c>
      <c r="M154" s="15">
        <v>1</v>
      </c>
      <c r="N154" s="7">
        <v>45929</v>
      </c>
      <c r="O154" s="1">
        <f>DAY(Tabla14[[#This Row],[Fecha de rev]])</f>
        <v>29</v>
      </c>
      <c r="P154" s="1">
        <f>MONTH(Tabla14[[#This Row],[Fecha de rev]])</f>
        <v>9</v>
      </c>
      <c r="Q154" s="1">
        <f>YEAR(Tabla14[[#This Row],[Fecha de rev]])</f>
        <v>2025</v>
      </c>
      <c r="R154" s="1">
        <v>1</v>
      </c>
      <c r="S154" s="1" t="s">
        <v>138</v>
      </c>
      <c r="T154" s="1" t="s">
        <v>138</v>
      </c>
      <c r="U154" s="1" t="s">
        <v>138</v>
      </c>
      <c r="V154" s="1" t="s">
        <v>138</v>
      </c>
      <c r="W154" s="1" t="s">
        <v>138</v>
      </c>
      <c r="X154" s="1" t="s">
        <v>138</v>
      </c>
      <c r="Y154" s="1" t="s">
        <v>138</v>
      </c>
      <c r="Z154" s="1" t="s">
        <v>138</v>
      </c>
      <c r="AA154" s="1">
        <v>14.17</v>
      </c>
      <c r="AB154" s="1">
        <v>39.33</v>
      </c>
      <c r="AC154" s="2" t="s">
        <v>968</v>
      </c>
      <c r="AD154" s="2" t="s">
        <v>954</v>
      </c>
      <c r="AE154" s="1">
        <f t="shared" si="5"/>
        <v>8</v>
      </c>
      <c r="AF154" s="121" t="s">
        <v>3116</v>
      </c>
    </row>
    <row r="155" spans="1:32" x14ac:dyDescent="0.2">
      <c r="A155" s="14">
        <v>429</v>
      </c>
      <c r="B155" s="3" t="s">
        <v>956</v>
      </c>
      <c r="C155" s="27" t="s">
        <v>429</v>
      </c>
      <c r="D155" s="27" t="s">
        <v>16</v>
      </c>
      <c r="E155" s="4" t="s">
        <v>92</v>
      </c>
      <c r="F155" s="4" t="s">
        <v>568</v>
      </c>
      <c r="G155" s="4" t="s">
        <v>1053</v>
      </c>
      <c r="H155" s="3" t="s">
        <v>8</v>
      </c>
      <c r="I155" s="27">
        <v>21.112490000000001</v>
      </c>
      <c r="J155" s="27">
        <v>-101.7068</v>
      </c>
      <c r="K155" s="3" t="s">
        <v>139</v>
      </c>
      <c r="L155" s="5" t="str">
        <f t="shared" si="4"/>
        <v>Ver en Google Maps</v>
      </c>
      <c r="M155" s="15">
        <v>1</v>
      </c>
      <c r="N155" s="7">
        <v>45940</v>
      </c>
      <c r="O155" s="1">
        <f>DAY(Tabla14[[#This Row],[Fecha de rev]])</f>
        <v>10</v>
      </c>
      <c r="P155" s="1">
        <f>MONTH(Tabla14[[#This Row],[Fecha de rev]])</f>
        <v>10</v>
      </c>
      <c r="Q155" s="1">
        <f>YEAR(Tabla14[[#This Row],[Fecha de rev]])</f>
        <v>2025</v>
      </c>
      <c r="R155" s="1">
        <v>1</v>
      </c>
      <c r="S155" s="1" t="s">
        <v>138</v>
      </c>
      <c r="T155" s="1" t="s">
        <v>138</v>
      </c>
      <c r="U155" s="1" t="s">
        <v>138</v>
      </c>
      <c r="V155" s="1" t="s">
        <v>138</v>
      </c>
      <c r="W155" s="1" t="s">
        <v>138</v>
      </c>
      <c r="X155" s="1" t="s">
        <v>138</v>
      </c>
      <c r="Y155" s="1" t="s">
        <v>138</v>
      </c>
      <c r="Z155" s="1" t="s">
        <v>138</v>
      </c>
      <c r="AA155" s="1">
        <v>61.29</v>
      </c>
      <c r="AB155" s="1">
        <v>78.11</v>
      </c>
      <c r="AC155" s="2" t="s">
        <v>968</v>
      </c>
      <c r="AD155" s="2" t="s">
        <v>957</v>
      </c>
      <c r="AE155" s="1">
        <f t="shared" si="5"/>
        <v>8</v>
      </c>
      <c r="AF155" s="121" t="s">
        <v>3116</v>
      </c>
    </row>
    <row r="156" spans="1:32" x14ac:dyDescent="0.2">
      <c r="A156" s="14">
        <v>431</v>
      </c>
      <c r="B156" s="3" t="s">
        <v>956</v>
      </c>
      <c r="C156" s="27" t="s">
        <v>429</v>
      </c>
      <c r="D156" s="27" t="s">
        <v>16</v>
      </c>
      <c r="E156" s="4" t="s">
        <v>93</v>
      </c>
      <c r="F156" s="4" t="s">
        <v>569</v>
      </c>
      <c r="G156" s="4" t="s">
        <v>1082</v>
      </c>
      <c r="H156" s="3" t="s">
        <v>8</v>
      </c>
      <c r="I156" s="27">
        <v>21.14179</v>
      </c>
      <c r="J156" s="27">
        <v>-101.7182</v>
      </c>
      <c r="K156" s="3"/>
      <c r="L156" s="5" t="str">
        <f t="shared" si="4"/>
        <v>Ver en Google Maps</v>
      </c>
      <c r="M156" s="15">
        <v>1</v>
      </c>
      <c r="O156" s="1">
        <f>DAY(Tabla14[[#This Row],[Fecha de rev]])</f>
        <v>0</v>
      </c>
      <c r="P156" s="1">
        <f>MONTH(Tabla14[[#This Row],[Fecha de rev]])</f>
        <v>1</v>
      </c>
      <c r="Q156" s="1">
        <f>YEAR(Tabla14[[#This Row],[Fecha de rev]])</f>
        <v>1900</v>
      </c>
      <c r="AC156" s="1"/>
      <c r="AF156" s="121"/>
    </row>
    <row r="157" spans="1:32" x14ac:dyDescent="0.2">
      <c r="A157" s="14">
        <v>432</v>
      </c>
      <c r="B157" s="3" t="s">
        <v>956</v>
      </c>
      <c r="C157" s="27" t="s">
        <v>429</v>
      </c>
      <c r="D157" s="27" t="s">
        <v>16</v>
      </c>
      <c r="E157" s="4" t="s">
        <v>94</v>
      </c>
      <c r="F157" s="4" t="s">
        <v>570</v>
      </c>
      <c r="G157" s="4" t="s">
        <v>1083</v>
      </c>
      <c r="H157" s="3" t="s">
        <v>8</v>
      </c>
      <c r="I157" s="27">
        <v>21.091359000000001</v>
      </c>
      <c r="J157" s="27">
        <v>-101.754165</v>
      </c>
      <c r="K157" s="3"/>
      <c r="L157" s="5" t="str">
        <f t="shared" si="4"/>
        <v>Ver en Google Maps</v>
      </c>
      <c r="M157" s="15">
        <v>1</v>
      </c>
      <c r="O157" s="1">
        <f>DAY(Tabla14[[#This Row],[Fecha de rev]])</f>
        <v>0</v>
      </c>
      <c r="P157" s="1">
        <f>MONTH(Tabla14[[#This Row],[Fecha de rev]])</f>
        <v>1</v>
      </c>
      <c r="Q157" s="1">
        <f>YEAR(Tabla14[[#This Row],[Fecha de rev]])</f>
        <v>1900</v>
      </c>
      <c r="AC157" s="1"/>
      <c r="AF157" s="121"/>
    </row>
    <row r="158" spans="1:32" x14ac:dyDescent="0.2">
      <c r="A158" s="14">
        <v>433</v>
      </c>
      <c r="B158" s="3" t="s">
        <v>956</v>
      </c>
      <c r="C158" s="27" t="s">
        <v>429</v>
      </c>
      <c r="D158" s="27" t="s">
        <v>16</v>
      </c>
      <c r="E158" s="4" t="s">
        <v>95</v>
      </c>
      <c r="F158" s="4" t="s">
        <v>571</v>
      </c>
      <c r="G158" s="4" t="s">
        <v>1024</v>
      </c>
      <c r="H158" s="3" t="s">
        <v>8</v>
      </c>
      <c r="I158" s="27">
        <v>21.059947000000001</v>
      </c>
      <c r="J158" s="27">
        <v>-101.62000399999999</v>
      </c>
      <c r="K158" s="3"/>
      <c r="L158" s="5" t="str">
        <f t="shared" si="4"/>
        <v>Ver en Google Maps</v>
      </c>
      <c r="M158" s="15">
        <v>1</v>
      </c>
      <c r="O158" s="1">
        <f>DAY(Tabla14[[#This Row],[Fecha de rev]])</f>
        <v>0</v>
      </c>
      <c r="P158" s="1">
        <f>MONTH(Tabla14[[#This Row],[Fecha de rev]])</f>
        <v>1</v>
      </c>
      <c r="Q158" s="1">
        <f>YEAR(Tabla14[[#This Row],[Fecha de rev]])</f>
        <v>1900</v>
      </c>
      <c r="AC158" s="1"/>
      <c r="AF158" s="121"/>
    </row>
    <row r="159" spans="1:32" x14ac:dyDescent="0.2">
      <c r="A159" s="14">
        <v>435</v>
      </c>
      <c r="B159" s="3" t="s">
        <v>956</v>
      </c>
      <c r="C159" s="27" t="s">
        <v>429</v>
      </c>
      <c r="D159" s="27" t="s">
        <v>16</v>
      </c>
      <c r="E159" s="4" t="s">
        <v>96</v>
      </c>
      <c r="F159" s="4" t="s">
        <v>572</v>
      </c>
      <c r="G159" s="4" t="s">
        <v>1084</v>
      </c>
      <c r="H159" s="3" t="s">
        <v>8</v>
      </c>
      <c r="I159" s="27">
        <v>21.099641999999999</v>
      </c>
      <c r="J159" s="27">
        <v>-101.702191</v>
      </c>
      <c r="K159" s="3" t="s">
        <v>139</v>
      </c>
      <c r="L159" s="5" t="str">
        <f t="shared" si="4"/>
        <v>Ver en Google Maps</v>
      </c>
      <c r="M159" s="15">
        <v>1</v>
      </c>
      <c r="N159" s="7">
        <v>45932</v>
      </c>
      <c r="O159" s="1">
        <f>DAY(Tabla14[[#This Row],[Fecha de rev]])</f>
        <v>2</v>
      </c>
      <c r="P159" s="1">
        <f>MONTH(Tabla14[[#This Row],[Fecha de rev]])</f>
        <v>10</v>
      </c>
      <c r="Q159" s="1">
        <f>YEAR(Tabla14[[#This Row],[Fecha de rev]])</f>
        <v>2025</v>
      </c>
      <c r="R159" s="1">
        <v>1</v>
      </c>
      <c r="S159" s="1" t="s">
        <v>138</v>
      </c>
      <c r="T159" s="1" t="s">
        <v>138</v>
      </c>
      <c r="U159" s="1" t="s">
        <v>138</v>
      </c>
      <c r="V159" s="1" t="s">
        <v>138</v>
      </c>
      <c r="W159" s="1" t="s">
        <v>138</v>
      </c>
      <c r="X159" s="1" t="s">
        <v>138</v>
      </c>
      <c r="Y159" s="1" t="s">
        <v>138</v>
      </c>
      <c r="Z159" s="1" t="s">
        <v>138</v>
      </c>
      <c r="AA159" s="1">
        <v>89.31</v>
      </c>
      <c r="AB159" s="1">
        <v>68.489999999999995</v>
      </c>
      <c r="AC159" s="2" t="s">
        <v>968</v>
      </c>
      <c r="AD159" s="2" t="s">
        <v>954</v>
      </c>
      <c r="AE159" s="1">
        <f t="shared" si="5"/>
        <v>8</v>
      </c>
      <c r="AF159" s="121" t="s">
        <v>3116</v>
      </c>
    </row>
    <row r="160" spans="1:32" x14ac:dyDescent="0.2">
      <c r="A160" s="14">
        <v>436</v>
      </c>
      <c r="B160" s="3" t="s">
        <v>956</v>
      </c>
      <c r="C160" s="27" t="s">
        <v>429</v>
      </c>
      <c r="D160" s="27" t="s">
        <v>17</v>
      </c>
      <c r="E160" s="4" t="s">
        <v>97</v>
      </c>
      <c r="F160" s="4" t="s">
        <v>573</v>
      </c>
      <c r="G160" s="4" t="s">
        <v>1085</v>
      </c>
      <c r="H160" s="3" t="s">
        <v>8</v>
      </c>
      <c r="I160" s="27">
        <v>21.07892</v>
      </c>
      <c r="J160" s="27">
        <v>-101.6183</v>
      </c>
      <c r="K160" s="3"/>
      <c r="L160" s="5" t="str">
        <f t="shared" si="4"/>
        <v>Ver en Google Maps</v>
      </c>
      <c r="M160" s="15">
        <v>1</v>
      </c>
      <c r="O160" s="1">
        <f>DAY(Tabla14[[#This Row],[Fecha de rev]])</f>
        <v>0</v>
      </c>
      <c r="P160" s="1">
        <f>MONTH(Tabla14[[#This Row],[Fecha de rev]])</f>
        <v>1</v>
      </c>
      <c r="Q160" s="1">
        <f>YEAR(Tabla14[[#This Row],[Fecha de rev]])</f>
        <v>1900</v>
      </c>
      <c r="AC160" s="1"/>
      <c r="AF160" s="121"/>
    </row>
    <row r="161" spans="1:32" x14ac:dyDescent="0.2">
      <c r="A161" s="14">
        <v>437</v>
      </c>
      <c r="B161" s="3" t="s">
        <v>956</v>
      </c>
      <c r="C161" s="27" t="s">
        <v>429</v>
      </c>
      <c r="D161" s="27" t="s">
        <v>17</v>
      </c>
      <c r="E161" s="4" t="s">
        <v>98</v>
      </c>
      <c r="F161" s="4" t="s">
        <v>574</v>
      </c>
      <c r="G161" s="4" t="s">
        <v>1086</v>
      </c>
      <c r="H161" s="3" t="s">
        <v>8</v>
      </c>
      <c r="I161" s="27">
        <v>21.072880000000001</v>
      </c>
      <c r="J161" s="27">
        <v>-101.63882</v>
      </c>
      <c r="K161" s="3"/>
      <c r="L161" s="5" t="str">
        <f t="shared" si="4"/>
        <v>Ver en Google Maps</v>
      </c>
      <c r="M161" s="15">
        <v>1</v>
      </c>
      <c r="O161" s="1">
        <f>DAY(Tabla14[[#This Row],[Fecha de rev]])</f>
        <v>0</v>
      </c>
      <c r="P161" s="1">
        <f>MONTH(Tabla14[[#This Row],[Fecha de rev]])</f>
        <v>1</v>
      </c>
      <c r="Q161" s="1">
        <f>YEAR(Tabla14[[#This Row],[Fecha de rev]])</f>
        <v>1900</v>
      </c>
      <c r="AC161" s="1"/>
      <c r="AF161" s="121"/>
    </row>
    <row r="162" spans="1:32" x14ac:dyDescent="0.2">
      <c r="A162" s="14">
        <v>438</v>
      </c>
      <c r="B162" s="3" t="s">
        <v>956</v>
      </c>
      <c r="C162" s="27" t="s">
        <v>429</v>
      </c>
      <c r="D162" s="27" t="s">
        <v>16</v>
      </c>
      <c r="E162" s="4" t="s">
        <v>99</v>
      </c>
      <c r="F162" s="4" t="s">
        <v>575</v>
      </c>
      <c r="G162" s="4" t="s">
        <v>1087</v>
      </c>
      <c r="H162" s="3" t="s">
        <v>8</v>
      </c>
      <c r="I162" s="27">
        <v>21.10294</v>
      </c>
      <c r="J162" s="27">
        <v>-101.60207</v>
      </c>
      <c r="K162" s="3" t="s">
        <v>139</v>
      </c>
      <c r="L162" s="5" t="str">
        <f t="shared" si="4"/>
        <v>Ver en Google Maps</v>
      </c>
      <c r="M162" s="15">
        <v>1</v>
      </c>
      <c r="N162" s="7">
        <v>45931</v>
      </c>
      <c r="O162" s="1">
        <f>DAY(Tabla14[[#This Row],[Fecha de rev]])</f>
        <v>1</v>
      </c>
      <c r="P162" s="1">
        <f>MONTH(Tabla14[[#This Row],[Fecha de rev]])</f>
        <v>10</v>
      </c>
      <c r="Q162" s="1">
        <f>YEAR(Tabla14[[#This Row],[Fecha de rev]])</f>
        <v>2025</v>
      </c>
      <c r="R162" s="1">
        <v>1</v>
      </c>
      <c r="S162" s="1" t="s">
        <v>138</v>
      </c>
      <c r="T162" s="1" t="s">
        <v>138</v>
      </c>
      <c r="U162" s="1" t="s">
        <v>138</v>
      </c>
      <c r="V162" s="1" t="s">
        <v>138</v>
      </c>
      <c r="W162" s="1" t="s">
        <v>138</v>
      </c>
      <c r="X162" s="1" t="s">
        <v>138</v>
      </c>
      <c r="Y162" s="1" t="s">
        <v>138</v>
      </c>
      <c r="Z162" s="1" t="s">
        <v>138</v>
      </c>
      <c r="AA162" s="1">
        <v>33.909999999999997</v>
      </c>
      <c r="AB162" s="1">
        <v>33.380000000000003</v>
      </c>
      <c r="AC162" s="2" t="s">
        <v>968</v>
      </c>
      <c r="AD162" s="2" t="s">
        <v>954</v>
      </c>
      <c r="AE162" s="1">
        <f t="shared" si="5"/>
        <v>8</v>
      </c>
      <c r="AF162" s="121" t="s">
        <v>3116</v>
      </c>
    </row>
    <row r="163" spans="1:32" x14ac:dyDescent="0.2">
      <c r="A163" s="14">
        <v>439</v>
      </c>
      <c r="B163" s="3" t="s">
        <v>956</v>
      </c>
      <c r="C163" s="27" t="s">
        <v>429</v>
      </c>
      <c r="D163" s="27" t="s">
        <v>15</v>
      </c>
      <c r="E163" s="4" t="s">
        <v>100</v>
      </c>
      <c r="F163" s="4" t="s">
        <v>576</v>
      </c>
      <c r="G163" s="4" t="s">
        <v>1088</v>
      </c>
      <c r="H163" s="3" t="s">
        <v>8</v>
      </c>
      <c r="I163" s="27">
        <v>21.124663999999999</v>
      </c>
      <c r="J163" s="27">
        <v>-101.589361</v>
      </c>
      <c r="K163" s="3" t="s">
        <v>139</v>
      </c>
      <c r="L163" s="5" t="str">
        <f t="shared" si="4"/>
        <v>Ver en Google Maps</v>
      </c>
      <c r="M163" s="15">
        <v>2</v>
      </c>
      <c r="N163" s="7">
        <v>45931</v>
      </c>
      <c r="O163" s="1">
        <f>DAY(Tabla14[[#This Row],[Fecha de rev]])</f>
        <v>1</v>
      </c>
      <c r="P163" s="1">
        <f>MONTH(Tabla14[[#This Row],[Fecha de rev]])</f>
        <v>10</v>
      </c>
      <c r="Q163" s="1">
        <f>YEAR(Tabla14[[#This Row],[Fecha de rev]])</f>
        <v>2025</v>
      </c>
      <c r="R163" s="1">
        <v>1</v>
      </c>
      <c r="S163" s="1" t="s">
        <v>138</v>
      </c>
      <c r="T163" s="1" t="s">
        <v>138</v>
      </c>
      <c r="U163" s="1" t="s">
        <v>138</v>
      </c>
      <c r="V163" s="1" t="s">
        <v>138</v>
      </c>
      <c r="W163" s="1" t="s">
        <v>138</v>
      </c>
      <c r="X163" s="1" t="s">
        <v>138</v>
      </c>
      <c r="Y163" s="1" t="s">
        <v>138</v>
      </c>
      <c r="Z163" s="1" t="s">
        <v>138</v>
      </c>
      <c r="AA163" s="1">
        <v>18.82</v>
      </c>
      <c r="AB163" s="1">
        <v>24.25</v>
      </c>
      <c r="AC163" s="2" t="s">
        <v>968</v>
      </c>
      <c r="AD163" s="2" t="s">
        <v>954</v>
      </c>
      <c r="AE163" s="1">
        <f t="shared" si="5"/>
        <v>8</v>
      </c>
      <c r="AF163" s="121" t="s">
        <v>3116</v>
      </c>
    </row>
    <row r="164" spans="1:32" x14ac:dyDescent="0.2">
      <c r="A164" s="14">
        <v>440</v>
      </c>
      <c r="B164" s="3" t="s">
        <v>956</v>
      </c>
      <c r="C164" s="27" t="s">
        <v>429</v>
      </c>
      <c r="D164" s="27" t="s">
        <v>15</v>
      </c>
      <c r="E164" s="4" t="s">
        <v>101</v>
      </c>
      <c r="F164" s="4" t="s">
        <v>577</v>
      </c>
      <c r="G164" s="4" t="s">
        <v>22</v>
      </c>
      <c r="H164" s="3" t="s">
        <v>8</v>
      </c>
      <c r="I164" s="27">
        <v>21.092580000000002</v>
      </c>
      <c r="J164" s="27">
        <v>-101.58732999999999</v>
      </c>
      <c r="K164" s="3"/>
      <c r="L164" s="5" t="str">
        <f t="shared" si="4"/>
        <v>Ver en Google Maps</v>
      </c>
      <c r="M164" s="15">
        <v>2</v>
      </c>
      <c r="O164" s="1">
        <f>DAY(Tabla14[[#This Row],[Fecha de rev]])</f>
        <v>0</v>
      </c>
      <c r="P164" s="1">
        <f>MONTH(Tabla14[[#This Row],[Fecha de rev]])</f>
        <v>1</v>
      </c>
      <c r="Q164" s="1">
        <f>YEAR(Tabla14[[#This Row],[Fecha de rev]])</f>
        <v>1900</v>
      </c>
      <c r="AC164" s="1"/>
      <c r="AF164" s="121"/>
    </row>
    <row r="165" spans="1:32" x14ac:dyDescent="0.2">
      <c r="A165" s="14">
        <v>442</v>
      </c>
      <c r="B165" s="3" t="s">
        <v>956</v>
      </c>
      <c r="C165" s="27" t="s">
        <v>429</v>
      </c>
      <c r="D165" s="27" t="s">
        <v>16</v>
      </c>
      <c r="E165" s="4" t="s">
        <v>102</v>
      </c>
      <c r="F165" s="4" t="s">
        <v>578</v>
      </c>
      <c r="G165" s="4" t="s">
        <v>1089</v>
      </c>
      <c r="H165" s="3" t="s">
        <v>8</v>
      </c>
      <c r="I165" s="27">
        <v>21.111141</v>
      </c>
      <c r="J165" s="27">
        <v>-101.715396</v>
      </c>
      <c r="K165" s="3"/>
      <c r="L165" s="5" t="str">
        <f t="shared" si="4"/>
        <v>Ver en Google Maps</v>
      </c>
      <c r="M165" s="15">
        <v>1</v>
      </c>
      <c r="N165" s="7"/>
      <c r="O165" s="1">
        <f>DAY(Tabla14[[#This Row],[Fecha de rev]])</f>
        <v>0</v>
      </c>
      <c r="P165" s="1">
        <f>MONTH(Tabla14[[#This Row],[Fecha de rev]])</f>
        <v>1</v>
      </c>
      <c r="Q165" s="1">
        <f>YEAR(Tabla14[[#This Row],[Fecha de rev]])</f>
        <v>1900</v>
      </c>
      <c r="AF165" s="121"/>
    </row>
    <row r="166" spans="1:32" x14ac:dyDescent="0.2">
      <c r="A166" s="14">
        <v>443</v>
      </c>
      <c r="B166" s="3" t="s">
        <v>956</v>
      </c>
      <c r="C166" s="27" t="s">
        <v>429</v>
      </c>
      <c r="D166" s="27" t="s">
        <v>16</v>
      </c>
      <c r="E166" s="4" t="s">
        <v>103</v>
      </c>
      <c r="F166" s="4" t="s">
        <v>579</v>
      </c>
      <c r="G166" s="4" t="s">
        <v>1090</v>
      </c>
      <c r="H166" s="3" t="s">
        <v>8</v>
      </c>
      <c r="I166" s="27">
        <v>21.115300000000001</v>
      </c>
      <c r="J166" s="27">
        <v>-101.69396</v>
      </c>
      <c r="K166" s="3" t="s">
        <v>139</v>
      </c>
      <c r="L166" s="5" t="str">
        <f t="shared" si="4"/>
        <v>Ver en Google Maps</v>
      </c>
      <c r="M166" s="15">
        <v>1</v>
      </c>
      <c r="N166" s="7">
        <v>45940</v>
      </c>
      <c r="O166" s="1">
        <f>DAY(Tabla14[[#This Row],[Fecha de rev]])</f>
        <v>10</v>
      </c>
      <c r="P166" s="1">
        <f>MONTH(Tabla14[[#This Row],[Fecha de rev]])</f>
        <v>10</v>
      </c>
      <c r="Q166" s="1">
        <f>YEAR(Tabla14[[#This Row],[Fecha de rev]])</f>
        <v>2025</v>
      </c>
      <c r="R166" s="1">
        <v>1</v>
      </c>
      <c r="S166" s="1" t="s">
        <v>138</v>
      </c>
      <c r="T166" s="1" t="s">
        <v>138</v>
      </c>
      <c r="U166" s="1" t="s">
        <v>138</v>
      </c>
      <c r="V166" s="1" t="s">
        <v>138</v>
      </c>
      <c r="W166" s="1" t="s">
        <v>138</v>
      </c>
      <c r="X166" s="1" t="s">
        <v>138</v>
      </c>
      <c r="Y166" s="1" t="s">
        <v>138</v>
      </c>
      <c r="Z166" s="1" t="s">
        <v>138</v>
      </c>
      <c r="AA166" s="1">
        <v>21.86</v>
      </c>
      <c r="AB166" s="1">
        <v>14.6</v>
      </c>
      <c r="AC166" s="2" t="s">
        <v>968</v>
      </c>
      <c r="AD166" s="2" t="s">
        <v>957</v>
      </c>
      <c r="AE166" s="1">
        <f t="shared" si="5"/>
        <v>8</v>
      </c>
      <c r="AF166" s="121" t="s">
        <v>3116</v>
      </c>
    </row>
    <row r="167" spans="1:32" x14ac:dyDescent="0.2">
      <c r="A167" s="14">
        <v>445</v>
      </c>
      <c r="B167" s="3" t="s">
        <v>956</v>
      </c>
      <c r="C167" s="27" t="s">
        <v>429</v>
      </c>
      <c r="D167" s="27" t="s">
        <v>16</v>
      </c>
      <c r="E167" s="4" t="s">
        <v>223</v>
      </c>
      <c r="F167" s="4" t="s">
        <v>580</v>
      </c>
      <c r="G167" s="4" t="s">
        <v>1033</v>
      </c>
      <c r="H167" s="3" t="s">
        <v>8</v>
      </c>
      <c r="I167" s="27">
        <v>21.139309999999998</v>
      </c>
      <c r="J167" s="27">
        <v>-101.75396000000001</v>
      </c>
      <c r="K167" s="3" t="s">
        <v>139</v>
      </c>
      <c r="L167" s="5" t="str">
        <f t="shared" si="4"/>
        <v>Ver en Google Maps</v>
      </c>
      <c r="M167" s="15">
        <v>1</v>
      </c>
      <c r="N167" s="7">
        <v>45930</v>
      </c>
      <c r="O167" s="1">
        <f>DAY(Tabla14[[#This Row],[Fecha de rev]])</f>
        <v>30</v>
      </c>
      <c r="P167" s="1">
        <f>MONTH(Tabla14[[#This Row],[Fecha de rev]])</f>
        <v>9</v>
      </c>
      <c r="Q167" s="1">
        <f>YEAR(Tabla14[[#This Row],[Fecha de rev]])</f>
        <v>2025</v>
      </c>
      <c r="R167" s="1">
        <v>1</v>
      </c>
      <c r="S167" s="1" t="s">
        <v>138</v>
      </c>
      <c r="T167" s="1" t="s">
        <v>138</v>
      </c>
      <c r="U167" s="1" t="s">
        <v>138</v>
      </c>
      <c r="V167" s="1" t="s">
        <v>138</v>
      </c>
      <c r="W167" s="1" t="s">
        <v>138</v>
      </c>
      <c r="X167" s="1" t="s">
        <v>138</v>
      </c>
      <c r="Y167" s="1" t="s">
        <v>138</v>
      </c>
      <c r="Z167" s="1" t="s">
        <v>138</v>
      </c>
      <c r="AA167" s="1">
        <v>75.72</v>
      </c>
      <c r="AB167" s="1">
        <v>45.52</v>
      </c>
      <c r="AC167" s="2" t="s">
        <v>968</v>
      </c>
      <c r="AD167" s="2" t="s">
        <v>954</v>
      </c>
      <c r="AE167" s="1">
        <f t="shared" si="5"/>
        <v>8</v>
      </c>
      <c r="AF167" s="121" t="s">
        <v>3116</v>
      </c>
    </row>
    <row r="168" spans="1:32" x14ac:dyDescent="0.2">
      <c r="A168" s="14">
        <v>447</v>
      </c>
      <c r="B168" s="3" t="s">
        <v>956</v>
      </c>
      <c r="C168" s="27" t="s">
        <v>429</v>
      </c>
      <c r="D168" s="27" t="s">
        <v>16</v>
      </c>
      <c r="E168" s="4" t="s">
        <v>224</v>
      </c>
      <c r="F168" s="4" t="s">
        <v>581</v>
      </c>
      <c r="G168" s="4" t="s">
        <v>1091</v>
      </c>
      <c r="H168" s="3" t="s">
        <v>8</v>
      </c>
      <c r="I168" s="27">
        <v>21.1433</v>
      </c>
      <c r="J168" s="27">
        <v>-101.70074</v>
      </c>
      <c r="K168" s="3" t="s">
        <v>139</v>
      </c>
      <c r="L168" s="5" t="str">
        <f t="shared" si="4"/>
        <v>Ver en Google Maps</v>
      </c>
      <c r="M168" s="15">
        <v>1</v>
      </c>
      <c r="N168" s="7">
        <v>45930</v>
      </c>
      <c r="O168" s="1">
        <f>DAY(Tabla14[[#This Row],[Fecha de rev]])</f>
        <v>30</v>
      </c>
      <c r="P168" s="1">
        <f>MONTH(Tabla14[[#This Row],[Fecha de rev]])</f>
        <v>9</v>
      </c>
      <c r="Q168" s="1">
        <f>YEAR(Tabla14[[#This Row],[Fecha de rev]])</f>
        <v>2025</v>
      </c>
      <c r="R168" s="1">
        <v>1</v>
      </c>
      <c r="S168" s="1" t="s">
        <v>138</v>
      </c>
      <c r="T168" s="1" t="s">
        <v>138</v>
      </c>
      <c r="U168" s="1" t="s">
        <v>138</v>
      </c>
      <c r="V168" s="1" t="s">
        <v>138</v>
      </c>
      <c r="W168" s="1" t="s">
        <v>138</v>
      </c>
      <c r="X168" s="1" t="s">
        <v>138</v>
      </c>
      <c r="Y168" s="1" t="s">
        <v>138</v>
      </c>
      <c r="Z168" s="1" t="s">
        <v>934</v>
      </c>
      <c r="AA168" s="1">
        <v>7.14</v>
      </c>
      <c r="AB168" s="1">
        <v>22.46</v>
      </c>
      <c r="AC168" s="2" t="s">
        <v>964</v>
      </c>
      <c r="AD168" s="2" t="s">
        <v>954</v>
      </c>
      <c r="AE168" s="1">
        <f t="shared" si="5"/>
        <v>7</v>
      </c>
      <c r="AF168" s="121"/>
    </row>
    <row r="169" spans="1:32" x14ac:dyDescent="0.2">
      <c r="A169" s="14">
        <v>448</v>
      </c>
      <c r="B169" s="3" t="s">
        <v>956</v>
      </c>
      <c r="C169" s="27" t="s">
        <v>429</v>
      </c>
      <c r="D169" s="27" t="s">
        <v>16</v>
      </c>
      <c r="E169" s="4" t="s">
        <v>104</v>
      </c>
      <c r="F169" s="4" t="s">
        <v>582</v>
      </c>
      <c r="G169" s="4" t="s">
        <v>1092</v>
      </c>
      <c r="H169" s="3" t="s">
        <v>8</v>
      </c>
      <c r="I169" s="27">
        <v>21.092569999999998</v>
      </c>
      <c r="J169" s="27">
        <v>-101.64555</v>
      </c>
      <c r="K169" s="3"/>
      <c r="L169" s="5" t="str">
        <f t="shared" si="4"/>
        <v>Ver en Google Maps</v>
      </c>
      <c r="M169" s="15">
        <v>1</v>
      </c>
      <c r="O169" s="1">
        <f>DAY(Tabla14[[#This Row],[Fecha de rev]])</f>
        <v>0</v>
      </c>
      <c r="P169" s="1">
        <f>MONTH(Tabla14[[#This Row],[Fecha de rev]])</f>
        <v>1</v>
      </c>
      <c r="Q169" s="1">
        <f>YEAR(Tabla14[[#This Row],[Fecha de rev]])</f>
        <v>1900</v>
      </c>
      <c r="AC169" s="1"/>
      <c r="AF169" s="121"/>
    </row>
    <row r="170" spans="1:32" x14ac:dyDescent="0.2">
      <c r="A170" s="14">
        <v>453</v>
      </c>
      <c r="B170" s="3" t="s">
        <v>956</v>
      </c>
      <c r="C170" s="27" t="s">
        <v>429</v>
      </c>
      <c r="D170" s="27" t="s">
        <v>17</v>
      </c>
      <c r="E170" s="4" t="s">
        <v>105</v>
      </c>
      <c r="F170" s="4" t="s">
        <v>583</v>
      </c>
      <c r="G170" s="4" t="s">
        <v>1093</v>
      </c>
      <c r="H170" s="3" t="s">
        <v>8</v>
      </c>
      <c r="I170" s="27">
        <v>21.057898000000002</v>
      </c>
      <c r="J170" s="27">
        <v>-101.637951</v>
      </c>
      <c r="K170" s="3"/>
      <c r="L170" s="5" t="str">
        <f t="shared" si="4"/>
        <v>Ver en Google Maps</v>
      </c>
      <c r="M170" s="15">
        <v>1</v>
      </c>
      <c r="O170" s="1">
        <f>DAY(Tabla14[[#This Row],[Fecha de rev]])</f>
        <v>0</v>
      </c>
      <c r="P170" s="1">
        <f>MONTH(Tabla14[[#This Row],[Fecha de rev]])</f>
        <v>1</v>
      </c>
      <c r="Q170" s="1">
        <f>YEAR(Tabla14[[#This Row],[Fecha de rev]])</f>
        <v>1900</v>
      </c>
      <c r="AC170" s="1"/>
      <c r="AF170" s="121"/>
    </row>
    <row r="171" spans="1:32" x14ac:dyDescent="0.2">
      <c r="A171" s="14">
        <v>456</v>
      </c>
      <c r="B171" s="3" t="s">
        <v>956</v>
      </c>
      <c r="C171" s="27" t="s">
        <v>429</v>
      </c>
      <c r="D171" s="27" t="s">
        <v>16</v>
      </c>
      <c r="E171" s="4" t="s">
        <v>106</v>
      </c>
      <c r="F171" s="4" t="s">
        <v>584</v>
      </c>
      <c r="G171" s="4" t="s">
        <v>1094</v>
      </c>
      <c r="H171" s="3" t="s">
        <v>8</v>
      </c>
      <c r="I171" s="27">
        <v>21.079899999999999</v>
      </c>
      <c r="J171" s="27">
        <v>-101.65606</v>
      </c>
      <c r="K171" s="3"/>
      <c r="L171" s="5" t="str">
        <f t="shared" si="4"/>
        <v>Ver en Google Maps</v>
      </c>
      <c r="M171" s="15">
        <v>1</v>
      </c>
      <c r="O171" s="1">
        <f>DAY(Tabla14[[#This Row],[Fecha de rev]])</f>
        <v>0</v>
      </c>
      <c r="P171" s="1">
        <f>MONTH(Tabla14[[#This Row],[Fecha de rev]])</f>
        <v>1</v>
      </c>
      <c r="Q171" s="1">
        <f>YEAR(Tabla14[[#This Row],[Fecha de rev]])</f>
        <v>1900</v>
      </c>
      <c r="AC171" s="1"/>
      <c r="AF171" s="121"/>
    </row>
    <row r="172" spans="1:32" x14ac:dyDescent="0.2">
      <c r="A172" s="14">
        <v>458</v>
      </c>
      <c r="B172" s="3" t="s">
        <v>956</v>
      </c>
      <c r="C172" s="27" t="s">
        <v>429</v>
      </c>
      <c r="D172" s="27" t="s">
        <v>16</v>
      </c>
      <c r="E172" s="4" t="s">
        <v>225</v>
      </c>
      <c r="F172" s="4" t="s">
        <v>585</v>
      </c>
      <c r="G172" s="4" t="s">
        <v>985</v>
      </c>
      <c r="H172" s="3" t="s">
        <v>8</v>
      </c>
      <c r="I172" s="27">
        <v>21.141349999999999</v>
      </c>
      <c r="J172" s="27">
        <v>-101.66932</v>
      </c>
      <c r="K172" s="3" t="s">
        <v>139</v>
      </c>
      <c r="L172" s="5" t="str">
        <f t="shared" si="4"/>
        <v>Ver en Google Maps</v>
      </c>
      <c r="M172" s="15">
        <v>1</v>
      </c>
      <c r="N172" s="7">
        <v>45929</v>
      </c>
      <c r="O172" s="1">
        <f>DAY(Tabla14[[#This Row],[Fecha de rev]])</f>
        <v>29</v>
      </c>
      <c r="P172" s="1">
        <f>MONTH(Tabla14[[#This Row],[Fecha de rev]])</f>
        <v>9</v>
      </c>
      <c r="Q172" s="1">
        <f>YEAR(Tabla14[[#This Row],[Fecha de rev]])</f>
        <v>2025</v>
      </c>
      <c r="R172" s="1">
        <v>1</v>
      </c>
      <c r="S172" s="1" t="s">
        <v>138</v>
      </c>
      <c r="T172" s="1" t="s">
        <v>138</v>
      </c>
      <c r="U172" s="1" t="s">
        <v>138</v>
      </c>
      <c r="V172" s="1" t="s">
        <v>138</v>
      </c>
      <c r="W172" s="1" t="s">
        <v>138</v>
      </c>
      <c r="X172" s="1" t="s">
        <v>138</v>
      </c>
      <c r="Y172" s="1" t="s">
        <v>934</v>
      </c>
      <c r="Z172" s="1" t="s">
        <v>934</v>
      </c>
      <c r="AA172" s="1">
        <v>9.6199999999999992</v>
      </c>
      <c r="AB172" s="1">
        <v>36.4</v>
      </c>
      <c r="AC172" s="2" t="s">
        <v>937</v>
      </c>
      <c r="AD172" s="2" t="s">
        <v>954</v>
      </c>
      <c r="AE172" s="1">
        <f t="shared" si="5"/>
        <v>6</v>
      </c>
      <c r="AF172" s="121"/>
    </row>
    <row r="173" spans="1:32" x14ac:dyDescent="0.2">
      <c r="A173" s="14">
        <v>465</v>
      </c>
      <c r="B173" s="3" t="s">
        <v>956</v>
      </c>
      <c r="C173" s="27" t="s">
        <v>429</v>
      </c>
      <c r="D173" s="27" t="s">
        <v>16</v>
      </c>
      <c r="E173" s="4" t="s">
        <v>226</v>
      </c>
      <c r="F173" s="4" t="s">
        <v>586</v>
      </c>
      <c r="G173" s="4" t="s">
        <v>1095</v>
      </c>
      <c r="H173" s="3" t="s">
        <v>8</v>
      </c>
      <c r="I173" s="27">
        <v>21.134138</v>
      </c>
      <c r="J173" s="27">
        <v>-101.756474</v>
      </c>
      <c r="K173" s="3" t="s">
        <v>139</v>
      </c>
      <c r="L173" s="5" t="str">
        <f t="shared" si="4"/>
        <v>Ver en Google Maps</v>
      </c>
      <c r="M173" s="15">
        <v>1</v>
      </c>
      <c r="N173" s="7">
        <v>45930</v>
      </c>
      <c r="O173" s="1">
        <f>DAY(Tabla14[[#This Row],[Fecha de rev]])</f>
        <v>30</v>
      </c>
      <c r="P173" s="1">
        <f>MONTH(Tabla14[[#This Row],[Fecha de rev]])</f>
        <v>9</v>
      </c>
      <c r="Q173" s="1">
        <f>YEAR(Tabla14[[#This Row],[Fecha de rev]])</f>
        <v>2025</v>
      </c>
      <c r="R173" s="1">
        <v>1</v>
      </c>
      <c r="S173" s="1" t="s">
        <v>138</v>
      </c>
      <c r="T173" s="1" t="s">
        <v>138</v>
      </c>
      <c r="U173" s="1" t="s">
        <v>138</v>
      </c>
      <c r="V173" s="1" t="s">
        <v>138</v>
      </c>
      <c r="W173" s="1" t="s">
        <v>138</v>
      </c>
      <c r="X173" s="1" t="s">
        <v>138</v>
      </c>
      <c r="Y173" s="1" t="s">
        <v>138</v>
      </c>
      <c r="Z173" s="1" t="s">
        <v>138</v>
      </c>
      <c r="AA173" s="1">
        <v>52.41</v>
      </c>
      <c r="AB173" s="1">
        <v>32.32</v>
      </c>
      <c r="AC173" s="2" t="s">
        <v>968</v>
      </c>
      <c r="AD173" s="2" t="s">
        <v>954</v>
      </c>
      <c r="AE173" s="1">
        <f t="shared" si="5"/>
        <v>8</v>
      </c>
      <c r="AF173" s="121" t="s">
        <v>3116</v>
      </c>
    </row>
    <row r="174" spans="1:32" x14ac:dyDescent="0.2">
      <c r="A174" s="14">
        <v>466</v>
      </c>
      <c r="B174" s="3" t="s">
        <v>956</v>
      </c>
      <c r="C174" s="27" t="s">
        <v>429</v>
      </c>
      <c r="D174" s="27" t="s">
        <v>16</v>
      </c>
      <c r="E174" s="4" t="s">
        <v>587</v>
      </c>
      <c r="F174" s="4" t="s">
        <v>588</v>
      </c>
      <c r="G174" s="4" t="s">
        <v>1096</v>
      </c>
      <c r="H174" s="3" t="s">
        <v>8</v>
      </c>
      <c r="I174" s="27">
        <v>21.092130000000001</v>
      </c>
      <c r="J174" s="27">
        <v>-101.65734</v>
      </c>
      <c r="K174" s="3"/>
      <c r="L174" s="5" t="str">
        <f t="shared" si="4"/>
        <v>Ver en Google Maps</v>
      </c>
      <c r="M174" s="15">
        <v>1</v>
      </c>
      <c r="O174" s="1">
        <f>DAY(Tabla14[[#This Row],[Fecha de rev]])</f>
        <v>0</v>
      </c>
      <c r="P174" s="1">
        <f>MONTH(Tabla14[[#This Row],[Fecha de rev]])</f>
        <v>1</v>
      </c>
      <c r="Q174" s="1">
        <f>YEAR(Tabla14[[#This Row],[Fecha de rev]])</f>
        <v>1900</v>
      </c>
      <c r="AC174" s="1"/>
      <c r="AF174" s="121"/>
    </row>
    <row r="175" spans="1:32" x14ac:dyDescent="0.2">
      <c r="A175" s="14">
        <v>468</v>
      </c>
      <c r="B175" s="3" t="s">
        <v>956</v>
      </c>
      <c r="C175" s="27" t="s">
        <v>429</v>
      </c>
      <c r="D175" s="27" t="s">
        <v>16</v>
      </c>
      <c r="E175" s="4" t="s">
        <v>227</v>
      </c>
      <c r="F175" s="4" t="s">
        <v>589</v>
      </c>
      <c r="G175" s="4" t="s">
        <v>980</v>
      </c>
      <c r="H175" s="3" t="s">
        <v>8</v>
      </c>
      <c r="I175" s="27">
        <v>21.130089999999999</v>
      </c>
      <c r="J175" s="27">
        <v>-101.63934</v>
      </c>
      <c r="K175" s="3" t="s">
        <v>139</v>
      </c>
      <c r="L175" s="5" t="str">
        <f t="shared" si="4"/>
        <v>Ver en Google Maps</v>
      </c>
      <c r="M175" s="15">
        <v>1</v>
      </c>
      <c r="N175" s="7">
        <v>45929</v>
      </c>
      <c r="O175" s="1">
        <f>DAY(Tabla14[[#This Row],[Fecha de rev]])</f>
        <v>29</v>
      </c>
      <c r="P175" s="1">
        <f>MONTH(Tabla14[[#This Row],[Fecha de rev]])</f>
        <v>9</v>
      </c>
      <c r="Q175" s="1">
        <f>YEAR(Tabla14[[#This Row],[Fecha de rev]])</f>
        <v>2025</v>
      </c>
      <c r="R175" s="1">
        <v>1</v>
      </c>
      <c r="S175" s="1" t="s">
        <v>138</v>
      </c>
      <c r="T175" s="1" t="s">
        <v>138</v>
      </c>
      <c r="U175" s="1" t="s">
        <v>138</v>
      </c>
      <c r="V175" s="1" t="s">
        <v>138</v>
      </c>
      <c r="W175" s="1" t="s">
        <v>138</v>
      </c>
      <c r="X175" s="1" t="s">
        <v>138</v>
      </c>
      <c r="Y175" s="1" t="s">
        <v>138</v>
      </c>
      <c r="Z175" s="1" t="s">
        <v>138</v>
      </c>
      <c r="AA175" s="1">
        <v>35.299999999999997</v>
      </c>
      <c r="AB175" s="1">
        <v>13.07</v>
      </c>
      <c r="AC175" s="2" t="s">
        <v>968</v>
      </c>
      <c r="AD175" s="2" t="s">
        <v>954</v>
      </c>
      <c r="AE175" s="1">
        <f t="shared" si="5"/>
        <v>8</v>
      </c>
      <c r="AF175" s="121" t="s">
        <v>3116</v>
      </c>
    </row>
    <row r="176" spans="1:32" x14ac:dyDescent="0.2">
      <c r="A176" s="14">
        <v>469</v>
      </c>
      <c r="B176" s="3" t="s">
        <v>956</v>
      </c>
      <c r="C176" s="27" t="s">
        <v>429</v>
      </c>
      <c r="D176" s="27" t="s">
        <v>16</v>
      </c>
      <c r="E176" s="4" t="s">
        <v>107</v>
      </c>
      <c r="F176" s="4" t="s">
        <v>590</v>
      </c>
      <c r="G176" s="4" t="s">
        <v>1097</v>
      </c>
      <c r="H176" s="3" t="s">
        <v>8</v>
      </c>
      <c r="I176" s="27">
        <v>21.116710000000001</v>
      </c>
      <c r="J176" s="27">
        <v>-101.581414</v>
      </c>
      <c r="K176" s="3"/>
      <c r="L176" s="5" t="str">
        <f t="shared" si="4"/>
        <v>Ver en Google Maps</v>
      </c>
      <c r="M176" s="15">
        <v>1</v>
      </c>
      <c r="O176" s="1">
        <f>DAY(Tabla14[[#This Row],[Fecha de rev]])</f>
        <v>0</v>
      </c>
      <c r="P176" s="1">
        <f>MONTH(Tabla14[[#This Row],[Fecha de rev]])</f>
        <v>1</v>
      </c>
      <c r="Q176" s="1">
        <f>YEAR(Tabla14[[#This Row],[Fecha de rev]])</f>
        <v>1900</v>
      </c>
      <c r="AC176" s="1"/>
      <c r="AF176" s="121"/>
    </row>
    <row r="177" spans="1:32" x14ac:dyDescent="0.2">
      <c r="A177" s="14">
        <v>475</v>
      </c>
      <c r="B177" s="3" t="s">
        <v>956</v>
      </c>
      <c r="C177" s="27" t="s">
        <v>429</v>
      </c>
      <c r="D177" s="27" t="s">
        <v>16</v>
      </c>
      <c r="E177" s="4" t="s">
        <v>108</v>
      </c>
      <c r="F177" s="4" t="s">
        <v>591</v>
      </c>
      <c r="G177" s="4" t="s">
        <v>1098</v>
      </c>
      <c r="H177" s="3" t="s">
        <v>8</v>
      </c>
      <c r="I177" s="27">
        <v>21.070948999999999</v>
      </c>
      <c r="J177" s="27">
        <v>-101.605351</v>
      </c>
      <c r="K177" s="3"/>
      <c r="L177" s="5" t="str">
        <f t="shared" si="4"/>
        <v>Ver en Google Maps</v>
      </c>
      <c r="M177" s="15">
        <v>1</v>
      </c>
      <c r="O177" s="1">
        <f>DAY(Tabla14[[#This Row],[Fecha de rev]])</f>
        <v>0</v>
      </c>
      <c r="P177" s="1">
        <f>MONTH(Tabla14[[#This Row],[Fecha de rev]])</f>
        <v>1</v>
      </c>
      <c r="Q177" s="1">
        <f>YEAR(Tabla14[[#This Row],[Fecha de rev]])</f>
        <v>1900</v>
      </c>
      <c r="AC177" s="1"/>
      <c r="AF177" s="121"/>
    </row>
    <row r="178" spans="1:32" x14ac:dyDescent="0.2">
      <c r="A178" s="14">
        <v>478</v>
      </c>
      <c r="B178" s="3" t="s">
        <v>956</v>
      </c>
      <c r="C178" s="27" t="s">
        <v>429</v>
      </c>
      <c r="D178" s="27" t="s">
        <v>16</v>
      </c>
      <c r="E178" s="4" t="s">
        <v>228</v>
      </c>
      <c r="F178" s="4" t="s">
        <v>592</v>
      </c>
      <c r="G178" s="4" t="s">
        <v>998</v>
      </c>
      <c r="H178" s="3" t="s">
        <v>8</v>
      </c>
      <c r="I178" s="27">
        <v>21.117280000000001</v>
      </c>
      <c r="J178" s="27">
        <v>-101.73036</v>
      </c>
      <c r="K178" s="3" t="s">
        <v>139</v>
      </c>
      <c r="L178" s="5" t="str">
        <f t="shared" si="4"/>
        <v>Ver en Google Maps</v>
      </c>
      <c r="M178" s="15">
        <v>1</v>
      </c>
      <c r="N178" s="7">
        <v>45930</v>
      </c>
      <c r="O178" s="1">
        <f>DAY(Tabla14[[#This Row],[Fecha de rev]])</f>
        <v>30</v>
      </c>
      <c r="P178" s="1">
        <f>MONTH(Tabla14[[#This Row],[Fecha de rev]])</f>
        <v>9</v>
      </c>
      <c r="Q178" s="1">
        <f>YEAR(Tabla14[[#This Row],[Fecha de rev]])</f>
        <v>2025</v>
      </c>
      <c r="R178" s="1">
        <v>1</v>
      </c>
      <c r="S178" s="1" t="s">
        <v>934</v>
      </c>
      <c r="T178" s="1" t="s">
        <v>138</v>
      </c>
      <c r="U178" s="1" t="s">
        <v>138</v>
      </c>
      <c r="V178" s="1" t="s">
        <v>138</v>
      </c>
      <c r="W178" s="1" t="s">
        <v>138</v>
      </c>
      <c r="X178" s="1" t="s">
        <v>138</v>
      </c>
      <c r="Y178" s="1" t="s">
        <v>934</v>
      </c>
      <c r="Z178" s="1" t="s">
        <v>934</v>
      </c>
      <c r="AA178" s="1">
        <v>0</v>
      </c>
      <c r="AB178" s="1">
        <v>0</v>
      </c>
      <c r="AC178" s="2" t="s">
        <v>964</v>
      </c>
      <c r="AD178" s="2" t="s">
        <v>954</v>
      </c>
      <c r="AE178" s="1">
        <f t="shared" si="5"/>
        <v>5</v>
      </c>
      <c r="AF178" s="121"/>
    </row>
    <row r="179" spans="1:32" x14ac:dyDescent="0.2">
      <c r="A179" s="14">
        <v>479</v>
      </c>
      <c r="B179" s="3" t="s">
        <v>956</v>
      </c>
      <c r="C179" s="27" t="s">
        <v>429</v>
      </c>
      <c r="D179" s="27" t="s">
        <v>16</v>
      </c>
      <c r="E179" s="4" t="s">
        <v>229</v>
      </c>
      <c r="F179" s="4" t="s">
        <v>593</v>
      </c>
      <c r="G179" s="4" t="s">
        <v>1099</v>
      </c>
      <c r="H179" s="3" t="s">
        <v>8</v>
      </c>
      <c r="I179" s="27">
        <v>21.140689999999999</v>
      </c>
      <c r="J179" s="27">
        <v>-101.73911</v>
      </c>
      <c r="K179" s="3" t="s">
        <v>139</v>
      </c>
      <c r="L179" s="5" t="str">
        <f t="shared" si="4"/>
        <v>Ver en Google Maps</v>
      </c>
      <c r="M179" s="15">
        <v>1</v>
      </c>
      <c r="N179" s="7">
        <v>45930</v>
      </c>
      <c r="O179" s="1">
        <f>DAY(Tabla14[[#This Row],[Fecha de rev]])</f>
        <v>30</v>
      </c>
      <c r="P179" s="1">
        <f>MONTH(Tabla14[[#This Row],[Fecha de rev]])</f>
        <v>9</v>
      </c>
      <c r="Q179" s="1">
        <f>YEAR(Tabla14[[#This Row],[Fecha de rev]])</f>
        <v>2025</v>
      </c>
      <c r="R179" s="1">
        <v>1</v>
      </c>
      <c r="S179" s="1" t="s">
        <v>138</v>
      </c>
      <c r="T179" s="1" t="s">
        <v>138</v>
      </c>
      <c r="U179" s="1" t="s">
        <v>138</v>
      </c>
      <c r="V179" s="1" t="s">
        <v>934</v>
      </c>
      <c r="W179" s="1" t="s">
        <v>138</v>
      </c>
      <c r="X179" s="1" t="s">
        <v>934</v>
      </c>
      <c r="Y179" s="1" t="s">
        <v>934</v>
      </c>
      <c r="Z179" s="1" t="s">
        <v>934</v>
      </c>
      <c r="AA179" s="1">
        <v>0</v>
      </c>
      <c r="AB179" s="1">
        <v>0</v>
      </c>
      <c r="AC179" s="2" t="s">
        <v>935</v>
      </c>
      <c r="AD179" s="2" t="s">
        <v>954</v>
      </c>
      <c r="AE179" s="1">
        <f t="shared" si="5"/>
        <v>4</v>
      </c>
      <c r="AF179" s="121"/>
    </row>
    <row r="180" spans="1:32" x14ac:dyDescent="0.2">
      <c r="A180" s="14">
        <v>483</v>
      </c>
      <c r="B180" s="3" t="s">
        <v>956</v>
      </c>
      <c r="C180" s="27" t="s">
        <v>429</v>
      </c>
      <c r="D180" s="27" t="s">
        <v>16</v>
      </c>
      <c r="E180" s="4" t="s">
        <v>109</v>
      </c>
      <c r="F180" s="4" t="s">
        <v>594</v>
      </c>
      <c r="G180" s="4" t="s">
        <v>1100</v>
      </c>
      <c r="H180" s="3" t="s">
        <v>8</v>
      </c>
      <c r="I180" s="27">
        <v>21.073969999999999</v>
      </c>
      <c r="J180" s="27">
        <v>-101.63544</v>
      </c>
      <c r="K180" s="3"/>
      <c r="L180" s="5" t="str">
        <f t="shared" si="4"/>
        <v>Ver en Google Maps</v>
      </c>
      <c r="M180" s="15">
        <v>1</v>
      </c>
      <c r="O180" s="1">
        <f>DAY(Tabla14[[#This Row],[Fecha de rev]])</f>
        <v>0</v>
      </c>
      <c r="P180" s="1">
        <f>MONTH(Tabla14[[#This Row],[Fecha de rev]])</f>
        <v>1</v>
      </c>
      <c r="Q180" s="1">
        <f>YEAR(Tabla14[[#This Row],[Fecha de rev]])</f>
        <v>1900</v>
      </c>
      <c r="AC180" s="1"/>
      <c r="AF180" s="121"/>
    </row>
    <row r="181" spans="1:32" x14ac:dyDescent="0.2">
      <c r="A181" s="14">
        <v>484</v>
      </c>
      <c r="B181" s="3" t="s">
        <v>956</v>
      </c>
      <c r="C181" s="27" t="s">
        <v>429</v>
      </c>
      <c r="D181" s="27" t="s">
        <v>16</v>
      </c>
      <c r="E181" s="4" t="s">
        <v>110</v>
      </c>
      <c r="F181" s="4" t="s">
        <v>595</v>
      </c>
      <c r="G181" s="4" t="s">
        <v>1101</v>
      </c>
      <c r="H181" s="3" t="s">
        <v>8</v>
      </c>
      <c r="I181" s="27">
        <v>21.057490000000001</v>
      </c>
      <c r="J181" s="27">
        <v>-101.61726</v>
      </c>
      <c r="K181" s="3"/>
      <c r="L181" s="5" t="str">
        <f t="shared" si="4"/>
        <v>Ver en Google Maps</v>
      </c>
      <c r="M181" s="15">
        <v>1</v>
      </c>
      <c r="O181" s="1">
        <f>DAY(Tabla14[[#This Row],[Fecha de rev]])</f>
        <v>0</v>
      </c>
      <c r="P181" s="1">
        <f>MONTH(Tabla14[[#This Row],[Fecha de rev]])</f>
        <v>1</v>
      </c>
      <c r="Q181" s="1">
        <f>YEAR(Tabla14[[#This Row],[Fecha de rev]])</f>
        <v>1900</v>
      </c>
      <c r="AC181" s="1"/>
      <c r="AF181" s="121"/>
    </row>
    <row r="182" spans="1:32" x14ac:dyDescent="0.2">
      <c r="A182" s="14">
        <v>486</v>
      </c>
      <c r="B182" s="3" t="s">
        <v>956</v>
      </c>
      <c r="C182" s="27" t="s">
        <v>429</v>
      </c>
      <c r="D182" s="27" t="s">
        <v>16</v>
      </c>
      <c r="E182" s="4" t="s">
        <v>111</v>
      </c>
      <c r="F182" s="4" t="s">
        <v>596</v>
      </c>
      <c r="G182" s="4" t="s">
        <v>1083</v>
      </c>
      <c r="H182" s="3" t="s">
        <v>8</v>
      </c>
      <c r="I182" s="27">
        <v>21.096468000000002</v>
      </c>
      <c r="J182" s="27">
        <v>-101.74959200000001</v>
      </c>
      <c r="K182" s="3"/>
      <c r="L182" s="5" t="str">
        <f t="shared" si="4"/>
        <v>Ver en Google Maps</v>
      </c>
      <c r="M182" s="15">
        <v>1</v>
      </c>
      <c r="O182" s="1">
        <f>DAY(Tabla14[[#This Row],[Fecha de rev]])</f>
        <v>0</v>
      </c>
      <c r="P182" s="1">
        <f>MONTH(Tabla14[[#This Row],[Fecha de rev]])</f>
        <v>1</v>
      </c>
      <c r="Q182" s="1">
        <f>YEAR(Tabla14[[#This Row],[Fecha de rev]])</f>
        <v>1900</v>
      </c>
      <c r="AC182" s="1"/>
      <c r="AF182" s="121"/>
    </row>
    <row r="183" spans="1:32" x14ac:dyDescent="0.2">
      <c r="A183" s="14">
        <v>487</v>
      </c>
      <c r="B183" s="3" t="s">
        <v>956</v>
      </c>
      <c r="C183" s="27" t="s">
        <v>429</v>
      </c>
      <c r="D183" s="27" t="s">
        <v>16</v>
      </c>
      <c r="E183" s="4" t="s">
        <v>230</v>
      </c>
      <c r="F183" s="4" t="s">
        <v>597</v>
      </c>
      <c r="G183" s="4" t="s">
        <v>1037</v>
      </c>
      <c r="H183" s="3" t="s">
        <v>8</v>
      </c>
      <c r="I183" s="27">
        <v>21.128869999999999</v>
      </c>
      <c r="J183" s="27">
        <v>-101.72011000000001</v>
      </c>
      <c r="K183" s="3" t="s">
        <v>139</v>
      </c>
      <c r="L183" s="5" t="str">
        <f t="shared" si="4"/>
        <v>Ver en Google Maps</v>
      </c>
      <c r="M183" s="15">
        <v>1</v>
      </c>
      <c r="N183" s="7">
        <v>45930</v>
      </c>
      <c r="O183" s="1">
        <f>DAY(Tabla14[[#This Row],[Fecha de rev]])</f>
        <v>30</v>
      </c>
      <c r="P183" s="1">
        <f>MONTH(Tabla14[[#This Row],[Fecha de rev]])</f>
        <v>9</v>
      </c>
      <c r="Q183" s="1">
        <f>YEAR(Tabla14[[#This Row],[Fecha de rev]])</f>
        <v>2025</v>
      </c>
      <c r="R183" s="1">
        <v>1</v>
      </c>
      <c r="S183" s="1" t="s">
        <v>138</v>
      </c>
      <c r="T183" s="1" t="s">
        <v>138</v>
      </c>
      <c r="U183" s="1" t="s">
        <v>138</v>
      </c>
      <c r="V183" s="1" t="s">
        <v>934</v>
      </c>
      <c r="W183" s="1" t="s">
        <v>138</v>
      </c>
      <c r="X183" s="1" t="s">
        <v>138</v>
      </c>
      <c r="Y183" s="1" t="s">
        <v>138</v>
      </c>
      <c r="Z183" s="1" t="s">
        <v>138</v>
      </c>
      <c r="AA183" s="1">
        <v>28.91</v>
      </c>
      <c r="AB183" s="1">
        <v>34.03</v>
      </c>
      <c r="AC183" s="2" t="s">
        <v>963</v>
      </c>
      <c r="AD183" s="2" t="s">
        <v>957</v>
      </c>
      <c r="AE183" s="1">
        <f t="shared" si="5"/>
        <v>7</v>
      </c>
      <c r="AF183" s="121"/>
    </row>
    <row r="184" spans="1:32" x14ac:dyDescent="0.2">
      <c r="A184" s="14">
        <v>488</v>
      </c>
      <c r="B184" s="3" t="s">
        <v>956</v>
      </c>
      <c r="C184" s="27" t="s">
        <v>429</v>
      </c>
      <c r="D184" s="27" t="s">
        <v>16</v>
      </c>
      <c r="E184" s="4" t="s">
        <v>112</v>
      </c>
      <c r="F184" s="4" t="s">
        <v>598</v>
      </c>
      <c r="G184" s="4" t="s">
        <v>1029</v>
      </c>
      <c r="H184" s="3" t="s">
        <v>8</v>
      </c>
      <c r="I184" s="27">
        <v>21.108599999999999</v>
      </c>
      <c r="J184" s="27">
        <v>-101.72571000000001</v>
      </c>
      <c r="K184" s="3" t="s">
        <v>3058</v>
      </c>
      <c r="L184" s="5" t="str">
        <f t="shared" si="4"/>
        <v>Ver en Google Maps</v>
      </c>
      <c r="M184" s="15">
        <v>1</v>
      </c>
      <c r="N184" s="7">
        <v>45933</v>
      </c>
      <c r="O184" s="1">
        <f>DAY(Tabla14[[#This Row],[Fecha de rev]])</f>
        <v>3</v>
      </c>
      <c r="P184" s="1">
        <f>MONTH(Tabla14[[#This Row],[Fecha de rev]])</f>
        <v>10</v>
      </c>
      <c r="Q184" s="1">
        <f>YEAR(Tabla14[[#This Row],[Fecha de rev]])</f>
        <v>2025</v>
      </c>
      <c r="R184" s="1">
        <v>1</v>
      </c>
      <c r="S184" s="1" t="s">
        <v>138</v>
      </c>
      <c r="T184" s="1" t="s">
        <v>138</v>
      </c>
      <c r="U184" s="1" t="s">
        <v>138</v>
      </c>
      <c r="V184" s="1" t="s">
        <v>138</v>
      </c>
      <c r="W184" s="1" t="s">
        <v>138</v>
      </c>
      <c r="X184" s="1" t="s">
        <v>138</v>
      </c>
      <c r="Y184" s="1" t="s">
        <v>138</v>
      </c>
      <c r="Z184" s="1" t="s">
        <v>138</v>
      </c>
      <c r="AA184" s="1">
        <v>18.53</v>
      </c>
      <c r="AB184" s="1">
        <v>6.27</v>
      </c>
      <c r="AC184" s="2" t="s">
        <v>949</v>
      </c>
      <c r="AD184" s="2" t="s">
        <v>954</v>
      </c>
      <c r="AE184" s="1">
        <f t="shared" si="5"/>
        <v>8</v>
      </c>
      <c r="AF184" s="121" t="s">
        <v>3116</v>
      </c>
    </row>
    <row r="185" spans="1:32" x14ac:dyDescent="0.2">
      <c r="A185" s="14">
        <v>489</v>
      </c>
      <c r="B185" s="3" t="s">
        <v>956</v>
      </c>
      <c r="C185" s="27" t="s">
        <v>429</v>
      </c>
      <c r="D185" s="27" t="s">
        <v>16</v>
      </c>
      <c r="E185" s="4" t="s">
        <v>113</v>
      </c>
      <c r="F185" s="4" t="s">
        <v>599</v>
      </c>
      <c r="G185" s="4" t="s">
        <v>1044</v>
      </c>
      <c r="H185" s="3" t="s">
        <v>8</v>
      </c>
      <c r="I185" s="27">
        <v>21.095780000000001</v>
      </c>
      <c r="J185" s="27">
        <v>-101.59815999999999</v>
      </c>
      <c r="K185" s="3" t="s">
        <v>139</v>
      </c>
      <c r="L185" s="5" t="str">
        <f t="shared" si="4"/>
        <v>Ver en Google Maps</v>
      </c>
      <c r="M185" s="15">
        <v>1</v>
      </c>
      <c r="N185" s="7">
        <v>45931</v>
      </c>
      <c r="O185" s="1">
        <f>DAY(Tabla14[[#This Row],[Fecha de rev]])</f>
        <v>1</v>
      </c>
      <c r="P185" s="1">
        <f>MONTH(Tabla14[[#This Row],[Fecha de rev]])</f>
        <v>10</v>
      </c>
      <c r="Q185" s="1">
        <f>YEAR(Tabla14[[#This Row],[Fecha de rev]])</f>
        <v>2025</v>
      </c>
      <c r="R185" s="1">
        <v>1</v>
      </c>
      <c r="S185" s="1" t="s">
        <v>138</v>
      </c>
      <c r="T185" s="1" t="s">
        <v>138</v>
      </c>
      <c r="U185" s="1" t="s">
        <v>138</v>
      </c>
      <c r="V185" s="1" t="s">
        <v>934</v>
      </c>
      <c r="W185" s="1" t="s">
        <v>138</v>
      </c>
      <c r="X185" s="1" t="s">
        <v>138</v>
      </c>
      <c r="Y185" s="1" t="s">
        <v>138</v>
      </c>
      <c r="Z185" s="1" t="s">
        <v>138</v>
      </c>
      <c r="AA185" s="1">
        <v>34.22</v>
      </c>
      <c r="AB185" s="1">
        <v>16.170000000000002</v>
      </c>
      <c r="AC185" s="2" t="s">
        <v>963</v>
      </c>
      <c r="AD185" s="2" t="s">
        <v>954</v>
      </c>
      <c r="AE185" s="1">
        <f t="shared" si="5"/>
        <v>7</v>
      </c>
      <c r="AF185" s="121"/>
    </row>
    <row r="186" spans="1:32" x14ac:dyDescent="0.2">
      <c r="A186" s="14">
        <v>490</v>
      </c>
      <c r="B186" s="3" t="s">
        <v>956</v>
      </c>
      <c r="C186" s="27" t="s">
        <v>429</v>
      </c>
      <c r="D186" s="27" t="s">
        <v>16</v>
      </c>
      <c r="E186" s="4" t="s">
        <v>114</v>
      </c>
      <c r="F186" s="4" t="s">
        <v>600</v>
      </c>
      <c r="G186" s="4" t="s">
        <v>1040</v>
      </c>
      <c r="H186" s="3" t="s">
        <v>8</v>
      </c>
      <c r="I186" s="27">
        <v>21.08605</v>
      </c>
      <c r="J186" s="27">
        <v>-101.62849</v>
      </c>
      <c r="K186" s="3"/>
      <c r="L186" s="5" t="str">
        <f t="shared" si="4"/>
        <v>Ver en Google Maps</v>
      </c>
      <c r="M186" s="15">
        <v>1</v>
      </c>
      <c r="O186" s="1">
        <f>DAY(Tabla14[[#This Row],[Fecha de rev]])</f>
        <v>0</v>
      </c>
      <c r="P186" s="1">
        <f>MONTH(Tabla14[[#This Row],[Fecha de rev]])</f>
        <v>1</v>
      </c>
      <c r="Q186" s="1">
        <f>YEAR(Tabla14[[#This Row],[Fecha de rev]])</f>
        <v>1900</v>
      </c>
      <c r="AC186" s="1"/>
      <c r="AF186" s="121"/>
    </row>
    <row r="187" spans="1:32" x14ac:dyDescent="0.2">
      <c r="A187" s="14">
        <v>491</v>
      </c>
      <c r="B187" s="3" t="s">
        <v>956</v>
      </c>
      <c r="C187" s="27" t="s">
        <v>429</v>
      </c>
      <c r="D187" s="27" t="s">
        <v>16</v>
      </c>
      <c r="E187" s="4" t="s">
        <v>115</v>
      </c>
      <c r="F187" s="4" t="s">
        <v>601</v>
      </c>
      <c r="G187" s="4" t="s">
        <v>1102</v>
      </c>
      <c r="H187" s="3" t="s">
        <v>8</v>
      </c>
      <c r="I187" s="27">
        <v>21.105329999999999</v>
      </c>
      <c r="J187" s="27">
        <v>-101.73175999999999</v>
      </c>
      <c r="K187" s="3" t="s">
        <v>139</v>
      </c>
      <c r="L187" s="5" t="str">
        <f t="shared" si="4"/>
        <v>Ver en Google Maps</v>
      </c>
      <c r="M187" s="15">
        <v>1</v>
      </c>
      <c r="N187" s="7">
        <v>45933</v>
      </c>
      <c r="O187" s="1">
        <f>DAY(Tabla14[[#This Row],[Fecha de rev]])</f>
        <v>3</v>
      </c>
      <c r="P187" s="1">
        <f>MONTH(Tabla14[[#This Row],[Fecha de rev]])</f>
        <v>10</v>
      </c>
      <c r="Q187" s="1">
        <f>YEAR(Tabla14[[#This Row],[Fecha de rev]])</f>
        <v>2025</v>
      </c>
      <c r="R187" s="1">
        <v>1</v>
      </c>
      <c r="S187" s="1" t="s">
        <v>138</v>
      </c>
      <c r="T187" s="1" t="s">
        <v>138</v>
      </c>
      <c r="U187" s="1" t="s">
        <v>138</v>
      </c>
      <c r="V187" s="1" t="s">
        <v>138</v>
      </c>
      <c r="W187" s="1" t="s">
        <v>138</v>
      </c>
      <c r="X187" s="1" t="s">
        <v>138</v>
      </c>
      <c r="Y187" s="1" t="s">
        <v>138</v>
      </c>
      <c r="Z187" s="1" t="s">
        <v>138</v>
      </c>
      <c r="AA187" s="1">
        <v>31.62</v>
      </c>
      <c r="AB187" s="1">
        <v>38.43</v>
      </c>
      <c r="AC187" s="2" t="s">
        <v>968</v>
      </c>
      <c r="AD187" s="2" t="s">
        <v>957</v>
      </c>
      <c r="AE187" s="1">
        <f t="shared" si="5"/>
        <v>8</v>
      </c>
      <c r="AF187" s="121" t="s">
        <v>3116</v>
      </c>
    </row>
    <row r="188" spans="1:32" x14ac:dyDescent="0.2">
      <c r="A188" s="14">
        <v>493</v>
      </c>
      <c r="B188" s="3" t="s">
        <v>956</v>
      </c>
      <c r="C188" s="27" t="s">
        <v>429</v>
      </c>
      <c r="D188" s="27" t="s">
        <v>17</v>
      </c>
      <c r="E188" s="4" t="s">
        <v>116</v>
      </c>
      <c r="F188" s="4" t="s">
        <v>602</v>
      </c>
      <c r="G188" s="4" t="s">
        <v>117</v>
      </c>
      <c r="H188" s="3" t="s">
        <v>8</v>
      </c>
      <c r="I188" s="27">
        <v>21.0822</v>
      </c>
      <c r="J188" s="27">
        <v>-101.586</v>
      </c>
      <c r="K188" s="3"/>
      <c r="L188" s="5" t="str">
        <f t="shared" si="4"/>
        <v>Ver en Google Maps</v>
      </c>
      <c r="M188" s="15">
        <v>1</v>
      </c>
      <c r="O188" s="1">
        <f>DAY(Tabla14[[#This Row],[Fecha de rev]])</f>
        <v>0</v>
      </c>
      <c r="P188" s="1">
        <f>MONTH(Tabla14[[#This Row],[Fecha de rev]])</f>
        <v>1</v>
      </c>
      <c r="Q188" s="1">
        <f>YEAR(Tabla14[[#This Row],[Fecha de rev]])</f>
        <v>1900</v>
      </c>
      <c r="AC188" s="1"/>
      <c r="AF188" s="121"/>
    </row>
    <row r="189" spans="1:32" x14ac:dyDescent="0.2">
      <c r="A189" s="14">
        <v>494</v>
      </c>
      <c r="B189" s="3" t="s">
        <v>956</v>
      </c>
      <c r="C189" s="27" t="s">
        <v>429</v>
      </c>
      <c r="D189" s="27" t="s">
        <v>16</v>
      </c>
      <c r="E189" s="4" t="s">
        <v>118</v>
      </c>
      <c r="F189" s="4" t="s">
        <v>603</v>
      </c>
      <c r="G189" s="4" t="s">
        <v>1103</v>
      </c>
      <c r="H189" s="3" t="s">
        <v>8</v>
      </c>
      <c r="I189" s="27">
        <v>21.07273</v>
      </c>
      <c r="J189" s="27">
        <v>-101.62917</v>
      </c>
      <c r="K189" s="3"/>
      <c r="L189" s="5" t="str">
        <f t="shared" si="4"/>
        <v>Ver en Google Maps</v>
      </c>
      <c r="M189" s="15">
        <v>1</v>
      </c>
      <c r="O189" s="1">
        <f>DAY(Tabla14[[#This Row],[Fecha de rev]])</f>
        <v>0</v>
      </c>
      <c r="P189" s="1">
        <f>MONTH(Tabla14[[#This Row],[Fecha de rev]])</f>
        <v>1</v>
      </c>
      <c r="Q189" s="1">
        <f>YEAR(Tabla14[[#This Row],[Fecha de rev]])</f>
        <v>1900</v>
      </c>
      <c r="AC189" s="1"/>
      <c r="AF189" s="121"/>
    </row>
    <row r="190" spans="1:32" x14ac:dyDescent="0.2">
      <c r="A190" s="14">
        <v>496</v>
      </c>
      <c r="B190" s="3" t="s">
        <v>956</v>
      </c>
      <c r="C190" s="27" t="s">
        <v>429</v>
      </c>
      <c r="D190" s="27" t="s">
        <v>16</v>
      </c>
      <c r="E190" s="4" t="s">
        <v>119</v>
      </c>
      <c r="F190" s="4" t="s">
        <v>604</v>
      </c>
      <c r="G190" s="4" t="s">
        <v>1043</v>
      </c>
      <c r="H190" s="3" t="s">
        <v>8</v>
      </c>
      <c r="I190" s="27">
        <v>21.072880000000001</v>
      </c>
      <c r="J190" s="27">
        <v>-101.6448</v>
      </c>
      <c r="K190" s="3"/>
      <c r="L190" s="5" t="str">
        <f t="shared" si="4"/>
        <v>Ver en Google Maps</v>
      </c>
      <c r="M190" s="15">
        <v>1</v>
      </c>
      <c r="O190" s="1">
        <f>DAY(Tabla14[[#This Row],[Fecha de rev]])</f>
        <v>0</v>
      </c>
      <c r="P190" s="1">
        <f>MONTH(Tabla14[[#This Row],[Fecha de rev]])</f>
        <v>1</v>
      </c>
      <c r="Q190" s="1">
        <f>YEAR(Tabla14[[#This Row],[Fecha de rev]])</f>
        <v>1900</v>
      </c>
      <c r="AC190" s="1"/>
      <c r="AF190" s="121"/>
    </row>
    <row r="191" spans="1:32" x14ac:dyDescent="0.2">
      <c r="A191" s="14">
        <v>499</v>
      </c>
      <c r="B191" s="3" t="s">
        <v>956</v>
      </c>
      <c r="C191" s="27" t="s">
        <v>429</v>
      </c>
      <c r="D191" s="27" t="s">
        <v>16</v>
      </c>
      <c r="E191" s="4" t="s">
        <v>231</v>
      </c>
      <c r="F191" s="4" t="s">
        <v>605</v>
      </c>
      <c r="G191" s="4" t="s">
        <v>1104</v>
      </c>
      <c r="H191" s="3" t="s">
        <v>8</v>
      </c>
      <c r="I191" s="27">
        <v>21.143799999999999</v>
      </c>
      <c r="J191" s="27">
        <v>-101.74875</v>
      </c>
      <c r="K191" s="3" t="s">
        <v>139</v>
      </c>
      <c r="L191" s="5" t="str">
        <f t="shared" si="4"/>
        <v>Ver en Google Maps</v>
      </c>
      <c r="M191" s="15">
        <v>1</v>
      </c>
      <c r="N191" s="7">
        <v>45930</v>
      </c>
      <c r="O191" s="1">
        <f>DAY(Tabla14[[#This Row],[Fecha de rev]])</f>
        <v>30</v>
      </c>
      <c r="P191" s="1">
        <f>MONTH(Tabla14[[#This Row],[Fecha de rev]])</f>
        <v>9</v>
      </c>
      <c r="Q191" s="1">
        <f>YEAR(Tabla14[[#This Row],[Fecha de rev]])</f>
        <v>2025</v>
      </c>
      <c r="R191" s="1">
        <v>1</v>
      </c>
      <c r="S191" s="1" t="s">
        <v>138</v>
      </c>
      <c r="T191" s="1" t="s">
        <v>138</v>
      </c>
      <c r="U191" s="1" t="s">
        <v>138</v>
      </c>
      <c r="V191" s="1" t="s">
        <v>138</v>
      </c>
      <c r="W191" s="1" t="s">
        <v>138</v>
      </c>
      <c r="X191" s="1" t="s">
        <v>138</v>
      </c>
      <c r="Y191" s="1" t="s">
        <v>138</v>
      </c>
      <c r="Z191" s="1" t="s">
        <v>934</v>
      </c>
      <c r="AA191" s="1">
        <v>12.7</v>
      </c>
      <c r="AB191" s="1">
        <v>13.31</v>
      </c>
      <c r="AC191" s="2" t="s">
        <v>970</v>
      </c>
      <c r="AD191" s="2" t="s">
        <v>954</v>
      </c>
      <c r="AE191" s="1">
        <f t="shared" si="5"/>
        <v>7</v>
      </c>
      <c r="AF191" s="121"/>
    </row>
    <row r="192" spans="1:32" x14ac:dyDescent="0.2">
      <c r="A192" s="14">
        <v>500</v>
      </c>
      <c r="B192" s="3" t="s">
        <v>956</v>
      </c>
      <c r="C192" s="27" t="s">
        <v>429</v>
      </c>
      <c r="D192" s="27" t="s">
        <v>16</v>
      </c>
      <c r="E192" s="4" t="s">
        <v>120</v>
      </c>
      <c r="F192" s="4" t="s">
        <v>606</v>
      </c>
      <c r="G192" s="4" t="s">
        <v>121</v>
      </c>
      <c r="H192" s="3" t="s">
        <v>8</v>
      </c>
      <c r="I192" s="27">
        <v>21.103470000000002</v>
      </c>
      <c r="J192" s="27">
        <v>-101.61317</v>
      </c>
      <c r="K192" s="3" t="s">
        <v>139</v>
      </c>
      <c r="L192" s="5" t="str">
        <f t="shared" si="4"/>
        <v>Ver en Google Maps</v>
      </c>
      <c r="M192" s="15">
        <v>1</v>
      </c>
      <c r="N192" s="7">
        <v>45931</v>
      </c>
      <c r="O192" s="1">
        <f>DAY(Tabla14[[#This Row],[Fecha de rev]])</f>
        <v>1</v>
      </c>
      <c r="P192" s="1">
        <f>MONTH(Tabla14[[#This Row],[Fecha de rev]])</f>
        <v>10</v>
      </c>
      <c r="Q192" s="1">
        <f>YEAR(Tabla14[[#This Row],[Fecha de rev]])</f>
        <v>2025</v>
      </c>
      <c r="R192" s="1">
        <v>1</v>
      </c>
      <c r="S192" s="1" t="s">
        <v>138</v>
      </c>
      <c r="T192" s="1" t="s">
        <v>138</v>
      </c>
      <c r="U192" s="1" t="s">
        <v>138</v>
      </c>
      <c r="V192" s="1" t="s">
        <v>138</v>
      </c>
      <c r="W192" s="1" t="s">
        <v>138</v>
      </c>
      <c r="X192" s="1" t="s">
        <v>138</v>
      </c>
      <c r="Y192" s="1" t="s">
        <v>138</v>
      </c>
      <c r="Z192" s="1" t="s">
        <v>138</v>
      </c>
      <c r="AA192" s="1">
        <v>69.39</v>
      </c>
      <c r="AB192" s="1">
        <v>26.55</v>
      </c>
      <c r="AC192" s="2" t="s">
        <v>970</v>
      </c>
      <c r="AD192" s="2" t="s">
        <v>954</v>
      </c>
      <c r="AE192" s="1">
        <f t="shared" si="5"/>
        <v>8</v>
      </c>
      <c r="AF192" s="121" t="s">
        <v>3116</v>
      </c>
    </row>
    <row r="193" spans="1:32" x14ac:dyDescent="0.2">
      <c r="A193" s="14">
        <v>501</v>
      </c>
      <c r="B193" s="3" t="s">
        <v>956</v>
      </c>
      <c r="C193" s="27" t="s">
        <v>429</v>
      </c>
      <c r="D193" s="27" t="s">
        <v>16</v>
      </c>
      <c r="E193" s="4" t="s">
        <v>122</v>
      </c>
      <c r="F193" s="4" t="s">
        <v>607</v>
      </c>
      <c r="G193" s="4" t="s">
        <v>1105</v>
      </c>
      <c r="H193" s="3" t="s">
        <v>8</v>
      </c>
      <c r="I193" s="27">
        <v>21.080819999999999</v>
      </c>
      <c r="J193" s="27">
        <v>-101.61803</v>
      </c>
      <c r="K193" s="3"/>
      <c r="L193" s="5" t="str">
        <f t="shared" si="4"/>
        <v>Ver en Google Maps</v>
      </c>
      <c r="M193" s="15">
        <v>1</v>
      </c>
      <c r="O193" s="1">
        <f>DAY(Tabla14[[#This Row],[Fecha de rev]])</f>
        <v>0</v>
      </c>
      <c r="P193" s="1">
        <f>MONTH(Tabla14[[#This Row],[Fecha de rev]])</f>
        <v>1</v>
      </c>
      <c r="Q193" s="1">
        <f>YEAR(Tabla14[[#This Row],[Fecha de rev]])</f>
        <v>1900</v>
      </c>
      <c r="AC193" s="1"/>
      <c r="AF193" s="121"/>
    </row>
    <row r="194" spans="1:32" x14ac:dyDescent="0.2">
      <c r="A194" s="14">
        <v>502</v>
      </c>
      <c r="B194" s="3" t="s">
        <v>956</v>
      </c>
      <c r="C194" s="27" t="s">
        <v>429</v>
      </c>
      <c r="D194" s="27" t="s">
        <v>16</v>
      </c>
      <c r="E194" s="4" t="s">
        <v>123</v>
      </c>
      <c r="F194" s="4" t="s">
        <v>608</v>
      </c>
      <c r="G194" s="4" t="s">
        <v>22</v>
      </c>
      <c r="H194" s="3" t="s">
        <v>8</v>
      </c>
      <c r="I194" s="27">
        <v>21.092179999999999</v>
      </c>
      <c r="J194" s="27">
        <v>-101.5907</v>
      </c>
      <c r="K194" s="3"/>
      <c r="L194" s="5" t="str">
        <f t="shared" si="4"/>
        <v>Ver en Google Maps</v>
      </c>
      <c r="M194" s="15">
        <v>1</v>
      </c>
      <c r="O194" s="1">
        <f>DAY(Tabla14[[#This Row],[Fecha de rev]])</f>
        <v>0</v>
      </c>
      <c r="P194" s="1">
        <f>MONTH(Tabla14[[#This Row],[Fecha de rev]])</f>
        <v>1</v>
      </c>
      <c r="Q194" s="1">
        <f>YEAR(Tabla14[[#This Row],[Fecha de rev]])</f>
        <v>1900</v>
      </c>
      <c r="AC194" s="1"/>
      <c r="AF194" s="121"/>
    </row>
    <row r="195" spans="1:32" x14ac:dyDescent="0.2">
      <c r="A195" s="14">
        <v>504</v>
      </c>
      <c r="B195" s="3" t="s">
        <v>956</v>
      </c>
      <c r="C195" s="27" t="s">
        <v>429</v>
      </c>
      <c r="D195" s="27" t="s">
        <v>15</v>
      </c>
      <c r="E195" s="4" t="s">
        <v>232</v>
      </c>
      <c r="F195" s="4" t="s">
        <v>609</v>
      </c>
      <c r="G195" s="4" t="s">
        <v>1106</v>
      </c>
      <c r="H195" s="3" t="s">
        <v>8</v>
      </c>
      <c r="I195" s="27">
        <v>21.12556</v>
      </c>
      <c r="J195" s="27">
        <v>-101.68339</v>
      </c>
      <c r="K195" s="3" t="s">
        <v>139</v>
      </c>
      <c r="L195" s="5" t="str">
        <f t="shared" ref="L195:L258" si="6">HYPERLINK("https://www.google.com/maps?q=" &amp; I195 &amp; "," &amp; J195, "Ver en Google Maps")</f>
        <v>Ver en Google Maps</v>
      </c>
      <c r="M195" s="15">
        <v>2</v>
      </c>
      <c r="N195" s="7">
        <v>45929</v>
      </c>
      <c r="O195" s="1">
        <f>DAY(Tabla14[[#This Row],[Fecha de rev]])</f>
        <v>29</v>
      </c>
      <c r="P195" s="1">
        <f>MONTH(Tabla14[[#This Row],[Fecha de rev]])</f>
        <v>9</v>
      </c>
      <c r="Q195" s="1">
        <f>YEAR(Tabla14[[#This Row],[Fecha de rev]])</f>
        <v>2025</v>
      </c>
      <c r="R195" s="1">
        <v>1</v>
      </c>
      <c r="S195" s="1" t="s">
        <v>934</v>
      </c>
      <c r="T195" s="1" t="s">
        <v>934</v>
      </c>
      <c r="U195" s="1" t="s">
        <v>934</v>
      </c>
      <c r="V195" s="1" t="s">
        <v>934</v>
      </c>
      <c r="W195" s="1" t="s">
        <v>934</v>
      </c>
      <c r="X195" s="1" t="s">
        <v>934</v>
      </c>
      <c r="Y195" s="1" t="s">
        <v>934</v>
      </c>
      <c r="Z195" s="1" t="s">
        <v>934</v>
      </c>
      <c r="AA195" s="1">
        <v>0</v>
      </c>
      <c r="AB195" s="1">
        <v>0</v>
      </c>
      <c r="AC195" s="2" t="s">
        <v>940</v>
      </c>
      <c r="AD195" s="2" t="s">
        <v>954</v>
      </c>
      <c r="AE195" s="1">
        <f t="shared" ref="AE195:AE258" si="7">COUNTIF(S195:Z195, "si")</f>
        <v>0</v>
      </c>
      <c r="AF195" s="121"/>
    </row>
    <row r="196" spans="1:32" x14ac:dyDescent="0.2">
      <c r="A196" s="14">
        <v>510</v>
      </c>
      <c r="B196" s="3" t="s">
        <v>956</v>
      </c>
      <c r="C196" s="27" t="s">
        <v>429</v>
      </c>
      <c r="D196" s="27" t="s">
        <v>15</v>
      </c>
      <c r="E196" s="4" t="s">
        <v>124</v>
      </c>
      <c r="F196" s="4" t="s">
        <v>610</v>
      </c>
      <c r="G196" s="4" t="s">
        <v>1004</v>
      </c>
      <c r="H196" s="3" t="s">
        <v>8</v>
      </c>
      <c r="I196" s="27">
        <v>21.094529999999999</v>
      </c>
      <c r="J196" s="27">
        <v>-101.64948</v>
      </c>
      <c r="K196" s="3"/>
      <c r="L196" s="5" t="str">
        <f t="shared" si="6"/>
        <v>Ver en Google Maps</v>
      </c>
      <c r="M196" s="15">
        <v>2</v>
      </c>
      <c r="O196" s="1">
        <f>DAY(Tabla14[[#This Row],[Fecha de rev]])</f>
        <v>0</v>
      </c>
      <c r="P196" s="1">
        <f>MONTH(Tabla14[[#This Row],[Fecha de rev]])</f>
        <v>1</v>
      </c>
      <c r="Q196" s="1">
        <f>YEAR(Tabla14[[#This Row],[Fecha de rev]])</f>
        <v>1900</v>
      </c>
      <c r="AC196" s="1"/>
      <c r="AF196" s="121"/>
    </row>
    <row r="197" spans="1:32" x14ac:dyDescent="0.2">
      <c r="A197" s="14">
        <v>514</v>
      </c>
      <c r="B197" s="3" t="s">
        <v>956</v>
      </c>
      <c r="C197" s="27" t="s">
        <v>429</v>
      </c>
      <c r="D197" s="27" t="s">
        <v>15</v>
      </c>
      <c r="E197" s="4" t="s">
        <v>125</v>
      </c>
      <c r="F197" s="4" t="s">
        <v>611</v>
      </c>
      <c r="G197" s="4" t="s">
        <v>1089</v>
      </c>
      <c r="H197" s="3" t="s">
        <v>8</v>
      </c>
      <c r="I197" s="27">
        <v>21.107859999999999</v>
      </c>
      <c r="J197" s="27">
        <v>-101.71378</v>
      </c>
      <c r="K197" s="3"/>
      <c r="L197" s="5" t="str">
        <f t="shared" si="6"/>
        <v>Ver en Google Maps</v>
      </c>
      <c r="M197" s="15">
        <v>2</v>
      </c>
      <c r="O197" s="1">
        <f>DAY(Tabla14[[#This Row],[Fecha de rev]])</f>
        <v>0</v>
      </c>
      <c r="P197" s="1">
        <f>MONTH(Tabla14[[#This Row],[Fecha de rev]])</f>
        <v>1</v>
      </c>
      <c r="Q197" s="1">
        <f>YEAR(Tabla14[[#This Row],[Fecha de rev]])</f>
        <v>1900</v>
      </c>
      <c r="AC197" s="1"/>
      <c r="AF197" s="121"/>
    </row>
    <row r="198" spans="1:32" x14ac:dyDescent="0.2">
      <c r="A198" s="14">
        <v>516</v>
      </c>
      <c r="B198" s="3" t="s">
        <v>956</v>
      </c>
      <c r="C198" s="27" t="s">
        <v>429</v>
      </c>
      <c r="D198" s="27" t="s">
        <v>15</v>
      </c>
      <c r="E198" s="4" t="s">
        <v>233</v>
      </c>
      <c r="F198" s="4" t="s">
        <v>612</v>
      </c>
      <c r="G198" s="4" t="s">
        <v>998</v>
      </c>
      <c r="H198" s="3" t="s">
        <v>8</v>
      </c>
      <c r="I198" s="27">
        <v>21.120560000000001</v>
      </c>
      <c r="J198" s="27">
        <v>-101.73050000000001</v>
      </c>
      <c r="K198" s="3"/>
      <c r="L198" s="5" t="str">
        <f t="shared" si="6"/>
        <v>Ver en Google Maps</v>
      </c>
      <c r="M198" s="15">
        <v>2</v>
      </c>
      <c r="O198" s="1">
        <f>DAY(Tabla14[[#This Row],[Fecha de rev]])</f>
        <v>0</v>
      </c>
      <c r="P198" s="1">
        <f>MONTH(Tabla14[[#This Row],[Fecha de rev]])</f>
        <v>1</v>
      </c>
      <c r="Q198" s="1">
        <f>YEAR(Tabla14[[#This Row],[Fecha de rev]])</f>
        <v>1900</v>
      </c>
      <c r="AC198" s="1"/>
      <c r="AF198" s="121"/>
    </row>
    <row r="199" spans="1:32" x14ac:dyDescent="0.2">
      <c r="A199" s="14">
        <v>519</v>
      </c>
      <c r="B199" s="3" t="s">
        <v>956</v>
      </c>
      <c r="C199" s="27" t="s">
        <v>429</v>
      </c>
      <c r="D199" s="27" t="s">
        <v>15</v>
      </c>
      <c r="E199" s="4" t="s">
        <v>234</v>
      </c>
      <c r="F199" s="4" t="s">
        <v>613</v>
      </c>
      <c r="G199" s="4" t="s">
        <v>1084</v>
      </c>
      <c r="H199" s="3" t="s">
        <v>8</v>
      </c>
      <c r="I199" s="27">
        <v>21.1022</v>
      </c>
      <c r="J199" s="27">
        <v>-101.69911999999999</v>
      </c>
      <c r="K199" s="3"/>
      <c r="L199" s="5" t="str">
        <f t="shared" si="6"/>
        <v>Ver en Google Maps</v>
      </c>
      <c r="M199" s="15">
        <v>2</v>
      </c>
      <c r="O199" s="1">
        <f>DAY(Tabla14[[#This Row],[Fecha de rev]])</f>
        <v>0</v>
      </c>
      <c r="P199" s="1">
        <f>MONTH(Tabla14[[#This Row],[Fecha de rev]])</f>
        <v>1</v>
      </c>
      <c r="Q199" s="1">
        <f>YEAR(Tabla14[[#This Row],[Fecha de rev]])</f>
        <v>1900</v>
      </c>
      <c r="AC199" s="1"/>
      <c r="AF199" s="121"/>
    </row>
    <row r="200" spans="1:32" x14ac:dyDescent="0.2">
      <c r="A200" s="14">
        <v>522</v>
      </c>
      <c r="B200" s="3" t="s">
        <v>956</v>
      </c>
      <c r="C200" s="27" t="s">
        <v>429</v>
      </c>
      <c r="D200" s="27" t="s">
        <v>15</v>
      </c>
      <c r="E200" s="4" t="s">
        <v>235</v>
      </c>
      <c r="F200" s="4" t="s">
        <v>614</v>
      </c>
      <c r="G200" s="4" t="s">
        <v>1017</v>
      </c>
      <c r="H200" s="3" t="s">
        <v>8</v>
      </c>
      <c r="I200" s="27">
        <v>21.086290000000002</v>
      </c>
      <c r="J200" s="27">
        <v>-101.63558999999999</v>
      </c>
      <c r="K200" s="3"/>
      <c r="L200" s="5" t="str">
        <f t="shared" si="6"/>
        <v>Ver en Google Maps</v>
      </c>
      <c r="M200" s="15">
        <v>2</v>
      </c>
      <c r="O200" s="1">
        <f>DAY(Tabla14[[#This Row],[Fecha de rev]])</f>
        <v>0</v>
      </c>
      <c r="P200" s="1">
        <f>MONTH(Tabla14[[#This Row],[Fecha de rev]])</f>
        <v>1</v>
      </c>
      <c r="Q200" s="1">
        <f>YEAR(Tabla14[[#This Row],[Fecha de rev]])</f>
        <v>1900</v>
      </c>
      <c r="AC200" s="1"/>
      <c r="AF200" s="121"/>
    </row>
    <row r="201" spans="1:32" x14ac:dyDescent="0.2">
      <c r="A201" s="14">
        <v>523</v>
      </c>
      <c r="B201" s="3" t="s">
        <v>956</v>
      </c>
      <c r="C201" s="27" t="s">
        <v>429</v>
      </c>
      <c r="D201" s="27" t="s">
        <v>15</v>
      </c>
      <c r="E201" s="4" t="s">
        <v>236</v>
      </c>
      <c r="F201" s="4" t="s">
        <v>615</v>
      </c>
      <c r="G201" s="4" t="s">
        <v>1107</v>
      </c>
      <c r="H201" s="3" t="s">
        <v>8</v>
      </c>
      <c r="I201" s="27">
        <v>21.127389999999998</v>
      </c>
      <c r="J201" s="27">
        <v>-101.74548</v>
      </c>
      <c r="K201" s="3"/>
      <c r="L201" s="5" t="str">
        <f t="shared" si="6"/>
        <v>Ver en Google Maps</v>
      </c>
      <c r="M201" s="15">
        <v>2</v>
      </c>
      <c r="O201" s="1">
        <f>DAY(Tabla14[[#This Row],[Fecha de rev]])</f>
        <v>0</v>
      </c>
      <c r="P201" s="1">
        <f>MONTH(Tabla14[[#This Row],[Fecha de rev]])</f>
        <v>1</v>
      </c>
      <c r="Q201" s="1">
        <f>YEAR(Tabla14[[#This Row],[Fecha de rev]])</f>
        <v>1900</v>
      </c>
      <c r="AC201" s="1"/>
      <c r="AF201" s="121"/>
    </row>
    <row r="202" spans="1:32" x14ac:dyDescent="0.2">
      <c r="A202" s="14">
        <v>524</v>
      </c>
      <c r="B202" s="3" t="s">
        <v>956</v>
      </c>
      <c r="C202" s="27" t="s">
        <v>429</v>
      </c>
      <c r="D202" s="27" t="s">
        <v>15</v>
      </c>
      <c r="E202" s="4" t="s">
        <v>237</v>
      </c>
      <c r="F202" s="4" t="s">
        <v>616</v>
      </c>
      <c r="G202" s="4" t="s">
        <v>389</v>
      </c>
      <c r="H202" s="3" t="s">
        <v>8</v>
      </c>
      <c r="I202" s="27">
        <v>21.125060000000001</v>
      </c>
      <c r="J202" s="27">
        <v>-101.63764</v>
      </c>
      <c r="K202" s="3" t="s">
        <v>139</v>
      </c>
      <c r="L202" s="5" t="str">
        <f t="shared" si="6"/>
        <v>Ver en Google Maps</v>
      </c>
      <c r="M202" s="15">
        <v>2</v>
      </c>
      <c r="N202" s="7">
        <v>45934</v>
      </c>
      <c r="O202" s="1">
        <f>DAY(Tabla14[[#This Row],[Fecha de rev]])</f>
        <v>4</v>
      </c>
      <c r="P202" s="1">
        <f>MONTH(Tabla14[[#This Row],[Fecha de rev]])</f>
        <v>10</v>
      </c>
      <c r="Q202" s="1">
        <f>YEAR(Tabla14[[#This Row],[Fecha de rev]])</f>
        <v>2025</v>
      </c>
      <c r="R202" s="1">
        <v>1</v>
      </c>
      <c r="S202" s="1" t="s">
        <v>138</v>
      </c>
      <c r="T202" s="1" t="s">
        <v>138</v>
      </c>
      <c r="U202" s="1" t="s">
        <v>138</v>
      </c>
      <c r="V202" s="1" t="s">
        <v>138</v>
      </c>
      <c r="W202" s="1" t="s">
        <v>138</v>
      </c>
      <c r="X202" s="1" t="s">
        <v>138</v>
      </c>
      <c r="Y202" s="1" t="s">
        <v>138</v>
      </c>
      <c r="Z202" s="1" t="s">
        <v>138</v>
      </c>
      <c r="AA202" s="1">
        <v>34.950000000000003</v>
      </c>
      <c r="AB202" s="1">
        <v>32.24</v>
      </c>
      <c r="AC202" s="2" t="s">
        <v>968</v>
      </c>
      <c r="AD202" s="2" t="s">
        <v>954</v>
      </c>
      <c r="AE202" s="1">
        <f t="shared" si="7"/>
        <v>8</v>
      </c>
      <c r="AF202" s="121" t="s">
        <v>3116</v>
      </c>
    </row>
    <row r="203" spans="1:32" x14ac:dyDescent="0.2">
      <c r="A203" s="14">
        <v>525</v>
      </c>
      <c r="B203" s="3" t="s">
        <v>956</v>
      </c>
      <c r="C203" s="27" t="s">
        <v>429</v>
      </c>
      <c r="D203" s="27" t="s">
        <v>17</v>
      </c>
      <c r="E203" s="4" t="s">
        <v>126</v>
      </c>
      <c r="F203" s="4" t="s">
        <v>617</v>
      </c>
      <c r="G203" s="4" t="s">
        <v>1108</v>
      </c>
      <c r="H203" s="3" t="s">
        <v>8</v>
      </c>
      <c r="I203" s="27">
        <v>21.092911999999998</v>
      </c>
      <c r="J203" s="27">
        <v>-101.68994600000001</v>
      </c>
      <c r="K203" s="3"/>
      <c r="L203" s="5" t="str">
        <f t="shared" si="6"/>
        <v>Ver en Google Maps</v>
      </c>
      <c r="M203" s="15">
        <v>1</v>
      </c>
      <c r="O203" s="1">
        <f>DAY(Tabla14[[#This Row],[Fecha de rev]])</f>
        <v>0</v>
      </c>
      <c r="P203" s="1">
        <f>MONTH(Tabla14[[#This Row],[Fecha de rev]])</f>
        <v>1</v>
      </c>
      <c r="Q203" s="1">
        <f>YEAR(Tabla14[[#This Row],[Fecha de rev]])</f>
        <v>1900</v>
      </c>
      <c r="AC203" s="1"/>
      <c r="AF203" s="121"/>
    </row>
    <row r="204" spans="1:32" x14ac:dyDescent="0.2">
      <c r="A204" s="14">
        <v>532</v>
      </c>
      <c r="B204" s="3" t="s">
        <v>956</v>
      </c>
      <c r="C204" s="27" t="s">
        <v>429</v>
      </c>
      <c r="D204" s="27" t="s">
        <v>15</v>
      </c>
      <c r="E204" s="4" t="s">
        <v>238</v>
      </c>
      <c r="F204" s="4" t="s">
        <v>618</v>
      </c>
      <c r="G204" s="4" t="s">
        <v>1109</v>
      </c>
      <c r="H204" s="3" t="s">
        <v>8</v>
      </c>
      <c r="I204" s="27">
        <v>21.101707999999999</v>
      </c>
      <c r="J204" s="27">
        <v>-101.605785</v>
      </c>
      <c r="K204" s="3"/>
      <c r="L204" s="5" t="str">
        <f t="shared" si="6"/>
        <v>Ver en Google Maps</v>
      </c>
      <c r="M204" s="15">
        <v>2</v>
      </c>
      <c r="O204" s="1">
        <f>DAY(Tabla14[[#This Row],[Fecha de rev]])</f>
        <v>0</v>
      </c>
      <c r="P204" s="1">
        <f>MONTH(Tabla14[[#This Row],[Fecha de rev]])</f>
        <v>1</v>
      </c>
      <c r="Q204" s="1">
        <f>YEAR(Tabla14[[#This Row],[Fecha de rev]])</f>
        <v>1900</v>
      </c>
      <c r="AC204" s="1"/>
      <c r="AF204" s="121"/>
    </row>
    <row r="205" spans="1:32" x14ac:dyDescent="0.2">
      <c r="A205" s="14">
        <v>533</v>
      </c>
      <c r="B205" s="3" t="s">
        <v>956</v>
      </c>
      <c r="C205" s="27" t="s">
        <v>429</v>
      </c>
      <c r="D205" s="27" t="s">
        <v>17</v>
      </c>
      <c r="E205" s="4" t="s">
        <v>239</v>
      </c>
      <c r="F205" s="4" t="s">
        <v>619</v>
      </c>
      <c r="G205" s="4" t="s">
        <v>240</v>
      </c>
      <c r="H205" s="3" t="s">
        <v>8</v>
      </c>
      <c r="I205" s="27">
        <v>21.133927</v>
      </c>
      <c r="J205" s="27">
        <v>-101.756713</v>
      </c>
      <c r="K205" s="3"/>
      <c r="L205" s="5" t="str">
        <f t="shared" si="6"/>
        <v>Ver en Google Maps</v>
      </c>
      <c r="M205" s="15">
        <v>1</v>
      </c>
      <c r="O205" s="1">
        <f>DAY(Tabla14[[#This Row],[Fecha de rev]])</f>
        <v>0</v>
      </c>
      <c r="P205" s="1">
        <f>MONTH(Tabla14[[#This Row],[Fecha de rev]])</f>
        <v>1</v>
      </c>
      <c r="Q205" s="1">
        <f>YEAR(Tabla14[[#This Row],[Fecha de rev]])</f>
        <v>1900</v>
      </c>
      <c r="AC205" s="1"/>
      <c r="AF205" s="121"/>
    </row>
    <row r="206" spans="1:32" x14ac:dyDescent="0.2">
      <c r="A206" s="14">
        <v>534</v>
      </c>
      <c r="B206" s="3" t="s">
        <v>956</v>
      </c>
      <c r="C206" s="27" t="s">
        <v>429</v>
      </c>
      <c r="D206" s="27" t="s">
        <v>17</v>
      </c>
      <c r="E206" s="4" t="s">
        <v>241</v>
      </c>
      <c r="F206" s="4" t="s">
        <v>620</v>
      </c>
      <c r="G206" s="4" t="s">
        <v>1087</v>
      </c>
      <c r="H206" s="3" t="s">
        <v>8</v>
      </c>
      <c r="I206" s="27">
        <v>21.10286</v>
      </c>
      <c r="J206" s="27">
        <v>-101.602296</v>
      </c>
      <c r="K206" s="3"/>
      <c r="L206" s="5" t="str">
        <f t="shared" si="6"/>
        <v>Ver en Google Maps</v>
      </c>
      <c r="M206" s="15">
        <v>1</v>
      </c>
      <c r="O206" s="1">
        <f>DAY(Tabla14[[#This Row],[Fecha de rev]])</f>
        <v>0</v>
      </c>
      <c r="P206" s="1">
        <f>MONTH(Tabla14[[#This Row],[Fecha de rev]])</f>
        <v>1</v>
      </c>
      <c r="Q206" s="1">
        <f>YEAR(Tabla14[[#This Row],[Fecha de rev]])</f>
        <v>1900</v>
      </c>
      <c r="AC206" s="1"/>
      <c r="AF206" s="121"/>
    </row>
    <row r="207" spans="1:32" x14ac:dyDescent="0.2">
      <c r="A207" s="14">
        <v>535</v>
      </c>
      <c r="B207" s="3" t="s">
        <v>956</v>
      </c>
      <c r="C207" s="27" t="s">
        <v>429</v>
      </c>
      <c r="D207" s="27" t="s">
        <v>17</v>
      </c>
      <c r="E207" s="4" t="s">
        <v>242</v>
      </c>
      <c r="F207" s="4" t="s">
        <v>621</v>
      </c>
      <c r="G207" s="4" t="s">
        <v>1110</v>
      </c>
      <c r="H207" s="3" t="s">
        <v>8</v>
      </c>
      <c r="I207" s="27">
        <v>21.103814</v>
      </c>
      <c r="J207" s="27">
        <v>-101.71387799999999</v>
      </c>
      <c r="K207" s="3"/>
      <c r="L207" s="5" t="str">
        <f t="shared" si="6"/>
        <v>Ver en Google Maps</v>
      </c>
      <c r="M207" s="15">
        <v>1</v>
      </c>
      <c r="O207" s="1">
        <f>DAY(Tabla14[[#This Row],[Fecha de rev]])</f>
        <v>0</v>
      </c>
      <c r="P207" s="1">
        <f>MONTH(Tabla14[[#This Row],[Fecha de rev]])</f>
        <v>1</v>
      </c>
      <c r="Q207" s="1">
        <f>YEAR(Tabla14[[#This Row],[Fecha de rev]])</f>
        <v>1900</v>
      </c>
      <c r="AC207" s="1"/>
      <c r="AF207" s="121"/>
    </row>
    <row r="208" spans="1:32" x14ac:dyDescent="0.2">
      <c r="A208" s="14">
        <v>536</v>
      </c>
      <c r="B208" s="3" t="s">
        <v>956</v>
      </c>
      <c r="C208" s="27" t="s">
        <v>429</v>
      </c>
      <c r="D208" s="27" t="s">
        <v>17</v>
      </c>
      <c r="E208" s="4" t="s">
        <v>243</v>
      </c>
      <c r="F208" s="4" t="s">
        <v>622</v>
      </c>
      <c r="G208" s="4" t="s">
        <v>1111</v>
      </c>
      <c r="H208" s="3" t="s">
        <v>8</v>
      </c>
      <c r="I208" s="27">
        <v>21.079481000000001</v>
      </c>
      <c r="J208" s="27">
        <v>-101.642551</v>
      </c>
      <c r="K208" s="3"/>
      <c r="L208" s="5" t="str">
        <f t="shared" si="6"/>
        <v>Ver en Google Maps</v>
      </c>
      <c r="M208" s="15">
        <v>1</v>
      </c>
      <c r="O208" s="1">
        <f>DAY(Tabla14[[#This Row],[Fecha de rev]])</f>
        <v>0</v>
      </c>
      <c r="P208" s="1">
        <f>MONTH(Tabla14[[#This Row],[Fecha de rev]])</f>
        <v>1</v>
      </c>
      <c r="Q208" s="1">
        <f>YEAR(Tabla14[[#This Row],[Fecha de rev]])</f>
        <v>1900</v>
      </c>
      <c r="AC208" s="1"/>
      <c r="AF208" s="121"/>
    </row>
    <row r="209" spans="1:32" x14ac:dyDescent="0.2">
      <c r="A209" s="14">
        <v>537</v>
      </c>
      <c r="B209" s="3" t="s">
        <v>956</v>
      </c>
      <c r="C209" s="27" t="s">
        <v>429</v>
      </c>
      <c r="D209" s="27" t="s">
        <v>17</v>
      </c>
      <c r="E209" s="4" t="s">
        <v>244</v>
      </c>
      <c r="F209" s="4" t="s">
        <v>623</v>
      </c>
      <c r="G209" s="4" t="s">
        <v>1112</v>
      </c>
      <c r="H209" s="3" t="s">
        <v>8</v>
      </c>
      <c r="I209" s="27">
        <v>21.123792999999999</v>
      </c>
      <c r="J209" s="27">
        <v>-101.643002</v>
      </c>
      <c r="K209" s="3" t="s">
        <v>139</v>
      </c>
      <c r="L209" s="5" t="str">
        <f t="shared" si="6"/>
        <v>Ver en Google Maps</v>
      </c>
      <c r="M209" s="15">
        <v>1</v>
      </c>
      <c r="N209" s="7">
        <v>45931</v>
      </c>
      <c r="O209" s="1">
        <f>DAY(Tabla14[[#This Row],[Fecha de rev]])</f>
        <v>1</v>
      </c>
      <c r="P209" s="1">
        <f>MONTH(Tabla14[[#This Row],[Fecha de rev]])</f>
        <v>10</v>
      </c>
      <c r="Q209" s="1">
        <f>YEAR(Tabla14[[#This Row],[Fecha de rev]])</f>
        <v>2025</v>
      </c>
      <c r="R209" s="1">
        <v>1</v>
      </c>
      <c r="S209" s="1" t="s">
        <v>138</v>
      </c>
      <c r="T209" s="1" t="s">
        <v>138</v>
      </c>
      <c r="U209" s="1" t="s">
        <v>138</v>
      </c>
      <c r="V209" s="1" t="s">
        <v>138</v>
      </c>
      <c r="W209" s="1" t="s">
        <v>138</v>
      </c>
      <c r="X209" s="1" t="s">
        <v>138</v>
      </c>
      <c r="Y209" s="1" t="s">
        <v>138</v>
      </c>
      <c r="Z209" s="1" t="s">
        <v>138</v>
      </c>
      <c r="AA209" s="1">
        <v>18.79</v>
      </c>
      <c r="AB209" s="1">
        <v>88.16</v>
      </c>
      <c r="AC209" s="2" t="s">
        <v>972</v>
      </c>
      <c r="AD209" s="2" t="s">
        <v>957</v>
      </c>
      <c r="AE209" s="1">
        <f t="shared" si="7"/>
        <v>8</v>
      </c>
      <c r="AF209" s="121" t="s">
        <v>3116</v>
      </c>
    </row>
    <row r="210" spans="1:32" x14ac:dyDescent="0.2">
      <c r="A210" s="14">
        <v>545</v>
      </c>
      <c r="B210" s="3" t="s">
        <v>956</v>
      </c>
      <c r="C210" s="27" t="s">
        <v>429</v>
      </c>
      <c r="D210" s="27" t="s">
        <v>17</v>
      </c>
      <c r="E210" s="4" t="s">
        <v>245</v>
      </c>
      <c r="F210" s="4" t="s">
        <v>624</v>
      </c>
      <c r="G210" s="4" t="s">
        <v>1113</v>
      </c>
      <c r="H210" s="3" t="s">
        <v>8</v>
      </c>
      <c r="I210" s="27">
        <v>21.092140000000001</v>
      </c>
      <c r="J210" s="27">
        <v>-101.60608000000001</v>
      </c>
      <c r="K210" s="3"/>
      <c r="L210" s="5" t="str">
        <f t="shared" si="6"/>
        <v>Ver en Google Maps</v>
      </c>
      <c r="M210" s="15">
        <v>1</v>
      </c>
      <c r="O210" s="1">
        <f>DAY(Tabla14[[#This Row],[Fecha de rev]])</f>
        <v>0</v>
      </c>
      <c r="P210" s="1">
        <f>MONTH(Tabla14[[#This Row],[Fecha de rev]])</f>
        <v>1</v>
      </c>
      <c r="Q210" s="1">
        <f>YEAR(Tabla14[[#This Row],[Fecha de rev]])</f>
        <v>1900</v>
      </c>
      <c r="AC210" s="1"/>
      <c r="AF210" s="121"/>
    </row>
    <row r="211" spans="1:32" x14ac:dyDescent="0.2">
      <c r="A211" s="14">
        <v>549</v>
      </c>
      <c r="B211" s="3" t="s">
        <v>956</v>
      </c>
      <c r="C211" s="27" t="s">
        <v>429</v>
      </c>
      <c r="D211" s="27" t="s">
        <v>17</v>
      </c>
      <c r="E211" s="4" t="s">
        <v>246</v>
      </c>
      <c r="F211" s="4" t="s">
        <v>625</v>
      </c>
      <c r="G211" s="4" t="s">
        <v>1037</v>
      </c>
      <c r="H211" s="3" t="s">
        <v>8</v>
      </c>
      <c r="I211" s="27">
        <v>21.126629999999999</v>
      </c>
      <c r="J211" s="27">
        <v>-101.71639</v>
      </c>
      <c r="K211" s="3"/>
      <c r="L211" s="5" t="str">
        <f t="shared" si="6"/>
        <v>Ver en Google Maps</v>
      </c>
      <c r="M211" s="15">
        <v>1</v>
      </c>
      <c r="O211" s="1">
        <f>DAY(Tabla14[[#This Row],[Fecha de rev]])</f>
        <v>0</v>
      </c>
      <c r="P211" s="1">
        <f>MONTH(Tabla14[[#This Row],[Fecha de rev]])</f>
        <v>1</v>
      </c>
      <c r="Q211" s="1">
        <f>YEAR(Tabla14[[#This Row],[Fecha de rev]])</f>
        <v>1900</v>
      </c>
      <c r="AC211" s="1"/>
      <c r="AF211" s="121"/>
    </row>
    <row r="212" spans="1:32" x14ac:dyDescent="0.2">
      <c r="A212" s="14">
        <v>550</v>
      </c>
      <c r="B212" s="3" t="s">
        <v>956</v>
      </c>
      <c r="C212" s="27" t="s">
        <v>429</v>
      </c>
      <c r="D212" s="27" t="s">
        <v>17</v>
      </c>
      <c r="E212" s="4" t="s">
        <v>247</v>
      </c>
      <c r="F212" s="4" t="s">
        <v>626</v>
      </c>
      <c r="G212" s="4" t="s">
        <v>981</v>
      </c>
      <c r="H212" s="3" t="s">
        <v>8</v>
      </c>
      <c r="I212" s="27">
        <v>21.12866</v>
      </c>
      <c r="J212" s="27">
        <v>-101.74576999999999</v>
      </c>
      <c r="K212" s="3"/>
      <c r="L212" s="5" t="str">
        <f t="shared" si="6"/>
        <v>Ver en Google Maps</v>
      </c>
      <c r="M212" s="15">
        <v>1</v>
      </c>
      <c r="O212" s="1">
        <f>DAY(Tabla14[[#This Row],[Fecha de rev]])</f>
        <v>0</v>
      </c>
      <c r="P212" s="1">
        <f>MONTH(Tabla14[[#This Row],[Fecha de rev]])</f>
        <v>1</v>
      </c>
      <c r="Q212" s="1">
        <f>YEAR(Tabla14[[#This Row],[Fecha de rev]])</f>
        <v>1900</v>
      </c>
      <c r="AC212" s="1"/>
      <c r="AF212" s="121"/>
    </row>
    <row r="213" spans="1:32" x14ac:dyDescent="0.2">
      <c r="A213" s="14">
        <v>552</v>
      </c>
      <c r="B213" s="3" t="s">
        <v>956</v>
      </c>
      <c r="C213" s="27" t="s">
        <v>429</v>
      </c>
      <c r="D213" s="27" t="s">
        <v>17</v>
      </c>
      <c r="E213" s="4" t="s">
        <v>248</v>
      </c>
      <c r="F213" s="4" t="s">
        <v>627</v>
      </c>
      <c r="G213" s="4" t="s">
        <v>1075</v>
      </c>
      <c r="H213" s="3" t="s">
        <v>8</v>
      </c>
      <c r="I213" s="27">
        <v>21.109089999999998</v>
      </c>
      <c r="J213" s="27">
        <v>-101.70023</v>
      </c>
      <c r="K213" s="3" t="s">
        <v>139</v>
      </c>
      <c r="L213" s="5" t="str">
        <f t="shared" si="6"/>
        <v>Ver en Google Maps</v>
      </c>
      <c r="M213" s="15">
        <v>1</v>
      </c>
      <c r="N213" s="7">
        <v>45932</v>
      </c>
      <c r="O213" s="1">
        <f>DAY(Tabla14[[#This Row],[Fecha de rev]])</f>
        <v>2</v>
      </c>
      <c r="P213" s="1">
        <f>MONTH(Tabla14[[#This Row],[Fecha de rev]])</f>
        <v>10</v>
      </c>
      <c r="Q213" s="1">
        <f>YEAR(Tabla14[[#This Row],[Fecha de rev]])</f>
        <v>2025</v>
      </c>
      <c r="R213" s="1">
        <v>1</v>
      </c>
      <c r="S213" s="1" t="s">
        <v>138</v>
      </c>
      <c r="T213" s="1" t="s">
        <v>138</v>
      </c>
      <c r="U213" s="1" t="s">
        <v>138</v>
      </c>
      <c r="V213" s="1" t="s">
        <v>138</v>
      </c>
      <c r="W213" s="1" t="s">
        <v>138</v>
      </c>
      <c r="X213" s="1" t="s">
        <v>138</v>
      </c>
      <c r="Y213" s="1" t="s">
        <v>138</v>
      </c>
      <c r="Z213" s="1" t="s">
        <v>138</v>
      </c>
      <c r="AA213" s="1">
        <v>28.42</v>
      </c>
      <c r="AB213" s="1">
        <v>123.16</v>
      </c>
      <c r="AC213" s="2" t="s">
        <v>968</v>
      </c>
      <c r="AD213" s="2" t="s">
        <v>957</v>
      </c>
      <c r="AE213" s="1">
        <f t="shared" si="7"/>
        <v>8</v>
      </c>
      <c r="AF213" s="121" t="s">
        <v>3116</v>
      </c>
    </row>
    <row r="214" spans="1:32" x14ac:dyDescent="0.2">
      <c r="A214" s="14">
        <v>557</v>
      </c>
      <c r="B214" s="3" t="s">
        <v>956</v>
      </c>
      <c r="C214" s="27" t="s">
        <v>429</v>
      </c>
      <c r="D214" s="27" t="s">
        <v>17</v>
      </c>
      <c r="E214" s="4" t="s">
        <v>249</v>
      </c>
      <c r="F214" s="4" t="s">
        <v>628</v>
      </c>
      <c r="G214" s="4" t="s">
        <v>1114</v>
      </c>
      <c r="H214" s="3" t="s">
        <v>8</v>
      </c>
      <c r="I214" s="27">
        <v>21.13841</v>
      </c>
      <c r="J214" s="27">
        <v>-101.70959999999999</v>
      </c>
      <c r="K214" s="3" t="s">
        <v>139</v>
      </c>
      <c r="L214" s="5" t="str">
        <f t="shared" si="6"/>
        <v>Ver en Google Maps</v>
      </c>
      <c r="M214" s="15">
        <v>1</v>
      </c>
      <c r="N214" s="7">
        <v>45933</v>
      </c>
      <c r="O214" s="1">
        <f>DAY(Tabla14[[#This Row],[Fecha de rev]])</f>
        <v>3</v>
      </c>
      <c r="P214" s="1">
        <f>MONTH(Tabla14[[#This Row],[Fecha de rev]])</f>
        <v>10</v>
      </c>
      <c r="Q214" s="1">
        <f>YEAR(Tabla14[[#This Row],[Fecha de rev]])</f>
        <v>2025</v>
      </c>
      <c r="R214" s="1">
        <v>1</v>
      </c>
      <c r="S214" s="1" t="s">
        <v>934</v>
      </c>
      <c r="T214" s="1" t="s">
        <v>934</v>
      </c>
      <c r="U214" s="1" t="s">
        <v>934</v>
      </c>
      <c r="V214" s="1" t="s">
        <v>934</v>
      </c>
      <c r="W214" s="1" t="s">
        <v>934</v>
      </c>
      <c r="X214" s="1" t="s">
        <v>934</v>
      </c>
      <c r="Y214" s="1" t="s">
        <v>934</v>
      </c>
      <c r="Z214" s="1" t="s">
        <v>934</v>
      </c>
      <c r="AA214" s="1">
        <v>0</v>
      </c>
      <c r="AB214" s="1">
        <v>0</v>
      </c>
      <c r="AC214" s="2" t="s">
        <v>958</v>
      </c>
      <c r="AD214" s="2" t="s">
        <v>954</v>
      </c>
      <c r="AE214" s="1">
        <f t="shared" si="7"/>
        <v>0</v>
      </c>
      <c r="AF214" s="121" t="s">
        <v>3115</v>
      </c>
    </row>
    <row r="215" spans="1:32" x14ac:dyDescent="0.2">
      <c r="A215" s="14">
        <v>558</v>
      </c>
      <c r="B215" s="3" t="s">
        <v>956</v>
      </c>
      <c r="C215" s="27" t="s">
        <v>429</v>
      </c>
      <c r="D215" s="27" t="s">
        <v>17</v>
      </c>
      <c r="E215" s="4" t="s">
        <v>250</v>
      </c>
      <c r="F215" s="4" t="s">
        <v>629</v>
      </c>
      <c r="G215" s="4" t="s">
        <v>1115</v>
      </c>
      <c r="H215" s="3" t="s">
        <v>8</v>
      </c>
      <c r="I215" s="27">
        <v>21.120460000000001</v>
      </c>
      <c r="J215" s="27">
        <v>-101.65685999999999</v>
      </c>
      <c r="K215" s="3" t="s">
        <v>139</v>
      </c>
      <c r="L215" s="5" t="str">
        <f t="shared" si="6"/>
        <v>Ver en Google Maps</v>
      </c>
      <c r="M215" s="15">
        <v>1</v>
      </c>
      <c r="N215" s="7">
        <v>45939</v>
      </c>
      <c r="O215" s="1">
        <f>DAY(Tabla14[[#This Row],[Fecha de rev]])</f>
        <v>9</v>
      </c>
      <c r="P215" s="1">
        <f>MONTH(Tabla14[[#This Row],[Fecha de rev]])</f>
        <v>10</v>
      </c>
      <c r="Q215" s="1">
        <f>YEAR(Tabla14[[#This Row],[Fecha de rev]])</f>
        <v>2025</v>
      </c>
      <c r="R215" s="1">
        <v>1</v>
      </c>
      <c r="S215" s="1" t="s">
        <v>138</v>
      </c>
      <c r="T215" s="1" t="s">
        <v>138</v>
      </c>
      <c r="U215" s="1" t="s">
        <v>138</v>
      </c>
      <c r="V215" s="1" t="s">
        <v>138</v>
      </c>
      <c r="W215" s="1" t="s">
        <v>138</v>
      </c>
      <c r="X215" s="1" t="s">
        <v>138</v>
      </c>
      <c r="Y215" s="1" t="s">
        <v>138</v>
      </c>
      <c r="Z215" s="1" t="s">
        <v>138</v>
      </c>
      <c r="AA215" s="1">
        <v>43.26</v>
      </c>
      <c r="AB215" s="1">
        <v>34.96</v>
      </c>
      <c r="AC215" s="2" t="s">
        <v>968</v>
      </c>
      <c r="AD215" s="2" t="s">
        <v>957</v>
      </c>
      <c r="AE215" s="1">
        <f t="shared" si="7"/>
        <v>8</v>
      </c>
      <c r="AF215" s="121" t="s">
        <v>3116</v>
      </c>
    </row>
    <row r="216" spans="1:32" x14ac:dyDescent="0.2">
      <c r="A216" s="14">
        <v>559</v>
      </c>
      <c r="B216" s="3" t="s">
        <v>956</v>
      </c>
      <c r="C216" s="27" t="s">
        <v>429</v>
      </c>
      <c r="D216" s="27" t="s">
        <v>17</v>
      </c>
      <c r="E216" s="4" t="s">
        <v>251</v>
      </c>
      <c r="F216" s="4" t="s">
        <v>630</v>
      </c>
      <c r="G216" s="4" t="s">
        <v>1116</v>
      </c>
      <c r="H216" s="3" t="s">
        <v>8</v>
      </c>
      <c r="I216" s="27">
        <v>21.124780000000001</v>
      </c>
      <c r="J216" s="27">
        <v>-101.70632999999999</v>
      </c>
      <c r="K216" s="3" t="s">
        <v>139</v>
      </c>
      <c r="L216" s="5" t="str">
        <f t="shared" si="6"/>
        <v>Ver en Google Maps</v>
      </c>
      <c r="M216" s="15">
        <v>1</v>
      </c>
      <c r="N216" s="7">
        <v>45933</v>
      </c>
      <c r="O216" s="1">
        <f>DAY(Tabla14[[#This Row],[Fecha de rev]])</f>
        <v>3</v>
      </c>
      <c r="P216" s="1">
        <f>MONTH(Tabla14[[#This Row],[Fecha de rev]])</f>
        <v>10</v>
      </c>
      <c r="Q216" s="1">
        <f>YEAR(Tabla14[[#This Row],[Fecha de rev]])</f>
        <v>2025</v>
      </c>
      <c r="R216" s="1">
        <v>1</v>
      </c>
      <c r="S216" s="1" t="s">
        <v>138</v>
      </c>
      <c r="T216" s="1" t="s">
        <v>138</v>
      </c>
      <c r="U216" s="1" t="s">
        <v>138</v>
      </c>
      <c r="V216" s="1" t="s">
        <v>138</v>
      </c>
      <c r="W216" s="1" t="s">
        <v>138</v>
      </c>
      <c r="X216" s="1" t="s">
        <v>138</v>
      </c>
      <c r="Y216" s="1" t="s">
        <v>138</v>
      </c>
      <c r="Z216" s="1" t="s">
        <v>138</v>
      </c>
      <c r="AA216" s="1">
        <v>98.36</v>
      </c>
      <c r="AB216" s="1">
        <v>31.6</v>
      </c>
      <c r="AC216" s="2" t="s">
        <v>968</v>
      </c>
      <c r="AD216" s="2" t="s">
        <v>954</v>
      </c>
      <c r="AE216" s="1">
        <f t="shared" si="7"/>
        <v>8</v>
      </c>
      <c r="AF216" s="121" t="s">
        <v>3116</v>
      </c>
    </row>
    <row r="217" spans="1:32" x14ac:dyDescent="0.2">
      <c r="A217" s="14">
        <v>563</v>
      </c>
      <c r="B217" s="3" t="s">
        <v>956</v>
      </c>
      <c r="C217" s="27" t="s">
        <v>429</v>
      </c>
      <c r="D217" s="27" t="s">
        <v>17</v>
      </c>
      <c r="E217" s="4" t="s">
        <v>127</v>
      </c>
      <c r="F217" s="4" t="s">
        <v>631</v>
      </c>
      <c r="G217" s="4" t="s">
        <v>128</v>
      </c>
      <c r="H217" s="3" t="s">
        <v>8</v>
      </c>
      <c r="I217" s="27">
        <v>21.113769999999999</v>
      </c>
      <c r="J217" s="27">
        <v>-101.62838000000001</v>
      </c>
      <c r="K217" s="3" t="s">
        <v>139</v>
      </c>
      <c r="L217" s="5" t="str">
        <f t="shared" si="6"/>
        <v>Ver en Google Maps</v>
      </c>
      <c r="M217" s="15">
        <v>1</v>
      </c>
      <c r="N217" s="7">
        <v>45934</v>
      </c>
      <c r="O217" s="1">
        <f>DAY(Tabla14[[#This Row],[Fecha de rev]])</f>
        <v>4</v>
      </c>
      <c r="P217" s="1">
        <f>MONTH(Tabla14[[#This Row],[Fecha de rev]])</f>
        <v>10</v>
      </c>
      <c r="Q217" s="1">
        <f>YEAR(Tabla14[[#This Row],[Fecha de rev]])</f>
        <v>2025</v>
      </c>
      <c r="R217" s="1">
        <v>1</v>
      </c>
      <c r="S217" s="1" t="s">
        <v>138</v>
      </c>
      <c r="T217" s="1" t="s">
        <v>138</v>
      </c>
      <c r="U217" s="1" t="s">
        <v>138</v>
      </c>
      <c r="V217" s="1" t="s">
        <v>138</v>
      </c>
      <c r="W217" s="1" t="s">
        <v>138</v>
      </c>
      <c r="X217" s="1" t="s">
        <v>138</v>
      </c>
      <c r="Y217" s="1" t="s">
        <v>138</v>
      </c>
      <c r="Z217" s="1" t="s">
        <v>934</v>
      </c>
      <c r="AA217" s="1">
        <v>11.5</v>
      </c>
      <c r="AB217" s="1">
        <v>16.010000000000002</v>
      </c>
      <c r="AC217" s="2" t="s">
        <v>970</v>
      </c>
      <c r="AD217" s="2" t="s">
        <v>954</v>
      </c>
      <c r="AE217" s="1">
        <f t="shared" si="7"/>
        <v>7</v>
      </c>
      <c r="AF217" s="121"/>
    </row>
    <row r="218" spans="1:32" x14ac:dyDescent="0.2">
      <c r="A218" s="14">
        <v>564</v>
      </c>
      <c r="B218" s="3" t="s">
        <v>956</v>
      </c>
      <c r="C218" s="27" t="s">
        <v>429</v>
      </c>
      <c r="D218" s="27" t="s">
        <v>17</v>
      </c>
      <c r="E218" s="4" t="s">
        <v>252</v>
      </c>
      <c r="F218" s="4" t="s">
        <v>632</v>
      </c>
      <c r="G218" s="4" t="s">
        <v>994</v>
      </c>
      <c r="H218" s="3" t="s">
        <v>8</v>
      </c>
      <c r="I218" s="27">
        <v>21.126570000000001</v>
      </c>
      <c r="J218" s="27">
        <v>-101.70193</v>
      </c>
      <c r="K218" s="3" t="s">
        <v>139</v>
      </c>
      <c r="L218" s="5" t="str">
        <f t="shared" si="6"/>
        <v>Ver en Google Maps</v>
      </c>
      <c r="M218" s="15">
        <v>1</v>
      </c>
      <c r="N218" s="7">
        <v>45933</v>
      </c>
      <c r="O218" s="1">
        <f>DAY(Tabla14[[#This Row],[Fecha de rev]])</f>
        <v>3</v>
      </c>
      <c r="P218" s="1">
        <f>MONTH(Tabla14[[#This Row],[Fecha de rev]])</f>
        <v>10</v>
      </c>
      <c r="Q218" s="1">
        <f>YEAR(Tabla14[[#This Row],[Fecha de rev]])</f>
        <v>2025</v>
      </c>
      <c r="R218" s="1">
        <v>1</v>
      </c>
      <c r="S218" s="1" t="s">
        <v>138</v>
      </c>
      <c r="T218" s="1" t="s">
        <v>138</v>
      </c>
      <c r="U218" s="1" t="s">
        <v>138</v>
      </c>
      <c r="V218" s="1" t="s">
        <v>138</v>
      </c>
      <c r="W218" s="1" t="s">
        <v>138</v>
      </c>
      <c r="X218" s="1" t="s">
        <v>138</v>
      </c>
      <c r="Y218" s="1" t="s">
        <v>138</v>
      </c>
      <c r="Z218" s="1" t="s">
        <v>138</v>
      </c>
      <c r="AA218" s="1">
        <v>108.29</v>
      </c>
      <c r="AB218" s="1">
        <v>96.62</v>
      </c>
      <c r="AC218" s="2" t="s">
        <v>968</v>
      </c>
      <c r="AD218" s="2" t="s">
        <v>954</v>
      </c>
      <c r="AE218" s="1">
        <f t="shared" si="7"/>
        <v>8</v>
      </c>
      <c r="AF218" s="121" t="s">
        <v>3116</v>
      </c>
    </row>
    <row r="219" spans="1:32" x14ac:dyDescent="0.2">
      <c r="A219" s="14">
        <v>569</v>
      </c>
      <c r="B219" s="3" t="s">
        <v>956</v>
      </c>
      <c r="C219" s="27" t="s">
        <v>429</v>
      </c>
      <c r="D219" s="27" t="s">
        <v>17</v>
      </c>
      <c r="E219" s="4" t="s">
        <v>129</v>
      </c>
      <c r="F219" s="4" t="s">
        <v>633</v>
      </c>
      <c r="G219" s="4" t="s">
        <v>1009</v>
      </c>
      <c r="H219" s="3" t="s">
        <v>8</v>
      </c>
      <c r="I219" s="27">
        <v>21.108460000000001</v>
      </c>
      <c r="J219" s="27">
        <v>-101.69477999999999</v>
      </c>
      <c r="K219" s="3" t="s">
        <v>139</v>
      </c>
      <c r="L219" s="5" t="str">
        <f t="shared" si="6"/>
        <v>Ver en Google Maps</v>
      </c>
      <c r="M219" s="15">
        <v>1</v>
      </c>
      <c r="N219" s="7">
        <v>45932</v>
      </c>
      <c r="O219" s="1">
        <f>DAY(Tabla14[[#This Row],[Fecha de rev]])</f>
        <v>2</v>
      </c>
      <c r="P219" s="1">
        <f>MONTH(Tabla14[[#This Row],[Fecha de rev]])</f>
        <v>10</v>
      </c>
      <c r="Q219" s="1">
        <f>YEAR(Tabla14[[#This Row],[Fecha de rev]])</f>
        <v>2025</v>
      </c>
      <c r="R219" s="1">
        <v>1</v>
      </c>
      <c r="S219" s="1" t="s">
        <v>138</v>
      </c>
      <c r="T219" s="1" t="s">
        <v>138</v>
      </c>
      <c r="U219" s="1" t="s">
        <v>138</v>
      </c>
      <c r="V219" s="1" t="s">
        <v>138</v>
      </c>
      <c r="W219" s="1" t="s">
        <v>138</v>
      </c>
      <c r="X219" s="1" t="s">
        <v>138</v>
      </c>
      <c r="Y219" s="1" t="s">
        <v>138</v>
      </c>
      <c r="Z219" s="1" t="s">
        <v>138</v>
      </c>
      <c r="AA219" s="1">
        <v>88</v>
      </c>
      <c r="AB219" s="1">
        <v>49.98</v>
      </c>
      <c r="AC219" s="2" t="s">
        <v>968</v>
      </c>
      <c r="AD219" s="2" t="s">
        <v>954</v>
      </c>
      <c r="AE219" s="1">
        <f t="shared" si="7"/>
        <v>8</v>
      </c>
      <c r="AF219" s="121" t="s">
        <v>3116</v>
      </c>
    </row>
    <row r="220" spans="1:32" x14ac:dyDescent="0.2">
      <c r="A220" s="14">
        <v>570</v>
      </c>
      <c r="B220" s="3" t="s">
        <v>956</v>
      </c>
      <c r="C220" s="27" t="s">
        <v>429</v>
      </c>
      <c r="D220" s="27" t="s">
        <v>17</v>
      </c>
      <c r="E220" s="4" t="s">
        <v>253</v>
      </c>
      <c r="F220" s="4" t="s">
        <v>634</v>
      </c>
      <c r="G220" s="4" t="s">
        <v>1117</v>
      </c>
      <c r="H220" s="3" t="s">
        <v>8</v>
      </c>
      <c r="I220" s="27">
        <v>21.098859999999998</v>
      </c>
      <c r="J220" s="27">
        <v>-101.64806</v>
      </c>
      <c r="K220" s="3" t="s">
        <v>139</v>
      </c>
      <c r="L220" s="5" t="str">
        <f t="shared" si="6"/>
        <v>Ver en Google Maps</v>
      </c>
      <c r="M220" s="15">
        <v>1</v>
      </c>
      <c r="N220" s="7">
        <v>45934</v>
      </c>
      <c r="O220" s="1">
        <f>DAY(Tabla14[[#This Row],[Fecha de rev]])</f>
        <v>4</v>
      </c>
      <c r="P220" s="1">
        <f>MONTH(Tabla14[[#This Row],[Fecha de rev]])</f>
        <v>10</v>
      </c>
      <c r="Q220" s="1">
        <f>YEAR(Tabla14[[#This Row],[Fecha de rev]])</f>
        <v>2025</v>
      </c>
      <c r="R220" s="1">
        <v>1</v>
      </c>
      <c r="S220" s="1" t="s">
        <v>138</v>
      </c>
      <c r="T220" s="1" t="s">
        <v>138</v>
      </c>
      <c r="U220" s="1" t="s">
        <v>138</v>
      </c>
      <c r="V220" s="1" t="s">
        <v>138</v>
      </c>
      <c r="W220" s="1" t="s">
        <v>138</v>
      </c>
      <c r="X220" s="1" t="s">
        <v>138</v>
      </c>
      <c r="Y220" s="1" t="s">
        <v>138</v>
      </c>
      <c r="Z220" s="1" t="s">
        <v>138</v>
      </c>
      <c r="AA220" s="1">
        <v>60.04</v>
      </c>
      <c r="AB220" s="1">
        <v>13.2</v>
      </c>
      <c r="AC220" s="2" t="s">
        <v>968</v>
      </c>
      <c r="AD220" s="2" t="s">
        <v>954</v>
      </c>
      <c r="AE220" s="1">
        <f t="shared" si="7"/>
        <v>8</v>
      </c>
      <c r="AF220" s="121" t="s">
        <v>3116</v>
      </c>
    </row>
    <row r="221" spans="1:32" x14ac:dyDescent="0.2">
      <c r="A221" s="14">
        <v>575</v>
      </c>
      <c r="B221" s="3" t="s">
        <v>956</v>
      </c>
      <c r="C221" s="27" t="s">
        <v>429</v>
      </c>
      <c r="D221" s="27" t="s">
        <v>17</v>
      </c>
      <c r="E221" s="4" t="s">
        <v>254</v>
      </c>
      <c r="F221" s="4" t="s">
        <v>635</v>
      </c>
      <c r="G221" s="4" t="s">
        <v>1055</v>
      </c>
      <c r="H221" s="3" t="s">
        <v>8</v>
      </c>
      <c r="I221" s="27">
        <v>21.10624</v>
      </c>
      <c r="J221" s="27">
        <v>-101.64685</v>
      </c>
      <c r="K221" s="3" t="s">
        <v>139</v>
      </c>
      <c r="L221" s="5" t="str">
        <f t="shared" si="6"/>
        <v>Ver en Google Maps</v>
      </c>
      <c r="M221" s="15">
        <v>1</v>
      </c>
      <c r="N221" s="7">
        <v>45934</v>
      </c>
      <c r="O221" s="1">
        <f>DAY(Tabla14[[#This Row],[Fecha de rev]])</f>
        <v>4</v>
      </c>
      <c r="P221" s="1">
        <f>MONTH(Tabla14[[#This Row],[Fecha de rev]])</f>
        <v>10</v>
      </c>
      <c r="Q221" s="1">
        <f>YEAR(Tabla14[[#This Row],[Fecha de rev]])</f>
        <v>2025</v>
      </c>
      <c r="R221" s="1">
        <v>1</v>
      </c>
      <c r="S221" s="1" t="s">
        <v>138</v>
      </c>
      <c r="T221" s="1" t="s">
        <v>138</v>
      </c>
      <c r="U221" s="1" t="s">
        <v>138</v>
      </c>
      <c r="V221" s="1" t="s">
        <v>138</v>
      </c>
      <c r="W221" s="1" t="s">
        <v>138</v>
      </c>
      <c r="X221" s="1" t="s">
        <v>138</v>
      </c>
      <c r="Y221" s="1" t="s">
        <v>138</v>
      </c>
      <c r="Z221" s="1" t="s">
        <v>138</v>
      </c>
      <c r="AA221" s="1">
        <v>49.07</v>
      </c>
      <c r="AB221" s="1">
        <v>4.5199999999999996</v>
      </c>
      <c r="AC221" s="2" t="s">
        <v>968</v>
      </c>
      <c r="AD221" s="2" t="s">
        <v>954</v>
      </c>
      <c r="AE221" s="1">
        <f t="shared" si="7"/>
        <v>8</v>
      </c>
      <c r="AF221" s="121" t="s">
        <v>3116</v>
      </c>
    </row>
    <row r="222" spans="1:32" x14ac:dyDescent="0.2">
      <c r="A222" s="14">
        <v>577</v>
      </c>
      <c r="B222" s="3" t="s">
        <v>956</v>
      </c>
      <c r="C222" s="27" t="s">
        <v>429</v>
      </c>
      <c r="D222" s="27" t="s">
        <v>17</v>
      </c>
      <c r="E222" s="4" t="s">
        <v>130</v>
      </c>
      <c r="F222" s="4" t="s">
        <v>636</v>
      </c>
      <c r="G222" s="4" t="s">
        <v>1118</v>
      </c>
      <c r="H222" s="3" t="s">
        <v>8</v>
      </c>
      <c r="I222" s="27">
        <v>21.122833</v>
      </c>
      <c r="J222" s="27">
        <v>-101.651342</v>
      </c>
      <c r="K222" s="3" t="s">
        <v>139</v>
      </c>
      <c r="L222" s="5" t="str">
        <f t="shared" si="6"/>
        <v>Ver en Google Maps</v>
      </c>
      <c r="M222" s="15">
        <v>1</v>
      </c>
      <c r="N222" s="7">
        <v>45931</v>
      </c>
      <c r="O222" s="1">
        <f>DAY(Tabla14[[#This Row],[Fecha de rev]])</f>
        <v>1</v>
      </c>
      <c r="P222" s="1">
        <f>MONTH(Tabla14[[#This Row],[Fecha de rev]])</f>
        <v>10</v>
      </c>
      <c r="Q222" s="1">
        <f>YEAR(Tabla14[[#This Row],[Fecha de rev]])</f>
        <v>2025</v>
      </c>
      <c r="R222" s="1">
        <v>1</v>
      </c>
      <c r="S222" s="1" t="s">
        <v>138</v>
      </c>
      <c r="T222" s="1" t="s">
        <v>138</v>
      </c>
      <c r="U222" s="1" t="s">
        <v>138</v>
      </c>
      <c r="V222" s="1" t="s">
        <v>138</v>
      </c>
      <c r="W222" s="1" t="s">
        <v>138</v>
      </c>
      <c r="X222" s="1" t="s">
        <v>138</v>
      </c>
      <c r="Y222" s="1" t="s">
        <v>138</v>
      </c>
      <c r="Z222" s="1" t="s">
        <v>138</v>
      </c>
      <c r="AA222" s="1">
        <v>19.43</v>
      </c>
      <c r="AB222" s="1">
        <v>17.18</v>
      </c>
      <c r="AC222" s="2" t="s">
        <v>968</v>
      </c>
      <c r="AD222" s="2" t="s">
        <v>957</v>
      </c>
      <c r="AE222" s="1">
        <f t="shared" si="7"/>
        <v>8</v>
      </c>
      <c r="AF222" s="121" t="s">
        <v>3116</v>
      </c>
    </row>
    <row r="223" spans="1:32" x14ac:dyDescent="0.2">
      <c r="A223" s="14">
        <v>578</v>
      </c>
      <c r="B223" s="3" t="s">
        <v>956</v>
      </c>
      <c r="C223" s="27" t="s">
        <v>429</v>
      </c>
      <c r="D223" s="27" t="s">
        <v>17</v>
      </c>
      <c r="E223" s="4" t="s">
        <v>131</v>
      </c>
      <c r="F223" s="4" t="s">
        <v>637</v>
      </c>
      <c r="G223" s="4" t="s">
        <v>1119</v>
      </c>
      <c r="H223" s="3" t="s">
        <v>8</v>
      </c>
      <c r="I223" s="27">
        <v>21.072230000000001</v>
      </c>
      <c r="J223" s="27">
        <v>-101.63207</v>
      </c>
      <c r="K223" s="3"/>
      <c r="L223" s="5" t="str">
        <f t="shared" si="6"/>
        <v>Ver en Google Maps</v>
      </c>
      <c r="M223" s="15">
        <v>1</v>
      </c>
      <c r="O223" s="1">
        <f>DAY(Tabla14[[#This Row],[Fecha de rev]])</f>
        <v>0</v>
      </c>
      <c r="P223" s="1">
        <f>MONTH(Tabla14[[#This Row],[Fecha de rev]])</f>
        <v>1</v>
      </c>
      <c r="Q223" s="1">
        <f>YEAR(Tabla14[[#This Row],[Fecha de rev]])</f>
        <v>1900</v>
      </c>
      <c r="AC223" s="1"/>
      <c r="AF223" s="121"/>
    </row>
    <row r="224" spans="1:32" x14ac:dyDescent="0.2">
      <c r="A224" s="14">
        <v>591</v>
      </c>
      <c r="B224" s="3" t="s">
        <v>956</v>
      </c>
      <c r="C224" s="27" t="s">
        <v>429</v>
      </c>
      <c r="D224" s="27" t="s">
        <v>17</v>
      </c>
      <c r="E224" s="4" t="s">
        <v>255</v>
      </c>
      <c r="F224" s="4" t="s">
        <v>638</v>
      </c>
      <c r="G224" s="4" t="s">
        <v>1049</v>
      </c>
      <c r="H224" s="3" t="s">
        <v>8</v>
      </c>
      <c r="I224" s="27">
        <v>21.099219999999999</v>
      </c>
      <c r="J224" s="27">
        <v>-101.69707</v>
      </c>
      <c r="K224" s="3" t="s">
        <v>139</v>
      </c>
      <c r="L224" s="5" t="str">
        <f t="shared" si="6"/>
        <v>Ver en Google Maps</v>
      </c>
      <c r="M224" s="15">
        <v>1</v>
      </c>
      <c r="N224" s="7">
        <v>45932</v>
      </c>
      <c r="O224" s="1">
        <f>DAY(Tabla14[[#This Row],[Fecha de rev]])</f>
        <v>2</v>
      </c>
      <c r="P224" s="1">
        <f>MONTH(Tabla14[[#This Row],[Fecha de rev]])</f>
        <v>10</v>
      </c>
      <c r="Q224" s="1">
        <f>YEAR(Tabla14[[#This Row],[Fecha de rev]])</f>
        <v>2025</v>
      </c>
      <c r="R224" s="1">
        <v>1</v>
      </c>
      <c r="S224" s="1" t="s">
        <v>138</v>
      </c>
      <c r="T224" s="1" t="s">
        <v>138</v>
      </c>
      <c r="U224" s="1" t="s">
        <v>138</v>
      </c>
      <c r="V224" s="1" t="s">
        <v>138</v>
      </c>
      <c r="W224" s="1" t="s">
        <v>138</v>
      </c>
      <c r="X224" s="1" t="s">
        <v>138</v>
      </c>
      <c r="Y224" s="1" t="s">
        <v>138</v>
      </c>
      <c r="Z224" s="1" t="s">
        <v>138</v>
      </c>
      <c r="AA224" s="1">
        <v>88.22</v>
      </c>
      <c r="AB224" s="1">
        <v>50.81</v>
      </c>
      <c r="AC224" s="2" t="s">
        <v>968</v>
      </c>
      <c r="AD224" s="2" t="s">
        <v>957</v>
      </c>
      <c r="AE224" s="1">
        <f t="shared" si="7"/>
        <v>8</v>
      </c>
      <c r="AF224" s="121" t="s">
        <v>3116</v>
      </c>
    </row>
    <row r="225" spans="1:32" x14ac:dyDescent="0.2">
      <c r="A225" s="14">
        <v>592</v>
      </c>
      <c r="B225" s="3" t="s">
        <v>956</v>
      </c>
      <c r="C225" s="27" t="s">
        <v>429</v>
      </c>
      <c r="D225" s="27" t="s">
        <v>17</v>
      </c>
      <c r="E225" s="4" t="s">
        <v>256</v>
      </c>
      <c r="F225" s="4" t="s">
        <v>639</v>
      </c>
      <c r="G225" s="4" t="s">
        <v>1120</v>
      </c>
      <c r="H225" s="3" t="s">
        <v>8</v>
      </c>
      <c r="I225" s="27">
        <v>21.12124</v>
      </c>
      <c r="J225" s="27">
        <v>-101.71771</v>
      </c>
      <c r="K225" s="3" t="s">
        <v>139</v>
      </c>
      <c r="L225" s="5" t="str">
        <f t="shared" si="6"/>
        <v>Ver en Google Maps</v>
      </c>
      <c r="M225" s="15">
        <v>1</v>
      </c>
      <c r="N225" s="7">
        <v>45933</v>
      </c>
      <c r="O225" s="1">
        <f>DAY(Tabla14[[#This Row],[Fecha de rev]])</f>
        <v>3</v>
      </c>
      <c r="P225" s="1">
        <f>MONTH(Tabla14[[#This Row],[Fecha de rev]])</f>
        <v>10</v>
      </c>
      <c r="Q225" s="1">
        <f>YEAR(Tabla14[[#This Row],[Fecha de rev]])</f>
        <v>2025</v>
      </c>
      <c r="R225" s="1">
        <v>1</v>
      </c>
      <c r="S225" s="1" t="s">
        <v>138</v>
      </c>
      <c r="T225" s="1" t="s">
        <v>138</v>
      </c>
      <c r="U225" s="1" t="s">
        <v>138</v>
      </c>
      <c r="V225" s="1" t="s">
        <v>138</v>
      </c>
      <c r="W225" s="1" t="s">
        <v>138</v>
      </c>
      <c r="X225" s="1" t="s">
        <v>138</v>
      </c>
      <c r="Y225" s="1" t="s">
        <v>138</v>
      </c>
      <c r="Z225" s="1" t="s">
        <v>138</v>
      </c>
      <c r="AA225" s="1">
        <v>22.09</v>
      </c>
      <c r="AB225" s="1">
        <v>33.26</v>
      </c>
      <c r="AC225" s="2" t="s">
        <v>968</v>
      </c>
      <c r="AD225" s="2" t="s">
        <v>954</v>
      </c>
      <c r="AE225" s="1">
        <f t="shared" si="7"/>
        <v>8</v>
      </c>
      <c r="AF225" s="121" t="s">
        <v>3116</v>
      </c>
    </row>
    <row r="226" spans="1:32" x14ac:dyDescent="0.2">
      <c r="A226" s="14">
        <v>596</v>
      </c>
      <c r="B226" s="3" t="s">
        <v>956</v>
      </c>
      <c r="C226" s="27" t="s">
        <v>429</v>
      </c>
      <c r="D226" s="27" t="s">
        <v>17</v>
      </c>
      <c r="E226" s="4" t="s">
        <v>257</v>
      </c>
      <c r="F226" s="4" t="s">
        <v>640</v>
      </c>
      <c r="G226" s="4" t="s">
        <v>121</v>
      </c>
      <c r="H226" s="3" t="s">
        <v>8</v>
      </c>
      <c r="I226" s="27">
        <v>21.104310000000002</v>
      </c>
      <c r="J226" s="27">
        <v>-101.61639</v>
      </c>
      <c r="K226" s="3"/>
      <c r="L226" s="5" t="str">
        <f t="shared" si="6"/>
        <v>Ver en Google Maps</v>
      </c>
      <c r="M226" s="15">
        <v>1</v>
      </c>
      <c r="O226" s="1">
        <f>DAY(Tabla14[[#This Row],[Fecha de rev]])</f>
        <v>0</v>
      </c>
      <c r="P226" s="1">
        <f>MONTH(Tabla14[[#This Row],[Fecha de rev]])</f>
        <v>1</v>
      </c>
      <c r="Q226" s="1">
        <f>YEAR(Tabla14[[#This Row],[Fecha de rev]])</f>
        <v>1900</v>
      </c>
      <c r="AC226" s="1"/>
      <c r="AF226" s="121"/>
    </row>
    <row r="227" spans="1:32" x14ac:dyDescent="0.2">
      <c r="A227" s="14">
        <v>599</v>
      </c>
      <c r="B227" s="3" t="s">
        <v>956</v>
      </c>
      <c r="C227" s="27" t="s">
        <v>429</v>
      </c>
      <c r="D227" s="27" t="s">
        <v>17</v>
      </c>
      <c r="E227" s="4" t="s">
        <v>258</v>
      </c>
      <c r="F227" s="4" t="s">
        <v>641</v>
      </c>
      <c r="G227" s="4" t="s">
        <v>1102</v>
      </c>
      <c r="H227" s="3" t="s">
        <v>8</v>
      </c>
      <c r="I227" s="27">
        <v>21.1051</v>
      </c>
      <c r="J227" s="27">
        <v>-101.73101</v>
      </c>
      <c r="K227" s="3" t="s">
        <v>139</v>
      </c>
      <c r="L227" s="5" t="str">
        <f t="shared" si="6"/>
        <v>Ver en Google Maps</v>
      </c>
      <c r="M227" s="15">
        <v>1</v>
      </c>
      <c r="N227" s="7">
        <v>45933</v>
      </c>
      <c r="O227" s="1">
        <f>DAY(Tabla14[[#This Row],[Fecha de rev]])</f>
        <v>3</v>
      </c>
      <c r="P227" s="1">
        <f>MONTH(Tabla14[[#This Row],[Fecha de rev]])</f>
        <v>10</v>
      </c>
      <c r="Q227" s="1">
        <f>YEAR(Tabla14[[#This Row],[Fecha de rev]])</f>
        <v>2025</v>
      </c>
      <c r="R227" s="1">
        <v>1</v>
      </c>
      <c r="S227" s="1" t="s">
        <v>138</v>
      </c>
      <c r="T227" s="1" t="s">
        <v>138</v>
      </c>
      <c r="U227" s="1" t="s">
        <v>138</v>
      </c>
      <c r="V227" s="1" t="s">
        <v>138</v>
      </c>
      <c r="W227" s="1" t="s">
        <v>138</v>
      </c>
      <c r="X227" s="1" t="s">
        <v>138</v>
      </c>
      <c r="Y227" s="1" t="s">
        <v>138</v>
      </c>
      <c r="Z227" s="1" t="s">
        <v>138</v>
      </c>
      <c r="AA227" s="1">
        <v>61.66</v>
      </c>
      <c r="AB227" s="1">
        <v>112.09</v>
      </c>
      <c r="AC227" s="2" t="s">
        <v>968</v>
      </c>
      <c r="AD227" s="2" t="s">
        <v>954</v>
      </c>
      <c r="AE227" s="1">
        <f t="shared" si="7"/>
        <v>8</v>
      </c>
      <c r="AF227" s="121" t="s">
        <v>3116</v>
      </c>
    </row>
    <row r="228" spans="1:32" x14ac:dyDescent="0.2">
      <c r="A228" s="14">
        <v>601</v>
      </c>
      <c r="B228" s="3" t="s">
        <v>956</v>
      </c>
      <c r="C228" s="27" t="s">
        <v>429</v>
      </c>
      <c r="D228" s="27" t="s">
        <v>17</v>
      </c>
      <c r="E228" s="4" t="s">
        <v>259</v>
      </c>
      <c r="F228" s="4" t="s">
        <v>642</v>
      </c>
      <c r="G228" s="4" t="s">
        <v>1026</v>
      </c>
      <c r="H228" s="3" t="s">
        <v>8</v>
      </c>
      <c r="I228" s="27">
        <v>21.12068</v>
      </c>
      <c r="J228" s="27">
        <v>-101.6384</v>
      </c>
      <c r="K228" s="3" t="s">
        <v>139</v>
      </c>
      <c r="L228" s="5" t="str">
        <f t="shared" si="6"/>
        <v>Ver en Google Maps</v>
      </c>
      <c r="M228" s="15">
        <v>1</v>
      </c>
      <c r="N228" s="7">
        <v>45934</v>
      </c>
      <c r="O228" s="1">
        <f>DAY(Tabla14[[#This Row],[Fecha de rev]])</f>
        <v>4</v>
      </c>
      <c r="P228" s="1">
        <f>MONTH(Tabla14[[#This Row],[Fecha de rev]])</f>
        <v>10</v>
      </c>
      <c r="Q228" s="1">
        <f>YEAR(Tabla14[[#This Row],[Fecha de rev]])</f>
        <v>2025</v>
      </c>
      <c r="R228" s="1">
        <v>1</v>
      </c>
      <c r="S228" s="1" t="s">
        <v>138</v>
      </c>
      <c r="T228" s="1" t="s">
        <v>138</v>
      </c>
      <c r="U228" s="1" t="s">
        <v>138</v>
      </c>
      <c r="V228" s="1" t="s">
        <v>138</v>
      </c>
      <c r="W228" s="1" t="s">
        <v>138</v>
      </c>
      <c r="X228" s="1" t="s">
        <v>138</v>
      </c>
      <c r="Y228" s="1" t="s">
        <v>138</v>
      </c>
      <c r="Z228" s="1" t="s">
        <v>138</v>
      </c>
      <c r="AA228" s="1">
        <v>24.81</v>
      </c>
      <c r="AB228" s="1">
        <v>34.65</v>
      </c>
      <c r="AC228" s="2" t="s">
        <v>968</v>
      </c>
      <c r="AD228" s="2" t="s">
        <v>954</v>
      </c>
      <c r="AE228" s="1">
        <f t="shared" si="7"/>
        <v>8</v>
      </c>
      <c r="AF228" s="121" t="s">
        <v>3116</v>
      </c>
    </row>
    <row r="229" spans="1:32" x14ac:dyDescent="0.2">
      <c r="A229" s="14">
        <v>602</v>
      </c>
      <c r="B229" s="3" t="s">
        <v>956</v>
      </c>
      <c r="C229" s="27" t="s">
        <v>429</v>
      </c>
      <c r="D229" s="27" t="s">
        <v>17</v>
      </c>
      <c r="E229" s="4" t="s">
        <v>260</v>
      </c>
      <c r="F229" s="4" t="s">
        <v>643</v>
      </c>
      <c r="G229" s="4" t="s">
        <v>70</v>
      </c>
      <c r="H229" s="3" t="s">
        <v>8</v>
      </c>
      <c r="I229" s="27">
        <v>21.10586</v>
      </c>
      <c r="J229" s="27">
        <v>-101.68668</v>
      </c>
      <c r="K229" s="3" t="s">
        <v>139</v>
      </c>
      <c r="L229" s="5" t="str">
        <f t="shared" si="6"/>
        <v>Ver en Google Maps</v>
      </c>
      <c r="M229" s="15">
        <v>1</v>
      </c>
      <c r="N229" s="7">
        <v>45932</v>
      </c>
      <c r="O229" s="1">
        <f>DAY(Tabla14[[#This Row],[Fecha de rev]])</f>
        <v>2</v>
      </c>
      <c r="P229" s="1">
        <f>MONTH(Tabla14[[#This Row],[Fecha de rev]])</f>
        <v>10</v>
      </c>
      <c r="Q229" s="1">
        <f>YEAR(Tabla14[[#This Row],[Fecha de rev]])</f>
        <v>2025</v>
      </c>
      <c r="R229" s="1">
        <v>1</v>
      </c>
      <c r="S229" s="1" t="s">
        <v>138</v>
      </c>
      <c r="T229" s="1" t="s">
        <v>138</v>
      </c>
      <c r="U229" s="1" t="s">
        <v>138</v>
      </c>
      <c r="V229" s="1" t="s">
        <v>138</v>
      </c>
      <c r="W229" s="1" t="s">
        <v>138</v>
      </c>
      <c r="X229" s="1" t="s">
        <v>138</v>
      </c>
      <c r="Y229" s="1" t="s">
        <v>138</v>
      </c>
      <c r="Z229" s="1" t="s">
        <v>138</v>
      </c>
      <c r="AA229" s="1">
        <v>20.76</v>
      </c>
      <c r="AB229" s="1">
        <v>34.130000000000003</v>
      </c>
      <c r="AC229" s="2" t="s">
        <v>968</v>
      </c>
      <c r="AD229" s="2" t="s">
        <v>954</v>
      </c>
      <c r="AE229" s="1">
        <f t="shared" si="7"/>
        <v>8</v>
      </c>
      <c r="AF229" s="121" t="s">
        <v>3116</v>
      </c>
    </row>
    <row r="230" spans="1:32" x14ac:dyDescent="0.2">
      <c r="A230" s="14">
        <v>606</v>
      </c>
      <c r="B230" s="3" t="s">
        <v>956</v>
      </c>
      <c r="C230" s="27" t="s">
        <v>429</v>
      </c>
      <c r="D230" s="27" t="s">
        <v>17</v>
      </c>
      <c r="E230" s="4" t="s">
        <v>261</v>
      </c>
      <c r="F230" s="4" t="s">
        <v>644</v>
      </c>
      <c r="G230" s="4" t="s">
        <v>1121</v>
      </c>
      <c r="H230" s="3" t="s">
        <v>8</v>
      </c>
      <c r="I230" s="27">
        <v>21.098980000000001</v>
      </c>
      <c r="J230" s="27">
        <v>-101.70238000000001</v>
      </c>
      <c r="K230" s="3" t="s">
        <v>139</v>
      </c>
      <c r="L230" s="5" t="str">
        <f t="shared" si="6"/>
        <v>Ver en Google Maps</v>
      </c>
      <c r="M230" s="15">
        <v>1</v>
      </c>
      <c r="N230" s="7">
        <v>45932</v>
      </c>
      <c r="O230" s="1">
        <f>DAY(Tabla14[[#This Row],[Fecha de rev]])</f>
        <v>2</v>
      </c>
      <c r="P230" s="1">
        <f>MONTH(Tabla14[[#This Row],[Fecha de rev]])</f>
        <v>10</v>
      </c>
      <c r="Q230" s="1">
        <f>YEAR(Tabla14[[#This Row],[Fecha de rev]])</f>
        <v>2025</v>
      </c>
      <c r="R230" s="1">
        <v>1</v>
      </c>
      <c r="S230" s="1" t="s">
        <v>138</v>
      </c>
      <c r="T230" s="1" t="s">
        <v>138</v>
      </c>
      <c r="U230" s="1" t="s">
        <v>138</v>
      </c>
      <c r="V230" s="1" t="s">
        <v>138</v>
      </c>
      <c r="W230" s="1" t="s">
        <v>138</v>
      </c>
      <c r="X230" s="1" t="s">
        <v>138</v>
      </c>
      <c r="Y230" s="1" t="s">
        <v>138</v>
      </c>
      <c r="Z230" s="1" t="s">
        <v>138</v>
      </c>
      <c r="AA230" s="1">
        <v>50.9</v>
      </c>
      <c r="AB230" s="1">
        <v>49.97</v>
      </c>
      <c r="AC230" s="2" t="s">
        <v>968</v>
      </c>
      <c r="AD230" s="2" t="s">
        <v>954</v>
      </c>
      <c r="AE230" s="1">
        <f t="shared" si="7"/>
        <v>8</v>
      </c>
      <c r="AF230" s="121" t="s">
        <v>3116</v>
      </c>
    </row>
    <row r="231" spans="1:32" x14ac:dyDescent="0.2">
      <c r="A231" s="14">
        <v>607</v>
      </c>
      <c r="B231" s="3" t="s">
        <v>956</v>
      </c>
      <c r="C231" s="27" t="s">
        <v>429</v>
      </c>
      <c r="D231" s="27" t="s">
        <v>16</v>
      </c>
      <c r="E231" s="4" t="s">
        <v>262</v>
      </c>
      <c r="F231" s="4" t="s">
        <v>645</v>
      </c>
      <c r="G231" s="4" t="s">
        <v>1023</v>
      </c>
      <c r="H231" s="3" t="s">
        <v>8</v>
      </c>
      <c r="I231" s="27">
        <v>21.094570000000001</v>
      </c>
      <c r="J231" s="27">
        <v>-101.72092000000001</v>
      </c>
      <c r="K231" s="3"/>
      <c r="L231" s="5" t="str">
        <f t="shared" si="6"/>
        <v>Ver en Google Maps</v>
      </c>
      <c r="M231" s="15">
        <v>1</v>
      </c>
      <c r="O231" s="1">
        <f>DAY(Tabla14[[#This Row],[Fecha de rev]])</f>
        <v>0</v>
      </c>
      <c r="P231" s="1">
        <f>MONTH(Tabla14[[#This Row],[Fecha de rev]])</f>
        <v>1</v>
      </c>
      <c r="Q231" s="1">
        <f>YEAR(Tabla14[[#This Row],[Fecha de rev]])</f>
        <v>1900</v>
      </c>
      <c r="AC231" s="1"/>
      <c r="AF231" s="121"/>
    </row>
    <row r="232" spans="1:32" x14ac:dyDescent="0.2">
      <c r="A232" s="14">
        <v>632</v>
      </c>
      <c r="B232" s="3" t="s">
        <v>956</v>
      </c>
      <c r="C232" s="27" t="s">
        <v>429</v>
      </c>
      <c r="D232" s="27" t="s">
        <v>16</v>
      </c>
      <c r="E232" s="4" t="s">
        <v>263</v>
      </c>
      <c r="F232" s="4" t="s">
        <v>646</v>
      </c>
      <c r="G232" s="4" t="s">
        <v>360</v>
      </c>
      <c r="H232" s="3" t="s">
        <v>8</v>
      </c>
      <c r="I232" s="27">
        <v>21.120360000000002</v>
      </c>
      <c r="J232" s="27">
        <v>-101.68349000000001</v>
      </c>
      <c r="K232" s="3" t="s">
        <v>139</v>
      </c>
      <c r="L232" s="5" t="str">
        <f t="shared" si="6"/>
        <v>Ver en Google Maps</v>
      </c>
      <c r="M232" s="15">
        <v>1</v>
      </c>
      <c r="N232" s="7">
        <v>45929</v>
      </c>
      <c r="O232" s="1">
        <f>DAY(Tabla14[[#This Row],[Fecha de rev]])</f>
        <v>29</v>
      </c>
      <c r="P232" s="1">
        <f>MONTH(Tabla14[[#This Row],[Fecha de rev]])</f>
        <v>9</v>
      </c>
      <c r="Q232" s="1">
        <f>YEAR(Tabla14[[#This Row],[Fecha de rev]])</f>
        <v>2025</v>
      </c>
      <c r="R232" s="1">
        <v>1</v>
      </c>
      <c r="S232" s="1" t="s">
        <v>138</v>
      </c>
      <c r="T232" s="1" t="s">
        <v>138</v>
      </c>
      <c r="U232" s="1" t="s">
        <v>138</v>
      </c>
      <c r="V232" s="1" t="s">
        <v>138</v>
      </c>
      <c r="W232" s="1" t="s">
        <v>138</v>
      </c>
      <c r="X232" s="1" t="s">
        <v>138</v>
      </c>
      <c r="Y232" s="1" t="s">
        <v>138</v>
      </c>
      <c r="Z232" s="1" t="s">
        <v>138</v>
      </c>
      <c r="AA232" s="1">
        <v>32.54</v>
      </c>
      <c r="AB232" s="1">
        <v>42.16</v>
      </c>
      <c r="AC232" s="2" t="s">
        <v>968</v>
      </c>
      <c r="AD232" s="2" t="s">
        <v>954</v>
      </c>
      <c r="AE232" s="1">
        <f t="shared" si="7"/>
        <v>8</v>
      </c>
      <c r="AF232" s="121" t="s">
        <v>3116</v>
      </c>
    </row>
    <row r="233" spans="1:32" x14ac:dyDescent="0.2">
      <c r="A233" s="14">
        <v>633</v>
      </c>
      <c r="B233" s="3" t="s">
        <v>956</v>
      </c>
      <c r="C233" s="27" t="s">
        <v>429</v>
      </c>
      <c r="D233" s="27" t="s">
        <v>16</v>
      </c>
      <c r="E233" s="4" t="s">
        <v>264</v>
      </c>
      <c r="F233" s="4" t="s">
        <v>647</v>
      </c>
      <c r="G233" s="4" t="s">
        <v>1122</v>
      </c>
      <c r="H233" s="3" t="s">
        <v>8</v>
      </c>
      <c r="I233" s="27">
        <v>21.107585</v>
      </c>
      <c r="J233" s="27">
        <v>-101.687496</v>
      </c>
      <c r="K233" s="3"/>
      <c r="L233" s="5" t="str">
        <f t="shared" si="6"/>
        <v>Ver en Google Maps</v>
      </c>
      <c r="M233" s="15">
        <v>1</v>
      </c>
      <c r="O233" s="1">
        <f>DAY(Tabla14[[#This Row],[Fecha de rev]])</f>
        <v>0</v>
      </c>
      <c r="P233" s="1">
        <f>MONTH(Tabla14[[#This Row],[Fecha de rev]])</f>
        <v>1</v>
      </c>
      <c r="Q233" s="1">
        <f>YEAR(Tabla14[[#This Row],[Fecha de rev]])</f>
        <v>1900</v>
      </c>
      <c r="AC233" s="1"/>
      <c r="AF233" s="121"/>
    </row>
    <row r="234" spans="1:32" x14ac:dyDescent="0.2">
      <c r="A234" s="14">
        <v>634</v>
      </c>
      <c r="B234" s="3" t="s">
        <v>956</v>
      </c>
      <c r="C234" s="27" t="s">
        <v>429</v>
      </c>
      <c r="D234" s="27" t="s">
        <v>16</v>
      </c>
      <c r="E234" s="4" t="s">
        <v>265</v>
      </c>
      <c r="F234" s="4" t="s">
        <v>648</v>
      </c>
      <c r="G234" s="4" t="s">
        <v>70</v>
      </c>
      <c r="H234" s="3" t="s">
        <v>8</v>
      </c>
      <c r="I234" s="27">
        <v>21.098849999999999</v>
      </c>
      <c r="J234" s="27">
        <v>-101.68664</v>
      </c>
      <c r="K234" s="3"/>
      <c r="L234" s="5" t="str">
        <f t="shared" si="6"/>
        <v>Ver en Google Maps</v>
      </c>
      <c r="M234" s="15">
        <v>1</v>
      </c>
      <c r="O234" s="1">
        <f>DAY(Tabla14[[#This Row],[Fecha de rev]])</f>
        <v>0</v>
      </c>
      <c r="P234" s="1">
        <f>MONTH(Tabla14[[#This Row],[Fecha de rev]])</f>
        <v>1</v>
      </c>
      <c r="Q234" s="1">
        <f>YEAR(Tabla14[[#This Row],[Fecha de rev]])</f>
        <v>1900</v>
      </c>
      <c r="AC234" s="1"/>
      <c r="AF234" s="121"/>
    </row>
    <row r="235" spans="1:32" x14ac:dyDescent="0.2">
      <c r="A235" s="14">
        <v>635</v>
      </c>
      <c r="B235" s="3" t="s">
        <v>956</v>
      </c>
      <c r="C235" s="27" t="s">
        <v>429</v>
      </c>
      <c r="D235" s="27" t="s">
        <v>16</v>
      </c>
      <c r="E235" s="4" t="s">
        <v>266</v>
      </c>
      <c r="F235" s="4" t="s">
        <v>649</v>
      </c>
      <c r="G235" s="4" t="s">
        <v>360</v>
      </c>
      <c r="H235" s="3" t="s">
        <v>8</v>
      </c>
      <c r="I235" s="27">
        <v>21.1252</v>
      </c>
      <c r="J235" s="27">
        <v>-101.68554</v>
      </c>
      <c r="K235" s="3" t="s">
        <v>139</v>
      </c>
      <c r="L235" s="5" t="str">
        <f t="shared" si="6"/>
        <v>Ver en Google Maps</v>
      </c>
      <c r="M235" s="15">
        <v>2</v>
      </c>
      <c r="N235" s="7">
        <v>45929</v>
      </c>
      <c r="O235" s="1">
        <f>DAY(Tabla14[[#This Row],[Fecha de rev]])</f>
        <v>29</v>
      </c>
      <c r="P235" s="1">
        <f>MONTH(Tabla14[[#This Row],[Fecha de rev]])</f>
        <v>9</v>
      </c>
      <c r="Q235" s="1">
        <f>YEAR(Tabla14[[#This Row],[Fecha de rev]])</f>
        <v>2025</v>
      </c>
      <c r="R235" s="1">
        <v>1</v>
      </c>
      <c r="S235" s="1" t="s">
        <v>138</v>
      </c>
      <c r="T235" s="1" t="s">
        <v>138</v>
      </c>
      <c r="U235" s="1" t="s">
        <v>138</v>
      </c>
      <c r="V235" s="1" t="s">
        <v>138</v>
      </c>
      <c r="W235" s="1" t="s">
        <v>138</v>
      </c>
      <c r="X235" s="1" t="s">
        <v>138</v>
      </c>
      <c r="Y235" s="1" t="s">
        <v>138</v>
      </c>
      <c r="Z235" s="1" t="s">
        <v>138</v>
      </c>
      <c r="AA235" s="1">
        <v>26.78</v>
      </c>
      <c r="AB235" s="1">
        <v>7.5</v>
      </c>
      <c r="AC235" s="2" t="s">
        <v>968</v>
      </c>
      <c r="AD235" s="2" t="s">
        <v>954</v>
      </c>
      <c r="AE235" s="1">
        <f t="shared" si="7"/>
        <v>8</v>
      </c>
      <c r="AF235" s="121" t="s">
        <v>3116</v>
      </c>
    </row>
    <row r="236" spans="1:32" x14ac:dyDescent="0.2">
      <c r="A236" s="14">
        <v>636</v>
      </c>
      <c r="B236" s="3" t="s">
        <v>956</v>
      </c>
      <c r="C236" s="27" t="s">
        <v>429</v>
      </c>
      <c r="D236" s="27" t="s">
        <v>16</v>
      </c>
      <c r="E236" s="4" t="s">
        <v>267</v>
      </c>
      <c r="F236" s="4" t="s">
        <v>650</v>
      </c>
      <c r="G236" s="4" t="s">
        <v>1123</v>
      </c>
      <c r="H236" s="3" t="s">
        <v>8</v>
      </c>
      <c r="I236" s="27">
        <v>21.122340000000001</v>
      </c>
      <c r="J236" s="27">
        <v>-101.71411999999999</v>
      </c>
      <c r="K236" s="3" t="s">
        <v>139</v>
      </c>
      <c r="L236" s="5" t="str">
        <f t="shared" si="6"/>
        <v>Ver en Google Maps</v>
      </c>
      <c r="M236" s="15">
        <v>1</v>
      </c>
      <c r="N236" s="7">
        <v>45933</v>
      </c>
      <c r="O236" s="1">
        <f>DAY(Tabla14[[#This Row],[Fecha de rev]])</f>
        <v>3</v>
      </c>
      <c r="P236" s="1">
        <f>MONTH(Tabla14[[#This Row],[Fecha de rev]])</f>
        <v>10</v>
      </c>
      <c r="Q236" s="1">
        <f>YEAR(Tabla14[[#This Row],[Fecha de rev]])</f>
        <v>2025</v>
      </c>
      <c r="R236" s="1">
        <v>1</v>
      </c>
      <c r="S236" s="1" t="s">
        <v>138</v>
      </c>
      <c r="T236" s="1" t="s">
        <v>138</v>
      </c>
      <c r="U236" s="1" t="s">
        <v>138</v>
      </c>
      <c r="V236" s="1" t="s">
        <v>138</v>
      </c>
      <c r="W236" s="1" t="s">
        <v>138</v>
      </c>
      <c r="X236" s="1" t="s">
        <v>138</v>
      </c>
      <c r="Y236" s="1" t="s">
        <v>138</v>
      </c>
      <c r="Z236" s="1" t="s">
        <v>138</v>
      </c>
      <c r="AA236" s="1">
        <v>43.5</v>
      </c>
      <c r="AB236" s="1">
        <v>42.18</v>
      </c>
      <c r="AC236" s="2" t="s">
        <v>968</v>
      </c>
      <c r="AD236" s="2" t="s">
        <v>954</v>
      </c>
      <c r="AE236" s="1">
        <f t="shared" si="7"/>
        <v>8</v>
      </c>
      <c r="AF236" s="121" t="s">
        <v>3116</v>
      </c>
    </row>
    <row r="237" spans="1:32" x14ac:dyDescent="0.2">
      <c r="A237" s="14">
        <v>637</v>
      </c>
      <c r="B237" s="3" t="s">
        <v>956</v>
      </c>
      <c r="C237" s="27" t="s">
        <v>429</v>
      </c>
      <c r="D237" s="27" t="s">
        <v>17</v>
      </c>
      <c r="E237" s="4" t="s">
        <v>268</v>
      </c>
      <c r="F237" s="4" t="s">
        <v>651</v>
      </c>
      <c r="G237" s="4" t="s">
        <v>269</v>
      </c>
      <c r="H237" s="3" t="s">
        <v>8</v>
      </c>
      <c r="I237" s="27">
        <v>21.086980000000001</v>
      </c>
      <c r="J237" s="27">
        <v>-101.69011999999999</v>
      </c>
      <c r="K237" s="3"/>
      <c r="L237" s="5" t="str">
        <f t="shared" si="6"/>
        <v>Ver en Google Maps</v>
      </c>
      <c r="M237" s="15">
        <v>1</v>
      </c>
      <c r="O237" s="1">
        <f>DAY(Tabla14[[#This Row],[Fecha de rev]])</f>
        <v>0</v>
      </c>
      <c r="P237" s="1">
        <f>MONTH(Tabla14[[#This Row],[Fecha de rev]])</f>
        <v>1</v>
      </c>
      <c r="Q237" s="1">
        <f>YEAR(Tabla14[[#This Row],[Fecha de rev]])</f>
        <v>1900</v>
      </c>
      <c r="AC237" s="1"/>
      <c r="AF237" s="121"/>
    </row>
    <row r="238" spans="1:32" x14ac:dyDescent="0.2">
      <c r="A238" s="14">
        <v>638</v>
      </c>
      <c r="B238" s="3" t="s">
        <v>956</v>
      </c>
      <c r="C238" s="27" t="s">
        <v>429</v>
      </c>
      <c r="D238" s="27" t="s">
        <v>16</v>
      </c>
      <c r="E238" s="4" t="s">
        <v>270</v>
      </c>
      <c r="F238" s="4" t="s">
        <v>652</v>
      </c>
      <c r="G238" s="4" t="s">
        <v>360</v>
      </c>
      <c r="H238" s="3" t="s">
        <v>8</v>
      </c>
      <c r="I238" s="27">
        <v>21.123449999999998</v>
      </c>
      <c r="J238" s="27">
        <v>-101.68464</v>
      </c>
      <c r="K238" s="3" t="s">
        <v>139</v>
      </c>
      <c r="L238" s="5" t="str">
        <f t="shared" si="6"/>
        <v>Ver en Google Maps</v>
      </c>
      <c r="M238" s="15">
        <v>1</v>
      </c>
      <c r="N238" s="7">
        <v>45930</v>
      </c>
      <c r="O238" s="1">
        <f>DAY(Tabla14[[#This Row],[Fecha de rev]])</f>
        <v>30</v>
      </c>
      <c r="P238" s="1">
        <f>MONTH(Tabla14[[#This Row],[Fecha de rev]])</f>
        <v>9</v>
      </c>
      <c r="Q238" s="1">
        <f>YEAR(Tabla14[[#This Row],[Fecha de rev]])</f>
        <v>2025</v>
      </c>
      <c r="R238" s="1">
        <v>1</v>
      </c>
      <c r="S238" s="1" t="s">
        <v>138</v>
      </c>
      <c r="T238" s="1" t="s">
        <v>138</v>
      </c>
      <c r="U238" s="1" t="s">
        <v>138</v>
      </c>
      <c r="V238" s="1" t="s">
        <v>138</v>
      </c>
      <c r="W238" s="1" t="s">
        <v>138</v>
      </c>
      <c r="X238" s="1" t="s">
        <v>138</v>
      </c>
      <c r="Y238" s="1" t="s">
        <v>138</v>
      </c>
      <c r="Z238" s="1" t="s">
        <v>138</v>
      </c>
      <c r="AA238" s="1">
        <v>23.31</v>
      </c>
      <c r="AB238" s="1">
        <v>22.58</v>
      </c>
      <c r="AC238" s="2" t="s">
        <v>968</v>
      </c>
      <c r="AD238" s="2" t="s">
        <v>954</v>
      </c>
      <c r="AE238" s="1">
        <f t="shared" si="7"/>
        <v>8</v>
      </c>
      <c r="AF238" s="121" t="s">
        <v>3116</v>
      </c>
    </row>
    <row r="239" spans="1:32" x14ac:dyDescent="0.2">
      <c r="A239" s="14">
        <v>639</v>
      </c>
      <c r="B239" s="3" t="s">
        <v>956</v>
      </c>
      <c r="C239" s="27" t="s">
        <v>429</v>
      </c>
      <c r="D239" s="27" t="s">
        <v>16</v>
      </c>
      <c r="E239" s="4" t="s">
        <v>271</v>
      </c>
      <c r="F239" s="4" t="s">
        <v>653</v>
      </c>
      <c r="G239" s="4" t="s">
        <v>1045</v>
      </c>
      <c r="H239" s="3" t="s">
        <v>8</v>
      </c>
      <c r="I239" s="27">
        <v>21.076744000000001</v>
      </c>
      <c r="J239" s="27">
        <v>-101.629318</v>
      </c>
      <c r="K239" s="3"/>
      <c r="L239" s="5" t="str">
        <f t="shared" si="6"/>
        <v>Ver en Google Maps</v>
      </c>
      <c r="M239" s="15">
        <v>1</v>
      </c>
      <c r="O239" s="1">
        <f>DAY(Tabla14[[#This Row],[Fecha de rev]])</f>
        <v>0</v>
      </c>
      <c r="P239" s="1">
        <f>MONTH(Tabla14[[#This Row],[Fecha de rev]])</f>
        <v>1</v>
      </c>
      <c r="Q239" s="1">
        <f>YEAR(Tabla14[[#This Row],[Fecha de rev]])</f>
        <v>1900</v>
      </c>
      <c r="AC239" s="1"/>
      <c r="AF239" s="121"/>
    </row>
    <row r="240" spans="1:32" x14ac:dyDescent="0.2">
      <c r="A240" s="14">
        <v>640</v>
      </c>
      <c r="B240" s="3" t="s">
        <v>956</v>
      </c>
      <c r="C240" s="27" t="s">
        <v>429</v>
      </c>
      <c r="D240" s="27" t="s">
        <v>16</v>
      </c>
      <c r="E240" s="4" t="s">
        <v>272</v>
      </c>
      <c r="F240" s="4" t="s">
        <v>654</v>
      </c>
      <c r="G240" s="4" t="s">
        <v>360</v>
      </c>
      <c r="H240" s="3" t="s">
        <v>8</v>
      </c>
      <c r="I240" s="27">
        <v>21.118549999999999</v>
      </c>
      <c r="J240" s="27">
        <v>-101.68189</v>
      </c>
      <c r="K240" s="3" t="s">
        <v>139</v>
      </c>
      <c r="L240" s="5" t="str">
        <f t="shared" si="6"/>
        <v>Ver en Google Maps</v>
      </c>
      <c r="M240" s="15">
        <v>1</v>
      </c>
      <c r="N240" s="7">
        <v>45929</v>
      </c>
      <c r="O240" s="1">
        <f>DAY(Tabla14[[#This Row],[Fecha de rev]])</f>
        <v>29</v>
      </c>
      <c r="P240" s="1">
        <f>MONTH(Tabla14[[#This Row],[Fecha de rev]])</f>
        <v>9</v>
      </c>
      <c r="Q240" s="1">
        <f>YEAR(Tabla14[[#This Row],[Fecha de rev]])</f>
        <v>2025</v>
      </c>
      <c r="R240" s="1">
        <v>1</v>
      </c>
      <c r="S240" s="1" t="s">
        <v>138</v>
      </c>
      <c r="T240" s="1" t="s">
        <v>138</v>
      </c>
      <c r="U240" s="1" t="s">
        <v>138</v>
      </c>
      <c r="V240" s="1" t="s">
        <v>138</v>
      </c>
      <c r="W240" s="1" t="s">
        <v>138</v>
      </c>
      <c r="X240" s="1" t="s">
        <v>138</v>
      </c>
      <c r="Y240" s="1" t="s">
        <v>138</v>
      </c>
      <c r="Z240" s="1" t="s">
        <v>138</v>
      </c>
      <c r="AA240" s="1">
        <v>23.31</v>
      </c>
      <c r="AB240" s="1">
        <v>22.58</v>
      </c>
      <c r="AC240" s="2" t="s">
        <v>968</v>
      </c>
      <c r="AD240" s="2" t="s">
        <v>954</v>
      </c>
      <c r="AE240" s="1">
        <f t="shared" si="7"/>
        <v>8</v>
      </c>
      <c r="AF240" s="121" t="s">
        <v>3116</v>
      </c>
    </row>
    <row r="241" spans="1:32" x14ac:dyDescent="0.2">
      <c r="A241" s="14">
        <v>641</v>
      </c>
      <c r="B241" s="3" t="s">
        <v>956</v>
      </c>
      <c r="C241" s="27" t="s">
        <v>429</v>
      </c>
      <c r="D241" s="27" t="s">
        <v>16</v>
      </c>
      <c r="E241" s="4" t="s">
        <v>273</v>
      </c>
      <c r="F241" s="4" t="s">
        <v>655</v>
      </c>
      <c r="G241" s="4" t="s">
        <v>994</v>
      </c>
      <c r="H241" s="3" t="s">
        <v>8</v>
      </c>
      <c r="I241" s="27">
        <v>21.127901999999999</v>
      </c>
      <c r="J241" s="27">
        <v>-101.696945</v>
      </c>
      <c r="K241" s="3"/>
      <c r="L241" s="5" t="str">
        <f t="shared" si="6"/>
        <v>Ver en Google Maps</v>
      </c>
      <c r="M241" s="15">
        <v>1</v>
      </c>
      <c r="O241" s="1">
        <f>DAY(Tabla14[[#This Row],[Fecha de rev]])</f>
        <v>0</v>
      </c>
      <c r="P241" s="1">
        <f>MONTH(Tabla14[[#This Row],[Fecha de rev]])</f>
        <v>1</v>
      </c>
      <c r="Q241" s="1">
        <f>YEAR(Tabla14[[#This Row],[Fecha de rev]])</f>
        <v>1900</v>
      </c>
      <c r="AC241" s="1"/>
      <c r="AF241" s="121"/>
    </row>
    <row r="242" spans="1:32" x14ac:dyDescent="0.2">
      <c r="A242" s="14">
        <v>642</v>
      </c>
      <c r="B242" s="3" t="s">
        <v>956</v>
      </c>
      <c r="C242" s="27" t="s">
        <v>429</v>
      </c>
      <c r="D242" s="27" t="s">
        <v>16</v>
      </c>
      <c r="E242" s="4" t="s">
        <v>274</v>
      </c>
      <c r="F242" s="4" t="s">
        <v>656</v>
      </c>
      <c r="G242" s="4" t="s">
        <v>1071</v>
      </c>
      <c r="H242" s="3" t="s">
        <v>8</v>
      </c>
      <c r="I242" s="27">
        <v>21.1251</v>
      </c>
      <c r="J242" s="27">
        <v>-101.69286</v>
      </c>
      <c r="K242" s="3" t="s">
        <v>139</v>
      </c>
      <c r="L242" s="5" t="str">
        <f t="shared" si="6"/>
        <v>Ver en Google Maps</v>
      </c>
      <c r="M242" s="15">
        <v>1</v>
      </c>
      <c r="N242" s="7">
        <v>45930</v>
      </c>
      <c r="O242" s="1">
        <f>DAY(Tabla14[[#This Row],[Fecha de rev]])</f>
        <v>30</v>
      </c>
      <c r="P242" s="1">
        <f>MONTH(Tabla14[[#This Row],[Fecha de rev]])</f>
        <v>9</v>
      </c>
      <c r="Q242" s="1">
        <f>YEAR(Tabla14[[#This Row],[Fecha de rev]])</f>
        <v>2025</v>
      </c>
      <c r="R242" s="1">
        <v>1</v>
      </c>
      <c r="S242" s="1" t="s">
        <v>934</v>
      </c>
      <c r="T242" s="1" t="s">
        <v>934</v>
      </c>
      <c r="U242" s="1" t="s">
        <v>138</v>
      </c>
      <c r="V242" s="1" t="s">
        <v>934</v>
      </c>
      <c r="W242" s="1" t="s">
        <v>138</v>
      </c>
      <c r="X242" s="1" t="s">
        <v>934</v>
      </c>
      <c r="Y242" s="1" t="s">
        <v>934</v>
      </c>
      <c r="Z242" s="1" t="s">
        <v>138</v>
      </c>
      <c r="AA242" s="1">
        <v>50.17</v>
      </c>
      <c r="AB242" s="1">
        <v>30.22</v>
      </c>
      <c r="AC242" s="2" t="s">
        <v>966</v>
      </c>
      <c r="AD242" s="2" t="s">
        <v>954</v>
      </c>
      <c r="AE242" s="1">
        <f t="shared" si="7"/>
        <v>3</v>
      </c>
      <c r="AF242" s="121"/>
    </row>
    <row r="243" spans="1:32" x14ac:dyDescent="0.2">
      <c r="A243" s="14">
        <v>650</v>
      </c>
      <c r="B243" s="3" t="s">
        <v>956</v>
      </c>
      <c r="C243" s="27" t="s">
        <v>429</v>
      </c>
      <c r="D243" s="27" t="s">
        <v>16</v>
      </c>
      <c r="E243" s="4" t="s">
        <v>275</v>
      </c>
      <c r="F243" s="4" t="s">
        <v>657</v>
      </c>
      <c r="G243" s="4" t="s">
        <v>1124</v>
      </c>
      <c r="H243" s="3" t="s">
        <v>8</v>
      </c>
      <c r="I243" s="27">
        <v>21.131399999999999</v>
      </c>
      <c r="J243" s="27">
        <v>-101.68304000000001</v>
      </c>
      <c r="K243" s="3" t="s">
        <v>139</v>
      </c>
      <c r="L243" s="5" t="str">
        <f t="shared" si="6"/>
        <v>Ver en Google Maps</v>
      </c>
      <c r="M243" s="15">
        <v>2</v>
      </c>
      <c r="N243" s="7">
        <v>45930</v>
      </c>
      <c r="O243" s="1">
        <f>DAY(Tabla14[[#This Row],[Fecha de rev]])</f>
        <v>30</v>
      </c>
      <c r="P243" s="1">
        <f>MONTH(Tabla14[[#This Row],[Fecha de rev]])</f>
        <v>9</v>
      </c>
      <c r="Q243" s="1">
        <f>YEAR(Tabla14[[#This Row],[Fecha de rev]])</f>
        <v>2025</v>
      </c>
      <c r="R243" s="1">
        <v>1</v>
      </c>
      <c r="S243" s="1" t="s">
        <v>138</v>
      </c>
      <c r="T243" s="1" t="s">
        <v>138</v>
      </c>
      <c r="U243" s="1" t="s">
        <v>138</v>
      </c>
      <c r="V243" s="1" t="s">
        <v>138</v>
      </c>
      <c r="W243" s="1" t="s">
        <v>138</v>
      </c>
      <c r="X243" s="1" t="s">
        <v>138</v>
      </c>
      <c r="Y243" s="1" t="s">
        <v>138</v>
      </c>
      <c r="Z243" s="1" t="s">
        <v>138</v>
      </c>
      <c r="AA243" s="1">
        <v>48.07</v>
      </c>
      <c r="AB243" s="1">
        <v>13.61</v>
      </c>
      <c r="AC243" s="2" t="s">
        <v>968</v>
      </c>
      <c r="AD243" s="2" t="s">
        <v>954</v>
      </c>
      <c r="AE243" s="1">
        <f t="shared" si="7"/>
        <v>8</v>
      </c>
      <c r="AF243" s="121" t="s">
        <v>3116</v>
      </c>
    </row>
    <row r="244" spans="1:32" x14ac:dyDescent="0.2">
      <c r="A244" s="14">
        <v>651</v>
      </c>
      <c r="B244" s="3" t="s">
        <v>956</v>
      </c>
      <c r="C244" s="27" t="s">
        <v>429</v>
      </c>
      <c r="D244" s="27" t="s">
        <v>16</v>
      </c>
      <c r="E244" s="4" t="s">
        <v>276</v>
      </c>
      <c r="F244" s="4" t="s">
        <v>658</v>
      </c>
      <c r="G244" s="4" t="s">
        <v>1125</v>
      </c>
      <c r="H244" s="3" t="s">
        <v>8</v>
      </c>
      <c r="I244" s="27">
        <v>21.078914000000001</v>
      </c>
      <c r="J244" s="27">
        <v>-101.623811</v>
      </c>
      <c r="K244" s="3"/>
      <c r="L244" s="5" t="str">
        <f t="shared" si="6"/>
        <v>Ver en Google Maps</v>
      </c>
      <c r="M244" s="15">
        <v>1</v>
      </c>
      <c r="O244" s="1">
        <f>DAY(Tabla14[[#This Row],[Fecha de rev]])</f>
        <v>0</v>
      </c>
      <c r="P244" s="1">
        <f>MONTH(Tabla14[[#This Row],[Fecha de rev]])</f>
        <v>1</v>
      </c>
      <c r="Q244" s="1">
        <f>YEAR(Tabla14[[#This Row],[Fecha de rev]])</f>
        <v>1900</v>
      </c>
      <c r="AC244" s="1"/>
      <c r="AF244" s="121"/>
    </row>
    <row r="245" spans="1:32" x14ac:dyDescent="0.2">
      <c r="A245" s="14">
        <v>652</v>
      </c>
      <c r="B245" s="3" t="s">
        <v>956</v>
      </c>
      <c r="C245" s="27" t="s">
        <v>429</v>
      </c>
      <c r="D245" s="27" t="s">
        <v>16</v>
      </c>
      <c r="E245" s="4" t="s">
        <v>277</v>
      </c>
      <c r="F245" s="4" t="s">
        <v>659</v>
      </c>
      <c r="G245" s="4" t="s">
        <v>1026</v>
      </c>
      <c r="H245" s="3" t="s">
        <v>8</v>
      </c>
      <c r="I245" s="27">
        <v>21.12322</v>
      </c>
      <c r="J245" s="27">
        <v>-101.63634</v>
      </c>
      <c r="K245" s="3" t="s">
        <v>139</v>
      </c>
      <c r="L245" s="5" t="str">
        <f t="shared" si="6"/>
        <v>Ver en Google Maps</v>
      </c>
      <c r="M245" s="15">
        <v>1</v>
      </c>
      <c r="N245" s="7">
        <v>45934</v>
      </c>
      <c r="O245" s="1">
        <f>DAY(Tabla14[[#This Row],[Fecha de rev]])</f>
        <v>4</v>
      </c>
      <c r="P245" s="1">
        <f>MONTH(Tabla14[[#This Row],[Fecha de rev]])</f>
        <v>10</v>
      </c>
      <c r="Q245" s="1">
        <f>YEAR(Tabla14[[#This Row],[Fecha de rev]])</f>
        <v>2025</v>
      </c>
      <c r="R245" s="1">
        <v>1</v>
      </c>
      <c r="S245" s="1" t="s">
        <v>138</v>
      </c>
      <c r="T245" s="1" t="s">
        <v>138</v>
      </c>
      <c r="U245" s="1" t="s">
        <v>138</v>
      </c>
      <c r="V245" s="1" t="s">
        <v>138</v>
      </c>
      <c r="W245" s="1" t="s">
        <v>138</v>
      </c>
      <c r="X245" s="1" t="s">
        <v>138</v>
      </c>
      <c r="Y245" s="1" t="s">
        <v>138</v>
      </c>
      <c r="Z245" s="1" t="s">
        <v>138</v>
      </c>
      <c r="AA245" s="1">
        <v>21.12</v>
      </c>
      <c r="AB245" s="1">
        <v>13.51</v>
      </c>
      <c r="AC245" s="2" t="s">
        <v>968</v>
      </c>
      <c r="AD245" s="2" t="s">
        <v>954</v>
      </c>
      <c r="AE245" s="1">
        <f t="shared" si="7"/>
        <v>8</v>
      </c>
      <c r="AF245" s="121" t="s">
        <v>3116</v>
      </c>
    </row>
    <row r="246" spans="1:32" x14ac:dyDescent="0.2">
      <c r="A246" s="14">
        <v>653</v>
      </c>
      <c r="B246" s="3" t="s">
        <v>956</v>
      </c>
      <c r="C246" s="27" t="s">
        <v>429</v>
      </c>
      <c r="D246" s="27" t="s">
        <v>16</v>
      </c>
      <c r="E246" s="4" t="s">
        <v>278</v>
      </c>
      <c r="F246" s="4" t="s">
        <v>660</v>
      </c>
      <c r="G246" s="4" t="s">
        <v>992</v>
      </c>
      <c r="H246" s="3" t="s">
        <v>8</v>
      </c>
      <c r="I246" s="27">
        <v>21.107839999999999</v>
      </c>
      <c r="J246" s="27">
        <v>-101.65237</v>
      </c>
      <c r="K246" s="3" t="s">
        <v>139</v>
      </c>
      <c r="L246" s="5" t="str">
        <f t="shared" si="6"/>
        <v>Ver en Google Maps</v>
      </c>
      <c r="M246" s="15">
        <v>1</v>
      </c>
      <c r="N246" s="7">
        <v>45934</v>
      </c>
      <c r="O246" s="1">
        <f>DAY(Tabla14[[#This Row],[Fecha de rev]])</f>
        <v>4</v>
      </c>
      <c r="P246" s="1">
        <f>MONTH(Tabla14[[#This Row],[Fecha de rev]])</f>
        <v>10</v>
      </c>
      <c r="Q246" s="1">
        <f>YEAR(Tabla14[[#This Row],[Fecha de rev]])</f>
        <v>2025</v>
      </c>
      <c r="R246" s="1">
        <v>1</v>
      </c>
      <c r="S246" s="1" t="s">
        <v>138</v>
      </c>
      <c r="T246" s="1" t="s">
        <v>138</v>
      </c>
      <c r="U246" s="1" t="s">
        <v>138</v>
      </c>
      <c r="V246" s="1" t="s">
        <v>138</v>
      </c>
      <c r="W246" s="1" t="s">
        <v>138</v>
      </c>
      <c r="X246" s="1" t="s">
        <v>138</v>
      </c>
      <c r="Y246" s="1" t="s">
        <v>138</v>
      </c>
      <c r="Z246" s="1" t="s">
        <v>138</v>
      </c>
      <c r="AA246" s="1">
        <v>35.76</v>
      </c>
      <c r="AB246" s="1">
        <v>38.75</v>
      </c>
      <c r="AC246" s="2" t="s">
        <v>968</v>
      </c>
      <c r="AD246" s="2" t="s">
        <v>954</v>
      </c>
      <c r="AE246" s="1">
        <f t="shared" si="7"/>
        <v>8</v>
      </c>
      <c r="AF246" s="121" t="s">
        <v>3116</v>
      </c>
    </row>
    <row r="247" spans="1:32" x14ac:dyDescent="0.2">
      <c r="A247" s="14">
        <v>654</v>
      </c>
      <c r="B247" s="3" t="s">
        <v>956</v>
      </c>
      <c r="C247" s="27" t="s">
        <v>429</v>
      </c>
      <c r="D247" s="27" t="s">
        <v>16</v>
      </c>
      <c r="E247" s="4" t="s">
        <v>279</v>
      </c>
      <c r="F247" s="4" t="s">
        <v>661</v>
      </c>
      <c r="G247" s="4" t="s">
        <v>1126</v>
      </c>
      <c r="H247" s="3" t="s">
        <v>8</v>
      </c>
      <c r="I247" s="27">
        <v>21.143291999999999</v>
      </c>
      <c r="J247" s="27">
        <v>-101.76866099999999</v>
      </c>
      <c r="K247" s="3"/>
      <c r="L247" s="5" t="str">
        <f t="shared" si="6"/>
        <v>Ver en Google Maps</v>
      </c>
      <c r="M247" s="15">
        <v>1</v>
      </c>
      <c r="O247" s="1">
        <f>DAY(Tabla14[[#This Row],[Fecha de rev]])</f>
        <v>0</v>
      </c>
      <c r="P247" s="1">
        <f>MONTH(Tabla14[[#This Row],[Fecha de rev]])</f>
        <v>1</v>
      </c>
      <c r="Q247" s="1">
        <f>YEAR(Tabla14[[#This Row],[Fecha de rev]])</f>
        <v>1900</v>
      </c>
      <c r="AC247" s="1"/>
      <c r="AF247" s="121"/>
    </row>
    <row r="248" spans="1:32" x14ac:dyDescent="0.2">
      <c r="A248" s="14">
        <v>663</v>
      </c>
      <c r="B248" s="3" t="s">
        <v>956</v>
      </c>
      <c r="C248" s="27" t="s">
        <v>429</v>
      </c>
      <c r="D248" s="27" t="s">
        <v>16</v>
      </c>
      <c r="E248" s="4" t="s">
        <v>280</v>
      </c>
      <c r="F248" s="4" t="s">
        <v>662</v>
      </c>
      <c r="G248" s="4" t="s">
        <v>980</v>
      </c>
      <c r="H248" s="3" t="s">
        <v>8</v>
      </c>
      <c r="I248" s="27">
        <v>21.133967999999999</v>
      </c>
      <c r="J248" s="27">
        <v>-101.645752</v>
      </c>
      <c r="K248" s="3" t="s">
        <v>139</v>
      </c>
      <c r="L248" s="5" t="str">
        <f t="shared" si="6"/>
        <v>Ver en Google Maps</v>
      </c>
      <c r="M248" s="15">
        <v>1</v>
      </c>
      <c r="N248" s="7">
        <v>45931</v>
      </c>
      <c r="O248" s="1">
        <f>DAY(Tabla14[[#This Row],[Fecha de rev]])</f>
        <v>1</v>
      </c>
      <c r="P248" s="1">
        <f>MONTH(Tabla14[[#This Row],[Fecha de rev]])</f>
        <v>10</v>
      </c>
      <c r="Q248" s="1">
        <f>YEAR(Tabla14[[#This Row],[Fecha de rev]])</f>
        <v>2025</v>
      </c>
      <c r="R248" s="1">
        <v>1</v>
      </c>
      <c r="S248" s="1" t="s">
        <v>138</v>
      </c>
      <c r="T248" s="1" t="s">
        <v>138</v>
      </c>
      <c r="U248" s="1" t="s">
        <v>138</v>
      </c>
      <c r="V248" s="1" t="s">
        <v>138</v>
      </c>
      <c r="W248" s="1" t="s">
        <v>138</v>
      </c>
      <c r="X248" s="1" t="s">
        <v>138</v>
      </c>
      <c r="Y248" s="1" t="s">
        <v>138</v>
      </c>
      <c r="Z248" s="1" t="s">
        <v>138</v>
      </c>
      <c r="AA248" s="1">
        <v>65.08</v>
      </c>
      <c r="AB248" s="1">
        <v>31.02</v>
      </c>
      <c r="AC248" s="2" t="s">
        <v>968</v>
      </c>
      <c r="AD248" s="2" t="s">
        <v>954</v>
      </c>
      <c r="AE248" s="1">
        <f t="shared" si="7"/>
        <v>8</v>
      </c>
      <c r="AF248" s="121" t="s">
        <v>3116</v>
      </c>
    </row>
    <row r="249" spans="1:32" x14ac:dyDescent="0.2">
      <c r="A249" s="14">
        <v>669</v>
      </c>
      <c r="B249" s="3" t="s">
        <v>956</v>
      </c>
      <c r="C249" s="27" t="s">
        <v>429</v>
      </c>
      <c r="D249" s="27" t="s">
        <v>16</v>
      </c>
      <c r="E249" s="4" t="s">
        <v>281</v>
      </c>
      <c r="F249" s="4" t="s">
        <v>663</v>
      </c>
      <c r="G249" s="4" t="s">
        <v>1127</v>
      </c>
      <c r="H249" s="3" t="s">
        <v>8</v>
      </c>
      <c r="I249" s="27">
        <v>21.06841</v>
      </c>
      <c r="J249" s="27">
        <v>-101.63016</v>
      </c>
      <c r="K249" s="3"/>
      <c r="L249" s="5" t="str">
        <f t="shared" si="6"/>
        <v>Ver en Google Maps</v>
      </c>
      <c r="M249" s="15">
        <v>1</v>
      </c>
      <c r="O249" s="1">
        <f>DAY(Tabla14[[#This Row],[Fecha de rev]])</f>
        <v>0</v>
      </c>
      <c r="P249" s="1">
        <f>MONTH(Tabla14[[#This Row],[Fecha de rev]])</f>
        <v>1</v>
      </c>
      <c r="Q249" s="1">
        <f>YEAR(Tabla14[[#This Row],[Fecha de rev]])</f>
        <v>1900</v>
      </c>
      <c r="AC249" s="1"/>
      <c r="AF249" s="121"/>
    </row>
    <row r="250" spans="1:32" x14ac:dyDescent="0.2">
      <c r="A250" s="14">
        <v>670</v>
      </c>
      <c r="B250" s="3" t="s">
        <v>956</v>
      </c>
      <c r="C250" s="27" t="s">
        <v>429</v>
      </c>
      <c r="D250" s="27" t="s">
        <v>16</v>
      </c>
      <c r="E250" s="4" t="s">
        <v>282</v>
      </c>
      <c r="F250" s="4" t="s">
        <v>664</v>
      </c>
      <c r="G250" s="4" t="s">
        <v>128</v>
      </c>
      <c r="H250" s="3" t="s">
        <v>8</v>
      </c>
      <c r="I250" s="27">
        <v>21.112490000000001</v>
      </c>
      <c r="J250" s="27">
        <v>-101.62889</v>
      </c>
      <c r="K250" s="3" t="s">
        <v>139</v>
      </c>
      <c r="L250" s="5" t="str">
        <f t="shared" si="6"/>
        <v>Ver en Google Maps</v>
      </c>
      <c r="M250" s="15">
        <v>1</v>
      </c>
      <c r="N250" s="7">
        <v>45934</v>
      </c>
      <c r="O250" s="1">
        <f>DAY(Tabla14[[#This Row],[Fecha de rev]])</f>
        <v>4</v>
      </c>
      <c r="P250" s="1">
        <f>MONTH(Tabla14[[#This Row],[Fecha de rev]])</f>
        <v>10</v>
      </c>
      <c r="Q250" s="1">
        <f>YEAR(Tabla14[[#This Row],[Fecha de rev]])</f>
        <v>2025</v>
      </c>
      <c r="R250" s="1">
        <v>1</v>
      </c>
      <c r="S250" s="1" t="s">
        <v>138</v>
      </c>
      <c r="T250" s="1" t="s">
        <v>138</v>
      </c>
      <c r="U250" s="1" t="s">
        <v>138</v>
      </c>
      <c r="V250" s="1" t="s">
        <v>138</v>
      </c>
      <c r="W250" s="1" t="s">
        <v>138</v>
      </c>
      <c r="X250" s="1" t="s">
        <v>138</v>
      </c>
      <c r="Y250" s="1" t="s">
        <v>138</v>
      </c>
      <c r="Z250" s="1" t="s">
        <v>138</v>
      </c>
      <c r="AA250" s="1">
        <v>53.58</v>
      </c>
      <c r="AB250" s="1">
        <v>14.58</v>
      </c>
      <c r="AC250" s="2" t="s">
        <v>968</v>
      </c>
      <c r="AD250" s="2" t="s">
        <v>954</v>
      </c>
      <c r="AE250" s="1">
        <f t="shared" si="7"/>
        <v>8</v>
      </c>
      <c r="AF250" s="121" t="s">
        <v>3116</v>
      </c>
    </row>
    <row r="251" spans="1:32" x14ac:dyDescent="0.2">
      <c r="A251" s="14">
        <v>671</v>
      </c>
      <c r="B251" s="3" t="s">
        <v>956</v>
      </c>
      <c r="C251" s="27" t="s">
        <v>429</v>
      </c>
      <c r="D251" s="27" t="s">
        <v>16</v>
      </c>
      <c r="E251" s="4" t="s">
        <v>283</v>
      </c>
      <c r="F251" s="4" t="s">
        <v>665</v>
      </c>
      <c r="G251" s="4" t="s">
        <v>1128</v>
      </c>
      <c r="H251" s="3" t="s">
        <v>8</v>
      </c>
      <c r="I251" s="27">
        <v>21.096520000000002</v>
      </c>
      <c r="J251" s="27">
        <v>-101.66588</v>
      </c>
      <c r="K251" s="3"/>
      <c r="L251" s="5" t="str">
        <f t="shared" si="6"/>
        <v>Ver en Google Maps</v>
      </c>
      <c r="M251" s="15">
        <v>1</v>
      </c>
      <c r="O251" s="1">
        <f>DAY(Tabla14[[#This Row],[Fecha de rev]])</f>
        <v>0</v>
      </c>
      <c r="P251" s="1">
        <f>MONTH(Tabla14[[#This Row],[Fecha de rev]])</f>
        <v>1</v>
      </c>
      <c r="Q251" s="1">
        <f>YEAR(Tabla14[[#This Row],[Fecha de rev]])</f>
        <v>1900</v>
      </c>
      <c r="AC251" s="1"/>
      <c r="AF251" s="121"/>
    </row>
    <row r="252" spans="1:32" x14ac:dyDescent="0.2">
      <c r="A252" s="14">
        <v>674</v>
      </c>
      <c r="B252" s="3" t="s">
        <v>956</v>
      </c>
      <c r="C252" s="27" t="s">
        <v>429</v>
      </c>
      <c r="D252" s="27" t="s">
        <v>16</v>
      </c>
      <c r="E252" s="4" t="s">
        <v>284</v>
      </c>
      <c r="F252" s="4" t="s">
        <v>666</v>
      </c>
      <c r="G252" s="4" t="s">
        <v>1129</v>
      </c>
      <c r="H252" s="3" t="s">
        <v>8</v>
      </c>
      <c r="I252" s="27">
        <v>21.07368</v>
      </c>
      <c r="J252" s="27">
        <v>-101.63915</v>
      </c>
      <c r="K252" s="3"/>
      <c r="L252" s="5" t="str">
        <f t="shared" si="6"/>
        <v>Ver en Google Maps</v>
      </c>
      <c r="M252" s="15">
        <v>1</v>
      </c>
      <c r="O252" s="1">
        <f>DAY(Tabla14[[#This Row],[Fecha de rev]])</f>
        <v>0</v>
      </c>
      <c r="P252" s="1">
        <f>MONTH(Tabla14[[#This Row],[Fecha de rev]])</f>
        <v>1</v>
      </c>
      <c r="Q252" s="1">
        <f>YEAR(Tabla14[[#This Row],[Fecha de rev]])</f>
        <v>1900</v>
      </c>
      <c r="AC252" s="1"/>
      <c r="AF252" s="121"/>
    </row>
    <row r="253" spans="1:32" x14ac:dyDescent="0.2">
      <c r="A253" s="14">
        <v>676</v>
      </c>
      <c r="B253" s="3" t="s">
        <v>956</v>
      </c>
      <c r="C253" s="27" t="s">
        <v>429</v>
      </c>
      <c r="D253" s="27" t="s">
        <v>16</v>
      </c>
      <c r="E253" s="4" t="s">
        <v>285</v>
      </c>
      <c r="F253" s="4" t="s">
        <v>667</v>
      </c>
      <c r="G253" s="4" t="s">
        <v>999</v>
      </c>
      <c r="H253" s="3" t="s">
        <v>8</v>
      </c>
      <c r="I253" s="27">
        <v>21.082820000000002</v>
      </c>
      <c r="J253" s="27">
        <v>-101.64009</v>
      </c>
      <c r="K253" s="3"/>
      <c r="L253" s="5" t="str">
        <f t="shared" si="6"/>
        <v>Ver en Google Maps</v>
      </c>
      <c r="M253" s="15">
        <v>1</v>
      </c>
      <c r="O253" s="1">
        <f>DAY(Tabla14[[#This Row],[Fecha de rev]])</f>
        <v>0</v>
      </c>
      <c r="P253" s="1">
        <f>MONTH(Tabla14[[#This Row],[Fecha de rev]])</f>
        <v>1</v>
      </c>
      <c r="Q253" s="1">
        <f>YEAR(Tabla14[[#This Row],[Fecha de rev]])</f>
        <v>1900</v>
      </c>
      <c r="AC253" s="1"/>
      <c r="AF253" s="121"/>
    </row>
    <row r="254" spans="1:32" x14ac:dyDescent="0.2">
      <c r="A254" s="14">
        <v>679</v>
      </c>
      <c r="B254" s="3" t="s">
        <v>956</v>
      </c>
      <c r="C254" s="27" t="s">
        <v>429</v>
      </c>
      <c r="D254" s="27" t="s">
        <v>16</v>
      </c>
      <c r="E254" s="4" t="s">
        <v>286</v>
      </c>
      <c r="F254" s="4" t="s">
        <v>668</v>
      </c>
      <c r="G254" s="4" t="s">
        <v>1130</v>
      </c>
      <c r="H254" s="3" t="s">
        <v>8</v>
      </c>
      <c r="I254" s="27">
        <v>21.141580000000001</v>
      </c>
      <c r="J254" s="27">
        <v>-101.63746999999999</v>
      </c>
      <c r="K254" s="3" t="s">
        <v>139</v>
      </c>
      <c r="L254" s="5" t="str">
        <f t="shared" si="6"/>
        <v>Ver en Google Maps</v>
      </c>
      <c r="M254" s="15">
        <v>1</v>
      </c>
      <c r="N254" s="7">
        <v>45931</v>
      </c>
      <c r="O254" s="1">
        <f>DAY(Tabla14[[#This Row],[Fecha de rev]])</f>
        <v>1</v>
      </c>
      <c r="P254" s="1">
        <f>MONTH(Tabla14[[#This Row],[Fecha de rev]])</f>
        <v>10</v>
      </c>
      <c r="Q254" s="1">
        <f>YEAR(Tabla14[[#This Row],[Fecha de rev]])</f>
        <v>2025</v>
      </c>
      <c r="R254" s="1">
        <v>1</v>
      </c>
      <c r="S254" s="1" t="s">
        <v>138</v>
      </c>
      <c r="T254" s="1" t="s">
        <v>138</v>
      </c>
      <c r="U254" s="1" t="s">
        <v>138</v>
      </c>
      <c r="V254" s="1" t="s">
        <v>138</v>
      </c>
      <c r="W254" s="1" t="s">
        <v>138</v>
      </c>
      <c r="X254" s="1" t="s">
        <v>138</v>
      </c>
      <c r="Y254" s="1" t="s">
        <v>138</v>
      </c>
      <c r="Z254" s="1" t="s">
        <v>138</v>
      </c>
      <c r="AA254" s="1">
        <v>32.659999999999997</v>
      </c>
      <c r="AB254" s="1">
        <v>32.57</v>
      </c>
      <c r="AC254" s="2" t="s">
        <v>968</v>
      </c>
      <c r="AD254" s="2" t="s">
        <v>954</v>
      </c>
      <c r="AE254" s="1">
        <f t="shared" si="7"/>
        <v>8</v>
      </c>
      <c r="AF254" s="121" t="s">
        <v>3116</v>
      </c>
    </row>
    <row r="255" spans="1:32" x14ac:dyDescent="0.2">
      <c r="A255" s="14">
        <v>681</v>
      </c>
      <c r="B255" s="3" t="s">
        <v>956</v>
      </c>
      <c r="C255" s="27" t="s">
        <v>429</v>
      </c>
      <c r="D255" s="27" t="s">
        <v>16</v>
      </c>
      <c r="E255" s="4" t="s">
        <v>287</v>
      </c>
      <c r="F255" s="4" t="s">
        <v>669</v>
      </c>
      <c r="G255" s="4" t="s">
        <v>1131</v>
      </c>
      <c r="H255" s="3" t="s">
        <v>8</v>
      </c>
      <c r="I255" s="27">
        <v>21.092469999999999</v>
      </c>
      <c r="J255" s="27">
        <v>-101.60664</v>
      </c>
      <c r="K255" s="3"/>
      <c r="L255" s="5" t="str">
        <f t="shared" si="6"/>
        <v>Ver en Google Maps</v>
      </c>
      <c r="M255" s="15">
        <v>1</v>
      </c>
      <c r="O255" s="1">
        <f>DAY(Tabla14[[#This Row],[Fecha de rev]])</f>
        <v>0</v>
      </c>
      <c r="P255" s="1">
        <f>MONTH(Tabla14[[#This Row],[Fecha de rev]])</f>
        <v>1</v>
      </c>
      <c r="Q255" s="1">
        <f>YEAR(Tabla14[[#This Row],[Fecha de rev]])</f>
        <v>1900</v>
      </c>
      <c r="AC255" s="1"/>
      <c r="AF255" s="121"/>
    </row>
    <row r="256" spans="1:32" x14ac:dyDescent="0.2">
      <c r="A256" s="14">
        <v>682</v>
      </c>
      <c r="B256" s="3" t="s">
        <v>956</v>
      </c>
      <c r="C256" s="27" t="s">
        <v>429</v>
      </c>
      <c r="D256" s="27" t="s">
        <v>16</v>
      </c>
      <c r="E256" s="4" t="s">
        <v>288</v>
      </c>
      <c r="F256" s="4" t="s">
        <v>670</v>
      </c>
      <c r="G256" s="4" t="s">
        <v>1011</v>
      </c>
      <c r="H256" s="3" t="s">
        <v>8</v>
      </c>
      <c r="I256" s="27">
        <v>21.10689</v>
      </c>
      <c r="J256" s="27">
        <v>-101.70654</v>
      </c>
      <c r="K256" s="3"/>
      <c r="L256" s="5" t="str">
        <f t="shared" si="6"/>
        <v>Ver en Google Maps</v>
      </c>
      <c r="M256" s="15">
        <v>1</v>
      </c>
      <c r="O256" s="1">
        <f>DAY(Tabla14[[#This Row],[Fecha de rev]])</f>
        <v>0</v>
      </c>
      <c r="P256" s="1">
        <f>MONTH(Tabla14[[#This Row],[Fecha de rev]])</f>
        <v>1</v>
      </c>
      <c r="Q256" s="1">
        <f>YEAR(Tabla14[[#This Row],[Fecha de rev]])</f>
        <v>1900</v>
      </c>
      <c r="AC256" s="1"/>
      <c r="AF256" s="121"/>
    </row>
    <row r="257" spans="1:32" x14ac:dyDescent="0.2">
      <c r="A257" s="14">
        <v>684</v>
      </c>
      <c r="B257" s="3" t="s">
        <v>956</v>
      </c>
      <c r="C257" s="27" t="s">
        <v>429</v>
      </c>
      <c r="D257" s="27" t="s">
        <v>16</v>
      </c>
      <c r="E257" s="4" t="s">
        <v>289</v>
      </c>
      <c r="F257" s="4" t="s">
        <v>671</v>
      </c>
      <c r="G257" s="4" t="s">
        <v>1132</v>
      </c>
      <c r="H257" s="3" t="s">
        <v>8</v>
      </c>
      <c r="I257" s="27">
        <v>21.140219999999999</v>
      </c>
      <c r="J257" s="27">
        <v>-101.62777</v>
      </c>
      <c r="K257" s="3"/>
      <c r="L257" s="5" t="str">
        <f t="shared" si="6"/>
        <v>Ver en Google Maps</v>
      </c>
      <c r="M257" s="15">
        <v>1</v>
      </c>
      <c r="O257" s="1">
        <f>DAY(Tabla14[[#This Row],[Fecha de rev]])</f>
        <v>0</v>
      </c>
      <c r="P257" s="1">
        <f>MONTH(Tabla14[[#This Row],[Fecha de rev]])</f>
        <v>1</v>
      </c>
      <c r="Q257" s="1">
        <f>YEAR(Tabla14[[#This Row],[Fecha de rev]])</f>
        <v>1900</v>
      </c>
      <c r="AC257" s="1"/>
      <c r="AF257" s="121"/>
    </row>
    <row r="258" spans="1:32" x14ac:dyDescent="0.2">
      <c r="A258" s="14">
        <v>685</v>
      </c>
      <c r="B258" s="3" t="s">
        <v>956</v>
      </c>
      <c r="C258" s="27" t="s">
        <v>429</v>
      </c>
      <c r="D258" s="27" t="s">
        <v>16</v>
      </c>
      <c r="E258" s="4" t="s">
        <v>290</v>
      </c>
      <c r="F258" s="4" t="s">
        <v>672</v>
      </c>
      <c r="G258" s="4" t="s">
        <v>1133</v>
      </c>
      <c r="H258" s="3" t="s">
        <v>8</v>
      </c>
      <c r="I258" s="27">
        <v>21.122070000000001</v>
      </c>
      <c r="J258" s="27">
        <v>-101.7154</v>
      </c>
      <c r="K258" s="3" t="s">
        <v>139</v>
      </c>
      <c r="L258" s="5" t="str">
        <f t="shared" si="6"/>
        <v>Ver en Google Maps</v>
      </c>
      <c r="M258" s="15">
        <v>1</v>
      </c>
      <c r="N258" s="7">
        <v>45933</v>
      </c>
      <c r="O258" s="1">
        <f>DAY(Tabla14[[#This Row],[Fecha de rev]])</f>
        <v>3</v>
      </c>
      <c r="P258" s="1">
        <f>MONTH(Tabla14[[#This Row],[Fecha de rev]])</f>
        <v>10</v>
      </c>
      <c r="Q258" s="1">
        <f>YEAR(Tabla14[[#This Row],[Fecha de rev]])</f>
        <v>2025</v>
      </c>
      <c r="R258" s="1">
        <v>1</v>
      </c>
      <c r="S258" s="1" t="s">
        <v>138</v>
      </c>
      <c r="T258" s="1" t="s">
        <v>138</v>
      </c>
      <c r="U258" s="1" t="s">
        <v>138</v>
      </c>
      <c r="V258" s="1" t="s">
        <v>138</v>
      </c>
      <c r="W258" s="1" t="s">
        <v>138</v>
      </c>
      <c r="X258" s="1" t="s">
        <v>138</v>
      </c>
      <c r="Y258" s="1" t="s">
        <v>138</v>
      </c>
      <c r="Z258" s="1" t="s">
        <v>138</v>
      </c>
      <c r="AA258" s="1">
        <v>35.47</v>
      </c>
      <c r="AB258" s="1">
        <v>33.1</v>
      </c>
      <c r="AC258" s="2" t="s">
        <v>968</v>
      </c>
      <c r="AD258" s="2" t="s">
        <v>954</v>
      </c>
      <c r="AE258" s="1">
        <f t="shared" si="7"/>
        <v>8</v>
      </c>
      <c r="AF258" s="121" t="s">
        <v>3116</v>
      </c>
    </row>
    <row r="259" spans="1:32" x14ac:dyDescent="0.2">
      <c r="A259" s="14">
        <v>687</v>
      </c>
      <c r="B259" s="3" t="s">
        <v>956</v>
      </c>
      <c r="C259" s="27" t="s">
        <v>429</v>
      </c>
      <c r="D259" s="27" t="s">
        <v>15</v>
      </c>
      <c r="E259" s="4" t="s">
        <v>291</v>
      </c>
      <c r="F259" s="4" t="s">
        <v>673</v>
      </c>
      <c r="G259" s="4" t="s">
        <v>1134</v>
      </c>
      <c r="H259" s="3" t="s">
        <v>8</v>
      </c>
      <c r="I259" s="27">
        <v>21.149339000000001</v>
      </c>
      <c r="J259" s="27">
        <v>-101.76135499999999</v>
      </c>
      <c r="K259" s="3"/>
      <c r="L259" s="5" t="str">
        <f t="shared" ref="L259:L322" si="8">HYPERLINK("https://www.google.com/maps?q=" &amp; I259 &amp; "," &amp; J259, "Ver en Google Maps")</f>
        <v>Ver en Google Maps</v>
      </c>
      <c r="M259" s="15">
        <v>2</v>
      </c>
      <c r="O259" s="1">
        <f>DAY(Tabla14[[#This Row],[Fecha de rev]])</f>
        <v>0</v>
      </c>
      <c r="P259" s="1">
        <f>MONTH(Tabla14[[#This Row],[Fecha de rev]])</f>
        <v>1</v>
      </c>
      <c r="Q259" s="1">
        <f>YEAR(Tabla14[[#This Row],[Fecha de rev]])</f>
        <v>1900</v>
      </c>
      <c r="AC259" s="1"/>
      <c r="AF259" s="121"/>
    </row>
    <row r="260" spans="1:32" x14ac:dyDescent="0.2">
      <c r="A260" s="14">
        <v>688</v>
      </c>
      <c r="B260" s="3" t="s">
        <v>956</v>
      </c>
      <c r="C260" s="27" t="s">
        <v>429</v>
      </c>
      <c r="D260" s="27" t="s">
        <v>15</v>
      </c>
      <c r="E260" s="4" t="s">
        <v>292</v>
      </c>
      <c r="F260" s="4" t="s">
        <v>674</v>
      </c>
      <c r="G260" s="4" t="s">
        <v>1135</v>
      </c>
      <c r="H260" s="3" t="s">
        <v>8</v>
      </c>
      <c r="I260" s="27">
        <v>21.153666000000001</v>
      </c>
      <c r="J260" s="27">
        <v>-101.73706</v>
      </c>
      <c r="K260" s="3"/>
      <c r="L260" s="5" t="str">
        <f t="shared" si="8"/>
        <v>Ver en Google Maps</v>
      </c>
      <c r="M260" s="15">
        <v>2</v>
      </c>
      <c r="O260" s="1">
        <f>DAY(Tabla14[[#This Row],[Fecha de rev]])</f>
        <v>0</v>
      </c>
      <c r="P260" s="1">
        <f>MONTH(Tabla14[[#This Row],[Fecha de rev]])</f>
        <v>1</v>
      </c>
      <c r="Q260" s="1">
        <f>YEAR(Tabla14[[#This Row],[Fecha de rev]])</f>
        <v>1900</v>
      </c>
      <c r="AC260" s="1"/>
      <c r="AF260" s="121"/>
    </row>
    <row r="261" spans="1:32" x14ac:dyDescent="0.2">
      <c r="A261" s="14">
        <v>691</v>
      </c>
      <c r="B261" s="3" t="s">
        <v>956</v>
      </c>
      <c r="C261" s="27" t="s">
        <v>429</v>
      </c>
      <c r="D261" s="27" t="s">
        <v>17</v>
      </c>
      <c r="E261" s="4" t="s">
        <v>293</v>
      </c>
      <c r="F261" s="4" t="s">
        <v>675</v>
      </c>
      <c r="G261" s="4" t="s">
        <v>1136</v>
      </c>
      <c r="H261" s="3" t="s">
        <v>8</v>
      </c>
      <c r="I261" s="27">
        <v>21.136275999999999</v>
      </c>
      <c r="J261" s="27">
        <v>-101.72581099999999</v>
      </c>
      <c r="K261" s="3"/>
      <c r="L261" s="5" t="str">
        <f t="shared" si="8"/>
        <v>Ver en Google Maps</v>
      </c>
      <c r="M261" s="15">
        <v>1</v>
      </c>
      <c r="O261" s="1">
        <f>DAY(Tabla14[[#This Row],[Fecha de rev]])</f>
        <v>0</v>
      </c>
      <c r="P261" s="1">
        <f>MONTH(Tabla14[[#This Row],[Fecha de rev]])</f>
        <v>1</v>
      </c>
      <c r="Q261" s="1">
        <f>YEAR(Tabla14[[#This Row],[Fecha de rev]])</f>
        <v>1900</v>
      </c>
      <c r="AC261" s="1"/>
      <c r="AF261" s="121"/>
    </row>
    <row r="262" spans="1:32" x14ac:dyDescent="0.2">
      <c r="A262" s="14">
        <v>692</v>
      </c>
      <c r="B262" s="3" t="s">
        <v>956</v>
      </c>
      <c r="C262" s="27" t="s">
        <v>429</v>
      </c>
      <c r="D262" s="27" t="s">
        <v>17</v>
      </c>
      <c r="E262" s="4" t="s">
        <v>294</v>
      </c>
      <c r="F262" s="4" t="s">
        <v>676</v>
      </c>
      <c r="G262" s="4" t="s">
        <v>1098</v>
      </c>
      <c r="H262" s="3" t="s">
        <v>8</v>
      </c>
      <c r="I262" s="27">
        <v>21.070143000000002</v>
      </c>
      <c r="J262" s="27">
        <v>-101.605958</v>
      </c>
      <c r="K262" s="3"/>
      <c r="L262" s="5" t="str">
        <f t="shared" si="8"/>
        <v>Ver en Google Maps</v>
      </c>
      <c r="M262" s="15">
        <v>1</v>
      </c>
      <c r="O262" s="1">
        <f>DAY(Tabla14[[#This Row],[Fecha de rev]])</f>
        <v>0</v>
      </c>
      <c r="P262" s="1">
        <f>MONTH(Tabla14[[#This Row],[Fecha de rev]])</f>
        <v>1</v>
      </c>
      <c r="Q262" s="1">
        <f>YEAR(Tabla14[[#This Row],[Fecha de rev]])</f>
        <v>1900</v>
      </c>
      <c r="AC262" s="1"/>
      <c r="AF262" s="121"/>
    </row>
    <row r="263" spans="1:32" x14ac:dyDescent="0.2">
      <c r="A263" s="14">
        <v>695</v>
      </c>
      <c r="B263" s="3" t="s">
        <v>956</v>
      </c>
      <c r="C263" s="27" t="s">
        <v>429</v>
      </c>
      <c r="D263" s="27" t="s">
        <v>16</v>
      </c>
      <c r="E263" s="4" t="s">
        <v>295</v>
      </c>
      <c r="F263" s="4" t="s">
        <v>677</v>
      </c>
      <c r="G263" s="4" t="s">
        <v>1038</v>
      </c>
      <c r="H263" s="3" t="s">
        <v>8</v>
      </c>
      <c r="I263" s="27">
        <v>21.152899999999999</v>
      </c>
      <c r="J263" s="27">
        <v>-101.75817000000001</v>
      </c>
      <c r="K263" s="3"/>
      <c r="L263" s="5" t="str">
        <f t="shared" si="8"/>
        <v>Ver en Google Maps</v>
      </c>
      <c r="M263" s="15">
        <v>1</v>
      </c>
      <c r="O263" s="1">
        <f>DAY(Tabla14[[#This Row],[Fecha de rev]])</f>
        <v>0</v>
      </c>
      <c r="P263" s="1">
        <f>MONTH(Tabla14[[#This Row],[Fecha de rev]])</f>
        <v>1</v>
      </c>
      <c r="Q263" s="1">
        <f>YEAR(Tabla14[[#This Row],[Fecha de rev]])</f>
        <v>1900</v>
      </c>
      <c r="AC263" s="1"/>
      <c r="AF263" s="121"/>
    </row>
    <row r="264" spans="1:32" x14ac:dyDescent="0.2">
      <c r="A264" s="14">
        <v>696</v>
      </c>
      <c r="B264" s="3" t="s">
        <v>956</v>
      </c>
      <c r="C264" s="27" t="s">
        <v>429</v>
      </c>
      <c r="D264" s="27" t="s">
        <v>16</v>
      </c>
      <c r="E264" s="4" t="s">
        <v>296</v>
      </c>
      <c r="F264" s="4" t="s">
        <v>678</v>
      </c>
      <c r="G264" s="4" t="s">
        <v>981</v>
      </c>
      <c r="H264" s="3" t="s">
        <v>8</v>
      </c>
      <c r="I264" s="27">
        <v>21.127970000000001</v>
      </c>
      <c r="J264" s="27">
        <v>-101.74544</v>
      </c>
      <c r="K264" s="3"/>
      <c r="L264" s="5" t="str">
        <f t="shared" si="8"/>
        <v>Ver en Google Maps</v>
      </c>
      <c r="M264" s="15">
        <v>1</v>
      </c>
      <c r="O264" s="1">
        <f>DAY(Tabla14[[#This Row],[Fecha de rev]])</f>
        <v>0</v>
      </c>
      <c r="P264" s="1">
        <f>MONTH(Tabla14[[#This Row],[Fecha de rev]])</f>
        <v>1</v>
      </c>
      <c r="Q264" s="1">
        <f>YEAR(Tabla14[[#This Row],[Fecha de rev]])</f>
        <v>1900</v>
      </c>
      <c r="AC264" s="1"/>
      <c r="AF264" s="121"/>
    </row>
    <row r="265" spans="1:32" x14ac:dyDescent="0.2">
      <c r="A265" s="14">
        <v>697</v>
      </c>
      <c r="B265" s="3" t="s">
        <v>956</v>
      </c>
      <c r="C265" s="27" t="s">
        <v>429</v>
      </c>
      <c r="D265" s="27" t="s">
        <v>16</v>
      </c>
      <c r="E265" s="4" t="s">
        <v>297</v>
      </c>
      <c r="F265" s="4" t="s">
        <v>679</v>
      </c>
      <c r="G265" s="4" t="s">
        <v>1137</v>
      </c>
      <c r="H265" s="3" t="s">
        <v>8</v>
      </c>
      <c r="I265" s="27">
        <v>21.1477</v>
      </c>
      <c r="J265" s="27">
        <v>-101.73116</v>
      </c>
      <c r="K265" s="3"/>
      <c r="L265" s="5" t="str">
        <f t="shared" si="8"/>
        <v>Ver en Google Maps</v>
      </c>
      <c r="M265" s="15">
        <v>1</v>
      </c>
      <c r="O265" s="1">
        <f>DAY(Tabla14[[#This Row],[Fecha de rev]])</f>
        <v>0</v>
      </c>
      <c r="P265" s="1">
        <f>MONTH(Tabla14[[#This Row],[Fecha de rev]])</f>
        <v>1</v>
      </c>
      <c r="Q265" s="1">
        <f>YEAR(Tabla14[[#This Row],[Fecha de rev]])</f>
        <v>1900</v>
      </c>
      <c r="AC265" s="1"/>
      <c r="AF265" s="121"/>
    </row>
    <row r="266" spans="1:32" x14ac:dyDescent="0.2">
      <c r="A266" s="14">
        <v>698</v>
      </c>
      <c r="B266" s="3" t="s">
        <v>956</v>
      </c>
      <c r="C266" s="27" t="s">
        <v>429</v>
      </c>
      <c r="D266" s="27" t="s">
        <v>17</v>
      </c>
      <c r="E266" s="4" t="s">
        <v>298</v>
      </c>
      <c r="F266" s="4" t="s">
        <v>680</v>
      </c>
      <c r="G266" s="4" t="s">
        <v>1138</v>
      </c>
      <c r="H266" s="3" t="s">
        <v>8</v>
      </c>
      <c r="I266" s="27">
        <v>21.16658</v>
      </c>
      <c r="J266" s="27">
        <v>-101.75558700000001</v>
      </c>
      <c r="K266" s="3"/>
      <c r="L266" s="5" t="str">
        <f t="shared" si="8"/>
        <v>Ver en Google Maps</v>
      </c>
      <c r="M266" s="15">
        <v>1</v>
      </c>
      <c r="O266" s="1">
        <f>DAY(Tabla14[[#This Row],[Fecha de rev]])</f>
        <v>0</v>
      </c>
      <c r="P266" s="1">
        <f>MONTH(Tabla14[[#This Row],[Fecha de rev]])</f>
        <v>1</v>
      </c>
      <c r="Q266" s="1">
        <f>YEAR(Tabla14[[#This Row],[Fecha de rev]])</f>
        <v>1900</v>
      </c>
      <c r="AC266" s="1"/>
      <c r="AF266" s="121"/>
    </row>
    <row r="267" spans="1:32" x14ac:dyDescent="0.2">
      <c r="A267" s="14">
        <v>700</v>
      </c>
      <c r="B267" s="3" t="s">
        <v>956</v>
      </c>
      <c r="C267" s="27" t="s">
        <v>429</v>
      </c>
      <c r="D267" s="27" t="s">
        <v>16</v>
      </c>
      <c r="E267" s="4" t="s">
        <v>299</v>
      </c>
      <c r="F267" s="4" t="s">
        <v>681</v>
      </c>
      <c r="G267" s="4" t="s">
        <v>300</v>
      </c>
      <c r="H267" s="3" t="s">
        <v>8</v>
      </c>
      <c r="I267" s="27">
        <v>21.0946</v>
      </c>
      <c r="J267" s="27">
        <v>-101.576245</v>
      </c>
      <c r="K267" s="3"/>
      <c r="L267" s="5" t="str">
        <f t="shared" si="8"/>
        <v>Ver en Google Maps</v>
      </c>
      <c r="M267" s="15">
        <v>1</v>
      </c>
      <c r="O267" s="1">
        <f>DAY(Tabla14[[#This Row],[Fecha de rev]])</f>
        <v>0</v>
      </c>
      <c r="P267" s="1">
        <f>MONTH(Tabla14[[#This Row],[Fecha de rev]])</f>
        <v>1</v>
      </c>
      <c r="Q267" s="1">
        <f>YEAR(Tabla14[[#This Row],[Fecha de rev]])</f>
        <v>1900</v>
      </c>
      <c r="AC267" s="1"/>
      <c r="AF267" s="121"/>
    </row>
    <row r="268" spans="1:32" x14ac:dyDescent="0.2">
      <c r="A268" s="14">
        <v>704</v>
      </c>
      <c r="B268" s="3" t="s">
        <v>956</v>
      </c>
      <c r="C268" s="27" t="s">
        <v>429</v>
      </c>
      <c r="D268" s="27" t="s">
        <v>15</v>
      </c>
      <c r="E268" s="4" t="s">
        <v>301</v>
      </c>
      <c r="F268" s="4" t="s">
        <v>682</v>
      </c>
      <c r="G268" s="4" t="s">
        <v>1139</v>
      </c>
      <c r="H268" s="3" t="s">
        <v>8</v>
      </c>
      <c r="I268" s="27">
        <v>21.094339999999999</v>
      </c>
      <c r="J268" s="27">
        <v>-101.65891000000001</v>
      </c>
      <c r="K268" s="3"/>
      <c r="L268" s="5" t="str">
        <f t="shared" si="8"/>
        <v>Ver en Google Maps</v>
      </c>
      <c r="M268" s="15">
        <v>2</v>
      </c>
      <c r="O268" s="1">
        <f>DAY(Tabla14[[#This Row],[Fecha de rev]])</f>
        <v>0</v>
      </c>
      <c r="P268" s="1">
        <f>MONTH(Tabla14[[#This Row],[Fecha de rev]])</f>
        <v>1</v>
      </c>
      <c r="Q268" s="1">
        <f>YEAR(Tabla14[[#This Row],[Fecha de rev]])</f>
        <v>1900</v>
      </c>
      <c r="AC268" s="1"/>
      <c r="AF268" s="121"/>
    </row>
    <row r="269" spans="1:32" x14ac:dyDescent="0.2">
      <c r="A269" s="14">
        <v>705</v>
      </c>
      <c r="B269" s="3" t="s">
        <v>956</v>
      </c>
      <c r="C269" s="27" t="s">
        <v>429</v>
      </c>
      <c r="D269" s="27" t="s">
        <v>15</v>
      </c>
      <c r="E269" s="4" t="s">
        <v>302</v>
      </c>
      <c r="F269" s="4" t="s">
        <v>683</v>
      </c>
      <c r="G269" s="4" t="s">
        <v>976</v>
      </c>
      <c r="H269" s="3" t="s">
        <v>8</v>
      </c>
      <c r="I269" s="27">
        <v>21.128640000000001</v>
      </c>
      <c r="J269" s="27">
        <v>-101.67519</v>
      </c>
      <c r="K269" s="3" t="s">
        <v>139</v>
      </c>
      <c r="L269" s="5" t="str">
        <f t="shared" si="8"/>
        <v>Ver en Google Maps</v>
      </c>
      <c r="M269" s="15">
        <v>2</v>
      </c>
      <c r="N269" s="7">
        <v>45939</v>
      </c>
      <c r="O269" s="1">
        <f>DAY(Tabla14[[#This Row],[Fecha de rev]])</f>
        <v>9</v>
      </c>
      <c r="P269" s="1">
        <f>MONTH(Tabla14[[#This Row],[Fecha de rev]])</f>
        <v>10</v>
      </c>
      <c r="Q269" s="1">
        <f>YEAR(Tabla14[[#This Row],[Fecha de rev]])</f>
        <v>2025</v>
      </c>
      <c r="R269" s="1">
        <v>1</v>
      </c>
      <c r="S269" s="1" t="s">
        <v>138</v>
      </c>
      <c r="T269" s="1" t="s">
        <v>138</v>
      </c>
      <c r="U269" s="1" t="s">
        <v>138</v>
      </c>
      <c r="V269" s="1" t="s">
        <v>138</v>
      </c>
      <c r="W269" s="1" t="s">
        <v>138</v>
      </c>
      <c r="X269" s="1" t="s">
        <v>138</v>
      </c>
      <c r="Y269" s="1" t="s">
        <v>138</v>
      </c>
      <c r="Z269" s="1" t="s">
        <v>138</v>
      </c>
      <c r="AA269" s="1">
        <v>28.35</v>
      </c>
      <c r="AB269" s="1">
        <v>20.71</v>
      </c>
      <c r="AC269" s="1" t="s">
        <v>1419</v>
      </c>
      <c r="AD269" s="2" t="s">
        <v>957</v>
      </c>
      <c r="AE269" s="1">
        <f t="shared" ref="AE269:AE319" si="9">COUNTIF(S269:Z269, "si")</f>
        <v>8</v>
      </c>
      <c r="AF269" s="121" t="s">
        <v>3116</v>
      </c>
    </row>
    <row r="270" spans="1:32" x14ac:dyDescent="0.2">
      <c r="A270" s="14">
        <v>706</v>
      </c>
      <c r="B270" s="3" t="s">
        <v>956</v>
      </c>
      <c r="C270" s="27" t="s">
        <v>429</v>
      </c>
      <c r="D270" s="27" t="s">
        <v>15</v>
      </c>
      <c r="E270" s="4" t="s">
        <v>303</v>
      </c>
      <c r="F270" s="4" t="s">
        <v>684</v>
      </c>
      <c r="G270" s="4" t="s">
        <v>1140</v>
      </c>
      <c r="H270" s="3" t="s">
        <v>8</v>
      </c>
      <c r="I270" s="27">
        <v>21.132529999999999</v>
      </c>
      <c r="J270" s="27">
        <v>-101.64812000000001</v>
      </c>
      <c r="K270" s="3" t="s">
        <v>139</v>
      </c>
      <c r="L270" s="5" t="str">
        <f t="shared" si="8"/>
        <v>Ver en Google Maps</v>
      </c>
      <c r="M270" s="15">
        <v>2</v>
      </c>
      <c r="N270" s="7">
        <v>45931</v>
      </c>
      <c r="O270" s="1">
        <f>DAY(Tabla14[[#This Row],[Fecha de rev]])</f>
        <v>1</v>
      </c>
      <c r="P270" s="1">
        <f>MONTH(Tabla14[[#This Row],[Fecha de rev]])</f>
        <v>10</v>
      </c>
      <c r="Q270" s="1">
        <f>YEAR(Tabla14[[#This Row],[Fecha de rev]])</f>
        <v>2025</v>
      </c>
      <c r="R270" s="1">
        <v>1</v>
      </c>
      <c r="S270" s="1" t="s">
        <v>138</v>
      </c>
      <c r="T270" s="1" t="s">
        <v>138</v>
      </c>
      <c r="U270" s="1" t="s">
        <v>138</v>
      </c>
      <c r="V270" s="1" t="s">
        <v>138</v>
      </c>
      <c r="W270" s="1" t="s">
        <v>138</v>
      </c>
      <c r="X270" s="1" t="s">
        <v>138</v>
      </c>
      <c r="Y270" s="1" t="s">
        <v>138</v>
      </c>
      <c r="Z270" s="1" t="s">
        <v>934</v>
      </c>
      <c r="AA270" s="1">
        <v>13.2</v>
      </c>
      <c r="AB270" s="1">
        <v>9.98</v>
      </c>
      <c r="AC270" s="2" t="s">
        <v>960</v>
      </c>
      <c r="AD270" s="2" t="s">
        <v>954</v>
      </c>
      <c r="AE270" s="1">
        <f t="shared" si="9"/>
        <v>7</v>
      </c>
      <c r="AF270" s="121"/>
    </row>
    <row r="271" spans="1:32" x14ac:dyDescent="0.2">
      <c r="A271" s="14">
        <v>707</v>
      </c>
      <c r="B271" s="3" t="s">
        <v>956</v>
      </c>
      <c r="C271" s="27" t="s">
        <v>429</v>
      </c>
      <c r="D271" s="27" t="s">
        <v>15</v>
      </c>
      <c r="E271" s="4" t="s">
        <v>304</v>
      </c>
      <c r="F271" s="4" t="s">
        <v>685</v>
      </c>
      <c r="G271" s="4" t="s">
        <v>1141</v>
      </c>
      <c r="H271" s="3" t="s">
        <v>8</v>
      </c>
      <c r="I271" s="27">
        <v>21.110569999999999</v>
      </c>
      <c r="J271" s="27">
        <v>-101.69683999999999</v>
      </c>
      <c r="K271" s="3" t="s">
        <v>139</v>
      </c>
      <c r="L271" s="5" t="str">
        <f t="shared" si="8"/>
        <v>Ver en Google Maps</v>
      </c>
      <c r="M271" s="15">
        <v>2</v>
      </c>
      <c r="N271" s="7">
        <v>45932</v>
      </c>
      <c r="O271" s="1">
        <f>DAY(Tabla14[[#This Row],[Fecha de rev]])</f>
        <v>2</v>
      </c>
      <c r="P271" s="1">
        <f>MONTH(Tabla14[[#This Row],[Fecha de rev]])</f>
        <v>10</v>
      </c>
      <c r="Q271" s="1">
        <f>YEAR(Tabla14[[#This Row],[Fecha de rev]])</f>
        <v>2025</v>
      </c>
      <c r="R271" s="1">
        <v>1</v>
      </c>
      <c r="S271" s="1" t="s">
        <v>138</v>
      </c>
      <c r="T271" s="1" t="s">
        <v>138</v>
      </c>
      <c r="U271" s="1" t="s">
        <v>138</v>
      </c>
      <c r="V271" s="1" t="s">
        <v>138</v>
      </c>
      <c r="W271" s="1" t="s">
        <v>138</v>
      </c>
      <c r="X271" s="1" t="s">
        <v>138</v>
      </c>
      <c r="Y271" s="1" t="s">
        <v>138</v>
      </c>
      <c r="Z271" s="1" t="s">
        <v>934</v>
      </c>
      <c r="AA271" s="1">
        <v>7.69</v>
      </c>
      <c r="AB271" s="1">
        <v>29.41</v>
      </c>
      <c r="AC271" s="2" t="s">
        <v>960</v>
      </c>
      <c r="AD271" s="2" t="s">
        <v>954</v>
      </c>
      <c r="AE271" s="1">
        <f t="shared" si="9"/>
        <v>7</v>
      </c>
      <c r="AF271" s="121"/>
    </row>
    <row r="272" spans="1:32" x14ac:dyDescent="0.2">
      <c r="A272" s="14">
        <v>708</v>
      </c>
      <c r="B272" s="3" t="s">
        <v>956</v>
      </c>
      <c r="C272" s="27" t="s">
        <v>429</v>
      </c>
      <c r="D272" s="27" t="s">
        <v>15</v>
      </c>
      <c r="E272" s="4" t="s">
        <v>305</v>
      </c>
      <c r="F272" s="4" t="s">
        <v>686</v>
      </c>
      <c r="G272" s="4" t="s">
        <v>1013</v>
      </c>
      <c r="H272" s="3" t="s">
        <v>8</v>
      </c>
      <c r="I272" s="27">
        <v>21.140149999999998</v>
      </c>
      <c r="J272" s="27">
        <v>-101.69775</v>
      </c>
      <c r="K272" s="3" t="s">
        <v>139</v>
      </c>
      <c r="L272" s="5" t="str">
        <f t="shared" si="8"/>
        <v>Ver en Google Maps</v>
      </c>
      <c r="M272" s="15">
        <v>2</v>
      </c>
      <c r="N272" s="7">
        <v>45933</v>
      </c>
      <c r="O272" s="1">
        <f>DAY(Tabla14[[#This Row],[Fecha de rev]])</f>
        <v>3</v>
      </c>
      <c r="P272" s="1">
        <f>MONTH(Tabla14[[#This Row],[Fecha de rev]])</f>
        <v>10</v>
      </c>
      <c r="Q272" s="1">
        <f>YEAR(Tabla14[[#This Row],[Fecha de rev]])</f>
        <v>2025</v>
      </c>
      <c r="R272" s="1">
        <v>1</v>
      </c>
      <c r="S272" s="1" t="s">
        <v>138</v>
      </c>
      <c r="T272" s="1" t="s">
        <v>138</v>
      </c>
      <c r="U272" s="1" t="s">
        <v>138</v>
      </c>
      <c r="V272" s="1" t="s">
        <v>138</v>
      </c>
      <c r="W272" s="1" t="s">
        <v>138</v>
      </c>
      <c r="X272" s="1" t="s">
        <v>138</v>
      </c>
      <c r="Y272" s="1" t="s">
        <v>138</v>
      </c>
      <c r="Z272" s="1" t="s">
        <v>138</v>
      </c>
      <c r="AA272" s="1">
        <v>47.69</v>
      </c>
      <c r="AB272" s="1">
        <v>17.61</v>
      </c>
      <c r="AC272" s="2" t="s">
        <v>968</v>
      </c>
      <c r="AD272" s="2" t="s">
        <v>954</v>
      </c>
      <c r="AE272" s="1">
        <f t="shared" si="9"/>
        <v>8</v>
      </c>
      <c r="AF272" s="121" t="s">
        <v>3116</v>
      </c>
    </row>
    <row r="273" spans="1:32" x14ac:dyDescent="0.2">
      <c r="A273" s="14">
        <v>709</v>
      </c>
      <c r="B273" s="3" t="s">
        <v>956</v>
      </c>
      <c r="C273" s="27" t="s">
        <v>429</v>
      </c>
      <c r="D273" s="27" t="s">
        <v>15</v>
      </c>
      <c r="E273" s="4" t="s">
        <v>306</v>
      </c>
      <c r="F273" s="4" t="s">
        <v>687</v>
      </c>
      <c r="G273" s="4" t="s">
        <v>1123</v>
      </c>
      <c r="H273" s="3" t="s">
        <v>8</v>
      </c>
      <c r="I273" s="27">
        <v>21.120509999999999</v>
      </c>
      <c r="J273" s="27">
        <v>-101.71329</v>
      </c>
      <c r="K273" s="3" t="s">
        <v>139</v>
      </c>
      <c r="L273" s="5" t="str">
        <f t="shared" si="8"/>
        <v>Ver en Google Maps</v>
      </c>
      <c r="M273" s="15">
        <v>2</v>
      </c>
      <c r="N273" s="7">
        <v>45933</v>
      </c>
      <c r="O273" s="1">
        <f>DAY(Tabla14[[#This Row],[Fecha de rev]])</f>
        <v>3</v>
      </c>
      <c r="P273" s="1">
        <f>MONTH(Tabla14[[#This Row],[Fecha de rev]])</f>
        <v>10</v>
      </c>
      <c r="Q273" s="1">
        <f>YEAR(Tabla14[[#This Row],[Fecha de rev]])</f>
        <v>2025</v>
      </c>
      <c r="R273" s="1">
        <v>1</v>
      </c>
      <c r="S273" s="1" t="s">
        <v>138</v>
      </c>
      <c r="T273" s="1" t="s">
        <v>138</v>
      </c>
      <c r="U273" s="1" t="s">
        <v>138</v>
      </c>
      <c r="V273" s="1" t="s">
        <v>138</v>
      </c>
      <c r="W273" s="1" t="s">
        <v>138</v>
      </c>
      <c r="X273" s="1" t="s">
        <v>138</v>
      </c>
      <c r="Y273" s="1" t="s">
        <v>138</v>
      </c>
      <c r="Z273" s="1" t="s">
        <v>138</v>
      </c>
      <c r="AA273" s="1">
        <v>22.91</v>
      </c>
      <c r="AB273" s="1">
        <v>14.64</v>
      </c>
      <c r="AC273" s="2" t="s">
        <v>968</v>
      </c>
      <c r="AD273" s="2" t="s">
        <v>954</v>
      </c>
      <c r="AE273" s="1">
        <f t="shared" si="9"/>
        <v>8</v>
      </c>
      <c r="AF273" s="121" t="s">
        <v>3116</v>
      </c>
    </row>
    <row r="274" spans="1:32" x14ac:dyDescent="0.2">
      <c r="A274" s="14">
        <v>710</v>
      </c>
      <c r="B274" s="3" t="s">
        <v>956</v>
      </c>
      <c r="C274" s="27" t="s">
        <v>429</v>
      </c>
      <c r="D274" s="27" t="s">
        <v>15</v>
      </c>
      <c r="E274" s="4" t="s">
        <v>307</v>
      </c>
      <c r="F274" s="4" t="s">
        <v>688</v>
      </c>
      <c r="G274" s="4" t="s">
        <v>1142</v>
      </c>
      <c r="H274" s="3" t="s">
        <v>8</v>
      </c>
      <c r="I274" s="27">
        <v>21.14498</v>
      </c>
      <c r="J274" s="27">
        <v>-101.67821000000001</v>
      </c>
      <c r="K274" s="3" t="s">
        <v>139</v>
      </c>
      <c r="L274" s="5" t="str">
        <f t="shared" si="8"/>
        <v>Ver en Google Maps</v>
      </c>
      <c r="M274" s="15">
        <v>2</v>
      </c>
      <c r="N274" s="7">
        <v>45929</v>
      </c>
      <c r="O274" s="1">
        <f>DAY(Tabla14[[#This Row],[Fecha de rev]])</f>
        <v>29</v>
      </c>
      <c r="P274" s="1">
        <f>MONTH(Tabla14[[#This Row],[Fecha de rev]])</f>
        <v>9</v>
      </c>
      <c r="Q274" s="1">
        <f>YEAR(Tabla14[[#This Row],[Fecha de rev]])</f>
        <v>2025</v>
      </c>
      <c r="R274" s="1">
        <v>1</v>
      </c>
      <c r="S274" s="1" t="s">
        <v>138</v>
      </c>
      <c r="T274" s="1" t="s">
        <v>138</v>
      </c>
      <c r="U274" s="1" t="s">
        <v>138</v>
      </c>
      <c r="V274" s="1" t="s">
        <v>138</v>
      </c>
      <c r="W274" s="1" t="s">
        <v>138</v>
      </c>
      <c r="X274" s="1" t="s">
        <v>138</v>
      </c>
      <c r="Y274" s="1" t="s">
        <v>138</v>
      </c>
      <c r="Z274" s="1" t="s">
        <v>138</v>
      </c>
      <c r="AA274" s="1">
        <v>28.13</v>
      </c>
      <c r="AB274" s="1">
        <v>37.54</v>
      </c>
      <c r="AC274" s="2" t="s">
        <v>968</v>
      </c>
      <c r="AD274" s="2" t="s">
        <v>954</v>
      </c>
      <c r="AE274" s="1">
        <f t="shared" si="9"/>
        <v>8</v>
      </c>
      <c r="AF274" s="121" t="s">
        <v>3116</v>
      </c>
    </row>
    <row r="275" spans="1:32" x14ac:dyDescent="0.2">
      <c r="A275" s="14">
        <v>711</v>
      </c>
      <c r="B275" s="3" t="s">
        <v>956</v>
      </c>
      <c r="C275" s="27" t="s">
        <v>429</v>
      </c>
      <c r="D275" s="27" t="s">
        <v>15</v>
      </c>
      <c r="E275" s="4" t="s">
        <v>308</v>
      </c>
      <c r="F275" s="4" t="s">
        <v>689</v>
      </c>
      <c r="G275" s="4" t="s">
        <v>1143</v>
      </c>
      <c r="H275" s="3" t="s">
        <v>8</v>
      </c>
      <c r="I275" s="27">
        <v>21.076360000000001</v>
      </c>
      <c r="J275" s="27">
        <v>-101.61143</v>
      </c>
      <c r="K275" s="3"/>
      <c r="L275" s="5" t="str">
        <f t="shared" si="8"/>
        <v>Ver en Google Maps</v>
      </c>
      <c r="M275" s="15">
        <v>2</v>
      </c>
      <c r="O275" s="1">
        <f>DAY(Tabla14[[#This Row],[Fecha de rev]])</f>
        <v>0</v>
      </c>
      <c r="P275" s="1">
        <f>MONTH(Tabla14[[#This Row],[Fecha de rev]])</f>
        <v>1</v>
      </c>
      <c r="Q275" s="1">
        <f>YEAR(Tabla14[[#This Row],[Fecha de rev]])</f>
        <v>1900</v>
      </c>
      <c r="AC275" s="1"/>
      <c r="AF275" s="121"/>
    </row>
    <row r="276" spans="1:32" x14ac:dyDescent="0.2">
      <c r="A276" s="14">
        <v>713</v>
      </c>
      <c r="B276" s="3" t="s">
        <v>956</v>
      </c>
      <c r="C276" s="27" t="s">
        <v>429</v>
      </c>
      <c r="D276" s="27" t="s">
        <v>15</v>
      </c>
      <c r="E276" s="4" t="s">
        <v>309</v>
      </c>
      <c r="F276" s="4" t="s">
        <v>690</v>
      </c>
      <c r="G276" s="4" t="s">
        <v>73</v>
      </c>
      <c r="H276" s="3" t="s">
        <v>8</v>
      </c>
      <c r="I276" s="27">
        <v>21.109719999999999</v>
      </c>
      <c r="J276" s="27">
        <v>-101.63029</v>
      </c>
      <c r="K276" s="3" t="s">
        <v>139</v>
      </c>
      <c r="L276" s="5" t="str">
        <f t="shared" si="8"/>
        <v>Ver en Google Maps</v>
      </c>
      <c r="M276" s="15">
        <v>2</v>
      </c>
      <c r="N276" s="7">
        <v>45934</v>
      </c>
      <c r="O276" s="1">
        <f>DAY(Tabla14[[#This Row],[Fecha de rev]])</f>
        <v>4</v>
      </c>
      <c r="P276" s="1">
        <f>MONTH(Tabla14[[#This Row],[Fecha de rev]])</f>
        <v>10</v>
      </c>
      <c r="Q276" s="1">
        <f>YEAR(Tabla14[[#This Row],[Fecha de rev]])</f>
        <v>2025</v>
      </c>
      <c r="R276" s="1">
        <v>1</v>
      </c>
      <c r="S276" s="1" t="s">
        <v>138</v>
      </c>
      <c r="T276" s="1" t="s">
        <v>138</v>
      </c>
      <c r="U276" s="1" t="s">
        <v>138</v>
      </c>
      <c r="V276" s="1" t="s">
        <v>138</v>
      </c>
      <c r="W276" s="1" t="s">
        <v>138</v>
      </c>
      <c r="X276" s="1" t="s">
        <v>138</v>
      </c>
      <c r="Y276" s="1" t="s">
        <v>138</v>
      </c>
      <c r="Z276" s="1" t="s">
        <v>138</v>
      </c>
      <c r="AA276" s="1">
        <v>18.2</v>
      </c>
      <c r="AB276" s="1">
        <v>13.59</v>
      </c>
      <c r="AC276" s="2" t="s">
        <v>968</v>
      </c>
      <c r="AD276" s="2" t="s">
        <v>957</v>
      </c>
      <c r="AE276" s="1">
        <f t="shared" si="9"/>
        <v>8</v>
      </c>
      <c r="AF276" s="121" t="s">
        <v>3116</v>
      </c>
    </row>
    <row r="277" spans="1:32" x14ac:dyDescent="0.2">
      <c r="A277" s="14">
        <v>714</v>
      </c>
      <c r="B277" s="3" t="s">
        <v>956</v>
      </c>
      <c r="C277" s="27" t="s">
        <v>429</v>
      </c>
      <c r="D277" s="27" t="s">
        <v>15</v>
      </c>
      <c r="E277" s="4" t="s">
        <v>310</v>
      </c>
      <c r="F277" s="4" t="s">
        <v>691</v>
      </c>
      <c r="G277" s="4" t="s">
        <v>1144</v>
      </c>
      <c r="H277" s="3" t="s">
        <v>8</v>
      </c>
      <c r="I277" s="27">
        <v>21.08868</v>
      </c>
      <c r="J277" s="27">
        <v>-101.69045</v>
      </c>
      <c r="K277" s="3"/>
      <c r="L277" s="5" t="str">
        <f t="shared" si="8"/>
        <v>Ver en Google Maps</v>
      </c>
      <c r="M277" s="15">
        <v>2</v>
      </c>
      <c r="O277" s="1">
        <f>DAY(Tabla14[[#This Row],[Fecha de rev]])</f>
        <v>0</v>
      </c>
      <c r="P277" s="1">
        <f>MONTH(Tabla14[[#This Row],[Fecha de rev]])</f>
        <v>1</v>
      </c>
      <c r="Q277" s="1">
        <f>YEAR(Tabla14[[#This Row],[Fecha de rev]])</f>
        <v>1900</v>
      </c>
      <c r="AC277" s="1"/>
      <c r="AF277" s="121"/>
    </row>
    <row r="278" spans="1:32" x14ac:dyDescent="0.2">
      <c r="A278" s="14">
        <v>716</v>
      </c>
      <c r="B278" s="3" t="s">
        <v>956</v>
      </c>
      <c r="C278" s="27" t="s">
        <v>429</v>
      </c>
      <c r="D278" s="27" t="s">
        <v>15</v>
      </c>
      <c r="E278" s="4" t="s">
        <v>311</v>
      </c>
      <c r="F278" s="4" t="s">
        <v>692</v>
      </c>
      <c r="G278" s="4" t="s">
        <v>43</v>
      </c>
      <c r="H278" s="3" t="s">
        <v>8</v>
      </c>
      <c r="I278" s="27">
        <v>21.129110000000001</v>
      </c>
      <c r="J278" s="27">
        <v>-101.59999000000001</v>
      </c>
      <c r="K278" s="3" t="s">
        <v>3058</v>
      </c>
      <c r="L278" s="5" t="str">
        <f t="shared" si="8"/>
        <v>Ver en Google Maps</v>
      </c>
      <c r="M278" s="15">
        <v>2</v>
      </c>
      <c r="N278" s="7">
        <v>45931</v>
      </c>
      <c r="O278" s="1">
        <f>DAY(Tabla14[[#This Row],[Fecha de rev]])</f>
        <v>1</v>
      </c>
      <c r="P278" s="1">
        <f>MONTH(Tabla14[[#This Row],[Fecha de rev]])</f>
        <v>10</v>
      </c>
      <c r="Q278" s="1">
        <f>YEAR(Tabla14[[#This Row],[Fecha de rev]])</f>
        <v>2025</v>
      </c>
      <c r="R278" s="1">
        <v>1</v>
      </c>
      <c r="S278" s="1" t="s">
        <v>138</v>
      </c>
      <c r="T278" s="1" t="s">
        <v>138</v>
      </c>
      <c r="U278" s="1" t="s">
        <v>138</v>
      </c>
      <c r="V278" s="1" t="s">
        <v>934</v>
      </c>
      <c r="W278" s="1" t="s">
        <v>138</v>
      </c>
      <c r="X278" s="1" t="s">
        <v>138</v>
      </c>
      <c r="Y278" s="1" t="s">
        <v>138</v>
      </c>
      <c r="Z278" s="1" t="s">
        <v>138</v>
      </c>
      <c r="AA278" s="1">
        <v>15.65</v>
      </c>
      <c r="AB278" s="1">
        <v>27.47</v>
      </c>
      <c r="AC278" s="2" t="s">
        <v>963</v>
      </c>
      <c r="AD278" s="2" t="s">
        <v>957</v>
      </c>
      <c r="AE278" s="1">
        <f t="shared" si="9"/>
        <v>7</v>
      </c>
      <c r="AF278" s="121"/>
    </row>
    <row r="279" spans="1:32" x14ac:dyDescent="0.2">
      <c r="A279" s="14">
        <v>717</v>
      </c>
      <c r="B279" s="3" t="s">
        <v>956</v>
      </c>
      <c r="C279" s="27" t="s">
        <v>429</v>
      </c>
      <c r="D279" s="27" t="s">
        <v>15</v>
      </c>
      <c r="E279" s="4" t="s">
        <v>312</v>
      </c>
      <c r="F279" s="4" t="s">
        <v>693</v>
      </c>
      <c r="G279" s="4" t="s">
        <v>1145</v>
      </c>
      <c r="H279" s="3" t="s">
        <v>8</v>
      </c>
      <c r="I279" s="27">
        <v>21.11544</v>
      </c>
      <c r="J279" s="27">
        <v>-101.58418</v>
      </c>
      <c r="K279" s="3"/>
      <c r="L279" s="5" t="str">
        <f t="shared" si="8"/>
        <v>Ver en Google Maps</v>
      </c>
      <c r="M279" s="15">
        <v>2</v>
      </c>
      <c r="O279" s="1">
        <f>DAY(Tabla14[[#This Row],[Fecha de rev]])</f>
        <v>0</v>
      </c>
      <c r="P279" s="1">
        <f>MONTH(Tabla14[[#This Row],[Fecha de rev]])</f>
        <v>1</v>
      </c>
      <c r="Q279" s="1">
        <f>YEAR(Tabla14[[#This Row],[Fecha de rev]])</f>
        <v>1900</v>
      </c>
      <c r="AC279" s="1"/>
      <c r="AF279" s="121"/>
    </row>
    <row r="280" spans="1:32" x14ac:dyDescent="0.2">
      <c r="A280" s="14">
        <v>722</v>
      </c>
      <c r="B280" s="3" t="s">
        <v>956</v>
      </c>
      <c r="C280" s="27" t="s">
        <v>429</v>
      </c>
      <c r="D280" s="27" t="s">
        <v>15</v>
      </c>
      <c r="E280" s="4" t="s">
        <v>313</v>
      </c>
      <c r="F280" s="4" t="s">
        <v>694</v>
      </c>
      <c r="G280" s="4" t="s">
        <v>1033</v>
      </c>
      <c r="H280" s="3" t="s">
        <v>8</v>
      </c>
      <c r="I280" s="27">
        <v>21.138069999999999</v>
      </c>
      <c r="J280" s="27">
        <v>-101.74854000000001</v>
      </c>
      <c r="K280" s="3" t="s">
        <v>139</v>
      </c>
      <c r="L280" s="5" t="str">
        <f t="shared" si="8"/>
        <v>Ver en Google Maps</v>
      </c>
      <c r="M280" s="15">
        <v>2</v>
      </c>
      <c r="N280" s="7">
        <v>45930</v>
      </c>
      <c r="O280" s="1">
        <f>DAY(Tabla14[[#This Row],[Fecha de rev]])</f>
        <v>30</v>
      </c>
      <c r="P280" s="1">
        <f>MONTH(Tabla14[[#This Row],[Fecha de rev]])</f>
        <v>9</v>
      </c>
      <c r="Q280" s="1">
        <f>YEAR(Tabla14[[#This Row],[Fecha de rev]])</f>
        <v>2025</v>
      </c>
      <c r="R280" s="1">
        <v>1</v>
      </c>
      <c r="S280" s="1" t="s">
        <v>138</v>
      </c>
      <c r="T280" s="1" t="s">
        <v>934</v>
      </c>
      <c r="U280" s="1" t="s">
        <v>138</v>
      </c>
      <c r="V280" s="1" t="s">
        <v>934</v>
      </c>
      <c r="W280" s="1" t="s">
        <v>138</v>
      </c>
      <c r="X280" s="1" t="s">
        <v>138</v>
      </c>
      <c r="Y280" s="1" t="s">
        <v>934</v>
      </c>
      <c r="Z280" s="1" t="s">
        <v>934</v>
      </c>
      <c r="AA280" s="1">
        <v>0</v>
      </c>
      <c r="AB280" s="1">
        <v>0</v>
      </c>
      <c r="AC280" s="2" t="s">
        <v>974</v>
      </c>
      <c r="AD280" s="2" t="s">
        <v>957</v>
      </c>
      <c r="AE280" s="1">
        <f t="shared" si="9"/>
        <v>4</v>
      </c>
      <c r="AF280" s="121"/>
    </row>
    <row r="281" spans="1:32" x14ac:dyDescent="0.2">
      <c r="A281" s="14">
        <v>723</v>
      </c>
      <c r="B281" s="3" t="s">
        <v>956</v>
      </c>
      <c r="C281" s="27" t="s">
        <v>429</v>
      </c>
      <c r="D281" s="27" t="s">
        <v>15</v>
      </c>
      <c r="E281" s="4" t="s">
        <v>314</v>
      </c>
      <c r="F281" s="4" t="s">
        <v>695</v>
      </c>
      <c r="G281" s="4" t="s">
        <v>1024</v>
      </c>
      <c r="H281" s="3" t="s">
        <v>8</v>
      </c>
      <c r="I281" s="27">
        <v>21.06194</v>
      </c>
      <c r="J281" s="27">
        <v>-101.62239</v>
      </c>
      <c r="K281" s="3"/>
      <c r="L281" s="5" t="str">
        <f t="shared" si="8"/>
        <v>Ver en Google Maps</v>
      </c>
      <c r="M281" s="15">
        <v>2</v>
      </c>
      <c r="O281" s="1">
        <f>DAY(Tabla14[[#This Row],[Fecha de rev]])</f>
        <v>0</v>
      </c>
      <c r="P281" s="1">
        <f>MONTH(Tabla14[[#This Row],[Fecha de rev]])</f>
        <v>1</v>
      </c>
      <c r="Q281" s="1">
        <f>YEAR(Tabla14[[#This Row],[Fecha de rev]])</f>
        <v>1900</v>
      </c>
      <c r="AC281" s="1"/>
      <c r="AF281" s="121"/>
    </row>
    <row r="282" spans="1:32" x14ac:dyDescent="0.2">
      <c r="A282" s="14">
        <v>725</v>
      </c>
      <c r="B282" s="3" t="s">
        <v>956</v>
      </c>
      <c r="C282" s="27" t="s">
        <v>429</v>
      </c>
      <c r="D282" s="27" t="s">
        <v>15</v>
      </c>
      <c r="E282" s="4" t="s">
        <v>315</v>
      </c>
      <c r="F282" s="4" t="s">
        <v>696</v>
      </c>
      <c r="G282" s="4" t="s">
        <v>1131</v>
      </c>
      <c r="H282" s="3" t="s">
        <v>8</v>
      </c>
      <c r="I282" s="27">
        <v>21.093606000000001</v>
      </c>
      <c r="J282" s="27">
        <v>-101.60470100000001</v>
      </c>
      <c r="K282" s="3"/>
      <c r="L282" s="5" t="str">
        <f t="shared" si="8"/>
        <v>Ver en Google Maps</v>
      </c>
      <c r="M282" s="15">
        <v>2</v>
      </c>
      <c r="O282" s="1">
        <f>DAY(Tabla14[[#This Row],[Fecha de rev]])</f>
        <v>0</v>
      </c>
      <c r="P282" s="1">
        <f>MONTH(Tabla14[[#This Row],[Fecha de rev]])</f>
        <v>1</v>
      </c>
      <c r="Q282" s="1">
        <f>YEAR(Tabla14[[#This Row],[Fecha de rev]])</f>
        <v>1900</v>
      </c>
      <c r="AC282" s="1"/>
      <c r="AF282" s="121"/>
    </row>
    <row r="283" spans="1:32" x14ac:dyDescent="0.2">
      <c r="A283" s="14">
        <v>728</v>
      </c>
      <c r="B283" s="3" t="s">
        <v>956</v>
      </c>
      <c r="C283" s="27" t="s">
        <v>429</v>
      </c>
      <c r="D283" s="27" t="s">
        <v>15</v>
      </c>
      <c r="E283" s="4" t="s">
        <v>316</v>
      </c>
      <c r="F283" s="4" t="s">
        <v>697</v>
      </c>
      <c r="G283" s="4" t="s">
        <v>1099</v>
      </c>
      <c r="H283" s="3" t="s">
        <v>8</v>
      </c>
      <c r="I283" s="27">
        <v>21.143560000000001</v>
      </c>
      <c r="J283" s="27">
        <v>-101.73779</v>
      </c>
      <c r="K283" s="3"/>
      <c r="L283" s="5" t="str">
        <f t="shared" si="8"/>
        <v>Ver en Google Maps</v>
      </c>
      <c r="M283" s="15">
        <v>2</v>
      </c>
      <c r="O283" s="1">
        <f>DAY(Tabla14[[#This Row],[Fecha de rev]])</f>
        <v>0</v>
      </c>
      <c r="P283" s="1">
        <f>MONTH(Tabla14[[#This Row],[Fecha de rev]])</f>
        <v>1</v>
      </c>
      <c r="Q283" s="1">
        <f>YEAR(Tabla14[[#This Row],[Fecha de rev]])</f>
        <v>1900</v>
      </c>
      <c r="AC283" s="1"/>
      <c r="AF283" s="121"/>
    </row>
    <row r="284" spans="1:32" x14ac:dyDescent="0.2">
      <c r="A284" s="14">
        <v>729</v>
      </c>
      <c r="B284" s="3" t="s">
        <v>956</v>
      </c>
      <c r="C284" s="27" t="s">
        <v>429</v>
      </c>
      <c r="D284" s="27" t="s">
        <v>15</v>
      </c>
      <c r="E284" s="4" t="s">
        <v>317</v>
      </c>
      <c r="F284" s="4" t="s">
        <v>698</v>
      </c>
      <c r="G284" s="4" t="s">
        <v>1083</v>
      </c>
      <c r="H284" s="3" t="s">
        <v>8</v>
      </c>
      <c r="I284" s="27">
        <v>21.095689</v>
      </c>
      <c r="J284" s="27">
        <v>-101.749883</v>
      </c>
      <c r="K284" s="3"/>
      <c r="L284" s="5" t="str">
        <f t="shared" si="8"/>
        <v>Ver en Google Maps</v>
      </c>
      <c r="M284" s="15">
        <v>2</v>
      </c>
      <c r="O284" s="1">
        <f>DAY(Tabla14[[#This Row],[Fecha de rev]])</f>
        <v>0</v>
      </c>
      <c r="P284" s="1">
        <f>MONTH(Tabla14[[#This Row],[Fecha de rev]])</f>
        <v>1</v>
      </c>
      <c r="Q284" s="1">
        <f>YEAR(Tabla14[[#This Row],[Fecha de rev]])</f>
        <v>1900</v>
      </c>
      <c r="AC284" s="1"/>
      <c r="AF284" s="121"/>
    </row>
    <row r="285" spans="1:32" x14ac:dyDescent="0.2">
      <c r="A285" s="14">
        <v>730</v>
      </c>
      <c r="B285" s="3" t="s">
        <v>956</v>
      </c>
      <c r="C285" s="27" t="s">
        <v>429</v>
      </c>
      <c r="D285" s="27" t="s">
        <v>15</v>
      </c>
      <c r="E285" s="4" t="s">
        <v>318</v>
      </c>
      <c r="F285" s="4" t="s">
        <v>699</v>
      </c>
      <c r="G285" s="4" t="s">
        <v>1011</v>
      </c>
      <c r="H285" s="3" t="s">
        <v>8</v>
      </c>
      <c r="I285" s="27">
        <v>21.104320000000001</v>
      </c>
      <c r="J285" s="27">
        <v>-101.70788</v>
      </c>
      <c r="K285" s="3"/>
      <c r="L285" s="5" t="str">
        <f t="shared" si="8"/>
        <v>Ver en Google Maps</v>
      </c>
      <c r="M285" s="15">
        <v>2</v>
      </c>
      <c r="O285" s="1">
        <f>DAY(Tabla14[[#This Row],[Fecha de rev]])</f>
        <v>0</v>
      </c>
      <c r="P285" s="1">
        <f>MONTH(Tabla14[[#This Row],[Fecha de rev]])</f>
        <v>1</v>
      </c>
      <c r="Q285" s="1">
        <f>YEAR(Tabla14[[#This Row],[Fecha de rev]])</f>
        <v>1900</v>
      </c>
      <c r="AC285" s="1"/>
      <c r="AF285" s="121"/>
    </row>
    <row r="286" spans="1:32" x14ac:dyDescent="0.2">
      <c r="A286" s="14">
        <v>732</v>
      </c>
      <c r="B286" s="3" t="s">
        <v>956</v>
      </c>
      <c r="C286" s="27" t="s">
        <v>429</v>
      </c>
      <c r="D286" s="27" t="s">
        <v>15</v>
      </c>
      <c r="E286" s="4" t="s">
        <v>319</v>
      </c>
      <c r="F286" s="4" t="s">
        <v>700</v>
      </c>
      <c r="G286" s="4" t="s">
        <v>1146</v>
      </c>
      <c r="H286" s="3" t="s">
        <v>8</v>
      </c>
      <c r="I286" s="27">
        <v>21.071750000000002</v>
      </c>
      <c r="J286" s="27">
        <v>-101.63218000000001</v>
      </c>
      <c r="K286" s="3"/>
      <c r="L286" s="5" t="str">
        <f t="shared" si="8"/>
        <v>Ver en Google Maps</v>
      </c>
      <c r="M286" s="15">
        <v>2</v>
      </c>
      <c r="O286" s="1">
        <f>DAY(Tabla14[[#This Row],[Fecha de rev]])</f>
        <v>0</v>
      </c>
      <c r="P286" s="1">
        <f>MONTH(Tabla14[[#This Row],[Fecha de rev]])</f>
        <v>1</v>
      </c>
      <c r="Q286" s="1">
        <f>YEAR(Tabla14[[#This Row],[Fecha de rev]])</f>
        <v>1900</v>
      </c>
      <c r="AC286" s="1"/>
      <c r="AF286" s="121"/>
    </row>
    <row r="287" spans="1:32" x14ac:dyDescent="0.2">
      <c r="A287" s="14">
        <v>734</v>
      </c>
      <c r="B287" s="3" t="s">
        <v>956</v>
      </c>
      <c r="C287" s="27" t="s">
        <v>429</v>
      </c>
      <c r="D287" s="27" t="s">
        <v>15</v>
      </c>
      <c r="E287" s="4" t="s">
        <v>320</v>
      </c>
      <c r="F287" s="4" t="s">
        <v>701</v>
      </c>
      <c r="G287" s="4" t="s">
        <v>1037</v>
      </c>
      <c r="H287" s="3" t="s">
        <v>8</v>
      </c>
      <c r="I287" s="27">
        <v>21.128499999999999</v>
      </c>
      <c r="J287" s="27">
        <v>-101.71902</v>
      </c>
      <c r="K287" s="3"/>
      <c r="L287" s="5" t="str">
        <f t="shared" si="8"/>
        <v>Ver en Google Maps</v>
      </c>
      <c r="M287" s="15">
        <v>2</v>
      </c>
      <c r="O287" s="1">
        <f>DAY(Tabla14[[#This Row],[Fecha de rev]])</f>
        <v>0</v>
      </c>
      <c r="P287" s="1">
        <f>MONTH(Tabla14[[#This Row],[Fecha de rev]])</f>
        <v>1</v>
      </c>
      <c r="Q287" s="1">
        <f>YEAR(Tabla14[[#This Row],[Fecha de rev]])</f>
        <v>1900</v>
      </c>
      <c r="AC287" s="1"/>
      <c r="AF287" s="121"/>
    </row>
    <row r="288" spans="1:32" x14ac:dyDescent="0.2">
      <c r="A288" s="14">
        <v>736</v>
      </c>
      <c r="B288" s="3" t="s">
        <v>956</v>
      </c>
      <c r="C288" s="27" t="s">
        <v>429</v>
      </c>
      <c r="D288" s="27" t="s">
        <v>15</v>
      </c>
      <c r="E288" s="4" t="s">
        <v>321</v>
      </c>
      <c r="F288" s="4" t="s">
        <v>702</v>
      </c>
      <c r="G288" s="4" t="s">
        <v>1079</v>
      </c>
      <c r="H288" s="3" t="s">
        <v>8</v>
      </c>
      <c r="I288" s="27">
        <v>21.069682</v>
      </c>
      <c r="J288" s="27">
        <v>-101.58709500000001</v>
      </c>
      <c r="K288" s="3"/>
      <c r="L288" s="5" t="str">
        <f t="shared" si="8"/>
        <v>Ver en Google Maps</v>
      </c>
      <c r="M288" s="15">
        <v>2</v>
      </c>
      <c r="O288" s="1">
        <f>DAY(Tabla14[[#This Row],[Fecha de rev]])</f>
        <v>0</v>
      </c>
      <c r="P288" s="1">
        <f>MONTH(Tabla14[[#This Row],[Fecha de rev]])</f>
        <v>1</v>
      </c>
      <c r="Q288" s="1">
        <f>YEAR(Tabla14[[#This Row],[Fecha de rev]])</f>
        <v>1900</v>
      </c>
      <c r="AC288" s="1"/>
      <c r="AF288" s="121"/>
    </row>
    <row r="289" spans="1:32" x14ac:dyDescent="0.2">
      <c r="A289" s="14">
        <v>737</v>
      </c>
      <c r="B289" s="3" t="s">
        <v>956</v>
      </c>
      <c r="C289" s="27" t="s">
        <v>429</v>
      </c>
      <c r="D289" s="27" t="s">
        <v>15</v>
      </c>
      <c r="E289" s="4" t="s">
        <v>322</v>
      </c>
      <c r="F289" s="4" t="s">
        <v>703</v>
      </c>
      <c r="G289" s="4" t="s">
        <v>1093</v>
      </c>
      <c r="H289" s="3" t="s">
        <v>8</v>
      </c>
      <c r="I289" s="27">
        <v>21.057649999999999</v>
      </c>
      <c r="J289" s="27">
        <v>-101.63799</v>
      </c>
      <c r="K289" s="3"/>
      <c r="L289" s="5" t="str">
        <f t="shared" si="8"/>
        <v>Ver en Google Maps</v>
      </c>
      <c r="M289" s="15">
        <v>2</v>
      </c>
      <c r="O289" s="1">
        <f>DAY(Tabla14[[#This Row],[Fecha de rev]])</f>
        <v>0</v>
      </c>
      <c r="P289" s="1">
        <f>MONTH(Tabla14[[#This Row],[Fecha de rev]])</f>
        <v>1</v>
      </c>
      <c r="Q289" s="1">
        <f>YEAR(Tabla14[[#This Row],[Fecha de rev]])</f>
        <v>1900</v>
      </c>
      <c r="AC289" s="1"/>
      <c r="AF289" s="121"/>
    </row>
    <row r="290" spans="1:32" x14ac:dyDescent="0.2">
      <c r="A290" s="14">
        <v>739</v>
      </c>
      <c r="B290" s="3" t="s">
        <v>956</v>
      </c>
      <c r="C290" s="27" t="s">
        <v>429</v>
      </c>
      <c r="D290" s="27" t="s">
        <v>15</v>
      </c>
      <c r="E290" s="4" t="s">
        <v>323</v>
      </c>
      <c r="F290" s="4" t="s">
        <v>704</v>
      </c>
      <c r="G290" s="4" t="s">
        <v>1147</v>
      </c>
      <c r="H290" s="3" t="s">
        <v>8</v>
      </c>
      <c r="I290" s="27">
        <v>21.118880000000001</v>
      </c>
      <c r="J290" s="27">
        <v>-101.60182</v>
      </c>
      <c r="K290" s="3"/>
      <c r="L290" s="5" t="str">
        <f t="shared" si="8"/>
        <v>Ver en Google Maps</v>
      </c>
      <c r="M290" s="15">
        <v>2</v>
      </c>
      <c r="O290" s="1">
        <f>DAY(Tabla14[[#This Row],[Fecha de rev]])</f>
        <v>0</v>
      </c>
      <c r="P290" s="1">
        <f>MONTH(Tabla14[[#This Row],[Fecha de rev]])</f>
        <v>1</v>
      </c>
      <c r="Q290" s="1">
        <f>YEAR(Tabla14[[#This Row],[Fecha de rev]])</f>
        <v>1900</v>
      </c>
      <c r="AC290" s="1"/>
      <c r="AF290" s="121"/>
    </row>
    <row r="291" spans="1:32" x14ac:dyDescent="0.2">
      <c r="A291" s="14">
        <v>745</v>
      </c>
      <c r="B291" s="3" t="s">
        <v>956</v>
      </c>
      <c r="C291" s="27" t="s">
        <v>429</v>
      </c>
      <c r="D291" s="27" t="s">
        <v>17</v>
      </c>
      <c r="E291" s="4" t="s">
        <v>324</v>
      </c>
      <c r="F291" s="4" t="s">
        <v>705</v>
      </c>
      <c r="G291" s="4" t="s">
        <v>1126</v>
      </c>
      <c r="H291" s="3" t="s">
        <v>8</v>
      </c>
      <c r="I291" s="27">
        <v>21.143298999999999</v>
      </c>
      <c r="J291" s="27">
        <v>-101.768438</v>
      </c>
      <c r="K291" s="3"/>
      <c r="L291" s="5" t="str">
        <f t="shared" si="8"/>
        <v>Ver en Google Maps</v>
      </c>
      <c r="M291" s="15">
        <v>1</v>
      </c>
      <c r="O291" s="1">
        <f>DAY(Tabla14[[#This Row],[Fecha de rev]])</f>
        <v>0</v>
      </c>
      <c r="P291" s="1">
        <f>MONTH(Tabla14[[#This Row],[Fecha de rev]])</f>
        <v>1</v>
      </c>
      <c r="Q291" s="1">
        <f>YEAR(Tabla14[[#This Row],[Fecha de rev]])</f>
        <v>1900</v>
      </c>
      <c r="AC291" s="1"/>
      <c r="AF291" s="121"/>
    </row>
    <row r="292" spans="1:32" x14ac:dyDescent="0.2">
      <c r="A292" s="14">
        <v>746</v>
      </c>
      <c r="B292" s="3" t="s">
        <v>956</v>
      </c>
      <c r="C292" s="27" t="s">
        <v>429</v>
      </c>
      <c r="D292" s="27" t="s">
        <v>17</v>
      </c>
      <c r="E292" s="4" t="s">
        <v>325</v>
      </c>
      <c r="F292" s="4" t="s">
        <v>706</v>
      </c>
      <c r="G292" s="4" t="s">
        <v>1148</v>
      </c>
      <c r="H292" s="3" t="s">
        <v>8</v>
      </c>
      <c r="I292" s="27">
        <v>21.083580000000001</v>
      </c>
      <c r="J292" s="27">
        <v>-101.648144</v>
      </c>
      <c r="K292" s="3"/>
      <c r="L292" s="5" t="str">
        <f t="shared" si="8"/>
        <v>Ver en Google Maps</v>
      </c>
      <c r="M292" s="15">
        <v>1</v>
      </c>
      <c r="O292" s="1">
        <f>DAY(Tabla14[[#This Row],[Fecha de rev]])</f>
        <v>0</v>
      </c>
      <c r="P292" s="1">
        <f>MONTH(Tabla14[[#This Row],[Fecha de rev]])</f>
        <v>1</v>
      </c>
      <c r="Q292" s="1">
        <f>YEAR(Tabla14[[#This Row],[Fecha de rev]])</f>
        <v>1900</v>
      </c>
      <c r="AC292" s="1"/>
      <c r="AF292" s="121"/>
    </row>
    <row r="293" spans="1:32" x14ac:dyDescent="0.2">
      <c r="A293" s="14">
        <v>747</v>
      </c>
      <c r="B293" s="3" t="s">
        <v>956</v>
      </c>
      <c r="C293" s="27" t="s">
        <v>429</v>
      </c>
      <c r="D293" s="27" t="s">
        <v>16</v>
      </c>
      <c r="E293" s="4" t="s">
        <v>326</v>
      </c>
      <c r="F293" s="4" t="s">
        <v>707</v>
      </c>
      <c r="G293" s="4" t="s">
        <v>1149</v>
      </c>
      <c r="H293" s="3" t="s">
        <v>8</v>
      </c>
      <c r="I293" s="27">
        <v>21.097518999999998</v>
      </c>
      <c r="J293" s="27">
        <v>-101.606953</v>
      </c>
      <c r="K293" s="3"/>
      <c r="L293" s="5" t="str">
        <f t="shared" si="8"/>
        <v>Ver en Google Maps</v>
      </c>
      <c r="M293" s="15">
        <v>1</v>
      </c>
      <c r="O293" s="1">
        <f>DAY(Tabla14[[#This Row],[Fecha de rev]])</f>
        <v>0</v>
      </c>
      <c r="P293" s="1">
        <f>MONTH(Tabla14[[#This Row],[Fecha de rev]])</f>
        <v>1</v>
      </c>
      <c r="Q293" s="1">
        <f>YEAR(Tabla14[[#This Row],[Fecha de rev]])</f>
        <v>1900</v>
      </c>
      <c r="AC293" s="1"/>
      <c r="AF293" s="121"/>
    </row>
    <row r="294" spans="1:32" x14ac:dyDescent="0.2">
      <c r="A294" s="14">
        <v>749</v>
      </c>
      <c r="B294" s="3" t="s">
        <v>956</v>
      </c>
      <c r="C294" s="27" t="s">
        <v>429</v>
      </c>
      <c r="D294" s="27" t="s">
        <v>15</v>
      </c>
      <c r="E294" s="4" t="s">
        <v>327</v>
      </c>
      <c r="F294" s="4" t="s">
        <v>708</v>
      </c>
      <c r="G294" s="4" t="s">
        <v>1105</v>
      </c>
      <c r="H294" s="3" t="s">
        <v>8</v>
      </c>
      <c r="I294" s="27">
        <v>21.082003</v>
      </c>
      <c r="J294" s="27">
        <v>-101.62056</v>
      </c>
      <c r="K294" s="3"/>
      <c r="L294" s="5" t="str">
        <f t="shared" si="8"/>
        <v>Ver en Google Maps</v>
      </c>
      <c r="M294" s="15">
        <v>2</v>
      </c>
      <c r="O294" s="1">
        <f>DAY(Tabla14[[#This Row],[Fecha de rev]])</f>
        <v>0</v>
      </c>
      <c r="P294" s="1">
        <f>MONTH(Tabla14[[#This Row],[Fecha de rev]])</f>
        <v>1</v>
      </c>
      <c r="Q294" s="1">
        <f>YEAR(Tabla14[[#This Row],[Fecha de rev]])</f>
        <v>1900</v>
      </c>
      <c r="AC294" s="1"/>
      <c r="AF294" s="121"/>
    </row>
    <row r="295" spans="1:32" x14ac:dyDescent="0.2">
      <c r="A295" s="14">
        <v>750</v>
      </c>
      <c r="B295" s="3" t="s">
        <v>956</v>
      </c>
      <c r="C295" s="27" t="s">
        <v>429</v>
      </c>
      <c r="D295" s="27" t="s">
        <v>16</v>
      </c>
      <c r="E295" s="4" t="s">
        <v>328</v>
      </c>
      <c r="F295" s="4" t="s">
        <v>709</v>
      </c>
      <c r="G295" s="4" t="s">
        <v>117</v>
      </c>
      <c r="H295" s="3" t="s">
        <v>8</v>
      </c>
      <c r="I295" s="27">
        <v>21.085061</v>
      </c>
      <c r="J295" s="27">
        <v>-101.591691</v>
      </c>
      <c r="K295" s="3"/>
      <c r="L295" s="5" t="str">
        <f t="shared" si="8"/>
        <v>Ver en Google Maps</v>
      </c>
      <c r="M295" s="15">
        <v>1</v>
      </c>
      <c r="O295" s="1">
        <f>DAY(Tabla14[[#This Row],[Fecha de rev]])</f>
        <v>0</v>
      </c>
      <c r="P295" s="1">
        <f>MONTH(Tabla14[[#This Row],[Fecha de rev]])</f>
        <v>1</v>
      </c>
      <c r="Q295" s="1">
        <f>YEAR(Tabla14[[#This Row],[Fecha de rev]])</f>
        <v>1900</v>
      </c>
      <c r="AC295" s="1"/>
      <c r="AF295" s="121"/>
    </row>
    <row r="296" spans="1:32" x14ac:dyDescent="0.2">
      <c r="A296" s="14">
        <v>755</v>
      </c>
      <c r="B296" s="3" t="s">
        <v>956</v>
      </c>
      <c r="C296" s="27" t="s">
        <v>429</v>
      </c>
      <c r="D296" s="27" t="s">
        <v>15</v>
      </c>
      <c r="E296" s="4" t="s">
        <v>329</v>
      </c>
      <c r="F296" s="4" t="s">
        <v>710</v>
      </c>
      <c r="G296" s="4" t="s">
        <v>330</v>
      </c>
      <c r="H296" s="3" t="s">
        <v>8</v>
      </c>
      <c r="I296" s="27">
        <v>21.188616</v>
      </c>
      <c r="J296" s="27">
        <v>-101.764533</v>
      </c>
      <c r="K296" s="3"/>
      <c r="L296" s="5" t="str">
        <f t="shared" si="8"/>
        <v>Ver en Google Maps</v>
      </c>
      <c r="M296" s="15">
        <v>2</v>
      </c>
      <c r="O296" s="1">
        <f>DAY(Tabla14[[#This Row],[Fecha de rev]])</f>
        <v>0</v>
      </c>
      <c r="P296" s="1">
        <f>MONTH(Tabla14[[#This Row],[Fecha de rev]])</f>
        <v>1</v>
      </c>
      <c r="Q296" s="1">
        <f>YEAR(Tabla14[[#This Row],[Fecha de rev]])</f>
        <v>1900</v>
      </c>
      <c r="AC296" s="1"/>
      <c r="AF296" s="121"/>
    </row>
    <row r="297" spans="1:32" x14ac:dyDescent="0.2">
      <c r="A297" s="14">
        <v>756</v>
      </c>
      <c r="B297" s="3" t="s">
        <v>956</v>
      </c>
      <c r="C297" s="27" t="s">
        <v>14</v>
      </c>
      <c r="D297" s="27" t="s">
        <v>404</v>
      </c>
      <c r="E297" s="4" t="s">
        <v>331</v>
      </c>
      <c r="F297" s="4" t="s">
        <v>711</v>
      </c>
      <c r="G297" s="4" t="s">
        <v>1150</v>
      </c>
      <c r="H297" s="3" t="s">
        <v>8</v>
      </c>
      <c r="I297" s="27">
        <v>21.12473</v>
      </c>
      <c r="J297" s="27">
        <v>-101.60183000000001</v>
      </c>
      <c r="K297" s="3"/>
      <c r="L297" s="5" t="str">
        <f t="shared" si="8"/>
        <v>Ver en Google Maps</v>
      </c>
      <c r="M297" s="15">
        <v>1</v>
      </c>
      <c r="O297" s="1">
        <f>DAY(Tabla14[[#This Row],[Fecha de rev]])</f>
        <v>0</v>
      </c>
      <c r="P297" s="1">
        <f>MONTH(Tabla14[[#This Row],[Fecha de rev]])</f>
        <v>1</v>
      </c>
      <c r="Q297" s="1">
        <f>YEAR(Tabla14[[#This Row],[Fecha de rev]])</f>
        <v>1900</v>
      </c>
      <c r="AC297" s="1"/>
      <c r="AF297" s="121"/>
    </row>
    <row r="298" spans="1:32" x14ac:dyDescent="0.2">
      <c r="A298" s="14">
        <v>757</v>
      </c>
      <c r="B298" s="3" t="s">
        <v>956</v>
      </c>
      <c r="C298" s="27" t="s">
        <v>429</v>
      </c>
      <c r="D298" s="27" t="s">
        <v>16</v>
      </c>
      <c r="E298" s="4" t="s">
        <v>332</v>
      </c>
      <c r="F298" s="4" t="s">
        <v>712</v>
      </c>
      <c r="G298" s="4" t="s">
        <v>145</v>
      </c>
      <c r="H298" s="3" t="s">
        <v>8</v>
      </c>
      <c r="I298" s="27">
        <v>21.134125000000001</v>
      </c>
      <c r="J298" s="27">
        <v>-101.774197</v>
      </c>
      <c r="K298" s="3"/>
      <c r="L298" s="5" t="str">
        <f t="shared" si="8"/>
        <v>Ver en Google Maps</v>
      </c>
      <c r="M298" s="15">
        <v>1</v>
      </c>
      <c r="O298" s="1">
        <f>DAY(Tabla14[[#This Row],[Fecha de rev]])</f>
        <v>0</v>
      </c>
      <c r="P298" s="1">
        <f>MONTH(Tabla14[[#This Row],[Fecha de rev]])</f>
        <v>1</v>
      </c>
      <c r="Q298" s="1">
        <f>YEAR(Tabla14[[#This Row],[Fecha de rev]])</f>
        <v>1900</v>
      </c>
      <c r="AC298" s="1"/>
      <c r="AF298" s="121"/>
    </row>
    <row r="299" spans="1:32" x14ac:dyDescent="0.2">
      <c r="A299" s="14">
        <v>758</v>
      </c>
      <c r="B299" s="3" t="s">
        <v>956</v>
      </c>
      <c r="C299" s="27" t="s">
        <v>429</v>
      </c>
      <c r="D299" s="27" t="s">
        <v>15</v>
      </c>
      <c r="E299" s="4" t="s">
        <v>333</v>
      </c>
      <c r="F299" s="4" t="s">
        <v>713</v>
      </c>
      <c r="G299" s="4" t="s">
        <v>145</v>
      </c>
      <c r="H299" s="3" t="s">
        <v>8</v>
      </c>
      <c r="I299" s="27">
        <v>21.134758000000001</v>
      </c>
      <c r="J299" s="27">
        <v>-101.774316</v>
      </c>
      <c r="K299" s="3"/>
      <c r="L299" s="5" t="str">
        <f t="shared" si="8"/>
        <v>Ver en Google Maps</v>
      </c>
      <c r="M299" s="15">
        <v>2</v>
      </c>
      <c r="O299" s="1">
        <f>DAY(Tabla14[[#This Row],[Fecha de rev]])</f>
        <v>0</v>
      </c>
      <c r="P299" s="1">
        <f>MONTH(Tabla14[[#This Row],[Fecha de rev]])</f>
        <v>1</v>
      </c>
      <c r="Q299" s="1">
        <f>YEAR(Tabla14[[#This Row],[Fecha de rev]])</f>
        <v>1900</v>
      </c>
      <c r="AC299" s="1"/>
      <c r="AF299" s="121"/>
    </row>
    <row r="300" spans="1:32" x14ac:dyDescent="0.2">
      <c r="A300" s="14">
        <v>759</v>
      </c>
      <c r="B300" s="3" t="s">
        <v>956</v>
      </c>
      <c r="C300" s="27" t="s">
        <v>429</v>
      </c>
      <c r="D300" s="27" t="s">
        <v>17</v>
      </c>
      <c r="E300" s="4" t="s">
        <v>334</v>
      </c>
      <c r="F300" s="4" t="s">
        <v>714</v>
      </c>
      <c r="G300" s="4" t="s">
        <v>1151</v>
      </c>
      <c r="H300" s="3" t="s">
        <v>8</v>
      </c>
      <c r="I300" s="27">
        <v>21.070872000000001</v>
      </c>
      <c r="J300" s="27">
        <v>-101.62791900000001</v>
      </c>
      <c r="K300" s="3"/>
      <c r="L300" s="5" t="str">
        <f t="shared" si="8"/>
        <v>Ver en Google Maps</v>
      </c>
      <c r="M300" s="15">
        <v>1</v>
      </c>
      <c r="O300" s="1">
        <f>DAY(Tabla14[[#This Row],[Fecha de rev]])</f>
        <v>0</v>
      </c>
      <c r="P300" s="1">
        <f>MONTH(Tabla14[[#This Row],[Fecha de rev]])</f>
        <v>1</v>
      </c>
      <c r="Q300" s="1">
        <f>YEAR(Tabla14[[#This Row],[Fecha de rev]])</f>
        <v>1900</v>
      </c>
      <c r="AC300" s="1"/>
      <c r="AF300" s="121"/>
    </row>
    <row r="301" spans="1:32" x14ac:dyDescent="0.2">
      <c r="A301" s="14">
        <v>760</v>
      </c>
      <c r="B301" s="3" t="s">
        <v>956</v>
      </c>
      <c r="C301" s="27" t="s">
        <v>429</v>
      </c>
      <c r="D301" s="27" t="s">
        <v>17</v>
      </c>
      <c r="E301" s="4" t="s">
        <v>335</v>
      </c>
      <c r="F301" s="4" t="s">
        <v>715</v>
      </c>
      <c r="G301" s="4" t="s">
        <v>1152</v>
      </c>
      <c r="H301" s="3" t="s">
        <v>8</v>
      </c>
      <c r="I301" s="27">
        <v>21.150936999999999</v>
      </c>
      <c r="J301" s="27">
        <v>-101.746589</v>
      </c>
      <c r="K301" s="3"/>
      <c r="L301" s="5" t="str">
        <f t="shared" si="8"/>
        <v>Ver en Google Maps</v>
      </c>
      <c r="M301" s="15">
        <v>1</v>
      </c>
      <c r="O301" s="1">
        <f>DAY(Tabla14[[#This Row],[Fecha de rev]])</f>
        <v>0</v>
      </c>
      <c r="P301" s="1">
        <f>MONTH(Tabla14[[#This Row],[Fecha de rev]])</f>
        <v>1</v>
      </c>
      <c r="Q301" s="1">
        <f>YEAR(Tabla14[[#This Row],[Fecha de rev]])</f>
        <v>1900</v>
      </c>
      <c r="AC301" s="1"/>
      <c r="AF301" s="121"/>
    </row>
    <row r="302" spans="1:32" x14ac:dyDescent="0.2">
      <c r="A302" s="14">
        <v>761</v>
      </c>
      <c r="B302" s="3" t="s">
        <v>956</v>
      </c>
      <c r="C302" s="27" t="s">
        <v>429</v>
      </c>
      <c r="D302" s="27" t="s">
        <v>336</v>
      </c>
      <c r="E302" s="4" t="s">
        <v>716</v>
      </c>
      <c r="F302" s="4" t="s">
        <v>717</v>
      </c>
      <c r="G302" s="4" t="s">
        <v>1079</v>
      </c>
      <c r="H302" s="3" t="s">
        <v>8</v>
      </c>
      <c r="I302" s="27">
        <v>21.063869</v>
      </c>
      <c r="J302" s="27">
        <v>-101.581649</v>
      </c>
      <c r="K302" s="3"/>
      <c r="L302" s="5" t="str">
        <f t="shared" si="8"/>
        <v>Ver en Google Maps</v>
      </c>
      <c r="M302" s="15">
        <v>2</v>
      </c>
      <c r="O302" s="1">
        <f>DAY(Tabla14[[#This Row],[Fecha de rev]])</f>
        <v>0</v>
      </c>
      <c r="P302" s="1">
        <f>MONTH(Tabla14[[#This Row],[Fecha de rev]])</f>
        <v>1</v>
      </c>
      <c r="Q302" s="1">
        <f>YEAR(Tabla14[[#This Row],[Fecha de rev]])</f>
        <v>1900</v>
      </c>
      <c r="AC302" s="1"/>
      <c r="AF302" s="121"/>
    </row>
    <row r="303" spans="1:32" x14ac:dyDescent="0.2">
      <c r="A303" s="14">
        <v>762</v>
      </c>
      <c r="B303" s="3" t="s">
        <v>956</v>
      </c>
      <c r="C303" s="27" t="s">
        <v>429</v>
      </c>
      <c r="D303" s="27" t="s">
        <v>17</v>
      </c>
      <c r="E303" s="4" t="s">
        <v>337</v>
      </c>
      <c r="F303" s="4" t="s">
        <v>718</v>
      </c>
      <c r="G303" s="4" t="s">
        <v>1065</v>
      </c>
      <c r="H303" s="3" t="s">
        <v>8</v>
      </c>
      <c r="I303" s="27">
        <v>21.099747000000001</v>
      </c>
      <c r="J303" s="27">
        <v>-101.576886</v>
      </c>
      <c r="K303" s="3"/>
      <c r="L303" s="5" t="str">
        <f t="shared" si="8"/>
        <v>Ver en Google Maps</v>
      </c>
      <c r="M303" s="15">
        <v>1</v>
      </c>
      <c r="O303" s="1">
        <f>DAY(Tabla14[[#This Row],[Fecha de rev]])</f>
        <v>0</v>
      </c>
      <c r="P303" s="1">
        <f>MONTH(Tabla14[[#This Row],[Fecha de rev]])</f>
        <v>1</v>
      </c>
      <c r="Q303" s="1">
        <f>YEAR(Tabla14[[#This Row],[Fecha de rev]])</f>
        <v>1900</v>
      </c>
      <c r="AC303" s="1"/>
      <c r="AF303" s="121"/>
    </row>
    <row r="304" spans="1:32" x14ac:dyDescent="0.2">
      <c r="A304" s="14">
        <v>763</v>
      </c>
      <c r="B304" s="3" t="s">
        <v>956</v>
      </c>
      <c r="C304" s="27" t="s">
        <v>429</v>
      </c>
      <c r="D304" s="27" t="s">
        <v>15</v>
      </c>
      <c r="E304" s="4" t="s">
        <v>338</v>
      </c>
      <c r="F304" s="4" t="s">
        <v>719</v>
      </c>
      <c r="G304" s="4" t="s">
        <v>1152</v>
      </c>
      <c r="H304" s="3" t="s">
        <v>8</v>
      </c>
      <c r="I304" s="27">
        <v>21.152619000000001</v>
      </c>
      <c r="J304" s="27">
        <v>-101.747007</v>
      </c>
      <c r="K304" s="3"/>
      <c r="L304" s="5" t="str">
        <f t="shared" si="8"/>
        <v>Ver en Google Maps</v>
      </c>
      <c r="M304" s="15">
        <v>2</v>
      </c>
      <c r="O304" s="1">
        <f>DAY(Tabla14[[#This Row],[Fecha de rev]])</f>
        <v>0</v>
      </c>
      <c r="P304" s="1">
        <f>MONTH(Tabla14[[#This Row],[Fecha de rev]])</f>
        <v>1</v>
      </c>
      <c r="Q304" s="1">
        <f>YEAR(Tabla14[[#This Row],[Fecha de rev]])</f>
        <v>1900</v>
      </c>
      <c r="AC304" s="1"/>
      <c r="AF304" s="121"/>
    </row>
    <row r="305" spans="1:32" x14ac:dyDescent="0.2">
      <c r="A305" s="14">
        <v>764</v>
      </c>
      <c r="B305" s="3" t="s">
        <v>956</v>
      </c>
      <c r="C305" s="27" t="s">
        <v>429</v>
      </c>
      <c r="D305" s="27" t="s">
        <v>15</v>
      </c>
      <c r="E305" s="4" t="s">
        <v>339</v>
      </c>
      <c r="F305" s="4" t="s">
        <v>720</v>
      </c>
      <c r="G305" s="4" t="s">
        <v>1153</v>
      </c>
      <c r="H305" s="3" t="s">
        <v>8</v>
      </c>
      <c r="I305" s="27">
        <v>21.144985999999999</v>
      </c>
      <c r="J305" s="27">
        <v>-101.652635</v>
      </c>
      <c r="K305" s="3" t="s">
        <v>139</v>
      </c>
      <c r="L305" s="5" t="str">
        <f t="shared" si="8"/>
        <v>Ver en Google Maps</v>
      </c>
      <c r="M305" s="15">
        <v>2</v>
      </c>
      <c r="N305" s="7">
        <v>45929</v>
      </c>
      <c r="O305" s="1">
        <f>DAY(Tabla14[[#This Row],[Fecha de rev]])</f>
        <v>29</v>
      </c>
      <c r="P305" s="1">
        <f>MONTH(Tabla14[[#This Row],[Fecha de rev]])</f>
        <v>9</v>
      </c>
      <c r="Q305" s="1">
        <f>YEAR(Tabla14[[#This Row],[Fecha de rev]])</f>
        <v>2025</v>
      </c>
      <c r="R305" s="1">
        <v>1</v>
      </c>
      <c r="S305" s="1" t="s">
        <v>138</v>
      </c>
      <c r="T305" s="1" t="s">
        <v>138</v>
      </c>
      <c r="U305" s="1" t="s">
        <v>138</v>
      </c>
      <c r="V305" s="1" t="s">
        <v>138</v>
      </c>
      <c r="W305" s="1" t="s">
        <v>138</v>
      </c>
      <c r="X305" s="1" t="s">
        <v>138</v>
      </c>
      <c r="Y305" s="1" t="s">
        <v>138</v>
      </c>
      <c r="Z305" s="1" t="s">
        <v>934</v>
      </c>
      <c r="AA305" s="1">
        <v>11.7</v>
      </c>
      <c r="AB305" s="1">
        <v>12.64</v>
      </c>
      <c r="AC305" s="2" t="s">
        <v>968</v>
      </c>
      <c r="AD305" s="2" t="s">
        <v>957</v>
      </c>
      <c r="AE305" s="1">
        <f t="shared" si="9"/>
        <v>7</v>
      </c>
      <c r="AF305" s="121"/>
    </row>
    <row r="306" spans="1:32" x14ac:dyDescent="0.2">
      <c r="A306" s="14">
        <v>765</v>
      </c>
      <c r="B306" s="3" t="s">
        <v>956</v>
      </c>
      <c r="C306" s="27" t="s">
        <v>429</v>
      </c>
      <c r="D306" s="27" t="s">
        <v>15</v>
      </c>
      <c r="E306" s="4" t="s">
        <v>338</v>
      </c>
      <c r="F306" s="4" t="s">
        <v>719</v>
      </c>
      <c r="G306" s="4" t="s">
        <v>300</v>
      </c>
      <c r="H306" s="3" t="s">
        <v>8</v>
      </c>
      <c r="I306" s="27">
        <v>21.152619000000001</v>
      </c>
      <c r="J306" s="27">
        <v>-101.747007</v>
      </c>
      <c r="K306" s="3"/>
      <c r="L306" s="5" t="str">
        <f t="shared" si="8"/>
        <v>Ver en Google Maps</v>
      </c>
      <c r="M306" s="15">
        <v>2</v>
      </c>
      <c r="O306" s="1">
        <f>DAY(Tabla14[[#This Row],[Fecha de rev]])</f>
        <v>0</v>
      </c>
      <c r="P306" s="1">
        <f>MONTH(Tabla14[[#This Row],[Fecha de rev]])</f>
        <v>1</v>
      </c>
      <c r="Q306" s="1">
        <f>YEAR(Tabla14[[#This Row],[Fecha de rev]])</f>
        <v>1900</v>
      </c>
      <c r="AC306" s="1"/>
      <c r="AF306" s="121"/>
    </row>
    <row r="307" spans="1:32" x14ac:dyDescent="0.2">
      <c r="A307" s="14">
        <v>770</v>
      </c>
      <c r="B307" s="3" t="s">
        <v>956</v>
      </c>
      <c r="C307" s="27" t="s">
        <v>429</v>
      </c>
      <c r="D307" s="27" t="s">
        <v>17</v>
      </c>
      <c r="E307" s="4" t="s">
        <v>340</v>
      </c>
      <c r="F307" s="4" t="s">
        <v>721</v>
      </c>
      <c r="G307" s="4" t="s">
        <v>1065</v>
      </c>
      <c r="H307" s="3" t="s">
        <v>8</v>
      </c>
      <c r="I307" s="27">
        <v>21.098651</v>
      </c>
      <c r="J307" s="27">
        <v>-101.57459</v>
      </c>
      <c r="K307" s="3"/>
      <c r="L307" s="5" t="str">
        <f t="shared" si="8"/>
        <v>Ver en Google Maps</v>
      </c>
      <c r="M307" s="15">
        <v>1</v>
      </c>
      <c r="O307" s="1">
        <f>DAY(Tabla14[[#This Row],[Fecha de rev]])</f>
        <v>0</v>
      </c>
      <c r="P307" s="1">
        <f>MONTH(Tabla14[[#This Row],[Fecha de rev]])</f>
        <v>1</v>
      </c>
      <c r="Q307" s="1">
        <f>YEAR(Tabla14[[#This Row],[Fecha de rev]])</f>
        <v>1900</v>
      </c>
      <c r="AC307" s="1"/>
      <c r="AF307" s="121"/>
    </row>
    <row r="308" spans="1:32" x14ac:dyDescent="0.2">
      <c r="A308" s="24">
        <v>772</v>
      </c>
      <c r="B308" s="3" t="s">
        <v>956</v>
      </c>
      <c r="C308" s="27" t="s">
        <v>429</v>
      </c>
      <c r="D308" s="27" t="s">
        <v>16</v>
      </c>
      <c r="E308" s="4" t="s">
        <v>722</v>
      </c>
      <c r="F308" s="4" t="s">
        <v>723</v>
      </c>
      <c r="G308" s="4" t="s">
        <v>330</v>
      </c>
      <c r="H308" s="3" t="s">
        <v>8</v>
      </c>
      <c r="I308" s="27">
        <v>21.183347999999999</v>
      </c>
      <c r="J308" s="27">
        <v>-101.766423</v>
      </c>
      <c r="K308" s="3"/>
      <c r="L308" s="5" t="str">
        <f t="shared" si="8"/>
        <v>Ver en Google Maps</v>
      </c>
      <c r="M308" s="15">
        <v>1</v>
      </c>
      <c r="N308" s="7">
        <v>45930</v>
      </c>
      <c r="O308" s="1">
        <f>DAY(Tabla14[[#This Row],[Fecha de rev]])</f>
        <v>30</v>
      </c>
      <c r="P308" s="1">
        <f>MONTH(Tabla14[[#This Row],[Fecha de rev]])</f>
        <v>9</v>
      </c>
      <c r="Q308" s="1">
        <f>YEAR(Tabla14[[#This Row],[Fecha de rev]])</f>
        <v>2025</v>
      </c>
      <c r="R308" s="1">
        <v>1</v>
      </c>
      <c r="S308" s="1" t="s">
        <v>934</v>
      </c>
      <c r="T308" s="1" t="s">
        <v>934</v>
      </c>
      <c r="U308" s="1" t="s">
        <v>138</v>
      </c>
      <c r="V308" s="1" t="s">
        <v>934</v>
      </c>
      <c r="W308" s="1" t="s">
        <v>138</v>
      </c>
      <c r="X308" s="1" t="s">
        <v>138</v>
      </c>
      <c r="Y308" s="1" t="s">
        <v>934</v>
      </c>
      <c r="AC308" s="2" t="s">
        <v>965</v>
      </c>
      <c r="AE308" s="1">
        <f t="shared" si="9"/>
        <v>3</v>
      </c>
      <c r="AF308" s="121"/>
    </row>
    <row r="309" spans="1:32" x14ac:dyDescent="0.2">
      <c r="A309" s="14">
        <v>774</v>
      </c>
      <c r="B309" s="3" t="s">
        <v>956</v>
      </c>
      <c r="C309" s="27" t="s">
        <v>429</v>
      </c>
      <c r="D309" s="27" t="s">
        <v>16</v>
      </c>
      <c r="E309" s="4" t="s">
        <v>341</v>
      </c>
      <c r="F309" s="4" t="s">
        <v>724</v>
      </c>
      <c r="G309" s="4" t="s">
        <v>342</v>
      </c>
      <c r="H309" s="3" t="s">
        <v>8</v>
      </c>
      <c r="I309" s="27">
        <v>21.153176999999999</v>
      </c>
      <c r="J309" s="27">
        <v>-101.743584</v>
      </c>
      <c r="K309" s="3"/>
      <c r="L309" s="5" t="str">
        <f t="shared" si="8"/>
        <v>Ver en Google Maps</v>
      </c>
      <c r="M309" s="15">
        <v>1</v>
      </c>
      <c r="O309" s="1">
        <f>DAY(Tabla14[[#This Row],[Fecha de rev]])</f>
        <v>0</v>
      </c>
      <c r="P309" s="1">
        <f>MONTH(Tabla14[[#This Row],[Fecha de rev]])</f>
        <v>1</v>
      </c>
      <c r="Q309" s="1">
        <f>YEAR(Tabla14[[#This Row],[Fecha de rev]])</f>
        <v>1900</v>
      </c>
      <c r="AC309" s="1"/>
      <c r="AF309" s="121"/>
    </row>
    <row r="310" spans="1:32" x14ac:dyDescent="0.2">
      <c r="A310" s="14">
        <v>780</v>
      </c>
      <c r="B310" s="3" t="s">
        <v>956</v>
      </c>
      <c r="C310" s="27" t="s">
        <v>429</v>
      </c>
      <c r="D310" s="27" t="s">
        <v>16</v>
      </c>
      <c r="E310" s="4" t="s">
        <v>343</v>
      </c>
      <c r="F310" s="4" t="s">
        <v>725</v>
      </c>
      <c r="G310" s="4" t="s">
        <v>1135</v>
      </c>
      <c r="H310" s="3" t="s">
        <v>8</v>
      </c>
      <c r="I310" s="27">
        <v>21.153790000000001</v>
      </c>
      <c r="J310" s="27">
        <v>-101.73441</v>
      </c>
      <c r="K310" s="3"/>
      <c r="L310" s="5" t="str">
        <f t="shared" si="8"/>
        <v>Ver en Google Maps</v>
      </c>
      <c r="M310" s="15">
        <v>1</v>
      </c>
      <c r="O310" s="1">
        <f>DAY(Tabla14[[#This Row],[Fecha de rev]])</f>
        <v>0</v>
      </c>
      <c r="P310" s="1">
        <f>MONTH(Tabla14[[#This Row],[Fecha de rev]])</f>
        <v>1</v>
      </c>
      <c r="Q310" s="1">
        <f>YEAR(Tabla14[[#This Row],[Fecha de rev]])</f>
        <v>1900</v>
      </c>
      <c r="AC310" s="1"/>
      <c r="AF310" s="121"/>
    </row>
    <row r="311" spans="1:32" x14ac:dyDescent="0.2">
      <c r="A311" s="14">
        <v>781</v>
      </c>
      <c r="B311" s="3" t="s">
        <v>956</v>
      </c>
      <c r="C311" s="27" t="s">
        <v>429</v>
      </c>
      <c r="D311" s="27" t="s">
        <v>16</v>
      </c>
      <c r="E311" s="4" t="s">
        <v>344</v>
      </c>
      <c r="F311" s="4" t="s">
        <v>726</v>
      </c>
      <c r="G311" s="4" t="s">
        <v>1154</v>
      </c>
      <c r="H311" s="3" t="s">
        <v>8</v>
      </c>
      <c r="I311" s="27">
        <v>21.081939999999999</v>
      </c>
      <c r="J311" s="27">
        <v>-101.64836</v>
      </c>
      <c r="K311" s="3"/>
      <c r="L311" s="5" t="str">
        <f t="shared" si="8"/>
        <v>Ver en Google Maps</v>
      </c>
      <c r="M311" s="15">
        <v>1</v>
      </c>
      <c r="O311" s="1">
        <f>DAY(Tabla14[[#This Row],[Fecha de rev]])</f>
        <v>0</v>
      </c>
      <c r="P311" s="1">
        <f>MONTH(Tabla14[[#This Row],[Fecha de rev]])</f>
        <v>1</v>
      </c>
      <c r="Q311" s="1">
        <f>YEAR(Tabla14[[#This Row],[Fecha de rev]])</f>
        <v>1900</v>
      </c>
      <c r="AC311" s="1"/>
      <c r="AF311" s="121"/>
    </row>
    <row r="312" spans="1:32" x14ac:dyDescent="0.2">
      <c r="A312" s="14">
        <v>782</v>
      </c>
      <c r="B312" s="3" t="s">
        <v>956</v>
      </c>
      <c r="C312" s="27" t="s">
        <v>429</v>
      </c>
      <c r="D312" s="27" t="s">
        <v>17</v>
      </c>
      <c r="E312" s="4" t="s">
        <v>345</v>
      </c>
      <c r="F312" s="4" t="s">
        <v>727</v>
      </c>
      <c r="G312" s="4" t="s">
        <v>22</v>
      </c>
      <c r="H312" s="3" t="s">
        <v>8</v>
      </c>
      <c r="I312" s="27">
        <v>21.101130000000001</v>
      </c>
      <c r="J312" s="27">
        <v>-101.58607000000001</v>
      </c>
      <c r="K312" s="3"/>
      <c r="L312" s="5" t="str">
        <f t="shared" si="8"/>
        <v>Ver en Google Maps</v>
      </c>
      <c r="M312" s="15">
        <v>1</v>
      </c>
      <c r="O312" s="1">
        <f>DAY(Tabla14[[#This Row],[Fecha de rev]])</f>
        <v>0</v>
      </c>
      <c r="P312" s="1">
        <f>MONTH(Tabla14[[#This Row],[Fecha de rev]])</f>
        <v>1</v>
      </c>
      <c r="Q312" s="1">
        <f>YEAR(Tabla14[[#This Row],[Fecha de rev]])</f>
        <v>1900</v>
      </c>
      <c r="AC312" s="1"/>
      <c r="AF312" s="121"/>
    </row>
    <row r="313" spans="1:32" x14ac:dyDescent="0.2">
      <c r="A313" s="14">
        <v>783</v>
      </c>
      <c r="B313" s="3" t="s">
        <v>956</v>
      </c>
      <c r="C313" s="27" t="s">
        <v>429</v>
      </c>
      <c r="D313" s="27" t="s">
        <v>16</v>
      </c>
      <c r="E313" s="4" t="s">
        <v>346</v>
      </c>
      <c r="F313" s="4" t="s">
        <v>728</v>
      </c>
      <c r="G313" s="4" t="s">
        <v>22</v>
      </c>
      <c r="H313" s="3" t="s">
        <v>8</v>
      </c>
      <c r="I313" s="27">
        <v>21.093223999999999</v>
      </c>
      <c r="J313" s="27">
        <v>-101.587727</v>
      </c>
      <c r="K313" s="3"/>
      <c r="L313" s="5" t="str">
        <f t="shared" si="8"/>
        <v>Ver en Google Maps</v>
      </c>
      <c r="M313" s="15">
        <v>1</v>
      </c>
      <c r="O313" s="1">
        <f>DAY(Tabla14[[#This Row],[Fecha de rev]])</f>
        <v>0</v>
      </c>
      <c r="P313" s="1">
        <f>MONTH(Tabla14[[#This Row],[Fecha de rev]])</f>
        <v>1</v>
      </c>
      <c r="Q313" s="1">
        <f>YEAR(Tabla14[[#This Row],[Fecha de rev]])</f>
        <v>1900</v>
      </c>
      <c r="AC313" s="1"/>
      <c r="AF313" s="121"/>
    </row>
    <row r="314" spans="1:32" x14ac:dyDescent="0.2">
      <c r="A314" s="14">
        <v>786</v>
      </c>
      <c r="B314" s="3" t="s">
        <v>956</v>
      </c>
      <c r="C314" s="27" t="s">
        <v>429</v>
      </c>
      <c r="D314" s="27" t="s">
        <v>132</v>
      </c>
      <c r="E314" s="4" t="s">
        <v>347</v>
      </c>
      <c r="F314" s="4" t="s">
        <v>729</v>
      </c>
      <c r="G314" s="4" t="s">
        <v>1150</v>
      </c>
      <c r="H314" s="3" t="s">
        <v>8</v>
      </c>
      <c r="I314" s="27">
        <v>21.12501</v>
      </c>
      <c r="J314" s="27">
        <v>-101.59496</v>
      </c>
      <c r="K314" s="3"/>
      <c r="L314" s="5" t="str">
        <f t="shared" si="8"/>
        <v>Ver en Google Maps</v>
      </c>
      <c r="M314" s="15">
        <v>2</v>
      </c>
      <c r="O314" s="1">
        <f>DAY(Tabla14[[#This Row],[Fecha de rev]])</f>
        <v>0</v>
      </c>
      <c r="P314" s="1">
        <f>MONTH(Tabla14[[#This Row],[Fecha de rev]])</f>
        <v>1</v>
      </c>
      <c r="Q314" s="1">
        <f>YEAR(Tabla14[[#This Row],[Fecha de rev]])</f>
        <v>1900</v>
      </c>
      <c r="AC314" s="1"/>
      <c r="AF314" s="121"/>
    </row>
    <row r="315" spans="1:32" x14ac:dyDescent="0.2">
      <c r="A315" s="14">
        <v>791</v>
      </c>
      <c r="B315" s="3" t="s">
        <v>956</v>
      </c>
      <c r="C315" s="27" t="s">
        <v>429</v>
      </c>
      <c r="D315" s="27" t="s">
        <v>132</v>
      </c>
      <c r="E315" s="4" t="s">
        <v>730</v>
      </c>
      <c r="F315" s="4" t="s">
        <v>731</v>
      </c>
      <c r="G315" s="4" t="s">
        <v>1127</v>
      </c>
      <c r="H315" s="3" t="s">
        <v>8</v>
      </c>
      <c r="I315" s="27">
        <v>21.066155999999999</v>
      </c>
      <c r="J315" s="27">
        <v>-101.624369</v>
      </c>
      <c r="K315" s="3"/>
      <c r="L315" s="5" t="str">
        <f t="shared" si="8"/>
        <v>Ver en Google Maps</v>
      </c>
      <c r="M315" s="15">
        <v>2</v>
      </c>
      <c r="O315" s="1">
        <f>DAY(Tabla14[[#This Row],[Fecha de rev]])</f>
        <v>0</v>
      </c>
      <c r="P315" s="1">
        <f>MONTH(Tabla14[[#This Row],[Fecha de rev]])</f>
        <v>1</v>
      </c>
      <c r="Q315" s="1">
        <f>YEAR(Tabla14[[#This Row],[Fecha de rev]])</f>
        <v>1900</v>
      </c>
      <c r="AC315" s="1"/>
      <c r="AF315" s="121"/>
    </row>
    <row r="316" spans="1:32" x14ac:dyDescent="0.2">
      <c r="A316" s="14">
        <v>792</v>
      </c>
      <c r="B316" s="3" t="s">
        <v>956</v>
      </c>
      <c r="C316" s="27" t="s">
        <v>429</v>
      </c>
      <c r="D316" s="27" t="s">
        <v>132</v>
      </c>
      <c r="E316" s="4" t="s">
        <v>732</v>
      </c>
      <c r="F316" s="4" t="s">
        <v>733</v>
      </c>
      <c r="G316" s="4" t="s">
        <v>1099</v>
      </c>
      <c r="H316" s="3" t="s">
        <v>8</v>
      </c>
      <c r="I316" s="27">
        <v>21.172366</v>
      </c>
      <c r="J316" s="27">
        <v>-101.760802</v>
      </c>
      <c r="K316" s="3"/>
      <c r="L316" s="5" t="str">
        <f t="shared" si="8"/>
        <v>Ver en Google Maps</v>
      </c>
      <c r="M316" s="15">
        <v>2</v>
      </c>
      <c r="O316" s="1">
        <f>DAY(Tabla14[[#This Row],[Fecha de rev]])</f>
        <v>0</v>
      </c>
      <c r="P316" s="1">
        <f>MONTH(Tabla14[[#This Row],[Fecha de rev]])</f>
        <v>1</v>
      </c>
      <c r="Q316" s="1">
        <f>YEAR(Tabla14[[#This Row],[Fecha de rev]])</f>
        <v>1900</v>
      </c>
      <c r="AC316" s="1"/>
      <c r="AF316" s="121"/>
    </row>
    <row r="317" spans="1:32" x14ac:dyDescent="0.2">
      <c r="A317" s="14">
        <v>794</v>
      </c>
      <c r="B317" s="3" t="s">
        <v>956</v>
      </c>
      <c r="C317" s="27" t="s">
        <v>429</v>
      </c>
      <c r="D317" s="27" t="s">
        <v>132</v>
      </c>
      <c r="E317" s="4" t="s">
        <v>348</v>
      </c>
      <c r="F317" s="4" t="s">
        <v>734</v>
      </c>
      <c r="G317" s="4" t="s">
        <v>1155</v>
      </c>
      <c r="H317" s="3" t="s">
        <v>8</v>
      </c>
      <c r="I317" s="27">
        <v>21.097061</v>
      </c>
      <c r="J317" s="27">
        <v>-101.620058</v>
      </c>
      <c r="K317" s="3"/>
      <c r="L317" s="5" t="str">
        <f t="shared" si="8"/>
        <v>Ver en Google Maps</v>
      </c>
      <c r="M317" s="15">
        <v>2</v>
      </c>
      <c r="O317" s="1">
        <f>DAY(Tabla14[[#This Row],[Fecha de rev]])</f>
        <v>0</v>
      </c>
      <c r="P317" s="1">
        <f>MONTH(Tabla14[[#This Row],[Fecha de rev]])</f>
        <v>1</v>
      </c>
      <c r="Q317" s="1">
        <f>YEAR(Tabla14[[#This Row],[Fecha de rev]])</f>
        <v>1900</v>
      </c>
      <c r="AC317" s="1"/>
      <c r="AF317" s="121"/>
    </row>
    <row r="318" spans="1:32" x14ac:dyDescent="0.2">
      <c r="A318" s="14">
        <v>802</v>
      </c>
      <c r="B318" s="3" t="s">
        <v>956</v>
      </c>
      <c r="C318" s="27" t="s">
        <v>14</v>
      </c>
      <c r="D318" s="27" t="s">
        <v>735</v>
      </c>
      <c r="E318" s="4" t="s">
        <v>736</v>
      </c>
      <c r="F318" s="4" t="s">
        <v>737</v>
      </c>
      <c r="G318" s="4" t="s">
        <v>981</v>
      </c>
      <c r="H318" s="3" t="s">
        <v>8</v>
      </c>
      <c r="I318" s="27">
        <v>21.12846</v>
      </c>
      <c r="J318" s="27">
        <v>-101.7437</v>
      </c>
      <c r="K318" s="3"/>
      <c r="L318" s="5" t="str">
        <f t="shared" si="8"/>
        <v>Ver en Google Maps</v>
      </c>
      <c r="M318" s="15">
        <v>2</v>
      </c>
      <c r="O318" s="1">
        <f>DAY(Tabla14[[#This Row],[Fecha de rev]])</f>
        <v>0</v>
      </c>
      <c r="P318" s="1">
        <f>MONTH(Tabla14[[#This Row],[Fecha de rev]])</f>
        <v>1</v>
      </c>
      <c r="Q318" s="1">
        <f>YEAR(Tabla14[[#This Row],[Fecha de rev]])</f>
        <v>1900</v>
      </c>
      <c r="AC318" s="1"/>
      <c r="AF318" s="121"/>
    </row>
    <row r="319" spans="1:32" x14ac:dyDescent="0.2">
      <c r="A319" s="14">
        <v>804</v>
      </c>
      <c r="B319" s="3" t="s">
        <v>956</v>
      </c>
      <c r="C319" s="27" t="s">
        <v>429</v>
      </c>
      <c r="D319" s="27" t="s">
        <v>336</v>
      </c>
      <c r="E319" s="4" t="s">
        <v>349</v>
      </c>
      <c r="F319" s="4" t="s">
        <v>738</v>
      </c>
      <c r="G319" s="4" t="s">
        <v>367</v>
      </c>
      <c r="H319" s="3" t="s">
        <v>8</v>
      </c>
      <c r="I319" s="27">
        <v>21.109179999999999</v>
      </c>
      <c r="J319" s="27">
        <v>-101.62747</v>
      </c>
      <c r="K319" s="3" t="s">
        <v>139</v>
      </c>
      <c r="L319" s="5" t="str">
        <f t="shared" si="8"/>
        <v>Ver en Google Maps</v>
      </c>
      <c r="M319" s="15">
        <v>2</v>
      </c>
      <c r="N319" s="7">
        <v>45934</v>
      </c>
      <c r="O319" s="1">
        <f>DAY(Tabla14[[#This Row],[Fecha de rev]])</f>
        <v>4</v>
      </c>
      <c r="P319" s="1">
        <f>MONTH(Tabla14[[#This Row],[Fecha de rev]])</f>
        <v>10</v>
      </c>
      <c r="Q319" s="1">
        <f>YEAR(Tabla14[[#This Row],[Fecha de rev]])</f>
        <v>2025</v>
      </c>
      <c r="R319" s="1">
        <v>1</v>
      </c>
      <c r="S319" s="1" t="s">
        <v>138</v>
      </c>
      <c r="T319" s="1" t="s">
        <v>138</v>
      </c>
      <c r="U319" s="1" t="s">
        <v>138</v>
      </c>
      <c r="V319" s="1" t="s">
        <v>138</v>
      </c>
      <c r="W319" s="1" t="s">
        <v>138</v>
      </c>
      <c r="X319" s="1" t="s">
        <v>138</v>
      </c>
      <c r="Y319" s="1" t="s">
        <v>138</v>
      </c>
      <c r="Z319" s="1" t="s">
        <v>138</v>
      </c>
      <c r="AA319" s="1">
        <v>19.7</v>
      </c>
      <c r="AB319" s="1">
        <v>14.1</v>
      </c>
      <c r="AC319" s="2" t="s">
        <v>968</v>
      </c>
      <c r="AD319" s="2" t="s">
        <v>957</v>
      </c>
      <c r="AE319" s="1">
        <f t="shared" si="9"/>
        <v>8</v>
      </c>
      <c r="AF319" s="121" t="s">
        <v>3116</v>
      </c>
    </row>
    <row r="320" spans="1:32" x14ac:dyDescent="0.2">
      <c r="A320" s="14">
        <v>805</v>
      </c>
      <c r="B320" s="3" t="s">
        <v>956</v>
      </c>
      <c r="C320" s="27" t="s">
        <v>350</v>
      </c>
      <c r="D320" s="27" t="s">
        <v>404</v>
      </c>
      <c r="E320" s="4" t="s">
        <v>351</v>
      </c>
      <c r="F320" s="4" t="s">
        <v>739</v>
      </c>
      <c r="G320" s="4" t="s">
        <v>1156</v>
      </c>
      <c r="H320" s="3" t="s">
        <v>8</v>
      </c>
      <c r="I320" s="27">
        <v>21.080459999999999</v>
      </c>
      <c r="J320" s="27">
        <v>-101.65129</v>
      </c>
      <c r="K320" s="3"/>
      <c r="L320" s="5" t="str">
        <f t="shared" si="8"/>
        <v>Ver en Google Maps</v>
      </c>
      <c r="M320" s="15">
        <v>1</v>
      </c>
      <c r="O320" s="1">
        <f>DAY(Tabla14[[#This Row],[Fecha de rev]])</f>
        <v>0</v>
      </c>
      <c r="P320" s="1">
        <f>MONTH(Tabla14[[#This Row],[Fecha de rev]])</f>
        <v>1</v>
      </c>
      <c r="Q320" s="1">
        <f>YEAR(Tabla14[[#This Row],[Fecha de rev]])</f>
        <v>1900</v>
      </c>
      <c r="AC320" s="1"/>
      <c r="AF320" s="121"/>
    </row>
    <row r="321" spans="1:32" x14ac:dyDescent="0.2">
      <c r="A321" s="14">
        <v>806</v>
      </c>
      <c r="B321" s="3" t="s">
        <v>956</v>
      </c>
      <c r="C321" s="27" t="s">
        <v>350</v>
      </c>
      <c r="D321" s="27" t="s">
        <v>404</v>
      </c>
      <c r="E321" s="4" t="s">
        <v>352</v>
      </c>
      <c r="F321" s="4" t="s">
        <v>740</v>
      </c>
      <c r="G321" s="4" t="s">
        <v>121</v>
      </c>
      <c r="H321" s="3" t="s">
        <v>8</v>
      </c>
      <c r="I321" s="27">
        <v>21.10202</v>
      </c>
      <c r="J321" s="27">
        <v>-101.61261</v>
      </c>
      <c r="K321" s="3"/>
      <c r="L321" s="5" t="str">
        <f t="shared" si="8"/>
        <v>Ver en Google Maps</v>
      </c>
      <c r="M321" s="15">
        <v>1</v>
      </c>
      <c r="O321" s="1">
        <f>DAY(Tabla14[[#This Row],[Fecha de rev]])</f>
        <v>0</v>
      </c>
      <c r="P321" s="1">
        <f>MONTH(Tabla14[[#This Row],[Fecha de rev]])</f>
        <v>1</v>
      </c>
      <c r="Q321" s="1">
        <f>YEAR(Tabla14[[#This Row],[Fecha de rev]])</f>
        <v>1900</v>
      </c>
      <c r="AC321" s="1"/>
      <c r="AF321" s="121"/>
    </row>
    <row r="322" spans="1:32" x14ac:dyDescent="0.2">
      <c r="A322" s="14">
        <v>807</v>
      </c>
      <c r="B322" s="3" t="s">
        <v>956</v>
      </c>
      <c r="C322" s="27" t="s">
        <v>429</v>
      </c>
      <c r="D322" s="27" t="s">
        <v>17</v>
      </c>
      <c r="E322" s="4" t="s">
        <v>353</v>
      </c>
      <c r="F322" s="4" t="s">
        <v>741</v>
      </c>
      <c r="G322" s="4" t="s">
        <v>1135</v>
      </c>
      <c r="H322" s="3" t="s">
        <v>8</v>
      </c>
      <c r="I322" s="27">
        <v>21.152963</v>
      </c>
      <c r="J322" s="27">
        <v>-101.737101</v>
      </c>
      <c r="K322" s="3"/>
      <c r="L322" s="5" t="str">
        <f t="shared" si="8"/>
        <v>Ver en Google Maps</v>
      </c>
      <c r="M322" s="15">
        <v>1</v>
      </c>
      <c r="O322" s="1">
        <f>DAY(Tabla14[[#This Row],[Fecha de rev]])</f>
        <v>0</v>
      </c>
      <c r="P322" s="1">
        <f>MONTH(Tabla14[[#This Row],[Fecha de rev]])</f>
        <v>1</v>
      </c>
      <c r="Q322" s="1">
        <f>YEAR(Tabla14[[#This Row],[Fecha de rev]])</f>
        <v>1900</v>
      </c>
      <c r="AC322" s="1"/>
      <c r="AF322" s="121"/>
    </row>
    <row r="323" spans="1:32" x14ac:dyDescent="0.2">
      <c r="A323" s="14">
        <v>808</v>
      </c>
      <c r="B323" s="3" t="s">
        <v>956</v>
      </c>
      <c r="C323" s="27" t="s">
        <v>350</v>
      </c>
      <c r="D323" s="27" t="s">
        <v>404</v>
      </c>
      <c r="E323" s="4" t="s">
        <v>354</v>
      </c>
      <c r="F323" s="4" t="s">
        <v>742</v>
      </c>
      <c r="G323" s="4" t="s">
        <v>1157</v>
      </c>
      <c r="H323" s="3" t="s">
        <v>8</v>
      </c>
      <c r="I323" s="27">
        <v>21.082795000000001</v>
      </c>
      <c r="J323" s="27">
        <v>-101.627707</v>
      </c>
      <c r="K323" s="3"/>
      <c r="L323" s="5" t="str">
        <f t="shared" ref="L323:L386" si="10">HYPERLINK("https://www.google.com/maps?q=" &amp; I323 &amp; "," &amp; J323, "Ver en Google Maps")</f>
        <v>Ver en Google Maps</v>
      </c>
      <c r="M323" s="15">
        <v>1</v>
      </c>
      <c r="O323" s="1">
        <f>DAY(Tabla14[[#This Row],[Fecha de rev]])</f>
        <v>0</v>
      </c>
      <c r="P323" s="1">
        <f>MONTH(Tabla14[[#This Row],[Fecha de rev]])</f>
        <v>1</v>
      </c>
      <c r="Q323" s="1">
        <f>YEAR(Tabla14[[#This Row],[Fecha de rev]])</f>
        <v>1900</v>
      </c>
      <c r="AC323" s="1"/>
      <c r="AF323" s="121"/>
    </row>
    <row r="324" spans="1:32" x14ac:dyDescent="0.2">
      <c r="A324" s="14">
        <v>811</v>
      </c>
      <c r="B324" s="3" t="s">
        <v>956</v>
      </c>
      <c r="C324" s="27" t="s">
        <v>429</v>
      </c>
      <c r="D324" s="27" t="s">
        <v>16</v>
      </c>
      <c r="E324" s="4" t="s">
        <v>355</v>
      </c>
      <c r="F324" s="4" t="s">
        <v>743</v>
      </c>
      <c r="G324" s="4" t="s">
        <v>1140</v>
      </c>
      <c r="H324" s="3" t="s">
        <v>8</v>
      </c>
      <c r="I324" s="27">
        <v>21.1328</v>
      </c>
      <c r="J324" s="27">
        <v>-101.649</v>
      </c>
      <c r="K324" s="3" t="s">
        <v>139</v>
      </c>
      <c r="L324" s="5" t="str">
        <f t="shared" si="10"/>
        <v>Ver en Google Maps</v>
      </c>
      <c r="M324" s="15">
        <v>1</v>
      </c>
      <c r="N324" s="7">
        <v>45931</v>
      </c>
      <c r="O324" s="1">
        <f>DAY(Tabla14[[#This Row],[Fecha de rev]])</f>
        <v>1</v>
      </c>
      <c r="P324" s="1">
        <f>MONTH(Tabla14[[#This Row],[Fecha de rev]])</f>
        <v>10</v>
      </c>
      <c r="Q324" s="1">
        <f>YEAR(Tabla14[[#This Row],[Fecha de rev]])</f>
        <v>2025</v>
      </c>
      <c r="R324" s="1">
        <v>1</v>
      </c>
      <c r="S324" s="1" t="s">
        <v>138</v>
      </c>
      <c r="T324" s="1" t="s">
        <v>138</v>
      </c>
      <c r="U324" s="1" t="s">
        <v>138</v>
      </c>
      <c r="V324" s="1" t="s">
        <v>138</v>
      </c>
      <c r="W324" s="1" t="s">
        <v>138</v>
      </c>
      <c r="X324" s="1" t="s">
        <v>138</v>
      </c>
      <c r="Y324" s="1" t="s">
        <v>138</v>
      </c>
      <c r="Z324" s="1" t="s">
        <v>138</v>
      </c>
      <c r="AA324" s="1">
        <v>26.46</v>
      </c>
      <c r="AB324" s="1">
        <v>16.989999999999998</v>
      </c>
      <c r="AC324" s="2" t="s">
        <v>968</v>
      </c>
      <c r="AD324" s="2" t="s">
        <v>957</v>
      </c>
      <c r="AE324" s="1">
        <f t="shared" ref="AE324:AE385" si="11">COUNTIF(S324:Z324, "si")</f>
        <v>8</v>
      </c>
      <c r="AF324" s="121" t="s">
        <v>3116</v>
      </c>
    </row>
    <row r="325" spans="1:32" x14ac:dyDescent="0.2">
      <c r="A325" s="14">
        <v>812</v>
      </c>
      <c r="B325" s="3" t="s">
        <v>956</v>
      </c>
      <c r="C325" s="27" t="s">
        <v>429</v>
      </c>
      <c r="D325" s="27" t="s">
        <v>15</v>
      </c>
      <c r="E325" s="4" t="s">
        <v>133</v>
      </c>
      <c r="F325" s="4" t="s">
        <v>744</v>
      </c>
      <c r="G325" s="4" t="s">
        <v>1158</v>
      </c>
      <c r="H325" s="3" t="s">
        <v>8</v>
      </c>
      <c r="I325" s="27">
        <v>21.123100000000001</v>
      </c>
      <c r="J325" s="27">
        <v>-101.661</v>
      </c>
      <c r="K325" s="3" t="s">
        <v>139</v>
      </c>
      <c r="L325" s="5" t="str">
        <f t="shared" si="10"/>
        <v>Ver en Google Maps</v>
      </c>
      <c r="M325" s="15">
        <v>2</v>
      </c>
      <c r="N325" s="7">
        <v>45939</v>
      </c>
      <c r="O325" s="1">
        <f>DAY(Tabla14[[#This Row],[Fecha de rev]])</f>
        <v>9</v>
      </c>
      <c r="P325" s="1">
        <f>MONTH(Tabla14[[#This Row],[Fecha de rev]])</f>
        <v>10</v>
      </c>
      <c r="Q325" s="1">
        <f>YEAR(Tabla14[[#This Row],[Fecha de rev]])</f>
        <v>2025</v>
      </c>
      <c r="R325" s="1">
        <v>1</v>
      </c>
      <c r="S325" s="1" t="s">
        <v>138</v>
      </c>
      <c r="T325" s="1" t="s">
        <v>138</v>
      </c>
      <c r="U325" s="1" t="s">
        <v>138</v>
      </c>
      <c r="V325" s="1" t="s">
        <v>138</v>
      </c>
      <c r="W325" s="1" t="s">
        <v>138</v>
      </c>
      <c r="X325" s="1" t="s">
        <v>138</v>
      </c>
      <c r="Y325" s="1" t="s">
        <v>138</v>
      </c>
      <c r="Z325" s="1" t="s">
        <v>138</v>
      </c>
      <c r="AA325" s="1">
        <v>45.07</v>
      </c>
      <c r="AB325" s="1">
        <v>31.59</v>
      </c>
      <c r="AC325" s="2" t="s">
        <v>968</v>
      </c>
      <c r="AD325" s="2" t="s">
        <v>957</v>
      </c>
      <c r="AE325" s="1">
        <f t="shared" si="11"/>
        <v>8</v>
      </c>
      <c r="AF325" s="121" t="s">
        <v>3116</v>
      </c>
    </row>
    <row r="326" spans="1:32" x14ac:dyDescent="0.2">
      <c r="A326" s="14">
        <v>821</v>
      </c>
      <c r="B326" s="3" t="s">
        <v>956</v>
      </c>
      <c r="C326" s="27" t="s">
        <v>429</v>
      </c>
      <c r="D326" s="27" t="s">
        <v>17</v>
      </c>
      <c r="E326" s="4" t="s">
        <v>356</v>
      </c>
      <c r="F326" s="4" t="s">
        <v>745</v>
      </c>
      <c r="G326" s="4" t="s">
        <v>1159</v>
      </c>
      <c r="H326" s="3" t="s">
        <v>8</v>
      </c>
      <c r="I326" s="27">
        <v>21.134499999999999</v>
      </c>
      <c r="J326" s="27">
        <v>-101.645</v>
      </c>
      <c r="K326" s="3" t="s">
        <v>139</v>
      </c>
      <c r="L326" s="5" t="str">
        <f t="shared" si="10"/>
        <v>Ver en Google Maps</v>
      </c>
      <c r="M326" s="15">
        <v>1</v>
      </c>
      <c r="N326" s="7">
        <v>45931</v>
      </c>
      <c r="O326" s="1">
        <f>DAY(Tabla14[[#This Row],[Fecha de rev]])</f>
        <v>1</v>
      </c>
      <c r="P326" s="1">
        <f>MONTH(Tabla14[[#This Row],[Fecha de rev]])</f>
        <v>10</v>
      </c>
      <c r="Q326" s="1">
        <f>YEAR(Tabla14[[#This Row],[Fecha de rev]])</f>
        <v>2025</v>
      </c>
      <c r="R326" s="1">
        <v>1</v>
      </c>
      <c r="S326" s="1" t="s">
        <v>138</v>
      </c>
      <c r="T326" s="1" t="s">
        <v>138</v>
      </c>
      <c r="U326" s="1" t="s">
        <v>138</v>
      </c>
      <c r="V326" s="1" t="s">
        <v>138</v>
      </c>
      <c r="W326" s="1" t="s">
        <v>138</v>
      </c>
      <c r="X326" s="1" t="s">
        <v>138</v>
      </c>
      <c r="Y326" s="1" t="s">
        <v>138</v>
      </c>
      <c r="Z326" s="1" t="s">
        <v>138</v>
      </c>
      <c r="AA326" s="1">
        <v>79.7</v>
      </c>
      <c r="AB326" s="1">
        <v>80.42</v>
      </c>
      <c r="AC326" s="2" t="s">
        <v>968</v>
      </c>
      <c r="AD326" s="2" t="s">
        <v>957</v>
      </c>
      <c r="AE326" s="1">
        <f t="shared" si="11"/>
        <v>8</v>
      </c>
      <c r="AF326" s="121" t="s">
        <v>3116</v>
      </c>
    </row>
    <row r="327" spans="1:32" x14ac:dyDescent="0.2">
      <c r="A327" s="14">
        <v>822</v>
      </c>
      <c r="B327" s="3" t="s">
        <v>956</v>
      </c>
      <c r="C327" s="27" t="s">
        <v>429</v>
      </c>
      <c r="D327" s="27" t="s">
        <v>16</v>
      </c>
      <c r="E327" s="4" t="s">
        <v>357</v>
      </c>
      <c r="F327" s="4" t="s">
        <v>746</v>
      </c>
      <c r="G327" s="4" t="s">
        <v>1140</v>
      </c>
      <c r="H327" s="3" t="s">
        <v>8</v>
      </c>
      <c r="I327" s="27">
        <v>21.135914</v>
      </c>
      <c r="J327" s="27">
        <v>-101.64742099999999</v>
      </c>
      <c r="K327" s="3" t="s">
        <v>139</v>
      </c>
      <c r="L327" s="5" t="str">
        <f t="shared" si="10"/>
        <v>Ver en Google Maps</v>
      </c>
      <c r="M327" s="15">
        <v>1</v>
      </c>
      <c r="N327" s="7">
        <v>45932</v>
      </c>
      <c r="O327" s="1">
        <f>DAY(Tabla14[[#This Row],[Fecha de rev]])</f>
        <v>2</v>
      </c>
      <c r="P327" s="1">
        <f>MONTH(Tabla14[[#This Row],[Fecha de rev]])</f>
        <v>10</v>
      </c>
      <c r="Q327" s="1">
        <f>YEAR(Tabla14[[#This Row],[Fecha de rev]])</f>
        <v>2025</v>
      </c>
      <c r="R327" s="1">
        <v>1</v>
      </c>
      <c r="S327" s="1" t="s">
        <v>138</v>
      </c>
      <c r="T327" s="1" t="s">
        <v>138</v>
      </c>
      <c r="U327" s="1" t="s">
        <v>138</v>
      </c>
      <c r="V327" s="1" t="s">
        <v>138</v>
      </c>
      <c r="W327" s="1" t="s">
        <v>138</v>
      </c>
      <c r="X327" s="1" t="s">
        <v>138</v>
      </c>
      <c r="Y327" s="1" t="s">
        <v>138</v>
      </c>
      <c r="Z327" s="1" t="s">
        <v>138</v>
      </c>
      <c r="AA327" s="1">
        <v>34.31</v>
      </c>
      <c r="AB327" s="1">
        <v>33.53</v>
      </c>
      <c r="AC327" s="2" t="s">
        <v>951</v>
      </c>
      <c r="AE327" s="1">
        <f t="shared" si="11"/>
        <v>8</v>
      </c>
      <c r="AF327" s="121" t="s">
        <v>3116</v>
      </c>
    </row>
    <row r="328" spans="1:32" x14ac:dyDescent="0.2">
      <c r="A328" s="14">
        <v>844</v>
      </c>
      <c r="B328" s="3" t="s">
        <v>956</v>
      </c>
      <c r="C328" s="27" t="s">
        <v>14</v>
      </c>
      <c r="D328" s="27" t="s">
        <v>404</v>
      </c>
      <c r="E328" s="4" t="s">
        <v>747</v>
      </c>
      <c r="F328" s="4" t="s">
        <v>748</v>
      </c>
      <c r="G328" s="4" t="s">
        <v>989</v>
      </c>
      <c r="H328" s="3" t="s">
        <v>8</v>
      </c>
      <c r="I328" s="27">
        <v>21.116177</v>
      </c>
      <c r="J328" s="27">
        <v>-101.660112</v>
      </c>
      <c r="K328" s="3"/>
      <c r="L328" s="5" t="str">
        <f t="shared" si="10"/>
        <v>Ver en Google Maps</v>
      </c>
      <c r="M328" s="15">
        <v>1</v>
      </c>
      <c r="O328" s="1">
        <f>DAY(Tabla14[[#This Row],[Fecha de rev]])</f>
        <v>0</v>
      </c>
      <c r="P328" s="1">
        <f>MONTH(Tabla14[[#This Row],[Fecha de rev]])</f>
        <v>1</v>
      </c>
      <c r="Q328" s="1">
        <f>YEAR(Tabla14[[#This Row],[Fecha de rev]])</f>
        <v>1900</v>
      </c>
      <c r="AC328" s="1"/>
      <c r="AF328" s="121"/>
    </row>
    <row r="329" spans="1:32" x14ac:dyDescent="0.2">
      <c r="A329" s="14">
        <v>845</v>
      </c>
      <c r="B329" s="3" t="s">
        <v>956</v>
      </c>
      <c r="C329" s="27" t="s">
        <v>429</v>
      </c>
      <c r="D329" s="27" t="s">
        <v>15</v>
      </c>
      <c r="E329" s="4" t="s">
        <v>358</v>
      </c>
      <c r="F329" s="4" t="s">
        <v>749</v>
      </c>
      <c r="G329" s="4" t="s">
        <v>1160</v>
      </c>
      <c r="H329" s="3" t="s">
        <v>8</v>
      </c>
      <c r="I329" s="27">
        <v>21.090931999999999</v>
      </c>
      <c r="J329" s="27">
        <v>-101.66857</v>
      </c>
      <c r="K329" s="3"/>
      <c r="L329" s="5" t="str">
        <f t="shared" si="10"/>
        <v>Ver en Google Maps</v>
      </c>
      <c r="M329" s="15">
        <v>2</v>
      </c>
      <c r="O329" s="1">
        <f>DAY(Tabla14[[#This Row],[Fecha de rev]])</f>
        <v>0</v>
      </c>
      <c r="P329" s="1">
        <f>MONTH(Tabla14[[#This Row],[Fecha de rev]])</f>
        <v>1</v>
      </c>
      <c r="Q329" s="1">
        <f>YEAR(Tabla14[[#This Row],[Fecha de rev]])</f>
        <v>1900</v>
      </c>
      <c r="AC329" s="1"/>
      <c r="AF329" s="121"/>
    </row>
    <row r="330" spans="1:32" x14ac:dyDescent="0.2">
      <c r="A330" s="14">
        <v>848</v>
      </c>
      <c r="B330" s="3" t="s">
        <v>956</v>
      </c>
      <c r="C330" s="27" t="s">
        <v>14</v>
      </c>
      <c r="D330" s="27" t="s">
        <v>404</v>
      </c>
      <c r="E330" s="4" t="s">
        <v>331</v>
      </c>
      <c r="F330" s="4" t="s">
        <v>711</v>
      </c>
      <c r="G330" s="4" t="s">
        <v>1150</v>
      </c>
      <c r="H330" s="3" t="s">
        <v>8</v>
      </c>
      <c r="I330" s="27">
        <v>21.12473</v>
      </c>
      <c r="J330" s="27">
        <v>-101.60183000000001</v>
      </c>
      <c r="K330" s="3"/>
      <c r="L330" s="5" t="str">
        <f t="shared" si="10"/>
        <v>Ver en Google Maps</v>
      </c>
      <c r="M330" s="15">
        <v>2</v>
      </c>
      <c r="O330" s="1">
        <f>DAY(Tabla14[[#This Row],[Fecha de rev]])</f>
        <v>0</v>
      </c>
      <c r="P330" s="1">
        <f>MONTH(Tabla14[[#This Row],[Fecha de rev]])</f>
        <v>1</v>
      </c>
      <c r="Q330" s="1">
        <f>YEAR(Tabla14[[#This Row],[Fecha de rev]])</f>
        <v>1900</v>
      </c>
      <c r="AC330" s="1"/>
      <c r="AF330" s="121"/>
    </row>
    <row r="331" spans="1:32" x14ac:dyDescent="0.2">
      <c r="A331" s="14">
        <v>855</v>
      </c>
      <c r="B331" s="3" t="s">
        <v>956</v>
      </c>
      <c r="C331" s="27" t="s">
        <v>14</v>
      </c>
      <c r="D331" s="27" t="s">
        <v>404</v>
      </c>
      <c r="E331" s="4" t="s">
        <v>750</v>
      </c>
      <c r="F331" s="4" t="s">
        <v>751</v>
      </c>
      <c r="G331" s="4" t="s">
        <v>1160</v>
      </c>
      <c r="H331" s="3" t="s">
        <v>8</v>
      </c>
      <c r="I331" s="27">
        <v>21.093992</v>
      </c>
      <c r="J331" s="27">
        <v>-101.667636</v>
      </c>
      <c r="K331" s="3"/>
      <c r="L331" s="5" t="str">
        <f t="shared" si="10"/>
        <v>Ver en Google Maps</v>
      </c>
      <c r="M331" s="15">
        <v>2</v>
      </c>
      <c r="O331" s="1">
        <f>DAY(Tabla14[[#This Row],[Fecha de rev]])</f>
        <v>0</v>
      </c>
      <c r="P331" s="1">
        <f>MONTH(Tabla14[[#This Row],[Fecha de rev]])</f>
        <v>1</v>
      </c>
      <c r="Q331" s="1">
        <f>YEAR(Tabla14[[#This Row],[Fecha de rev]])</f>
        <v>1900</v>
      </c>
      <c r="AC331" s="1"/>
      <c r="AF331" s="121"/>
    </row>
    <row r="332" spans="1:32" x14ac:dyDescent="0.2">
      <c r="A332" s="14">
        <v>868</v>
      </c>
      <c r="B332" s="3" t="s">
        <v>956</v>
      </c>
      <c r="C332" s="27" t="s">
        <v>14</v>
      </c>
      <c r="D332" s="27" t="s">
        <v>735</v>
      </c>
      <c r="E332" s="4" t="s">
        <v>752</v>
      </c>
      <c r="F332" s="4" t="s">
        <v>753</v>
      </c>
      <c r="G332" s="4" t="s">
        <v>145</v>
      </c>
      <c r="H332" s="3" t="s">
        <v>8</v>
      </c>
      <c r="I332" s="27">
        <v>21.135532999999999</v>
      </c>
      <c r="J332" s="27">
        <v>-101.773034</v>
      </c>
      <c r="K332" s="3"/>
      <c r="L332" s="5" t="str">
        <f t="shared" si="10"/>
        <v>Ver en Google Maps</v>
      </c>
      <c r="M332" s="15">
        <v>2</v>
      </c>
      <c r="O332" s="1">
        <f>DAY(Tabla14[[#This Row],[Fecha de rev]])</f>
        <v>0</v>
      </c>
      <c r="P332" s="1">
        <f>MONTH(Tabla14[[#This Row],[Fecha de rev]])</f>
        <v>1</v>
      </c>
      <c r="Q332" s="1">
        <f>YEAR(Tabla14[[#This Row],[Fecha de rev]])</f>
        <v>1900</v>
      </c>
      <c r="AC332" s="1"/>
      <c r="AF332" s="121"/>
    </row>
    <row r="333" spans="1:32" x14ac:dyDescent="0.2">
      <c r="A333" s="14">
        <v>869</v>
      </c>
      <c r="B333" s="3" t="s">
        <v>956</v>
      </c>
      <c r="C333" s="27" t="s">
        <v>14</v>
      </c>
      <c r="D333" s="27" t="s">
        <v>735</v>
      </c>
      <c r="E333" s="4" t="s">
        <v>754</v>
      </c>
      <c r="F333" s="4" t="s">
        <v>755</v>
      </c>
      <c r="G333" s="4" t="s">
        <v>53</v>
      </c>
      <c r="H333" s="3" t="s">
        <v>8</v>
      </c>
      <c r="I333" s="27">
        <v>21.115690000000001</v>
      </c>
      <c r="J333" s="27">
        <v>-101.602761</v>
      </c>
      <c r="K333" s="3"/>
      <c r="L333" s="5" t="str">
        <f t="shared" si="10"/>
        <v>Ver en Google Maps</v>
      </c>
      <c r="M333" s="15">
        <v>1</v>
      </c>
      <c r="O333" s="1">
        <f>DAY(Tabla14[[#This Row],[Fecha de rev]])</f>
        <v>0</v>
      </c>
      <c r="P333" s="1">
        <f>MONTH(Tabla14[[#This Row],[Fecha de rev]])</f>
        <v>1</v>
      </c>
      <c r="Q333" s="1">
        <f>YEAR(Tabla14[[#This Row],[Fecha de rev]])</f>
        <v>1900</v>
      </c>
      <c r="AC333" s="1"/>
      <c r="AF333" s="121"/>
    </row>
    <row r="334" spans="1:32" x14ac:dyDescent="0.2">
      <c r="A334" s="14">
        <v>870</v>
      </c>
      <c r="B334" s="3" t="s">
        <v>956</v>
      </c>
      <c r="C334" s="27" t="s">
        <v>14</v>
      </c>
      <c r="D334" s="27" t="s">
        <v>735</v>
      </c>
      <c r="E334" s="4" t="s">
        <v>756</v>
      </c>
      <c r="F334" s="4" t="s">
        <v>757</v>
      </c>
      <c r="G334" s="4" t="s">
        <v>1146</v>
      </c>
      <c r="H334" s="3" t="s">
        <v>8</v>
      </c>
      <c r="I334" s="27">
        <v>21.067585999999999</v>
      </c>
      <c r="J334" s="27">
        <v>-101.633381</v>
      </c>
      <c r="K334" s="3"/>
      <c r="L334" s="5" t="str">
        <f t="shared" si="10"/>
        <v>Ver en Google Maps</v>
      </c>
      <c r="M334" s="15">
        <v>1</v>
      </c>
      <c r="O334" s="1">
        <f>DAY(Tabla14[[#This Row],[Fecha de rev]])</f>
        <v>0</v>
      </c>
      <c r="P334" s="1">
        <f>MONTH(Tabla14[[#This Row],[Fecha de rev]])</f>
        <v>1</v>
      </c>
      <c r="Q334" s="1">
        <f>YEAR(Tabla14[[#This Row],[Fecha de rev]])</f>
        <v>1900</v>
      </c>
      <c r="AC334" s="1"/>
      <c r="AF334" s="121"/>
    </row>
    <row r="335" spans="1:32" x14ac:dyDescent="0.2">
      <c r="A335" s="14">
        <v>874</v>
      </c>
      <c r="B335" s="3" t="s">
        <v>956</v>
      </c>
      <c r="C335" s="27" t="s">
        <v>14</v>
      </c>
      <c r="D335" s="27" t="s">
        <v>735</v>
      </c>
      <c r="E335" s="4" t="s">
        <v>758</v>
      </c>
      <c r="F335" s="4" t="s">
        <v>759</v>
      </c>
      <c r="G335" s="4" t="s">
        <v>1161</v>
      </c>
      <c r="H335" s="3" t="s">
        <v>8</v>
      </c>
      <c r="I335" s="27">
        <v>21.197420000000001</v>
      </c>
      <c r="J335" s="27">
        <v>-101.67252000000001</v>
      </c>
      <c r="K335" s="3"/>
      <c r="L335" s="5" t="str">
        <f t="shared" si="10"/>
        <v>Ver en Google Maps</v>
      </c>
      <c r="M335" s="15">
        <v>2</v>
      </c>
      <c r="O335" s="1">
        <f>DAY(Tabla14[[#This Row],[Fecha de rev]])</f>
        <v>0</v>
      </c>
      <c r="P335" s="1">
        <f>MONTH(Tabla14[[#This Row],[Fecha de rev]])</f>
        <v>1</v>
      </c>
      <c r="Q335" s="1">
        <f>YEAR(Tabla14[[#This Row],[Fecha de rev]])</f>
        <v>1900</v>
      </c>
      <c r="AC335" s="1"/>
      <c r="AF335" s="121"/>
    </row>
    <row r="336" spans="1:32" x14ac:dyDescent="0.2">
      <c r="A336" s="14">
        <v>875</v>
      </c>
      <c r="B336" s="3" t="s">
        <v>956</v>
      </c>
      <c r="C336" s="27" t="s">
        <v>14</v>
      </c>
      <c r="D336" s="27" t="s">
        <v>735</v>
      </c>
      <c r="E336" s="4" t="s">
        <v>760</v>
      </c>
      <c r="F336" s="4" t="s">
        <v>761</v>
      </c>
      <c r="G336" s="4" t="s">
        <v>1162</v>
      </c>
      <c r="H336" s="3" t="s">
        <v>8</v>
      </c>
      <c r="I336" s="27">
        <v>21.173334000000001</v>
      </c>
      <c r="J336" s="27">
        <v>-101.639273</v>
      </c>
      <c r="K336" s="3"/>
      <c r="L336" s="5" t="str">
        <f t="shared" si="10"/>
        <v>Ver en Google Maps</v>
      </c>
      <c r="M336" s="15">
        <v>1</v>
      </c>
      <c r="O336" s="1">
        <f>DAY(Tabla14[[#This Row],[Fecha de rev]])</f>
        <v>0</v>
      </c>
      <c r="P336" s="1">
        <f>MONTH(Tabla14[[#This Row],[Fecha de rev]])</f>
        <v>1</v>
      </c>
      <c r="Q336" s="1">
        <f>YEAR(Tabla14[[#This Row],[Fecha de rev]])</f>
        <v>1900</v>
      </c>
      <c r="AC336" s="1"/>
      <c r="AF336" s="121"/>
    </row>
    <row r="337" spans="1:32" x14ac:dyDescent="0.2">
      <c r="A337" s="14">
        <v>881</v>
      </c>
      <c r="B337" s="3" t="s">
        <v>956</v>
      </c>
      <c r="C337" s="27" t="s">
        <v>14</v>
      </c>
      <c r="D337" s="27" t="s">
        <v>404</v>
      </c>
      <c r="E337" s="4" t="s">
        <v>762</v>
      </c>
      <c r="F337" s="4" t="s">
        <v>763</v>
      </c>
      <c r="G337" s="4" t="s">
        <v>1163</v>
      </c>
      <c r="H337" s="3" t="s">
        <v>8</v>
      </c>
      <c r="I337" s="27">
        <v>21.095739999999999</v>
      </c>
      <c r="J337" s="27">
        <v>-101.61698</v>
      </c>
      <c r="K337" s="3"/>
      <c r="L337" s="5" t="str">
        <f t="shared" si="10"/>
        <v>Ver en Google Maps</v>
      </c>
      <c r="M337" s="15">
        <v>1</v>
      </c>
      <c r="O337" s="1">
        <f>DAY(Tabla14[[#This Row],[Fecha de rev]])</f>
        <v>0</v>
      </c>
      <c r="P337" s="1">
        <f>MONTH(Tabla14[[#This Row],[Fecha de rev]])</f>
        <v>1</v>
      </c>
      <c r="Q337" s="1">
        <f>YEAR(Tabla14[[#This Row],[Fecha de rev]])</f>
        <v>1900</v>
      </c>
      <c r="AC337" s="1"/>
      <c r="AF337" s="121"/>
    </row>
    <row r="338" spans="1:32" x14ac:dyDescent="0.2">
      <c r="A338" s="14">
        <v>882</v>
      </c>
      <c r="B338" s="3" t="s">
        <v>956</v>
      </c>
      <c r="C338" s="27" t="s">
        <v>14</v>
      </c>
      <c r="D338" s="27" t="s">
        <v>404</v>
      </c>
      <c r="E338" s="4" t="s">
        <v>359</v>
      </c>
      <c r="F338" s="4" t="s">
        <v>764</v>
      </c>
      <c r="G338" s="4" t="s">
        <v>360</v>
      </c>
      <c r="H338" s="3" t="s">
        <v>8</v>
      </c>
      <c r="I338" s="27">
        <v>21.121300000000002</v>
      </c>
      <c r="J338" s="27">
        <v>-101.684</v>
      </c>
      <c r="K338" s="3" t="s">
        <v>139</v>
      </c>
      <c r="L338" s="5" t="str">
        <f t="shared" si="10"/>
        <v>Ver en Google Maps</v>
      </c>
      <c r="M338" s="15">
        <v>1</v>
      </c>
      <c r="N338" s="7">
        <v>45929</v>
      </c>
      <c r="O338" s="1">
        <f>DAY(Tabla14[[#This Row],[Fecha de rev]])</f>
        <v>29</v>
      </c>
      <c r="P338" s="1">
        <f>MONTH(Tabla14[[#This Row],[Fecha de rev]])</f>
        <v>9</v>
      </c>
      <c r="Q338" s="1">
        <f>YEAR(Tabla14[[#This Row],[Fecha de rev]])</f>
        <v>2025</v>
      </c>
      <c r="R338" s="1">
        <v>1</v>
      </c>
      <c r="S338" s="1" t="s">
        <v>138</v>
      </c>
      <c r="T338" s="1" t="s">
        <v>934</v>
      </c>
      <c r="U338" s="1" t="s">
        <v>138</v>
      </c>
      <c r="V338" s="1" t="s">
        <v>934</v>
      </c>
      <c r="W338" s="1" t="s">
        <v>138</v>
      </c>
      <c r="X338" s="1" t="s">
        <v>934</v>
      </c>
      <c r="Y338" s="1" t="s">
        <v>934</v>
      </c>
      <c r="Z338" s="1" t="s">
        <v>934</v>
      </c>
      <c r="AA338" s="1">
        <v>0</v>
      </c>
      <c r="AB338" s="1">
        <v>0</v>
      </c>
      <c r="AC338" s="2" t="s">
        <v>935</v>
      </c>
      <c r="AD338" s="2" t="s">
        <v>957</v>
      </c>
      <c r="AE338" s="1">
        <f t="shared" si="11"/>
        <v>3</v>
      </c>
      <c r="AF338" s="121"/>
    </row>
    <row r="339" spans="1:32" x14ac:dyDescent="0.2">
      <c r="A339" s="14">
        <v>895</v>
      </c>
      <c r="B339" s="3" t="s">
        <v>956</v>
      </c>
      <c r="C339" s="27" t="s">
        <v>14</v>
      </c>
      <c r="D339" s="27" t="s">
        <v>404</v>
      </c>
      <c r="E339" s="4" t="s">
        <v>361</v>
      </c>
      <c r="F339" s="4" t="s">
        <v>765</v>
      </c>
      <c r="G339" s="4" t="s">
        <v>1164</v>
      </c>
      <c r="H339" s="3" t="s">
        <v>8</v>
      </c>
      <c r="I339" s="27">
        <v>21.151591</v>
      </c>
      <c r="J339" s="27">
        <v>-101.72846</v>
      </c>
      <c r="K339" s="3"/>
      <c r="L339" s="5" t="str">
        <f t="shared" si="10"/>
        <v>Ver en Google Maps</v>
      </c>
      <c r="M339" s="15">
        <v>1</v>
      </c>
      <c r="O339" s="1">
        <f>DAY(Tabla14[[#This Row],[Fecha de rev]])</f>
        <v>0</v>
      </c>
      <c r="P339" s="1">
        <f>MONTH(Tabla14[[#This Row],[Fecha de rev]])</f>
        <v>1</v>
      </c>
      <c r="Q339" s="1">
        <f>YEAR(Tabla14[[#This Row],[Fecha de rev]])</f>
        <v>1900</v>
      </c>
      <c r="AC339" s="1"/>
      <c r="AF339" s="121"/>
    </row>
    <row r="340" spans="1:32" x14ac:dyDescent="0.2">
      <c r="A340" s="14">
        <v>898</v>
      </c>
      <c r="B340" s="3" t="s">
        <v>956</v>
      </c>
      <c r="C340" s="27" t="s">
        <v>14</v>
      </c>
      <c r="D340" s="27" t="s">
        <v>404</v>
      </c>
      <c r="E340" s="4" t="s">
        <v>362</v>
      </c>
      <c r="F340" s="4" t="s">
        <v>766</v>
      </c>
      <c r="G340" s="4" t="s">
        <v>1039</v>
      </c>
      <c r="H340" s="3" t="s">
        <v>8</v>
      </c>
      <c r="I340" s="27">
        <v>21.122399999999999</v>
      </c>
      <c r="J340" s="27">
        <v>-101.69385</v>
      </c>
      <c r="K340" s="3" t="s">
        <v>139</v>
      </c>
      <c r="L340" s="5" t="str">
        <f t="shared" si="10"/>
        <v>Ver en Google Maps</v>
      </c>
      <c r="M340" s="15">
        <v>2</v>
      </c>
      <c r="N340" s="7">
        <v>45940</v>
      </c>
      <c r="O340" s="1">
        <f>DAY(Tabla14[[#This Row],[Fecha de rev]])</f>
        <v>10</v>
      </c>
      <c r="P340" s="1">
        <f>MONTH(Tabla14[[#This Row],[Fecha de rev]])</f>
        <v>10</v>
      </c>
      <c r="Q340" s="1">
        <f>YEAR(Tabla14[[#This Row],[Fecha de rev]])</f>
        <v>2025</v>
      </c>
      <c r="R340" s="1">
        <v>1</v>
      </c>
      <c r="S340" s="1" t="s">
        <v>138</v>
      </c>
      <c r="T340" s="1" t="s">
        <v>138</v>
      </c>
      <c r="U340" s="1" t="s">
        <v>138</v>
      </c>
      <c r="V340" s="1" t="s">
        <v>138</v>
      </c>
      <c r="W340" s="1" t="s">
        <v>138</v>
      </c>
      <c r="X340" s="1" t="s">
        <v>138</v>
      </c>
      <c r="Y340" s="1" t="s">
        <v>138</v>
      </c>
      <c r="Z340" s="1" t="s">
        <v>138</v>
      </c>
      <c r="AA340" s="1">
        <v>35.78</v>
      </c>
      <c r="AB340" s="1">
        <v>31.16</v>
      </c>
      <c r="AC340" s="2" t="s">
        <v>968</v>
      </c>
      <c r="AD340" s="2" t="s">
        <v>957</v>
      </c>
      <c r="AE340" s="1">
        <f t="shared" si="11"/>
        <v>8</v>
      </c>
      <c r="AF340" s="121" t="s">
        <v>3116</v>
      </c>
    </row>
    <row r="341" spans="1:32" x14ac:dyDescent="0.2">
      <c r="A341" s="14">
        <v>900</v>
      </c>
      <c r="B341" s="3" t="s">
        <v>956</v>
      </c>
      <c r="C341" s="27" t="s">
        <v>14</v>
      </c>
      <c r="D341" s="27" t="s">
        <v>404</v>
      </c>
      <c r="E341" s="4" t="s">
        <v>363</v>
      </c>
      <c r="F341" s="4" t="s">
        <v>767</v>
      </c>
      <c r="G341" s="4" t="s">
        <v>1077</v>
      </c>
      <c r="H341" s="3" t="s">
        <v>8</v>
      </c>
      <c r="I341" s="27">
        <v>21.132912999999999</v>
      </c>
      <c r="J341" s="27">
        <v>-101.698329</v>
      </c>
      <c r="K341" s="3"/>
      <c r="L341" s="5" t="str">
        <f t="shared" si="10"/>
        <v>Ver en Google Maps</v>
      </c>
      <c r="M341" s="15">
        <v>2</v>
      </c>
      <c r="O341" s="1">
        <f>DAY(Tabla14[[#This Row],[Fecha de rev]])</f>
        <v>0</v>
      </c>
      <c r="P341" s="1">
        <f>MONTH(Tabla14[[#This Row],[Fecha de rev]])</f>
        <v>1</v>
      </c>
      <c r="Q341" s="1">
        <f>YEAR(Tabla14[[#This Row],[Fecha de rev]])</f>
        <v>1900</v>
      </c>
      <c r="AC341" s="1"/>
      <c r="AF341" s="121"/>
    </row>
    <row r="342" spans="1:32" x14ac:dyDescent="0.2">
      <c r="A342" s="14">
        <v>911</v>
      </c>
      <c r="B342" s="3" t="s">
        <v>956</v>
      </c>
      <c r="C342" s="27" t="s">
        <v>14</v>
      </c>
      <c r="D342" s="27" t="s">
        <v>404</v>
      </c>
      <c r="E342" s="4" t="s">
        <v>364</v>
      </c>
      <c r="F342" s="4" t="s">
        <v>768</v>
      </c>
      <c r="G342" s="4" t="s">
        <v>1165</v>
      </c>
      <c r="H342" s="3" t="s">
        <v>8</v>
      </c>
      <c r="I342" s="27">
        <v>21.104240000000001</v>
      </c>
      <c r="J342" s="27">
        <v>-101.68776</v>
      </c>
      <c r="K342" s="3" t="s">
        <v>139</v>
      </c>
      <c r="L342" s="5" t="str">
        <f t="shared" si="10"/>
        <v>Ver en Google Maps</v>
      </c>
      <c r="M342" s="15">
        <v>2</v>
      </c>
      <c r="N342" s="7">
        <v>45932</v>
      </c>
      <c r="O342" s="1">
        <f>DAY(Tabla14[[#This Row],[Fecha de rev]])</f>
        <v>2</v>
      </c>
      <c r="P342" s="1">
        <f>MONTH(Tabla14[[#This Row],[Fecha de rev]])</f>
        <v>10</v>
      </c>
      <c r="Q342" s="1">
        <f>YEAR(Tabla14[[#This Row],[Fecha de rev]])</f>
        <v>2025</v>
      </c>
      <c r="R342" s="1">
        <v>1</v>
      </c>
      <c r="S342" s="1" t="s">
        <v>138</v>
      </c>
      <c r="T342" s="1" t="s">
        <v>138</v>
      </c>
      <c r="U342" s="1" t="s">
        <v>138</v>
      </c>
      <c r="V342" s="1" t="s">
        <v>138</v>
      </c>
      <c r="W342" s="1" t="s">
        <v>138</v>
      </c>
      <c r="X342" s="1" t="s">
        <v>138</v>
      </c>
      <c r="Y342" s="1" t="s">
        <v>138</v>
      </c>
      <c r="Z342" s="1" t="s">
        <v>138</v>
      </c>
      <c r="AA342" s="1">
        <v>35.86</v>
      </c>
      <c r="AB342" s="1">
        <v>15.85</v>
      </c>
      <c r="AC342" s="2" t="s">
        <v>968</v>
      </c>
      <c r="AD342" s="2" t="s">
        <v>957</v>
      </c>
      <c r="AE342" s="1">
        <f t="shared" si="11"/>
        <v>8</v>
      </c>
      <c r="AF342" s="121" t="s">
        <v>3116</v>
      </c>
    </row>
    <row r="343" spans="1:32" x14ac:dyDescent="0.2">
      <c r="A343" s="14">
        <v>912</v>
      </c>
      <c r="B343" s="3" t="s">
        <v>956</v>
      </c>
      <c r="C343" s="27" t="s">
        <v>14</v>
      </c>
      <c r="D343" s="27" t="s">
        <v>404</v>
      </c>
      <c r="E343" s="4" t="s">
        <v>365</v>
      </c>
      <c r="F343" s="4" t="s">
        <v>769</v>
      </c>
      <c r="G343" s="4" t="s">
        <v>1166</v>
      </c>
      <c r="H343" s="3" t="s">
        <v>8</v>
      </c>
      <c r="I343" s="27">
        <v>21.085076999999998</v>
      </c>
      <c r="J343" s="27">
        <v>-101.61923</v>
      </c>
      <c r="K343" s="3"/>
      <c r="L343" s="5" t="str">
        <f t="shared" si="10"/>
        <v>Ver en Google Maps</v>
      </c>
      <c r="M343" s="15">
        <v>2</v>
      </c>
      <c r="O343" s="1">
        <f>DAY(Tabla14[[#This Row],[Fecha de rev]])</f>
        <v>0</v>
      </c>
      <c r="P343" s="1">
        <f>MONTH(Tabla14[[#This Row],[Fecha de rev]])</f>
        <v>1</v>
      </c>
      <c r="Q343" s="1">
        <f>YEAR(Tabla14[[#This Row],[Fecha de rev]])</f>
        <v>1900</v>
      </c>
      <c r="AC343" s="1"/>
      <c r="AF343" s="121"/>
    </row>
    <row r="344" spans="1:32" x14ac:dyDescent="0.2">
      <c r="A344" s="14">
        <v>916</v>
      </c>
      <c r="B344" s="3" t="s">
        <v>956</v>
      </c>
      <c r="C344" s="27" t="s">
        <v>14</v>
      </c>
      <c r="D344" s="27" t="s">
        <v>404</v>
      </c>
      <c r="E344" s="4" t="s">
        <v>366</v>
      </c>
      <c r="F344" s="4" t="s">
        <v>770</v>
      </c>
      <c r="G344" s="4" t="s">
        <v>1167</v>
      </c>
      <c r="H344" s="3" t="s">
        <v>8</v>
      </c>
      <c r="I344" s="27">
        <v>21.120384000000001</v>
      </c>
      <c r="J344" s="27">
        <v>-101.667776</v>
      </c>
      <c r="K344" s="3" t="s">
        <v>139</v>
      </c>
      <c r="L344" s="5" t="str">
        <f t="shared" si="10"/>
        <v>Ver en Google Maps</v>
      </c>
      <c r="M344" s="15">
        <v>2</v>
      </c>
      <c r="N344" s="7">
        <v>45939</v>
      </c>
      <c r="O344" s="1">
        <f>DAY(Tabla14[[#This Row],[Fecha de rev]])</f>
        <v>9</v>
      </c>
      <c r="P344" s="1">
        <f>MONTH(Tabla14[[#This Row],[Fecha de rev]])</f>
        <v>10</v>
      </c>
      <c r="Q344" s="1">
        <f>YEAR(Tabla14[[#This Row],[Fecha de rev]])</f>
        <v>2025</v>
      </c>
      <c r="R344" s="1">
        <v>1</v>
      </c>
      <c r="S344" s="1" t="s">
        <v>934</v>
      </c>
      <c r="T344" s="1" t="s">
        <v>934</v>
      </c>
      <c r="U344" s="1" t="s">
        <v>934</v>
      </c>
      <c r="V344" s="1" t="s">
        <v>934</v>
      </c>
      <c r="W344" s="1" t="s">
        <v>934</v>
      </c>
      <c r="X344" s="1" t="s">
        <v>934</v>
      </c>
      <c r="Y344" s="1" t="s">
        <v>934</v>
      </c>
      <c r="Z344" s="1" t="s">
        <v>934</v>
      </c>
      <c r="AA344" s="1">
        <v>0</v>
      </c>
      <c r="AB344" s="1">
        <v>0</v>
      </c>
      <c r="AC344" s="1" t="s">
        <v>1418</v>
      </c>
      <c r="AD344" s="2" t="s">
        <v>957</v>
      </c>
      <c r="AE344" s="1">
        <f t="shared" si="11"/>
        <v>0</v>
      </c>
      <c r="AF344" s="121" t="s">
        <v>3115</v>
      </c>
    </row>
    <row r="345" spans="1:32" x14ac:dyDescent="0.2">
      <c r="A345" s="14">
        <v>928</v>
      </c>
      <c r="B345" s="3" t="s">
        <v>956</v>
      </c>
      <c r="C345" s="27" t="s">
        <v>429</v>
      </c>
      <c r="D345" s="27" t="s">
        <v>336</v>
      </c>
      <c r="E345" s="4" t="s">
        <v>771</v>
      </c>
      <c r="F345" s="4" t="s">
        <v>772</v>
      </c>
      <c r="G345" s="4" t="s">
        <v>367</v>
      </c>
      <c r="H345" s="3" t="s">
        <v>8</v>
      </c>
      <c r="I345" s="27">
        <v>21.104908999999999</v>
      </c>
      <c r="J345" s="27">
        <v>-101.63147600000001</v>
      </c>
      <c r="K345" s="3" t="s">
        <v>139</v>
      </c>
      <c r="L345" s="5" t="str">
        <f t="shared" si="10"/>
        <v>Ver en Google Maps</v>
      </c>
      <c r="M345" s="15">
        <v>2</v>
      </c>
      <c r="N345" s="7">
        <v>45934</v>
      </c>
      <c r="O345" s="1">
        <f>DAY(Tabla14[[#This Row],[Fecha de rev]])</f>
        <v>4</v>
      </c>
      <c r="P345" s="1">
        <f>MONTH(Tabla14[[#This Row],[Fecha de rev]])</f>
        <v>10</v>
      </c>
      <c r="Q345" s="1">
        <f>YEAR(Tabla14[[#This Row],[Fecha de rev]])</f>
        <v>2025</v>
      </c>
      <c r="R345" s="1">
        <v>1</v>
      </c>
      <c r="S345" s="1" t="s">
        <v>138</v>
      </c>
      <c r="T345" s="1" t="s">
        <v>138</v>
      </c>
      <c r="U345" s="1" t="s">
        <v>138</v>
      </c>
      <c r="V345" s="1" t="s">
        <v>138</v>
      </c>
      <c r="W345" s="1" t="s">
        <v>138</v>
      </c>
      <c r="X345" s="1" t="s">
        <v>138</v>
      </c>
      <c r="Y345" s="1" t="s">
        <v>138</v>
      </c>
      <c r="Z345" s="1" t="s">
        <v>138</v>
      </c>
      <c r="AA345" s="1">
        <v>53.41</v>
      </c>
      <c r="AB345" s="1">
        <v>15.15</v>
      </c>
      <c r="AC345" s="2" t="s">
        <v>968</v>
      </c>
      <c r="AD345" s="2" t="s">
        <v>957</v>
      </c>
      <c r="AE345" s="1">
        <f t="shared" si="11"/>
        <v>8</v>
      </c>
      <c r="AF345" s="121" t="s">
        <v>3116</v>
      </c>
    </row>
    <row r="346" spans="1:32" x14ac:dyDescent="0.2">
      <c r="A346" s="14">
        <v>930</v>
      </c>
      <c r="B346" s="3" t="s">
        <v>956</v>
      </c>
      <c r="C346" s="27" t="s">
        <v>429</v>
      </c>
      <c r="D346" s="27" t="s">
        <v>336</v>
      </c>
      <c r="E346" s="4" t="s">
        <v>773</v>
      </c>
      <c r="F346" s="4" t="s">
        <v>774</v>
      </c>
      <c r="G346" s="4" t="s">
        <v>368</v>
      </c>
      <c r="H346" s="3" t="s">
        <v>8</v>
      </c>
      <c r="I346" s="27">
        <v>21.090973999999999</v>
      </c>
      <c r="J346" s="27">
        <v>-101.652574</v>
      </c>
      <c r="K346" s="3"/>
      <c r="L346" s="5" t="str">
        <f t="shared" si="10"/>
        <v>Ver en Google Maps</v>
      </c>
      <c r="M346" s="15">
        <v>2</v>
      </c>
      <c r="O346" s="1">
        <f>DAY(Tabla14[[#This Row],[Fecha de rev]])</f>
        <v>0</v>
      </c>
      <c r="P346" s="1">
        <f>MONTH(Tabla14[[#This Row],[Fecha de rev]])</f>
        <v>1</v>
      </c>
      <c r="Q346" s="1">
        <f>YEAR(Tabla14[[#This Row],[Fecha de rev]])</f>
        <v>1900</v>
      </c>
      <c r="AC346" s="1"/>
      <c r="AF346" s="121"/>
    </row>
    <row r="347" spans="1:32" x14ac:dyDescent="0.2">
      <c r="A347" s="14">
        <v>933</v>
      </c>
      <c r="B347" s="3" t="s">
        <v>956</v>
      </c>
      <c r="C347" s="27" t="s">
        <v>429</v>
      </c>
      <c r="D347" s="27" t="s">
        <v>336</v>
      </c>
      <c r="E347" s="4" t="s">
        <v>369</v>
      </c>
      <c r="F347" s="4" t="s">
        <v>775</v>
      </c>
      <c r="G347" s="4" t="s">
        <v>1168</v>
      </c>
      <c r="H347" s="3" t="s">
        <v>8</v>
      </c>
      <c r="I347" s="27">
        <v>21.147639999999999</v>
      </c>
      <c r="J347" s="27">
        <v>-101.666763</v>
      </c>
      <c r="K347" s="3" t="s">
        <v>139</v>
      </c>
      <c r="L347" s="5" t="str">
        <f t="shared" si="10"/>
        <v>Ver en Google Maps</v>
      </c>
      <c r="M347" s="15">
        <v>2</v>
      </c>
      <c r="N347" s="7">
        <v>45929</v>
      </c>
      <c r="O347" s="1">
        <f>DAY(Tabla14[[#This Row],[Fecha de rev]])</f>
        <v>29</v>
      </c>
      <c r="P347" s="1">
        <f>MONTH(Tabla14[[#This Row],[Fecha de rev]])</f>
        <v>9</v>
      </c>
      <c r="Q347" s="1">
        <f>YEAR(Tabla14[[#This Row],[Fecha de rev]])</f>
        <v>2025</v>
      </c>
      <c r="R347" s="1">
        <v>1</v>
      </c>
      <c r="S347" s="1" t="s">
        <v>138</v>
      </c>
      <c r="T347" s="1" t="s">
        <v>138</v>
      </c>
      <c r="U347" s="1" t="s">
        <v>138</v>
      </c>
      <c r="V347" s="1" t="s">
        <v>138</v>
      </c>
      <c r="W347" s="1" t="s">
        <v>138</v>
      </c>
      <c r="X347" s="1" t="s">
        <v>138</v>
      </c>
      <c r="Y347" s="1" t="s">
        <v>138</v>
      </c>
      <c r="Z347" s="1" t="s">
        <v>934</v>
      </c>
      <c r="AA347" s="1">
        <v>10.16</v>
      </c>
      <c r="AB347" s="1">
        <v>14.16</v>
      </c>
      <c r="AC347" s="2" t="s">
        <v>968</v>
      </c>
      <c r="AD347" s="2" t="s">
        <v>957</v>
      </c>
      <c r="AE347" s="1">
        <f t="shared" si="11"/>
        <v>7</v>
      </c>
      <c r="AF347" s="121"/>
    </row>
    <row r="348" spans="1:32" x14ac:dyDescent="0.2">
      <c r="A348" s="14">
        <v>939</v>
      </c>
      <c r="B348" s="3" t="s">
        <v>956</v>
      </c>
      <c r="C348" s="27" t="s">
        <v>429</v>
      </c>
      <c r="D348" s="27" t="s">
        <v>132</v>
      </c>
      <c r="E348" s="4" t="s">
        <v>370</v>
      </c>
      <c r="F348" s="4" t="s">
        <v>776</v>
      </c>
      <c r="G348" s="4" t="s">
        <v>1169</v>
      </c>
      <c r="H348" s="3" t="s">
        <v>8</v>
      </c>
      <c r="I348" s="27">
        <v>21.100860999999998</v>
      </c>
      <c r="J348" s="27">
        <v>-101.73314000000001</v>
      </c>
      <c r="K348" s="3"/>
      <c r="L348" s="5" t="str">
        <f t="shared" si="10"/>
        <v>Ver en Google Maps</v>
      </c>
      <c r="M348" s="15">
        <v>2</v>
      </c>
      <c r="O348" s="1">
        <f>DAY(Tabla14[[#This Row],[Fecha de rev]])</f>
        <v>0</v>
      </c>
      <c r="P348" s="1">
        <f>MONTH(Tabla14[[#This Row],[Fecha de rev]])</f>
        <v>1</v>
      </c>
      <c r="Q348" s="1">
        <f>YEAR(Tabla14[[#This Row],[Fecha de rev]])</f>
        <v>1900</v>
      </c>
      <c r="AC348" s="1"/>
      <c r="AF348" s="121"/>
    </row>
    <row r="349" spans="1:32" x14ac:dyDescent="0.2">
      <c r="A349" s="14">
        <v>948</v>
      </c>
      <c r="B349" s="3" t="s">
        <v>956</v>
      </c>
      <c r="C349" s="27" t="s">
        <v>429</v>
      </c>
      <c r="D349" s="27" t="s">
        <v>132</v>
      </c>
      <c r="E349" s="4" t="s">
        <v>371</v>
      </c>
      <c r="F349" s="4" t="s">
        <v>777</v>
      </c>
      <c r="G349" s="4" t="s">
        <v>1170</v>
      </c>
      <c r="H349" s="3" t="s">
        <v>8</v>
      </c>
      <c r="I349" s="27">
        <v>21.079839</v>
      </c>
      <c r="J349" s="27">
        <v>-101.64776999999999</v>
      </c>
      <c r="K349" s="3"/>
      <c r="L349" s="5" t="str">
        <f t="shared" si="10"/>
        <v>Ver en Google Maps</v>
      </c>
      <c r="M349" s="15">
        <v>2</v>
      </c>
      <c r="O349" s="1">
        <f>DAY(Tabla14[[#This Row],[Fecha de rev]])</f>
        <v>0</v>
      </c>
      <c r="P349" s="1">
        <f>MONTH(Tabla14[[#This Row],[Fecha de rev]])</f>
        <v>1</v>
      </c>
      <c r="Q349" s="1">
        <f>YEAR(Tabla14[[#This Row],[Fecha de rev]])</f>
        <v>1900</v>
      </c>
      <c r="AC349" s="1"/>
      <c r="AF349" s="121"/>
    </row>
    <row r="350" spans="1:32" x14ac:dyDescent="0.2">
      <c r="A350" s="14">
        <v>949</v>
      </c>
      <c r="B350" s="3" t="s">
        <v>956</v>
      </c>
      <c r="C350" s="27" t="s">
        <v>429</v>
      </c>
      <c r="D350" s="27" t="s">
        <v>132</v>
      </c>
      <c r="E350" s="4" t="s">
        <v>372</v>
      </c>
      <c r="F350" s="4" t="s">
        <v>778</v>
      </c>
      <c r="G350" s="4" t="s">
        <v>1159</v>
      </c>
      <c r="H350" s="3" t="s">
        <v>8</v>
      </c>
      <c r="I350" s="27">
        <v>21.14772</v>
      </c>
      <c r="J350" s="27">
        <v>-101.635763</v>
      </c>
      <c r="K350" s="3"/>
      <c r="L350" s="5" t="str">
        <f t="shared" si="10"/>
        <v>Ver en Google Maps</v>
      </c>
      <c r="M350" s="15">
        <v>2</v>
      </c>
      <c r="O350" s="1">
        <f>DAY(Tabla14[[#This Row],[Fecha de rev]])</f>
        <v>0</v>
      </c>
      <c r="P350" s="1">
        <f>MONTH(Tabla14[[#This Row],[Fecha de rev]])</f>
        <v>1</v>
      </c>
      <c r="Q350" s="1">
        <f>YEAR(Tabla14[[#This Row],[Fecha de rev]])</f>
        <v>1900</v>
      </c>
      <c r="AC350" s="1"/>
      <c r="AF350" s="121"/>
    </row>
    <row r="351" spans="1:32" x14ac:dyDescent="0.2">
      <c r="A351" s="14">
        <v>952</v>
      </c>
      <c r="B351" s="3" t="s">
        <v>956</v>
      </c>
      <c r="C351" s="27" t="s">
        <v>429</v>
      </c>
      <c r="D351" s="27" t="s">
        <v>132</v>
      </c>
      <c r="E351" s="4" t="s">
        <v>779</v>
      </c>
      <c r="F351" s="4" t="s">
        <v>780</v>
      </c>
      <c r="G351" s="4" t="s">
        <v>73</v>
      </c>
      <c r="H351" s="3" t="s">
        <v>8</v>
      </c>
      <c r="I351" s="27">
        <v>21.108991</v>
      </c>
      <c r="J351" s="27">
        <v>-101.630983</v>
      </c>
      <c r="K351" s="3" t="s">
        <v>139</v>
      </c>
      <c r="L351" s="5" t="str">
        <f t="shared" si="10"/>
        <v>Ver en Google Maps</v>
      </c>
      <c r="M351" s="15">
        <v>2</v>
      </c>
      <c r="N351" s="7">
        <v>45934</v>
      </c>
      <c r="O351" s="1">
        <f>DAY(Tabla14[[#This Row],[Fecha de rev]])</f>
        <v>4</v>
      </c>
      <c r="P351" s="1">
        <f>MONTH(Tabla14[[#This Row],[Fecha de rev]])</f>
        <v>10</v>
      </c>
      <c r="Q351" s="1">
        <f>YEAR(Tabla14[[#This Row],[Fecha de rev]])</f>
        <v>2025</v>
      </c>
      <c r="R351" s="1">
        <v>1</v>
      </c>
      <c r="S351" s="1" t="s">
        <v>138</v>
      </c>
      <c r="T351" s="1" t="s">
        <v>138</v>
      </c>
      <c r="U351" s="1" t="s">
        <v>138</v>
      </c>
      <c r="V351" s="1" t="s">
        <v>138</v>
      </c>
      <c r="W351" s="1" t="s">
        <v>138</v>
      </c>
      <c r="X351" s="1" t="s">
        <v>138</v>
      </c>
      <c r="Y351" s="1" t="s">
        <v>138</v>
      </c>
      <c r="Z351" s="1" t="s">
        <v>934</v>
      </c>
      <c r="AA351" s="1">
        <v>0</v>
      </c>
      <c r="AB351" s="1">
        <v>0</v>
      </c>
      <c r="AC351" s="2" t="s">
        <v>935</v>
      </c>
      <c r="AD351" s="2" t="s">
        <v>957</v>
      </c>
      <c r="AE351" s="1">
        <f t="shared" si="11"/>
        <v>7</v>
      </c>
      <c r="AF351" s="121"/>
    </row>
    <row r="352" spans="1:32" x14ac:dyDescent="0.2">
      <c r="A352" s="14">
        <v>953</v>
      </c>
      <c r="B352" s="3" t="s">
        <v>956</v>
      </c>
      <c r="C352" s="27" t="s">
        <v>429</v>
      </c>
      <c r="D352" s="27" t="s">
        <v>132</v>
      </c>
      <c r="E352" s="4" t="s">
        <v>373</v>
      </c>
      <c r="F352" s="4" t="s">
        <v>781</v>
      </c>
      <c r="G352" s="4" t="s">
        <v>1171</v>
      </c>
      <c r="H352" s="3" t="s">
        <v>8</v>
      </c>
      <c r="I352" s="27">
        <v>21.138309</v>
      </c>
      <c r="J352" s="27">
        <v>-101.651798</v>
      </c>
      <c r="K352" s="3" t="s">
        <v>139</v>
      </c>
      <c r="L352" s="5" t="str">
        <f t="shared" si="10"/>
        <v>Ver en Google Maps</v>
      </c>
      <c r="M352" s="15">
        <v>2</v>
      </c>
      <c r="N352" s="7">
        <v>45929</v>
      </c>
      <c r="O352" s="1">
        <f>DAY(Tabla14[[#This Row],[Fecha de rev]])</f>
        <v>29</v>
      </c>
      <c r="P352" s="1">
        <f>MONTH(Tabla14[[#This Row],[Fecha de rev]])</f>
        <v>9</v>
      </c>
      <c r="Q352" s="1">
        <f>YEAR(Tabla14[[#This Row],[Fecha de rev]])</f>
        <v>2025</v>
      </c>
      <c r="R352" s="1">
        <v>1</v>
      </c>
      <c r="S352" s="1" t="s">
        <v>934</v>
      </c>
      <c r="T352" s="1" t="s">
        <v>138</v>
      </c>
      <c r="U352" s="1" t="s">
        <v>138</v>
      </c>
      <c r="V352" s="1" t="s">
        <v>138</v>
      </c>
      <c r="W352" s="1" t="s">
        <v>138</v>
      </c>
      <c r="X352" s="1" t="s">
        <v>138</v>
      </c>
      <c r="Y352" s="1" t="s">
        <v>138</v>
      </c>
      <c r="Z352" s="1" t="s">
        <v>934</v>
      </c>
      <c r="AA352" s="1">
        <v>12.97</v>
      </c>
      <c r="AB352" s="1">
        <v>3.59</v>
      </c>
      <c r="AC352" s="2" t="s">
        <v>938</v>
      </c>
      <c r="AD352" s="2" t="s">
        <v>957</v>
      </c>
      <c r="AE352" s="1">
        <f t="shared" si="11"/>
        <v>6</v>
      </c>
      <c r="AF352" s="121"/>
    </row>
    <row r="353" spans="1:32" x14ac:dyDescent="0.2">
      <c r="A353" s="14">
        <v>966</v>
      </c>
      <c r="B353" s="3" t="s">
        <v>956</v>
      </c>
      <c r="C353" s="27" t="s">
        <v>87</v>
      </c>
      <c r="D353" s="27" t="s">
        <v>782</v>
      </c>
      <c r="E353" s="4" t="s">
        <v>374</v>
      </c>
      <c r="F353" s="4" t="s">
        <v>783</v>
      </c>
      <c r="G353" s="4" t="s">
        <v>1133</v>
      </c>
      <c r="H353" s="3" t="s">
        <v>8</v>
      </c>
      <c r="I353" s="27">
        <v>21.122631999999999</v>
      </c>
      <c r="J353" s="27">
        <v>-101.71655</v>
      </c>
      <c r="K353" s="3" t="s">
        <v>139</v>
      </c>
      <c r="L353" s="5" t="str">
        <f t="shared" si="10"/>
        <v>Ver en Google Maps</v>
      </c>
      <c r="M353" s="15">
        <v>2</v>
      </c>
      <c r="N353" s="7">
        <v>45933</v>
      </c>
      <c r="O353" s="1">
        <f>DAY(Tabla14[[#This Row],[Fecha de rev]])</f>
        <v>3</v>
      </c>
      <c r="P353" s="1">
        <f>MONTH(Tabla14[[#This Row],[Fecha de rev]])</f>
        <v>10</v>
      </c>
      <c r="Q353" s="1">
        <f>YEAR(Tabla14[[#This Row],[Fecha de rev]])</f>
        <v>2025</v>
      </c>
      <c r="R353" s="1">
        <v>1</v>
      </c>
      <c r="S353" s="1" t="s">
        <v>138</v>
      </c>
      <c r="T353" s="1" t="s">
        <v>138</v>
      </c>
      <c r="U353" s="1" t="s">
        <v>138</v>
      </c>
      <c r="V353" s="1" t="s">
        <v>138</v>
      </c>
      <c r="W353" s="1" t="s">
        <v>138</v>
      </c>
      <c r="X353" s="1" t="s">
        <v>138</v>
      </c>
      <c r="Y353" s="1" t="s">
        <v>138</v>
      </c>
      <c r="Z353" s="1" t="s">
        <v>934</v>
      </c>
      <c r="AA353" s="1">
        <v>10.62</v>
      </c>
      <c r="AB353" s="1">
        <v>17.23</v>
      </c>
      <c r="AC353" s="2" t="s">
        <v>970</v>
      </c>
      <c r="AD353" s="2" t="s">
        <v>957</v>
      </c>
      <c r="AE353" s="1">
        <f t="shared" si="11"/>
        <v>7</v>
      </c>
      <c r="AF353" s="121"/>
    </row>
    <row r="354" spans="1:32" x14ac:dyDescent="0.2">
      <c r="A354" s="14">
        <v>967</v>
      </c>
      <c r="B354" s="3" t="s">
        <v>956</v>
      </c>
      <c r="C354" s="27" t="s">
        <v>87</v>
      </c>
      <c r="D354" s="27" t="s">
        <v>782</v>
      </c>
      <c r="E354" s="4" t="s">
        <v>784</v>
      </c>
      <c r="F354" s="4" t="s">
        <v>785</v>
      </c>
      <c r="G354" s="4" t="s">
        <v>1172</v>
      </c>
      <c r="H354" s="3" t="s">
        <v>8</v>
      </c>
      <c r="I354" s="27">
        <v>21.132656999999998</v>
      </c>
      <c r="J354" s="27">
        <v>-101.680187</v>
      </c>
      <c r="K354" s="3" t="s">
        <v>139</v>
      </c>
      <c r="L354" s="5" t="str">
        <f t="shared" si="10"/>
        <v>Ver en Google Maps</v>
      </c>
      <c r="M354" s="15">
        <v>2</v>
      </c>
      <c r="N354" s="7">
        <v>45929</v>
      </c>
      <c r="O354" s="1">
        <f>DAY(Tabla14[[#This Row],[Fecha de rev]])</f>
        <v>29</v>
      </c>
      <c r="P354" s="1">
        <f>MONTH(Tabla14[[#This Row],[Fecha de rev]])</f>
        <v>9</v>
      </c>
      <c r="Q354" s="1">
        <f>YEAR(Tabla14[[#This Row],[Fecha de rev]])</f>
        <v>2025</v>
      </c>
      <c r="R354" s="1">
        <v>1</v>
      </c>
      <c r="S354" s="1" t="s">
        <v>138</v>
      </c>
      <c r="T354" s="1" t="s">
        <v>138</v>
      </c>
      <c r="U354" s="1" t="s">
        <v>138</v>
      </c>
      <c r="V354" s="1" t="s">
        <v>138</v>
      </c>
      <c r="W354" s="1" t="s">
        <v>138</v>
      </c>
      <c r="X354" s="1" t="s">
        <v>138</v>
      </c>
      <c r="Y354" s="1" t="s">
        <v>138</v>
      </c>
      <c r="Z354" s="1" t="s">
        <v>138</v>
      </c>
      <c r="AA354" s="1">
        <v>23.92</v>
      </c>
      <c r="AB354" s="1">
        <v>26.78</v>
      </c>
      <c r="AC354" s="2" t="s">
        <v>968</v>
      </c>
      <c r="AD354" s="2" t="s">
        <v>957</v>
      </c>
      <c r="AE354" s="1">
        <f t="shared" si="11"/>
        <v>8</v>
      </c>
      <c r="AF354" s="121" t="s">
        <v>3116</v>
      </c>
    </row>
    <row r="355" spans="1:32" ht="14.25" x14ac:dyDescent="0.2">
      <c r="A355" s="14">
        <v>968</v>
      </c>
      <c r="B355" s="3" t="s">
        <v>956</v>
      </c>
      <c r="C355" s="27" t="s">
        <v>87</v>
      </c>
      <c r="D355" s="27" t="s">
        <v>563</v>
      </c>
      <c r="E355" s="4" t="s">
        <v>786</v>
      </c>
      <c r="F355" s="4" t="s">
        <v>787</v>
      </c>
      <c r="G355" s="4" t="s">
        <v>1009</v>
      </c>
      <c r="H355" s="3" t="s">
        <v>8</v>
      </c>
      <c r="I355" s="27">
        <v>21.109079999999999</v>
      </c>
      <c r="J355" s="27">
        <v>-101.69552</v>
      </c>
      <c r="K355" s="3" t="s">
        <v>139</v>
      </c>
      <c r="L355" s="90" t="str">
        <f>HYPERLINK("https://www.google.com/maps?q=" &amp; I355 &amp; "," &amp; J355, "Ver en Google Maps")</f>
        <v>Ver en Google Maps</v>
      </c>
      <c r="M355" s="15">
        <v>1</v>
      </c>
      <c r="N355" s="7">
        <v>45932</v>
      </c>
      <c r="O355" s="1">
        <f>DAY(Tabla14[[#This Row],[Fecha de rev]])</f>
        <v>2</v>
      </c>
      <c r="P355" s="1">
        <f>MONTH(Tabla14[[#This Row],[Fecha de rev]])</f>
        <v>10</v>
      </c>
      <c r="Q355" s="1">
        <f>YEAR(Tabla14[[#This Row],[Fecha de rev]])</f>
        <v>2025</v>
      </c>
      <c r="R355" s="1">
        <v>1</v>
      </c>
      <c r="S355" s="1" t="s">
        <v>138</v>
      </c>
      <c r="T355" s="1" t="s">
        <v>138</v>
      </c>
      <c r="U355" s="1" t="s">
        <v>138</v>
      </c>
      <c r="V355" s="1" t="s">
        <v>138</v>
      </c>
      <c r="W355" s="1" t="s">
        <v>138</v>
      </c>
      <c r="X355" s="1" t="s">
        <v>138</v>
      </c>
      <c r="Y355" s="1" t="s">
        <v>138</v>
      </c>
      <c r="Z355" s="1" t="s">
        <v>138</v>
      </c>
      <c r="AA355" s="1">
        <v>21.13</v>
      </c>
      <c r="AB355" s="1">
        <v>10.63</v>
      </c>
      <c r="AC355" s="2" t="s">
        <v>968</v>
      </c>
      <c r="AD355" s="2" t="s">
        <v>957</v>
      </c>
      <c r="AE355" s="1">
        <f t="shared" si="11"/>
        <v>8</v>
      </c>
      <c r="AF355" s="121" t="s">
        <v>3116</v>
      </c>
    </row>
    <row r="356" spans="1:32" x14ac:dyDescent="0.2">
      <c r="A356" s="14">
        <v>969</v>
      </c>
      <c r="B356" s="3" t="s">
        <v>956</v>
      </c>
      <c r="C356" s="27" t="s">
        <v>87</v>
      </c>
      <c r="D356" s="27" t="s">
        <v>563</v>
      </c>
      <c r="E356" s="4" t="s">
        <v>788</v>
      </c>
      <c r="F356" s="4" t="s">
        <v>789</v>
      </c>
      <c r="G356" s="4" t="s">
        <v>375</v>
      </c>
      <c r="H356" s="3" t="s">
        <v>8</v>
      </c>
      <c r="I356" s="27">
        <v>21.114879999999999</v>
      </c>
      <c r="J356" s="27">
        <v>-101.64427000000001</v>
      </c>
      <c r="K356" s="3" t="s">
        <v>139</v>
      </c>
      <c r="L356" s="5" t="str">
        <f t="shared" si="10"/>
        <v>Ver en Google Maps</v>
      </c>
      <c r="M356" s="15">
        <v>2</v>
      </c>
      <c r="N356" s="7">
        <v>45934</v>
      </c>
      <c r="O356" s="1">
        <f>DAY(Tabla14[[#This Row],[Fecha de rev]])</f>
        <v>4</v>
      </c>
      <c r="P356" s="1">
        <f>MONTH(Tabla14[[#This Row],[Fecha de rev]])</f>
        <v>10</v>
      </c>
      <c r="Q356" s="1">
        <f>YEAR(Tabla14[[#This Row],[Fecha de rev]])</f>
        <v>2025</v>
      </c>
      <c r="R356" s="1">
        <v>1</v>
      </c>
      <c r="S356" s="1" t="s">
        <v>138</v>
      </c>
      <c r="T356" s="1" t="s">
        <v>138</v>
      </c>
      <c r="U356" s="1" t="s">
        <v>138</v>
      </c>
      <c r="V356" s="1" t="s">
        <v>138</v>
      </c>
      <c r="W356" s="1" t="s">
        <v>138</v>
      </c>
      <c r="X356" s="1" t="s">
        <v>138</v>
      </c>
      <c r="Y356" s="1" t="s">
        <v>138</v>
      </c>
      <c r="Z356" s="1" t="s">
        <v>934</v>
      </c>
      <c r="AA356" s="1">
        <v>12.67</v>
      </c>
      <c r="AB356" s="1">
        <v>39.99</v>
      </c>
      <c r="AC356" s="2" t="s">
        <v>970</v>
      </c>
      <c r="AD356" s="2" t="s">
        <v>957</v>
      </c>
      <c r="AE356" s="1">
        <f t="shared" si="11"/>
        <v>7</v>
      </c>
      <c r="AF356" s="121"/>
    </row>
    <row r="357" spans="1:32" x14ac:dyDescent="0.2">
      <c r="A357" s="14">
        <v>970</v>
      </c>
      <c r="B357" s="3" t="s">
        <v>956</v>
      </c>
      <c r="C357" s="27" t="s">
        <v>14</v>
      </c>
      <c r="D357" s="27" t="s">
        <v>404</v>
      </c>
      <c r="E357" s="4" t="s">
        <v>790</v>
      </c>
      <c r="F357" s="4" t="s">
        <v>748</v>
      </c>
      <c r="G357" s="4" t="s">
        <v>989</v>
      </c>
      <c r="H357" s="3" t="s">
        <v>8</v>
      </c>
      <c r="I357" s="27">
        <v>21.116177</v>
      </c>
      <c r="J357" s="27">
        <v>-101.660112</v>
      </c>
      <c r="K357" s="3"/>
      <c r="L357" s="5" t="str">
        <f t="shared" si="10"/>
        <v>Ver en Google Maps</v>
      </c>
      <c r="M357" s="15">
        <v>1</v>
      </c>
      <c r="O357" s="1">
        <f>DAY(Tabla14[[#This Row],[Fecha de rev]])</f>
        <v>0</v>
      </c>
      <c r="P357" s="1">
        <f>MONTH(Tabla14[[#This Row],[Fecha de rev]])</f>
        <v>1</v>
      </c>
      <c r="Q357" s="1">
        <f>YEAR(Tabla14[[#This Row],[Fecha de rev]])</f>
        <v>1900</v>
      </c>
      <c r="AC357" s="1"/>
      <c r="AF357" s="121"/>
    </row>
    <row r="358" spans="1:32" x14ac:dyDescent="0.2">
      <c r="A358" s="14">
        <v>971</v>
      </c>
      <c r="B358" s="3" t="s">
        <v>956</v>
      </c>
      <c r="C358" s="27" t="s">
        <v>87</v>
      </c>
      <c r="D358" s="27" t="s">
        <v>563</v>
      </c>
      <c r="E358" s="4" t="s">
        <v>791</v>
      </c>
      <c r="F358" s="4" t="s">
        <v>792</v>
      </c>
      <c r="G358" s="4" t="s">
        <v>1048</v>
      </c>
      <c r="H358" s="3" t="s">
        <v>8</v>
      </c>
      <c r="I358" s="27">
        <v>21.14433</v>
      </c>
      <c r="J358" s="27">
        <v>-101.70335</v>
      </c>
      <c r="K358" s="3" t="s">
        <v>139</v>
      </c>
      <c r="L358" s="5" t="str">
        <f t="shared" si="10"/>
        <v>Ver en Google Maps</v>
      </c>
      <c r="M358" s="15">
        <v>1</v>
      </c>
      <c r="N358" s="7">
        <v>45933</v>
      </c>
      <c r="O358" s="1">
        <f>DAY(Tabla14[[#This Row],[Fecha de rev]])</f>
        <v>3</v>
      </c>
      <c r="P358" s="1">
        <f>MONTH(Tabla14[[#This Row],[Fecha de rev]])</f>
        <v>10</v>
      </c>
      <c r="Q358" s="1">
        <f>YEAR(Tabla14[[#This Row],[Fecha de rev]])</f>
        <v>2025</v>
      </c>
      <c r="R358" s="1">
        <v>1</v>
      </c>
      <c r="S358" s="1" t="s">
        <v>138</v>
      </c>
      <c r="T358" s="1" t="s">
        <v>138</v>
      </c>
      <c r="U358" s="1" t="s">
        <v>138</v>
      </c>
      <c r="V358" s="1" t="s">
        <v>138</v>
      </c>
      <c r="W358" s="1" t="s">
        <v>138</v>
      </c>
      <c r="X358" s="1" t="s">
        <v>138</v>
      </c>
      <c r="Y358" s="1" t="s">
        <v>138</v>
      </c>
      <c r="Z358" s="1" t="s">
        <v>934</v>
      </c>
      <c r="AA358" s="1">
        <v>8.25</v>
      </c>
      <c r="AB358" s="1">
        <v>12.57</v>
      </c>
      <c r="AC358" s="2" t="s">
        <v>970</v>
      </c>
      <c r="AD358" s="2" t="s">
        <v>957</v>
      </c>
      <c r="AE358" s="1">
        <f t="shared" si="11"/>
        <v>7</v>
      </c>
      <c r="AF358" s="121"/>
    </row>
    <row r="359" spans="1:32" x14ac:dyDescent="0.2">
      <c r="A359" s="14">
        <v>972</v>
      </c>
      <c r="B359" s="3" t="s">
        <v>956</v>
      </c>
      <c r="C359" s="27" t="s">
        <v>87</v>
      </c>
      <c r="D359" s="27" t="s">
        <v>563</v>
      </c>
      <c r="E359" s="4" t="s">
        <v>793</v>
      </c>
      <c r="F359" s="4" t="s">
        <v>794</v>
      </c>
      <c r="G359" s="4" t="s">
        <v>992</v>
      </c>
      <c r="H359" s="3" t="s">
        <v>8</v>
      </c>
      <c r="I359" s="27">
        <v>21.106836999999999</v>
      </c>
      <c r="J359" s="27">
        <v>-101.65272299999999</v>
      </c>
      <c r="K359" s="3" t="s">
        <v>139</v>
      </c>
      <c r="L359" s="5" t="str">
        <f t="shared" si="10"/>
        <v>Ver en Google Maps</v>
      </c>
      <c r="M359" s="15">
        <v>2</v>
      </c>
      <c r="N359" s="7">
        <v>45934</v>
      </c>
      <c r="O359" s="1">
        <f>DAY(Tabla14[[#This Row],[Fecha de rev]])</f>
        <v>4</v>
      </c>
      <c r="P359" s="1">
        <f>MONTH(Tabla14[[#This Row],[Fecha de rev]])</f>
        <v>10</v>
      </c>
      <c r="Q359" s="1">
        <f>YEAR(Tabla14[[#This Row],[Fecha de rev]])</f>
        <v>2025</v>
      </c>
      <c r="R359" s="1">
        <v>1</v>
      </c>
      <c r="S359" s="1" t="s">
        <v>138</v>
      </c>
      <c r="T359" s="1" t="s">
        <v>138</v>
      </c>
      <c r="U359" s="1" t="s">
        <v>138</v>
      </c>
      <c r="V359" s="1" t="s">
        <v>138</v>
      </c>
      <c r="W359" s="1" t="s">
        <v>138</v>
      </c>
      <c r="X359" s="1" t="s">
        <v>138</v>
      </c>
      <c r="Y359" s="1" t="s">
        <v>138</v>
      </c>
      <c r="Z359" s="1" t="s">
        <v>138</v>
      </c>
      <c r="AA359" s="1">
        <v>67.59</v>
      </c>
      <c r="AB359" s="1">
        <v>44.21</v>
      </c>
      <c r="AC359" s="2" t="s">
        <v>968</v>
      </c>
      <c r="AD359" s="2" t="s">
        <v>957</v>
      </c>
      <c r="AE359" s="1">
        <f t="shared" si="11"/>
        <v>8</v>
      </c>
      <c r="AF359" s="121" t="s">
        <v>3116</v>
      </c>
    </row>
    <row r="360" spans="1:32" x14ac:dyDescent="0.2">
      <c r="A360" s="14">
        <v>973</v>
      </c>
      <c r="B360" s="3" t="s">
        <v>956</v>
      </c>
      <c r="C360" s="27" t="s">
        <v>87</v>
      </c>
      <c r="D360" s="27" t="s">
        <v>563</v>
      </c>
      <c r="E360" s="4" t="s">
        <v>795</v>
      </c>
      <c r="F360" s="4" t="s">
        <v>796</v>
      </c>
      <c r="G360" s="4" t="s">
        <v>1128</v>
      </c>
      <c r="H360" s="3" t="s">
        <v>8</v>
      </c>
      <c r="I360" s="27">
        <v>21.10098</v>
      </c>
      <c r="J360" s="27">
        <v>-101.66424000000001</v>
      </c>
      <c r="K360" s="3" t="s">
        <v>139</v>
      </c>
      <c r="L360" s="5" t="str">
        <f t="shared" si="10"/>
        <v>Ver en Google Maps</v>
      </c>
      <c r="M360" s="15">
        <v>2</v>
      </c>
      <c r="N360" s="7">
        <v>45934</v>
      </c>
      <c r="O360" s="1">
        <f>DAY(Tabla14[[#This Row],[Fecha de rev]])</f>
        <v>4</v>
      </c>
      <c r="P360" s="1">
        <f>MONTH(Tabla14[[#This Row],[Fecha de rev]])</f>
        <v>10</v>
      </c>
      <c r="Q360" s="1">
        <f>YEAR(Tabla14[[#This Row],[Fecha de rev]])</f>
        <v>2025</v>
      </c>
      <c r="R360" s="1">
        <v>1</v>
      </c>
      <c r="S360" s="1" t="s">
        <v>138</v>
      </c>
      <c r="T360" s="1" t="s">
        <v>138</v>
      </c>
      <c r="U360" s="1" t="s">
        <v>138</v>
      </c>
      <c r="V360" s="1" t="s">
        <v>138</v>
      </c>
      <c r="W360" s="1" t="s">
        <v>138</v>
      </c>
      <c r="X360" s="1" t="s">
        <v>138</v>
      </c>
      <c r="Y360" s="1" t="s">
        <v>138</v>
      </c>
      <c r="Z360" s="1" t="s">
        <v>138</v>
      </c>
      <c r="AA360" s="1">
        <v>25.54</v>
      </c>
      <c r="AB360" s="1">
        <v>51.35</v>
      </c>
      <c r="AC360" s="2" t="s">
        <v>968</v>
      </c>
      <c r="AD360" s="2" t="s">
        <v>957</v>
      </c>
      <c r="AE360" s="1">
        <f t="shared" si="11"/>
        <v>8</v>
      </c>
      <c r="AF360" s="121" t="s">
        <v>3116</v>
      </c>
    </row>
    <row r="361" spans="1:32" x14ac:dyDescent="0.2">
      <c r="A361" s="14">
        <v>974</v>
      </c>
      <c r="B361" s="3" t="s">
        <v>956</v>
      </c>
      <c r="C361" s="27" t="s">
        <v>87</v>
      </c>
      <c r="D361" s="27" t="s">
        <v>563</v>
      </c>
      <c r="E361" s="4" t="s">
        <v>797</v>
      </c>
      <c r="F361" s="4" t="s">
        <v>798</v>
      </c>
      <c r="G361" s="4" t="s">
        <v>1144</v>
      </c>
      <c r="H361" s="3" t="s">
        <v>8</v>
      </c>
      <c r="I361" s="27">
        <v>21.088480000000001</v>
      </c>
      <c r="J361" s="27">
        <v>-101.69063</v>
      </c>
      <c r="K361" s="3"/>
      <c r="L361" s="5" t="str">
        <f t="shared" si="10"/>
        <v>Ver en Google Maps</v>
      </c>
      <c r="M361" s="15">
        <v>1</v>
      </c>
      <c r="O361" s="1">
        <f>DAY(Tabla14[[#This Row],[Fecha de rev]])</f>
        <v>0</v>
      </c>
      <c r="P361" s="1">
        <f>MONTH(Tabla14[[#This Row],[Fecha de rev]])</f>
        <v>1</v>
      </c>
      <c r="Q361" s="1">
        <f>YEAR(Tabla14[[#This Row],[Fecha de rev]])</f>
        <v>1900</v>
      </c>
      <c r="AC361" s="1"/>
      <c r="AF361" s="121"/>
    </row>
    <row r="362" spans="1:32" x14ac:dyDescent="0.2">
      <c r="A362" s="14">
        <v>975</v>
      </c>
      <c r="B362" s="3" t="s">
        <v>956</v>
      </c>
      <c r="C362" s="27" t="s">
        <v>87</v>
      </c>
      <c r="D362" s="27" t="s">
        <v>563</v>
      </c>
      <c r="E362" s="4" t="s">
        <v>799</v>
      </c>
      <c r="F362" s="4" t="s">
        <v>800</v>
      </c>
      <c r="G362" s="4" t="s">
        <v>1173</v>
      </c>
      <c r="H362" s="3" t="s">
        <v>8</v>
      </c>
      <c r="I362" s="27">
        <v>21.095300000000002</v>
      </c>
      <c r="J362" s="27">
        <v>-101.71648</v>
      </c>
      <c r="K362" s="3" t="s">
        <v>139</v>
      </c>
      <c r="L362" s="5" t="str">
        <f t="shared" si="10"/>
        <v>Ver en Google Maps</v>
      </c>
      <c r="M362" s="15">
        <v>1</v>
      </c>
      <c r="N362" s="7">
        <v>45932</v>
      </c>
      <c r="O362" s="1">
        <f>DAY(Tabla14[[#This Row],[Fecha de rev]])</f>
        <v>2</v>
      </c>
      <c r="P362" s="1">
        <f>MONTH(Tabla14[[#This Row],[Fecha de rev]])</f>
        <v>10</v>
      </c>
      <c r="Q362" s="1">
        <f>YEAR(Tabla14[[#This Row],[Fecha de rev]])</f>
        <v>2025</v>
      </c>
      <c r="R362" s="1">
        <v>1</v>
      </c>
      <c r="S362" s="1" t="s">
        <v>138</v>
      </c>
      <c r="T362" s="1" t="s">
        <v>138</v>
      </c>
      <c r="U362" s="1" t="s">
        <v>138</v>
      </c>
      <c r="V362" s="1" t="s">
        <v>138</v>
      </c>
      <c r="W362" s="1" t="s">
        <v>138</v>
      </c>
      <c r="X362" s="1" t="s">
        <v>138</v>
      </c>
      <c r="Y362" s="1" t="s">
        <v>138</v>
      </c>
      <c r="Z362" s="1" t="s">
        <v>138</v>
      </c>
      <c r="AA362" s="1">
        <v>15.3</v>
      </c>
      <c r="AB362" s="1">
        <v>24.3</v>
      </c>
      <c r="AC362" s="29" t="s">
        <v>968</v>
      </c>
      <c r="AD362" s="2" t="s">
        <v>957</v>
      </c>
      <c r="AE362" s="1">
        <f t="shared" si="11"/>
        <v>8</v>
      </c>
      <c r="AF362" s="121" t="s">
        <v>3116</v>
      </c>
    </row>
    <row r="363" spans="1:32" x14ac:dyDescent="0.2">
      <c r="A363" s="14">
        <v>976</v>
      </c>
      <c r="B363" s="3" t="s">
        <v>956</v>
      </c>
      <c r="C363" s="27" t="s">
        <v>87</v>
      </c>
      <c r="D363" s="27" t="s">
        <v>563</v>
      </c>
      <c r="E363" s="4" t="s">
        <v>801</v>
      </c>
      <c r="F363" s="4" t="s">
        <v>802</v>
      </c>
      <c r="G363" s="4" t="s">
        <v>977</v>
      </c>
      <c r="H363" s="3" t="s">
        <v>8</v>
      </c>
      <c r="I363" s="27">
        <v>21.103536999999999</v>
      </c>
      <c r="J363" s="27">
        <v>-101.701385</v>
      </c>
      <c r="K363" s="3" t="s">
        <v>3058</v>
      </c>
      <c r="L363" s="5" t="str">
        <f t="shared" si="10"/>
        <v>Ver en Google Maps</v>
      </c>
      <c r="M363" s="15">
        <v>1</v>
      </c>
      <c r="N363" s="7">
        <v>45932</v>
      </c>
      <c r="O363" s="1">
        <f>DAY(Tabla14[[#This Row],[Fecha de rev]])</f>
        <v>2</v>
      </c>
      <c r="P363" s="1">
        <f>MONTH(Tabla14[[#This Row],[Fecha de rev]])</f>
        <v>10</v>
      </c>
      <c r="Q363" s="1">
        <f>YEAR(Tabla14[[#This Row],[Fecha de rev]])</f>
        <v>2025</v>
      </c>
      <c r="R363" s="1">
        <v>1</v>
      </c>
      <c r="S363" s="1" t="s">
        <v>138</v>
      </c>
      <c r="T363" s="1" t="s">
        <v>138</v>
      </c>
      <c r="U363" s="1" t="s">
        <v>138</v>
      </c>
      <c r="V363" s="1" t="s">
        <v>138</v>
      </c>
      <c r="W363" s="1" t="s">
        <v>138</v>
      </c>
      <c r="X363" s="1" t="s">
        <v>138</v>
      </c>
      <c r="Y363" s="1" t="s">
        <v>138</v>
      </c>
      <c r="Z363" s="1" t="s">
        <v>138</v>
      </c>
      <c r="AA363" s="1">
        <v>15.3</v>
      </c>
      <c r="AB363" s="1">
        <v>24.03</v>
      </c>
      <c r="AC363" s="2" t="s">
        <v>968</v>
      </c>
      <c r="AD363" s="2" t="s">
        <v>957</v>
      </c>
      <c r="AE363" s="1">
        <f t="shared" si="11"/>
        <v>8</v>
      </c>
      <c r="AF363" s="121" t="s">
        <v>3116</v>
      </c>
    </row>
    <row r="364" spans="1:32" x14ac:dyDescent="0.2">
      <c r="A364" s="14">
        <v>977</v>
      </c>
      <c r="B364" s="3" t="s">
        <v>956</v>
      </c>
      <c r="C364" s="27" t="s">
        <v>87</v>
      </c>
      <c r="D364" s="27" t="s">
        <v>563</v>
      </c>
      <c r="E364" s="4" t="s">
        <v>803</v>
      </c>
      <c r="F364" s="4" t="s">
        <v>804</v>
      </c>
      <c r="G364" s="4" t="s">
        <v>1017</v>
      </c>
      <c r="H364" s="3" t="s">
        <v>8</v>
      </c>
      <c r="I364" s="27">
        <v>21.08839</v>
      </c>
      <c r="J364" s="27">
        <v>-101.63072</v>
      </c>
      <c r="K364" s="3"/>
      <c r="L364" s="5" t="str">
        <f t="shared" si="10"/>
        <v>Ver en Google Maps</v>
      </c>
      <c r="M364" s="15">
        <v>2</v>
      </c>
      <c r="O364" s="1">
        <f>DAY(Tabla14[[#This Row],[Fecha de rev]])</f>
        <v>0</v>
      </c>
      <c r="P364" s="1">
        <f>MONTH(Tabla14[[#This Row],[Fecha de rev]])</f>
        <v>1</v>
      </c>
      <c r="Q364" s="1">
        <f>YEAR(Tabla14[[#This Row],[Fecha de rev]])</f>
        <v>1900</v>
      </c>
      <c r="AC364" s="1"/>
      <c r="AF364" s="121"/>
    </row>
    <row r="365" spans="1:32" x14ac:dyDescent="0.2">
      <c r="A365" s="14">
        <v>978</v>
      </c>
      <c r="B365" s="3" t="s">
        <v>956</v>
      </c>
      <c r="C365" s="27" t="s">
        <v>87</v>
      </c>
      <c r="D365" s="27" t="s">
        <v>805</v>
      </c>
      <c r="E365" s="4" t="s">
        <v>806</v>
      </c>
      <c r="F365" s="4" t="s">
        <v>807</v>
      </c>
      <c r="G365" s="4" t="s">
        <v>1075</v>
      </c>
      <c r="H365" s="3" t="s">
        <v>8</v>
      </c>
      <c r="I365" s="27">
        <v>21.1097</v>
      </c>
      <c r="J365" s="27">
        <v>-101.70059000000001</v>
      </c>
      <c r="K365" s="3" t="s">
        <v>139</v>
      </c>
      <c r="L365" s="5" t="str">
        <f t="shared" si="10"/>
        <v>Ver en Google Maps</v>
      </c>
      <c r="M365" s="15">
        <v>1</v>
      </c>
      <c r="N365" s="7">
        <v>45932</v>
      </c>
      <c r="O365" s="1">
        <f>DAY(Tabla14[[#This Row],[Fecha de rev]])</f>
        <v>2</v>
      </c>
      <c r="P365" s="1">
        <f>MONTH(Tabla14[[#This Row],[Fecha de rev]])</f>
        <v>10</v>
      </c>
      <c r="Q365" s="1">
        <f>YEAR(Tabla14[[#This Row],[Fecha de rev]])</f>
        <v>2025</v>
      </c>
      <c r="R365" s="1">
        <v>1</v>
      </c>
      <c r="S365" s="1" t="s">
        <v>138</v>
      </c>
      <c r="T365" s="1" t="s">
        <v>138</v>
      </c>
      <c r="U365" s="1" t="s">
        <v>138</v>
      </c>
      <c r="V365" s="1" t="s">
        <v>138</v>
      </c>
      <c r="W365" s="1" t="s">
        <v>138</v>
      </c>
      <c r="X365" s="1" t="s">
        <v>138</v>
      </c>
      <c r="Y365" s="1" t="s">
        <v>138</v>
      </c>
      <c r="Z365" s="1" t="s">
        <v>138</v>
      </c>
      <c r="AA365" s="1">
        <v>79.459999999999994</v>
      </c>
      <c r="AB365" s="1">
        <v>33.950000000000003</v>
      </c>
      <c r="AC365" s="2" t="s">
        <v>968</v>
      </c>
      <c r="AD365" s="2" t="s">
        <v>957</v>
      </c>
      <c r="AE365" s="1">
        <f t="shared" si="11"/>
        <v>8</v>
      </c>
      <c r="AF365" s="121" t="s">
        <v>3116</v>
      </c>
    </row>
    <row r="366" spans="1:32" x14ac:dyDescent="0.2">
      <c r="A366" s="14">
        <v>979</v>
      </c>
      <c r="B366" s="3" t="s">
        <v>956</v>
      </c>
      <c r="C366" s="27" t="s">
        <v>87</v>
      </c>
      <c r="D366" s="27" t="s">
        <v>563</v>
      </c>
      <c r="E366" s="4" t="s">
        <v>808</v>
      </c>
      <c r="F366" s="4" t="s">
        <v>809</v>
      </c>
      <c r="G366" s="4" t="s">
        <v>1108</v>
      </c>
      <c r="H366" s="3" t="s">
        <v>8</v>
      </c>
      <c r="I366" s="27">
        <v>21.097100000000001</v>
      </c>
      <c r="J366" s="27">
        <v>-101.69062</v>
      </c>
      <c r="K366" s="3"/>
      <c r="L366" s="5" t="str">
        <f t="shared" si="10"/>
        <v>Ver en Google Maps</v>
      </c>
      <c r="M366" s="15">
        <v>1</v>
      </c>
      <c r="O366" s="1">
        <f>DAY(Tabla14[[#This Row],[Fecha de rev]])</f>
        <v>0</v>
      </c>
      <c r="P366" s="1">
        <f>MONTH(Tabla14[[#This Row],[Fecha de rev]])</f>
        <v>1</v>
      </c>
      <c r="Q366" s="1">
        <f>YEAR(Tabla14[[#This Row],[Fecha de rev]])</f>
        <v>1900</v>
      </c>
      <c r="AC366" s="1"/>
      <c r="AF366" s="121"/>
    </row>
    <row r="367" spans="1:32" x14ac:dyDescent="0.2">
      <c r="A367" s="14">
        <v>980</v>
      </c>
      <c r="B367" s="3" t="s">
        <v>956</v>
      </c>
      <c r="C367" s="27" t="s">
        <v>87</v>
      </c>
      <c r="D367" s="27" t="s">
        <v>563</v>
      </c>
      <c r="E367" s="4" t="s">
        <v>810</v>
      </c>
      <c r="F367" s="4" t="s">
        <v>811</v>
      </c>
      <c r="G367" s="4" t="s">
        <v>1174</v>
      </c>
      <c r="H367" s="3" t="s">
        <v>8</v>
      </c>
      <c r="I367" s="27">
        <v>21.09412</v>
      </c>
      <c r="J367" s="27">
        <v>-101.6589</v>
      </c>
      <c r="K367" s="3"/>
      <c r="L367" s="5" t="str">
        <f t="shared" si="10"/>
        <v>Ver en Google Maps</v>
      </c>
      <c r="M367" s="15">
        <v>2</v>
      </c>
      <c r="O367" s="1">
        <f>DAY(Tabla14[[#This Row],[Fecha de rev]])</f>
        <v>0</v>
      </c>
      <c r="P367" s="1">
        <f>MONTH(Tabla14[[#This Row],[Fecha de rev]])</f>
        <v>1</v>
      </c>
      <c r="Q367" s="1">
        <f>YEAR(Tabla14[[#This Row],[Fecha de rev]])</f>
        <v>1900</v>
      </c>
      <c r="AC367" s="1"/>
      <c r="AF367" s="121"/>
    </row>
    <row r="368" spans="1:32" x14ac:dyDescent="0.2">
      <c r="A368" s="14">
        <v>981</v>
      </c>
      <c r="B368" s="3" t="s">
        <v>956</v>
      </c>
      <c r="C368" s="27" t="s">
        <v>87</v>
      </c>
      <c r="D368" s="27" t="s">
        <v>805</v>
      </c>
      <c r="E368" s="4" t="s">
        <v>812</v>
      </c>
      <c r="F368" s="4" t="s">
        <v>813</v>
      </c>
      <c r="G368" s="4" t="s">
        <v>1026</v>
      </c>
      <c r="H368" s="3" t="s">
        <v>8</v>
      </c>
      <c r="I368" s="27">
        <v>21.120349000000001</v>
      </c>
      <c r="J368" s="27">
        <v>-101.638986</v>
      </c>
      <c r="K368" s="3" t="s">
        <v>139</v>
      </c>
      <c r="L368" s="5" t="str">
        <f t="shared" si="10"/>
        <v>Ver en Google Maps</v>
      </c>
      <c r="M368" s="15">
        <v>1</v>
      </c>
      <c r="N368" s="7">
        <v>45934</v>
      </c>
      <c r="O368" s="1">
        <f>DAY(Tabla14[[#This Row],[Fecha de rev]])</f>
        <v>4</v>
      </c>
      <c r="P368" s="1">
        <f>MONTH(Tabla14[[#This Row],[Fecha de rev]])</f>
        <v>10</v>
      </c>
      <c r="Q368" s="1">
        <f>YEAR(Tabla14[[#This Row],[Fecha de rev]])</f>
        <v>2025</v>
      </c>
      <c r="R368" s="1">
        <v>1</v>
      </c>
      <c r="S368" s="1" t="s">
        <v>138</v>
      </c>
      <c r="T368" s="1" t="s">
        <v>138</v>
      </c>
      <c r="U368" s="1" t="s">
        <v>138</v>
      </c>
      <c r="V368" s="1" t="s">
        <v>138</v>
      </c>
      <c r="W368" s="1" t="s">
        <v>138</v>
      </c>
      <c r="X368" s="1" t="s">
        <v>138</v>
      </c>
      <c r="Y368" s="1" t="s">
        <v>138</v>
      </c>
      <c r="Z368" s="1" t="s">
        <v>138</v>
      </c>
      <c r="AA368" s="1">
        <v>24.32</v>
      </c>
      <c r="AB368" s="1">
        <v>16.79</v>
      </c>
      <c r="AC368" s="2" t="s">
        <v>968</v>
      </c>
      <c r="AD368" s="2" t="s">
        <v>957</v>
      </c>
      <c r="AE368" s="1">
        <f t="shared" si="11"/>
        <v>8</v>
      </c>
      <c r="AF368" s="121" t="s">
        <v>3116</v>
      </c>
    </row>
    <row r="369" spans="1:32" x14ac:dyDescent="0.2">
      <c r="A369" s="14">
        <v>982</v>
      </c>
      <c r="B369" s="3" t="s">
        <v>956</v>
      </c>
      <c r="C369" s="27" t="s">
        <v>87</v>
      </c>
      <c r="D369" s="27" t="s">
        <v>805</v>
      </c>
      <c r="E369" s="4" t="s">
        <v>814</v>
      </c>
      <c r="F369" s="4" t="s">
        <v>815</v>
      </c>
      <c r="G369" s="4" t="s">
        <v>994</v>
      </c>
      <c r="H369" s="3" t="s">
        <v>8</v>
      </c>
      <c r="I369" s="27">
        <v>21.126010000000001</v>
      </c>
      <c r="J369" s="27">
        <v>-101.7029</v>
      </c>
      <c r="K369" s="3" t="s">
        <v>139</v>
      </c>
      <c r="L369" s="5" t="str">
        <f t="shared" si="10"/>
        <v>Ver en Google Maps</v>
      </c>
      <c r="M369" s="15">
        <v>1</v>
      </c>
      <c r="N369" s="7">
        <v>45933</v>
      </c>
      <c r="O369" s="1">
        <f>DAY(Tabla14[[#This Row],[Fecha de rev]])</f>
        <v>3</v>
      </c>
      <c r="P369" s="1">
        <f>MONTH(Tabla14[[#This Row],[Fecha de rev]])</f>
        <v>10</v>
      </c>
      <c r="Q369" s="1">
        <f>YEAR(Tabla14[[#This Row],[Fecha de rev]])</f>
        <v>2025</v>
      </c>
      <c r="R369" s="1">
        <v>1</v>
      </c>
      <c r="S369" s="1" t="s">
        <v>138</v>
      </c>
      <c r="T369" s="1" t="s">
        <v>138</v>
      </c>
      <c r="U369" s="1" t="s">
        <v>138</v>
      </c>
      <c r="V369" s="1" t="s">
        <v>138</v>
      </c>
      <c r="W369" s="1" t="s">
        <v>138</v>
      </c>
      <c r="X369" s="1" t="s">
        <v>138</v>
      </c>
      <c r="Y369" s="1" t="s">
        <v>138</v>
      </c>
      <c r="Z369" s="1" t="s">
        <v>138</v>
      </c>
      <c r="AA369" s="1">
        <v>80.959999999999994</v>
      </c>
      <c r="AB369" s="1">
        <v>32.479999999999997</v>
      </c>
      <c r="AC369" s="2" t="s">
        <v>968</v>
      </c>
      <c r="AD369" s="2" t="s">
        <v>957</v>
      </c>
      <c r="AE369" s="1">
        <f t="shared" si="11"/>
        <v>8</v>
      </c>
      <c r="AF369" s="121" t="s">
        <v>3116</v>
      </c>
    </row>
    <row r="370" spans="1:32" x14ac:dyDescent="0.2">
      <c r="A370" s="14">
        <v>983</v>
      </c>
      <c r="B370" s="3" t="s">
        <v>956</v>
      </c>
      <c r="C370" s="27" t="s">
        <v>87</v>
      </c>
      <c r="D370" s="27" t="s">
        <v>563</v>
      </c>
      <c r="E370" s="4" t="s">
        <v>816</v>
      </c>
      <c r="F370" s="4" t="s">
        <v>817</v>
      </c>
      <c r="G370" s="4" t="s">
        <v>1013</v>
      </c>
      <c r="H370" s="3" t="s">
        <v>8</v>
      </c>
      <c r="I370" s="27">
        <v>21.141390000000001</v>
      </c>
      <c r="J370" s="27">
        <v>-101.69641</v>
      </c>
      <c r="K370" s="3"/>
      <c r="L370" s="5" t="str">
        <f t="shared" si="10"/>
        <v>Ver en Google Maps</v>
      </c>
      <c r="M370" s="15">
        <v>1</v>
      </c>
      <c r="O370" s="1">
        <f>DAY(Tabla14[[#This Row],[Fecha de rev]])</f>
        <v>0</v>
      </c>
      <c r="P370" s="1">
        <f>MONTH(Tabla14[[#This Row],[Fecha de rev]])</f>
        <v>1</v>
      </c>
      <c r="Q370" s="1">
        <f>YEAR(Tabla14[[#This Row],[Fecha de rev]])</f>
        <v>1900</v>
      </c>
      <c r="AC370" s="1"/>
      <c r="AF370" s="121"/>
    </row>
    <row r="371" spans="1:32" x14ac:dyDescent="0.2">
      <c r="A371" s="14">
        <v>984</v>
      </c>
      <c r="B371" s="3" t="s">
        <v>956</v>
      </c>
      <c r="C371" s="27" t="s">
        <v>87</v>
      </c>
      <c r="D371" s="27" t="s">
        <v>782</v>
      </c>
      <c r="E371" s="4" t="s">
        <v>376</v>
      </c>
      <c r="F371" s="4" t="s">
        <v>818</v>
      </c>
      <c r="G371" s="4" t="s">
        <v>1057</v>
      </c>
      <c r="H371" s="3" t="s">
        <v>8</v>
      </c>
      <c r="I371" s="27">
        <v>21.134789999999999</v>
      </c>
      <c r="J371" s="27">
        <v>-101.7071</v>
      </c>
      <c r="K371" s="3" t="s">
        <v>139</v>
      </c>
      <c r="L371" s="5" t="str">
        <f t="shared" si="10"/>
        <v>Ver en Google Maps</v>
      </c>
      <c r="M371" s="15">
        <v>1</v>
      </c>
      <c r="N371" s="7">
        <v>45933</v>
      </c>
      <c r="O371" s="1">
        <f>DAY(Tabla14[[#This Row],[Fecha de rev]])</f>
        <v>3</v>
      </c>
      <c r="P371" s="1">
        <f>MONTH(Tabla14[[#This Row],[Fecha de rev]])</f>
        <v>10</v>
      </c>
      <c r="Q371" s="1">
        <f>YEAR(Tabla14[[#This Row],[Fecha de rev]])</f>
        <v>2025</v>
      </c>
      <c r="R371" s="1">
        <v>1</v>
      </c>
      <c r="S371" s="1" t="s">
        <v>138</v>
      </c>
      <c r="T371" s="1" t="s">
        <v>138</v>
      </c>
      <c r="U371" s="1" t="s">
        <v>138</v>
      </c>
      <c r="V371" s="1" t="s">
        <v>138</v>
      </c>
      <c r="W371" s="1" t="s">
        <v>138</v>
      </c>
      <c r="X371" s="1" t="s">
        <v>138</v>
      </c>
      <c r="Y371" s="1" t="s">
        <v>138</v>
      </c>
      <c r="Z371" s="1" t="s">
        <v>138</v>
      </c>
      <c r="AA371" s="1">
        <v>59.1</v>
      </c>
      <c r="AB371" s="1">
        <v>15.38</v>
      </c>
      <c r="AC371" s="2" t="s">
        <v>968</v>
      </c>
      <c r="AD371" s="2" t="s">
        <v>957</v>
      </c>
      <c r="AE371" s="1">
        <f t="shared" si="11"/>
        <v>8</v>
      </c>
      <c r="AF371" s="121" t="s">
        <v>3116</v>
      </c>
    </row>
    <row r="372" spans="1:32" x14ac:dyDescent="0.2">
      <c r="A372" s="14">
        <v>985</v>
      </c>
      <c r="B372" s="3" t="s">
        <v>956</v>
      </c>
      <c r="C372" s="27" t="s">
        <v>87</v>
      </c>
      <c r="D372" s="27" t="s">
        <v>805</v>
      </c>
      <c r="E372" s="4" t="s">
        <v>819</v>
      </c>
      <c r="F372" s="4" t="s">
        <v>820</v>
      </c>
      <c r="G372" s="4" t="s">
        <v>1060</v>
      </c>
      <c r="H372" s="3" t="s">
        <v>8</v>
      </c>
      <c r="I372" s="27">
        <v>21.116361999999999</v>
      </c>
      <c r="J372" s="27">
        <v>-101.718405</v>
      </c>
      <c r="K372" s="3" t="s">
        <v>139</v>
      </c>
      <c r="L372" s="5" t="str">
        <f t="shared" si="10"/>
        <v>Ver en Google Maps</v>
      </c>
      <c r="M372" s="15">
        <v>1</v>
      </c>
      <c r="N372" s="7">
        <v>45933</v>
      </c>
      <c r="O372" s="1">
        <f>DAY(Tabla14[[#This Row],[Fecha de rev]])</f>
        <v>3</v>
      </c>
      <c r="P372" s="1">
        <f>MONTH(Tabla14[[#This Row],[Fecha de rev]])</f>
        <v>10</v>
      </c>
      <c r="Q372" s="1">
        <f>YEAR(Tabla14[[#This Row],[Fecha de rev]])</f>
        <v>2025</v>
      </c>
      <c r="R372" s="1">
        <v>1</v>
      </c>
      <c r="S372" s="1" t="s">
        <v>138</v>
      </c>
      <c r="T372" s="1" t="s">
        <v>138</v>
      </c>
      <c r="U372" s="1" t="s">
        <v>138</v>
      </c>
      <c r="V372" s="1" t="s">
        <v>138</v>
      </c>
      <c r="W372" s="1" t="s">
        <v>138</v>
      </c>
      <c r="X372" s="1" t="s">
        <v>138</v>
      </c>
      <c r="Y372" s="1" t="s">
        <v>138</v>
      </c>
      <c r="Z372" s="1" t="s">
        <v>138</v>
      </c>
      <c r="AA372" s="1">
        <v>22.08</v>
      </c>
      <c r="AB372" s="1">
        <v>50</v>
      </c>
      <c r="AC372" s="2" t="s">
        <v>968</v>
      </c>
      <c r="AD372" s="2" t="s">
        <v>957</v>
      </c>
      <c r="AE372" s="1">
        <f t="shared" si="11"/>
        <v>8</v>
      </c>
      <c r="AF372" s="121" t="s">
        <v>3116</v>
      </c>
    </row>
    <row r="373" spans="1:32" x14ac:dyDescent="0.2">
      <c r="A373" s="14">
        <v>986</v>
      </c>
      <c r="B373" s="3" t="s">
        <v>956</v>
      </c>
      <c r="C373" s="27" t="s">
        <v>87</v>
      </c>
      <c r="D373" s="27" t="s">
        <v>563</v>
      </c>
      <c r="E373" s="4" t="s">
        <v>821</v>
      </c>
      <c r="F373" s="4" t="s">
        <v>822</v>
      </c>
      <c r="G373" s="4" t="s">
        <v>1083</v>
      </c>
      <c r="H373" s="3" t="s">
        <v>8</v>
      </c>
      <c r="I373" s="27">
        <v>21.09403</v>
      </c>
      <c r="J373" s="27">
        <v>-101.750462</v>
      </c>
      <c r="K373" s="3"/>
      <c r="L373" s="5" t="str">
        <f t="shared" si="10"/>
        <v>Ver en Google Maps</v>
      </c>
      <c r="M373" s="15">
        <v>1</v>
      </c>
      <c r="O373" s="1">
        <f>DAY(Tabla14[[#This Row],[Fecha de rev]])</f>
        <v>0</v>
      </c>
      <c r="P373" s="1">
        <f>MONTH(Tabla14[[#This Row],[Fecha de rev]])</f>
        <v>1</v>
      </c>
      <c r="Q373" s="1">
        <f>YEAR(Tabla14[[#This Row],[Fecha de rev]])</f>
        <v>1900</v>
      </c>
      <c r="AC373" s="1"/>
      <c r="AF373" s="121"/>
    </row>
    <row r="374" spans="1:32" x14ac:dyDescent="0.2">
      <c r="A374" s="14">
        <v>987</v>
      </c>
      <c r="B374" s="3" t="s">
        <v>956</v>
      </c>
      <c r="C374" s="27" t="s">
        <v>87</v>
      </c>
      <c r="D374" s="27" t="s">
        <v>805</v>
      </c>
      <c r="E374" s="4" t="s">
        <v>823</v>
      </c>
      <c r="F374" s="4" t="s">
        <v>824</v>
      </c>
      <c r="G374" s="4" t="s">
        <v>1175</v>
      </c>
      <c r="H374" s="3" t="s">
        <v>8</v>
      </c>
      <c r="I374" s="27">
        <v>21.139773999999999</v>
      </c>
      <c r="J374" s="27">
        <v>-101.704215</v>
      </c>
      <c r="K374" s="3" t="s">
        <v>139</v>
      </c>
      <c r="L374" s="5" t="str">
        <f t="shared" si="10"/>
        <v>Ver en Google Maps</v>
      </c>
      <c r="M374" s="15">
        <v>1</v>
      </c>
      <c r="N374" s="7">
        <v>45933</v>
      </c>
      <c r="O374" s="1">
        <f>DAY(Tabla14[[#This Row],[Fecha de rev]])</f>
        <v>3</v>
      </c>
      <c r="P374" s="1">
        <f>MONTH(Tabla14[[#This Row],[Fecha de rev]])</f>
        <v>10</v>
      </c>
      <c r="Q374" s="1">
        <f>YEAR(Tabla14[[#This Row],[Fecha de rev]])</f>
        <v>2025</v>
      </c>
      <c r="R374" s="1">
        <v>1</v>
      </c>
      <c r="S374" s="1" t="s">
        <v>138</v>
      </c>
      <c r="T374" s="1" t="s">
        <v>138</v>
      </c>
      <c r="U374" s="1" t="s">
        <v>138</v>
      </c>
      <c r="V374" s="1" t="s">
        <v>138</v>
      </c>
      <c r="W374" s="1" t="s">
        <v>138</v>
      </c>
      <c r="X374" s="1" t="s">
        <v>138</v>
      </c>
      <c r="Y374" s="1" t="s">
        <v>138</v>
      </c>
      <c r="Z374" s="1" t="s">
        <v>138</v>
      </c>
      <c r="AA374" s="1">
        <v>66.27</v>
      </c>
      <c r="AB374" s="1">
        <v>41.64</v>
      </c>
      <c r="AC374" s="2" t="s">
        <v>968</v>
      </c>
      <c r="AD374" s="2" t="s">
        <v>957</v>
      </c>
      <c r="AE374" s="1">
        <f t="shared" si="11"/>
        <v>8</v>
      </c>
      <c r="AF374" s="121" t="s">
        <v>3116</v>
      </c>
    </row>
    <row r="375" spans="1:32" x14ac:dyDescent="0.2">
      <c r="A375" s="14">
        <v>988</v>
      </c>
      <c r="B375" s="3" t="s">
        <v>956</v>
      </c>
      <c r="C375" s="27" t="s">
        <v>87</v>
      </c>
      <c r="D375" s="27" t="s">
        <v>805</v>
      </c>
      <c r="E375" s="4" t="s">
        <v>825</v>
      </c>
      <c r="F375" s="4" t="s">
        <v>826</v>
      </c>
      <c r="G375" s="4" t="s">
        <v>1176</v>
      </c>
      <c r="H375" s="3" t="s">
        <v>8</v>
      </c>
      <c r="I375" s="27">
        <v>21.066761</v>
      </c>
      <c r="J375" s="27">
        <v>-101.633943</v>
      </c>
      <c r="K375" s="3"/>
      <c r="L375" s="5" t="str">
        <f t="shared" si="10"/>
        <v>Ver en Google Maps</v>
      </c>
      <c r="M375" s="15">
        <v>1</v>
      </c>
      <c r="O375" s="1">
        <f>DAY(Tabla14[[#This Row],[Fecha de rev]])</f>
        <v>0</v>
      </c>
      <c r="P375" s="1">
        <f>MONTH(Tabla14[[#This Row],[Fecha de rev]])</f>
        <v>1</v>
      </c>
      <c r="Q375" s="1">
        <f>YEAR(Tabla14[[#This Row],[Fecha de rev]])</f>
        <v>1900</v>
      </c>
      <c r="AC375" s="1"/>
      <c r="AF375" s="121"/>
    </row>
    <row r="376" spans="1:32" x14ac:dyDescent="0.2">
      <c r="A376" s="14">
        <v>989</v>
      </c>
      <c r="B376" s="3" t="s">
        <v>956</v>
      </c>
      <c r="C376" s="27" t="s">
        <v>429</v>
      </c>
      <c r="D376" s="27" t="s">
        <v>15</v>
      </c>
      <c r="E376" s="4" t="s">
        <v>377</v>
      </c>
      <c r="F376" s="4" t="s">
        <v>827</v>
      </c>
      <c r="G376" s="4" t="s">
        <v>1177</v>
      </c>
      <c r="H376" s="3" t="s">
        <v>8</v>
      </c>
      <c r="I376" s="27">
        <v>21.099332</v>
      </c>
      <c r="J376" s="27">
        <v>-101.67699500000001</v>
      </c>
      <c r="K376" s="3"/>
      <c r="L376" s="5" t="str">
        <f t="shared" si="10"/>
        <v>Ver en Google Maps</v>
      </c>
      <c r="M376" s="15">
        <v>2</v>
      </c>
      <c r="O376" s="1">
        <f>DAY(Tabla14[[#This Row],[Fecha de rev]])</f>
        <v>0</v>
      </c>
      <c r="P376" s="1">
        <f>MONTH(Tabla14[[#This Row],[Fecha de rev]])</f>
        <v>1</v>
      </c>
      <c r="Q376" s="1">
        <f>YEAR(Tabla14[[#This Row],[Fecha de rev]])</f>
        <v>1900</v>
      </c>
      <c r="AC376" s="1"/>
      <c r="AF376" s="121"/>
    </row>
    <row r="377" spans="1:32" x14ac:dyDescent="0.2">
      <c r="A377" s="14">
        <v>990</v>
      </c>
      <c r="B377" s="3" t="s">
        <v>956</v>
      </c>
      <c r="C377" s="27" t="s">
        <v>87</v>
      </c>
      <c r="D377" s="27" t="s">
        <v>805</v>
      </c>
      <c r="E377" s="4" t="s">
        <v>828</v>
      </c>
      <c r="F377" s="4" t="s">
        <v>829</v>
      </c>
      <c r="G377" s="4" t="s">
        <v>1178</v>
      </c>
      <c r="H377" s="3" t="s">
        <v>8</v>
      </c>
      <c r="I377" s="27">
        <v>21.15006</v>
      </c>
      <c r="J377" s="27">
        <v>-101.68125999999999</v>
      </c>
      <c r="K377" s="3" t="s">
        <v>139</v>
      </c>
      <c r="L377" s="5" t="str">
        <f t="shared" si="10"/>
        <v>Ver en Google Maps</v>
      </c>
      <c r="M377" s="15">
        <v>1</v>
      </c>
      <c r="N377" s="7">
        <v>45939</v>
      </c>
      <c r="O377" s="1">
        <f>DAY(Tabla14[[#This Row],[Fecha de rev]])</f>
        <v>9</v>
      </c>
      <c r="P377" s="1">
        <f>MONTH(Tabla14[[#This Row],[Fecha de rev]])</f>
        <v>10</v>
      </c>
      <c r="Q377" s="1">
        <f>YEAR(Tabla14[[#This Row],[Fecha de rev]])</f>
        <v>2025</v>
      </c>
      <c r="R377" s="1">
        <v>1</v>
      </c>
      <c r="S377" s="1" t="s">
        <v>138</v>
      </c>
      <c r="T377" s="1" t="s">
        <v>138</v>
      </c>
      <c r="U377" s="1" t="s">
        <v>138</v>
      </c>
      <c r="V377" s="1" t="s">
        <v>138</v>
      </c>
      <c r="W377" s="1" t="s">
        <v>138</v>
      </c>
      <c r="X377" s="1" t="s">
        <v>138</v>
      </c>
      <c r="Y377" s="1" t="s">
        <v>138</v>
      </c>
      <c r="Z377" s="1" t="s">
        <v>138</v>
      </c>
      <c r="AA377" s="1">
        <v>27.26</v>
      </c>
      <c r="AB377" s="1">
        <v>25.79</v>
      </c>
      <c r="AC377" s="2" t="s">
        <v>968</v>
      </c>
      <c r="AD377" s="2" t="s">
        <v>957</v>
      </c>
      <c r="AE377" s="1">
        <f t="shared" si="11"/>
        <v>8</v>
      </c>
      <c r="AF377" s="121" t="s">
        <v>3116</v>
      </c>
    </row>
    <row r="378" spans="1:32" x14ac:dyDescent="0.2">
      <c r="A378" s="14">
        <v>991</v>
      </c>
      <c r="B378" s="3" t="s">
        <v>956</v>
      </c>
      <c r="C378" s="27" t="s">
        <v>14</v>
      </c>
      <c r="D378" s="27" t="s">
        <v>404</v>
      </c>
      <c r="E378" s="4" t="s">
        <v>830</v>
      </c>
      <c r="F378" s="4" t="s">
        <v>748</v>
      </c>
      <c r="G378" s="4" t="s">
        <v>989</v>
      </c>
      <c r="H378" s="3" t="s">
        <v>8</v>
      </c>
      <c r="I378" s="27">
        <v>21.116177</v>
      </c>
      <c r="J378" s="27">
        <v>-101.660112</v>
      </c>
      <c r="K378" s="3" t="s">
        <v>139</v>
      </c>
      <c r="L378" s="5" t="str">
        <f t="shared" si="10"/>
        <v>Ver en Google Maps</v>
      </c>
      <c r="M378" s="15">
        <v>1</v>
      </c>
      <c r="N378" s="7">
        <v>45939</v>
      </c>
      <c r="O378" s="1">
        <f>DAY(Tabla14[[#This Row],[Fecha de rev]])</f>
        <v>9</v>
      </c>
      <c r="P378" s="1">
        <f>MONTH(Tabla14[[#This Row],[Fecha de rev]])</f>
        <v>10</v>
      </c>
      <c r="Q378" s="1">
        <f>YEAR(Tabla14[[#This Row],[Fecha de rev]])</f>
        <v>2025</v>
      </c>
      <c r="R378" s="1">
        <v>1</v>
      </c>
      <c r="S378" s="1" t="s">
        <v>138</v>
      </c>
      <c r="T378" s="1" t="s">
        <v>138</v>
      </c>
      <c r="U378" s="1" t="s">
        <v>138</v>
      </c>
      <c r="V378" s="1" t="s">
        <v>138</v>
      </c>
      <c r="W378" s="1" t="s">
        <v>138</v>
      </c>
      <c r="X378" s="1" t="s">
        <v>138</v>
      </c>
      <c r="Y378" s="1" t="s">
        <v>138</v>
      </c>
      <c r="Z378" s="1" t="s">
        <v>934</v>
      </c>
      <c r="AA378" s="1">
        <v>5.82</v>
      </c>
      <c r="AB378" s="1">
        <v>16.16</v>
      </c>
      <c r="AC378" s="2" t="s">
        <v>1413</v>
      </c>
      <c r="AD378" s="2" t="s">
        <v>957</v>
      </c>
      <c r="AE378" s="1">
        <f t="shared" si="11"/>
        <v>7</v>
      </c>
      <c r="AF378" s="121"/>
    </row>
    <row r="379" spans="1:32" x14ac:dyDescent="0.2">
      <c r="A379" s="14">
        <v>992</v>
      </c>
      <c r="B379" s="3" t="s">
        <v>956</v>
      </c>
      <c r="C379" s="27" t="s">
        <v>87</v>
      </c>
      <c r="D379" s="27" t="s">
        <v>563</v>
      </c>
      <c r="E379" s="4" t="s">
        <v>831</v>
      </c>
      <c r="F379" s="4" t="s">
        <v>832</v>
      </c>
      <c r="G379" s="4" t="s">
        <v>1033</v>
      </c>
      <c r="H379" s="3" t="s">
        <v>8</v>
      </c>
      <c r="I379" s="27">
        <v>21.138863000000001</v>
      </c>
      <c r="J379" s="27">
        <v>-101.754857</v>
      </c>
      <c r="K379" s="3" t="s">
        <v>139</v>
      </c>
      <c r="L379" s="5" t="str">
        <f t="shared" si="10"/>
        <v>Ver en Google Maps</v>
      </c>
      <c r="M379" s="15">
        <v>1</v>
      </c>
      <c r="N379" s="7">
        <v>45930</v>
      </c>
      <c r="O379" s="1">
        <f>DAY(Tabla14[[#This Row],[Fecha de rev]])</f>
        <v>30</v>
      </c>
      <c r="P379" s="1">
        <f>MONTH(Tabla14[[#This Row],[Fecha de rev]])</f>
        <v>9</v>
      </c>
      <c r="Q379" s="1">
        <f>YEAR(Tabla14[[#This Row],[Fecha de rev]])</f>
        <v>2025</v>
      </c>
      <c r="R379" s="1">
        <v>1</v>
      </c>
      <c r="S379" s="1" t="s">
        <v>138</v>
      </c>
      <c r="T379" s="1" t="s">
        <v>138</v>
      </c>
      <c r="U379" s="1" t="s">
        <v>138</v>
      </c>
      <c r="V379" s="1" t="s">
        <v>138</v>
      </c>
      <c r="W379" s="1" t="s">
        <v>138</v>
      </c>
      <c r="X379" s="1" t="s">
        <v>138</v>
      </c>
      <c r="Y379" s="1" t="s">
        <v>138</v>
      </c>
      <c r="Z379" s="1" t="s">
        <v>138</v>
      </c>
      <c r="AA379" s="1">
        <v>33.28</v>
      </c>
      <c r="AB379" s="1">
        <v>18.22</v>
      </c>
      <c r="AC379" s="2" t="s">
        <v>968</v>
      </c>
      <c r="AD379" s="2" t="s">
        <v>957</v>
      </c>
      <c r="AE379" s="1">
        <f t="shared" si="11"/>
        <v>8</v>
      </c>
      <c r="AF379" s="121" t="s">
        <v>3116</v>
      </c>
    </row>
    <row r="380" spans="1:32" x14ac:dyDescent="0.2">
      <c r="A380" s="14">
        <v>994</v>
      </c>
      <c r="B380" s="3" t="s">
        <v>956</v>
      </c>
      <c r="C380" s="27" t="s">
        <v>87</v>
      </c>
      <c r="D380" s="27" t="s">
        <v>563</v>
      </c>
      <c r="E380" s="4" t="s">
        <v>833</v>
      </c>
      <c r="F380" s="4" t="s">
        <v>834</v>
      </c>
      <c r="G380" s="4" t="s">
        <v>1042</v>
      </c>
      <c r="H380" s="3" t="s">
        <v>8</v>
      </c>
      <c r="I380" s="27">
        <v>21.150770999999999</v>
      </c>
      <c r="J380" s="27">
        <v>-101.732606</v>
      </c>
      <c r="K380" s="3"/>
      <c r="L380" s="5" t="str">
        <f t="shared" si="10"/>
        <v>Ver en Google Maps</v>
      </c>
      <c r="M380" s="15">
        <v>1</v>
      </c>
      <c r="O380" s="1">
        <f>DAY(Tabla14[[#This Row],[Fecha de rev]])</f>
        <v>0</v>
      </c>
      <c r="P380" s="1">
        <f>MONTH(Tabla14[[#This Row],[Fecha de rev]])</f>
        <v>1</v>
      </c>
      <c r="Q380" s="1">
        <f>YEAR(Tabla14[[#This Row],[Fecha de rev]])</f>
        <v>1900</v>
      </c>
      <c r="AC380" s="1"/>
      <c r="AF380" s="121"/>
    </row>
    <row r="381" spans="1:32" x14ac:dyDescent="0.2">
      <c r="A381" s="14">
        <v>995</v>
      </c>
      <c r="B381" s="3" t="s">
        <v>956</v>
      </c>
      <c r="C381" s="27" t="s">
        <v>87</v>
      </c>
      <c r="D381" s="27" t="s">
        <v>563</v>
      </c>
      <c r="E381" s="4" t="s">
        <v>835</v>
      </c>
      <c r="F381" s="4" t="s">
        <v>836</v>
      </c>
      <c r="G381" s="4" t="s">
        <v>1179</v>
      </c>
      <c r="H381" s="3" t="s">
        <v>8</v>
      </c>
      <c r="I381" s="27">
        <v>21.096487</v>
      </c>
      <c r="J381" s="27">
        <v>-101.59904299999999</v>
      </c>
      <c r="K381" s="3" t="s">
        <v>139</v>
      </c>
      <c r="L381" s="5" t="str">
        <f t="shared" si="10"/>
        <v>Ver en Google Maps</v>
      </c>
      <c r="M381" s="15">
        <v>1</v>
      </c>
      <c r="N381" s="7">
        <v>45931</v>
      </c>
      <c r="O381" s="1">
        <f>DAY(Tabla14[[#This Row],[Fecha de rev]])</f>
        <v>1</v>
      </c>
      <c r="P381" s="1">
        <f>MONTH(Tabla14[[#This Row],[Fecha de rev]])</f>
        <v>10</v>
      </c>
      <c r="Q381" s="1">
        <f>YEAR(Tabla14[[#This Row],[Fecha de rev]])</f>
        <v>2025</v>
      </c>
      <c r="R381" s="1">
        <v>1</v>
      </c>
      <c r="S381" s="1" t="s">
        <v>138</v>
      </c>
      <c r="T381" s="1" t="s">
        <v>138</v>
      </c>
      <c r="U381" s="1" t="s">
        <v>138</v>
      </c>
      <c r="V381" s="1" t="s">
        <v>138</v>
      </c>
      <c r="W381" s="1" t="s">
        <v>138</v>
      </c>
      <c r="X381" s="1" t="s">
        <v>138</v>
      </c>
      <c r="Y381" s="1" t="s">
        <v>138</v>
      </c>
      <c r="Z381" s="1" t="s">
        <v>138</v>
      </c>
      <c r="AA381" s="1">
        <v>17.05</v>
      </c>
      <c r="AB381" s="1">
        <v>12.75</v>
      </c>
      <c r="AC381" s="2" t="s">
        <v>968</v>
      </c>
      <c r="AD381" s="2" t="s">
        <v>957</v>
      </c>
      <c r="AE381" s="1">
        <f t="shared" si="11"/>
        <v>8</v>
      </c>
      <c r="AF381" s="121" t="s">
        <v>3116</v>
      </c>
    </row>
    <row r="382" spans="1:32" x14ac:dyDescent="0.2">
      <c r="A382" s="14">
        <v>996</v>
      </c>
      <c r="B382" s="3" t="s">
        <v>956</v>
      </c>
      <c r="C382" s="27" t="s">
        <v>87</v>
      </c>
      <c r="D382" s="27" t="s">
        <v>563</v>
      </c>
      <c r="E382" s="4" t="s">
        <v>837</v>
      </c>
      <c r="F382" s="4" t="s">
        <v>838</v>
      </c>
      <c r="G382" s="4" t="s">
        <v>378</v>
      </c>
      <c r="H382" s="3" t="s">
        <v>8</v>
      </c>
      <c r="I382" s="27">
        <v>21.119752999999999</v>
      </c>
      <c r="J382" s="27">
        <v>-101.60357500000001</v>
      </c>
      <c r="K382" s="3"/>
      <c r="L382" s="5" t="str">
        <f t="shared" si="10"/>
        <v>Ver en Google Maps</v>
      </c>
      <c r="M382" s="15">
        <v>1</v>
      </c>
      <c r="O382" s="1">
        <f>DAY(Tabla14[[#This Row],[Fecha de rev]])</f>
        <v>0</v>
      </c>
      <c r="P382" s="1">
        <f>MONTH(Tabla14[[#This Row],[Fecha de rev]])</f>
        <v>1</v>
      </c>
      <c r="Q382" s="1">
        <f>YEAR(Tabla14[[#This Row],[Fecha de rev]])</f>
        <v>1900</v>
      </c>
      <c r="AC382" s="1"/>
      <c r="AF382" s="121"/>
    </row>
    <row r="383" spans="1:32" x14ac:dyDescent="0.2">
      <c r="A383" s="14">
        <v>997</v>
      </c>
      <c r="B383" s="3" t="s">
        <v>956</v>
      </c>
      <c r="C383" s="27" t="s">
        <v>87</v>
      </c>
      <c r="D383" s="27" t="s">
        <v>782</v>
      </c>
      <c r="E383" s="4" t="s">
        <v>379</v>
      </c>
      <c r="F383" s="4" t="s">
        <v>839</v>
      </c>
      <c r="G383" s="4" t="s">
        <v>380</v>
      </c>
      <c r="H383" s="3" t="s">
        <v>8</v>
      </c>
      <c r="I383" s="27">
        <v>21.142239</v>
      </c>
      <c r="J383" s="27">
        <v>-101.766533</v>
      </c>
      <c r="K383" s="3"/>
      <c r="L383" s="5" t="str">
        <f t="shared" si="10"/>
        <v>Ver en Google Maps</v>
      </c>
      <c r="M383" s="15">
        <v>3</v>
      </c>
      <c r="O383" s="1">
        <f>DAY(Tabla14[[#This Row],[Fecha de rev]])</f>
        <v>0</v>
      </c>
      <c r="P383" s="1">
        <f>MONTH(Tabla14[[#This Row],[Fecha de rev]])</f>
        <v>1</v>
      </c>
      <c r="Q383" s="1">
        <f>YEAR(Tabla14[[#This Row],[Fecha de rev]])</f>
        <v>1900</v>
      </c>
      <c r="AC383" s="1"/>
      <c r="AF383" s="121"/>
    </row>
    <row r="384" spans="1:32" x14ac:dyDescent="0.2">
      <c r="A384" s="14">
        <v>998</v>
      </c>
      <c r="B384" s="3" t="s">
        <v>956</v>
      </c>
      <c r="C384" s="27" t="s">
        <v>87</v>
      </c>
      <c r="D384" s="27" t="s">
        <v>805</v>
      </c>
      <c r="E384" s="4" t="s">
        <v>840</v>
      </c>
      <c r="F384" s="4" t="s">
        <v>841</v>
      </c>
      <c r="G384" s="4" t="s">
        <v>1081</v>
      </c>
      <c r="H384" s="3" t="s">
        <v>8</v>
      </c>
      <c r="I384" s="27">
        <v>21.065769</v>
      </c>
      <c r="J384" s="27">
        <v>-101.621453</v>
      </c>
      <c r="K384" s="3"/>
      <c r="L384" s="5" t="str">
        <f t="shared" si="10"/>
        <v>Ver en Google Maps</v>
      </c>
      <c r="M384" s="15">
        <v>1</v>
      </c>
      <c r="O384" s="1">
        <f>DAY(Tabla14[[#This Row],[Fecha de rev]])</f>
        <v>0</v>
      </c>
      <c r="P384" s="1">
        <f>MONTH(Tabla14[[#This Row],[Fecha de rev]])</f>
        <v>1</v>
      </c>
      <c r="Q384" s="1">
        <f>YEAR(Tabla14[[#This Row],[Fecha de rev]])</f>
        <v>1900</v>
      </c>
      <c r="AC384" s="1"/>
      <c r="AF384" s="121"/>
    </row>
    <row r="385" spans="1:32" x14ac:dyDescent="0.2">
      <c r="A385" s="14">
        <v>1002</v>
      </c>
      <c r="B385" s="3" t="s">
        <v>956</v>
      </c>
      <c r="C385" s="27" t="s">
        <v>87</v>
      </c>
      <c r="D385" s="27" t="s">
        <v>842</v>
      </c>
      <c r="E385" s="4" t="s">
        <v>843</v>
      </c>
      <c r="F385" s="4" t="s">
        <v>844</v>
      </c>
      <c r="G385" s="4" t="s">
        <v>381</v>
      </c>
      <c r="H385" s="3" t="s">
        <v>8</v>
      </c>
      <c r="I385" s="27">
        <v>21.105554000000001</v>
      </c>
      <c r="J385" s="27">
        <v>-101.73111900000001</v>
      </c>
      <c r="K385" s="3" t="s">
        <v>139</v>
      </c>
      <c r="L385" s="5" t="str">
        <f t="shared" si="10"/>
        <v>Ver en Google Maps</v>
      </c>
      <c r="M385" s="15">
        <v>1</v>
      </c>
      <c r="N385" s="7">
        <v>45933</v>
      </c>
      <c r="O385" s="1">
        <f>DAY(Tabla14[[#This Row],[Fecha de rev]])</f>
        <v>3</v>
      </c>
      <c r="P385" s="1">
        <f>MONTH(Tabla14[[#This Row],[Fecha de rev]])</f>
        <v>10</v>
      </c>
      <c r="Q385" s="1">
        <f>YEAR(Tabla14[[#This Row],[Fecha de rev]])</f>
        <v>2025</v>
      </c>
      <c r="R385" s="1">
        <v>1</v>
      </c>
      <c r="S385" s="1" t="s">
        <v>138</v>
      </c>
      <c r="T385" s="1" t="s">
        <v>138</v>
      </c>
      <c r="U385" s="1" t="s">
        <v>138</v>
      </c>
      <c r="V385" s="1" t="s">
        <v>138</v>
      </c>
      <c r="W385" s="1" t="s">
        <v>138</v>
      </c>
      <c r="X385" s="1" t="s">
        <v>138</v>
      </c>
      <c r="Y385" s="1" t="s">
        <v>138</v>
      </c>
      <c r="Z385" s="1" t="s">
        <v>138</v>
      </c>
      <c r="AA385" s="1">
        <v>52.86</v>
      </c>
      <c r="AB385" s="1">
        <v>56.47</v>
      </c>
      <c r="AC385" s="2" t="s">
        <v>968</v>
      </c>
      <c r="AD385" s="2" t="s">
        <v>957</v>
      </c>
      <c r="AE385" s="1">
        <f t="shared" si="11"/>
        <v>8</v>
      </c>
      <c r="AF385" s="121" t="s">
        <v>3116</v>
      </c>
    </row>
    <row r="386" spans="1:32" x14ac:dyDescent="0.2">
      <c r="A386" s="14">
        <v>1003</v>
      </c>
      <c r="B386" s="3" t="s">
        <v>956</v>
      </c>
      <c r="C386" s="27" t="s">
        <v>87</v>
      </c>
      <c r="D386" s="27" t="s">
        <v>563</v>
      </c>
      <c r="E386" s="4" t="s">
        <v>845</v>
      </c>
      <c r="F386" s="4" t="s">
        <v>846</v>
      </c>
      <c r="G386" s="4" t="s">
        <v>1024</v>
      </c>
      <c r="H386" s="3" t="s">
        <v>8</v>
      </c>
      <c r="I386" s="27">
        <v>21.060807</v>
      </c>
      <c r="J386" s="27">
        <v>-101.62146300000001</v>
      </c>
      <c r="K386" s="3"/>
      <c r="L386" s="5" t="str">
        <f t="shared" si="10"/>
        <v>Ver en Google Maps</v>
      </c>
      <c r="M386" s="15">
        <v>1</v>
      </c>
      <c r="O386" s="1">
        <f>DAY(Tabla14[[#This Row],[Fecha de rev]])</f>
        <v>0</v>
      </c>
      <c r="P386" s="1">
        <f>MONTH(Tabla14[[#This Row],[Fecha de rev]])</f>
        <v>1</v>
      </c>
      <c r="Q386" s="1">
        <f>YEAR(Tabla14[[#This Row],[Fecha de rev]])</f>
        <v>1900</v>
      </c>
      <c r="AC386" s="1"/>
      <c r="AF386" s="121"/>
    </row>
    <row r="387" spans="1:32" x14ac:dyDescent="0.2">
      <c r="A387" s="14">
        <v>1004</v>
      </c>
      <c r="B387" s="3" t="s">
        <v>956</v>
      </c>
      <c r="C387" s="27" t="s">
        <v>87</v>
      </c>
      <c r="D387" s="27" t="s">
        <v>563</v>
      </c>
      <c r="E387" s="4" t="s">
        <v>847</v>
      </c>
      <c r="F387" s="4" t="s">
        <v>848</v>
      </c>
      <c r="G387" s="4" t="s">
        <v>981</v>
      </c>
      <c r="H387" s="3" t="s">
        <v>8</v>
      </c>
      <c r="I387" s="27">
        <v>21.128689999999999</v>
      </c>
      <c r="J387" s="27">
        <v>-101.74529</v>
      </c>
      <c r="K387" s="3"/>
      <c r="L387" s="5" t="str">
        <f t="shared" ref="L387:L453" si="12">HYPERLINK("https://www.google.com/maps?q=" &amp; I387 &amp; "," &amp; J387, "Ver en Google Maps")</f>
        <v>Ver en Google Maps</v>
      </c>
      <c r="M387" s="15">
        <v>1</v>
      </c>
      <c r="O387" s="1">
        <f>DAY(Tabla14[[#This Row],[Fecha de rev]])</f>
        <v>0</v>
      </c>
      <c r="P387" s="1">
        <f>MONTH(Tabla14[[#This Row],[Fecha de rev]])</f>
        <v>1</v>
      </c>
      <c r="Q387" s="1">
        <f>YEAR(Tabla14[[#This Row],[Fecha de rev]])</f>
        <v>1900</v>
      </c>
      <c r="AC387" s="1"/>
      <c r="AF387" s="121"/>
    </row>
    <row r="388" spans="1:32" x14ac:dyDescent="0.2">
      <c r="A388" s="14">
        <v>1008</v>
      </c>
      <c r="B388" s="3" t="s">
        <v>956</v>
      </c>
      <c r="C388" s="27" t="s">
        <v>87</v>
      </c>
      <c r="D388" s="27" t="s">
        <v>563</v>
      </c>
      <c r="E388" s="4" t="s">
        <v>849</v>
      </c>
      <c r="F388" s="4" t="s">
        <v>850</v>
      </c>
      <c r="G388" s="4" t="s">
        <v>1180</v>
      </c>
      <c r="H388" s="3" t="s">
        <v>8</v>
      </c>
      <c r="I388" s="27">
        <v>21.134899999999998</v>
      </c>
      <c r="J388" s="27">
        <v>-101.66589999999999</v>
      </c>
      <c r="K388" s="3" t="s">
        <v>139</v>
      </c>
      <c r="L388" s="5" t="str">
        <f t="shared" si="12"/>
        <v>Ver en Google Maps</v>
      </c>
      <c r="M388" s="15">
        <v>2</v>
      </c>
      <c r="N388" s="7">
        <v>45929</v>
      </c>
      <c r="O388" s="1">
        <f>DAY(Tabla14[[#This Row],[Fecha de rev]])</f>
        <v>29</v>
      </c>
      <c r="P388" s="1">
        <f>MONTH(Tabla14[[#This Row],[Fecha de rev]])</f>
        <v>9</v>
      </c>
      <c r="Q388" s="1">
        <f>YEAR(Tabla14[[#This Row],[Fecha de rev]])</f>
        <v>2025</v>
      </c>
      <c r="R388" s="1">
        <v>1</v>
      </c>
      <c r="S388" s="1" t="s">
        <v>138</v>
      </c>
      <c r="T388" s="1" t="s">
        <v>138</v>
      </c>
      <c r="U388" s="1" t="s">
        <v>138</v>
      </c>
      <c r="V388" s="1" t="s">
        <v>138</v>
      </c>
      <c r="W388" s="1" t="s">
        <v>138</v>
      </c>
      <c r="X388" s="1" t="s">
        <v>138</v>
      </c>
      <c r="Y388" s="1" t="s">
        <v>138</v>
      </c>
      <c r="Z388" s="1" t="s">
        <v>138</v>
      </c>
      <c r="AA388" s="1">
        <v>19.82</v>
      </c>
      <c r="AB388" s="1">
        <v>20.440000000000001</v>
      </c>
      <c r="AC388" s="2" t="s">
        <v>968</v>
      </c>
      <c r="AD388" s="2" t="s">
        <v>957</v>
      </c>
      <c r="AE388" s="1">
        <f t="shared" ref="AE388:AE452" si="13">COUNTIF(S388:Z388, "si")</f>
        <v>8</v>
      </c>
      <c r="AF388" s="121" t="s">
        <v>3116</v>
      </c>
    </row>
    <row r="389" spans="1:32" x14ac:dyDescent="0.2">
      <c r="A389" s="14">
        <v>1016</v>
      </c>
      <c r="B389" s="3" t="s">
        <v>956</v>
      </c>
      <c r="C389" s="27" t="s">
        <v>87</v>
      </c>
      <c r="D389" s="27" t="s">
        <v>842</v>
      </c>
      <c r="E389" s="4" t="s">
        <v>851</v>
      </c>
      <c r="F389" s="4" t="s">
        <v>852</v>
      </c>
      <c r="G389" s="4" t="s">
        <v>1033</v>
      </c>
      <c r="H389" s="3" t="s">
        <v>8</v>
      </c>
      <c r="I389" s="27">
        <v>21.139142</v>
      </c>
      <c r="J389" s="27">
        <v>-101.75469699999999</v>
      </c>
      <c r="K389" s="3" t="s">
        <v>139</v>
      </c>
      <c r="L389" s="5" t="str">
        <f t="shared" si="12"/>
        <v>Ver en Google Maps</v>
      </c>
      <c r="M389" s="15">
        <v>1</v>
      </c>
      <c r="N389" s="7">
        <v>45930</v>
      </c>
      <c r="O389" s="1">
        <f>DAY(Tabla14[[#This Row],[Fecha de rev]])</f>
        <v>30</v>
      </c>
      <c r="P389" s="1">
        <f>MONTH(Tabla14[[#This Row],[Fecha de rev]])</f>
        <v>9</v>
      </c>
      <c r="Q389" s="1">
        <f>YEAR(Tabla14[[#This Row],[Fecha de rev]])</f>
        <v>2025</v>
      </c>
      <c r="R389" s="1">
        <v>1</v>
      </c>
      <c r="S389" s="1" t="s">
        <v>138</v>
      </c>
      <c r="T389" s="1" t="s">
        <v>138</v>
      </c>
      <c r="U389" s="1" t="s">
        <v>138</v>
      </c>
      <c r="V389" s="1" t="s">
        <v>138</v>
      </c>
      <c r="W389" s="1" t="s">
        <v>138</v>
      </c>
      <c r="X389" s="1" t="s">
        <v>138</v>
      </c>
      <c r="Y389" s="1" t="s">
        <v>138</v>
      </c>
      <c r="Z389" s="1" t="s">
        <v>138</v>
      </c>
      <c r="AA389" s="1">
        <v>59.57</v>
      </c>
      <c r="AB389" s="1">
        <v>34.07</v>
      </c>
      <c r="AC389" s="2" t="s">
        <v>968</v>
      </c>
      <c r="AD389" s="2" t="s">
        <v>957</v>
      </c>
      <c r="AE389" s="1">
        <f t="shared" si="13"/>
        <v>8</v>
      </c>
      <c r="AF389" s="121" t="s">
        <v>3116</v>
      </c>
    </row>
    <row r="390" spans="1:32" x14ac:dyDescent="0.2">
      <c r="A390" s="14">
        <v>1017</v>
      </c>
      <c r="B390" s="3" t="s">
        <v>956</v>
      </c>
      <c r="C390" s="27" t="s">
        <v>87</v>
      </c>
      <c r="D390" s="27" t="s">
        <v>842</v>
      </c>
      <c r="E390" s="4" t="s">
        <v>853</v>
      </c>
      <c r="F390" s="4" t="s">
        <v>854</v>
      </c>
      <c r="G390" s="4" t="s">
        <v>998</v>
      </c>
      <c r="H390" s="3" t="s">
        <v>8</v>
      </c>
      <c r="I390" s="27">
        <v>21.105696999999999</v>
      </c>
      <c r="J390" s="27">
        <v>-101.730993</v>
      </c>
      <c r="K390" s="3" t="s">
        <v>139</v>
      </c>
      <c r="L390" s="5" t="str">
        <f t="shared" si="12"/>
        <v>Ver en Google Maps</v>
      </c>
      <c r="M390" s="15">
        <v>1</v>
      </c>
      <c r="N390" s="7">
        <v>45933</v>
      </c>
      <c r="O390" s="1">
        <f>DAY(Tabla14[[#This Row],[Fecha de rev]])</f>
        <v>3</v>
      </c>
      <c r="P390" s="1">
        <f>MONTH(Tabla14[[#This Row],[Fecha de rev]])</f>
        <v>10</v>
      </c>
      <c r="Q390" s="1">
        <f>YEAR(Tabla14[[#This Row],[Fecha de rev]])</f>
        <v>2025</v>
      </c>
      <c r="R390" s="1">
        <v>1</v>
      </c>
      <c r="S390" s="1" t="s">
        <v>138</v>
      </c>
      <c r="T390" s="1" t="s">
        <v>138</v>
      </c>
      <c r="U390" s="1" t="s">
        <v>138</v>
      </c>
      <c r="V390" s="1" t="s">
        <v>138</v>
      </c>
      <c r="W390" s="1" t="s">
        <v>138</v>
      </c>
      <c r="X390" s="1" t="s">
        <v>138</v>
      </c>
      <c r="Y390" s="1" t="s">
        <v>138</v>
      </c>
      <c r="Z390" s="1" t="s">
        <v>138</v>
      </c>
      <c r="AA390" s="1">
        <v>45.91</v>
      </c>
      <c r="AB390" s="1">
        <v>71.790000000000006</v>
      </c>
      <c r="AC390" s="2" t="s">
        <v>968</v>
      </c>
      <c r="AD390" s="2" t="s">
        <v>957</v>
      </c>
      <c r="AE390" s="1">
        <f t="shared" si="13"/>
        <v>8</v>
      </c>
      <c r="AF390" s="121" t="s">
        <v>3116</v>
      </c>
    </row>
    <row r="391" spans="1:32" x14ac:dyDescent="0.2">
      <c r="A391" s="14">
        <v>1018</v>
      </c>
      <c r="B391" s="3" t="s">
        <v>956</v>
      </c>
      <c r="C391" s="27" t="s">
        <v>87</v>
      </c>
      <c r="D391" s="27" t="s">
        <v>842</v>
      </c>
      <c r="E391" s="4" t="s">
        <v>855</v>
      </c>
      <c r="F391" s="4" t="s">
        <v>856</v>
      </c>
      <c r="G391" s="4" t="s">
        <v>1166</v>
      </c>
      <c r="H391" s="3" t="s">
        <v>8</v>
      </c>
      <c r="I391" s="27">
        <v>21.086127000000001</v>
      </c>
      <c r="J391" s="27">
        <v>-101.625591</v>
      </c>
      <c r="K391" s="3"/>
      <c r="L391" s="5" t="str">
        <f t="shared" si="12"/>
        <v>Ver en Google Maps</v>
      </c>
      <c r="M391" s="15">
        <v>1</v>
      </c>
      <c r="O391" s="1">
        <f>DAY(Tabla14[[#This Row],[Fecha de rev]])</f>
        <v>0</v>
      </c>
      <c r="P391" s="1">
        <f>MONTH(Tabla14[[#This Row],[Fecha de rev]])</f>
        <v>1</v>
      </c>
      <c r="Q391" s="1">
        <f>YEAR(Tabla14[[#This Row],[Fecha de rev]])</f>
        <v>1900</v>
      </c>
      <c r="AC391" s="1"/>
      <c r="AF391" s="121"/>
    </row>
    <row r="392" spans="1:32" x14ac:dyDescent="0.2">
      <c r="A392" s="14">
        <v>1022</v>
      </c>
      <c r="B392" s="3" t="s">
        <v>956</v>
      </c>
      <c r="C392" s="27" t="s">
        <v>87</v>
      </c>
      <c r="D392" s="27" t="s">
        <v>782</v>
      </c>
      <c r="E392" s="4" t="s">
        <v>382</v>
      </c>
      <c r="F392" s="4" t="s">
        <v>857</v>
      </c>
      <c r="G392" s="4" t="s">
        <v>43</v>
      </c>
      <c r="H392" s="3" t="s">
        <v>8</v>
      </c>
      <c r="I392" s="27">
        <v>21.126332999999999</v>
      </c>
      <c r="J392" s="27">
        <v>-101.597076</v>
      </c>
      <c r="K392" s="3"/>
      <c r="L392" s="5" t="str">
        <f t="shared" si="12"/>
        <v>Ver en Google Maps</v>
      </c>
      <c r="M392" s="15">
        <v>2</v>
      </c>
      <c r="O392" s="1">
        <f>DAY(Tabla14[[#This Row],[Fecha de rev]])</f>
        <v>0</v>
      </c>
      <c r="P392" s="1">
        <f>MONTH(Tabla14[[#This Row],[Fecha de rev]])</f>
        <v>1</v>
      </c>
      <c r="Q392" s="1">
        <f>YEAR(Tabla14[[#This Row],[Fecha de rev]])</f>
        <v>1900</v>
      </c>
      <c r="AC392" s="1"/>
      <c r="AF392" s="121"/>
    </row>
    <row r="393" spans="1:32" x14ac:dyDescent="0.2">
      <c r="A393" s="14">
        <v>1027</v>
      </c>
      <c r="B393" s="3" t="s">
        <v>956</v>
      </c>
      <c r="C393" s="27" t="s">
        <v>87</v>
      </c>
      <c r="D393" s="27" t="s">
        <v>782</v>
      </c>
      <c r="E393" s="4" t="s">
        <v>858</v>
      </c>
      <c r="F393" s="4" t="s">
        <v>859</v>
      </c>
      <c r="G393" s="4" t="s">
        <v>1079</v>
      </c>
      <c r="H393" s="3" t="s">
        <v>8</v>
      </c>
      <c r="I393" s="27">
        <v>21.060020000000002</v>
      </c>
      <c r="J393" s="27">
        <v>-101.56666</v>
      </c>
      <c r="K393" s="3"/>
      <c r="L393" s="5" t="str">
        <f t="shared" si="12"/>
        <v>Ver en Google Maps</v>
      </c>
      <c r="M393" s="15">
        <v>3</v>
      </c>
      <c r="O393" s="1">
        <f>DAY(Tabla14[[#This Row],[Fecha de rev]])</f>
        <v>0</v>
      </c>
      <c r="P393" s="1">
        <f>MONTH(Tabla14[[#This Row],[Fecha de rev]])</f>
        <v>1</v>
      </c>
      <c r="Q393" s="1">
        <f>YEAR(Tabla14[[#This Row],[Fecha de rev]])</f>
        <v>1900</v>
      </c>
      <c r="AC393" s="1"/>
      <c r="AF393" s="121"/>
    </row>
    <row r="394" spans="1:32" x14ac:dyDescent="0.2">
      <c r="A394" s="14">
        <v>1030</v>
      </c>
      <c r="B394" s="3" t="s">
        <v>956</v>
      </c>
      <c r="C394" s="27" t="s">
        <v>87</v>
      </c>
      <c r="D394" s="27" t="s">
        <v>563</v>
      </c>
      <c r="E394" s="4" t="s">
        <v>860</v>
      </c>
      <c r="F394" s="4" t="s">
        <v>861</v>
      </c>
      <c r="G394" s="4" t="s">
        <v>1181</v>
      </c>
      <c r="H394" s="3" t="s">
        <v>8</v>
      </c>
      <c r="I394" s="27">
        <v>21.086490000000001</v>
      </c>
      <c r="J394" s="27">
        <v>-101.66942</v>
      </c>
      <c r="K394" s="3"/>
      <c r="L394" s="5" t="str">
        <f t="shared" si="12"/>
        <v>Ver en Google Maps</v>
      </c>
      <c r="M394" s="15">
        <v>1</v>
      </c>
      <c r="O394" s="1">
        <f>DAY(Tabla14[[#This Row],[Fecha de rev]])</f>
        <v>0</v>
      </c>
      <c r="P394" s="1">
        <f>MONTH(Tabla14[[#This Row],[Fecha de rev]])</f>
        <v>1</v>
      </c>
      <c r="Q394" s="1">
        <f>YEAR(Tabla14[[#This Row],[Fecha de rev]])</f>
        <v>1900</v>
      </c>
      <c r="AC394" s="1"/>
      <c r="AF394" s="121"/>
    </row>
    <row r="395" spans="1:32" x14ac:dyDescent="0.2">
      <c r="A395" s="14">
        <v>1031</v>
      </c>
      <c r="B395" s="3" t="s">
        <v>956</v>
      </c>
      <c r="C395" s="27" t="s">
        <v>87</v>
      </c>
      <c r="D395" s="27" t="s">
        <v>404</v>
      </c>
      <c r="E395" s="4" t="s">
        <v>862</v>
      </c>
      <c r="F395" s="4" t="s">
        <v>863</v>
      </c>
      <c r="G395" s="4" t="s">
        <v>1182</v>
      </c>
      <c r="H395" s="3" t="s">
        <v>8</v>
      </c>
      <c r="I395" s="27">
        <v>21.086839999999999</v>
      </c>
      <c r="J395" s="27">
        <v>-101.67225999999999</v>
      </c>
      <c r="K395" s="3"/>
      <c r="L395" s="5" t="str">
        <f t="shared" si="12"/>
        <v>Ver en Google Maps</v>
      </c>
      <c r="M395" s="15">
        <v>1</v>
      </c>
      <c r="O395" s="1">
        <f>DAY(Tabla14[[#This Row],[Fecha de rev]])</f>
        <v>0</v>
      </c>
      <c r="P395" s="1">
        <f>MONTH(Tabla14[[#This Row],[Fecha de rev]])</f>
        <v>1</v>
      </c>
      <c r="Q395" s="1">
        <f>YEAR(Tabla14[[#This Row],[Fecha de rev]])</f>
        <v>1900</v>
      </c>
      <c r="AC395" s="1"/>
      <c r="AF395" s="121"/>
    </row>
    <row r="396" spans="1:32" x14ac:dyDescent="0.2">
      <c r="A396" s="14">
        <v>1032</v>
      </c>
      <c r="B396" s="3" t="s">
        <v>956</v>
      </c>
      <c r="C396" s="27" t="s">
        <v>87</v>
      </c>
      <c r="D396" s="27" t="s">
        <v>563</v>
      </c>
      <c r="E396" s="4" t="s">
        <v>864</v>
      </c>
      <c r="F396" s="4" t="s">
        <v>865</v>
      </c>
      <c r="G396" s="4" t="s">
        <v>1183</v>
      </c>
      <c r="H396" s="3" t="s">
        <v>8</v>
      </c>
      <c r="I396" s="27">
        <v>21.151610000000002</v>
      </c>
      <c r="J396" s="27">
        <v>-101.651213</v>
      </c>
      <c r="K396" s="3"/>
      <c r="L396" s="5" t="str">
        <f t="shared" si="12"/>
        <v>Ver en Google Maps</v>
      </c>
      <c r="M396" s="15">
        <v>1</v>
      </c>
      <c r="O396" s="1">
        <f>DAY(Tabla14[[#This Row],[Fecha de rev]])</f>
        <v>0</v>
      </c>
      <c r="P396" s="1">
        <f>MONTH(Tabla14[[#This Row],[Fecha de rev]])</f>
        <v>1</v>
      </c>
      <c r="Q396" s="1">
        <f>YEAR(Tabla14[[#This Row],[Fecha de rev]])</f>
        <v>1900</v>
      </c>
      <c r="AC396" s="1"/>
      <c r="AF396" s="121"/>
    </row>
    <row r="397" spans="1:32" x14ac:dyDescent="0.2">
      <c r="A397" s="14">
        <v>1033</v>
      </c>
      <c r="B397" s="3" t="s">
        <v>956</v>
      </c>
      <c r="C397" s="27" t="s">
        <v>87</v>
      </c>
      <c r="D397" s="27" t="s">
        <v>563</v>
      </c>
      <c r="E397" s="4" t="s">
        <v>866</v>
      </c>
      <c r="F397" s="4" t="s">
        <v>867</v>
      </c>
      <c r="G397" s="4" t="s">
        <v>1184</v>
      </c>
      <c r="H397" s="3" t="s">
        <v>8</v>
      </c>
      <c r="I397" s="27">
        <v>21.160409999999999</v>
      </c>
      <c r="J397" s="27">
        <v>-101.66097000000001</v>
      </c>
      <c r="K397" s="3"/>
      <c r="L397" s="5" t="str">
        <f t="shared" si="12"/>
        <v>Ver en Google Maps</v>
      </c>
      <c r="M397" s="15">
        <v>1</v>
      </c>
      <c r="O397" s="1">
        <f>DAY(Tabla14[[#This Row],[Fecha de rev]])</f>
        <v>0</v>
      </c>
      <c r="P397" s="1">
        <f>MONTH(Tabla14[[#This Row],[Fecha de rev]])</f>
        <v>1</v>
      </c>
      <c r="Q397" s="1">
        <f>YEAR(Tabla14[[#This Row],[Fecha de rev]])</f>
        <v>1900</v>
      </c>
      <c r="AC397" s="1"/>
      <c r="AF397" s="121"/>
    </row>
    <row r="398" spans="1:32" x14ac:dyDescent="0.2">
      <c r="A398" s="14">
        <v>1034</v>
      </c>
      <c r="B398" s="3" t="s">
        <v>956</v>
      </c>
      <c r="C398" s="27" t="s">
        <v>87</v>
      </c>
      <c r="D398" s="27" t="s">
        <v>563</v>
      </c>
      <c r="E398" s="4" t="s">
        <v>868</v>
      </c>
      <c r="F398" s="4" t="s">
        <v>869</v>
      </c>
      <c r="G398" s="4" t="s">
        <v>987</v>
      </c>
      <c r="H398" s="3" t="s">
        <v>8</v>
      </c>
      <c r="I398" s="27">
        <v>21.10388</v>
      </c>
      <c r="J398" s="27">
        <v>-101.67847</v>
      </c>
      <c r="K398" s="3" t="s">
        <v>139</v>
      </c>
      <c r="L398" s="5" t="str">
        <f t="shared" si="12"/>
        <v>Ver en Google Maps</v>
      </c>
      <c r="M398" s="15">
        <v>1</v>
      </c>
      <c r="N398" s="7">
        <v>45932</v>
      </c>
      <c r="O398" s="1">
        <f>DAY(Tabla14[[#This Row],[Fecha de rev]])</f>
        <v>2</v>
      </c>
      <c r="P398" s="1">
        <f>MONTH(Tabla14[[#This Row],[Fecha de rev]])</f>
        <v>10</v>
      </c>
      <c r="Q398" s="1">
        <f>YEAR(Tabla14[[#This Row],[Fecha de rev]])</f>
        <v>2025</v>
      </c>
      <c r="R398" s="1">
        <v>1</v>
      </c>
      <c r="S398" s="1" t="s">
        <v>138</v>
      </c>
      <c r="T398" s="1" t="s">
        <v>138</v>
      </c>
      <c r="U398" s="1" t="s">
        <v>138</v>
      </c>
      <c r="V398" s="1" t="s">
        <v>138</v>
      </c>
      <c r="W398" s="1" t="s">
        <v>138</v>
      </c>
      <c r="X398" s="1" t="s">
        <v>138</v>
      </c>
      <c r="Y398" s="1" t="s">
        <v>138</v>
      </c>
      <c r="Z398" s="1" t="s">
        <v>138</v>
      </c>
      <c r="AA398" s="1">
        <v>24.45</v>
      </c>
      <c r="AB398" s="1">
        <v>33.57</v>
      </c>
      <c r="AC398" s="2" t="s">
        <v>968</v>
      </c>
      <c r="AD398" s="2" t="s">
        <v>957</v>
      </c>
      <c r="AE398" s="1">
        <f t="shared" si="13"/>
        <v>8</v>
      </c>
      <c r="AF398" s="121" t="s">
        <v>3116</v>
      </c>
    </row>
    <row r="399" spans="1:32" x14ac:dyDescent="0.2">
      <c r="A399" s="14">
        <v>1035</v>
      </c>
      <c r="B399" s="3" t="s">
        <v>956</v>
      </c>
      <c r="C399" s="27" t="s">
        <v>87</v>
      </c>
      <c r="D399" s="27" t="s">
        <v>563</v>
      </c>
      <c r="E399" s="4" t="s">
        <v>870</v>
      </c>
      <c r="F399" s="4" t="s">
        <v>871</v>
      </c>
      <c r="G399" s="4" t="s">
        <v>1185</v>
      </c>
      <c r="H399" s="3" t="s">
        <v>8</v>
      </c>
      <c r="I399" s="27">
        <v>21.176024000000002</v>
      </c>
      <c r="J399" s="27">
        <v>-101.67465199999999</v>
      </c>
      <c r="K399" s="3" t="s">
        <v>139</v>
      </c>
      <c r="L399" s="5" t="str">
        <f t="shared" si="12"/>
        <v>Ver en Google Maps</v>
      </c>
      <c r="M399" s="15">
        <v>1</v>
      </c>
      <c r="N399" s="7">
        <v>45936</v>
      </c>
      <c r="O399" s="1">
        <f>DAY(Tabla14[[#This Row],[Fecha de rev]])</f>
        <v>6</v>
      </c>
      <c r="P399" s="1">
        <f>MONTH(Tabla14[[#This Row],[Fecha de rev]])</f>
        <v>10</v>
      </c>
      <c r="Q399" s="1">
        <f>YEAR(Tabla14[[#This Row],[Fecha de rev]])</f>
        <v>2025</v>
      </c>
      <c r="R399" s="1">
        <v>1</v>
      </c>
      <c r="S399" s="1" t="s">
        <v>138</v>
      </c>
      <c r="T399" s="1" t="s">
        <v>138</v>
      </c>
      <c r="U399" s="1" t="s">
        <v>138</v>
      </c>
      <c r="V399" s="1" t="s">
        <v>138</v>
      </c>
      <c r="W399" s="1" t="s">
        <v>138</v>
      </c>
      <c r="X399" s="1" t="s">
        <v>138</v>
      </c>
      <c r="Y399" s="1" t="s">
        <v>138</v>
      </c>
      <c r="Z399" s="1" t="s">
        <v>138</v>
      </c>
      <c r="AA399" s="1">
        <v>24.72</v>
      </c>
      <c r="AB399" s="1">
        <v>19.329999999999998</v>
      </c>
      <c r="AC399" s="2" t="s">
        <v>968</v>
      </c>
      <c r="AD399" s="2" t="s">
        <v>957</v>
      </c>
      <c r="AE399" s="1">
        <f t="shared" si="13"/>
        <v>8</v>
      </c>
      <c r="AF399" s="121" t="s">
        <v>3116</v>
      </c>
    </row>
    <row r="400" spans="1:32" x14ac:dyDescent="0.2">
      <c r="A400" s="14">
        <v>1036</v>
      </c>
      <c r="B400" s="3" t="s">
        <v>956</v>
      </c>
      <c r="C400" s="27" t="s">
        <v>87</v>
      </c>
      <c r="D400" s="27" t="s">
        <v>563</v>
      </c>
      <c r="E400" s="4" t="s">
        <v>872</v>
      </c>
      <c r="F400" s="4" t="s">
        <v>873</v>
      </c>
      <c r="G400" s="4" t="s">
        <v>1186</v>
      </c>
      <c r="H400" s="3" t="s">
        <v>8</v>
      </c>
      <c r="I400" s="27">
        <v>21.158840000000001</v>
      </c>
      <c r="J400" s="27">
        <v>-101.63087</v>
      </c>
      <c r="K400" s="3"/>
      <c r="L400" s="5" t="str">
        <f t="shared" si="12"/>
        <v>Ver en Google Maps</v>
      </c>
      <c r="M400" s="15">
        <v>1</v>
      </c>
      <c r="O400" s="1">
        <f>DAY(Tabla14[[#This Row],[Fecha de rev]])</f>
        <v>0</v>
      </c>
      <c r="P400" s="1">
        <f>MONTH(Tabla14[[#This Row],[Fecha de rev]])</f>
        <v>1</v>
      </c>
      <c r="Q400" s="1">
        <f>YEAR(Tabla14[[#This Row],[Fecha de rev]])</f>
        <v>1900</v>
      </c>
      <c r="AC400" s="1"/>
      <c r="AF400" s="121"/>
    </row>
    <row r="401" spans="1:32" x14ac:dyDescent="0.2">
      <c r="A401" s="14">
        <v>1037</v>
      </c>
      <c r="B401" s="3" t="s">
        <v>956</v>
      </c>
      <c r="C401" s="27" t="s">
        <v>87</v>
      </c>
      <c r="D401" s="27" t="s">
        <v>563</v>
      </c>
      <c r="E401" s="4" t="s">
        <v>874</v>
      </c>
      <c r="F401" s="4" t="s">
        <v>875</v>
      </c>
      <c r="G401" s="4" t="s">
        <v>383</v>
      </c>
      <c r="H401" s="3" t="s">
        <v>8</v>
      </c>
      <c r="I401" s="27">
        <v>21.193593</v>
      </c>
      <c r="J401" s="27">
        <v>-101.673776</v>
      </c>
      <c r="K401" s="3"/>
      <c r="L401" s="5" t="str">
        <f t="shared" si="12"/>
        <v>Ver en Google Maps</v>
      </c>
      <c r="M401" s="15">
        <v>1</v>
      </c>
      <c r="O401" s="1">
        <f>DAY(Tabla14[[#This Row],[Fecha de rev]])</f>
        <v>0</v>
      </c>
      <c r="P401" s="1">
        <f>MONTH(Tabla14[[#This Row],[Fecha de rev]])</f>
        <v>1</v>
      </c>
      <c r="Q401" s="1">
        <f>YEAR(Tabla14[[#This Row],[Fecha de rev]])</f>
        <v>1900</v>
      </c>
      <c r="AC401" s="1"/>
      <c r="AF401" s="121"/>
    </row>
    <row r="402" spans="1:32" x14ac:dyDescent="0.2">
      <c r="A402" s="14">
        <v>1038</v>
      </c>
      <c r="B402" s="3" t="s">
        <v>956</v>
      </c>
      <c r="C402" s="27" t="s">
        <v>87</v>
      </c>
      <c r="D402" s="27" t="s">
        <v>876</v>
      </c>
      <c r="E402" s="4" t="s">
        <v>877</v>
      </c>
      <c r="F402" s="4" t="s">
        <v>878</v>
      </c>
      <c r="G402" s="4" t="s">
        <v>1187</v>
      </c>
      <c r="H402" s="3" t="s">
        <v>8</v>
      </c>
      <c r="I402" s="27">
        <v>21.190618000000001</v>
      </c>
      <c r="J402" s="27">
        <v>-101.65072499999999</v>
      </c>
      <c r="K402" s="3"/>
      <c r="L402" s="5" t="str">
        <f t="shared" si="12"/>
        <v>Ver en Google Maps</v>
      </c>
      <c r="M402" s="15">
        <v>1</v>
      </c>
      <c r="O402" s="1">
        <f>DAY(Tabla14[[#This Row],[Fecha de rev]])</f>
        <v>0</v>
      </c>
      <c r="P402" s="1">
        <f>MONTH(Tabla14[[#This Row],[Fecha de rev]])</f>
        <v>1</v>
      </c>
      <c r="Q402" s="1">
        <f>YEAR(Tabla14[[#This Row],[Fecha de rev]])</f>
        <v>1900</v>
      </c>
      <c r="AC402" s="1"/>
      <c r="AF402" s="121"/>
    </row>
    <row r="403" spans="1:32" x14ac:dyDescent="0.2">
      <c r="A403" s="14">
        <v>1039</v>
      </c>
      <c r="B403" s="3" t="s">
        <v>956</v>
      </c>
      <c r="C403" s="27" t="s">
        <v>87</v>
      </c>
      <c r="D403" s="27" t="s">
        <v>805</v>
      </c>
      <c r="E403" s="4" t="s">
        <v>879</v>
      </c>
      <c r="F403" s="4" t="s">
        <v>880</v>
      </c>
      <c r="G403" s="4" t="s">
        <v>1188</v>
      </c>
      <c r="H403" s="3" t="s">
        <v>8</v>
      </c>
      <c r="I403" s="27">
        <v>21.129698000000001</v>
      </c>
      <c r="J403" s="27">
        <v>-101.67059399999999</v>
      </c>
      <c r="K403" s="3" t="s">
        <v>139</v>
      </c>
      <c r="L403" s="5" t="str">
        <f t="shared" si="12"/>
        <v>Ver en Google Maps</v>
      </c>
      <c r="M403" s="15">
        <v>1</v>
      </c>
      <c r="N403" s="7">
        <v>45939</v>
      </c>
      <c r="O403" s="1">
        <f>DAY(Tabla14[[#This Row],[Fecha de rev]])</f>
        <v>9</v>
      </c>
      <c r="P403" s="1">
        <f>MONTH(Tabla14[[#This Row],[Fecha de rev]])</f>
        <v>10</v>
      </c>
      <c r="Q403" s="1">
        <f>YEAR(Tabla14[[#This Row],[Fecha de rev]])</f>
        <v>2025</v>
      </c>
      <c r="R403" s="1">
        <v>1</v>
      </c>
      <c r="S403" s="1" t="s">
        <v>138</v>
      </c>
      <c r="T403" s="1" t="s">
        <v>138</v>
      </c>
      <c r="U403" s="1" t="s">
        <v>138</v>
      </c>
      <c r="V403" s="1" t="s">
        <v>138</v>
      </c>
      <c r="W403" s="1" t="s">
        <v>138</v>
      </c>
      <c r="X403" s="1" t="s">
        <v>138</v>
      </c>
      <c r="Y403" s="1" t="s">
        <v>138</v>
      </c>
      <c r="Z403" s="1" t="s">
        <v>138</v>
      </c>
      <c r="AA403" s="1">
        <v>57.26</v>
      </c>
      <c r="AB403" s="1">
        <v>31.16</v>
      </c>
      <c r="AC403" s="2" t="s">
        <v>968</v>
      </c>
      <c r="AD403" s="2" t="s">
        <v>957</v>
      </c>
      <c r="AE403" s="1">
        <f t="shared" si="13"/>
        <v>8</v>
      </c>
      <c r="AF403" s="121" t="s">
        <v>3116</v>
      </c>
    </row>
    <row r="404" spans="1:32" x14ac:dyDescent="0.2">
      <c r="A404" s="14">
        <v>1040</v>
      </c>
      <c r="B404" s="3" t="s">
        <v>956</v>
      </c>
      <c r="C404" s="27" t="s">
        <v>87</v>
      </c>
      <c r="D404" s="27" t="s">
        <v>563</v>
      </c>
      <c r="E404" s="4" t="s">
        <v>881</v>
      </c>
      <c r="F404" s="4" t="s">
        <v>882</v>
      </c>
      <c r="G404" s="4" t="s">
        <v>1189</v>
      </c>
      <c r="H404" s="3" t="s">
        <v>8</v>
      </c>
      <c r="I404" s="27">
        <v>21.143038000000001</v>
      </c>
      <c r="J404" s="27">
        <v>-101.653372</v>
      </c>
      <c r="K404" s="3" t="s">
        <v>139</v>
      </c>
      <c r="L404" s="5" t="str">
        <f t="shared" si="12"/>
        <v>Ver en Google Maps</v>
      </c>
      <c r="M404" s="15">
        <v>1</v>
      </c>
      <c r="N404" s="7">
        <v>45931</v>
      </c>
      <c r="O404" s="1">
        <f>DAY(Tabla14[[#This Row],[Fecha de rev]])</f>
        <v>1</v>
      </c>
      <c r="P404" s="1">
        <f>MONTH(Tabla14[[#This Row],[Fecha de rev]])</f>
        <v>10</v>
      </c>
      <c r="Q404" s="1">
        <f>YEAR(Tabla14[[#This Row],[Fecha de rev]])</f>
        <v>2025</v>
      </c>
      <c r="R404" s="1">
        <v>1</v>
      </c>
      <c r="S404" s="1" t="s">
        <v>138</v>
      </c>
      <c r="T404" s="1" t="s">
        <v>138</v>
      </c>
      <c r="U404" s="1" t="s">
        <v>138</v>
      </c>
      <c r="V404" s="1" t="s">
        <v>138</v>
      </c>
      <c r="W404" s="1" t="s">
        <v>138</v>
      </c>
      <c r="X404" s="1" t="s">
        <v>138</v>
      </c>
      <c r="Y404" s="1" t="s">
        <v>138</v>
      </c>
      <c r="Z404" s="1" t="s">
        <v>934</v>
      </c>
      <c r="AA404" s="1">
        <v>12.68</v>
      </c>
      <c r="AB404" s="1">
        <v>17.690000000000001</v>
      </c>
      <c r="AC404" s="2" t="s">
        <v>960</v>
      </c>
      <c r="AD404" s="2" t="s">
        <v>957</v>
      </c>
      <c r="AE404" s="1">
        <f t="shared" si="13"/>
        <v>7</v>
      </c>
      <c r="AF404" s="121"/>
    </row>
    <row r="405" spans="1:32" x14ac:dyDescent="0.2">
      <c r="A405" s="14">
        <v>1041</v>
      </c>
      <c r="B405" s="3" t="s">
        <v>956</v>
      </c>
      <c r="C405" s="27" t="s">
        <v>87</v>
      </c>
      <c r="D405" s="27" t="s">
        <v>805</v>
      </c>
      <c r="E405" s="4" t="s">
        <v>883</v>
      </c>
      <c r="F405" s="4" t="s">
        <v>884</v>
      </c>
      <c r="G405" s="4" t="s">
        <v>1190</v>
      </c>
      <c r="H405" s="3" t="s">
        <v>8</v>
      </c>
      <c r="I405" s="27">
        <v>21.093938999999999</v>
      </c>
      <c r="J405" s="27">
        <v>-101.674997</v>
      </c>
      <c r="K405" s="3"/>
      <c r="L405" s="5" t="str">
        <f t="shared" si="12"/>
        <v>Ver en Google Maps</v>
      </c>
      <c r="M405" s="15">
        <v>1</v>
      </c>
      <c r="O405" s="1">
        <f>DAY(Tabla14[[#This Row],[Fecha de rev]])</f>
        <v>0</v>
      </c>
      <c r="P405" s="1">
        <f>MONTH(Tabla14[[#This Row],[Fecha de rev]])</f>
        <v>1</v>
      </c>
      <c r="Q405" s="1">
        <f>YEAR(Tabla14[[#This Row],[Fecha de rev]])</f>
        <v>1900</v>
      </c>
      <c r="AC405" s="1"/>
      <c r="AF405" s="121"/>
    </row>
    <row r="406" spans="1:32" x14ac:dyDescent="0.2">
      <c r="A406" s="14">
        <v>1042</v>
      </c>
      <c r="B406" s="3" t="s">
        <v>956</v>
      </c>
      <c r="C406" s="27" t="s">
        <v>87</v>
      </c>
      <c r="D406" s="27" t="s">
        <v>805</v>
      </c>
      <c r="E406" s="4" t="s">
        <v>885</v>
      </c>
      <c r="F406" s="4" t="s">
        <v>886</v>
      </c>
      <c r="G406" s="4" t="s">
        <v>1140</v>
      </c>
      <c r="H406" s="3" t="s">
        <v>8</v>
      </c>
      <c r="I406" s="27">
        <v>21.133462999999999</v>
      </c>
      <c r="J406" s="27">
        <v>-101.64882299999999</v>
      </c>
      <c r="K406" s="3" t="s">
        <v>139</v>
      </c>
      <c r="L406" s="5" t="str">
        <f t="shared" si="12"/>
        <v>Ver en Google Maps</v>
      </c>
      <c r="M406" s="15">
        <v>1</v>
      </c>
      <c r="N406" s="7">
        <v>45931</v>
      </c>
      <c r="O406" s="1">
        <f>DAY(Tabla14[[#This Row],[Fecha de rev]])</f>
        <v>1</v>
      </c>
      <c r="P406" s="1">
        <f>MONTH(Tabla14[[#This Row],[Fecha de rev]])</f>
        <v>10</v>
      </c>
      <c r="Q406" s="1">
        <f>YEAR(Tabla14[[#This Row],[Fecha de rev]])</f>
        <v>2025</v>
      </c>
      <c r="R406" s="1">
        <v>1</v>
      </c>
      <c r="S406" s="1" t="s">
        <v>138</v>
      </c>
      <c r="T406" s="1" t="s">
        <v>138</v>
      </c>
      <c r="U406" s="1" t="s">
        <v>138</v>
      </c>
      <c r="V406" s="1" t="s">
        <v>138</v>
      </c>
      <c r="W406" s="1" t="s">
        <v>138</v>
      </c>
      <c r="X406" s="1" t="s">
        <v>138</v>
      </c>
      <c r="Y406" s="1" t="s">
        <v>138</v>
      </c>
      <c r="Z406" s="1" t="s">
        <v>138</v>
      </c>
      <c r="AA406" s="1">
        <v>51.82</v>
      </c>
      <c r="AB406" s="1">
        <v>17.55</v>
      </c>
      <c r="AC406" s="2" t="s">
        <v>968</v>
      </c>
      <c r="AD406" s="2" t="s">
        <v>957</v>
      </c>
      <c r="AE406" s="1">
        <f t="shared" si="13"/>
        <v>8</v>
      </c>
      <c r="AF406" s="121" t="s">
        <v>3116</v>
      </c>
    </row>
    <row r="407" spans="1:32" x14ac:dyDescent="0.2">
      <c r="A407" s="14">
        <v>1047</v>
      </c>
      <c r="B407" s="3" t="s">
        <v>956</v>
      </c>
      <c r="C407" s="27" t="s">
        <v>87</v>
      </c>
      <c r="D407" s="27" t="s">
        <v>563</v>
      </c>
      <c r="E407" s="4" t="s">
        <v>887</v>
      </c>
      <c r="F407" s="4" t="s">
        <v>888</v>
      </c>
      <c r="G407" s="4" t="s">
        <v>1191</v>
      </c>
      <c r="H407" s="3" t="s">
        <v>8</v>
      </c>
      <c r="I407" s="27">
        <v>21.179489</v>
      </c>
      <c r="J407" s="27">
        <v>-101.660347</v>
      </c>
      <c r="K407" s="3" t="s">
        <v>139</v>
      </c>
      <c r="L407" s="5" t="str">
        <f t="shared" si="12"/>
        <v>Ver en Google Maps</v>
      </c>
      <c r="M407" s="15">
        <v>1</v>
      </c>
      <c r="N407" s="7">
        <v>45936</v>
      </c>
      <c r="O407" s="1">
        <f>DAY(Tabla14[[#This Row],[Fecha de rev]])</f>
        <v>6</v>
      </c>
      <c r="P407" s="1">
        <f>MONTH(Tabla14[[#This Row],[Fecha de rev]])</f>
        <v>10</v>
      </c>
      <c r="Q407" s="1">
        <f>YEAR(Tabla14[[#This Row],[Fecha de rev]])</f>
        <v>2025</v>
      </c>
      <c r="R407" s="1">
        <v>1</v>
      </c>
      <c r="S407" s="1" t="s">
        <v>138</v>
      </c>
      <c r="T407" s="1" t="s">
        <v>138</v>
      </c>
      <c r="U407" s="1" t="s">
        <v>138</v>
      </c>
      <c r="V407" s="1" t="s">
        <v>138</v>
      </c>
      <c r="W407" s="1" t="s">
        <v>138</v>
      </c>
      <c r="X407" s="1" t="s">
        <v>138</v>
      </c>
      <c r="Y407" s="1" t="s">
        <v>138</v>
      </c>
      <c r="Z407" s="1" t="s">
        <v>138</v>
      </c>
      <c r="AA407" s="1">
        <v>20.88</v>
      </c>
      <c r="AB407" s="1">
        <v>27.63</v>
      </c>
      <c r="AC407" s="2" t="s">
        <v>968</v>
      </c>
      <c r="AD407" s="2" t="s">
        <v>957</v>
      </c>
      <c r="AE407" s="1">
        <f t="shared" si="13"/>
        <v>8</v>
      </c>
      <c r="AF407" s="121" t="s">
        <v>3116</v>
      </c>
    </row>
    <row r="408" spans="1:32" x14ac:dyDescent="0.2">
      <c r="A408" s="14">
        <v>1048</v>
      </c>
      <c r="B408" s="3" t="s">
        <v>956</v>
      </c>
      <c r="C408" s="27" t="s">
        <v>87</v>
      </c>
      <c r="D408" s="27" t="s">
        <v>563</v>
      </c>
      <c r="E408" s="4" t="s">
        <v>889</v>
      </c>
      <c r="F408" s="4" t="s">
        <v>890</v>
      </c>
      <c r="G408" s="4" t="s">
        <v>1192</v>
      </c>
      <c r="H408" s="3" t="s">
        <v>8</v>
      </c>
      <c r="I408" s="27">
        <v>21.208880000000001</v>
      </c>
      <c r="J408" s="27">
        <v>-101.67459599999999</v>
      </c>
      <c r="K408" s="3"/>
      <c r="L408" s="5" t="str">
        <f t="shared" si="12"/>
        <v>Ver en Google Maps</v>
      </c>
      <c r="M408" s="15">
        <v>1</v>
      </c>
      <c r="O408" s="1">
        <f>DAY(Tabla14[[#This Row],[Fecha de rev]])</f>
        <v>0</v>
      </c>
      <c r="P408" s="1">
        <f>MONTH(Tabla14[[#This Row],[Fecha de rev]])</f>
        <v>1</v>
      </c>
      <c r="Q408" s="1">
        <f>YEAR(Tabla14[[#This Row],[Fecha de rev]])</f>
        <v>1900</v>
      </c>
      <c r="AC408" s="1"/>
      <c r="AF408" s="121"/>
    </row>
    <row r="409" spans="1:32" x14ac:dyDescent="0.2">
      <c r="A409" s="14">
        <v>1049</v>
      </c>
      <c r="B409" s="3" t="s">
        <v>956</v>
      </c>
      <c r="C409" s="27" t="s">
        <v>87</v>
      </c>
      <c r="D409" s="27" t="s">
        <v>563</v>
      </c>
      <c r="E409" s="4" t="s">
        <v>891</v>
      </c>
      <c r="F409" s="4" t="s">
        <v>892</v>
      </c>
      <c r="G409" s="4" t="s">
        <v>1193</v>
      </c>
      <c r="H409" s="3" t="s">
        <v>8</v>
      </c>
      <c r="I409" s="27">
        <v>21.169146999999999</v>
      </c>
      <c r="J409" s="27">
        <v>-101.638357</v>
      </c>
      <c r="K409" s="3"/>
      <c r="L409" s="5" t="str">
        <f t="shared" si="12"/>
        <v>Ver en Google Maps</v>
      </c>
      <c r="M409" s="15">
        <v>1</v>
      </c>
      <c r="O409" s="1">
        <f>DAY(Tabla14[[#This Row],[Fecha de rev]])</f>
        <v>0</v>
      </c>
      <c r="P409" s="1">
        <f>MONTH(Tabla14[[#This Row],[Fecha de rev]])</f>
        <v>1</v>
      </c>
      <c r="Q409" s="1">
        <f>YEAR(Tabla14[[#This Row],[Fecha de rev]])</f>
        <v>1900</v>
      </c>
      <c r="AC409" s="1"/>
      <c r="AF409" s="121"/>
    </row>
    <row r="410" spans="1:32" x14ac:dyDescent="0.2">
      <c r="A410" s="14">
        <v>1055</v>
      </c>
      <c r="B410" s="3" t="s">
        <v>956</v>
      </c>
      <c r="C410" s="27" t="s">
        <v>87</v>
      </c>
      <c r="D410" s="27" t="s">
        <v>893</v>
      </c>
      <c r="E410" s="4" t="s">
        <v>384</v>
      </c>
      <c r="F410" s="4" t="s">
        <v>894</v>
      </c>
      <c r="G410" s="4" t="s">
        <v>1166</v>
      </c>
      <c r="H410" s="3" t="s">
        <v>8</v>
      </c>
      <c r="I410" s="27">
        <v>21.088370999999999</v>
      </c>
      <c r="J410" s="27">
        <v>-101.620634</v>
      </c>
      <c r="K410" s="3"/>
      <c r="L410" s="5" t="str">
        <f t="shared" si="12"/>
        <v>Ver en Google Maps</v>
      </c>
      <c r="M410" s="15">
        <v>1</v>
      </c>
      <c r="O410" s="1">
        <f>DAY(Tabla14[[#This Row],[Fecha de rev]])</f>
        <v>0</v>
      </c>
      <c r="P410" s="1">
        <f>MONTH(Tabla14[[#This Row],[Fecha de rev]])</f>
        <v>1</v>
      </c>
      <c r="Q410" s="1">
        <f>YEAR(Tabla14[[#This Row],[Fecha de rev]])</f>
        <v>1900</v>
      </c>
      <c r="AC410" s="1"/>
      <c r="AF410" s="121"/>
    </row>
    <row r="411" spans="1:32" x14ac:dyDescent="0.2">
      <c r="A411" s="14">
        <v>1057</v>
      </c>
      <c r="B411" s="3" t="s">
        <v>956</v>
      </c>
      <c r="C411" s="27" t="s">
        <v>14</v>
      </c>
      <c r="D411" s="27" t="s">
        <v>735</v>
      </c>
      <c r="E411" s="4" t="s">
        <v>895</v>
      </c>
      <c r="F411" s="4" t="s">
        <v>896</v>
      </c>
      <c r="G411" s="4" t="s">
        <v>1019</v>
      </c>
      <c r="H411" s="3" t="s">
        <v>8</v>
      </c>
      <c r="I411" s="27">
        <v>21.117000000000001</v>
      </c>
      <c r="J411" s="27">
        <v>-101.58602</v>
      </c>
      <c r="K411" s="3"/>
      <c r="L411" s="5" t="str">
        <f t="shared" si="12"/>
        <v>Ver en Google Maps</v>
      </c>
      <c r="M411" s="15">
        <v>1</v>
      </c>
      <c r="O411" s="1">
        <f>DAY(Tabla14[[#This Row],[Fecha de rev]])</f>
        <v>0</v>
      </c>
      <c r="P411" s="1">
        <f>MONTH(Tabla14[[#This Row],[Fecha de rev]])</f>
        <v>1</v>
      </c>
      <c r="Q411" s="1">
        <f>YEAR(Tabla14[[#This Row],[Fecha de rev]])</f>
        <v>1900</v>
      </c>
      <c r="AC411" s="1"/>
      <c r="AF411" s="121"/>
    </row>
    <row r="412" spans="1:32" x14ac:dyDescent="0.2">
      <c r="A412" s="14" t="s">
        <v>3104</v>
      </c>
      <c r="B412" s="3" t="s">
        <v>956</v>
      </c>
      <c r="C412" s="27" t="s">
        <v>11</v>
      </c>
      <c r="D412" s="27" t="s">
        <v>404</v>
      </c>
      <c r="E412" s="4" t="s">
        <v>385</v>
      </c>
      <c r="F412" s="4" t="s">
        <v>897</v>
      </c>
      <c r="G412" s="4" t="s">
        <v>1159</v>
      </c>
      <c r="H412" s="3" t="s">
        <v>8</v>
      </c>
      <c r="I412" s="27">
        <v>21.143360000000001</v>
      </c>
      <c r="J412" s="27">
        <v>-101.64295</v>
      </c>
      <c r="K412" s="3" t="s">
        <v>139</v>
      </c>
      <c r="L412" s="5" t="str">
        <f t="shared" ref="L412:L413" si="14">HYPERLINK("https://www.google.com/maps?q=" &amp; I412 &amp; "," &amp; J412, "Ver en Google Maps")</f>
        <v>Ver en Google Maps</v>
      </c>
      <c r="M412" s="15">
        <v>3</v>
      </c>
      <c r="N412" s="7">
        <v>45931</v>
      </c>
      <c r="O412" s="1">
        <f>DAY(Tabla14[[#This Row],[Fecha de rev]])</f>
        <v>1</v>
      </c>
      <c r="P412" s="1">
        <f>MONTH(Tabla14[[#This Row],[Fecha de rev]])</f>
        <v>10</v>
      </c>
      <c r="Q412" s="1">
        <f>YEAR(Tabla14[[#This Row],[Fecha de rev]])</f>
        <v>2025</v>
      </c>
      <c r="R412" s="1">
        <v>1</v>
      </c>
      <c r="S412" s="1" t="s">
        <v>138</v>
      </c>
      <c r="T412" s="1" t="s">
        <v>138</v>
      </c>
      <c r="U412" s="1" t="s">
        <v>138</v>
      </c>
      <c r="V412" s="1" t="s">
        <v>138</v>
      </c>
      <c r="W412" s="1" t="s">
        <v>138</v>
      </c>
      <c r="X412" s="1" t="s">
        <v>138</v>
      </c>
      <c r="Y412" s="1" t="s">
        <v>138</v>
      </c>
      <c r="Z412" s="1" t="s">
        <v>138</v>
      </c>
      <c r="AA412" s="1">
        <v>110</v>
      </c>
      <c r="AB412" s="1">
        <v>92.7</v>
      </c>
      <c r="AC412" s="2" t="s">
        <v>968</v>
      </c>
      <c r="AD412" s="2" t="s">
        <v>957</v>
      </c>
      <c r="AE412" s="1">
        <f>COUNTIF(S412:Z412, "si")</f>
        <v>8</v>
      </c>
      <c r="AF412" s="121" t="s">
        <v>3116</v>
      </c>
    </row>
    <row r="413" spans="1:32" x14ac:dyDescent="0.2">
      <c r="A413" s="14" t="s">
        <v>3105</v>
      </c>
      <c r="B413" s="3" t="s">
        <v>956</v>
      </c>
      <c r="C413" s="27" t="s">
        <v>11</v>
      </c>
      <c r="D413" s="27" t="s">
        <v>404</v>
      </c>
      <c r="E413" s="4" t="s">
        <v>385</v>
      </c>
      <c r="F413" s="4" t="s">
        <v>897</v>
      </c>
      <c r="G413" s="4" t="s">
        <v>1159</v>
      </c>
      <c r="H413" s="3" t="s">
        <v>8</v>
      </c>
      <c r="I413" s="27">
        <v>21.143360000000001</v>
      </c>
      <c r="J413" s="27">
        <v>-101.64295</v>
      </c>
      <c r="K413" s="3" t="s">
        <v>139</v>
      </c>
      <c r="L413" s="5" t="str">
        <f t="shared" si="14"/>
        <v>Ver en Google Maps</v>
      </c>
      <c r="M413" s="15">
        <v>3</v>
      </c>
      <c r="N413" s="7">
        <v>45931</v>
      </c>
      <c r="O413" s="1">
        <f>DAY(Tabla14[[#This Row],[Fecha de rev]])</f>
        <v>1</v>
      </c>
      <c r="P413" s="1">
        <f>MONTH(Tabla14[[#This Row],[Fecha de rev]])</f>
        <v>10</v>
      </c>
      <c r="Q413" s="1">
        <f>YEAR(Tabla14[[#This Row],[Fecha de rev]])</f>
        <v>2025</v>
      </c>
      <c r="R413" s="1">
        <v>1</v>
      </c>
      <c r="S413" s="1" t="s">
        <v>138</v>
      </c>
      <c r="T413" s="1" t="s">
        <v>138</v>
      </c>
      <c r="U413" s="1" t="s">
        <v>138</v>
      </c>
      <c r="V413" s="1" t="s">
        <v>138</v>
      </c>
      <c r="W413" s="1" t="s">
        <v>138</v>
      </c>
      <c r="X413" s="1" t="s">
        <v>138</v>
      </c>
      <c r="Y413" s="1" t="s">
        <v>138</v>
      </c>
      <c r="Z413" s="1" t="s">
        <v>138</v>
      </c>
      <c r="AA413" s="1">
        <v>48.5</v>
      </c>
      <c r="AB413" s="1">
        <v>34</v>
      </c>
      <c r="AC413" s="2" t="s">
        <v>968</v>
      </c>
      <c r="AD413" s="2" t="s">
        <v>957</v>
      </c>
      <c r="AE413" s="1">
        <f>COUNTIF(S413:Z413, "si")</f>
        <v>8</v>
      </c>
      <c r="AF413" s="121" t="s">
        <v>3116</v>
      </c>
    </row>
    <row r="414" spans="1:32" x14ac:dyDescent="0.2">
      <c r="A414" s="14" t="s">
        <v>3106</v>
      </c>
      <c r="B414" s="3" t="s">
        <v>956</v>
      </c>
      <c r="C414" s="27" t="s">
        <v>11</v>
      </c>
      <c r="D414" s="27" t="s">
        <v>404</v>
      </c>
      <c r="E414" s="4" t="s">
        <v>385</v>
      </c>
      <c r="F414" s="4" t="s">
        <v>897</v>
      </c>
      <c r="G414" s="4" t="s">
        <v>1159</v>
      </c>
      <c r="H414" s="3" t="s">
        <v>8</v>
      </c>
      <c r="I414" s="27">
        <v>21.143360000000001</v>
      </c>
      <c r="J414" s="27">
        <v>-101.64295</v>
      </c>
      <c r="K414" s="3" t="s">
        <v>139</v>
      </c>
      <c r="L414" s="5" t="str">
        <f t="shared" si="12"/>
        <v>Ver en Google Maps</v>
      </c>
      <c r="M414" s="15">
        <v>3</v>
      </c>
      <c r="N414" s="7">
        <v>45931</v>
      </c>
      <c r="O414" s="1">
        <f>DAY(Tabla14[[#This Row],[Fecha de rev]])</f>
        <v>1</v>
      </c>
      <c r="P414" s="1">
        <f>MONTH(Tabla14[[#This Row],[Fecha de rev]])</f>
        <v>10</v>
      </c>
      <c r="Q414" s="1">
        <f>YEAR(Tabla14[[#This Row],[Fecha de rev]])</f>
        <v>2025</v>
      </c>
      <c r="R414" s="1">
        <v>1</v>
      </c>
      <c r="S414" s="1" t="s">
        <v>138</v>
      </c>
      <c r="T414" s="1" t="s">
        <v>138</v>
      </c>
      <c r="U414" s="1" t="s">
        <v>138</v>
      </c>
      <c r="V414" s="1" t="s">
        <v>138</v>
      </c>
      <c r="W414" s="1" t="s">
        <v>138</v>
      </c>
      <c r="X414" s="1" t="s">
        <v>138</v>
      </c>
      <c r="Y414" s="1" t="s">
        <v>138</v>
      </c>
      <c r="Z414" s="1" t="s">
        <v>138</v>
      </c>
      <c r="AA414" s="1">
        <v>15.7</v>
      </c>
      <c r="AB414" s="1">
        <v>7.54</v>
      </c>
      <c r="AC414" s="2" t="s">
        <v>968</v>
      </c>
      <c r="AD414" s="2" t="s">
        <v>957</v>
      </c>
      <c r="AE414" s="1">
        <f t="shared" si="13"/>
        <v>8</v>
      </c>
      <c r="AF414" s="121" t="s">
        <v>3116</v>
      </c>
    </row>
    <row r="415" spans="1:32" x14ac:dyDescent="0.2">
      <c r="A415" s="14">
        <v>1064</v>
      </c>
      <c r="B415" s="3" t="s">
        <v>956</v>
      </c>
      <c r="C415" s="27" t="s">
        <v>14</v>
      </c>
      <c r="D415" s="27" t="s">
        <v>735</v>
      </c>
      <c r="E415" s="4" t="s">
        <v>898</v>
      </c>
      <c r="F415" s="4" t="s">
        <v>899</v>
      </c>
      <c r="G415" s="4" t="s">
        <v>1194</v>
      </c>
      <c r="H415" s="3" t="s">
        <v>8</v>
      </c>
      <c r="I415" s="27">
        <v>21.134526000000001</v>
      </c>
      <c r="J415" s="27">
        <v>-101.652953</v>
      </c>
      <c r="K415" s="3" t="s">
        <v>139</v>
      </c>
      <c r="L415" s="5" t="str">
        <f t="shared" si="12"/>
        <v>Ver en Google Maps</v>
      </c>
      <c r="M415" s="15">
        <v>2</v>
      </c>
      <c r="N415" s="7">
        <v>45932</v>
      </c>
      <c r="O415" s="1">
        <f>DAY(Tabla14[[#This Row],[Fecha de rev]])</f>
        <v>2</v>
      </c>
      <c r="P415" s="1">
        <f>MONTH(Tabla14[[#This Row],[Fecha de rev]])</f>
        <v>10</v>
      </c>
      <c r="Q415" s="1">
        <f>YEAR(Tabla14[[#This Row],[Fecha de rev]])</f>
        <v>2025</v>
      </c>
      <c r="R415" s="1">
        <v>1</v>
      </c>
      <c r="S415" s="1" t="s">
        <v>138</v>
      </c>
      <c r="T415" s="1" t="s">
        <v>138</v>
      </c>
      <c r="U415" s="1" t="s">
        <v>138</v>
      </c>
      <c r="V415" s="1" t="s">
        <v>138</v>
      </c>
      <c r="W415" s="1" t="s">
        <v>138</v>
      </c>
      <c r="X415" s="1" t="s">
        <v>138</v>
      </c>
      <c r="Y415" s="1" t="s">
        <v>934</v>
      </c>
      <c r="Z415" s="1" t="s">
        <v>138</v>
      </c>
      <c r="AA415" s="1">
        <v>34.24</v>
      </c>
      <c r="AB415" s="1">
        <v>24.87</v>
      </c>
      <c r="AC415" s="2" t="s">
        <v>962</v>
      </c>
      <c r="AD415" s="2" t="s">
        <v>957</v>
      </c>
      <c r="AE415" s="1">
        <f t="shared" si="13"/>
        <v>7</v>
      </c>
      <c r="AF415" s="121"/>
    </row>
    <row r="416" spans="1:32" x14ac:dyDescent="0.2">
      <c r="A416" s="14">
        <v>1065</v>
      </c>
      <c r="B416" s="3" t="s">
        <v>956</v>
      </c>
      <c r="C416" s="27" t="s">
        <v>429</v>
      </c>
      <c r="D416" s="27" t="s">
        <v>336</v>
      </c>
      <c r="E416" s="4" t="s">
        <v>900</v>
      </c>
      <c r="F416" s="4" t="s">
        <v>901</v>
      </c>
      <c r="G416" s="4" t="s">
        <v>367</v>
      </c>
      <c r="H416" s="3" t="s">
        <v>8</v>
      </c>
      <c r="I416" s="27">
        <v>21.139700000000001</v>
      </c>
      <c r="J416" s="27">
        <v>-101.71977</v>
      </c>
      <c r="K416" s="3"/>
      <c r="L416" s="5" t="str">
        <f t="shared" si="12"/>
        <v>Ver en Google Maps</v>
      </c>
      <c r="M416" s="15">
        <v>2</v>
      </c>
      <c r="O416" s="1">
        <f>DAY(Tabla14[[#This Row],[Fecha de rev]])</f>
        <v>0</v>
      </c>
      <c r="P416" s="1">
        <f>MONTH(Tabla14[[#This Row],[Fecha de rev]])</f>
        <v>1</v>
      </c>
      <c r="Q416" s="1">
        <f>YEAR(Tabla14[[#This Row],[Fecha de rev]])</f>
        <v>1900</v>
      </c>
      <c r="AC416" s="1"/>
      <c r="AF416" s="121"/>
    </row>
    <row r="417" spans="1:32" x14ac:dyDescent="0.2">
      <c r="A417" s="14">
        <v>1066</v>
      </c>
      <c r="B417" s="3" t="s">
        <v>956</v>
      </c>
      <c r="C417" s="27" t="s">
        <v>429</v>
      </c>
      <c r="D417" s="27" t="s">
        <v>132</v>
      </c>
      <c r="E417" s="4" t="s">
        <v>386</v>
      </c>
      <c r="F417" s="4" t="s">
        <v>902</v>
      </c>
      <c r="G417" s="4" t="s">
        <v>1195</v>
      </c>
      <c r="H417" s="3" t="s">
        <v>8</v>
      </c>
      <c r="I417" s="27">
        <v>21.18375</v>
      </c>
      <c r="J417" s="27">
        <v>-101.67068</v>
      </c>
      <c r="K417" s="3" t="s">
        <v>139</v>
      </c>
      <c r="L417" s="5" t="str">
        <f t="shared" si="12"/>
        <v>Ver en Google Maps</v>
      </c>
      <c r="M417" s="15">
        <v>2</v>
      </c>
      <c r="N417" s="7">
        <v>45936</v>
      </c>
      <c r="O417" s="1">
        <f>DAY(Tabla14[[#This Row],[Fecha de rev]])</f>
        <v>6</v>
      </c>
      <c r="P417" s="1">
        <f>MONTH(Tabla14[[#This Row],[Fecha de rev]])</f>
        <v>10</v>
      </c>
      <c r="Q417" s="1">
        <f>YEAR(Tabla14[[#This Row],[Fecha de rev]])</f>
        <v>2025</v>
      </c>
      <c r="R417" s="1">
        <v>1</v>
      </c>
      <c r="S417" s="1" t="s">
        <v>138</v>
      </c>
      <c r="T417" s="1" t="s">
        <v>138</v>
      </c>
      <c r="U417" s="1" t="s">
        <v>138</v>
      </c>
      <c r="V417" s="1" t="s">
        <v>138</v>
      </c>
      <c r="W417" s="1" t="s">
        <v>138</v>
      </c>
      <c r="X417" s="1" t="s">
        <v>138</v>
      </c>
      <c r="Y417" s="1" t="s">
        <v>138</v>
      </c>
      <c r="Z417" s="1" t="s">
        <v>934</v>
      </c>
      <c r="AA417" s="1">
        <v>8.92</v>
      </c>
      <c r="AB417" s="1">
        <v>27.02</v>
      </c>
      <c r="AC417" s="2" t="s">
        <v>960</v>
      </c>
      <c r="AD417" s="2" t="s">
        <v>957</v>
      </c>
      <c r="AE417" s="1">
        <f t="shared" si="13"/>
        <v>7</v>
      </c>
      <c r="AF417" s="121"/>
    </row>
    <row r="418" spans="1:32" x14ac:dyDescent="0.2">
      <c r="A418" s="14">
        <v>1067</v>
      </c>
      <c r="B418" s="3" t="s">
        <v>956</v>
      </c>
      <c r="C418" s="27" t="s">
        <v>429</v>
      </c>
      <c r="D418" s="27" t="s">
        <v>132</v>
      </c>
      <c r="E418" s="4" t="s">
        <v>387</v>
      </c>
      <c r="F418" s="4" t="s">
        <v>903</v>
      </c>
      <c r="G418" s="4" t="s">
        <v>1105</v>
      </c>
      <c r="H418" s="3" t="s">
        <v>8</v>
      </c>
      <c r="I418" s="27">
        <v>21.081510000000002</v>
      </c>
      <c r="J418" s="27">
        <v>-101.62083</v>
      </c>
      <c r="K418" s="3"/>
      <c r="L418" s="5" t="str">
        <f t="shared" si="12"/>
        <v>Ver en Google Maps</v>
      </c>
      <c r="M418" s="15">
        <v>2</v>
      </c>
      <c r="O418" s="1">
        <f>DAY(Tabla14[[#This Row],[Fecha de rev]])</f>
        <v>0</v>
      </c>
      <c r="P418" s="1">
        <f>MONTH(Tabla14[[#This Row],[Fecha de rev]])</f>
        <v>1</v>
      </c>
      <c r="Q418" s="1">
        <f>YEAR(Tabla14[[#This Row],[Fecha de rev]])</f>
        <v>1900</v>
      </c>
      <c r="AC418" s="1"/>
      <c r="AF418" s="121"/>
    </row>
    <row r="419" spans="1:32" x14ac:dyDescent="0.2">
      <c r="A419" s="14">
        <v>1068</v>
      </c>
      <c r="B419" s="3" t="s">
        <v>956</v>
      </c>
      <c r="C419" s="27" t="s">
        <v>429</v>
      </c>
      <c r="D419" s="27" t="s">
        <v>132</v>
      </c>
      <c r="E419" s="4" t="s">
        <v>388</v>
      </c>
      <c r="F419" s="4" t="s">
        <v>904</v>
      </c>
      <c r="G419" s="4" t="s">
        <v>389</v>
      </c>
      <c r="H419" s="3" t="s">
        <v>8</v>
      </c>
      <c r="I419" s="27">
        <v>21.124140000000001</v>
      </c>
      <c r="J419" s="27">
        <v>-101.63737399999999</v>
      </c>
      <c r="K419" s="3" t="s">
        <v>139</v>
      </c>
      <c r="L419" s="5" t="str">
        <f t="shared" si="12"/>
        <v>Ver en Google Maps</v>
      </c>
      <c r="M419" s="15">
        <v>2</v>
      </c>
      <c r="N419" s="7">
        <v>45934</v>
      </c>
      <c r="O419" s="1">
        <f>DAY(Tabla14[[#This Row],[Fecha de rev]])</f>
        <v>4</v>
      </c>
      <c r="P419" s="1">
        <f>MONTH(Tabla14[[#This Row],[Fecha de rev]])</f>
        <v>10</v>
      </c>
      <c r="Q419" s="1">
        <f>YEAR(Tabla14[[#This Row],[Fecha de rev]])</f>
        <v>2025</v>
      </c>
      <c r="R419" s="1">
        <v>1</v>
      </c>
      <c r="S419" s="1" t="s">
        <v>138</v>
      </c>
      <c r="T419" s="1" t="s">
        <v>138</v>
      </c>
      <c r="U419" s="1" t="s">
        <v>138</v>
      </c>
      <c r="V419" s="1" t="s">
        <v>138</v>
      </c>
      <c r="W419" s="1" t="s">
        <v>138</v>
      </c>
      <c r="X419" s="1" t="s">
        <v>138</v>
      </c>
      <c r="Y419" s="1" t="s">
        <v>138</v>
      </c>
      <c r="Z419" s="1" t="s">
        <v>138</v>
      </c>
      <c r="AA419" s="1">
        <v>23.98</v>
      </c>
      <c r="AB419" s="1">
        <v>33.26</v>
      </c>
      <c r="AC419" s="2" t="s">
        <v>968</v>
      </c>
      <c r="AD419" s="2" t="s">
        <v>957</v>
      </c>
      <c r="AE419" s="1">
        <f t="shared" si="13"/>
        <v>8</v>
      </c>
      <c r="AF419" s="121" t="s">
        <v>3116</v>
      </c>
    </row>
    <row r="420" spans="1:32" x14ac:dyDescent="0.2">
      <c r="A420" s="14">
        <v>1071</v>
      </c>
      <c r="B420" s="3" t="s">
        <v>956</v>
      </c>
      <c r="C420" s="27" t="s">
        <v>429</v>
      </c>
      <c r="D420" s="27" t="s">
        <v>132</v>
      </c>
      <c r="E420" s="4" t="s">
        <v>390</v>
      </c>
      <c r="F420" s="4" t="s">
        <v>905</v>
      </c>
      <c r="G420" s="4" t="s">
        <v>1196</v>
      </c>
      <c r="H420" s="3" t="s">
        <v>8</v>
      </c>
      <c r="I420" s="27">
        <v>21.12189</v>
      </c>
      <c r="J420" s="27">
        <v>-101.65131</v>
      </c>
      <c r="K420" s="3" t="s">
        <v>139</v>
      </c>
      <c r="L420" s="5" t="str">
        <f t="shared" si="12"/>
        <v>Ver en Google Maps</v>
      </c>
      <c r="M420" s="15">
        <v>2</v>
      </c>
      <c r="N420" s="7">
        <v>45931</v>
      </c>
      <c r="O420" s="1">
        <f>DAY(Tabla14[[#This Row],[Fecha de rev]])</f>
        <v>1</v>
      </c>
      <c r="P420" s="1">
        <f>MONTH(Tabla14[[#This Row],[Fecha de rev]])</f>
        <v>10</v>
      </c>
      <c r="Q420" s="1">
        <f>YEAR(Tabla14[[#This Row],[Fecha de rev]])</f>
        <v>2025</v>
      </c>
      <c r="R420" s="1">
        <v>1</v>
      </c>
      <c r="S420" s="1" t="s">
        <v>138</v>
      </c>
      <c r="T420" s="1" t="s">
        <v>138</v>
      </c>
      <c r="U420" s="1" t="s">
        <v>138</v>
      </c>
      <c r="V420" s="1" t="s">
        <v>138</v>
      </c>
      <c r="W420" s="1" t="s">
        <v>138</v>
      </c>
      <c r="X420" s="1" t="s">
        <v>138</v>
      </c>
      <c r="Y420" s="1" t="s">
        <v>138</v>
      </c>
      <c r="Z420" s="1" t="s">
        <v>138</v>
      </c>
      <c r="AA420" s="1">
        <v>19.72</v>
      </c>
      <c r="AB420" s="1">
        <v>15.73</v>
      </c>
      <c r="AC420" s="2" t="s">
        <v>968</v>
      </c>
      <c r="AD420" s="2" t="s">
        <v>957</v>
      </c>
      <c r="AE420" s="1">
        <f t="shared" si="13"/>
        <v>8</v>
      </c>
      <c r="AF420" s="121" t="s">
        <v>3116</v>
      </c>
    </row>
    <row r="421" spans="1:32" x14ac:dyDescent="0.2">
      <c r="A421" s="14">
        <v>1076</v>
      </c>
      <c r="B421" s="3" t="s">
        <v>956</v>
      </c>
      <c r="C421" s="27" t="s">
        <v>429</v>
      </c>
      <c r="D421" s="27" t="s">
        <v>132</v>
      </c>
      <c r="E421" s="4" t="s">
        <v>391</v>
      </c>
      <c r="F421" s="4" t="s">
        <v>906</v>
      </c>
      <c r="G421" s="4" t="s">
        <v>1197</v>
      </c>
      <c r="H421" s="3" t="s">
        <v>8</v>
      </c>
      <c r="I421" s="27">
        <v>21.140526999999999</v>
      </c>
      <c r="J421" s="27">
        <v>-101.717894</v>
      </c>
      <c r="K421" s="3"/>
      <c r="L421" s="5" t="str">
        <f t="shared" si="12"/>
        <v>Ver en Google Maps</v>
      </c>
      <c r="M421" s="15">
        <v>2</v>
      </c>
      <c r="O421" s="1">
        <f>DAY(Tabla14[[#This Row],[Fecha de rev]])</f>
        <v>0</v>
      </c>
      <c r="P421" s="1">
        <f>MONTH(Tabla14[[#This Row],[Fecha de rev]])</f>
        <v>1</v>
      </c>
      <c r="Q421" s="1">
        <f>YEAR(Tabla14[[#This Row],[Fecha de rev]])</f>
        <v>1900</v>
      </c>
      <c r="AC421" s="1"/>
      <c r="AF421" s="121"/>
    </row>
    <row r="422" spans="1:32" x14ac:dyDescent="0.2">
      <c r="A422" s="14">
        <v>1077</v>
      </c>
      <c r="B422" s="3" t="s">
        <v>956</v>
      </c>
      <c r="C422" s="27" t="s">
        <v>429</v>
      </c>
      <c r="D422" s="27" t="s">
        <v>132</v>
      </c>
      <c r="E422" s="4" t="s">
        <v>392</v>
      </c>
      <c r="F422" s="4" t="s">
        <v>907</v>
      </c>
      <c r="G422" s="4" t="s">
        <v>1033</v>
      </c>
      <c r="H422" s="3" t="s">
        <v>8</v>
      </c>
      <c r="I422" s="27">
        <v>21.139303999999999</v>
      </c>
      <c r="J422" s="27">
        <v>-101.755343</v>
      </c>
      <c r="K422" s="3" t="s">
        <v>139</v>
      </c>
      <c r="L422" s="5" t="str">
        <f t="shared" si="12"/>
        <v>Ver en Google Maps</v>
      </c>
      <c r="M422" s="15">
        <v>2</v>
      </c>
      <c r="N422" s="7">
        <v>45930</v>
      </c>
      <c r="O422" s="1">
        <f>DAY(Tabla14[[#This Row],[Fecha de rev]])</f>
        <v>30</v>
      </c>
      <c r="P422" s="1">
        <f>MONTH(Tabla14[[#This Row],[Fecha de rev]])</f>
        <v>9</v>
      </c>
      <c r="Q422" s="1">
        <f>YEAR(Tabla14[[#This Row],[Fecha de rev]])</f>
        <v>2025</v>
      </c>
      <c r="R422" s="1">
        <v>1</v>
      </c>
      <c r="S422" s="1" t="s">
        <v>138</v>
      </c>
      <c r="T422" s="1" t="s">
        <v>138</v>
      </c>
      <c r="U422" s="1" t="s">
        <v>138</v>
      </c>
      <c r="V422" s="1" t="s">
        <v>138</v>
      </c>
      <c r="W422" s="1" t="s">
        <v>138</v>
      </c>
      <c r="X422" s="1" t="s">
        <v>138</v>
      </c>
      <c r="Y422" s="1" t="s">
        <v>138</v>
      </c>
      <c r="Z422" s="1" t="s">
        <v>934</v>
      </c>
      <c r="AA422" s="1">
        <v>11.5</v>
      </c>
      <c r="AB422" s="1">
        <v>6.11</v>
      </c>
      <c r="AC422" s="2" t="s">
        <v>960</v>
      </c>
      <c r="AD422" s="2" t="s">
        <v>957</v>
      </c>
      <c r="AE422" s="1">
        <f t="shared" si="13"/>
        <v>7</v>
      </c>
      <c r="AF422" s="121"/>
    </row>
    <row r="423" spans="1:32" x14ac:dyDescent="0.2">
      <c r="A423" s="14">
        <v>1078</v>
      </c>
      <c r="B423" s="3" t="s">
        <v>956</v>
      </c>
      <c r="C423" s="27" t="s">
        <v>429</v>
      </c>
      <c r="D423" s="27" t="s">
        <v>132</v>
      </c>
      <c r="E423" s="4" t="s">
        <v>393</v>
      </c>
      <c r="F423" s="4" t="s">
        <v>908</v>
      </c>
      <c r="G423" s="4" t="s">
        <v>1037</v>
      </c>
      <c r="H423" s="3" t="s">
        <v>8</v>
      </c>
      <c r="I423" s="27">
        <v>21.129061</v>
      </c>
      <c r="J423" s="27">
        <v>-101.714563</v>
      </c>
      <c r="K423" s="3"/>
      <c r="L423" s="5" t="str">
        <f t="shared" si="12"/>
        <v>Ver en Google Maps</v>
      </c>
      <c r="M423" s="15">
        <v>2</v>
      </c>
      <c r="O423" s="1">
        <f>DAY(Tabla14[[#This Row],[Fecha de rev]])</f>
        <v>0</v>
      </c>
      <c r="P423" s="1">
        <f>MONTH(Tabla14[[#This Row],[Fecha de rev]])</f>
        <v>1</v>
      </c>
      <c r="Q423" s="1">
        <f>YEAR(Tabla14[[#This Row],[Fecha de rev]])</f>
        <v>1900</v>
      </c>
      <c r="AC423" s="1"/>
      <c r="AF423" s="121"/>
    </row>
    <row r="424" spans="1:32" x14ac:dyDescent="0.2">
      <c r="A424" s="14">
        <v>1079</v>
      </c>
      <c r="B424" s="3" t="s">
        <v>956</v>
      </c>
      <c r="C424" s="27" t="s">
        <v>429</v>
      </c>
      <c r="D424" s="27" t="s">
        <v>132</v>
      </c>
      <c r="E424" s="4" t="s">
        <v>394</v>
      </c>
      <c r="F424" s="4" t="s">
        <v>909</v>
      </c>
      <c r="G424" s="4" t="s">
        <v>998</v>
      </c>
      <c r="H424" s="3" t="s">
        <v>8</v>
      </c>
      <c r="I424" s="27">
        <v>21.122029999999999</v>
      </c>
      <c r="J424" s="27">
        <v>-101.73099000000001</v>
      </c>
      <c r="K424" s="3"/>
      <c r="L424" s="5" t="str">
        <f t="shared" si="12"/>
        <v>Ver en Google Maps</v>
      </c>
      <c r="M424" s="15">
        <v>2</v>
      </c>
      <c r="O424" s="1">
        <f>DAY(Tabla14[[#This Row],[Fecha de rev]])</f>
        <v>0</v>
      </c>
      <c r="P424" s="1">
        <f>MONTH(Tabla14[[#This Row],[Fecha de rev]])</f>
        <v>1</v>
      </c>
      <c r="Q424" s="1">
        <f>YEAR(Tabla14[[#This Row],[Fecha de rev]])</f>
        <v>1900</v>
      </c>
      <c r="AC424" s="1"/>
      <c r="AF424" s="121"/>
    </row>
    <row r="425" spans="1:32" x14ac:dyDescent="0.2">
      <c r="A425" s="14">
        <v>1082</v>
      </c>
      <c r="B425" s="3" t="s">
        <v>956</v>
      </c>
      <c r="C425" s="27" t="s">
        <v>18</v>
      </c>
      <c r="D425" s="27" t="s">
        <v>404</v>
      </c>
      <c r="E425" s="4" t="s">
        <v>134</v>
      </c>
      <c r="F425" s="4" t="s">
        <v>910</v>
      </c>
      <c r="G425" s="4" t="s">
        <v>1198</v>
      </c>
      <c r="H425" s="3" t="s">
        <v>8</v>
      </c>
      <c r="I425" s="27">
        <v>21.087554000000001</v>
      </c>
      <c r="J425" s="27">
        <v>-101.62041600000001</v>
      </c>
      <c r="K425" s="3"/>
      <c r="L425" s="5" t="str">
        <f t="shared" si="12"/>
        <v>Ver en Google Maps</v>
      </c>
      <c r="M425" s="15">
        <v>1</v>
      </c>
      <c r="O425" s="1">
        <f>DAY(Tabla14[[#This Row],[Fecha de rev]])</f>
        <v>0</v>
      </c>
      <c r="P425" s="1">
        <f>MONTH(Tabla14[[#This Row],[Fecha de rev]])</f>
        <v>1</v>
      </c>
      <c r="Q425" s="1">
        <f>YEAR(Tabla14[[#This Row],[Fecha de rev]])</f>
        <v>1900</v>
      </c>
      <c r="AC425" s="1"/>
      <c r="AF425" s="121"/>
    </row>
    <row r="426" spans="1:32" x14ac:dyDescent="0.2">
      <c r="A426" s="14">
        <v>1083</v>
      </c>
      <c r="B426" s="3" t="s">
        <v>956</v>
      </c>
      <c r="C426" s="27" t="s">
        <v>18</v>
      </c>
      <c r="D426" s="27" t="s">
        <v>404</v>
      </c>
      <c r="E426" s="4" t="s">
        <v>395</v>
      </c>
      <c r="F426" s="4" t="s">
        <v>911</v>
      </c>
      <c r="G426" s="4" t="s">
        <v>1198</v>
      </c>
      <c r="H426" s="3" t="s">
        <v>8</v>
      </c>
      <c r="I426" s="27">
        <v>21.087440000000001</v>
      </c>
      <c r="J426" s="27">
        <v>-101.6203</v>
      </c>
      <c r="K426" s="3"/>
      <c r="L426" s="5" t="str">
        <f t="shared" si="12"/>
        <v>Ver en Google Maps</v>
      </c>
      <c r="M426" s="15">
        <v>1</v>
      </c>
      <c r="O426" s="1">
        <f>DAY(Tabla14[[#This Row],[Fecha de rev]])</f>
        <v>0</v>
      </c>
      <c r="P426" s="1">
        <f>MONTH(Tabla14[[#This Row],[Fecha de rev]])</f>
        <v>1</v>
      </c>
      <c r="Q426" s="1">
        <f>YEAR(Tabla14[[#This Row],[Fecha de rev]])</f>
        <v>1900</v>
      </c>
      <c r="AC426" s="1"/>
      <c r="AF426" s="121"/>
    </row>
    <row r="427" spans="1:32" x14ac:dyDescent="0.2">
      <c r="A427" s="14">
        <v>1084</v>
      </c>
      <c r="B427" s="3" t="s">
        <v>956</v>
      </c>
      <c r="C427" s="27" t="s">
        <v>18</v>
      </c>
      <c r="D427" s="27" t="s">
        <v>404</v>
      </c>
      <c r="E427" s="4" t="s">
        <v>396</v>
      </c>
      <c r="F427" s="4" t="s">
        <v>912</v>
      </c>
      <c r="G427" s="4" t="s">
        <v>1198</v>
      </c>
      <c r="H427" s="3" t="s">
        <v>8</v>
      </c>
      <c r="I427" s="27">
        <v>21.087302000000001</v>
      </c>
      <c r="J427" s="27">
        <v>-101.620121</v>
      </c>
      <c r="K427" s="3"/>
      <c r="L427" s="5" t="str">
        <f t="shared" si="12"/>
        <v>Ver en Google Maps</v>
      </c>
      <c r="M427" s="15">
        <v>1</v>
      </c>
      <c r="O427" s="1">
        <f>DAY(Tabla14[[#This Row],[Fecha de rev]])</f>
        <v>0</v>
      </c>
      <c r="P427" s="1">
        <f>MONTH(Tabla14[[#This Row],[Fecha de rev]])</f>
        <v>1</v>
      </c>
      <c r="Q427" s="1">
        <f>YEAR(Tabla14[[#This Row],[Fecha de rev]])</f>
        <v>1900</v>
      </c>
      <c r="AC427" s="1"/>
      <c r="AF427" s="121"/>
    </row>
    <row r="428" spans="1:32" x14ac:dyDescent="0.2">
      <c r="A428" s="14">
        <v>1086</v>
      </c>
      <c r="B428" s="3" t="s">
        <v>956</v>
      </c>
      <c r="C428" s="27" t="s">
        <v>18</v>
      </c>
      <c r="D428" s="27" t="s">
        <v>404</v>
      </c>
      <c r="E428" s="4" t="s">
        <v>397</v>
      </c>
      <c r="F428" s="4" t="s">
        <v>913</v>
      </c>
      <c r="G428" s="4" t="s">
        <v>1199</v>
      </c>
      <c r="H428" s="3" t="s">
        <v>8</v>
      </c>
      <c r="I428" s="27">
        <v>21.153790000000001</v>
      </c>
      <c r="J428" s="27">
        <v>-101.70484999999999</v>
      </c>
      <c r="K428" s="3" t="s">
        <v>139</v>
      </c>
      <c r="L428" s="5" t="str">
        <f t="shared" si="12"/>
        <v>Ver en Google Maps</v>
      </c>
      <c r="M428" s="15">
        <v>2</v>
      </c>
      <c r="N428" s="7">
        <v>45930</v>
      </c>
      <c r="O428" s="1">
        <f>DAY(Tabla14[[#This Row],[Fecha de rev]])</f>
        <v>30</v>
      </c>
      <c r="P428" s="1">
        <f>MONTH(Tabla14[[#This Row],[Fecha de rev]])</f>
        <v>9</v>
      </c>
      <c r="Q428" s="1">
        <f>YEAR(Tabla14[[#This Row],[Fecha de rev]])</f>
        <v>2025</v>
      </c>
      <c r="R428" s="1">
        <v>1</v>
      </c>
      <c r="S428" s="1" t="s">
        <v>138</v>
      </c>
      <c r="T428" s="1" t="s">
        <v>138</v>
      </c>
      <c r="U428" s="1" t="s">
        <v>138</v>
      </c>
      <c r="V428" s="1" t="s">
        <v>138</v>
      </c>
      <c r="W428" s="1" t="s">
        <v>138</v>
      </c>
      <c r="X428" s="1" t="s">
        <v>138</v>
      </c>
      <c r="Y428" s="1" t="s">
        <v>138</v>
      </c>
      <c r="Z428" s="1" t="s">
        <v>934</v>
      </c>
      <c r="AA428" s="1">
        <v>7.36</v>
      </c>
      <c r="AB428" s="1">
        <v>8.48</v>
      </c>
      <c r="AC428" s="2" t="s">
        <v>960</v>
      </c>
      <c r="AD428" s="2" t="s">
        <v>957</v>
      </c>
      <c r="AE428" s="1">
        <f t="shared" si="13"/>
        <v>7</v>
      </c>
      <c r="AF428" s="121"/>
    </row>
    <row r="429" spans="1:32" x14ac:dyDescent="0.2">
      <c r="A429" s="14">
        <v>1094</v>
      </c>
      <c r="B429" s="3" t="s">
        <v>956</v>
      </c>
      <c r="C429" s="27" t="s">
        <v>14</v>
      </c>
      <c r="D429" s="27" t="s">
        <v>404</v>
      </c>
      <c r="E429" s="4" t="s">
        <v>135</v>
      </c>
      <c r="F429" s="4" t="s">
        <v>914</v>
      </c>
      <c r="G429" s="4" t="s">
        <v>1200</v>
      </c>
      <c r="H429" s="3" t="s">
        <v>8</v>
      </c>
      <c r="I429" s="27">
        <v>21.098209000000001</v>
      </c>
      <c r="J429" s="27">
        <v>-101.64255</v>
      </c>
      <c r="K429" s="3"/>
      <c r="L429" s="5" t="str">
        <f t="shared" si="12"/>
        <v>Ver en Google Maps</v>
      </c>
      <c r="M429" s="15">
        <v>1</v>
      </c>
      <c r="O429" s="1">
        <f>DAY(Tabla14[[#This Row],[Fecha de rev]])</f>
        <v>0</v>
      </c>
      <c r="P429" s="1">
        <f>MONTH(Tabla14[[#This Row],[Fecha de rev]])</f>
        <v>1</v>
      </c>
      <c r="Q429" s="1">
        <f>YEAR(Tabla14[[#This Row],[Fecha de rev]])</f>
        <v>1900</v>
      </c>
      <c r="AC429" s="1"/>
      <c r="AF429" s="121"/>
    </row>
    <row r="430" spans="1:32" x14ac:dyDescent="0.2">
      <c r="A430" s="14">
        <v>1095</v>
      </c>
      <c r="B430" s="3" t="s">
        <v>956</v>
      </c>
      <c r="C430" s="27" t="s">
        <v>14</v>
      </c>
      <c r="D430" s="27" t="s">
        <v>404</v>
      </c>
      <c r="E430" s="4" t="s">
        <v>398</v>
      </c>
      <c r="F430" s="4" t="s">
        <v>915</v>
      </c>
      <c r="G430" s="4" t="s">
        <v>360</v>
      </c>
      <c r="H430" s="3" t="s">
        <v>8</v>
      </c>
      <c r="I430" s="27">
        <v>21.12623</v>
      </c>
      <c r="J430" s="27">
        <v>-101.68548</v>
      </c>
      <c r="K430" s="3" t="s">
        <v>139</v>
      </c>
      <c r="L430" s="5" t="str">
        <f t="shared" si="12"/>
        <v>Ver en Google Maps</v>
      </c>
      <c r="M430" s="15">
        <v>2</v>
      </c>
      <c r="N430" s="7">
        <v>45930</v>
      </c>
      <c r="O430" s="1">
        <f>DAY(Tabla14[[#This Row],[Fecha de rev]])</f>
        <v>30</v>
      </c>
      <c r="P430" s="1">
        <f>MONTH(Tabla14[[#This Row],[Fecha de rev]])</f>
        <v>9</v>
      </c>
      <c r="Q430" s="1">
        <f>YEAR(Tabla14[[#This Row],[Fecha de rev]])</f>
        <v>2025</v>
      </c>
      <c r="R430" s="1">
        <v>1</v>
      </c>
      <c r="S430" s="1" t="s">
        <v>934</v>
      </c>
      <c r="T430" s="1" t="s">
        <v>934</v>
      </c>
      <c r="U430" s="1" t="s">
        <v>934</v>
      </c>
      <c r="V430" s="1" t="s">
        <v>934</v>
      </c>
      <c r="W430" s="1" t="s">
        <v>934</v>
      </c>
      <c r="X430" s="1" t="s">
        <v>934</v>
      </c>
      <c r="Y430" s="1" t="s">
        <v>934</v>
      </c>
      <c r="Z430" s="1" t="s">
        <v>934</v>
      </c>
      <c r="AA430" s="1">
        <v>0</v>
      </c>
      <c r="AB430" s="1">
        <v>0</v>
      </c>
      <c r="AC430" s="2" t="s">
        <v>967</v>
      </c>
      <c r="AD430" s="2" t="s">
        <v>957</v>
      </c>
      <c r="AE430" s="1">
        <f t="shared" si="13"/>
        <v>0</v>
      </c>
      <c r="AF430" s="121"/>
    </row>
    <row r="431" spans="1:32" x14ac:dyDescent="0.2">
      <c r="A431" s="14">
        <v>1103</v>
      </c>
      <c r="B431" s="3" t="s">
        <v>956</v>
      </c>
      <c r="C431" s="27" t="s">
        <v>429</v>
      </c>
      <c r="D431" s="27" t="s">
        <v>132</v>
      </c>
      <c r="E431" s="4" t="s">
        <v>136</v>
      </c>
      <c r="F431" s="4" t="s">
        <v>916</v>
      </c>
      <c r="G431" s="4" t="s">
        <v>1200</v>
      </c>
      <c r="H431" s="3" t="s">
        <v>8</v>
      </c>
      <c r="I431" s="27">
        <v>21.09422</v>
      </c>
      <c r="J431" s="27">
        <v>-101.64615999999999</v>
      </c>
      <c r="K431" s="3"/>
      <c r="L431" s="5" t="str">
        <f t="shared" si="12"/>
        <v>Ver en Google Maps</v>
      </c>
      <c r="M431" s="15">
        <v>2</v>
      </c>
      <c r="O431" s="1">
        <f>DAY(Tabla14[[#This Row],[Fecha de rev]])</f>
        <v>0</v>
      </c>
      <c r="P431" s="1">
        <f>MONTH(Tabla14[[#This Row],[Fecha de rev]])</f>
        <v>1</v>
      </c>
      <c r="Q431" s="1">
        <f>YEAR(Tabla14[[#This Row],[Fecha de rev]])</f>
        <v>1900</v>
      </c>
      <c r="AC431" s="1"/>
      <c r="AF431" s="121"/>
    </row>
    <row r="432" spans="1:32" x14ac:dyDescent="0.2">
      <c r="A432" s="14">
        <v>1104</v>
      </c>
      <c r="B432" s="3" t="s">
        <v>956</v>
      </c>
      <c r="C432" s="27" t="s">
        <v>429</v>
      </c>
      <c r="D432" s="27" t="s">
        <v>132</v>
      </c>
      <c r="E432" s="4" t="s">
        <v>137</v>
      </c>
      <c r="F432" s="4" t="s">
        <v>917</v>
      </c>
      <c r="G432" s="4" t="s">
        <v>1201</v>
      </c>
      <c r="H432" s="3" t="s">
        <v>8</v>
      </c>
      <c r="I432" s="27">
        <v>21.080500000000001</v>
      </c>
      <c r="J432" s="27">
        <v>-101.6343</v>
      </c>
      <c r="K432" s="3"/>
      <c r="L432" s="5" t="str">
        <f t="shared" si="12"/>
        <v>Ver en Google Maps</v>
      </c>
      <c r="M432" s="15">
        <v>2</v>
      </c>
      <c r="O432" s="1">
        <f>DAY(Tabla14[[#This Row],[Fecha de rev]])</f>
        <v>0</v>
      </c>
      <c r="P432" s="1">
        <f>MONTH(Tabla14[[#This Row],[Fecha de rev]])</f>
        <v>1</v>
      </c>
      <c r="Q432" s="1">
        <f>YEAR(Tabla14[[#This Row],[Fecha de rev]])</f>
        <v>1900</v>
      </c>
      <c r="AC432" s="1"/>
      <c r="AF432" s="121"/>
    </row>
    <row r="433" spans="1:32" x14ac:dyDescent="0.2">
      <c r="A433" s="14">
        <v>1105</v>
      </c>
      <c r="B433" s="3" t="s">
        <v>956</v>
      </c>
      <c r="C433" s="27" t="s">
        <v>429</v>
      </c>
      <c r="D433" s="27" t="s">
        <v>132</v>
      </c>
      <c r="E433" s="4" t="s">
        <v>399</v>
      </c>
      <c r="F433" s="4" t="s">
        <v>918</v>
      </c>
      <c r="G433" s="4" t="s">
        <v>1009</v>
      </c>
      <c r="H433" s="3" t="s">
        <v>8</v>
      </c>
      <c r="I433" s="27">
        <v>21.108550000000001</v>
      </c>
      <c r="J433" s="27">
        <v>-101.69425</v>
      </c>
      <c r="K433" s="3" t="s">
        <v>139</v>
      </c>
      <c r="L433" s="5" t="str">
        <f t="shared" si="12"/>
        <v>Ver en Google Maps</v>
      </c>
      <c r="M433" s="15">
        <v>2</v>
      </c>
      <c r="N433" s="7">
        <v>45932</v>
      </c>
      <c r="O433" s="1">
        <f>DAY(Tabla14[[#This Row],[Fecha de rev]])</f>
        <v>2</v>
      </c>
      <c r="P433" s="1">
        <f>MONTH(Tabla14[[#This Row],[Fecha de rev]])</f>
        <v>10</v>
      </c>
      <c r="Q433" s="1">
        <f>YEAR(Tabla14[[#This Row],[Fecha de rev]])</f>
        <v>2025</v>
      </c>
      <c r="R433" s="1">
        <v>1</v>
      </c>
      <c r="S433" s="1" t="s">
        <v>138</v>
      </c>
      <c r="T433" s="1" t="s">
        <v>138</v>
      </c>
      <c r="U433" s="1" t="s">
        <v>138</v>
      </c>
      <c r="V433" s="1" t="s">
        <v>138</v>
      </c>
      <c r="W433" s="1" t="s">
        <v>138</v>
      </c>
      <c r="X433" s="1" t="s">
        <v>138</v>
      </c>
      <c r="Y433" s="1" t="s">
        <v>934</v>
      </c>
      <c r="Z433" s="1" t="s">
        <v>138</v>
      </c>
      <c r="AA433" s="1">
        <v>33.11</v>
      </c>
      <c r="AB433" s="1">
        <v>32.380000000000003</v>
      </c>
      <c r="AC433" s="2" t="s">
        <v>961</v>
      </c>
      <c r="AD433" s="2" t="s">
        <v>957</v>
      </c>
      <c r="AE433" s="1">
        <f t="shared" si="13"/>
        <v>7</v>
      </c>
      <c r="AF433" s="121"/>
    </row>
    <row r="434" spans="1:32" x14ac:dyDescent="0.2">
      <c r="A434" s="14">
        <v>1106</v>
      </c>
      <c r="B434" s="3" t="s">
        <v>956</v>
      </c>
      <c r="C434" s="27" t="s">
        <v>429</v>
      </c>
      <c r="D434" s="27" t="s">
        <v>132</v>
      </c>
      <c r="E434" s="4" t="s">
        <v>400</v>
      </c>
      <c r="F434" s="4" t="s">
        <v>919</v>
      </c>
      <c r="G434" s="4" t="s">
        <v>23</v>
      </c>
      <c r="H434" s="3" t="s">
        <v>8</v>
      </c>
      <c r="I434" s="27">
        <v>21.10596</v>
      </c>
      <c r="J434" s="27">
        <v>-101.70863</v>
      </c>
      <c r="K434" s="3"/>
      <c r="L434" s="5" t="str">
        <f t="shared" si="12"/>
        <v>Ver en Google Maps</v>
      </c>
      <c r="M434" s="15">
        <v>2</v>
      </c>
      <c r="O434" s="1">
        <f>DAY(Tabla14[[#This Row],[Fecha de rev]])</f>
        <v>0</v>
      </c>
      <c r="P434" s="1">
        <f>MONTH(Tabla14[[#This Row],[Fecha de rev]])</f>
        <v>1</v>
      </c>
      <c r="Q434" s="1">
        <f>YEAR(Tabla14[[#This Row],[Fecha de rev]])</f>
        <v>1900</v>
      </c>
      <c r="AC434" s="1"/>
      <c r="AF434" s="121"/>
    </row>
    <row r="435" spans="1:32" x14ac:dyDescent="0.2">
      <c r="A435" s="14">
        <v>1110</v>
      </c>
      <c r="B435" s="3" t="s">
        <v>956</v>
      </c>
      <c r="C435" s="27" t="s">
        <v>429</v>
      </c>
      <c r="D435" s="27" t="s">
        <v>132</v>
      </c>
      <c r="E435" s="4" t="s">
        <v>401</v>
      </c>
      <c r="F435" s="4" t="s">
        <v>920</v>
      </c>
      <c r="G435" s="4" t="s">
        <v>1044</v>
      </c>
      <c r="H435" s="3" t="s">
        <v>8</v>
      </c>
      <c r="I435" s="27">
        <v>21.096309999999999</v>
      </c>
      <c r="J435" s="27">
        <v>-101.59954999999999</v>
      </c>
      <c r="K435" s="3" t="s">
        <v>139</v>
      </c>
      <c r="L435" s="5" t="str">
        <f t="shared" si="12"/>
        <v>Ver en Google Maps</v>
      </c>
      <c r="M435" s="15">
        <v>2</v>
      </c>
      <c r="N435" s="7">
        <v>45931</v>
      </c>
      <c r="O435" s="1">
        <f>DAY(Tabla14[[#This Row],[Fecha de rev]])</f>
        <v>1</v>
      </c>
      <c r="P435" s="1">
        <f>MONTH(Tabla14[[#This Row],[Fecha de rev]])</f>
        <v>10</v>
      </c>
      <c r="Q435" s="1">
        <f>YEAR(Tabla14[[#This Row],[Fecha de rev]])</f>
        <v>2025</v>
      </c>
      <c r="R435" s="1">
        <v>1</v>
      </c>
      <c r="S435" s="1" t="s">
        <v>138</v>
      </c>
      <c r="T435" s="1" t="s">
        <v>138</v>
      </c>
      <c r="U435" s="1" t="s">
        <v>138</v>
      </c>
      <c r="V435" s="1" t="s">
        <v>138</v>
      </c>
      <c r="W435" s="1" t="s">
        <v>138</v>
      </c>
      <c r="X435" s="1" t="s">
        <v>138</v>
      </c>
      <c r="Y435" s="1" t="s">
        <v>138</v>
      </c>
      <c r="Z435" s="1" t="s">
        <v>138</v>
      </c>
      <c r="AA435" s="1">
        <v>25.12</v>
      </c>
      <c r="AB435" s="1">
        <v>22.3</v>
      </c>
      <c r="AC435" s="2" t="s">
        <v>968</v>
      </c>
      <c r="AD435" s="2" t="s">
        <v>957</v>
      </c>
      <c r="AE435" s="1">
        <f t="shared" si="13"/>
        <v>8</v>
      </c>
      <c r="AF435" s="121" t="s">
        <v>3116</v>
      </c>
    </row>
    <row r="436" spans="1:32" ht="12.75" thickBot="1" x14ac:dyDescent="0.25">
      <c r="A436" s="16">
        <v>1121</v>
      </c>
      <c r="B436" s="17" t="s">
        <v>956</v>
      </c>
      <c r="C436" s="28" t="s">
        <v>429</v>
      </c>
      <c r="D436" s="28" t="s">
        <v>15</v>
      </c>
      <c r="E436" s="18" t="s">
        <v>921</v>
      </c>
      <c r="F436" s="18" t="s">
        <v>922</v>
      </c>
      <c r="G436" s="18" t="s">
        <v>1159</v>
      </c>
      <c r="H436" s="17" t="s">
        <v>8</v>
      </c>
      <c r="I436" s="28">
        <v>21.139892</v>
      </c>
      <c r="J436" s="28">
        <v>-101.64966699999999</v>
      </c>
      <c r="K436" s="17" t="s">
        <v>139</v>
      </c>
      <c r="L436" s="19" t="str">
        <f t="shared" si="12"/>
        <v>Ver en Google Maps</v>
      </c>
      <c r="M436" s="20">
        <v>2</v>
      </c>
      <c r="N436" s="7">
        <v>45932</v>
      </c>
      <c r="O436" s="1">
        <f>DAY(Tabla14[[#This Row],[Fecha de rev]])</f>
        <v>2</v>
      </c>
      <c r="P436" s="1">
        <f>MONTH(Tabla14[[#This Row],[Fecha de rev]])</f>
        <v>10</v>
      </c>
      <c r="Q436" s="1">
        <f>YEAR(Tabla14[[#This Row],[Fecha de rev]])</f>
        <v>2025</v>
      </c>
      <c r="R436" s="1">
        <v>1</v>
      </c>
      <c r="S436" s="1" t="s">
        <v>138</v>
      </c>
      <c r="T436" s="1" t="s">
        <v>138</v>
      </c>
      <c r="U436" s="1" t="s">
        <v>138</v>
      </c>
      <c r="V436" s="1" t="s">
        <v>138</v>
      </c>
      <c r="W436" s="1" t="s">
        <v>138</v>
      </c>
      <c r="X436" s="1" t="s">
        <v>138</v>
      </c>
      <c r="Y436" s="1" t="s">
        <v>138</v>
      </c>
      <c r="Z436" s="1" t="s">
        <v>138</v>
      </c>
      <c r="AA436" s="1">
        <v>15.51</v>
      </c>
      <c r="AB436" s="1">
        <v>6.04</v>
      </c>
      <c r="AC436" s="2" t="s">
        <v>970</v>
      </c>
      <c r="AD436" s="2" t="s">
        <v>957</v>
      </c>
      <c r="AE436" s="1">
        <f t="shared" si="13"/>
        <v>8</v>
      </c>
      <c r="AF436" s="121" t="s">
        <v>3116</v>
      </c>
    </row>
    <row r="437" spans="1:32" x14ac:dyDescent="0.2">
      <c r="A437" s="30" t="s">
        <v>1407</v>
      </c>
      <c r="B437" s="31" t="s">
        <v>1205</v>
      </c>
      <c r="C437" s="33" t="s">
        <v>11</v>
      </c>
      <c r="D437" s="33" t="s">
        <v>404</v>
      </c>
      <c r="E437" s="32" t="s">
        <v>1206</v>
      </c>
      <c r="F437" s="32" t="s">
        <v>1207</v>
      </c>
      <c r="G437" s="32" t="s">
        <v>1106</v>
      </c>
      <c r="H437" s="31" t="s">
        <v>1208</v>
      </c>
      <c r="I437" s="33">
        <v>20.950721000000001</v>
      </c>
      <c r="J437" s="33">
        <v>-101.421764</v>
      </c>
      <c r="K437" s="31" t="s">
        <v>139</v>
      </c>
      <c r="L437" s="34" t="str">
        <f t="shared" si="12"/>
        <v>Ver en Google Maps</v>
      </c>
      <c r="M437" s="35">
        <v>1</v>
      </c>
      <c r="N437" s="7">
        <v>45937</v>
      </c>
      <c r="O437" s="1">
        <f>DAY(Tabla14[[#This Row],[Fecha de rev]])</f>
        <v>7</v>
      </c>
      <c r="P437" s="1">
        <f>MONTH(Tabla14[[#This Row],[Fecha de rev]])</f>
        <v>10</v>
      </c>
      <c r="Q437" s="1">
        <f>YEAR(Tabla14[[#This Row],[Fecha de rev]])</f>
        <v>2025</v>
      </c>
      <c r="R437" s="1">
        <v>1</v>
      </c>
      <c r="S437" s="1" t="s">
        <v>138</v>
      </c>
      <c r="T437" s="1" t="s">
        <v>138</v>
      </c>
      <c r="U437" s="1" t="s">
        <v>138</v>
      </c>
      <c r="V437" s="1" t="s">
        <v>138</v>
      </c>
      <c r="W437" s="1" t="s">
        <v>138</v>
      </c>
      <c r="X437" s="1" t="s">
        <v>138</v>
      </c>
      <c r="Y437" s="1" t="s">
        <v>138</v>
      </c>
      <c r="Z437" s="1" t="s">
        <v>138</v>
      </c>
      <c r="AA437" s="1">
        <v>24.81</v>
      </c>
      <c r="AB437" s="1">
        <v>12.78</v>
      </c>
      <c r="AC437" s="2" t="s">
        <v>968</v>
      </c>
      <c r="AD437" s="2" t="s">
        <v>1404</v>
      </c>
      <c r="AE437" s="1">
        <f t="shared" si="13"/>
        <v>8</v>
      </c>
      <c r="AF437" s="121" t="s">
        <v>3116</v>
      </c>
    </row>
    <row r="438" spans="1:32" x14ac:dyDescent="0.2">
      <c r="A438" s="14" t="s">
        <v>1406</v>
      </c>
      <c r="B438" s="3" t="s">
        <v>1205</v>
      </c>
      <c r="C438" s="27" t="s">
        <v>11</v>
      </c>
      <c r="D438" s="27" t="s">
        <v>404</v>
      </c>
      <c r="E438" s="4" t="s">
        <v>1206</v>
      </c>
      <c r="F438" s="4" t="s">
        <v>1207</v>
      </c>
      <c r="G438" s="4" t="s">
        <v>1106</v>
      </c>
      <c r="H438" s="3" t="s">
        <v>1208</v>
      </c>
      <c r="I438" s="27">
        <v>20.950721000000001</v>
      </c>
      <c r="J438" s="27">
        <v>-101.421764</v>
      </c>
      <c r="K438" s="3" t="s">
        <v>139</v>
      </c>
      <c r="L438" s="5" t="str">
        <f>HYPERLINK("https://www.google.com/maps?q=" &amp; I438 &amp; "," &amp; J438, "Ver en Google Maps")</f>
        <v>Ver en Google Maps</v>
      </c>
      <c r="M438" s="15">
        <v>1</v>
      </c>
      <c r="N438" s="7">
        <v>45937</v>
      </c>
      <c r="O438" s="1">
        <f>DAY(Tabla14[[#This Row],[Fecha de rev]])</f>
        <v>7</v>
      </c>
      <c r="P438" s="1">
        <f>MONTH(Tabla14[[#This Row],[Fecha de rev]])</f>
        <v>10</v>
      </c>
      <c r="Q438" s="1">
        <f>YEAR(Tabla14[[#This Row],[Fecha de rev]])</f>
        <v>2025</v>
      </c>
      <c r="R438" s="1">
        <v>1</v>
      </c>
      <c r="S438" s="1" t="s">
        <v>138</v>
      </c>
      <c r="T438" s="1" t="s">
        <v>138</v>
      </c>
      <c r="U438" s="1" t="s">
        <v>138</v>
      </c>
      <c r="V438" s="1" t="s">
        <v>138</v>
      </c>
      <c r="W438" s="1" t="s">
        <v>138</v>
      </c>
      <c r="X438" s="1" t="s">
        <v>138</v>
      </c>
      <c r="Y438" s="1" t="s">
        <v>138</v>
      </c>
      <c r="Z438" s="1" t="s">
        <v>138</v>
      </c>
      <c r="AA438" s="1">
        <v>23.37</v>
      </c>
      <c r="AB438" s="1">
        <v>46.08</v>
      </c>
      <c r="AC438" s="2" t="s">
        <v>968</v>
      </c>
      <c r="AD438" s="2" t="s">
        <v>1404</v>
      </c>
      <c r="AE438" s="1">
        <f t="shared" si="13"/>
        <v>8</v>
      </c>
      <c r="AF438" s="121" t="s">
        <v>3116</v>
      </c>
    </row>
    <row r="439" spans="1:32" x14ac:dyDescent="0.2">
      <c r="A439" s="14">
        <v>28</v>
      </c>
      <c r="B439" s="3" t="s">
        <v>1205</v>
      </c>
      <c r="C439" s="27" t="s">
        <v>7</v>
      </c>
      <c r="D439" s="27" t="s">
        <v>404</v>
      </c>
      <c r="E439" s="4" t="s">
        <v>1209</v>
      </c>
      <c r="F439" s="4" t="s">
        <v>1210</v>
      </c>
      <c r="G439" s="4" t="s">
        <v>1798</v>
      </c>
      <c r="H439" s="3" t="s">
        <v>1208</v>
      </c>
      <c r="I439" s="27">
        <v>20.938929000000002</v>
      </c>
      <c r="J439" s="27">
        <v>-101.433953</v>
      </c>
      <c r="K439" s="3" t="s">
        <v>139</v>
      </c>
      <c r="L439" s="5" t="str">
        <f t="shared" si="12"/>
        <v>Ver en Google Maps</v>
      </c>
      <c r="M439" s="15">
        <v>2</v>
      </c>
      <c r="N439" s="7">
        <v>45937</v>
      </c>
      <c r="O439" s="1">
        <f>DAY(Tabla14[[#This Row],[Fecha de rev]])</f>
        <v>7</v>
      </c>
      <c r="P439" s="1">
        <f>MONTH(Tabla14[[#This Row],[Fecha de rev]])</f>
        <v>10</v>
      </c>
      <c r="Q439" s="1">
        <f>YEAR(Tabla14[[#This Row],[Fecha de rev]])</f>
        <v>2025</v>
      </c>
      <c r="R439" s="1">
        <v>1</v>
      </c>
      <c r="S439" s="1" t="s">
        <v>138</v>
      </c>
      <c r="T439" s="1" t="s">
        <v>138</v>
      </c>
      <c r="U439" s="1" t="s">
        <v>138</v>
      </c>
      <c r="V439" s="1" t="s">
        <v>138</v>
      </c>
      <c r="W439" s="1" t="s">
        <v>138</v>
      </c>
      <c r="X439" s="1" t="s">
        <v>138</v>
      </c>
      <c r="Y439" s="1" t="s">
        <v>138</v>
      </c>
      <c r="Z439" s="1" t="s">
        <v>138</v>
      </c>
      <c r="AA439" s="1">
        <v>119</v>
      </c>
      <c r="AB439" s="1">
        <v>60.4</v>
      </c>
      <c r="AC439" s="2" t="s">
        <v>968</v>
      </c>
      <c r="AD439" s="2" t="s">
        <v>1404</v>
      </c>
      <c r="AE439" s="1">
        <f t="shared" si="13"/>
        <v>8</v>
      </c>
      <c r="AF439" s="121" t="s">
        <v>3116</v>
      </c>
    </row>
    <row r="440" spans="1:32" x14ac:dyDescent="0.2">
      <c r="A440" s="14">
        <v>29</v>
      </c>
      <c r="B440" s="3" t="s">
        <v>1205</v>
      </c>
      <c r="C440" s="27" t="s">
        <v>7</v>
      </c>
      <c r="D440" s="27" t="s">
        <v>404</v>
      </c>
      <c r="E440" s="4" t="s">
        <v>1211</v>
      </c>
      <c r="F440" s="4" t="s">
        <v>1212</v>
      </c>
      <c r="G440" s="4" t="s">
        <v>1106</v>
      </c>
      <c r="H440" s="3" t="s">
        <v>1208</v>
      </c>
      <c r="I440" s="27">
        <v>20.943666</v>
      </c>
      <c r="J440" s="27">
        <v>-101.426964</v>
      </c>
      <c r="K440" s="3" t="s">
        <v>139</v>
      </c>
      <c r="L440" s="5" t="str">
        <f t="shared" si="12"/>
        <v>Ver en Google Maps</v>
      </c>
      <c r="M440" s="15">
        <v>1</v>
      </c>
      <c r="N440" s="7">
        <v>45937</v>
      </c>
      <c r="O440" s="1">
        <f>DAY(Tabla14[[#This Row],[Fecha de rev]])</f>
        <v>7</v>
      </c>
      <c r="P440" s="1">
        <f>MONTH(Tabla14[[#This Row],[Fecha de rev]])</f>
        <v>10</v>
      </c>
      <c r="Q440" s="1">
        <f>YEAR(Tabla14[[#This Row],[Fecha de rev]])</f>
        <v>2025</v>
      </c>
      <c r="R440" s="1">
        <v>1</v>
      </c>
      <c r="S440" s="1" t="s">
        <v>138</v>
      </c>
      <c r="T440" s="1" t="s">
        <v>138</v>
      </c>
      <c r="U440" s="1" t="s">
        <v>138</v>
      </c>
      <c r="V440" s="1" t="s">
        <v>138</v>
      </c>
      <c r="W440" s="1" t="s">
        <v>138</v>
      </c>
      <c r="X440" s="1" t="s">
        <v>138</v>
      </c>
      <c r="Y440" s="1" t="s">
        <v>138</v>
      </c>
      <c r="Z440" s="1" t="s">
        <v>934</v>
      </c>
      <c r="AA440" s="1">
        <v>6.74</v>
      </c>
      <c r="AB440" s="1">
        <v>30.44</v>
      </c>
      <c r="AC440" s="2" t="s">
        <v>1413</v>
      </c>
      <c r="AD440" s="2" t="s">
        <v>1404</v>
      </c>
      <c r="AE440" s="1">
        <f t="shared" si="13"/>
        <v>7</v>
      </c>
      <c r="AF440" s="121"/>
    </row>
    <row r="441" spans="1:32" x14ac:dyDescent="0.2">
      <c r="A441" s="14">
        <v>30</v>
      </c>
      <c r="B441" s="3" t="s">
        <v>1205</v>
      </c>
      <c r="C441" s="27" t="s">
        <v>7</v>
      </c>
      <c r="D441" s="27" t="s">
        <v>404</v>
      </c>
      <c r="E441" s="4" t="s">
        <v>1214</v>
      </c>
      <c r="F441" s="4" t="s">
        <v>1215</v>
      </c>
      <c r="G441" s="4" t="s">
        <v>1106</v>
      </c>
      <c r="H441" s="3" t="s">
        <v>1208</v>
      </c>
      <c r="I441" s="27">
        <v>20.946221000000001</v>
      </c>
      <c r="J441" s="27">
        <v>-101.426796</v>
      </c>
      <c r="K441" s="3" t="s">
        <v>139</v>
      </c>
      <c r="L441" s="5" t="str">
        <f t="shared" si="12"/>
        <v>Ver en Google Maps</v>
      </c>
      <c r="M441" s="15">
        <v>1</v>
      </c>
      <c r="N441" s="7">
        <v>45937</v>
      </c>
      <c r="O441" s="1">
        <f>DAY(Tabla14[[#This Row],[Fecha de rev]])</f>
        <v>7</v>
      </c>
      <c r="P441" s="1">
        <f>MONTH(Tabla14[[#This Row],[Fecha de rev]])</f>
        <v>10</v>
      </c>
      <c r="Q441" s="1">
        <f>YEAR(Tabla14[[#This Row],[Fecha de rev]])</f>
        <v>2025</v>
      </c>
      <c r="R441" s="1">
        <v>1</v>
      </c>
      <c r="S441" s="1" t="s">
        <v>138</v>
      </c>
      <c r="T441" s="1" t="s">
        <v>138</v>
      </c>
      <c r="U441" s="1" t="s">
        <v>138</v>
      </c>
      <c r="V441" s="1" t="s">
        <v>138</v>
      </c>
      <c r="W441" s="1" t="s">
        <v>138</v>
      </c>
      <c r="X441" s="1" t="s">
        <v>138</v>
      </c>
      <c r="Y441" s="1" t="s">
        <v>138</v>
      </c>
      <c r="Z441" s="1" t="s">
        <v>138</v>
      </c>
      <c r="AA441" s="1">
        <v>33.49</v>
      </c>
      <c r="AB441" s="1">
        <v>31.08</v>
      </c>
      <c r="AC441" s="2" t="s">
        <v>968</v>
      </c>
      <c r="AD441" s="2" t="s">
        <v>1404</v>
      </c>
      <c r="AE441" s="1">
        <f t="shared" si="13"/>
        <v>8</v>
      </c>
      <c r="AF441" s="121" t="s">
        <v>3116</v>
      </c>
    </row>
    <row r="442" spans="1:32" x14ac:dyDescent="0.2">
      <c r="A442" s="14">
        <v>31</v>
      </c>
      <c r="B442" s="3" t="s">
        <v>1205</v>
      </c>
      <c r="C442" s="27" t="s">
        <v>7</v>
      </c>
      <c r="D442" s="27" t="s">
        <v>404</v>
      </c>
      <c r="E442" s="4" t="s">
        <v>1216</v>
      </c>
      <c r="F442" s="4" t="s">
        <v>1217</v>
      </c>
      <c r="G442" s="4" t="s">
        <v>1799</v>
      </c>
      <c r="H442" s="3" t="s">
        <v>1208</v>
      </c>
      <c r="I442" s="27">
        <v>20.939492000000001</v>
      </c>
      <c r="J442" s="27">
        <v>-101.431826</v>
      </c>
      <c r="K442" s="3" t="s">
        <v>139</v>
      </c>
      <c r="L442" s="5" t="str">
        <f t="shared" si="12"/>
        <v>Ver en Google Maps</v>
      </c>
      <c r="M442" s="15">
        <v>1</v>
      </c>
      <c r="N442" s="7">
        <v>45937</v>
      </c>
      <c r="O442" s="1">
        <f>DAY(Tabla14[[#This Row],[Fecha de rev]])</f>
        <v>7</v>
      </c>
      <c r="P442" s="1">
        <f>MONTH(Tabla14[[#This Row],[Fecha de rev]])</f>
        <v>10</v>
      </c>
      <c r="Q442" s="1">
        <f>YEAR(Tabla14[[#This Row],[Fecha de rev]])</f>
        <v>2025</v>
      </c>
      <c r="R442" s="1">
        <v>1</v>
      </c>
      <c r="S442" s="1" t="s">
        <v>138</v>
      </c>
      <c r="T442" s="1" t="s">
        <v>138</v>
      </c>
      <c r="U442" s="1" t="s">
        <v>138</v>
      </c>
      <c r="V442" s="1" t="s">
        <v>138</v>
      </c>
      <c r="W442" s="1" t="s">
        <v>138</v>
      </c>
      <c r="X442" s="1" t="s">
        <v>138</v>
      </c>
      <c r="Y442" s="1" t="s">
        <v>138</v>
      </c>
      <c r="Z442" s="1" t="s">
        <v>138</v>
      </c>
      <c r="AA442" s="1">
        <v>84.27</v>
      </c>
      <c r="AB442" s="1">
        <v>28.55</v>
      </c>
      <c r="AC442" s="2" t="s">
        <v>968</v>
      </c>
      <c r="AD442" s="2" t="s">
        <v>1404</v>
      </c>
      <c r="AE442" s="1">
        <f t="shared" si="13"/>
        <v>8</v>
      </c>
      <c r="AF442" s="121" t="s">
        <v>3116</v>
      </c>
    </row>
    <row r="443" spans="1:32" x14ac:dyDescent="0.2">
      <c r="A443" s="14">
        <v>32</v>
      </c>
      <c r="B443" s="3" t="s">
        <v>1205</v>
      </c>
      <c r="C443" s="27" t="s">
        <v>7</v>
      </c>
      <c r="D443" s="27" t="s">
        <v>404</v>
      </c>
      <c r="E443" s="4" t="s">
        <v>1209</v>
      </c>
      <c r="F443" s="4" t="s">
        <v>1218</v>
      </c>
      <c r="G443" s="4" t="s">
        <v>1798</v>
      </c>
      <c r="H443" s="3" t="s">
        <v>1208</v>
      </c>
      <c r="I443" s="27">
        <v>20.938929000000002</v>
      </c>
      <c r="J443" s="27">
        <v>-101.433953</v>
      </c>
      <c r="K443" s="3" t="s">
        <v>139</v>
      </c>
      <c r="L443" s="5" t="str">
        <f t="shared" si="12"/>
        <v>Ver en Google Maps</v>
      </c>
      <c r="M443" s="15">
        <v>1</v>
      </c>
      <c r="N443" s="7">
        <v>45937</v>
      </c>
      <c r="O443" s="1">
        <f>DAY(Tabla14[[#This Row],[Fecha de rev]])</f>
        <v>7</v>
      </c>
      <c r="P443" s="1">
        <f>MONTH(Tabla14[[#This Row],[Fecha de rev]])</f>
        <v>10</v>
      </c>
      <c r="Q443" s="1">
        <f>YEAR(Tabla14[[#This Row],[Fecha de rev]])</f>
        <v>2025</v>
      </c>
      <c r="R443" s="1">
        <v>1</v>
      </c>
      <c r="S443" s="1" t="s">
        <v>138</v>
      </c>
      <c r="T443" s="1" t="s">
        <v>138</v>
      </c>
      <c r="U443" s="1" t="s">
        <v>138</v>
      </c>
      <c r="V443" s="1" t="s">
        <v>138</v>
      </c>
      <c r="W443" s="1" t="s">
        <v>138</v>
      </c>
      <c r="X443" s="1" t="s">
        <v>138</v>
      </c>
      <c r="Y443" s="1" t="s">
        <v>138</v>
      </c>
      <c r="Z443" s="1" t="s">
        <v>138</v>
      </c>
      <c r="AA443" s="1">
        <v>64.31</v>
      </c>
      <c r="AB443" s="1">
        <v>35.43</v>
      </c>
      <c r="AC443" s="2" t="s">
        <v>968</v>
      </c>
      <c r="AD443" s="2" t="s">
        <v>1404</v>
      </c>
      <c r="AE443" s="1">
        <f t="shared" si="13"/>
        <v>8</v>
      </c>
      <c r="AF443" s="121" t="s">
        <v>3116</v>
      </c>
    </row>
    <row r="444" spans="1:32" x14ac:dyDescent="0.2">
      <c r="A444" s="14">
        <v>33</v>
      </c>
      <c r="B444" s="3" t="s">
        <v>1205</v>
      </c>
      <c r="C444" s="27" t="s">
        <v>7</v>
      </c>
      <c r="D444" s="27" t="s">
        <v>404</v>
      </c>
      <c r="E444" s="4" t="s">
        <v>1219</v>
      </c>
      <c r="F444" s="4" t="s">
        <v>1220</v>
      </c>
      <c r="G444" s="4" t="s">
        <v>1106</v>
      </c>
      <c r="H444" s="3" t="s">
        <v>1208</v>
      </c>
      <c r="I444" s="27">
        <v>20.943484000000002</v>
      </c>
      <c r="J444" s="27">
        <v>-101.42883999999999</v>
      </c>
      <c r="K444" s="3" t="s">
        <v>139</v>
      </c>
      <c r="L444" s="5" t="str">
        <f t="shared" si="12"/>
        <v>Ver en Google Maps</v>
      </c>
      <c r="M444" s="15">
        <v>1</v>
      </c>
      <c r="N444" s="7">
        <v>45937</v>
      </c>
      <c r="O444" s="1">
        <f>DAY(Tabla14[[#This Row],[Fecha de rev]])</f>
        <v>7</v>
      </c>
      <c r="P444" s="1">
        <f>MONTH(Tabla14[[#This Row],[Fecha de rev]])</f>
        <v>10</v>
      </c>
      <c r="Q444" s="1">
        <f>YEAR(Tabla14[[#This Row],[Fecha de rev]])</f>
        <v>2025</v>
      </c>
      <c r="R444" s="1">
        <v>1</v>
      </c>
      <c r="S444" s="1" t="s">
        <v>138</v>
      </c>
      <c r="T444" s="1" t="s">
        <v>138</v>
      </c>
      <c r="U444" s="1" t="s">
        <v>138</v>
      </c>
      <c r="V444" s="1" t="s">
        <v>138</v>
      </c>
      <c r="W444" s="1" t="s">
        <v>138</v>
      </c>
      <c r="X444" s="1" t="s">
        <v>138</v>
      </c>
      <c r="Y444" s="1" t="s">
        <v>138</v>
      </c>
      <c r="Z444" s="1" t="s">
        <v>138</v>
      </c>
      <c r="AA444" s="1">
        <v>31.21</v>
      </c>
      <c r="AB444" s="1">
        <v>31</v>
      </c>
      <c r="AC444" s="2" t="s">
        <v>968</v>
      </c>
      <c r="AD444" s="2" t="s">
        <v>1404</v>
      </c>
      <c r="AE444" s="1">
        <f t="shared" si="13"/>
        <v>8</v>
      </c>
      <c r="AF444" s="121" t="s">
        <v>3116</v>
      </c>
    </row>
    <row r="445" spans="1:32" x14ac:dyDescent="0.2">
      <c r="A445" s="14">
        <v>34</v>
      </c>
      <c r="B445" s="3" t="s">
        <v>1205</v>
      </c>
      <c r="C445" s="27" t="s">
        <v>11</v>
      </c>
      <c r="D445" s="27" t="s">
        <v>404</v>
      </c>
      <c r="E445" s="4" t="s">
        <v>1221</v>
      </c>
      <c r="F445" s="4" t="s">
        <v>1222</v>
      </c>
      <c r="G445" s="4" t="s">
        <v>1800</v>
      </c>
      <c r="H445" s="3" t="s">
        <v>1208</v>
      </c>
      <c r="I445" s="27">
        <v>20.934314000000001</v>
      </c>
      <c r="J445" s="27">
        <v>-101.43236400000001</v>
      </c>
      <c r="K445" s="3" t="s">
        <v>139</v>
      </c>
      <c r="L445" s="5" t="str">
        <f t="shared" si="12"/>
        <v>Ver en Google Maps</v>
      </c>
      <c r="M445" s="15">
        <v>1</v>
      </c>
      <c r="N445" s="7">
        <v>45937</v>
      </c>
      <c r="O445" s="1">
        <f>DAY(Tabla14[[#This Row],[Fecha de rev]])</f>
        <v>7</v>
      </c>
      <c r="P445" s="1">
        <f>MONTH(Tabla14[[#This Row],[Fecha de rev]])</f>
        <v>10</v>
      </c>
      <c r="Q445" s="1">
        <f>YEAR(Tabla14[[#This Row],[Fecha de rev]])</f>
        <v>2025</v>
      </c>
      <c r="R445" s="1">
        <v>1</v>
      </c>
      <c r="S445" s="1" t="s">
        <v>138</v>
      </c>
      <c r="T445" s="1" t="s">
        <v>138</v>
      </c>
      <c r="U445" s="1" t="s">
        <v>138</v>
      </c>
      <c r="V445" s="1" t="s">
        <v>138</v>
      </c>
      <c r="W445" s="1" t="s">
        <v>138</v>
      </c>
      <c r="X445" s="1" t="s">
        <v>138</v>
      </c>
      <c r="Y445" s="1" t="s">
        <v>138</v>
      </c>
      <c r="Z445" s="1" t="s">
        <v>138</v>
      </c>
      <c r="AA445" s="1">
        <v>68.17</v>
      </c>
      <c r="AB445" s="1">
        <v>72.75</v>
      </c>
      <c r="AC445" s="2" t="s">
        <v>968</v>
      </c>
      <c r="AD445" s="2" t="s">
        <v>1404</v>
      </c>
      <c r="AE445" s="1">
        <f t="shared" si="13"/>
        <v>8</v>
      </c>
      <c r="AF445" s="121" t="s">
        <v>3116</v>
      </c>
    </row>
    <row r="446" spans="1:32" x14ac:dyDescent="0.2">
      <c r="A446" s="14">
        <v>35</v>
      </c>
      <c r="B446" s="3" t="s">
        <v>1205</v>
      </c>
      <c r="C446" s="27" t="s">
        <v>7</v>
      </c>
      <c r="D446" s="27" t="s">
        <v>1403</v>
      </c>
      <c r="E446" s="4" t="s">
        <v>1223</v>
      </c>
      <c r="F446" s="4" t="s">
        <v>1224</v>
      </c>
      <c r="G446" s="4" t="s">
        <v>1225</v>
      </c>
      <c r="H446" s="3" t="s">
        <v>1208</v>
      </c>
      <c r="I446" s="27">
        <v>20.936053000000001</v>
      </c>
      <c r="J446" s="27">
        <v>-101.420919</v>
      </c>
      <c r="K446" s="3" t="s">
        <v>139</v>
      </c>
      <c r="L446" s="5" t="str">
        <f t="shared" si="12"/>
        <v>Ver en Google Maps</v>
      </c>
      <c r="M446" s="15">
        <v>1</v>
      </c>
      <c r="N446" s="7">
        <v>45937</v>
      </c>
      <c r="O446" s="1">
        <f>DAY(Tabla14[[#This Row],[Fecha de rev]])</f>
        <v>7</v>
      </c>
      <c r="P446" s="1">
        <f>MONTH(Tabla14[[#This Row],[Fecha de rev]])</f>
        <v>10</v>
      </c>
      <c r="Q446" s="1">
        <f>YEAR(Tabla14[[#This Row],[Fecha de rev]])</f>
        <v>2025</v>
      </c>
      <c r="R446" s="1">
        <v>1</v>
      </c>
      <c r="S446" s="1" t="s">
        <v>138</v>
      </c>
      <c r="T446" s="1" t="s">
        <v>138</v>
      </c>
      <c r="U446" s="1" t="s">
        <v>138</v>
      </c>
      <c r="V446" s="1" t="s">
        <v>138</v>
      </c>
      <c r="W446" s="1" t="s">
        <v>138</v>
      </c>
      <c r="X446" s="1" t="s">
        <v>138</v>
      </c>
      <c r="Y446" s="1" t="s">
        <v>138</v>
      </c>
      <c r="Z446" s="1" t="s">
        <v>138</v>
      </c>
      <c r="AA446" s="1">
        <v>34.01</v>
      </c>
      <c r="AB446" s="1">
        <v>22.74</v>
      </c>
      <c r="AC446" s="2" t="s">
        <v>968</v>
      </c>
      <c r="AD446" s="2" t="s">
        <v>1404</v>
      </c>
      <c r="AE446" s="1">
        <f t="shared" si="13"/>
        <v>8</v>
      </c>
      <c r="AF446" s="121" t="s">
        <v>3116</v>
      </c>
    </row>
    <row r="447" spans="1:32" x14ac:dyDescent="0.2">
      <c r="A447" s="14">
        <v>36</v>
      </c>
      <c r="B447" s="3" t="s">
        <v>1205</v>
      </c>
      <c r="C447" s="27" t="s">
        <v>7</v>
      </c>
      <c r="D447" s="27" t="s">
        <v>404</v>
      </c>
      <c r="E447" s="4" t="s">
        <v>1226</v>
      </c>
      <c r="F447" s="4" t="s">
        <v>1227</v>
      </c>
      <c r="G447" s="4" t="s">
        <v>1801</v>
      </c>
      <c r="H447" s="3" t="s">
        <v>1208</v>
      </c>
      <c r="I447" s="27">
        <v>20.962568999999998</v>
      </c>
      <c r="J447" s="27">
        <v>-101.42131500000001</v>
      </c>
      <c r="K447" s="3" t="s">
        <v>139</v>
      </c>
      <c r="L447" s="5" t="str">
        <f t="shared" si="12"/>
        <v>Ver en Google Maps</v>
      </c>
      <c r="M447" s="15">
        <v>1</v>
      </c>
      <c r="N447" s="7">
        <v>45937</v>
      </c>
      <c r="O447" s="1">
        <f>DAY(Tabla14[[#This Row],[Fecha de rev]])</f>
        <v>7</v>
      </c>
      <c r="P447" s="1">
        <f>MONTH(Tabla14[[#This Row],[Fecha de rev]])</f>
        <v>10</v>
      </c>
      <c r="Q447" s="1">
        <f>YEAR(Tabla14[[#This Row],[Fecha de rev]])</f>
        <v>2025</v>
      </c>
      <c r="R447" s="1">
        <v>1</v>
      </c>
      <c r="S447" s="1" t="s">
        <v>138</v>
      </c>
      <c r="T447" s="1" t="s">
        <v>138</v>
      </c>
      <c r="U447" s="1" t="s">
        <v>138</v>
      </c>
      <c r="V447" s="1" t="s">
        <v>138</v>
      </c>
      <c r="W447" s="1" t="s">
        <v>138</v>
      </c>
      <c r="X447" s="1" t="s">
        <v>138</v>
      </c>
      <c r="Y447" s="1" t="s">
        <v>138</v>
      </c>
      <c r="Z447" s="1" t="s">
        <v>138</v>
      </c>
      <c r="AA447" s="1">
        <v>33.659999999999997</v>
      </c>
      <c r="AB447" s="1">
        <v>17.54</v>
      </c>
      <c r="AC447" s="2" t="s">
        <v>968</v>
      </c>
      <c r="AD447" s="2" t="s">
        <v>1404</v>
      </c>
      <c r="AE447" s="1">
        <f t="shared" si="13"/>
        <v>8</v>
      </c>
      <c r="AF447" s="121" t="s">
        <v>3116</v>
      </c>
    </row>
    <row r="448" spans="1:32" x14ac:dyDescent="0.2">
      <c r="A448" s="14">
        <v>104</v>
      </c>
      <c r="B448" s="3" t="s">
        <v>1205</v>
      </c>
      <c r="C448" s="27" t="s">
        <v>15</v>
      </c>
      <c r="D448" s="27" t="s">
        <v>15</v>
      </c>
      <c r="E448" s="4" t="s">
        <v>1228</v>
      </c>
      <c r="F448" s="4" t="s">
        <v>1229</v>
      </c>
      <c r="G448" s="4" t="s">
        <v>1802</v>
      </c>
      <c r="H448" s="3" t="s">
        <v>1208</v>
      </c>
      <c r="I448" s="27">
        <v>20.939119999999999</v>
      </c>
      <c r="J448" s="27">
        <v>-101.42984</v>
      </c>
      <c r="K448" s="3" t="s">
        <v>139</v>
      </c>
      <c r="L448" s="5" t="str">
        <f t="shared" si="12"/>
        <v>Ver en Google Maps</v>
      </c>
      <c r="M448" s="15">
        <v>2</v>
      </c>
      <c r="N448" s="7">
        <v>45937</v>
      </c>
      <c r="O448" s="1">
        <f>DAY(Tabla14[[#This Row],[Fecha de rev]])</f>
        <v>7</v>
      </c>
      <c r="P448" s="1">
        <f>MONTH(Tabla14[[#This Row],[Fecha de rev]])</f>
        <v>10</v>
      </c>
      <c r="Q448" s="1">
        <f>YEAR(Tabla14[[#This Row],[Fecha de rev]])</f>
        <v>2025</v>
      </c>
      <c r="R448" s="1">
        <v>1</v>
      </c>
      <c r="S448" s="1" t="s">
        <v>934</v>
      </c>
      <c r="T448" s="1" t="s">
        <v>934</v>
      </c>
      <c r="U448" s="1" t="s">
        <v>934</v>
      </c>
      <c r="V448" s="1" t="s">
        <v>934</v>
      </c>
      <c r="W448" s="1" t="s">
        <v>934</v>
      </c>
      <c r="X448" s="1" t="s">
        <v>934</v>
      </c>
      <c r="Y448" s="1" t="s">
        <v>934</v>
      </c>
      <c r="Z448" s="1" t="s">
        <v>934</v>
      </c>
      <c r="AA448" s="1">
        <v>0</v>
      </c>
      <c r="AB448" s="1">
        <v>0</v>
      </c>
      <c r="AC448" s="2" t="s">
        <v>1414</v>
      </c>
      <c r="AD448" s="2" t="s">
        <v>1404</v>
      </c>
      <c r="AE448" s="1">
        <f t="shared" si="13"/>
        <v>0</v>
      </c>
      <c r="AF448" s="121" t="s">
        <v>3115</v>
      </c>
    </row>
    <row r="449" spans="1:32" x14ac:dyDescent="0.2">
      <c r="A449" s="14">
        <v>121</v>
      </c>
      <c r="B449" s="3" t="s">
        <v>1205</v>
      </c>
      <c r="C449" s="27" t="s">
        <v>17</v>
      </c>
      <c r="D449" s="27" t="s">
        <v>17</v>
      </c>
      <c r="E449" s="4" t="s">
        <v>1230</v>
      </c>
      <c r="F449" s="4" t="s">
        <v>1231</v>
      </c>
      <c r="G449" s="4" t="s">
        <v>360</v>
      </c>
      <c r="H449" s="3" t="s">
        <v>1208</v>
      </c>
      <c r="I449" s="27">
        <v>20.944949999999999</v>
      </c>
      <c r="J449" s="27">
        <v>-101.42086</v>
      </c>
      <c r="K449" s="3" t="s">
        <v>139</v>
      </c>
      <c r="L449" s="5" t="str">
        <f t="shared" si="12"/>
        <v>Ver en Google Maps</v>
      </c>
      <c r="M449" s="15">
        <v>2</v>
      </c>
      <c r="N449" s="7">
        <v>45937</v>
      </c>
      <c r="O449" s="1">
        <f>DAY(Tabla14[[#This Row],[Fecha de rev]])</f>
        <v>7</v>
      </c>
      <c r="P449" s="1">
        <f>MONTH(Tabla14[[#This Row],[Fecha de rev]])</f>
        <v>10</v>
      </c>
      <c r="Q449" s="1">
        <f>YEAR(Tabla14[[#This Row],[Fecha de rev]])</f>
        <v>2025</v>
      </c>
      <c r="R449" s="1">
        <v>1</v>
      </c>
      <c r="S449" s="1" t="s">
        <v>934</v>
      </c>
      <c r="T449" s="1" t="s">
        <v>138</v>
      </c>
      <c r="U449" s="1" t="s">
        <v>138</v>
      </c>
      <c r="V449" s="1" t="s">
        <v>138</v>
      </c>
      <c r="W449" s="1" t="s">
        <v>138</v>
      </c>
      <c r="X449" s="1" t="s">
        <v>138</v>
      </c>
      <c r="Y449" s="1" t="s">
        <v>934</v>
      </c>
      <c r="Z449" s="1" t="s">
        <v>934</v>
      </c>
      <c r="AA449" s="1">
        <v>0</v>
      </c>
      <c r="AB449" s="1">
        <v>0</v>
      </c>
      <c r="AC449" s="2" t="s">
        <v>1416</v>
      </c>
      <c r="AD449" s="2" t="s">
        <v>1404</v>
      </c>
      <c r="AE449" s="1">
        <f t="shared" si="13"/>
        <v>5</v>
      </c>
      <c r="AF449" s="121"/>
    </row>
    <row r="450" spans="1:32" x14ac:dyDescent="0.2">
      <c r="A450" s="14">
        <v>150</v>
      </c>
      <c r="B450" s="3" t="s">
        <v>1205</v>
      </c>
      <c r="C450" s="27" t="s">
        <v>17</v>
      </c>
      <c r="D450" s="27" t="s">
        <v>17</v>
      </c>
      <c r="E450" s="4" t="s">
        <v>1233</v>
      </c>
      <c r="F450" s="4" t="s">
        <v>1234</v>
      </c>
      <c r="G450" s="4" t="s">
        <v>360</v>
      </c>
      <c r="H450" s="3" t="s">
        <v>1208</v>
      </c>
      <c r="I450" s="27">
        <v>20.950340000000001</v>
      </c>
      <c r="J450" s="27">
        <v>-101.42801</v>
      </c>
      <c r="K450" s="3" t="s">
        <v>139</v>
      </c>
      <c r="L450" s="5" t="str">
        <f t="shared" si="12"/>
        <v>Ver en Google Maps</v>
      </c>
      <c r="M450" s="15">
        <v>1</v>
      </c>
      <c r="N450" s="7">
        <v>45937</v>
      </c>
      <c r="O450" s="1">
        <f>DAY(Tabla14[[#This Row],[Fecha de rev]])</f>
        <v>7</v>
      </c>
      <c r="P450" s="1">
        <f>MONTH(Tabla14[[#This Row],[Fecha de rev]])</f>
        <v>10</v>
      </c>
      <c r="Q450" s="1">
        <f>YEAR(Tabla14[[#This Row],[Fecha de rev]])</f>
        <v>2025</v>
      </c>
      <c r="R450" s="1">
        <v>1</v>
      </c>
      <c r="S450" s="1" t="s">
        <v>138</v>
      </c>
      <c r="T450" s="1" t="s">
        <v>138</v>
      </c>
      <c r="U450" s="1" t="s">
        <v>138</v>
      </c>
      <c r="V450" s="1" t="s">
        <v>138</v>
      </c>
      <c r="W450" s="1" t="s">
        <v>138</v>
      </c>
      <c r="X450" s="1" t="s">
        <v>138</v>
      </c>
      <c r="Y450" s="1" t="s">
        <v>138</v>
      </c>
      <c r="Z450" s="1" t="s">
        <v>138</v>
      </c>
      <c r="AA450" s="1">
        <v>34.29</v>
      </c>
      <c r="AB450" s="1">
        <v>31.09</v>
      </c>
      <c r="AC450" s="2" t="s">
        <v>968</v>
      </c>
      <c r="AD450" s="2" t="s">
        <v>1404</v>
      </c>
      <c r="AE450" s="1">
        <f t="shared" si="13"/>
        <v>8</v>
      </c>
      <c r="AF450" s="121" t="s">
        <v>3116</v>
      </c>
    </row>
    <row r="451" spans="1:32" x14ac:dyDescent="0.2">
      <c r="A451" s="14">
        <v>160</v>
      </c>
      <c r="B451" s="3" t="s">
        <v>1205</v>
      </c>
      <c r="C451" s="27" t="s">
        <v>17</v>
      </c>
      <c r="D451" s="27" t="s">
        <v>17</v>
      </c>
      <c r="E451" s="4" t="s">
        <v>1235</v>
      </c>
      <c r="F451" s="4" t="s">
        <v>1236</v>
      </c>
      <c r="G451" s="4" t="s">
        <v>1803</v>
      </c>
      <c r="H451" s="3" t="s">
        <v>1208</v>
      </c>
      <c r="I451" s="27">
        <v>20.938199999999998</v>
      </c>
      <c r="J451" s="27">
        <v>-101.42286</v>
      </c>
      <c r="K451" s="3" t="s">
        <v>139</v>
      </c>
      <c r="L451" s="5" t="str">
        <f t="shared" si="12"/>
        <v>Ver en Google Maps</v>
      </c>
      <c r="M451" s="15">
        <v>1</v>
      </c>
      <c r="N451" s="7">
        <v>45937</v>
      </c>
      <c r="O451" s="1">
        <f>DAY(Tabla14[[#This Row],[Fecha de rev]])</f>
        <v>7</v>
      </c>
      <c r="P451" s="1">
        <f>MONTH(Tabla14[[#This Row],[Fecha de rev]])</f>
        <v>10</v>
      </c>
      <c r="Q451" s="1">
        <f>YEAR(Tabla14[[#This Row],[Fecha de rev]])</f>
        <v>2025</v>
      </c>
      <c r="R451" s="1">
        <v>1</v>
      </c>
      <c r="S451" s="1" t="s">
        <v>138</v>
      </c>
      <c r="T451" s="1" t="s">
        <v>138</v>
      </c>
      <c r="U451" s="1" t="s">
        <v>138</v>
      </c>
      <c r="V451" s="1" t="s">
        <v>138</v>
      </c>
      <c r="W451" s="1" t="s">
        <v>138</v>
      </c>
      <c r="X451" s="1" t="s">
        <v>138</v>
      </c>
      <c r="Y451" s="1" t="s">
        <v>138</v>
      </c>
      <c r="Z451" s="1" t="s">
        <v>934</v>
      </c>
      <c r="AA451" s="1">
        <v>11.06</v>
      </c>
      <c r="AB451" s="1">
        <v>14.85</v>
      </c>
      <c r="AC451" s="2" t="s">
        <v>1413</v>
      </c>
      <c r="AD451" s="2" t="s">
        <v>1404</v>
      </c>
      <c r="AE451" s="1">
        <f t="shared" si="13"/>
        <v>7</v>
      </c>
      <c r="AF451" s="121"/>
    </row>
    <row r="452" spans="1:32" x14ac:dyDescent="0.2">
      <c r="A452" s="14">
        <v>161</v>
      </c>
      <c r="B452" s="3" t="s">
        <v>1205</v>
      </c>
      <c r="C452" s="27" t="s">
        <v>17</v>
      </c>
      <c r="D452" s="27" t="s">
        <v>17</v>
      </c>
      <c r="E452" s="4" t="s">
        <v>1237</v>
      </c>
      <c r="F452" s="4" t="s">
        <v>1238</v>
      </c>
      <c r="G452" s="4" t="s">
        <v>1804</v>
      </c>
      <c r="H452" s="3" t="s">
        <v>1208</v>
      </c>
      <c r="I452" s="27">
        <v>20.962009999999999</v>
      </c>
      <c r="J452" s="27">
        <v>-101.42373000000001</v>
      </c>
      <c r="K452" s="3" t="s">
        <v>139</v>
      </c>
      <c r="L452" s="5" t="str">
        <f t="shared" si="12"/>
        <v>Ver en Google Maps</v>
      </c>
      <c r="M452" s="15">
        <v>1</v>
      </c>
      <c r="N452" s="7">
        <v>45937</v>
      </c>
      <c r="O452" s="1">
        <f>DAY(Tabla14[[#This Row],[Fecha de rev]])</f>
        <v>7</v>
      </c>
      <c r="P452" s="1">
        <f>MONTH(Tabla14[[#This Row],[Fecha de rev]])</f>
        <v>10</v>
      </c>
      <c r="Q452" s="1">
        <f>YEAR(Tabla14[[#This Row],[Fecha de rev]])</f>
        <v>2025</v>
      </c>
      <c r="R452" s="1">
        <v>1</v>
      </c>
      <c r="S452" s="1" t="s">
        <v>138</v>
      </c>
      <c r="T452" s="1" t="s">
        <v>138</v>
      </c>
      <c r="U452" s="1" t="s">
        <v>138</v>
      </c>
      <c r="V452" s="1" t="s">
        <v>138</v>
      </c>
      <c r="W452" s="1" t="s">
        <v>138</v>
      </c>
      <c r="X452" s="1" t="s">
        <v>138</v>
      </c>
      <c r="Y452" s="1" t="s">
        <v>138</v>
      </c>
      <c r="Z452" s="1" t="s">
        <v>138</v>
      </c>
      <c r="AA452" s="1">
        <v>20.65</v>
      </c>
      <c r="AB452" s="1">
        <v>57.11</v>
      </c>
      <c r="AC452" s="2" t="s">
        <v>968</v>
      </c>
      <c r="AD452" s="2" t="s">
        <v>1404</v>
      </c>
      <c r="AE452" s="1">
        <f t="shared" si="13"/>
        <v>8</v>
      </c>
      <c r="AF452" s="121" t="s">
        <v>3116</v>
      </c>
    </row>
    <row r="453" spans="1:32" x14ac:dyDescent="0.2">
      <c r="A453" s="14">
        <v>162</v>
      </c>
      <c r="B453" s="3" t="s">
        <v>1205</v>
      </c>
      <c r="C453" s="27" t="s">
        <v>17</v>
      </c>
      <c r="D453" s="27" t="s">
        <v>17</v>
      </c>
      <c r="E453" s="4" t="s">
        <v>1320</v>
      </c>
      <c r="F453" s="4" t="s">
        <v>1321</v>
      </c>
      <c r="G453" s="4" t="s">
        <v>1322</v>
      </c>
      <c r="H453" s="3" t="s">
        <v>1208</v>
      </c>
      <c r="I453" s="27">
        <v>20.975059999999999</v>
      </c>
      <c r="J453" s="27">
        <v>-101.45</v>
      </c>
      <c r="K453" s="3"/>
      <c r="L453" s="5" t="str">
        <f t="shared" si="12"/>
        <v>Ver en Google Maps</v>
      </c>
      <c r="M453" s="15">
        <v>1</v>
      </c>
      <c r="O453" s="1">
        <f>DAY(Tabla14[[#This Row],[Fecha de rev]])</f>
        <v>0</v>
      </c>
      <c r="P453" s="1">
        <f>MONTH(Tabla14[[#This Row],[Fecha de rev]])</f>
        <v>1</v>
      </c>
      <c r="Q453" s="1">
        <f>YEAR(Tabla14[[#This Row],[Fecha de rev]])</f>
        <v>1900</v>
      </c>
      <c r="AF453" s="121"/>
    </row>
    <row r="454" spans="1:32" x14ac:dyDescent="0.2">
      <c r="A454" s="14">
        <v>181</v>
      </c>
      <c r="B454" s="3" t="s">
        <v>1205</v>
      </c>
      <c r="C454" s="27" t="s">
        <v>17</v>
      </c>
      <c r="D454" s="27" t="s">
        <v>17</v>
      </c>
      <c r="E454" s="4" t="s">
        <v>1323</v>
      </c>
      <c r="F454" s="4" t="s">
        <v>1324</v>
      </c>
      <c r="G454" s="4" t="s">
        <v>1325</v>
      </c>
      <c r="H454" s="3" t="s">
        <v>1208</v>
      </c>
      <c r="I454" s="27">
        <v>20.925070000000002</v>
      </c>
      <c r="J454" s="27">
        <v>-101.45702</v>
      </c>
      <c r="K454" s="3"/>
      <c r="L454" s="5" t="str">
        <f t="shared" ref="L454:L517" si="15">HYPERLINK("https://www.google.com/maps?q=" &amp; I454 &amp; "," &amp; J454, "Ver en Google Maps")</f>
        <v>Ver en Google Maps</v>
      </c>
      <c r="M454" s="15">
        <v>1</v>
      </c>
      <c r="O454" s="1">
        <f>DAY(Tabla14[[#This Row],[Fecha de rev]])</f>
        <v>0</v>
      </c>
      <c r="P454" s="1">
        <f>MONTH(Tabla14[[#This Row],[Fecha de rev]])</f>
        <v>1</v>
      </c>
      <c r="Q454" s="1">
        <f>YEAR(Tabla14[[#This Row],[Fecha de rev]])</f>
        <v>1900</v>
      </c>
      <c r="AF454" s="121"/>
    </row>
    <row r="455" spans="1:32" x14ac:dyDescent="0.2">
      <c r="A455" s="14">
        <v>182</v>
      </c>
      <c r="B455" s="3" t="s">
        <v>1205</v>
      </c>
      <c r="C455" s="27" t="s">
        <v>15</v>
      </c>
      <c r="D455" s="27" t="s">
        <v>15</v>
      </c>
      <c r="E455" s="4" t="s">
        <v>1326</v>
      </c>
      <c r="F455" s="4" t="s">
        <v>1327</v>
      </c>
      <c r="G455" s="4" t="s">
        <v>1328</v>
      </c>
      <c r="H455" s="3" t="s">
        <v>1208</v>
      </c>
      <c r="I455" s="27">
        <v>20.980667449721501</v>
      </c>
      <c r="J455" s="27">
        <v>-101.417222256195</v>
      </c>
      <c r="K455" s="3"/>
      <c r="L455" s="5" t="str">
        <f t="shared" si="15"/>
        <v>Ver en Google Maps</v>
      </c>
      <c r="M455" s="15">
        <v>1</v>
      </c>
      <c r="O455" s="1">
        <f>DAY(Tabla14[[#This Row],[Fecha de rev]])</f>
        <v>0</v>
      </c>
      <c r="P455" s="1">
        <f>MONTH(Tabla14[[#This Row],[Fecha de rev]])</f>
        <v>1</v>
      </c>
      <c r="Q455" s="1">
        <f>YEAR(Tabla14[[#This Row],[Fecha de rev]])</f>
        <v>1900</v>
      </c>
      <c r="AF455" s="121"/>
    </row>
    <row r="456" spans="1:32" x14ac:dyDescent="0.2">
      <c r="A456" s="14">
        <v>183</v>
      </c>
      <c r="B456" s="3" t="s">
        <v>1205</v>
      </c>
      <c r="C456" s="27" t="s">
        <v>17</v>
      </c>
      <c r="D456" s="27" t="s">
        <v>17</v>
      </c>
      <c r="E456" s="4" t="s">
        <v>1239</v>
      </c>
      <c r="F456" s="4" t="s">
        <v>1240</v>
      </c>
      <c r="G456" s="4" t="s">
        <v>1303</v>
      </c>
      <c r="H456" s="3" t="s">
        <v>1208</v>
      </c>
      <c r="I456" s="27">
        <v>20.939589999999999</v>
      </c>
      <c r="J456" s="27">
        <v>-101.4199</v>
      </c>
      <c r="K456" s="3"/>
      <c r="L456" s="5" t="str">
        <f t="shared" si="15"/>
        <v>Ver en Google Maps</v>
      </c>
      <c r="M456" s="15">
        <v>1</v>
      </c>
      <c r="O456" s="1">
        <f>DAY(Tabla14[[#This Row],[Fecha de rev]])</f>
        <v>0</v>
      </c>
      <c r="P456" s="1">
        <f>MONTH(Tabla14[[#This Row],[Fecha de rev]])</f>
        <v>1</v>
      </c>
      <c r="Q456" s="1">
        <f>YEAR(Tabla14[[#This Row],[Fecha de rev]])</f>
        <v>1900</v>
      </c>
      <c r="AF456" s="121"/>
    </row>
    <row r="457" spans="1:32" x14ac:dyDescent="0.2">
      <c r="A457" s="14">
        <v>184</v>
      </c>
      <c r="B457" s="3" t="s">
        <v>1205</v>
      </c>
      <c r="C457" s="27" t="s">
        <v>17</v>
      </c>
      <c r="D457" s="27" t="s">
        <v>17</v>
      </c>
      <c r="E457" s="4" t="s">
        <v>1241</v>
      </c>
      <c r="F457" s="4" t="s">
        <v>1242</v>
      </c>
      <c r="G457" s="4" t="s">
        <v>980</v>
      </c>
      <c r="H457" s="3" t="s">
        <v>1208</v>
      </c>
      <c r="I457" s="27">
        <v>20.941939999999999</v>
      </c>
      <c r="J457" s="27">
        <v>-101.43971999999999</v>
      </c>
      <c r="K457" s="3"/>
      <c r="L457" s="5" t="str">
        <f t="shared" si="15"/>
        <v>Ver en Google Maps</v>
      </c>
      <c r="M457" s="15">
        <v>1</v>
      </c>
      <c r="O457" s="1">
        <f>DAY(Tabla14[[#This Row],[Fecha de rev]])</f>
        <v>0</v>
      </c>
      <c r="P457" s="1">
        <f>MONTH(Tabla14[[#This Row],[Fecha de rev]])</f>
        <v>1</v>
      </c>
      <c r="Q457" s="1">
        <f>YEAR(Tabla14[[#This Row],[Fecha de rev]])</f>
        <v>1900</v>
      </c>
      <c r="AF457" s="121"/>
    </row>
    <row r="458" spans="1:32" x14ac:dyDescent="0.2">
      <c r="A458" s="14">
        <v>209</v>
      </c>
      <c r="B458" s="3" t="s">
        <v>1205</v>
      </c>
      <c r="C458" s="27" t="s">
        <v>17</v>
      </c>
      <c r="D458" s="27" t="s">
        <v>17</v>
      </c>
      <c r="E458" s="4" t="s">
        <v>1244</v>
      </c>
      <c r="F458" s="4" t="s">
        <v>1245</v>
      </c>
      <c r="G458" s="4" t="s">
        <v>360</v>
      </c>
      <c r="H458" s="3" t="s">
        <v>1208</v>
      </c>
      <c r="I458" s="27">
        <v>20.94022</v>
      </c>
      <c r="J458" s="27">
        <v>-101.43210999999999</v>
      </c>
      <c r="K458" s="3" t="s">
        <v>139</v>
      </c>
      <c r="L458" s="5" t="str">
        <f t="shared" si="15"/>
        <v>Ver en Google Maps</v>
      </c>
      <c r="M458" s="15">
        <v>1</v>
      </c>
      <c r="N458" s="7">
        <v>45937</v>
      </c>
      <c r="O458" s="1">
        <f>DAY(Tabla14[[#This Row],[Fecha de rev]])</f>
        <v>7</v>
      </c>
      <c r="P458" s="1">
        <f>MONTH(Tabla14[[#This Row],[Fecha de rev]])</f>
        <v>10</v>
      </c>
      <c r="Q458" s="1">
        <f>YEAR(Tabla14[[#This Row],[Fecha de rev]])</f>
        <v>2025</v>
      </c>
      <c r="R458" s="1">
        <v>1</v>
      </c>
      <c r="S458" s="1" t="s">
        <v>138</v>
      </c>
      <c r="T458" s="1" t="s">
        <v>138</v>
      </c>
      <c r="U458" s="1" t="s">
        <v>138</v>
      </c>
      <c r="V458" s="1" t="s">
        <v>138</v>
      </c>
      <c r="W458" s="1" t="s">
        <v>138</v>
      </c>
      <c r="X458" s="1" t="s">
        <v>138</v>
      </c>
      <c r="Y458" s="1" t="s">
        <v>138</v>
      </c>
      <c r="Z458" s="1" t="s">
        <v>138</v>
      </c>
      <c r="AA458" s="1">
        <v>71.23</v>
      </c>
      <c r="AB458" s="1">
        <v>82.71</v>
      </c>
      <c r="AC458" s="2" t="s">
        <v>968</v>
      </c>
      <c r="AD458" s="2" t="s">
        <v>1404</v>
      </c>
      <c r="AE458" s="1">
        <f t="shared" ref="AE458:AE516" si="16">COUNTIF(S458:Z458, "si")</f>
        <v>8</v>
      </c>
      <c r="AF458" s="121" t="s">
        <v>3116</v>
      </c>
    </row>
    <row r="459" spans="1:32" x14ac:dyDescent="0.2">
      <c r="A459" s="14">
        <v>237</v>
      </c>
      <c r="B459" s="3" t="s">
        <v>1205</v>
      </c>
      <c r="C459" s="27" t="s">
        <v>17</v>
      </c>
      <c r="D459" s="27" t="s">
        <v>17</v>
      </c>
      <c r="E459" s="4" t="s">
        <v>1329</v>
      </c>
      <c r="F459" s="4" t="s">
        <v>1330</v>
      </c>
      <c r="G459" s="4" t="s">
        <v>1805</v>
      </c>
      <c r="H459" s="3" t="s">
        <v>1208</v>
      </c>
      <c r="I459" s="27">
        <v>20.95065</v>
      </c>
      <c r="J459" s="27">
        <v>-101.40526</v>
      </c>
      <c r="K459" s="3"/>
      <c r="L459" s="5" t="str">
        <f t="shared" si="15"/>
        <v>Ver en Google Maps</v>
      </c>
      <c r="M459" s="15">
        <v>1</v>
      </c>
      <c r="O459" s="1">
        <f>DAY(Tabla14[[#This Row],[Fecha de rev]])</f>
        <v>0</v>
      </c>
      <c r="P459" s="1">
        <f>MONTH(Tabla14[[#This Row],[Fecha de rev]])</f>
        <v>1</v>
      </c>
      <c r="Q459" s="1">
        <f>YEAR(Tabla14[[#This Row],[Fecha de rev]])</f>
        <v>1900</v>
      </c>
      <c r="AF459" s="121"/>
    </row>
    <row r="460" spans="1:32" x14ac:dyDescent="0.2">
      <c r="A460" s="14">
        <v>238</v>
      </c>
      <c r="B460" s="3" t="s">
        <v>1205</v>
      </c>
      <c r="C460" s="27" t="s">
        <v>17</v>
      </c>
      <c r="D460" s="27" t="s">
        <v>17</v>
      </c>
      <c r="E460" s="4" t="s">
        <v>1331</v>
      </c>
      <c r="F460" s="4" t="s">
        <v>1332</v>
      </c>
      <c r="G460" s="4" t="s">
        <v>1333</v>
      </c>
      <c r="H460" s="3" t="s">
        <v>1208</v>
      </c>
      <c r="I460" s="27">
        <v>20.92013</v>
      </c>
      <c r="J460" s="27">
        <v>-101.39796</v>
      </c>
      <c r="K460" s="3"/>
      <c r="L460" s="5" t="str">
        <f t="shared" si="15"/>
        <v>Ver en Google Maps</v>
      </c>
      <c r="M460" s="15">
        <v>1</v>
      </c>
      <c r="O460" s="1">
        <f>DAY(Tabla14[[#This Row],[Fecha de rev]])</f>
        <v>0</v>
      </c>
      <c r="P460" s="1">
        <f>MONTH(Tabla14[[#This Row],[Fecha de rev]])</f>
        <v>1</v>
      </c>
      <c r="Q460" s="1">
        <f>YEAR(Tabla14[[#This Row],[Fecha de rev]])</f>
        <v>1900</v>
      </c>
      <c r="AF460" s="121"/>
    </row>
    <row r="461" spans="1:32" x14ac:dyDescent="0.2">
      <c r="A461" s="14">
        <v>247</v>
      </c>
      <c r="B461" s="3" t="s">
        <v>1205</v>
      </c>
      <c r="C461" s="27" t="s">
        <v>17</v>
      </c>
      <c r="D461" s="27" t="s">
        <v>17</v>
      </c>
      <c r="E461" s="4" t="s">
        <v>1334</v>
      </c>
      <c r="F461" s="4" t="s">
        <v>1335</v>
      </c>
      <c r="G461" s="4" t="s">
        <v>1806</v>
      </c>
      <c r="H461" s="3" t="s">
        <v>1208</v>
      </c>
      <c r="I461" s="27">
        <v>20.931221000000001</v>
      </c>
      <c r="J461" s="27">
        <v>-101.441875</v>
      </c>
      <c r="K461" s="3"/>
      <c r="L461" s="5" t="str">
        <f t="shared" si="15"/>
        <v>Ver en Google Maps</v>
      </c>
      <c r="M461" s="15">
        <v>1</v>
      </c>
      <c r="O461" s="1">
        <f>DAY(Tabla14[[#This Row],[Fecha de rev]])</f>
        <v>0</v>
      </c>
      <c r="P461" s="1">
        <f>MONTH(Tabla14[[#This Row],[Fecha de rev]])</f>
        <v>1</v>
      </c>
      <c r="Q461" s="1">
        <f>YEAR(Tabla14[[#This Row],[Fecha de rev]])</f>
        <v>1900</v>
      </c>
      <c r="AF461" s="121"/>
    </row>
    <row r="462" spans="1:32" x14ac:dyDescent="0.2">
      <c r="A462" s="14">
        <v>249</v>
      </c>
      <c r="B462" s="3" t="s">
        <v>1205</v>
      </c>
      <c r="C462" s="27" t="s">
        <v>17</v>
      </c>
      <c r="D462" s="27" t="s">
        <v>17</v>
      </c>
      <c r="E462" s="4" t="s">
        <v>1336</v>
      </c>
      <c r="F462" s="4" t="s">
        <v>1337</v>
      </c>
      <c r="G462" s="4" t="s">
        <v>1807</v>
      </c>
      <c r="H462" s="3" t="s">
        <v>1208</v>
      </c>
      <c r="I462" s="27">
        <v>20.909877000000002</v>
      </c>
      <c r="J462" s="27">
        <v>-101.45601499999999</v>
      </c>
      <c r="K462" s="3"/>
      <c r="L462" s="5" t="str">
        <f t="shared" si="15"/>
        <v>Ver en Google Maps</v>
      </c>
      <c r="M462" s="15">
        <v>1</v>
      </c>
      <c r="O462" s="1">
        <f>DAY(Tabla14[[#This Row],[Fecha de rev]])</f>
        <v>0</v>
      </c>
      <c r="P462" s="1">
        <f>MONTH(Tabla14[[#This Row],[Fecha de rev]])</f>
        <v>1</v>
      </c>
      <c r="Q462" s="1">
        <f>YEAR(Tabla14[[#This Row],[Fecha de rev]])</f>
        <v>1900</v>
      </c>
      <c r="AF462" s="121"/>
    </row>
    <row r="463" spans="1:32" x14ac:dyDescent="0.2">
      <c r="A463" s="14">
        <v>251</v>
      </c>
      <c r="B463" s="3" t="s">
        <v>1205</v>
      </c>
      <c r="C463" s="27" t="s">
        <v>17</v>
      </c>
      <c r="D463" s="27" t="s">
        <v>17</v>
      </c>
      <c r="E463" s="4" t="s">
        <v>1246</v>
      </c>
      <c r="F463" s="4" t="s">
        <v>1247</v>
      </c>
      <c r="G463" s="4" t="s">
        <v>1808</v>
      </c>
      <c r="H463" s="3" t="s">
        <v>1208</v>
      </c>
      <c r="I463" s="27">
        <v>20.953040000000001</v>
      </c>
      <c r="J463" s="27">
        <v>-101.41724000000001</v>
      </c>
      <c r="K463" s="3" t="s">
        <v>139</v>
      </c>
      <c r="L463" s="5" t="str">
        <f t="shared" si="15"/>
        <v>Ver en Google Maps</v>
      </c>
      <c r="M463" s="15">
        <v>1</v>
      </c>
      <c r="N463" s="7">
        <v>45937</v>
      </c>
      <c r="O463" s="1">
        <f>DAY(Tabla14[[#This Row],[Fecha de rev]])</f>
        <v>7</v>
      </c>
      <c r="P463" s="1">
        <f>MONTH(Tabla14[[#This Row],[Fecha de rev]])</f>
        <v>10</v>
      </c>
      <c r="Q463" s="1">
        <f>YEAR(Tabla14[[#This Row],[Fecha de rev]])</f>
        <v>2025</v>
      </c>
      <c r="R463" s="1">
        <v>1</v>
      </c>
      <c r="S463" s="1" t="s">
        <v>138</v>
      </c>
      <c r="T463" s="1" t="s">
        <v>138</v>
      </c>
      <c r="U463" s="1" t="s">
        <v>138</v>
      </c>
      <c r="V463" s="1" t="s">
        <v>138</v>
      </c>
      <c r="W463" s="1" t="s">
        <v>138</v>
      </c>
      <c r="X463" s="1" t="s">
        <v>138</v>
      </c>
      <c r="Y463" s="1" t="s">
        <v>138</v>
      </c>
      <c r="Z463" s="1" t="s">
        <v>138</v>
      </c>
      <c r="AA463" s="1">
        <v>57.75</v>
      </c>
      <c r="AB463" s="1">
        <v>17.66</v>
      </c>
      <c r="AC463" s="2" t="s">
        <v>968</v>
      </c>
      <c r="AD463" s="2" t="s">
        <v>1404</v>
      </c>
      <c r="AE463" s="1">
        <f t="shared" si="16"/>
        <v>8</v>
      </c>
      <c r="AF463" s="121" t="s">
        <v>3116</v>
      </c>
    </row>
    <row r="464" spans="1:32" x14ac:dyDescent="0.2">
      <c r="A464" s="14">
        <v>262</v>
      </c>
      <c r="B464" s="3" t="s">
        <v>1205</v>
      </c>
      <c r="C464" s="27" t="s">
        <v>17</v>
      </c>
      <c r="D464" s="27" t="s">
        <v>17</v>
      </c>
      <c r="E464" s="4" t="s">
        <v>1338</v>
      </c>
      <c r="F464" s="4" t="s">
        <v>1339</v>
      </c>
      <c r="G464" s="4" t="s">
        <v>1146</v>
      </c>
      <c r="H464" s="3" t="s">
        <v>1208</v>
      </c>
      <c r="I464" s="27">
        <v>20.959890000000001</v>
      </c>
      <c r="J464" s="27">
        <v>-101.4337</v>
      </c>
      <c r="K464" s="3" t="s">
        <v>139</v>
      </c>
      <c r="L464" s="5" t="str">
        <f t="shared" si="15"/>
        <v>Ver en Google Maps</v>
      </c>
      <c r="M464" s="15">
        <v>1</v>
      </c>
      <c r="N464" s="7">
        <v>45937</v>
      </c>
      <c r="O464" s="1">
        <f>DAY(Tabla14[[#This Row],[Fecha de rev]])</f>
        <v>7</v>
      </c>
      <c r="P464" s="1">
        <f>MONTH(Tabla14[[#This Row],[Fecha de rev]])</f>
        <v>10</v>
      </c>
      <c r="Q464" s="1">
        <f>YEAR(Tabla14[[#This Row],[Fecha de rev]])</f>
        <v>2025</v>
      </c>
      <c r="R464" s="1">
        <v>1</v>
      </c>
      <c r="S464" s="1" t="s">
        <v>138</v>
      </c>
      <c r="T464" s="1" t="s">
        <v>138</v>
      </c>
      <c r="U464" s="1" t="s">
        <v>138</v>
      </c>
      <c r="V464" s="1" t="s">
        <v>138</v>
      </c>
      <c r="W464" s="1" t="s">
        <v>138</v>
      </c>
      <c r="X464" s="1" t="s">
        <v>138</v>
      </c>
      <c r="Y464" s="1" t="s">
        <v>138</v>
      </c>
      <c r="Z464" s="1" t="s">
        <v>138</v>
      </c>
      <c r="AA464" s="1">
        <v>32.200000000000003</v>
      </c>
      <c r="AB464" s="1">
        <v>31.41</v>
      </c>
      <c r="AC464" s="2" t="s">
        <v>968</v>
      </c>
      <c r="AD464" s="2" t="s">
        <v>1404</v>
      </c>
      <c r="AE464" s="1">
        <f t="shared" si="16"/>
        <v>8</v>
      </c>
      <c r="AF464" s="121" t="s">
        <v>3116</v>
      </c>
    </row>
    <row r="465" spans="1:32" x14ac:dyDescent="0.2">
      <c r="A465" s="14">
        <v>263</v>
      </c>
      <c r="B465" s="3" t="s">
        <v>1205</v>
      </c>
      <c r="C465" s="27" t="s">
        <v>17</v>
      </c>
      <c r="D465" s="27" t="s">
        <v>17</v>
      </c>
      <c r="E465" s="4" t="s">
        <v>1340</v>
      </c>
      <c r="F465" s="4" t="s">
        <v>1341</v>
      </c>
      <c r="G465" s="4" t="s">
        <v>1809</v>
      </c>
      <c r="H465" s="3" t="s">
        <v>1208</v>
      </c>
      <c r="I465" s="27">
        <v>20.949940000000002</v>
      </c>
      <c r="J465" s="27">
        <v>-101.43789</v>
      </c>
      <c r="K465" s="3"/>
      <c r="L465" s="5" t="str">
        <f t="shared" si="15"/>
        <v>Ver en Google Maps</v>
      </c>
      <c r="M465" s="15">
        <v>1</v>
      </c>
      <c r="O465" s="1">
        <f>DAY(Tabla14[[#This Row],[Fecha de rev]])</f>
        <v>0</v>
      </c>
      <c r="P465" s="1">
        <f>MONTH(Tabla14[[#This Row],[Fecha de rev]])</f>
        <v>1</v>
      </c>
      <c r="Q465" s="1">
        <f>YEAR(Tabla14[[#This Row],[Fecha de rev]])</f>
        <v>1900</v>
      </c>
      <c r="AF465" s="121"/>
    </row>
    <row r="466" spans="1:32" x14ac:dyDescent="0.2">
      <c r="A466" s="14">
        <v>300</v>
      </c>
      <c r="B466" s="3" t="s">
        <v>1205</v>
      </c>
      <c r="C466" s="27" t="s">
        <v>16</v>
      </c>
      <c r="D466" s="27" t="s">
        <v>16</v>
      </c>
      <c r="E466" s="4" t="s">
        <v>1248</v>
      </c>
      <c r="F466" s="4" t="s">
        <v>1249</v>
      </c>
      <c r="G466" s="4" t="s">
        <v>1810</v>
      </c>
      <c r="H466" s="3" t="s">
        <v>1208</v>
      </c>
      <c r="I466" s="27">
        <v>20.95147</v>
      </c>
      <c r="J466" s="27">
        <v>-101.41773999999999</v>
      </c>
      <c r="K466" s="3" t="s">
        <v>139</v>
      </c>
      <c r="L466" s="5" t="str">
        <f t="shared" si="15"/>
        <v>Ver en Google Maps</v>
      </c>
      <c r="M466" s="15">
        <v>1</v>
      </c>
      <c r="N466" s="7">
        <v>45937</v>
      </c>
      <c r="O466" s="1">
        <f>DAY(Tabla14[[#This Row],[Fecha de rev]])</f>
        <v>7</v>
      </c>
      <c r="P466" s="1">
        <f>MONTH(Tabla14[[#This Row],[Fecha de rev]])</f>
        <v>10</v>
      </c>
      <c r="Q466" s="1">
        <f>YEAR(Tabla14[[#This Row],[Fecha de rev]])</f>
        <v>2025</v>
      </c>
      <c r="R466" s="1">
        <v>1</v>
      </c>
      <c r="S466" s="1" t="s">
        <v>138</v>
      </c>
      <c r="T466" s="1" t="s">
        <v>138</v>
      </c>
      <c r="U466" s="1" t="s">
        <v>138</v>
      </c>
      <c r="V466" s="1" t="s">
        <v>138</v>
      </c>
      <c r="W466" s="1" t="s">
        <v>138</v>
      </c>
      <c r="X466" s="1" t="s">
        <v>138</v>
      </c>
      <c r="Y466" s="1" t="s">
        <v>138</v>
      </c>
      <c r="Z466" s="1" t="s">
        <v>934</v>
      </c>
      <c r="AA466" s="1">
        <v>8.94</v>
      </c>
      <c r="AB466" s="1">
        <v>19.100000000000001</v>
      </c>
      <c r="AC466" s="2" t="s">
        <v>1408</v>
      </c>
      <c r="AD466" s="2" t="s">
        <v>1404</v>
      </c>
      <c r="AE466" s="1">
        <f t="shared" si="16"/>
        <v>7</v>
      </c>
      <c r="AF466" s="121"/>
    </row>
    <row r="467" spans="1:32" x14ac:dyDescent="0.2">
      <c r="A467" s="14">
        <v>301</v>
      </c>
      <c r="B467" s="3" t="s">
        <v>1205</v>
      </c>
      <c r="C467" s="27" t="s">
        <v>16</v>
      </c>
      <c r="D467" s="27" t="s">
        <v>16</v>
      </c>
      <c r="E467" s="4" t="s">
        <v>1250</v>
      </c>
      <c r="F467" s="4" t="s">
        <v>1251</v>
      </c>
      <c r="G467" s="4" t="s">
        <v>1803</v>
      </c>
      <c r="H467" s="3" t="s">
        <v>1208</v>
      </c>
      <c r="I467" s="27">
        <v>20.938289999999999</v>
      </c>
      <c r="J467" s="27">
        <v>-101.42421</v>
      </c>
      <c r="K467" s="3" t="s">
        <v>139</v>
      </c>
      <c r="L467" s="5" t="str">
        <f t="shared" si="15"/>
        <v>Ver en Google Maps</v>
      </c>
      <c r="M467" s="15">
        <v>1</v>
      </c>
      <c r="N467" s="7">
        <v>45937</v>
      </c>
      <c r="O467" s="1">
        <f>DAY(Tabla14[[#This Row],[Fecha de rev]])</f>
        <v>7</v>
      </c>
      <c r="P467" s="1">
        <f>MONTH(Tabla14[[#This Row],[Fecha de rev]])</f>
        <v>10</v>
      </c>
      <c r="Q467" s="1">
        <f>YEAR(Tabla14[[#This Row],[Fecha de rev]])</f>
        <v>2025</v>
      </c>
      <c r="R467" s="1">
        <v>1</v>
      </c>
      <c r="S467" s="1" t="s">
        <v>138</v>
      </c>
      <c r="T467" s="1" t="s">
        <v>138</v>
      </c>
      <c r="U467" s="1" t="s">
        <v>138</v>
      </c>
      <c r="V467" s="1" t="s">
        <v>138</v>
      </c>
      <c r="W467" s="1" t="s">
        <v>138</v>
      </c>
      <c r="X467" s="1" t="s">
        <v>138</v>
      </c>
      <c r="Y467" s="1" t="s">
        <v>138</v>
      </c>
      <c r="Z467" s="1" t="s">
        <v>138</v>
      </c>
      <c r="AA467" s="1">
        <v>17.62</v>
      </c>
      <c r="AB467" s="1">
        <v>102.27</v>
      </c>
      <c r="AC467" s="2" t="s">
        <v>968</v>
      </c>
      <c r="AD467" s="2" t="s">
        <v>1404</v>
      </c>
      <c r="AE467" s="1">
        <f t="shared" si="16"/>
        <v>8</v>
      </c>
      <c r="AF467" s="121" t="s">
        <v>3116</v>
      </c>
    </row>
    <row r="468" spans="1:32" x14ac:dyDescent="0.2">
      <c r="A468" s="14">
        <v>302</v>
      </c>
      <c r="B468" s="3" t="s">
        <v>1205</v>
      </c>
      <c r="C468" s="27" t="s">
        <v>16</v>
      </c>
      <c r="D468" s="27" t="s">
        <v>16</v>
      </c>
      <c r="E468" s="4" t="s">
        <v>1252</v>
      </c>
      <c r="F468" s="4" t="s">
        <v>1253</v>
      </c>
      <c r="G468" s="4" t="s">
        <v>1802</v>
      </c>
      <c r="H468" s="3" t="s">
        <v>1208</v>
      </c>
      <c r="I468" s="27">
        <v>20.94585</v>
      </c>
      <c r="J468" s="27">
        <v>-101.42771</v>
      </c>
      <c r="K468" s="3" t="s">
        <v>139</v>
      </c>
      <c r="L468" s="5" t="str">
        <f t="shared" si="15"/>
        <v>Ver en Google Maps</v>
      </c>
      <c r="M468" s="15">
        <v>1</v>
      </c>
      <c r="N468" s="7">
        <v>45937</v>
      </c>
      <c r="O468" s="1">
        <f>DAY(Tabla14[[#This Row],[Fecha de rev]])</f>
        <v>7</v>
      </c>
      <c r="P468" s="1">
        <f>MONTH(Tabla14[[#This Row],[Fecha de rev]])</f>
        <v>10</v>
      </c>
      <c r="Q468" s="1">
        <f>YEAR(Tabla14[[#This Row],[Fecha de rev]])</f>
        <v>2025</v>
      </c>
      <c r="R468" s="1">
        <v>1</v>
      </c>
      <c r="S468" s="1" t="s">
        <v>138</v>
      </c>
      <c r="T468" s="1" t="s">
        <v>138</v>
      </c>
      <c r="U468" s="1" t="s">
        <v>138</v>
      </c>
      <c r="V468" s="1" t="s">
        <v>138</v>
      </c>
      <c r="W468" s="1" t="s">
        <v>138</v>
      </c>
      <c r="X468" s="1" t="s">
        <v>138</v>
      </c>
      <c r="Y468" s="1" t="s">
        <v>138</v>
      </c>
      <c r="Z468" s="1" t="s">
        <v>138</v>
      </c>
      <c r="AA468" s="1">
        <v>34.520000000000003</v>
      </c>
      <c r="AB468" s="1">
        <v>30.91</v>
      </c>
      <c r="AC468" s="2" t="s">
        <v>1410</v>
      </c>
      <c r="AD468" s="2" t="s">
        <v>1404</v>
      </c>
      <c r="AE468" s="1">
        <f t="shared" si="16"/>
        <v>8</v>
      </c>
      <c r="AF468" s="121" t="s">
        <v>3116</v>
      </c>
    </row>
    <row r="469" spans="1:32" x14ac:dyDescent="0.2">
      <c r="A469" s="14">
        <v>303</v>
      </c>
      <c r="B469" s="3" t="s">
        <v>1205</v>
      </c>
      <c r="C469" s="27" t="s">
        <v>16</v>
      </c>
      <c r="D469" s="27" t="s">
        <v>16</v>
      </c>
      <c r="E469" s="4" t="s">
        <v>1254</v>
      </c>
      <c r="F469" s="4" t="s">
        <v>1255</v>
      </c>
      <c r="G469" s="4" t="s">
        <v>1811</v>
      </c>
      <c r="H469" s="3" t="s">
        <v>1208</v>
      </c>
      <c r="I469" s="27">
        <v>20.946300000000001</v>
      </c>
      <c r="J469" s="27">
        <v>-101.42281</v>
      </c>
      <c r="K469" s="3" t="s">
        <v>139</v>
      </c>
      <c r="L469" s="5" t="str">
        <f t="shared" si="15"/>
        <v>Ver en Google Maps</v>
      </c>
      <c r="M469" s="15">
        <v>1</v>
      </c>
      <c r="N469" s="7">
        <v>45937</v>
      </c>
      <c r="O469" s="1">
        <f>DAY(Tabla14[[#This Row],[Fecha de rev]])</f>
        <v>7</v>
      </c>
      <c r="P469" s="1">
        <f>MONTH(Tabla14[[#This Row],[Fecha de rev]])</f>
        <v>10</v>
      </c>
      <c r="Q469" s="1">
        <f>YEAR(Tabla14[[#This Row],[Fecha de rev]])</f>
        <v>2025</v>
      </c>
      <c r="R469" s="1">
        <v>1</v>
      </c>
      <c r="S469" s="1" t="s">
        <v>934</v>
      </c>
      <c r="T469" s="1" t="s">
        <v>934</v>
      </c>
      <c r="U469" s="1" t="s">
        <v>934</v>
      </c>
      <c r="V469" s="1" t="s">
        <v>934</v>
      </c>
      <c r="W469" s="1" t="s">
        <v>934</v>
      </c>
      <c r="X469" s="1" t="s">
        <v>934</v>
      </c>
      <c r="Y469" s="1" t="s">
        <v>934</v>
      </c>
      <c r="Z469" s="1" t="s">
        <v>934</v>
      </c>
      <c r="AA469" s="1">
        <v>0</v>
      </c>
      <c r="AB469" s="1">
        <v>0</v>
      </c>
      <c r="AC469" s="2" t="s">
        <v>1417</v>
      </c>
      <c r="AD469" s="2" t="s">
        <v>1404</v>
      </c>
      <c r="AE469" s="1">
        <f t="shared" si="16"/>
        <v>0</v>
      </c>
      <c r="AF469" s="121" t="s">
        <v>3115</v>
      </c>
    </row>
    <row r="470" spans="1:32" x14ac:dyDescent="0.2">
      <c r="A470" s="14">
        <v>304</v>
      </c>
      <c r="B470" s="3" t="s">
        <v>1205</v>
      </c>
      <c r="C470" s="27" t="s">
        <v>16</v>
      </c>
      <c r="D470" s="27" t="s">
        <v>16</v>
      </c>
      <c r="E470" s="4" t="s">
        <v>1342</v>
      </c>
      <c r="F470" s="4" t="s">
        <v>1343</v>
      </c>
      <c r="G470" s="4" t="s">
        <v>1344</v>
      </c>
      <c r="H470" s="3" t="s">
        <v>1208</v>
      </c>
      <c r="I470" s="27">
        <v>20.975248000000001</v>
      </c>
      <c r="J470" s="27">
        <v>-101.450175</v>
      </c>
      <c r="K470" s="3"/>
      <c r="L470" s="5" t="str">
        <f t="shared" si="15"/>
        <v>Ver en Google Maps</v>
      </c>
      <c r="M470" s="15">
        <v>1</v>
      </c>
      <c r="O470" s="1">
        <f>DAY(Tabla14[[#This Row],[Fecha de rev]])</f>
        <v>0</v>
      </c>
      <c r="P470" s="1">
        <f>MONTH(Tabla14[[#This Row],[Fecha de rev]])</f>
        <v>1</v>
      </c>
      <c r="Q470" s="1">
        <f>YEAR(Tabla14[[#This Row],[Fecha de rev]])</f>
        <v>1900</v>
      </c>
      <c r="AF470" s="121"/>
    </row>
    <row r="471" spans="1:32" x14ac:dyDescent="0.2">
      <c r="A471" s="14">
        <v>310</v>
      </c>
      <c r="B471" s="3" t="s">
        <v>1205</v>
      </c>
      <c r="C471" s="27" t="s">
        <v>16</v>
      </c>
      <c r="D471" s="27" t="s">
        <v>16</v>
      </c>
      <c r="E471" s="4" t="s">
        <v>1256</v>
      </c>
      <c r="F471" s="4" t="s">
        <v>1257</v>
      </c>
      <c r="G471" s="4" t="s">
        <v>1258</v>
      </c>
      <c r="H471" s="3" t="s">
        <v>1208</v>
      </c>
      <c r="I471" s="27">
        <v>20.948979999999999</v>
      </c>
      <c r="J471" s="27">
        <v>-101.41598</v>
      </c>
      <c r="K471" s="3"/>
      <c r="L471" s="5" t="str">
        <f t="shared" si="15"/>
        <v>Ver en Google Maps</v>
      </c>
      <c r="M471" s="15">
        <v>1</v>
      </c>
      <c r="O471" s="1">
        <f>DAY(Tabla14[[#This Row],[Fecha de rev]])</f>
        <v>0</v>
      </c>
      <c r="P471" s="1">
        <f>MONTH(Tabla14[[#This Row],[Fecha de rev]])</f>
        <v>1</v>
      </c>
      <c r="Q471" s="1">
        <f>YEAR(Tabla14[[#This Row],[Fecha de rev]])</f>
        <v>1900</v>
      </c>
      <c r="AF471" s="121"/>
    </row>
    <row r="472" spans="1:32" x14ac:dyDescent="0.2">
      <c r="A472" s="14">
        <v>324</v>
      </c>
      <c r="B472" s="3" t="s">
        <v>1205</v>
      </c>
      <c r="C472" s="27" t="s">
        <v>16</v>
      </c>
      <c r="D472" s="27" t="s">
        <v>16</v>
      </c>
      <c r="E472" s="4" t="s">
        <v>1259</v>
      </c>
      <c r="F472" s="4" t="s">
        <v>1260</v>
      </c>
      <c r="G472" s="4" t="s">
        <v>1812</v>
      </c>
      <c r="H472" s="3" t="s">
        <v>1208</v>
      </c>
      <c r="I472" s="27">
        <v>20.93486</v>
      </c>
      <c r="J472" s="27">
        <v>-101.42997</v>
      </c>
      <c r="K472" s="3" t="s">
        <v>139</v>
      </c>
      <c r="L472" s="5" t="str">
        <f t="shared" si="15"/>
        <v>Ver en Google Maps</v>
      </c>
      <c r="M472" s="15">
        <v>1</v>
      </c>
      <c r="N472" s="7">
        <v>45937</v>
      </c>
      <c r="O472" s="1">
        <f>DAY(Tabla14[[#This Row],[Fecha de rev]])</f>
        <v>7</v>
      </c>
      <c r="P472" s="1">
        <f>MONTH(Tabla14[[#This Row],[Fecha de rev]])</f>
        <v>10</v>
      </c>
      <c r="Q472" s="1">
        <f>YEAR(Tabla14[[#This Row],[Fecha de rev]])</f>
        <v>2025</v>
      </c>
      <c r="R472" s="1">
        <v>1</v>
      </c>
      <c r="S472" s="1" t="s">
        <v>138</v>
      </c>
      <c r="T472" s="1" t="s">
        <v>138</v>
      </c>
      <c r="U472" s="1" t="s">
        <v>138</v>
      </c>
      <c r="V472" s="1" t="s">
        <v>138</v>
      </c>
      <c r="W472" s="1" t="s">
        <v>138</v>
      </c>
      <c r="X472" s="1" t="s">
        <v>138</v>
      </c>
      <c r="Y472" s="1" t="s">
        <v>138</v>
      </c>
      <c r="Z472" s="1" t="s">
        <v>138</v>
      </c>
      <c r="AA472" s="1">
        <v>34.270000000000003</v>
      </c>
      <c r="AB472" s="1">
        <v>21.98</v>
      </c>
      <c r="AC472" s="2" t="s">
        <v>968</v>
      </c>
      <c r="AD472" s="2" t="s">
        <v>1404</v>
      </c>
      <c r="AE472" s="1">
        <f t="shared" si="16"/>
        <v>8</v>
      </c>
      <c r="AF472" s="121" t="s">
        <v>3116</v>
      </c>
    </row>
    <row r="473" spans="1:32" x14ac:dyDescent="0.2">
      <c r="A473" s="14">
        <v>373</v>
      </c>
      <c r="B473" s="3" t="s">
        <v>1205</v>
      </c>
      <c r="C473" s="27" t="s">
        <v>16</v>
      </c>
      <c r="D473" s="27" t="s">
        <v>16</v>
      </c>
      <c r="E473" s="4" t="s">
        <v>1261</v>
      </c>
      <c r="F473" s="4" t="s">
        <v>1262</v>
      </c>
      <c r="G473" s="4" t="s">
        <v>1801</v>
      </c>
      <c r="H473" s="3" t="s">
        <v>1208</v>
      </c>
      <c r="I473" s="27">
        <v>20.962299999999999</v>
      </c>
      <c r="J473" s="27">
        <v>-101.41929</v>
      </c>
      <c r="K473" s="3" t="s">
        <v>139</v>
      </c>
      <c r="L473" s="5" t="str">
        <f t="shared" si="15"/>
        <v>Ver en Google Maps</v>
      </c>
      <c r="M473" s="15">
        <v>1</v>
      </c>
      <c r="N473" s="7">
        <v>45937</v>
      </c>
      <c r="O473" s="1">
        <f>DAY(Tabla14[[#This Row],[Fecha de rev]])</f>
        <v>7</v>
      </c>
      <c r="P473" s="1">
        <f>MONTH(Tabla14[[#This Row],[Fecha de rev]])</f>
        <v>10</v>
      </c>
      <c r="Q473" s="1">
        <f>YEAR(Tabla14[[#This Row],[Fecha de rev]])</f>
        <v>2025</v>
      </c>
      <c r="R473" s="1">
        <v>1</v>
      </c>
      <c r="S473" s="1" t="s">
        <v>138</v>
      </c>
      <c r="T473" s="1" t="s">
        <v>138</v>
      </c>
      <c r="U473" s="1" t="s">
        <v>934</v>
      </c>
      <c r="V473" s="1" t="s">
        <v>934</v>
      </c>
      <c r="W473" s="1" t="s">
        <v>138</v>
      </c>
      <c r="X473" s="1" t="s">
        <v>934</v>
      </c>
      <c r="Y473" s="1" t="s">
        <v>934</v>
      </c>
      <c r="Z473" s="1" t="s">
        <v>934</v>
      </c>
      <c r="AA473" s="1">
        <v>0</v>
      </c>
      <c r="AB473" s="1">
        <v>0</v>
      </c>
      <c r="AC473" s="2" t="s">
        <v>1405</v>
      </c>
      <c r="AD473" s="2" t="s">
        <v>1404</v>
      </c>
      <c r="AE473" s="1">
        <f t="shared" si="16"/>
        <v>3</v>
      </c>
      <c r="AF473" s="121"/>
    </row>
    <row r="474" spans="1:32" x14ac:dyDescent="0.2">
      <c r="A474" s="14">
        <v>374</v>
      </c>
      <c r="B474" s="3" t="s">
        <v>1205</v>
      </c>
      <c r="C474" s="27" t="s">
        <v>16</v>
      </c>
      <c r="D474" s="27" t="s">
        <v>16</v>
      </c>
      <c r="E474" s="4" t="s">
        <v>1263</v>
      </c>
      <c r="F474" s="4" t="s">
        <v>1264</v>
      </c>
      <c r="G474" s="4" t="s">
        <v>1802</v>
      </c>
      <c r="H474" s="3" t="s">
        <v>1208</v>
      </c>
      <c r="I474" s="27">
        <v>20.945319999999999</v>
      </c>
      <c r="J474" s="27">
        <v>-101.43312</v>
      </c>
      <c r="K474" s="3"/>
      <c r="L474" s="5" t="str">
        <f t="shared" si="15"/>
        <v>Ver en Google Maps</v>
      </c>
      <c r="M474" s="15">
        <v>1</v>
      </c>
      <c r="O474" s="1">
        <f>DAY(Tabla14[[#This Row],[Fecha de rev]])</f>
        <v>0</v>
      </c>
      <c r="P474" s="1">
        <f>MONTH(Tabla14[[#This Row],[Fecha de rev]])</f>
        <v>1</v>
      </c>
      <c r="Q474" s="1">
        <f>YEAR(Tabla14[[#This Row],[Fecha de rev]])</f>
        <v>1900</v>
      </c>
      <c r="AF474" s="121"/>
    </row>
    <row r="475" spans="1:32" x14ac:dyDescent="0.2">
      <c r="A475" s="14">
        <v>376</v>
      </c>
      <c r="B475" s="3" t="s">
        <v>1205</v>
      </c>
      <c r="C475" s="27" t="s">
        <v>16</v>
      </c>
      <c r="D475" s="27" t="s">
        <v>16</v>
      </c>
      <c r="E475" s="4" t="s">
        <v>1265</v>
      </c>
      <c r="F475" s="4" t="s">
        <v>1266</v>
      </c>
      <c r="G475" s="4" t="s">
        <v>980</v>
      </c>
      <c r="H475" s="3" t="s">
        <v>1208</v>
      </c>
      <c r="I475" s="27">
        <v>20.942889999999998</v>
      </c>
      <c r="J475" s="27">
        <v>-101.43875</v>
      </c>
      <c r="K475" s="3"/>
      <c r="L475" s="5" t="str">
        <f t="shared" si="15"/>
        <v>Ver en Google Maps</v>
      </c>
      <c r="M475" s="15">
        <v>1</v>
      </c>
      <c r="O475" s="1">
        <f>DAY(Tabla14[[#This Row],[Fecha de rev]])</f>
        <v>0</v>
      </c>
      <c r="P475" s="1">
        <f>MONTH(Tabla14[[#This Row],[Fecha de rev]])</f>
        <v>1</v>
      </c>
      <c r="Q475" s="1">
        <f>YEAR(Tabla14[[#This Row],[Fecha de rev]])</f>
        <v>1900</v>
      </c>
      <c r="AF475" s="121"/>
    </row>
    <row r="476" spans="1:32" x14ac:dyDescent="0.2">
      <c r="A476" s="14">
        <v>414</v>
      </c>
      <c r="B476" s="3" t="s">
        <v>1205</v>
      </c>
      <c r="C476" s="27" t="s">
        <v>16</v>
      </c>
      <c r="D476" s="27" t="s">
        <v>16</v>
      </c>
      <c r="E476" s="4" t="s">
        <v>1345</v>
      </c>
      <c r="F476" s="4" t="s">
        <v>1346</v>
      </c>
      <c r="G476" s="4" t="s">
        <v>1347</v>
      </c>
      <c r="H476" s="3" t="s">
        <v>1208</v>
      </c>
      <c r="I476" s="27">
        <v>20.933350000000001</v>
      </c>
      <c r="J476" s="27">
        <v>-101.44937</v>
      </c>
      <c r="K476" s="3"/>
      <c r="L476" s="5" t="str">
        <f t="shared" si="15"/>
        <v>Ver en Google Maps</v>
      </c>
      <c r="M476" s="15">
        <v>1</v>
      </c>
      <c r="O476" s="1">
        <f>DAY(Tabla14[[#This Row],[Fecha de rev]])</f>
        <v>0</v>
      </c>
      <c r="P476" s="1">
        <f>MONTH(Tabla14[[#This Row],[Fecha de rev]])</f>
        <v>1</v>
      </c>
      <c r="Q476" s="1">
        <f>YEAR(Tabla14[[#This Row],[Fecha de rev]])</f>
        <v>1900</v>
      </c>
      <c r="AF476" s="121"/>
    </row>
    <row r="477" spans="1:32" x14ac:dyDescent="0.2">
      <c r="A477" s="14">
        <v>441</v>
      </c>
      <c r="B477" s="3" t="s">
        <v>1205</v>
      </c>
      <c r="C477" s="27" t="s">
        <v>15</v>
      </c>
      <c r="D477" s="27" t="s">
        <v>15</v>
      </c>
      <c r="E477" s="4" t="s">
        <v>1267</v>
      </c>
      <c r="F477" s="4" t="s">
        <v>1268</v>
      </c>
      <c r="G477" s="4" t="s">
        <v>1813</v>
      </c>
      <c r="H477" s="3" t="s">
        <v>1208</v>
      </c>
      <c r="I477" s="27">
        <v>20.960056999999999</v>
      </c>
      <c r="J477" s="27">
        <v>-101.42662199999999</v>
      </c>
      <c r="K477" s="3" t="s">
        <v>139</v>
      </c>
      <c r="L477" s="5" t="str">
        <f t="shared" si="15"/>
        <v>Ver en Google Maps</v>
      </c>
      <c r="M477" s="15">
        <v>2</v>
      </c>
      <c r="N477" s="7">
        <v>45937</v>
      </c>
      <c r="O477" s="1">
        <f>DAY(Tabla14[[#This Row],[Fecha de rev]])</f>
        <v>7</v>
      </c>
      <c r="P477" s="1">
        <f>MONTH(Tabla14[[#This Row],[Fecha de rev]])</f>
        <v>10</v>
      </c>
      <c r="Q477" s="1">
        <f>YEAR(Tabla14[[#This Row],[Fecha de rev]])</f>
        <v>2025</v>
      </c>
      <c r="R477" s="1">
        <v>1</v>
      </c>
      <c r="S477" s="1" t="s">
        <v>138</v>
      </c>
      <c r="T477" s="1" t="s">
        <v>138</v>
      </c>
      <c r="U477" s="1" t="s">
        <v>138</v>
      </c>
      <c r="V477" s="1" t="s">
        <v>138</v>
      </c>
      <c r="W477" s="1" t="s">
        <v>138</v>
      </c>
      <c r="X477" s="1" t="s">
        <v>138</v>
      </c>
      <c r="Y477" s="1" t="s">
        <v>138</v>
      </c>
      <c r="Z477" s="1" t="s">
        <v>138</v>
      </c>
      <c r="AA477" s="1">
        <v>15</v>
      </c>
      <c r="AB477" s="1">
        <v>8.49</v>
      </c>
      <c r="AC477" s="2" t="s">
        <v>968</v>
      </c>
      <c r="AD477" s="2" t="s">
        <v>1404</v>
      </c>
      <c r="AE477" s="1">
        <f t="shared" si="16"/>
        <v>8</v>
      </c>
      <c r="AF477" s="121" t="s">
        <v>3116</v>
      </c>
    </row>
    <row r="478" spans="1:32" x14ac:dyDescent="0.2">
      <c r="A478" s="14">
        <v>444</v>
      </c>
      <c r="B478" s="3" t="s">
        <v>1205</v>
      </c>
      <c r="C478" s="27" t="s">
        <v>16</v>
      </c>
      <c r="D478" s="27" t="s">
        <v>16</v>
      </c>
      <c r="E478" s="4" t="s">
        <v>1269</v>
      </c>
      <c r="F478" s="4" t="s">
        <v>1270</v>
      </c>
      <c r="G478" s="4" t="s">
        <v>1814</v>
      </c>
      <c r="H478" s="3" t="s">
        <v>1208</v>
      </c>
      <c r="I478" s="27">
        <v>20.94961</v>
      </c>
      <c r="J478" s="27">
        <v>-101.42922</v>
      </c>
      <c r="K478" s="3" t="s">
        <v>139</v>
      </c>
      <c r="L478" s="5" t="str">
        <f t="shared" si="15"/>
        <v>Ver en Google Maps</v>
      </c>
      <c r="M478" s="15">
        <v>1</v>
      </c>
      <c r="N478" s="7">
        <v>45937</v>
      </c>
      <c r="O478" s="1">
        <f>DAY(Tabla14[[#This Row],[Fecha de rev]])</f>
        <v>7</v>
      </c>
      <c r="P478" s="1">
        <f>MONTH(Tabla14[[#This Row],[Fecha de rev]])</f>
        <v>10</v>
      </c>
      <c r="Q478" s="1">
        <f>YEAR(Tabla14[[#This Row],[Fecha de rev]])</f>
        <v>2025</v>
      </c>
      <c r="R478" s="1">
        <v>1</v>
      </c>
      <c r="S478" s="1" t="s">
        <v>138</v>
      </c>
      <c r="T478" s="1" t="s">
        <v>138</v>
      </c>
      <c r="U478" s="1" t="s">
        <v>138</v>
      </c>
      <c r="V478" s="1" t="s">
        <v>138</v>
      </c>
      <c r="W478" s="1" t="s">
        <v>138</v>
      </c>
      <c r="X478" s="1" t="s">
        <v>138</v>
      </c>
      <c r="Y478" s="1" t="s">
        <v>138</v>
      </c>
      <c r="Z478" s="1" t="s">
        <v>138</v>
      </c>
      <c r="AA478" s="1">
        <v>34.5</v>
      </c>
      <c r="AB478" s="1">
        <v>30.89</v>
      </c>
      <c r="AC478" s="2" t="s">
        <v>968</v>
      </c>
      <c r="AD478" s="2" t="s">
        <v>1404</v>
      </c>
      <c r="AE478" s="1">
        <f t="shared" si="16"/>
        <v>8</v>
      </c>
      <c r="AF478" s="121" t="s">
        <v>3116</v>
      </c>
    </row>
    <row r="479" spans="1:32" x14ac:dyDescent="0.2">
      <c r="A479" s="14">
        <v>449</v>
      </c>
      <c r="B479" s="3" t="s">
        <v>1205</v>
      </c>
      <c r="C479" s="27" t="s">
        <v>16</v>
      </c>
      <c r="D479" s="27" t="s">
        <v>16</v>
      </c>
      <c r="E479" s="4" t="s">
        <v>1348</v>
      </c>
      <c r="F479" s="4" t="s">
        <v>1349</v>
      </c>
      <c r="G479" s="4" t="s">
        <v>1815</v>
      </c>
      <c r="H479" s="3" t="s">
        <v>1208</v>
      </c>
      <c r="I479" s="27">
        <v>20.951160000000002</v>
      </c>
      <c r="J479" s="27">
        <v>-101.40461999999999</v>
      </c>
      <c r="K479" s="3"/>
      <c r="L479" s="5" t="str">
        <f t="shared" si="15"/>
        <v>Ver en Google Maps</v>
      </c>
      <c r="M479" s="15">
        <v>1</v>
      </c>
      <c r="O479" s="1">
        <f>DAY(Tabla14[[#This Row],[Fecha de rev]])</f>
        <v>0</v>
      </c>
      <c r="P479" s="1">
        <f>MONTH(Tabla14[[#This Row],[Fecha de rev]])</f>
        <v>1</v>
      </c>
      <c r="Q479" s="1">
        <f>YEAR(Tabla14[[#This Row],[Fecha de rev]])</f>
        <v>1900</v>
      </c>
      <c r="AF479" s="121"/>
    </row>
    <row r="480" spans="1:32" x14ac:dyDescent="0.2">
      <c r="A480" s="14">
        <v>474</v>
      </c>
      <c r="B480" s="3" t="s">
        <v>1205</v>
      </c>
      <c r="C480" s="27" t="s">
        <v>16</v>
      </c>
      <c r="D480" s="27" t="s">
        <v>16</v>
      </c>
      <c r="E480" s="4" t="s">
        <v>1350</v>
      </c>
      <c r="F480" s="4" t="s">
        <v>1351</v>
      </c>
      <c r="G480" s="4" t="s">
        <v>1389</v>
      </c>
      <c r="H480" s="3" t="s">
        <v>1208</v>
      </c>
      <c r="I480" s="27">
        <v>20.96086</v>
      </c>
      <c r="J480" s="27">
        <v>-101.4302</v>
      </c>
      <c r="K480" s="3" t="s">
        <v>139</v>
      </c>
      <c r="L480" s="5" t="str">
        <f t="shared" si="15"/>
        <v>Ver en Google Maps</v>
      </c>
      <c r="M480" s="15">
        <v>1</v>
      </c>
      <c r="N480" s="7">
        <v>45937</v>
      </c>
      <c r="O480" s="1">
        <f>DAY(Tabla14[[#This Row],[Fecha de rev]])</f>
        <v>7</v>
      </c>
      <c r="P480" s="1">
        <f>MONTH(Tabla14[[#This Row],[Fecha de rev]])</f>
        <v>10</v>
      </c>
      <c r="Q480" s="1">
        <f>YEAR(Tabla14[[#This Row],[Fecha de rev]])</f>
        <v>2025</v>
      </c>
      <c r="R480" s="1">
        <v>1</v>
      </c>
      <c r="S480" s="1" t="s">
        <v>138</v>
      </c>
      <c r="T480" s="1" t="s">
        <v>138</v>
      </c>
      <c r="U480" s="1" t="s">
        <v>138</v>
      </c>
      <c r="V480" s="1" t="s">
        <v>138</v>
      </c>
      <c r="W480" s="1" t="s">
        <v>138</v>
      </c>
      <c r="X480" s="1" t="s">
        <v>138</v>
      </c>
      <c r="Y480" s="1" t="s">
        <v>138</v>
      </c>
      <c r="Z480" s="1" t="s">
        <v>138</v>
      </c>
      <c r="AA480" s="1">
        <v>34.270000000000003</v>
      </c>
      <c r="AB480" s="1">
        <v>31.19</v>
      </c>
      <c r="AC480" s="2" t="s">
        <v>968</v>
      </c>
      <c r="AD480" s="2" t="s">
        <v>1404</v>
      </c>
      <c r="AE480" s="1">
        <f t="shared" si="16"/>
        <v>8</v>
      </c>
      <c r="AF480" s="121" t="s">
        <v>3116</v>
      </c>
    </row>
    <row r="481" spans="1:32" x14ac:dyDescent="0.2">
      <c r="A481" s="14">
        <v>477</v>
      </c>
      <c r="B481" s="3" t="s">
        <v>1205</v>
      </c>
      <c r="C481" s="27" t="s">
        <v>16</v>
      </c>
      <c r="D481" s="27" t="s">
        <v>16</v>
      </c>
      <c r="E481" s="4" t="s">
        <v>1352</v>
      </c>
      <c r="F481" s="4" t="s">
        <v>1353</v>
      </c>
      <c r="G481" s="4" t="s">
        <v>1328</v>
      </c>
      <c r="H481" s="3" t="s">
        <v>1208</v>
      </c>
      <c r="I481" s="27">
        <v>20.980129999999999</v>
      </c>
      <c r="J481" s="27">
        <v>-101.41618</v>
      </c>
      <c r="K481" s="3"/>
      <c r="L481" s="5" t="str">
        <f t="shared" si="15"/>
        <v>Ver en Google Maps</v>
      </c>
      <c r="M481" s="15">
        <v>1</v>
      </c>
      <c r="O481" s="1">
        <f>DAY(Tabla14[[#This Row],[Fecha de rev]])</f>
        <v>0</v>
      </c>
      <c r="P481" s="1">
        <f>MONTH(Tabla14[[#This Row],[Fecha de rev]])</f>
        <v>1</v>
      </c>
      <c r="Q481" s="1">
        <f>YEAR(Tabla14[[#This Row],[Fecha de rev]])</f>
        <v>1900</v>
      </c>
      <c r="AF481" s="121"/>
    </row>
    <row r="482" spans="1:32" x14ac:dyDescent="0.2">
      <c r="A482" s="14">
        <v>508</v>
      </c>
      <c r="B482" s="3" t="s">
        <v>1205</v>
      </c>
      <c r="C482" s="27" t="s">
        <v>16</v>
      </c>
      <c r="D482" s="27" t="s">
        <v>16</v>
      </c>
      <c r="E482" s="4" t="s">
        <v>1354</v>
      </c>
      <c r="F482" s="4" t="s">
        <v>1355</v>
      </c>
      <c r="G482" s="4" t="s">
        <v>1356</v>
      </c>
      <c r="H482" s="3" t="s">
        <v>1208</v>
      </c>
      <c r="I482" s="27">
        <v>20.916716279214</v>
      </c>
      <c r="J482" s="27">
        <v>-101.457838063324</v>
      </c>
      <c r="K482" s="3"/>
      <c r="L482" s="5" t="str">
        <f t="shared" si="15"/>
        <v>Ver en Google Maps</v>
      </c>
      <c r="M482" s="15">
        <v>2</v>
      </c>
      <c r="O482" s="1">
        <f>DAY(Tabla14[[#This Row],[Fecha de rev]])</f>
        <v>0</v>
      </c>
      <c r="P482" s="1">
        <f>MONTH(Tabla14[[#This Row],[Fecha de rev]])</f>
        <v>1</v>
      </c>
      <c r="Q482" s="1">
        <f>YEAR(Tabla14[[#This Row],[Fecha de rev]])</f>
        <v>1900</v>
      </c>
      <c r="AF482" s="121"/>
    </row>
    <row r="483" spans="1:32" x14ac:dyDescent="0.2">
      <c r="A483" s="14">
        <v>529</v>
      </c>
      <c r="B483" s="3" t="s">
        <v>1205</v>
      </c>
      <c r="C483" s="27" t="s">
        <v>15</v>
      </c>
      <c r="D483" s="27" t="s">
        <v>15</v>
      </c>
      <c r="E483" s="4" t="s">
        <v>1271</v>
      </c>
      <c r="F483" s="4" t="s">
        <v>1272</v>
      </c>
      <c r="G483" s="4" t="s">
        <v>1802</v>
      </c>
      <c r="H483" s="3" t="s">
        <v>1208</v>
      </c>
      <c r="I483" s="27">
        <v>20.947330999999998</v>
      </c>
      <c r="J483" s="27">
        <v>-101.42667899999999</v>
      </c>
      <c r="K483" s="3" t="s">
        <v>139</v>
      </c>
      <c r="L483" s="5" t="str">
        <f t="shared" si="15"/>
        <v>Ver en Google Maps</v>
      </c>
      <c r="M483" s="15">
        <v>2</v>
      </c>
      <c r="N483" s="7">
        <v>45937</v>
      </c>
      <c r="O483" s="1">
        <f>DAY(Tabla14[[#This Row],[Fecha de rev]])</f>
        <v>7</v>
      </c>
      <c r="P483" s="1">
        <f>MONTH(Tabla14[[#This Row],[Fecha de rev]])</f>
        <v>10</v>
      </c>
      <c r="Q483" s="1">
        <f>YEAR(Tabla14[[#This Row],[Fecha de rev]])</f>
        <v>2025</v>
      </c>
      <c r="R483" s="1">
        <v>1</v>
      </c>
      <c r="S483" s="1" t="s">
        <v>934</v>
      </c>
      <c r="T483" s="1" t="s">
        <v>934</v>
      </c>
      <c r="U483" s="1" t="s">
        <v>934</v>
      </c>
      <c r="V483" s="1" t="s">
        <v>934</v>
      </c>
      <c r="W483" s="1" t="s">
        <v>934</v>
      </c>
      <c r="X483" s="1" t="s">
        <v>934</v>
      </c>
      <c r="Y483" s="1" t="s">
        <v>934</v>
      </c>
      <c r="Z483" s="1" t="s">
        <v>934</v>
      </c>
      <c r="AA483" s="1">
        <v>0</v>
      </c>
      <c r="AB483" s="1">
        <v>0</v>
      </c>
      <c r="AC483" s="2" t="s">
        <v>1414</v>
      </c>
      <c r="AD483" s="2" t="s">
        <v>1404</v>
      </c>
      <c r="AE483" s="1">
        <f t="shared" si="16"/>
        <v>0</v>
      </c>
      <c r="AF483" s="121" t="s">
        <v>3115</v>
      </c>
    </row>
    <row r="484" spans="1:32" x14ac:dyDescent="0.2">
      <c r="A484" s="14">
        <v>538</v>
      </c>
      <c r="B484" s="3" t="s">
        <v>1205</v>
      </c>
      <c r="C484" s="27" t="s">
        <v>15</v>
      </c>
      <c r="D484" s="27" t="s">
        <v>15</v>
      </c>
      <c r="E484" s="4" t="s">
        <v>1273</v>
      </c>
      <c r="F484" s="4" t="s">
        <v>1274</v>
      </c>
      <c r="G484" s="4" t="s">
        <v>1816</v>
      </c>
      <c r="H484" s="3" t="s">
        <v>1208</v>
      </c>
      <c r="I484" s="27">
        <v>20.965129999999998</v>
      </c>
      <c r="J484" s="27">
        <v>-101.420795</v>
      </c>
      <c r="K484" s="3"/>
      <c r="L484" s="5" t="str">
        <f t="shared" si="15"/>
        <v>Ver en Google Maps</v>
      </c>
      <c r="M484" s="15">
        <v>1</v>
      </c>
      <c r="O484" s="1">
        <f>DAY(Tabla14[[#This Row],[Fecha de rev]])</f>
        <v>0</v>
      </c>
      <c r="P484" s="1">
        <f>MONTH(Tabla14[[#This Row],[Fecha de rev]])</f>
        <v>1</v>
      </c>
      <c r="Q484" s="1">
        <f>YEAR(Tabla14[[#This Row],[Fecha de rev]])</f>
        <v>1900</v>
      </c>
      <c r="AF484" s="121"/>
    </row>
    <row r="485" spans="1:32" x14ac:dyDescent="0.2">
      <c r="A485" s="14">
        <v>539</v>
      </c>
      <c r="B485" s="3" t="s">
        <v>1205</v>
      </c>
      <c r="C485" s="27" t="s">
        <v>15</v>
      </c>
      <c r="D485" s="27" t="s">
        <v>15</v>
      </c>
      <c r="E485" s="4" t="s">
        <v>1357</v>
      </c>
      <c r="F485" s="4" t="s">
        <v>1358</v>
      </c>
      <c r="G485" s="4" t="s">
        <v>1359</v>
      </c>
      <c r="H485" s="3" t="s">
        <v>1208</v>
      </c>
      <c r="I485" s="27">
        <v>20.94435</v>
      </c>
      <c r="J485" s="27">
        <v>-101.444515</v>
      </c>
      <c r="K485" s="3"/>
      <c r="L485" s="5" t="str">
        <f t="shared" si="15"/>
        <v>Ver en Google Maps</v>
      </c>
      <c r="M485" s="15">
        <v>2</v>
      </c>
      <c r="O485" s="1">
        <f>DAY(Tabla14[[#This Row],[Fecha de rev]])</f>
        <v>0</v>
      </c>
      <c r="P485" s="1">
        <f>MONTH(Tabla14[[#This Row],[Fecha de rev]])</f>
        <v>1</v>
      </c>
      <c r="Q485" s="1">
        <f>YEAR(Tabla14[[#This Row],[Fecha de rev]])</f>
        <v>1900</v>
      </c>
      <c r="AF485" s="121"/>
    </row>
    <row r="486" spans="1:32" x14ac:dyDescent="0.2">
      <c r="A486" s="14">
        <v>547</v>
      </c>
      <c r="B486" s="3" t="s">
        <v>1205</v>
      </c>
      <c r="C486" s="27" t="s">
        <v>17</v>
      </c>
      <c r="D486" s="27" t="s">
        <v>17</v>
      </c>
      <c r="E486" s="4" t="s">
        <v>1360</v>
      </c>
      <c r="F486" s="4" t="s">
        <v>1361</v>
      </c>
      <c r="G486" s="4" t="s">
        <v>1817</v>
      </c>
      <c r="H486" s="3" t="s">
        <v>1208</v>
      </c>
      <c r="I486" s="27">
        <v>20.951319999999999</v>
      </c>
      <c r="J486" s="27">
        <v>-101.44101000000001</v>
      </c>
      <c r="K486" s="3"/>
      <c r="L486" s="5" t="str">
        <f t="shared" si="15"/>
        <v>Ver en Google Maps</v>
      </c>
      <c r="M486" s="15">
        <v>1</v>
      </c>
      <c r="O486" s="1">
        <f>DAY(Tabla14[[#This Row],[Fecha de rev]])</f>
        <v>0</v>
      </c>
      <c r="P486" s="1">
        <f>MONTH(Tabla14[[#This Row],[Fecha de rev]])</f>
        <v>1</v>
      </c>
      <c r="Q486" s="1">
        <f>YEAR(Tabla14[[#This Row],[Fecha de rev]])</f>
        <v>1900</v>
      </c>
      <c r="AF486" s="121"/>
    </row>
    <row r="487" spans="1:32" x14ac:dyDescent="0.2">
      <c r="A487" s="14">
        <v>556</v>
      </c>
      <c r="B487" s="3" t="s">
        <v>1205</v>
      </c>
      <c r="C487" s="27" t="s">
        <v>17</v>
      </c>
      <c r="D487" s="27" t="s">
        <v>17</v>
      </c>
      <c r="E487" s="4" t="s">
        <v>1275</v>
      </c>
      <c r="F487" s="4" t="s">
        <v>1276</v>
      </c>
      <c r="G487" s="4" t="s">
        <v>360</v>
      </c>
      <c r="H487" s="3" t="s">
        <v>1208</v>
      </c>
      <c r="I487" s="27">
        <v>20.948519999999998</v>
      </c>
      <c r="J487" s="27">
        <v>-101.42618</v>
      </c>
      <c r="K487" s="3" t="s">
        <v>139</v>
      </c>
      <c r="L487" s="5" t="str">
        <f t="shared" si="15"/>
        <v>Ver en Google Maps</v>
      </c>
      <c r="M487" s="15">
        <v>1</v>
      </c>
      <c r="N487" s="7">
        <v>45937</v>
      </c>
      <c r="O487" s="1">
        <f>DAY(Tabla14[[#This Row],[Fecha de rev]])</f>
        <v>7</v>
      </c>
      <c r="P487" s="1">
        <f>MONTH(Tabla14[[#This Row],[Fecha de rev]])</f>
        <v>10</v>
      </c>
      <c r="Q487" s="1">
        <f>YEAR(Tabla14[[#This Row],[Fecha de rev]])</f>
        <v>2025</v>
      </c>
      <c r="R487" s="1">
        <v>1</v>
      </c>
      <c r="S487" s="1" t="s">
        <v>138</v>
      </c>
      <c r="T487" s="1" t="s">
        <v>138</v>
      </c>
      <c r="U487" s="1" t="s">
        <v>138</v>
      </c>
      <c r="V487" s="1" t="s">
        <v>138</v>
      </c>
      <c r="W487" s="1" t="s">
        <v>138</v>
      </c>
      <c r="X487" s="1" t="s">
        <v>934</v>
      </c>
      <c r="Y487" s="1" t="s">
        <v>138</v>
      </c>
      <c r="Z487" s="1" t="s">
        <v>138</v>
      </c>
      <c r="AA487" s="1">
        <v>19.46</v>
      </c>
      <c r="AB487" s="1">
        <v>30.77</v>
      </c>
      <c r="AC487" s="2" t="s">
        <v>1409</v>
      </c>
      <c r="AD487" s="2" t="s">
        <v>1404</v>
      </c>
      <c r="AE487" s="1">
        <f t="shared" si="16"/>
        <v>7</v>
      </c>
      <c r="AF487" s="121"/>
    </row>
    <row r="488" spans="1:32" x14ac:dyDescent="0.2">
      <c r="A488" s="14">
        <v>573</v>
      </c>
      <c r="B488" s="3" t="s">
        <v>1205</v>
      </c>
      <c r="C488" s="27" t="s">
        <v>17</v>
      </c>
      <c r="D488" s="27" t="s">
        <v>17</v>
      </c>
      <c r="E488" s="4" t="s">
        <v>1362</v>
      </c>
      <c r="F488" s="4" t="s">
        <v>1363</v>
      </c>
      <c r="G488" s="4" t="s">
        <v>1818</v>
      </c>
      <c r="H488" s="3" t="s">
        <v>1208</v>
      </c>
      <c r="I488" s="27">
        <v>20.932839999999999</v>
      </c>
      <c r="J488" s="27">
        <v>-101.42482</v>
      </c>
      <c r="K488" s="3"/>
      <c r="L488" s="5" t="str">
        <f t="shared" si="15"/>
        <v>Ver en Google Maps</v>
      </c>
      <c r="M488" s="15">
        <v>1</v>
      </c>
      <c r="O488" s="1">
        <f>DAY(Tabla14[[#This Row],[Fecha de rev]])</f>
        <v>0</v>
      </c>
      <c r="P488" s="1">
        <f>MONTH(Tabla14[[#This Row],[Fecha de rev]])</f>
        <v>1</v>
      </c>
      <c r="Q488" s="1">
        <f>YEAR(Tabla14[[#This Row],[Fecha de rev]])</f>
        <v>1900</v>
      </c>
      <c r="AF488" s="121"/>
    </row>
    <row r="489" spans="1:32" x14ac:dyDescent="0.2">
      <c r="A489" s="14">
        <v>581</v>
      </c>
      <c r="B489" s="3" t="s">
        <v>1205</v>
      </c>
      <c r="C489" s="27" t="s">
        <v>17</v>
      </c>
      <c r="D489" s="27" t="s">
        <v>17</v>
      </c>
      <c r="E489" s="4" t="s">
        <v>1277</v>
      </c>
      <c r="F489" s="4" t="s">
        <v>1278</v>
      </c>
      <c r="G489" s="4" t="s">
        <v>1279</v>
      </c>
      <c r="H489" s="3" t="s">
        <v>1208</v>
      </c>
      <c r="I489" s="27">
        <v>20.945900000000002</v>
      </c>
      <c r="J489" s="27">
        <v>-101.45302</v>
      </c>
      <c r="K489" s="3"/>
      <c r="L489" s="5" t="str">
        <f t="shared" si="15"/>
        <v>Ver en Google Maps</v>
      </c>
      <c r="M489" s="15">
        <v>1</v>
      </c>
      <c r="O489" s="1">
        <f>DAY(Tabla14[[#This Row],[Fecha de rev]])</f>
        <v>0</v>
      </c>
      <c r="P489" s="1">
        <f>MONTH(Tabla14[[#This Row],[Fecha de rev]])</f>
        <v>1</v>
      </c>
      <c r="Q489" s="1">
        <f>YEAR(Tabla14[[#This Row],[Fecha de rev]])</f>
        <v>1900</v>
      </c>
      <c r="AF489" s="121"/>
    </row>
    <row r="490" spans="1:32" x14ac:dyDescent="0.2">
      <c r="A490" s="14">
        <v>582</v>
      </c>
      <c r="B490" s="3" t="s">
        <v>1205</v>
      </c>
      <c r="C490" s="27" t="s">
        <v>17</v>
      </c>
      <c r="D490" s="27" t="s">
        <v>17</v>
      </c>
      <c r="E490" s="4" t="s">
        <v>1364</v>
      </c>
      <c r="F490" s="4" t="s">
        <v>1365</v>
      </c>
      <c r="G490" s="4" t="s">
        <v>1819</v>
      </c>
      <c r="H490" s="3" t="s">
        <v>1208</v>
      </c>
      <c r="I490" s="27">
        <v>20.930240000000001</v>
      </c>
      <c r="J490" s="27">
        <v>-101.43176</v>
      </c>
      <c r="K490" s="3"/>
      <c r="L490" s="5" t="str">
        <f t="shared" si="15"/>
        <v>Ver en Google Maps</v>
      </c>
      <c r="M490" s="15">
        <v>1</v>
      </c>
      <c r="O490" s="1">
        <f>DAY(Tabla14[[#This Row],[Fecha de rev]])</f>
        <v>0</v>
      </c>
      <c r="P490" s="1">
        <f>MONTH(Tabla14[[#This Row],[Fecha de rev]])</f>
        <v>1</v>
      </c>
      <c r="Q490" s="1">
        <f>YEAR(Tabla14[[#This Row],[Fecha de rev]])</f>
        <v>1900</v>
      </c>
      <c r="AF490" s="121"/>
    </row>
    <row r="491" spans="1:32" x14ac:dyDescent="0.2">
      <c r="A491" s="14">
        <v>585</v>
      </c>
      <c r="B491" s="3" t="s">
        <v>1205</v>
      </c>
      <c r="C491" s="27" t="s">
        <v>1280</v>
      </c>
      <c r="D491" s="27" t="s">
        <v>404</v>
      </c>
      <c r="E491" s="4" t="s">
        <v>1281</v>
      </c>
      <c r="F491" s="4" t="s">
        <v>1282</v>
      </c>
      <c r="G491" s="4" t="s">
        <v>360</v>
      </c>
      <c r="H491" s="3" t="s">
        <v>1208</v>
      </c>
      <c r="I491" s="27">
        <v>20.944548999999999</v>
      </c>
      <c r="J491" s="27">
        <v>-101.428495</v>
      </c>
      <c r="K491" s="3" t="s">
        <v>139</v>
      </c>
      <c r="L491" s="5" t="str">
        <f t="shared" si="15"/>
        <v>Ver en Google Maps</v>
      </c>
      <c r="M491" s="15">
        <v>1</v>
      </c>
      <c r="N491" s="7">
        <v>45937</v>
      </c>
      <c r="O491" s="1">
        <f>DAY(Tabla14[[#This Row],[Fecha de rev]])</f>
        <v>7</v>
      </c>
      <c r="P491" s="1">
        <f>MONTH(Tabla14[[#This Row],[Fecha de rev]])</f>
        <v>10</v>
      </c>
      <c r="Q491" s="1">
        <f>YEAR(Tabla14[[#This Row],[Fecha de rev]])</f>
        <v>2025</v>
      </c>
      <c r="R491" s="1">
        <v>1</v>
      </c>
      <c r="S491" s="1" t="s">
        <v>138</v>
      </c>
      <c r="T491" s="1" t="s">
        <v>138</v>
      </c>
      <c r="U491" s="1" t="s">
        <v>138</v>
      </c>
      <c r="V491" s="1" t="s">
        <v>138</v>
      </c>
      <c r="W491" s="1" t="s">
        <v>138</v>
      </c>
      <c r="X491" s="1" t="s">
        <v>138</v>
      </c>
      <c r="Y491" s="1" t="s">
        <v>138</v>
      </c>
      <c r="Z491" s="1" t="s">
        <v>934</v>
      </c>
      <c r="AA491" s="1">
        <v>8.0299999999999994</v>
      </c>
      <c r="AB491" s="1">
        <v>21.85</v>
      </c>
      <c r="AC491" s="2" t="s">
        <v>1411</v>
      </c>
      <c r="AD491" s="2" t="s">
        <v>1404</v>
      </c>
      <c r="AE491" s="1">
        <f t="shared" si="16"/>
        <v>7</v>
      </c>
      <c r="AF491" s="121"/>
    </row>
    <row r="492" spans="1:32" x14ac:dyDescent="0.2">
      <c r="A492" s="14">
        <v>600</v>
      </c>
      <c r="B492" s="3" t="s">
        <v>1205</v>
      </c>
      <c r="C492" s="27" t="s">
        <v>17</v>
      </c>
      <c r="D492" s="27" t="s">
        <v>17</v>
      </c>
      <c r="E492" s="4" t="s">
        <v>1283</v>
      </c>
      <c r="F492" s="4" t="s">
        <v>1284</v>
      </c>
      <c r="G492" s="4" t="s">
        <v>1820</v>
      </c>
      <c r="H492" s="3" t="s">
        <v>1208</v>
      </c>
      <c r="I492" s="27">
        <v>20.933859999999999</v>
      </c>
      <c r="J492" s="27">
        <v>-101.42007</v>
      </c>
      <c r="K492" s="3" t="s">
        <v>139</v>
      </c>
      <c r="L492" s="5" t="str">
        <f t="shared" si="15"/>
        <v>Ver en Google Maps</v>
      </c>
      <c r="M492" s="15">
        <v>1</v>
      </c>
      <c r="N492" s="7">
        <v>45937</v>
      </c>
      <c r="O492" s="1">
        <f>DAY(Tabla14[[#This Row],[Fecha de rev]])</f>
        <v>7</v>
      </c>
      <c r="P492" s="1">
        <f>MONTH(Tabla14[[#This Row],[Fecha de rev]])</f>
        <v>10</v>
      </c>
      <c r="Q492" s="1">
        <f>YEAR(Tabla14[[#This Row],[Fecha de rev]])</f>
        <v>2025</v>
      </c>
      <c r="R492" s="1">
        <v>1</v>
      </c>
      <c r="S492" s="1" t="s">
        <v>138</v>
      </c>
      <c r="T492" s="1" t="s">
        <v>138</v>
      </c>
      <c r="U492" s="1" t="s">
        <v>138</v>
      </c>
      <c r="V492" s="1" t="s">
        <v>138</v>
      </c>
      <c r="W492" s="1" t="s">
        <v>138</v>
      </c>
      <c r="X492" s="1" t="s">
        <v>138</v>
      </c>
      <c r="Y492" s="1" t="s">
        <v>138</v>
      </c>
      <c r="Z492" s="1" t="s">
        <v>138</v>
      </c>
      <c r="AA492" s="1">
        <v>51.36</v>
      </c>
      <c r="AB492" s="1">
        <v>38.4</v>
      </c>
      <c r="AC492" s="2" t="s">
        <v>968</v>
      </c>
      <c r="AD492" s="2" t="s">
        <v>1404</v>
      </c>
      <c r="AE492" s="1">
        <f t="shared" si="16"/>
        <v>8</v>
      </c>
      <c r="AF492" s="121" t="s">
        <v>3116</v>
      </c>
    </row>
    <row r="493" spans="1:32" x14ac:dyDescent="0.2">
      <c r="A493" s="14">
        <v>608</v>
      </c>
      <c r="B493" s="3" t="s">
        <v>1205</v>
      </c>
      <c r="C493" s="27" t="s">
        <v>16</v>
      </c>
      <c r="D493" s="27" t="s">
        <v>16</v>
      </c>
      <c r="E493" s="4" t="s">
        <v>1285</v>
      </c>
      <c r="F493" s="4" t="s">
        <v>1286</v>
      </c>
      <c r="G493" s="4" t="s">
        <v>1803</v>
      </c>
      <c r="H493" s="3" t="s">
        <v>1208</v>
      </c>
      <c r="I493" s="27">
        <v>20.938120000000001</v>
      </c>
      <c r="J493" s="27">
        <v>-101.42243999999999</v>
      </c>
      <c r="K493" s="3" t="s">
        <v>139</v>
      </c>
      <c r="L493" s="5" t="str">
        <f t="shared" si="15"/>
        <v>Ver en Google Maps</v>
      </c>
      <c r="M493" s="15">
        <v>1</v>
      </c>
      <c r="N493" s="7">
        <v>45937</v>
      </c>
      <c r="O493" s="1">
        <f>DAY(Tabla14[[#This Row],[Fecha de rev]])</f>
        <v>7</v>
      </c>
      <c r="P493" s="1">
        <f>MONTH(Tabla14[[#This Row],[Fecha de rev]])</f>
        <v>10</v>
      </c>
      <c r="Q493" s="1">
        <f>YEAR(Tabla14[[#This Row],[Fecha de rev]])</f>
        <v>2025</v>
      </c>
      <c r="R493" s="1">
        <v>1</v>
      </c>
      <c r="S493" s="1" t="s">
        <v>138</v>
      </c>
      <c r="T493" s="1" t="s">
        <v>138</v>
      </c>
      <c r="U493" s="1" t="s">
        <v>138</v>
      </c>
      <c r="V493" s="1" t="s">
        <v>138</v>
      </c>
      <c r="W493" s="1" t="s">
        <v>138</v>
      </c>
      <c r="X493" s="1" t="s">
        <v>138</v>
      </c>
      <c r="Y493" s="1" t="s">
        <v>138</v>
      </c>
      <c r="Z493" s="1" t="s">
        <v>138</v>
      </c>
      <c r="AA493" s="1">
        <v>78.61</v>
      </c>
      <c r="AB493" s="1">
        <v>40.020000000000003</v>
      </c>
      <c r="AC493" s="2" t="s">
        <v>968</v>
      </c>
      <c r="AD493" s="2" t="s">
        <v>1404</v>
      </c>
      <c r="AE493" s="1">
        <f t="shared" si="16"/>
        <v>8</v>
      </c>
      <c r="AF493" s="121" t="s">
        <v>3116</v>
      </c>
    </row>
    <row r="494" spans="1:32" x14ac:dyDescent="0.2">
      <c r="A494" s="14">
        <v>646</v>
      </c>
      <c r="B494" s="3" t="s">
        <v>1205</v>
      </c>
      <c r="C494" s="27" t="s">
        <v>16</v>
      </c>
      <c r="D494" s="27" t="s">
        <v>16</v>
      </c>
      <c r="E494" s="4" t="s">
        <v>1287</v>
      </c>
      <c r="F494" s="4" t="s">
        <v>1288</v>
      </c>
      <c r="G494" s="4" t="s">
        <v>1802</v>
      </c>
      <c r="H494" s="3" t="s">
        <v>1208</v>
      </c>
      <c r="I494" s="27">
        <v>20.947649999999999</v>
      </c>
      <c r="J494" s="27">
        <v>-101.42618</v>
      </c>
      <c r="K494" s="3" t="s">
        <v>139</v>
      </c>
      <c r="L494" s="5" t="str">
        <f t="shared" si="15"/>
        <v>Ver en Google Maps</v>
      </c>
      <c r="M494" s="15">
        <v>1</v>
      </c>
      <c r="N494" s="7">
        <v>45937</v>
      </c>
      <c r="O494" s="1">
        <f>DAY(Tabla14[[#This Row],[Fecha de rev]])</f>
        <v>7</v>
      </c>
      <c r="P494" s="1">
        <f>MONTH(Tabla14[[#This Row],[Fecha de rev]])</f>
        <v>10</v>
      </c>
      <c r="Q494" s="1">
        <f>YEAR(Tabla14[[#This Row],[Fecha de rev]])</f>
        <v>2025</v>
      </c>
      <c r="R494" s="1">
        <v>1</v>
      </c>
      <c r="S494" s="1" t="s">
        <v>138</v>
      </c>
      <c r="T494" s="1" t="s">
        <v>138</v>
      </c>
      <c r="U494" s="1" t="s">
        <v>138</v>
      </c>
      <c r="V494" s="1" t="s">
        <v>138</v>
      </c>
      <c r="W494" s="1" t="s">
        <v>138</v>
      </c>
      <c r="X494" s="1" t="s">
        <v>138</v>
      </c>
      <c r="Y494" s="1" t="s">
        <v>138</v>
      </c>
      <c r="Z494" s="1" t="s">
        <v>138</v>
      </c>
      <c r="AA494" s="1">
        <v>66.680000000000007</v>
      </c>
      <c r="AB494" s="1">
        <v>44.08</v>
      </c>
      <c r="AC494" s="2" t="s">
        <v>968</v>
      </c>
      <c r="AD494" s="2" t="s">
        <v>1404</v>
      </c>
      <c r="AE494" s="1">
        <f t="shared" si="16"/>
        <v>8</v>
      </c>
      <c r="AF494" s="121" t="s">
        <v>3116</v>
      </c>
    </row>
    <row r="495" spans="1:32" x14ac:dyDescent="0.2">
      <c r="A495" s="14">
        <v>647</v>
      </c>
      <c r="B495" s="3" t="s">
        <v>1205</v>
      </c>
      <c r="C495" s="27" t="s">
        <v>16</v>
      </c>
      <c r="D495" s="27" t="s">
        <v>16</v>
      </c>
      <c r="E495" s="4" t="s">
        <v>1289</v>
      </c>
      <c r="F495" s="4" t="s">
        <v>1290</v>
      </c>
      <c r="G495" s="4" t="s">
        <v>1106</v>
      </c>
      <c r="H495" s="3" t="s">
        <v>1208</v>
      </c>
      <c r="I495" s="27">
        <v>20.938639999999999</v>
      </c>
      <c r="J495" s="27">
        <v>-101.43106</v>
      </c>
      <c r="K495" s="3" t="s">
        <v>139</v>
      </c>
      <c r="L495" s="5" t="str">
        <f t="shared" si="15"/>
        <v>Ver en Google Maps</v>
      </c>
      <c r="M495" s="15">
        <v>1</v>
      </c>
      <c r="N495" s="7">
        <v>45937</v>
      </c>
      <c r="O495" s="1">
        <f>DAY(Tabla14[[#This Row],[Fecha de rev]])</f>
        <v>7</v>
      </c>
      <c r="P495" s="1">
        <f>MONTH(Tabla14[[#This Row],[Fecha de rev]])</f>
        <v>10</v>
      </c>
      <c r="Q495" s="1">
        <f>YEAR(Tabla14[[#This Row],[Fecha de rev]])</f>
        <v>2025</v>
      </c>
      <c r="R495" s="1">
        <v>1</v>
      </c>
      <c r="S495" s="1" t="s">
        <v>138</v>
      </c>
      <c r="T495" s="1" t="s">
        <v>138</v>
      </c>
      <c r="U495" s="1" t="s">
        <v>138</v>
      </c>
      <c r="V495" s="1" t="s">
        <v>138</v>
      </c>
      <c r="W495" s="1" t="s">
        <v>138</v>
      </c>
      <c r="X495" s="1" t="s">
        <v>138</v>
      </c>
      <c r="Y495" s="1" t="s">
        <v>138</v>
      </c>
      <c r="Z495" s="1" t="s">
        <v>138</v>
      </c>
      <c r="AA495" s="1">
        <v>14.38</v>
      </c>
      <c r="AB495" s="1">
        <v>8.6199999999999992</v>
      </c>
      <c r="AC495" s="2" t="s">
        <v>968</v>
      </c>
      <c r="AD495" s="2" t="s">
        <v>1404</v>
      </c>
      <c r="AE495" s="1">
        <f t="shared" si="16"/>
        <v>8</v>
      </c>
      <c r="AF495" s="121" t="s">
        <v>3116</v>
      </c>
    </row>
    <row r="496" spans="1:32" x14ac:dyDescent="0.2">
      <c r="A496" s="14">
        <v>648</v>
      </c>
      <c r="B496" s="3" t="s">
        <v>1205</v>
      </c>
      <c r="C496" s="27" t="s">
        <v>16</v>
      </c>
      <c r="D496" s="27" t="s">
        <v>16</v>
      </c>
      <c r="E496" s="4" t="s">
        <v>1366</v>
      </c>
      <c r="F496" s="4" t="s">
        <v>1367</v>
      </c>
      <c r="G496" s="4" t="s">
        <v>1368</v>
      </c>
      <c r="H496" s="3" t="s">
        <v>1208</v>
      </c>
      <c r="I496" s="27">
        <v>20.919332000000001</v>
      </c>
      <c r="J496" s="27">
        <v>-101.39649</v>
      </c>
      <c r="K496" s="3"/>
      <c r="L496" s="5" t="str">
        <f t="shared" si="15"/>
        <v>Ver en Google Maps</v>
      </c>
      <c r="M496" s="15">
        <v>1</v>
      </c>
      <c r="O496" s="1">
        <f>DAY(Tabla14[[#This Row],[Fecha de rev]])</f>
        <v>0</v>
      </c>
      <c r="P496" s="1">
        <f>MONTH(Tabla14[[#This Row],[Fecha de rev]])</f>
        <v>1</v>
      </c>
      <c r="Q496" s="1">
        <f>YEAR(Tabla14[[#This Row],[Fecha de rev]])</f>
        <v>1900</v>
      </c>
      <c r="AF496" s="121"/>
    </row>
    <row r="497" spans="1:32" x14ac:dyDescent="0.2">
      <c r="A497" s="14">
        <v>649</v>
      </c>
      <c r="B497" s="3" t="s">
        <v>1205</v>
      </c>
      <c r="C497" s="27" t="s">
        <v>16</v>
      </c>
      <c r="D497" s="27" t="s">
        <v>16</v>
      </c>
      <c r="E497" s="4" t="s">
        <v>1291</v>
      </c>
      <c r="F497" s="4" t="s">
        <v>1292</v>
      </c>
      <c r="G497" s="4" t="s">
        <v>1802</v>
      </c>
      <c r="H497" s="3" t="s">
        <v>1208</v>
      </c>
      <c r="I497" s="27">
        <v>20.944600000000001</v>
      </c>
      <c r="J497" s="27">
        <v>-101.42062</v>
      </c>
      <c r="K497" s="3" t="s">
        <v>139</v>
      </c>
      <c r="L497" s="5" t="str">
        <f t="shared" si="15"/>
        <v>Ver en Google Maps</v>
      </c>
      <c r="M497" s="15">
        <v>1</v>
      </c>
      <c r="N497" s="7">
        <v>45937</v>
      </c>
      <c r="O497" s="1">
        <f>DAY(Tabla14[[#This Row],[Fecha de rev]])</f>
        <v>7</v>
      </c>
      <c r="P497" s="1">
        <f>MONTH(Tabla14[[#This Row],[Fecha de rev]])</f>
        <v>10</v>
      </c>
      <c r="Q497" s="1">
        <f>YEAR(Tabla14[[#This Row],[Fecha de rev]])</f>
        <v>2025</v>
      </c>
      <c r="R497" s="1">
        <v>1</v>
      </c>
      <c r="S497" s="1" t="s">
        <v>934</v>
      </c>
      <c r="T497" s="1" t="s">
        <v>138</v>
      </c>
      <c r="U497" s="1" t="s">
        <v>138</v>
      </c>
      <c r="V497" s="1" t="s">
        <v>138</v>
      </c>
      <c r="W497" s="1" t="s">
        <v>138</v>
      </c>
      <c r="X497" s="1" t="s">
        <v>138</v>
      </c>
      <c r="Y497" s="1" t="s">
        <v>934</v>
      </c>
      <c r="Z497" s="1" t="s">
        <v>934</v>
      </c>
      <c r="AA497" s="1">
        <v>0</v>
      </c>
      <c r="AB497" s="1">
        <v>0</v>
      </c>
      <c r="AC497" s="2" t="s">
        <v>1415</v>
      </c>
      <c r="AD497" s="2" t="s">
        <v>1404</v>
      </c>
      <c r="AE497" s="1">
        <f t="shared" si="16"/>
        <v>5</v>
      </c>
      <c r="AF497" s="121"/>
    </row>
    <row r="498" spans="1:32" x14ac:dyDescent="0.2">
      <c r="A498" s="14">
        <v>657</v>
      </c>
      <c r="B498" s="3" t="s">
        <v>1205</v>
      </c>
      <c r="C498" s="27" t="s">
        <v>17</v>
      </c>
      <c r="D498" s="27" t="s">
        <v>17</v>
      </c>
      <c r="E498" s="4" t="s">
        <v>1369</v>
      </c>
      <c r="F498" s="4" t="s">
        <v>1370</v>
      </c>
      <c r="G498" s="4" t="s">
        <v>980</v>
      </c>
      <c r="H498" s="3" t="s">
        <v>1208</v>
      </c>
      <c r="I498" s="27">
        <v>20.946863</v>
      </c>
      <c r="J498" s="27">
        <v>-101.436983</v>
      </c>
      <c r="K498" s="3"/>
      <c r="L498" s="5" t="str">
        <f t="shared" si="15"/>
        <v>Ver en Google Maps</v>
      </c>
      <c r="M498" s="15">
        <v>1</v>
      </c>
      <c r="O498" s="1">
        <f>DAY(Tabla14[[#This Row],[Fecha de rev]])</f>
        <v>0</v>
      </c>
      <c r="P498" s="1">
        <f>MONTH(Tabla14[[#This Row],[Fecha de rev]])</f>
        <v>1</v>
      </c>
      <c r="Q498" s="1">
        <f>YEAR(Tabla14[[#This Row],[Fecha de rev]])</f>
        <v>1900</v>
      </c>
      <c r="AF498" s="121"/>
    </row>
    <row r="499" spans="1:32" x14ac:dyDescent="0.2">
      <c r="A499" s="14">
        <v>686</v>
      </c>
      <c r="B499" s="3" t="s">
        <v>1205</v>
      </c>
      <c r="C499" s="27" t="s">
        <v>16</v>
      </c>
      <c r="D499" s="27" t="s">
        <v>16</v>
      </c>
      <c r="E499" s="4" t="s">
        <v>1293</v>
      </c>
      <c r="F499" s="4" t="s">
        <v>1294</v>
      </c>
      <c r="G499" s="4" t="s">
        <v>1106</v>
      </c>
      <c r="H499" s="3" t="s">
        <v>1208</v>
      </c>
      <c r="I499" s="27">
        <v>20.941140000000001</v>
      </c>
      <c r="J499" s="27">
        <v>-101.43093</v>
      </c>
      <c r="K499" s="3" t="s">
        <v>139</v>
      </c>
      <c r="L499" s="5" t="str">
        <f t="shared" si="15"/>
        <v>Ver en Google Maps</v>
      </c>
      <c r="M499" s="15">
        <v>1</v>
      </c>
      <c r="N499" s="7">
        <v>45937</v>
      </c>
      <c r="O499" s="1">
        <f>DAY(Tabla14[[#This Row],[Fecha de rev]])</f>
        <v>7</v>
      </c>
      <c r="P499" s="1">
        <f>MONTH(Tabla14[[#This Row],[Fecha de rev]])</f>
        <v>10</v>
      </c>
      <c r="Q499" s="1">
        <f>YEAR(Tabla14[[#This Row],[Fecha de rev]])</f>
        <v>2025</v>
      </c>
      <c r="R499" s="1">
        <v>1</v>
      </c>
      <c r="S499" s="1" t="s">
        <v>138</v>
      </c>
      <c r="T499" s="1" t="s">
        <v>138</v>
      </c>
      <c r="U499" s="1" t="s">
        <v>138</v>
      </c>
      <c r="V499" s="1" t="s">
        <v>138</v>
      </c>
      <c r="W499" s="1" t="s">
        <v>138</v>
      </c>
      <c r="X499" s="1" t="s">
        <v>138</v>
      </c>
      <c r="Y499" s="1" t="s">
        <v>138</v>
      </c>
      <c r="Z499" s="1" t="s">
        <v>138</v>
      </c>
      <c r="AA499" s="1">
        <v>35.119999999999997</v>
      </c>
      <c r="AB499" s="1">
        <v>24.78</v>
      </c>
      <c r="AC499" s="2" t="s">
        <v>968</v>
      </c>
      <c r="AD499" s="2" t="s">
        <v>1404</v>
      </c>
      <c r="AE499" s="1">
        <f t="shared" si="16"/>
        <v>8</v>
      </c>
      <c r="AF499" s="121" t="s">
        <v>3116</v>
      </c>
    </row>
    <row r="500" spans="1:32" x14ac:dyDescent="0.2">
      <c r="A500" s="14">
        <v>712</v>
      </c>
      <c r="B500" s="3" t="s">
        <v>1205</v>
      </c>
      <c r="C500" s="27" t="s">
        <v>15</v>
      </c>
      <c r="D500" s="27" t="s">
        <v>15</v>
      </c>
      <c r="E500" s="4" t="s">
        <v>1371</v>
      </c>
      <c r="F500" s="4" t="s">
        <v>1372</v>
      </c>
      <c r="G500" s="4" t="s">
        <v>1322</v>
      </c>
      <c r="H500" s="3" t="s">
        <v>1208</v>
      </c>
      <c r="I500" s="27">
        <v>20.97448</v>
      </c>
      <c r="J500" s="27">
        <v>-101.44991</v>
      </c>
      <c r="K500" s="3"/>
      <c r="L500" s="5" t="str">
        <f t="shared" si="15"/>
        <v>Ver en Google Maps</v>
      </c>
      <c r="M500" s="15">
        <v>1</v>
      </c>
      <c r="O500" s="1">
        <f>DAY(Tabla14[[#This Row],[Fecha de rev]])</f>
        <v>0</v>
      </c>
      <c r="P500" s="1">
        <f>MONTH(Tabla14[[#This Row],[Fecha de rev]])</f>
        <v>1</v>
      </c>
      <c r="Q500" s="1">
        <f>YEAR(Tabla14[[#This Row],[Fecha de rev]])</f>
        <v>1900</v>
      </c>
      <c r="AF500" s="121"/>
    </row>
    <row r="501" spans="1:32" x14ac:dyDescent="0.2">
      <c r="A501" s="14">
        <v>718</v>
      </c>
      <c r="B501" s="3" t="s">
        <v>1205</v>
      </c>
      <c r="C501" s="27" t="s">
        <v>15</v>
      </c>
      <c r="D501" s="27" t="s">
        <v>15</v>
      </c>
      <c r="E501" s="4" t="s">
        <v>1295</v>
      </c>
      <c r="F501" s="4" t="s">
        <v>1296</v>
      </c>
      <c r="G501" s="4" t="s">
        <v>1801</v>
      </c>
      <c r="H501" s="3" t="s">
        <v>1208</v>
      </c>
      <c r="I501" s="27">
        <v>20.961819999999999</v>
      </c>
      <c r="J501" s="27">
        <v>-101.41694</v>
      </c>
      <c r="K501" s="3" t="s">
        <v>139</v>
      </c>
      <c r="L501" s="5" t="str">
        <f t="shared" si="15"/>
        <v>Ver en Google Maps</v>
      </c>
      <c r="M501" s="15">
        <v>1</v>
      </c>
      <c r="N501" s="7">
        <v>45937</v>
      </c>
      <c r="O501" s="1">
        <f>DAY(Tabla14[[#This Row],[Fecha de rev]])</f>
        <v>7</v>
      </c>
      <c r="P501" s="1">
        <f>MONTH(Tabla14[[#This Row],[Fecha de rev]])</f>
        <v>10</v>
      </c>
      <c r="Q501" s="1">
        <f>YEAR(Tabla14[[#This Row],[Fecha de rev]])</f>
        <v>2025</v>
      </c>
      <c r="R501" s="1">
        <v>1</v>
      </c>
      <c r="S501" s="1" t="s">
        <v>138</v>
      </c>
      <c r="T501" s="1" t="s">
        <v>138</v>
      </c>
      <c r="U501" s="1" t="s">
        <v>138</v>
      </c>
      <c r="V501" s="1" t="s">
        <v>138</v>
      </c>
      <c r="W501" s="1" t="s">
        <v>138</v>
      </c>
      <c r="X501" s="1" t="s">
        <v>138</v>
      </c>
      <c r="Y501" s="1" t="s">
        <v>138</v>
      </c>
      <c r="Z501" s="1" t="s">
        <v>138</v>
      </c>
      <c r="AA501" s="1">
        <v>20.81</v>
      </c>
      <c r="AB501" s="1">
        <v>19.649999999999999</v>
      </c>
      <c r="AC501" s="2" t="s">
        <v>968</v>
      </c>
      <c r="AD501" s="2" t="s">
        <v>1404</v>
      </c>
      <c r="AE501" s="1">
        <f t="shared" si="16"/>
        <v>8</v>
      </c>
      <c r="AF501" s="121" t="s">
        <v>3116</v>
      </c>
    </row>
    <row r="502" spans="1:32" x14ac:dyDescent="0.2">
      <c r="A502" s="14">
        <v>726</v>
      </c>
      <c r="B502" s="3" t="s">
        <v>1205</v>
      </c>
      <c r="C502" s="27" t="s">
        <v>15</v>
      </c>
      <c r="D502" s="27" t="s">
        <v>15</v>
      </c>
      <c r="E502" s="4" t="s">
        <v>1373</v>
      </c>
      <c r="F502" s="4" t="s">
        <v>1374</v>
      </c>
      <c r="G502" s="4" t="s">
        <v>1375</v>
      </c>
      <c r="H502" s="3" t="s">
        <v>1208</v>
      </c>
      <c r="I502" s="27">
        <v>20.95064</v>
      </c>
      <c r="J502" s="27">
        <v>-101.44125</v>
      </c>
      <c r="K502" s="3"/>
      <c r="L502" s="5" t="str">
        <f t="shared" si="15"/>
        <v>Ver en Google Maps</v>
      </c>
      <c r="M502" s="15">
        <v>1</v>
      </c>
      <c r="O502" s="1">
        <f>DAY(Tabla14[[#This Row],[Fecha de rev]])</f>
        <v>0</v>
      </c>
      <c r="P502" s="1">
        <f>MONTH(Tabla14[[#This Row],[Fecha de rev]])</f>
        <v>1</v>
      </c>
      <c r="Q502" s="1">
        <f>YEAR(Tabla14[[#This Row],[Fecha de rev]])</f>
        <v>1900</v>
      </c>
      <c r="AF502" s="121"/>
    </row>
    <row r="503" spans="1:32" x14ac:dyDescent="0.2">
      <c r="A503" s="14">
        <v>731</v>
      </c>
      <c r="B503" s="3" t="s">
        <v>1205</v>
      </c>
      <c r="C503" s="27" t="s">
        <v>15</v>
      </c>
      <c r="D503" s="27" t="s">
        <v>15</v>
      </c>
      <c r="E503" s="4" t="s">
        <v>1297</v>
      </c>
      <c r="F503" s="4" t="s">
        <v>1298</v>
      </c>
      <c r="G503" s="4" t="s">
        <v>83</v>
      </c>
      <c r="H503" s="3" t="s">
        <v>1208</v>
      </c>
      <c r="I503" s="27">
        <v>20.935169999999999</v>
      </c>
      <c r="J503" s="27">
        <v>-101.42085</v>
      </c>
      <c r="K503" s="3" t="s">
        <v>139</v>
      </c>
      <c r="L503" s="5" t="str">
        <f t="shared" si="15"/>
        <v>Ver en Google Maps</v>
      </c>
      <c r="M503" s="15">
        <v>1</v>
      </c>
      <c r="N503" s="7">
        <v>45937</v>
      </c>
      <c r="O503" s="1">
        <f>DAY(Tabla14[[#This Row],[Fecha de rev]])</f>
        <v>7</v>
      </c>
      <c r="P503" s="1">
        <f>MONTH(Tabla14[[#This Row],[Fecha de rev]])</f>
        <v>10</v>
      </c>
      <c r="Q503" s="1">
        <f>YEAR(Tabla14[[#This Row],[Fecha de rev]])</f>
        <v>2025</v>
      </c>
      <c r="R503" s="1">
        <v>1</v>
      </c>
      <c r="S503" s="1" t="s">
        <v>138</v>
      </c>
      <c r="T503" s="1" t="s">
        <v>138</v>
      </c>
      <c r="U503" s="1" t="s">
        <v>138</v>
      </c>
      <c r="V503" s="1" t="s">
        <v>138</v>
      </c>
      <c r="W503" s="1" t="s">
        <v>138</v>
      </c>
      <c r="X503" s="1" t="s">
        <v>138</v>
      </c>
      <c r="Y503" s="1" t="s">
        <v>138</v>
      </c>
      <c r="Z503" s="1" t="s">
        <v>138</v>
      </c>
      <c r="AA503" s="1">
        <v>67.400000000000006</v>
      </c>
      <c r="AB503" s="1">
        <v>37.549999999999997</v>
      </c>
      <c r="AC503" s="2" t="s">
        <v>968</v>
      </c>
      <c r="AD503" s="2" t="s">
        <v>1404</v>
      </c>
      <c r="AE503" s="1">
        <f t="shared" si="16"/>
        <v>8</v>
      </c>
      <c r="AF503" s="121" t="s">
        <v>3116</v>
      </c>
    </row>
    <row r="504" spans="1:32" x14ac:dyDescent="0.2">
      <c r="A504" s="14">
        <v>748</v>
      </c>
      <c r="B504" s="3" t="s">
        <v>1205</v>
      </c>
      <c r="C504" s="27" t="s">
        <v>16</v>
      </c>
      <c r="D504" s="27" t="s">
        <v>16</v>
      </c>
      <c r="E504" s="4" t="s">
        <v>1299</v>
      </c>
      <c r="F504" s="4" t="s">
        <v>1300</v>
      </c>
      <c r="G504" s="4" t="s">
        <v>1821</v>
      </c>
      <c r="H504" s="3" t="s">
        <v>1208</v>
      </c>
      <c r="I504" s="27">
        <v>20.934013</v>
      </c>
      <c r="J504" s="27">
        <v>-101.41888</v>
      </c>
      <c r="K504" s="3" t="s">
        <v>139</v>
      </c>
      <c r="L504" s="5" t="str">
        <f t="shared" si="15"/>
        <v>Ver en Google Maps</v>
      </c>
      <c r="M504" s="15">
        <v>1</v>
      </c>
      <c r="N504" s="7">
        <v>45937</v>
      </c>
      <c r="O504" s="1">
        <f>DAY(Tabla14[[#This Row],[Fecha de rev]])</f>
        <v>7</v>
      </c>
      <c r="P504" s="1">
        <f>MONTH(Tabla14[[#This Row],[Fecha de rev]])</f>
        <v>10</v>
      </c>
      <c r="Q504" s="1">
        <f>YEAR(Tabla14[[#This Row],[Fecha de rev]])</f>
        <v>2025</v>
      </c>
      <c r="R504" s="1">
        <v>1</v>
      </c>
      <c r="S504" s="1" t="s">
        <v>138</v>
      </c>
      <c r="T504" s="1" t="s">
        <v>138</v>
      </c>
      <c r="U504" s="1" t="s">
        <v>138</v>
      </c>
      <c r="V504" s="1" t="s">
        <v>138</v>
      </c>
      <c r="W504" s="1" t="s">
        <v>138</v>
      </c>
      <c r="X504" s="1" t="s">
        <v>138</v>
      </c>
      <c r="Y504" s="1" t="s">
        <v>138</v>
      </c>
      <c r="Z504" s="1" t="s">
        <v>138</v>
      </c>
      <c r="AA504" s="1">
        <v>31.95</v>
      </c>
      <c r="AB504" s="1">
        <v>26.78</v>
      </c>
      <c r="AC504" s="2" t="s">
        <v>968</v>
      </c>
      <c r="AD504" s="2" t="s">
        <v>1404</v>
      </c>
      <c r="AE504" s="1">
        <f t="shared" si="16"/>
        <v>8</v>
      </c>
      <c r="AF504" s="121" t="s">
        <v>3116</v>
      </c>
    </row>
    <row r="505" spans="1:32" x14ac:dyDescent="0.2">
      <c r="A505" s="14">
        <v>767</v>
      </c>
      <c r="B505" s="3" t="s">
        <v>1205</v>
      </c>
      <c r="C505" s="27" t="s">
        <v>15</v>
      </c>
      <c r="D505" s="27" t="s">
        <v>15</v>
      </c>
      <c r="E505" s="4" t="s">
        <v>1301</v>
      </c>
      <c r="F505" s="4" t="s">
        <v>1302</v>
      </c>
      <c r="G505" s="4" t="s">
        <v>1303</v>
      </c>
      <c r="H505" s="3" t="s">
        <v>1208</v>
      </c>
      <c r="I505" s="27">
        <v>20.939457999999998</v>
      </c>
      <c r="J505" s="27">
        <v>-101.41947</v>
      </c>
      <c r="K505" s="3"/>
      <c r="L505" s="5" t="str">
        <f t="shared" si="15"/>
        <v>Ver en Google Maps</v>
      </c>
      <c r="M505" s="15">
        <v>1</v>
      </c>
      <c r="O505" s="1">
        <f>DAY(Tabla14[[#This Row],[Fecha de rev]])</f>
        <v>0</v>
      </c>
      <c r="P505" s="1">
        <f>MONTH(Tabla14[[#This Row],[Fecha de rev]])</f>
        <v>1</v>
      </c>
      <c r="Q505" s="1">
        <f>YEAR(Tabla14[[#This Row],[Fecha de rev]])</f>
        <v>1900</v>
      </c>
      <c r="AF505" s="121"/>
    </row>
    <row r="506" spans="1:32" x14ac:dyDescent="0.2">
      <c r="A506" s="14">
        <v>784</v>
      </c>
      <c r="B506" s="3" t="s">
        <v>1205</v>
      </c>
      <c r="C506" s="27" t="s">
        <v>17</v>
      </c>
      <c r="D506" s="27" t="s">
        <v>17</v>
      </c>
      <c r="E506" s="4" t="s">
        <v>1376</v>
      </c>
      <c r="F506" s="4" t="s">
        <v>1377</v>
      </c>
      <c r="G506" s="4" t="s">
        <v>1822</v>
      </c>
      <c r="H506" s="3" t="s">
        <v>1208</v>
      </c>
      <c r="I506" s="27">
        <v>20.923897</v>
      </c>
      <c r="J506" s="27">
        <v>-101.449575</v>
      </c>
      <c r="K506" s="3"/>
      <c r="L506" s="5" t="str">
        <f t="shared" si="15"/>
        <v>Ver en Google Maps</v>
      </c>
      <c r="M506" s="15">
        <v>1</v>
      </c>
      <c r="O506" s="1">
        <f>DAY(Tabla14[[#This Row],[Fecha de rev]])</f>
        <v>0</v>
      </c>
      <c r="P506" s="1">
        <f>MONTH(Tabla14[[#This Row],[Fecha de rev]])</f>
        <v>1</v>
      </c>
      <c r="Q506" s="1">
        <f>YEAR(Tabla14[[#This Row],[Fecha de rev]])</f>
        <v>1900</v>
      </c>
      <c r="AF506" s="121"/>
    </row>
    <row r="507" spans="1:32" x14ac:dyDescent="0.2">
      <c r="A507" s="14">
        <v>787</v>
      </c>
      <c r="B507" s="3" t="s">
        <v>1205</v>
      </c>
      <c r="C507" s="27" t="s">
        <v>17</v>
      </c>
      <c r="D507" s="27" t="s">
        <v>17</v>
      </c>
      <c r="E507" s="4" t="s">
        <v>1378</v>
      </c>
      <c r="F507" s="4" t="s">
        <v>1379</v>
      </c>
      <c r="G507" s="4" t="s">
        <v>1380</v>
      </c>
      <c r="H507" s="3" t="s">
        <v>1208</v>
      </c>
      <c r="I507" s="27">
        <v>20.936050999999999</v>
      </c>
      <c r="J507" s="27">
        <v>-101.450003</v>
      </c>
      <c r="K507" s="3"/>
      <c r="L507" s="5" t="str">
        <f t="shared" si="15"/>
        <v>Ver en Google Maps</v>
      </c>
      <c r="M507" s="15">
        <v>1</v>
      </c>
      <c r="O507" s="1">
        <f>DAY(Tabla14[[#This Row],[Fecha de rev]])</f>
        <v>0</v>
      </c>
      <c r="P507" s="1">
        <f>MONTH(Tabla14[[#This Row],[Fecha de rev]])</f>
        <v>1</v>
      </c>
      <c r="Q507" s="1">
        <f>YEAR(Tabla14[[#This Row],[Fecha de rev]])</f>
        <v>1900</v>
      </c>
      <c r="AF507" s="121"/>
    </row>
    <row r="508" spans="1:32" x14ac:dyDescent="0.2">
      <c r="A508" s="14">
        <v>799</v>
      </c>
      <c r="B508" s="3" t="s">
        <v>1205</v>
      </c>
      <c r="C508" s="27" t="s">
        <v>16</v>
      </c>
      <c r="D508" s="27" t="s">
        <v>16</v>
      </c>
      <c r="E508" s="4" t="s">
        <v>1381</v>
      </c>
      <c r="F508" s="4" t="s">
        <v>1382</v>
      </c>
      <c r="G508" s="4" t="s">
        <v>1383</v>
      </c>
      <c r="H508" s="3" t="s">
        <v>1208</v>
      </c>
      <c r="I508" s="27">
        <v>20.924944</v>
      </c>
      <c r="J508" s="27">
        <v>-101.45665</v>
      </c>
      <c r="K508" s="3"/>
      <c r="L508" s="5" t="str">
        <f t="shared" si="15"/>
        <v>Ver en Google Maps</v>
      </c>
      <c r="M508" s="15">
        <v>1</v>
      </c>
      <c r="O508" s="1">
        <f>DAY(Tabla14[[#This Row],[Fecha de rev]])</f>
        <v>0</v>
      </c>
      <c r="P508" s="1">
        <f>MONTH(Tabla14[[#This Row],[Fecha de rev]])</f>
        <v>1</v>
      </c>
      <c r="Q508" s="1">
        <f>YEAR(Tabla14[[#This Row],[Fecha de rev]])</f>
        <v>1900</v>
      </c>
      <c r="AF508" s="121"/>
    </row>
    <row r="509" spans="1:32" x14ac:dyDescent="0.2">
      <c r="A509" s="14">
        <v>800</v>
      </c>
      <c r="B509" s="3" t="s">
        <v>1205</v>
      </c>
      <c r="C509" s="27" t="s">
        <v>14</v>
      </c>
      <c r="D509" s="27" t="s">
        <v>404</v>
      </c>
      <c r="E509" s="4" t="s">
        <v>1304</v>
      </c>
      <c r="F509" s="4" t="s">
        <v>1305</v>
      </c>
      <c r="G509" s="4" t="s">
        <v>360</v>
      </c>
      <c r="H509" s="3" t="s">
        <v>1208</v>
      </c>
      <c r="I509" s="27">
        <v>20.943404999999998</v>
      </c>
      <c r="J509" s="27">
        <v>-101.42492</v>
      </c>
      <c r="K509" s="3" t="s">
        <v>139</v>
      </c>
      <c r="L509" s="5" t="str">
        <f t="shared" si="15"/>
        <v>Ver en Google Maps</v>
      </c>
      <c r="M509" s="15">
        <v>1</v>
      </c>
      <c r="N509" s="7">
        <v>45937</v>
      </c>
      <c r="O509" s="1">
        <f>DAY(Tabla14[[#This Row],[Fecha de rev]])</f>
        <v>7</v>
      </c>
      <c r="P509" s="1">
        <f>MONTH(Tabla14[[#This Row],[Fecha de rev]])</f>
        <v>10</v>
      </c>
      <c r="Q509" s="1">
        <f>YEAR(Tabla14[[#This Row],[Fecha de rev]])</f>
        <v>2025</v>
      </c>
      <c r="R509" s="1">
        <v>1</v>
      </c>
      <c r="S509" s="1" t="s">
        <v>138</v>
      </c>
      <c r="T509" s="1" t="s">
        <v>138</v>
      </c>
      <c r="U509" s="1" t="s">
        <v>138</v>
      </c>
      <c r="V509" s="1" t="s">
        <v>138</v>
      </c>
      <c r="W509" s="1" t="s">
        <v>138</v>
      </c>
      <c r="X509" s="1" t="s">
        <v>138</v>
      </c>
      <c r="Y509" s="1" t="s">
        <v>138</v>
      </c>
      <c r="Z509" s="1" t="s">
        <v>138</v>
      </c>
      <c r="AA509" s="1">
        <v>33.29</v>
      </c>
      <c r="AB509" s="1">
        <v>12.68</v>
      </c>
      <c r="AC509" s="2" t="s">
        <v>968</v>
      </c>
      <c r="AD509" s="2" t="s">
        <v>1404</v>
      </c>
      <c r="AE509" s="1">
        <f t="shared" si="16"/>
        <v>8</v>
      </c>
      <c r="AF509" s="121" t="s">
        <v>3116</v>
      </c>
    </row>
    <row r="510" spans="1:32" x14ac:dyDescent="0.2">
      <c r="A510" s="14">
        <v>803</v>
      </c>
      <c r="B510" s="3" t="s">
        <v>1205</v>
      </c>
      <c r="C510" s="27" t="s">
        <v>14</v>
      </c>
      <c r="D510" s="27" t="s">
        <v>404</v>
      </c>
      <c r="E510" s="4" t="s">
        <v>1306</v>
      </c>
      <c r="F510" s="4" t="s">
        <v>1307</v>
      </c>
      <c r="G510" s="4" t="s">
        <v>360</v>
      </c>
      <c r="H510" s="3" t="s">
        <v>1208</v>
      </c>
      <c r="I510" s="27">
        <v>20.94303</v>
      </c>
      <c r="J510" s="27">
        <v>-101.42771999999999</v>
      </c>
      <c r="K510" s="3" t="s">
        <v>139</v>
      </c>
      <c r="L510" s="5" t="str">
        <f t="shared" si="15"/>
        <v>Ver en Google Maps</v>
      </c>
      <c r="M510" s="15">
        <v>1</v>
      </c>
      <c r="N510" s="7">
        <v>45937</v>
      </c>
      <c r="O510" s="1">
        <f>DAY(Tabla14[[#This Row],[Fecha de rev]])</f>
        <v>7</v>
      </c>
      <c r="P510" s="1">
        <f>MONTH(Tabla14[[#This Row],[Fecha de rev]])</f>
        <v>10</v>
      </c>
      <c r="Q510" s="1">
        <f>YEAR(Tabla14[[#This Row],[Fecha de rev]])</f>
        <v>2025</v>
      </c>
      <c r="R510" s="1">
        <v>1</v>
      </c>
      <c r="S510" s="1" t="s">
        <v>138</v>
      </c>
      <c r="T510" s="1" t="s">
        <v>138</v>
      </c>
      <c r="U510" s="1" t="s">
        <v>138</v>
      </c>
      <c r="V510" s="1" t="s">
        <v>138</v>
      </c>
      <c r="W510" s="1" t="s">
        <v>138</v>
      </c>
      <c r="X510" s="1" t="s">
        <v>138</v>
      </c>
      <c r="Y510" s="1" t="s">
        <v>138</v>
      </c>
      <c r="Z510" s="1" t="s">
        <v>138</v>
      </c>
      <c r="AA510" s="1">
        <v>14.4</v>
      </c>
      <c r="AB510" s="1">
        <v>31.22</v>
      </c>
      <c r="AC510" s="2" t="s">
        <v>1412</v>
      </c>
      <c r="AD510" s="2" t="s">
        <v>1404</v>
      </c>
      <c r="AE510" s="1">
        <f t="shared" si="16"/>
        <v>8</v>
      </c>
      <c r="AF510" s="121" t="s">
        <v>3116</v>
      </c>
    </row>
    <row r="511" spans="1:32" x14ac:dyDescent="0.2">
      <c r="A511" s="14">
        <v>847</v>
      </c>
      <c r="B511" s="3" t="s">
        <v>1205</v>
      </c>
      <c r="C511" s="27" t="s">
        <v>1280</v>
      </c>
      <c r="D511" s="27" t="s">
        <v>404</v>
      </c>
      <c r="E511" s="4" t="s">
        <v>1308</v>
      </c>
      <c r="F511" s="4" t="s">
        <v>1309</v>
      </c>
      <c r="G511" s="4" t="s">
        <v>1106</v>
      </c>
      <c r="H511" s="3" t="s">
        <v>1208</v>
      </c>
      <c r="I511" s="27">
        <v>20.944410000000001</v>
      </c>
      <c r="J511" s="27">
        <v>-101.428864</v>
      </c>
      <c r="K511" s="3" t="s">
        <v>139</v>
      </c>
      <c r="L511" s="5" t="str">
        <f t="shared" si="15"/>
        <v>Ver en Google Maps</v>
      </c>
      <c r="M511" s="15">
        <v>1</v>
      </c>
      <c r="N511" s="7">
        <v>45937</v>
      </c>
      <c r="O511" s="1">
        <f>DAY(Tabla14[[#This Row],[Fecha de rev]])</f>
        <v>7</v>
      </c>
      <c r="P511" s="1">
        <f>MONTH(Tabla14[[#This Row],[Fecha de rev]])</f>
        <v>10</v>
      </c>
      <c r="Q511" s="1">
        <f>YEAR(Tabla14[[#This Row],[Fecha de rev]])</f>
        <v>2025</v>
      </c>
      <c r="R511" s="1">
        <v>1</v>
      </c>
      <c r="S511" s="1" t="s">
        <v>138</v>
      </c>
      <c r="T511" s="1" t="s">
        <v>138</v>
      </c>
      <c r="U511" s="1" t="s">
        <v>138</v>
      </c>
      <c r="V511" s="1" t="s">
        <v>138</v>
      </c>
      <c r="W511" s="1" t="s">
        <v>138</v>
      </c>
      <c r="X511" s="1" t="s">
        <v>138</v>
      </c>
      <c r="Y511" s="1" t="s">
        <v>138</v>
      </c>
      <c r="Z511" s="1" t="s">
        <v>138</v>
      </c>
      <c r="AA511" s="1">
        <v>33.590000000000003</v>
      </c>
      <c r="AB511" s="1">
        <v>15</v>
      </c>
      <c r="AC511" s="2" t="s">
        <v>968</v>
      </c>
      <c r="AD511" s="2" t="s">
        <v>1404</v>
      </c>
      <c r="AE511" s="1">
        <f t="shared" si="16"/>
        <v>8</v>
      </c>
      <c r="AF511" s="121" t="s">
        <v>3116</v>
      </c>
    </row>
    <row r="512" spans="1:32" x14ac:dyDescent="0.2">
      <c r="A512" s="14">
        <v>849</v>
      </c>
      <c r="B512" s="3" t="s">
        <v>1205</v>
      </c>
      <c r="C512" s="27" t="s">
        <v>1384</v>
      </c>
      <c r="D512" s="27" t="s">
        <v>404</v>
      </c>
      <c r="E512" s="4" t="s">
        <v>1385</v>
      </c>
      <c r="F512" s="4" t="s">
        <v>1386</v>
      </c>
      <c r="G512" s="4" t="s">
        <v>1823</v>
      </c>
      <c r="H512" s="3" t="s">
        <v>1208</v>
      </c>
      <c r="I512" s="27">
        <v>20.943840000000002</v>
      </c>
      <c r="J512" s="27">
        <v>-101.40441</v>
      </c>
      <c r="K512" s="3"/>
      <c r="L512" s="5" t="str">
        <f t="shared" si="15"/>
        <v>Ver en Google Maps</v>
      </c>
      <c r="M512" s="15">
        <v>2</v>
      </c>
      <c r="O512" s="1">
        <f>DAY(Tabla14[[#This Row],[Fecha de rev]])</f>
        <v>0</v>
      </c>
      <c r="P512" s="1">
        <f>MONTH(Tabla14[[#This Row],[Fecha de rev]])</f>
        <v>1</v>
      </c>
      <c r="Q512" s="1">
        <f>YEAR(Tabla14[[#This Row],[Fecha de rev]])</f>
        <v>1900</v>
      </c>
      <c r="AF512" s="121"/>
    </row>
    <row r="513" spans="1:32" x14ac:dyDescent="0.2">
      <c r="A513" s="14">
        <v>853</v>
      </c>
      <c r="B513" s="3" t="s">
        <v>1205</v>
      </c>
      <c r="C513" s="27" t="s">
        <v>87</v>
      </c>
      <c r="D513" s="27" t="s">
        <v>404</v>
      </c>
      <c r="E513" s="4" t="s">
        <v>1387</v>
      </c>
      <c r="F513" s="4" t="s">
        <v>1388</v>
      </c>
      <c r="G513" s="4" t="s">
        <v>1389</v>
      </c>
      <c r="H513" s="3" t="s">
        <v>1208</v>
      </c>
      <c r="I513" s="27">
        <v>20.950858</v>
      </c>
      <c r="J513" s="27">
        <v>-101.4096</v>
      </c>
      <c r="K513" s="3"/>
      <c r="L513" s="5" t="str">
        <f t="shared" si="15"/>
        <v>Ver en Google Maps</v>
      </c>
      <c r="M513" s="15">
        <v>2</v>
      </c>
      <c r="O513" s="1">
        <f>DAY(Tabla14[[#This Row],[Fecha de rev]])</f>
        <v>0</v>
      </c>
      <c r="P513" s="1">
        <f>MONTH(Tabla14[[#This Row],[Fecha de rev]])</f>
        <v>1</v>
      </c>
      <c r="Q513" s="1">
        <f>YEAR(Tabla14[[#This Row],[Fecha de rev]])</f>
        <v>1900</v>
      </c>
      <c r="AF513" s="121"/>
    </row>
    <row r="514" spans="1:32" x14ac:dyDescent="0.2">
      <c r="A514" s="14">
        <v>871</v>
      </c>
      <c r="B514" s="3" t="s">
        <v>1205</v>
      </c>
      <c r="C514" s="27" t="s">
        <v>14</v>
      </c>
      <c r="D514" s="27" t="s">
        <v>735</v>
      </c>
      <c r="E514" s="4" t="s">
        <v>1390</v>
      </c>
      <c r="F514" s="4" t="s">
        <v>1391</v>
      </c>
      <c r="G514" s="4" t="s">
        <v>1824</v>
      </c>
      <c r="H514" s="3" t="s">
        <v>1208</v>
      </c>
      <c r="I514" s="27">
        <v>20.959503000000002</v>
      </c>
      <c r="J514" s="27">
        <v>-101.414338</v>
      </c>
      <c r="K514" s="3" t="s">
        <v>139</v>
      </c>
      <c r="L514" s="5" t="str">
        <f t="shared" si="15"/>
        <v>Ver en Google Maps</v>
      </c>
      <c r="M514" s="15">
        <v>2</v>
      </c>
      <c r="N514" s="7">
        <v>45937</v>
      </c>
      <c r="O514" s="1">
        <f>DAY(Tabla14[[#This Row],[Fecha de rev]])</f>
        <v>7</v>
      </c>
      <c r="P514" s="1">
        <f>MONTH(Tabla14[[#This Row],[Fecha de rev]])</f>
        <v>10</v>
      </c>
      <c r="Q514" s="1">
        <f>YEAR(Tabla14[[#This Row],[Fecha de rev]])</f>
        <v>2025</v>
      </c>
      <c r="R514" s="1">
        <v>1</v>
      </c>
      <c r="S514" s="1" t="s">
        <v>138</v>
      </c>
      <c r="T514" s="1" t="s">
        <v>138</v>
      </c>
      <c r="U514" s="1" t="s">
        <v>138</v>
      </c>
      <c r="V514" s="1" t="s">
        <v>138</v>
      </c>
      <c r="W514" s="1" t="s">
        <v>138</v>
      </c>
      <c r="X514" s="1" t="s">
        <v>138</v>
      </c>
      <c r="Y514" s="1" t="s">
        <v>138</v>
      </c>
      <c r="Z514" s="1" t="s">
        <v>138</v>
      </c>
      <c r="AA514" s="1">
        <v>83.51</v>
      </c>
      <c r="AB514" s="1">
        <v>69.900000000000006</v>
      </c>
      <c r="AC514" s="2" t="s">
        <v>968</v>
      </c>
      <c r="AD514" s="2" t="s">
        <v>1404</v>
      </c>
      <c r="AE514" s="1">
        <f t="shared" si="16"/>
        <v>8</v>
      </c>
      <c r="AF514" s="121" t="s">
        <v>3116</v>
      </c>
    </row>
    <row r="515" spans="1:32" x14ac:dyDescent="0.2">
      <c r="A515" s="14">
        <v>872</v>
      </c>
      <c r="B515" s="3" t="s">
        <v>1205</v>
      </c>
      <c r="C515" s="27" t="s">
        <v>14</v>
      </c>
      <c r="D515" s="27" t="s">
        <v>735</v>
      </c>
      <c r="E515" s="4" t="s">
        <v>1310</v>
      </c>
      <c r="F515" s="4" t="s">
        <v>1311</v>
      </c>
      <c r="G515" s="4" t="s">
        <v>1825</v>
      </c>
      <c r="H515" s="3" t="s">
        <v>1208</v>
      </c>
      <c r="I515" s="27">
        <v>20.935818999999999</v>
      </c>
      <c r="J515" s="27">
        <v>-101.425961</v>
      </c>
      <c r="K515" s="3" t="s">
        <v>139</v>
      </c>
      <c r="L515" s="5" t="str">
        <f t="shared" si="15"/>
        <v>Ver en Google Maps</v>
      </c>
      <c r="M515" s="15">
        <v>2</v>
      </c>
      <c r="N515" s="7">
        <v>45937</v>
      </c>
      <c r="O515" s="1">
        <f>DAY(Tabla14[[#This Row],[Fecha de rev]])</f>
        <v>7</v>
      </c>
      <c r="P515" s="1">
        <f>MONTH(Tabla14[[#This Row],[Fecha de rev]])</f>
        <v>10</v>
      </c>
      <c r="Q515" s="1">
        <f>YEAR(Tabla14[[#This Row],[Fecha de rev]])</f>
        <v>2025</v>
      </c>
      <c r="R515" s="1">
        <v>1</v>
      </c>
      <c r="S515" s="1" t="s">
        <v>138</v>
      </c>
      <c r="T515" s="1" t="s">
        <v>138</v>
      </c>
      <c r="U515" s="1" t="s">
        <v>138</v>
      </c>
      <c r="V515" s="1" t="s">
        <v>138</v>
      </c>
      <c r="W515" s="1" t="s">
        <v>138</v>
      </c>
      <c r="X515" s="1" t="s">
        <v>138</v>
      </c>
      <c r="Y515" s="1" t="s">
        <v>138</v>
      </c>
      <c r="Z515" s="1" t="s">
        <v>138</v>
      </c>
      <c r="AA515" s="1">
        <v>45.74</v>
      </c>
      <c r="AB515" s="1">
        <v>56.49</v>
      </c>
      <c r="AC515" s="2" t="s">
        <v>968</v>
      </c>
      <c r="AD515" s="2" t="s">
        <v>1404</v>
      </c>
      <c r="AE515" s="1">
        <f t="shared" si="16"/>
        <v>8</v>
      </c>
      <c r="AF515" s="121" t="s">
        <v>3116</v>
      </c>
    </row>
    <row r="516" spans="1:32" x14ac:dyDescent="0.2">
      <c r="A516" s="14">
        <v>884</v>
      </c>
      <c r="B516" s="3" t="s">
        <v>1205</v>
      </c>
      <c r="C516" s="27" t="s">
        <v>14</v>
      </c>
      <c r="D516" s="27" t="s">
        <v>404</v>
      </c>
      <c r="E516" s="4" t="s">
        <v>1312</v>
      </c>
      <c r="F516" s="4" t="s">
        <v>1313</v>
      </c>
      <c r="G516" s="4" t="s">
        <v>360</v>
      </c>
      <c r="H516" s="3" t="s">
        <v>1208</v>
      </c>
      <c r="I516" s="27">
        <v>20.943110999999998</v>
      </c>
      <c r="J516" s="27">
        <v>-101.42522</v>
      </c>
      <c r="K516" s="3" t="s">
        <v>139</v>
      </c>
      <c r="L516" s="5" t="str">
        <f t="shared" si="15"/>
        <v>Ver en Google Maps</v>
      </c>
      <c r="M516" s="15">
        <v>1</v>
      </c>
      <c r="N516" s="7">
        <v>45937</v>
      </c>
      <c r="O516" s="1">
        <f>DAY(Tabla14[[#This Row],[Fecha de rev]])</f>
        <v>7</v>
      </c>
      <c r="P516" s="1">
        <f>MONTH(Tabla14[[#This Row],[Fecha de rev]])</f>
        <v>10</v>
      </c>
      <c r="Q516" s="1">
        <f>YEAR(Tabla14[[#This Row],[Fecha de rev]])</f>
        <v>2025</v>
      </c>
      <c r="R516" s="1">
        <v>1</v>
      </c>
      <c r="S516" s="1" t="s">
        <v>138</v>
      </c>
      <c r="T516" s="1" t="s">
        <v>138</v>
      </c>
      <c r="U516" s="1" t="s">
        <v>138</v>
      </c>
      <c r="V516" s="1" t="s">
        <v>138</v>
      </c>
      <c r="W516" s="1" t="s">
        <v>138</v>
      </c>
      <c r="X516" s="1" t="s">
        <v>138</v>
      </c>
      <c r="Y516" s="1" t="s">
        <v>138</v>
      </c>
      <c r="Z516" s="1" t="s">
        <v>138</v>
      </c>
      <c r="AA516" s="1">
        <v>42.32</v>
      </c>
      <c r="AB516" s="1">
        <v>46.33</v>
      </c>
      <c r="AC516" s="2" t="s">
        <v>968</v>
      </c>
      <c r="AD516" s="2" t="s">
        <v>1404</v>
      </c>
      <c r="AE516" s="1">
        <f t="shared" si="16"/>
        <v>8</v>
      </c>
      <c r="AF516" s="121" t="s">
        <v>3116</v>
      </c>
    </row>
    <row r="517" spans="1:32" x14ac:dyDescent="0.2">
      <c r="A517" s="14">
        <v>909</v>
      </c>
      <c r="B517" s="3" t="s">
        <v>1205</v>
      </c>
      <c r="C517" s="27" t="s">
        <v>14</v>
      </c>
      <c r="D517" s="27" t="s">
        <v>404</v>
      </c>
      <c r="E517" s="4" t="s">
        <v>1314</v>
      </c>
      <c r="F517" s="4" t="s">
        <v>1315</v>
      </c>
      <c r="G517" s="4" t="s">
        <v>360</v>
      </c>
      <c r="H517" s="3" t="s">
        <v>1208</v>
      </c>
      <c r="I517" s="27">
        <v>20.942916</v>
      </c>
      <c r="J517" s="27">
        <v>-101.42637999999999</v>
      </c>
      <c r="K517" s="3"/>
      <c r="L517" s="5" t="str">
        <f t="shared" si="15"/>
        <v>Ver en Google Maps</v>
      </c>
      <c r="M517" s="15">
        <v>1</v>
      </c>
      <c r="O517" s="1">
        <f>DAY(Tabla14[[#This Row],[Fecha de rev]])</f>
        <v>0</v>
      </c>
      <c r="P517" s="1">
        <f>MONTH(Tabla14[[#This Row],[Fecha de rev]])</f>
        <v>1</v>
      </c>
      <c r="Q517" s="1">
        <f>YEAR(Tabla14[[#This Row],[Fecha de rev]])</f>
        <v>1900</v>
      </c>
      <c r="AF517" s="121"/>
    </row>
    <row r="518" spans="1:32" x14ac:dyDescent="0.2">
      <c r="A518" s="14">
        <v>940</v>
      </c>
      <c r="B518" s="3" t="s">
        <v>1205</v>
      </c>
      <c r="C518" s="27" t="s">
        <v>336</v>
      </c>
      <c r="D518" s="27" t="s">
        <v>132</v>
      </c>
      <c r="E518" s="4" t="s">
        <v>1392</v>
      </c>
      <c r="F518" s="4" t="s">
        <v>1393</v>
      </c>
      <c r="G518" s="4" t="s">
        <v>1806</v>
      </c>
      <c r="H518" s="3" t="s">
        <v>1208</v>
      </c>
      <c r="I518" s="27">
        <v>20.92251422</v>
      </c>
      <c r="J518" s="27">
        <v>-101.4440711</v>
      </c>
      <c r="K518" s="3"/>
      <c r="L518" s="5" t="str">
        <f t="shared" ref="L518:L584" si="17">HYPERLINK("https://www.google.com/maps?q=" &amp; I518 &amp; "," &amp; J518, "Ver en Google Maps")</f>
        <v>Ver en Google Maps</v>
      </c>
      <c r="M518" s="15">
        <v>2</v>
      </c>
      <c r="O518" s="1">
        <f>DAY(Tabla14[[#This Row],[Fecha de rev]])</f>
        <v>0</v>
      </c>
      <c r="P518" s="1">
        <f>MONTH(Tabla14[[#This Row],[Fecha de rev]])</f>
        <v>1</v>
      </c>
      <c r="Q518" s="1">
        <f>YEAR(Tabla14[[#This Row],[Fecha de rev]])</f>
        <v>1900</v>
      </c>
      <c r="AF518" s="121"/>
    </row>
    <row r="519" spans="1:32" x14ac:dyDescent="0.2">
      <c r="A519" s="14">
        <v>955</v>
      </c>
      <c r="B519" s="3" t="s">
        <v>1205</v>
      </c>
      <c r="C519" s="27" t="s">
        <v>132</v>
      </c>
      <c r="D519" s="27" t="s">
        <v>132</v>
      </c>
      <c r="E519" s="4" t="s">
        <v>1316</v>
      </c>
      <c r="F519" s="4" t="s">
        <v>1317</v>
      </c>
      <c r="G519" s="4" t="s">
        <v>1801</v>
      </c>
      <c r="H519" s="3" t="s">
        <v>1208</v>
      </c>
      <c r="I519" s="27">
        <v>20.964094559999999</v>
      </c>
      <c r="J519" s="27">
        <v>-101.4185951</v>
      </c>
      <c r="K519" s="3"/>
      <c r="L519" s="5" t="str">
        <f t="shared" si="17"/>
        <v>Ver en Google Maps</v>
      </c>
      <c r="M519" s="15">
        <v>3</v>
      </c>
      <c r="O519" s="1">
        <f>DAY(Tabla14[[#This Row],[Fecha de rev]])</f>
        <v>0</v>
      </c>
      <c r="P519" s="1">
        <f>MONTH(Tabla14[[#This Row],[Fecha de rev]])</f>
        <v>1</v>
      </c>
      <c r="Q519" s="1">
        <f>YEAR(Tabla14[[#This Row],[Fecha de rev]])</f>
        <v>1900</v>
      </c>
      <c r="AF519" s="121"/>
    </row>
    <row r="520" spans="1:32" x14ac:dyDescent="0.2">
      <c r="A520" s="14">
        <v>999</v>
      </c>
      <c r="B520" s="3" t="s">
        <v>1205</v>
      </c>
      <c r="C520" s="27" t="s">
        <v>87</v>
      </c>
      <c r="D520" s="27" t="s">
        <v>805</v>
      </c>
      <c r="E520" s="4" t="s">
        <v>1394</v>
      </c>
      <c r="F520" s="4" t="s">
        <v>1395</v>
      </c>
      <c r="G520" s="4" t="s">
        <v>1396</v>
      </c>
      <c r="H520" s="3" t="s">
        <v>1208</v>
      </c>
      <c r="I520" s="27">
        <v>20.9422</v>
      </c>
      <c r="J520" s="27">
        <v>-101.465</v>
      </c>
      <c r="K520" s="3"/>
      <c r="L520" s="5" t="str">
        <f t="shared" si="17"/>
        <v>Ver en Google Maps</v>
      </c>
      <c r="M520" s="15">
        <v>2</v>
      </c>
      <c r="O520" s="1">
        <f>DAY(Tabla14[[#This Row],[Fecha de rev]])</f>
        <v>0</v>
      </c>
      <c r="P520" s="1">
        <f>MONTH(Tabla14[[#This Row],[Fecha de rev]])</f>
        <v>1</v>
      </c>
      <c r="Q520" s="1">
        <f>YEAR(Tabla14[[#This Row],[Fecha de rev]])</f>
        <v>1900</v>
      </c>
      <c r="AF520" s="121"/>
    </row>
    <row r="521" spans="1:32" x14ac:dyDescent="0.2">
      <c r="A521" s="14">
        <v>1010</v>
      </c>
      <c r="B521" s="3" t="s">
        <v>1205</v>
      </c>
      <c r="C521" s="27" t="s">
        <v>87</v>
      </c>
      <c r="D521" s="27" t="s">
        <v>782</v>
      </c>
      <c r="E521" s="4" t="s">
        <v>1397</v>
      </c>
      <c r="F521" s="4" t="s">
        <v>1398</v>
      </c>
      <c r="G521" s="4" t="s">
        <v>1826</v>
      </c>
      <c r="H521" s="3" t="s">
        <v>1208</v>
      </c>
      <c r="I521" s="27">
        <v>20.953728000000002</v>
      </c>
      <c r="J521" s="27">
        <v>-101.40996</v>
      </c>
      <c r="K521" s="3"/>
      <c r="L521" s="5" t="str">
        <f t="shared" si="17"/>
        <v>Ver en Google Maps</v>
      </c>
      <c r="M521" s="15">
        <v>2</v>
      </c>
      <c r="O521" s="1">
        <f>DAY(Tabla14[[#This Row],[Fecha de rev]])</f>
        <v>0</v>
      </c>
      <c r="P521" s="1">
        <f>MONTH(Tabla14[[#This Row],[Fecha de rev]])</f>
        <v>1</v>
      </c>
      <c r="Q521" s="1">
        <f>YEAR(Tabla14[[#This Row],[Fecha de rev]])</f>
        <v>1900</v>
      </c>
      <c r="AF521" s="121"/>
    </row>
    <row r="522" spans="1:32" x14ac:dyDescent="0.2">
      <c r="A522" s="14">
        <v>1080</v>
      </c>
      <c r="B522" s="3" t="s">
        <v>1205</v>
      </c>
      <c r="C522" s="27" t="s">
        <v>336</v>
      </c>
      <c r="D522" s="27" t="s">
        <v>336</v>
      </c>
      <c r="E522" s="4" t="s">
        <v>1399</v>
      </c>
      <c r="F522" s="4" t="s">
        <v>1400</v>
      </c>
      <c r="G522" s="4" t="s">
        <v>1827</v>
      </c>
      <c r="H522" s="3" t="s">
        <v>1208</v>
      </c>
      <c r="I522" s="27">
        <v>20.928149999999999</v>
      </c>
      <c r="J522" s="27">
        <v>-101.44673</v>
      </c>
      <c r="K522" s="3"/>
      <c r="L522" s="5" t="str">
        <f t="shared" si="17"/>
        <v>Ver en Google Maps</v>
      </c>
      <c r="M522" s="15">
        <v>3</v>
      </c>
      <c r="O522" s="1">
        <f>DAY(Tabla14[[#This Row],[Fecha de rev]])</f>
        <v>0</v>
      </c>
      <c r="P522" s="1">
        <f>MONTH(Tabla14[[#This Row],[Fecha de rev]])</f>
        <v>1</v>
      </c>
      <c r="Q522" s="1">
        <f>YEAR(Tabla14[[#This Row],[Fecha de rev]])</f>
        <v>1900</v>
      </c>
      <c r="AF522" s="121"/>
    </row>
    <row r="523" spans="1:32" x14ac:dyDescent="0.2">
      <c r="A523" s="14">
        <v>1087</v>
      </c>
      <c r="B523" s="3" t="s">
        <v>1205</v>
      </c>
      <c r="C523" s="27" t="s">
        <v>14</v>
      </c>
      <c r="D523" s="27" t="s">
        <v>404</v>
      </c>
      <c r="E523" s="4" t="s">
        <v>1318</v>
      </c>
      <c r="F523" s="4" t="s">
        <v>1319</v>
      </c>
      <c r="G523" s="4" t="s">
        <v>360</v>
      </c>
      <c r="H523" s="3" t="s">
        <v>1208</v>
      </c>
      <c r="I523" s="27">
        <v>20.944531399999999</v>
      </c>
      <c r="J523" s="27">
        <v>-101.4262856</v>
      </c>
      <c r="K523" s="3" t="s">
        <v>139</v>
      </c>
      <c r="L523" s="5" t="str">
        <f t="shared" si="17"/>
        <v>Ver en Google Maps</v>
      </c>
      <c r="M523" s="15">
        <v>1</v>
      </c>
      <c r="N523" s="7">
        <v>45937</v>
      </c>
      <c r="O523" s="1">
        <f>DAY(Tabla14[[#This Row],[Fecha de rev]])</f>
        <v>7</v>
      </c>
      <c r="P523" s="1">
        <f>MONTH(Tabla14[[#This Row],[Fecha de rev]])</f>
        <v>10</v>
      </c>
      <c r="Q523" s="1">
        <f>YEAR(Tabla14[[#This Row],[Fecha de rev]])</f>
        <v>2025</v>
      </c>
      <c r="R523" s="1">
        <v>1</v>
      </c>
      <c r="S523" s="1" t="s">
        <v>138</v>
      </c>
      <c r="T523" s="1" t="s">
        <v>138</v>
      </c>
      <c r="U523" s="1" t="s">
        <v>138</v>
      </c>
      <c r="V523" s="1" t="s">
        <v>138</v>
      </c>
      <c r="W523" s="1" t="s">
        <v>138</v>
      </c>
      <c r="X523" s="1" t="s">
        <v>138</v>
      </c>
      <c r="Y523" s="1" t="s">
        <v>138</v>
      </c>
      <c r="Z523" s="1" t="s">
        <v>934</v>
      </c>
      <c r="AA523" s="1">
        <v>7.19</v>
      </c>
      <c r="AB523" s="1">
        <v>31.19</v>
      </c>
      <c r="AC523" s="2" t="s">
        <v>1413</v>
      </c>
      <c r="AD523" s="2" t="s">
        <v>1404</v>
      </c>
      <c r="AE523" s="1">
        <f t="shared" ref="AE523:AE539" si="18">COUNTIF(S523:Z523, "si")</f>
        <v>7</v>
      </c>
      <c r="AF523" s="121"/>
    </row>
    <row r="524" spans="1:32" ht="12.75" thickBot="1" x14ac:dyDescent="0.25">
      <c r="A524" s="16">
        <v>1109</v>
      </c>
      <c r="B524" s="17" t="s">
        <v>1205</v>
      </c>
      <c r="C524" s="28" t="s">
        <v>132</v>
      </c>
      <c r="D524" s="28" t="s">
        <v>132</v>
      </c>
      <c r="E524" s="18" t="s">
        <v>1401</v>
      </c>
      <c r="F524" s="18" t="s">
        <v>1402</v>
      </c>
      <c r="G524" s="18" t="s">
        <v>1333</v>
      </c>
      <c r="H524" s="17" t="s">
        <v>1208</v>
      </c>
      <c r="I524" s="28">
        <v>20.919789999999999</v>
      </c>
      <c r="J524" s="28">
        <v>-101.39901</v>
      </c>
      <c r="K524" s="17"/>
      <c r="L524" s="19" t="str">
        <f t="shared" si="17"/>
        <v>Ver en Google Maps</v>
      </c>
      <c r="M524" s="20">
        <v>2</v>
      </c>
      <c r="O524" s="1">
        <f>DAY(Tabla14[[#This Row],[Fecha de rev]])</f>
        <v>0</v>
      </c>
      <c r="P524" s="1">
        <f>MONTH(Tabla14[[#This Row],[Fecha de rev]])</f>
        <v>1</v>
      </c>
      <c r="Q524" s="1">
        <f>YEAR(Tabla14[[#This Row],[Fecha de rev]])</f>
        <v>1900</v>
      </c>
      <c r="AF524" s="121"/>
    </row>
    <row r="525" spans="1:32" ht="12.75" thickBot="1" x14ac:dyDescent="0.25">
      <c r="A525" s="9" t="s">
        <v>2421</v>
      </c>
      <c r="B525" s="10" t="s">
        <v>1205</v>
      </c>
      <c r="C525" s="26" t="s">
        <v>7</v>
      </c>
      <c r="D525" s="26" t="s">
        <v>404</v>
      </c>
      <c r="E525" s="11" t="s">
        <v>1427</v>
      </c>
      <c r="F525" s="11" t="s">
        <v>1428</v>
      </c>
      <c r="G525" s="11" t="s">
        <v>1828</v>
      </c>
      <c r="H525" s="10" t="s">
        <v>1429</v>
      </c>
      <c r="I525" s="26">
        <v>20.527583</v>
      </c>
      <c r="J525" s="26">
        <v>-100.81063899999999</v>
      </c>
      <c r="K525" s="10" t="s">
        <v>139</v>
      </c>
      <c r="L525" s="12" t="str">
        <f t="shared" si="17"/>
        <v>Ver en Google Maps</v>
      </c>
      <c r="M525" s="13">
        <v>2</v>
      </c>
      <c r="N525" s="7">
        <v>45941</v>
      </c>
      <c r="O525" s="1">
        <f>DAY(Tabla14[[#This Row],[Fecha de rev]])</f>
        <v>11</v>
      </c>
      <c r="P525" s="1">
        <f>MONTH(Tabla14[[#This Row],[Fecha de rev]])</f>
        <v>10</v>
      </c>
      <c r="Q525" s="1">
        <f>YEAR(Tabla14[[#This Row],[Fecha de rev]])</f>
        <v>2025</v>
      </c>
      <c r="R525" s="1">
        <v>1</v>
      </c>
      <c r="S525" s="1" t="s">
        <v>138</v>
      </c>
      <c r="T525" s="1" t="s">
        <v>138</v>
      </c>
      <c r="U525" s="1" t="s">
        <v>138</v>
      </c>
      <c r="V525" s="1" t="s">
        <v>138</v>
      </c>
      <c r="W525" s="1" t="s">
        <v>138</v>
      </c>
      <c r="X525" s="1" t="s">
        <v>138</v>
      </c>
      <c r="Y525" s="1" t="s">
        <v>138</v>
      </c>
      <c r="Z525" s="1" t="s">
        <v>138</v>
      </c>
      <c r="AA525" s="1">
        <v>44.9</v>
      </c>
      <c r="AB525" s="1">
        <v>23.3</v>
      </c>
      <c r="AC525" s="2" t="s">
        <v>968</v>
      </c>
      <c r="AD525" s="2" t="s">
        <v>1404</v>
      </c>
      <c r="AE525" s="1">
        <f t="shared" si="18"/>
        <v>8</v>
      </c>
      <c r="AF525" s="121" t="s">
        <v>3116</v>
      </c>
    </row>
    <row r="526" spans="1:32" x14ac:dyDescent="0.2">
      <c r="A526" s="14" t="s">
        <v>2422</v>
      </c>
      <c r="B526" s="10" t="s">
        <v>1205</v>
      </c>
      <c r="C526" s="26" t="s">
        <v>7</v>
      </c>
      <c r="D526" s="26" t="s">
        <v>404</v>
      </c>
      <c r="E526" s="11" t="s">
        <v>1427</v>
      </c>
      <c r="F526" s="11" t="s">
        <v>1428</v>
      </c>
      <c r="G526" s="11" t="s">
        <v>1828</v>
      </c>
      <c r="H526" s="10" t="s">
        <v>1429</v>
      </c>
      <c r="I526" s="26">
        <v>20.527583</v>
      </c>
      <c r="J526" s="26">
        <v>-100.81063899999999</v>
      </c>
      <c r="K526" s="10" t="s">
        <v>139</v>
      </c>
      <c r="L526" s="12" t="str">
        <f t="shared" si="17"/>
        <v>Ver en Google Maps</v>
      </c>
      <c r="M526" s="13">
        <v>2</v>
      </c>
      <c r="N526" s="7">
        <v>45941</v>
      </c>
      <c r="O526" s="1">
        <f>DAY(Tabla14[[#This Row],[Fecha de rev]])</f>
        <v>11</v>
      </c>
      <c r="P526" s="1">
        <f>MONTH(Tabla14[[#This Row],[Fecha de rev]])</f>
        <v>10</v>
      </c>
      <c r="Q526" s="1">
        <f>YEAR(Tabla14[[#This Row],[Fecha de rev]])</f>
        <v>2025</v>
      </c>
      <c r="R526" s="1">
        <v>1</v>
      </c>
      <c r="S526" s="1" t="s">
        <v>138</v>
      </c>
      <c r="T526" s="1" t="s">
        <v>138</v>
      </c>
      <c r="U526" s="1" t="s">
        <v>138</v>
      </c>
      <c r="V526" s="1" t="s">
        <v>138</v>
      </c>
      <c r="W526" s="1" t="s">
        <v>138</v>
      </c>
      <c r="X526" s="1" t="s">
        <v>138</v>
      </c>
      <c r="Y526" s="1" t="s">
        <v>138</v>
      </c>
      <c r="Z526" s="1" t="s">
        <v>138</v>
      </c>
      <c r="AA526" s="1">
        <v>29.9</v>
      </c>
      <c r="AB526" s="1">
        <v>28.8</v>
      </c>
      <c r="AC526" s="2" t="s">
        <v>968</v>
      </c>
      <c r="AD526" s="2" t="s">
        <v>1404</v>
      </c>
      <c r="AE526" s="1">
        <f t="shared" si="18"/>
        <v>8</v>
      </c>
      <c r="AF526" s="121" t="s">
        <v>3116</v>
      </c>
    </row>
    <row r="527" spans="1:32" x14ac:dyDescent="0.2">
      <c r="A527" s="14">
        <v>38</v>
      </c>
      <c r="B527" s="3" t="s">
        <v>1205</v>
      </c>
      <c r="C527" s="27" t="s">
        <v>7</v>
      </c>
      <c r="D527" s="27" t="s">
        <v>404</v>
      </c>
      <c r="E527" s="4" t="s">
        <v>1430</v>
      </c>
      <c r="F527" s="4" t="s">
        <v>1431</v>
      </c>
      <c r="G527" s="4" t="s">
        <v>1829</v>
      </c>
      <c r="H527" s="3" t="s">
        <v>1429</v>
      </c>
      <c r="I527" s="27">
        <v>20.555498</v>
      </c>
      <c r="J527" s="27">
        <v>-100.85095099999999</v>
      </c>
      <c r="K527" s="3" t="s">
        <v>139</v>
      </c>
      <c r="L527" s="41" t="str">
        <f t="shared" si="17"/>
        <v>Ver en Google Maps</v>
      </c>
      <c r="M527" s="15">
        <v>1</v>
      </c>
      <c r="N527" s="7">
        <v>45941</v>
      </c>
      <c r="O527" s="1">
        <f>DAY(Tabla14[[#This Row],[Fecha de rev]])</f>
        <v>11</v>
      </c>
      <c r="P527" s="1">
        <f>MONTH(Tabla14[[#This Row],[Fecha de rev]])</f>
        <v>10</v>
      </c>
      <c r="Q527" s="1">
        <f>YEAR(Tabla14[[#This Row],[Fecha de rev]])</f>
        <v>2025</v>
      </c>
      <c r="R527" s="1">
        <v>1</v>
      </c>
      <c r="S527" s="1" t="s">
        <v>138</v>
      </c>
      <c r="T527" s="1" t="s">
        <v>138</v>
      </c>
      <c r="U527" s="1" t="s">
        <v>138</v>
      </c>
      <c r="V527" s="1" t="s">
        <v>138</v>
      </c>
      <c r="W527" s="1" t="s">
        <v>138</v>
      </c>
      <c r="X527" s="1" t="s">
        <v>138</v>
      </c>
      <c r="Y527" s="1" t="s">
        <v>138</v>
      </c>
      <c r="Z527" s="1" t="s">
        <v>138</v>
      </c>
      <c r="AA527" s="1">
        <v>120</v>
      </c>
      <c r="AB527" s="1">
        <v>76.099999999999994</v>
      </c>
      <c r="AC527" s="2" t="s">
        <v>968</v>
      </c>
      <c r="AD527" s="2" t="s">
        <v>1404</v>
      </c>
      <c r="AE527" s="1">
        <f t="shared" si="18"/>
        <v>8</v>
      </c>
      <c r="AF527" s="121" t="s">
        <v>3116</v>
      </c>
    </row>
    <row r="528" spans="1:32" x14ac:dyDescent="0.2">
      <c r="A528" s="14">
        <v>39</v>
      </c>
      <c r="B528" s="3" t="s">
        <v>1205</v>
      </c>
      <c r="C528" s="27" t="s">
        <v>7</v>
      </c>
      <c r="D528" s="27" t="s">
        <v>404</v>
      </c>
      <c r="E528" s="4" t="s">
        <v>1432</v>
      </c>
      <c r="F528" s="4" t="s">
        <v>1433</v>
      </c>
      <c r="G528" s="4" t="s">
        <v>1830</v>
      </c>
      <c r="H528" s="3" t="s">
        <v>1429</v>
      </c>
      <c r="I528" s="27">
        <v>20.520765999999998</v>
      </c>
      <c r="J528" s="27">
        <v>-100.813337</v>
      </c>
      <c r="K528" s="3" t="s">
        <v>139</v>
      </c>
      <c r="L528" s="5" t="str">
        <f t="shared" si="17"/>
        <v>Ver en Google Maps</v>
      </c>
      <c r="M528" s="15">
        <v>1</v>
      </c>
      <c r="N528" s="7">
        <v>45941</v>
      </c>
      <c r="O528" s="1">
        <f>DAY(Tabla14[[#This Row],[Fecha de rev]])</f>
        <v>11</v>
      </c>
      <c r="P528" s="1">
        <f>MONTH(Tabla14[[#This Row],[Fecha de rev]])</f>
        <v>10</v>
      </c>
      <c r="Q528" s="1">
        <f>YEAR(Tabla14[[#This Row],[Fecha de rev]])</f>
        <v>2025</v>
      </c>
      <c r="R528" s="1">
        <v>1</v>
      </c>
      <c r="S528" s="1" t="s">
        <v>934</v>
      </c>
      <c r="T528" s="1" t="s">
        <v>934</v>
      </c>
      <c r="U528" s="1" t="s">
        <v>934</v>
      </c>
      <c r="V528" s="1" t="s">
        <v>934</v>
      </c>
      <c r="W528" s="1" t="s">
        <v>934</v>
      </c>
      <c r="X528" s="1" t="s">
        <v>934</v>
      </c>
      <c r="Y528" s="1" t="s">
        <v>934</v>
      </c>
      <c r="Z528" s="1" t="s">
        <v>934</v>
      </c>
      <c r="AA528" s="1">
        <v>0</v>
      </c>
      <c r="AB528" s="1">
        <v>0</v>
      </c>
      <c r="AC528" s="2" t="s">
        <v>3026</v>
      </c>
      <c r="AD528" s="2" t="s">
        <v>1404</v>
      </c>
      <c r="AE528" s="1">
        <f t="shared" si="18"/>
        <v>0</v>
      </c>
      <c r="AF528" s="121" t="s">
        <v>3115</v>
      </c>
    </row>
    <row r="529" spans="1:32" x14ac:dyDescent="0.2">
      <c r="A529" s="14">
        <v>40</v>
      </c>
      <c r="B529" s="3" t="s">
        <v>1205</v>
      </c>
      <c r="C529" s="27" t="s">
        <v>7</v>
      </c>
      <c r="D529" s="27" t="s">
        <v>404</v>
      </c>
      <c r="E529" s="4" t="s">
        <v>1434</v>
      </c>
      <c r="F529" s="4" t="s">
        <v>1435</v>
      </c>
      <c r="G529" s="4" t="s">
        <v>1106</v>
      </c>
      <c r="H529" s="3" t="s">
        <v>1429</v>
      </c>
      <c r="I529" s="27">
        <v>20.521639</v>
      </c>
      <c r="J529" s="27">
        <v>-100.81219400000001</v>
      </c>
      <c r="K529" s="3" t="s">
        <v>139</v>
      </c>
      <c r="L529" s="5" t="str">
        <f t="shared" si="17"/>
        <v>Ver en Google Maps</v>
      </c>
      <c r="M529" s="15">
        <v>1</v>
      </c>
      <c r="N529" s="7">
        <v>45941</v>
      </c>
      <c r="O529" s="1">
        <f>DAY(Tabla14[[#This Row],[Fecha de rev]])</f>
        <v>11</v>
      </c>
      <c r="P529" s="1">
        <f>MONTH(Tabla14[[#This Row],[Fecha de rev]])</f>
        <v>10</v>
      </c>
      <c r="Q529" s="1">
        <f>YEAR(Tabla14[[#This Row],[Fecha de rev]])</f>
        <v>2025</v>
      </c>
      <c r="R529" s="1">
        <v>1</v>
      </c>
      <c r="S529" s="1" t="s">
        <v>138</v>
      </c>
      <c r="T529" s="1" t="s">
        <v>138</v>
      </c>
      <c r="U529" s="1" t="s">
        <v>138</v>
      </c>
      <c r="V529" s="1" t="s">
        <v>138</v>
      </c>
      <c r="W529" s="1" t="s">
        <v>138</v>
      </c>
      <c r="X529" s="1" t="s">
        <v>138</v>
      </c>
      <c r="Y529" s="1" t="s">
        <v>138</v>
      </c>
      <c r="Z529" s="1" t="s">
        <v>138</v>
      </c>
      <c r="AA529" s="1">
        <v>33.6</v>
      </c>
      <c r="AB529" s="1">
        <v>57.1</v>
      </c>
      <c r="AC529" s="2" t="s">
        <v>968</v>
      </c>
      <c r="AD529" s="2" t="s">
        <v>1404</v>
      </c>
      <c r="AE529" s="1">
        <f t="shared" si="18"/>
        <v>8</v>
      </c>
      <c r="AF529" s="121" t="s">
        <v>3116</v>
      </c>
    </row>
    <row r="530" spans="1:32" x14ac:dyDescent="0.2">
      <c r="A530" s="14">
        <v>41</v>
      </c>
      <c r="B530" s="3" t="s">
        <v>1205</v>
      </c>
      <c r="C530" s="27" t="s">
        <v>7</v>
      </c>
      <c r="D530" s="27" t="s">
        <v>404</v>
      </c>
      <c r="E530" s="4" t="s">
        <v>1436</v>
      </c>
      <c r="F530" s="4" t="s">
        <v>1437</v>
      </c>
      <c r="G530" s="4" t="s">
        <v>1115</v>
      </c>
      <c r="H530" s="3" t="s">
        <v>1429</v>
      </c>
      <c r="I530" s="27">
        <v>20.517738999999999</v>
      </c>
      <c r="J530" s="27">
        <v>-100.82928</v>
      </c>
      <c r="K530" s="3" t="s">
        <v>139</v>
      </c>
      <c r="L530" s="5" t="str">
        <f t="shared" si="17"/>
        <v>Ver en Google Maps</v>
      </c>
      <c r="M530" s="15">
        <v>2</v>
      </c>
      <c r="N530" s="7">
        <v>45941</v>
      </c>
      <c r="O530" s="1">
        <f>DAY(Tabla14[[#This Row],[Fecha de rev]])</f>
        <v>11</v>
      </c>
      <c r="P530" s="1">
        <f>MONTH(Tabla14[[#This Row],[Fecha de rev]])</f>
        <v>10</v>
      </c>
      <c r="Q530" s="1">
        <f>YEAR(Tabla14[[#This Row],[Fecha de rev]])</f>
        <v>2025</v>
      </c>
      <c r="R530" s="1">
        <v>1</v>
      </c>
      <c r="S530" s="1" t="s">
        <v>138</v>
      </c>
      <c r="T530" s="1" t="s">
        <v>138</v>
      </c>
      <c r="U530" s="1" t="s">
        <v>138</v>
      </c>
      <c r="V530" s="1" t="s">
        <v>138</v>
      </c>
      <c r="W530" s="1" t="s">
        <v>138</v>
      </c>
      <c r="X530" s="1" t="s">
        <v>138</v>
      </c>
      <c r="Y530" s="1" t="s">
        <v>138</v>
      </c>
      <c r="Z530" s="1" t="s">
        <v>138</v>
      </c>
      <c r="AA530" s="1">
        <v>47.1</v>
      </c>
      <c r="AB530" s="1">
        <v>11.5</v>
      </c>
      <c r="AC530" s="2" t="s">
        <v>968</v>
      </c>
      <c r="AD530" s="2" t="s">
        <v>1404</v>
      </c>
      <c r="AE530" s="1">
        <f t="shared" si="18"/>
        <v>8</v>
      </c>
      <c r="AF530" s="121" t="s">
        <v>3116</v>
      </c>
    </row>
    <row r="531" spans="1:32" x14ac:dyDescent="0.2">
      <c r="A531" s="14">
        <v>42</v>
      </c>
      <c r="B531" s="3" t="s">
        <v>1205</v>
      </c>
      <c r="C531" s="27" t="s">
        <v>7</v>
      </c>
      <c r="D531" s="27" t="s">
        <v>404</v>
      </c>
      <c r="E531" s="4" t="s">
        <v>1438</v>
      </c>
      <c r="F531" s="4" t="s">
        <v>1439</v>
      </c>
      <c r="G531" s="4" t="s">
        <v>1106</v>
      </c>
      <c r="H531" s="3" t="s">
        <v>1429</v>
      </c>
      <c r="I531" s="27">
        <v>20.521981</v>
      </c>
      <c r="J531" s="27">
        <v>-100.808694</v>
      </c>
      <c r="K531" s="3" t="s">
        <v>139</v>
      </c>
      <c r="L531" s="5" t="str">
        <f t="shared" si="17"/>
        <v>Ver en Google Maps</v>
      </c>
      <c r="M531" s="15">
        <v>1</v>
      </c>
      <c r="N531" s="7">
        <v>45941</v>
      </c>
      <c r="O531" s="1">
        <f>DAY(Tabla14[[#This Row],[Fecha de rev]])</f>
        <v>11</v>
      </c>
      <c r="P531" s="1">
        <f>MONTH(Tabla14[[#This Row],[Fecha de rev]])</f>
        <v>10</v>
      </c>
      <c r="Q531" s="1">
        <f>YEAR(Tabla14[[#This Row],[Fecha de rev]])</f>
        <v>2025</v>
      </c>
      <c r="R531" s="1">
        <v>1</v>
      </c>
      <c r="S531" s="1" t="s">
        <v>138</v>
      </c>
      <c r="T531" s="1" t="s">
        <v>138</v>
      </c>
      <c r="U531" s="1" t="s">
        <v>138</v>
      </c>
      <c r="V531" s="1" t="s">
        <v>138</v>
      </c>
      <c r="W531" s="1" t="s">
        <v>138</v>
      </c>
      <c r="X531" s="1" t="s">
        <v>138</v>
      </c>
      <c r="Y531" s="1" t="s">
        <v>138</v>
      </c>
      <c r="Z531" s="1" t="s">
        <v>138</v>
      </c>
      <c r="AA531" s="1">
        <v>95.4</v>
      </c>
      <c r="AB531" s="1">
        <v>51</v>
      </c>
      <c r="AC531" s="2" t="s">
        <v>968</v>
      </c>
      <c r="AD531" s="2" t="s">
        <v>1404</v>
      </c>
      <c r="AE531" s="1">
        <f t="shared" si="18"/>
        <v>8</v>
      </c>
      <c r="AF531" s="121" t="s">
        <v>3116</v>
      </c>
    </row>
    <row r="532" spans="1:32" x14ac:dyDescent="0.2">
      <c r="A532" s="14" t="s">
        <v>2425</v>
      </c>
      <c r="B532" s="3" t="s">
        <v>1205</v>
      </c>
      <c r="C532" s="27" t="s">
        <v>7</v>
      </c>
      <c r="D532" s="27" t="s">
        <v>404</v>
      </c>
      <c r="E532" s="4" t="s">
        <v>1440</v>
      </c>
      <c r="F532" s="4" t="s">
        <v>1441</v>
      </c>
      <c r="G532" s="4" t="s">
        <v>1781</v>
      </c>
      <c r="H532" s="3" t="s">
        <v>1429</v>
      </c>
      <c r="I532" s="27">
        <v>20.534806</v>
      </c>
      <c r="J532" s="27">
        <v>-100.822639</v>
      </c>
      <c r="K532" s="3" t="s">
        <v>139</v>
      </c>
      <c r="L532" s="5" t="str">
        <f t="shared" si="17"/>
        <v>Ver en Google Maps</v>
      </c>
      <c r="M532" s="15">
        <v>2</v>
      </c>
      <c r="N532" s="7">
        <v>45941</v>
      </c>
      <c r="O532" s="1">
        <f>DAY(Tabla14[[#This Row],[Fecha de rev]])</f>
        <v>11</v>
      </c>
      <c r="P532" s="1">
        <f>MONTH(Tabla14[[#This Row],[Fecha de rev]])</f>
        <v>10</v>
      </c>
      <c r="Q532" s="1">
        <f>YEAR(Tabla14[[#This Row],[Fecha de rev]])</f>
        <v>2025</v>
      </c>
      <c r="R532" s="1">
        <v>1</v>
      </c>
      <c r="S532" s="1" t="s">
        <v>138</v>
      </c>
      <c r="T532" s="1" t="s">
        <v>138</v>
      </c>
      <c r="U532" s="1" t="s">
        <v>138</v>
      </c>
      <c r="V532" s="1" t="s">
        <v>138</v>
      </c>
      <c r="W532" s="1" t="s">
        <v>138</v>
      </c>
      <c r="X532" s="1" t="s">
        <v>138</v>
      </c>
      <c r="Y532" s="1" t="s">
        <v>138</v>
      </c>
      <c r="Z532" s="1" t="s">
        <v>138</v>
      </c>
      <c r="AA532" s="1">
        <v>29.8</v>
      </c>
      <c r="AB532" s="1">
        <v>17.3</v>
      </c>
      <c r="AC532" s="2" t="s">
        <v>968</v>
      </c>
      <c r="AD532" s="2" t="s">
        <v>1404</v>
      </c>
      <c r="AE532" s="1">
        <f t="shared" si="18"/>
        <v>8</v>
      </c>
      <c r="AF532" s="121" t="s">
        <v>3116</v>
      </c>
    </row>
    <row r="533" spans="1:32" x14ac:dyDescent="0.2">
      <c r="A533" s="14" t="s">
        <v>2426</v>
      </c>
      <c r="B533" s="3" t="s">
        <v>1205</v>
      </c>
      <c r="C533" s="27" t="s">
        <v>7</v>
      </c>
      <c r="D533" s="27" t="s">
        <v>404</v>
      </c>
      <c r="E533" s="4" t="s">
        <v>1440</v>
      </c>
      <c r="F533" s="4" t="s">
        <v>1441</v>
      </c>
      <c r="G533" s="4" t="s">
        <v>1781</v>
      </c>
      <c r="H533" s="3" t="s">
        <v>1429</v>
      </c>
      <c r="I533" s="27">
        <v>20.534806</v>
      </c>
      <c r="J533" s="27">
        <v>-100.822639</v>
      </c>
      <c r="K533" s="3" t="s">
        <v>139</v>
      </c>
      <c r="L533" s="5" t="str">
        <f t="shared" si="17"/>
        <v>Ver en Google Maps</v>
      </c>
      <c r="M533" s="15">
        <v>2</v>
      </c>
      <c r="N533" s="7">
        <v>45941</v>
      </c>
      <c r="O533" s="1">
        <f>DAY(Tabla14[[#This Row],[Fecha de rev]])</f>
        <v>11</v>
      </c>
      <c r="P533" s="1">
        <f>MONTH(Tabla14[[#This Row],[Fecha de rev]])</f>
        <v>10</v>
      </c>
      <c r="Q533" s="1">
        <f>YEAR(Tabla14[[#This Row],[Fecha de rev]])</f>
        <v>2025</v>
      </c>
      <c r="R533" s="1">
        <v>1</v>
      </c>
      <c r="S533" s="1" t="s">
        <v>138</v>
      </c>
      <c r="T533" s="1" t="s">
        <v>138</v>
      </c>
      <c r="U533" s="1" t="s">
        <v>138</v>
      </c>
      <c r="V533" s="1" t="s">
        <v>138</v>
      </c>
      <c r="W533" s="1" t="s">
        <v>138</v>
      </c>
      <c r="X533" s="1" t="s">
        <v>138</v>
      </c>
      <c r="Y533" s="1" t="s">
        <v>138</v>
      </c>
      <c r="Z533" s="1" t="s">
        <v>138</v>
      </c>
      <c r="AA533" s="1">
        <v>37.200000000000003</v>
      </c>
      <c r="AB533" s="1">
        <v>8.6</v>
      </c>
      <c r="AC533" s="2" t="s">
        <v>968</v>
      </c>
      <c r="AD533" s="2" t="s">
        <v>1404</v>
      </c>
      <c r="AE533" s="1">
        <f t="shared" si="18"/>
        <v>8</v>
      </c>
      <c r="AF533" s="121" t="s">
        <v>3116</v>
      </c>
    </row>
    <row r="534" spans="1:32" x14ac:dyDescent="0.2">
      <c r="A534" s="14">
        <v>44</v>
      </c>
      <c r="B534" s="3" t="s">
        <v>1205</v>
      </c>
      <c r="C534" s="27" t="s">
        <v>7</v>
      </c>
      <c r="D534" s="27" t="s">
        <v>404</v>
      </c>
      <c r="E534" s="4" t="s">
        <v>1442</v>
      </c>
      <c r="F534" s="4" t="s">
        <v>1443</v>
      </c>
      <c r="G534" s="4" t="s">
        <v>1782</v>
      </c>
      <c r="H534" s="3" t="s">
        <v>1429</v>
      </c>
      <c r="I534" s="27">
        <v>20.553743000000001</v>
      </c>
      <c r="J534" s="27">
        <v>-100.847246</v>
      </c>
      <c r="K534" s="3" t="s">
        <v>139</v>
      </c>
      <c r="L534" s="5" t="str">
        <f t="shared" si="17"/>
        <v>Ver en Google Maps</v>
      </c>
      <c r="M534" s="15">
        <v>1</v>
      </c>
      <c r="N534" s="7">
        <v>45941</v>
      </c>
      <c r="O534" s="1">
        <f>DAY(Tabla14[[#This Row],[Fecha de rev]])</f>
        <v>11</v>
      </c>
      <c r="P534" s="1">
        <f>MONTH(Tabla14[[#This Row],[Fecha de rev]])</f>
        <v>10</v>
      </c>
      <c r="Q534" s="1">
        <f>YEAR(Tabla14[[#This Row],[Fecha de rev]])</f>
        <v>2025</v>
      </c>
      <c r="R534" s="1">
        <v>1</v>
      </c>
      <c r="S534" s="1" t="s">
        <v>138</v>
      </c>
      <c r="T534" s="1" t="s">
        <v>138</v>
      </c>
      <c r="U534" s="1" t="s">
        <v>138</v>
      </c>
      <c r="V534" s="1" t="s">
        <v>138</v>
      </c>
      <c r="W534" s="1" t="s">
        <v>138</v>
      </c>
      <c r="X534" s="1" t="s">
        <v>138</v>
      </c>
      <c r="Y534" s="1" t="s">
        <v>138</v>
      </c>
      <c r="Z534" s="1" t="s">
        <v>138</v>
      </c>
      <c r="AA534" s="1">
        <v>32</v>
      </c>
      <c r="AB534" s="1">
        <v>7.53</v>
      </c>
      <c r="AC534" s="2" t="s">
        <v>968</v>
      </c>
      <c r="AD534" s="2" t="s">
        <v>1404</v>
      </c>
      <c r="AE534" s="1">
        <f t="shared" si="18"/>
        <v>8</v>
      </c>
      <c r="AF534" s="121" t="s">
        <v>3116</v>
      </c>
    </row>
    <row r="535" spans="1:32" x14ac:dyDescent="0.2">
      <c r="A535" s="14" t="s">
        <v>2423</v>
      </c>
      <c r="B535" s="3" t="s">
        <v>1205</v>
      </c>
      <c r="C535" s="27" t="s">
        <v>11</v>
      </c>
      <c r="D535" s="27" t="s">
        <v>404</v>
      </c>
      <c r="E535" s="4" t="s">
        <v>1444</v>
      </c>
      <c r="F535" s="4" t="s">
        <v>1445</v>
      </c>
      <c r="G535" s="4" t="s">
        <v>360</v>
      </c>
      <c r="H535" s="3" t="s">
        <v>1429</v>
      </c>
      <c r="I535" s="27">
        <v>20.534167</v>
      </c>
      <c r="J535" s="27">
        <v>-100.816306</v>
      </c>
      <c r="K535" s="3" t="s">
        <v>139</v>
      </c>
      <c r="L535" s="5" t="str">
        <f t="shared" si="17"/>
        <v>Ver en Google Maps</v>
      </c>
      <c r="M535" s="15">
        <v>2</v>
      </c>
      <c r="N535" s="7">
        <v>45941</v>
      </c>
      <c r="O535" s="1">
        <f>DAY(Tabla14[[#This Row],[Fecha de rev]])</f>
        <v>11</v>
      </c>
      <c r="P535" s="1">
        <f>MONTH(Tabla14[[#This Row],[Fecha de rev]])</f>
        <v>10</v>
      </c>
      <c r="Q535" s="1">
        <f>YEAR(Tabla14[[#This Row],[Fecha de rev]])</f>
        <v>2025</v>
      </c>
      <c r="R535" s="1">
        <v>1</v>
      </c>
      <c r="S535" s="1" t="s">
        <v>138</v>
      </c>
      <c r="T535" s="1" t="s">
        <v>138</v>
      </c>
      <c r="U535" s="1" t="s">
        <v>138</v>
      </c>
      <c r="V535" s="1" t="s">
        <v>138</v>
      </c>
      <c r="W535" s="1" t="s">
        <v>138</v>
      </c>
      <c r="X535" s="1" t="s">
        <v>138</v>
      </c>
      <c r="Y535" s="1" t="s">
        <v>138</v>
      </c>
      <c r="Z535" s="1" t="s">
        <v>138</v>
      </c>
      <c r="AA535" s="1">
        <v>81.8</v>
      </c>
      <c r="AB535" s="1">
        <v>48.2</v>
      </c>
      <c r="AC535" s="2" t="s">
        <v>968</v>
      </c>
      <c r="AD535" s="2" t="s">
        <v>1404</v>
      </c>
      <c r="AE535" s="1">
        <f t="shared" si="18"/>
        <v>8</v>
      </c>
      <c r="AF535" s="121" t="s">
        <v>3116</v>
      </c>
    </row>
    <row r="536" spans="1:32" x14ac:dyDescent="0.2">
      <c r="A536" s="14" t="s">
        <v>2424</v>
      </c>
      <c r="B536" s="3" t="s">
        <v>1205</v>
      </c>
      <c r="C536" s="27" t="s">
        <v>11</v>
      </c>
      <c r="D536" s="27" t="s">
        <v>404</v>
      </c>
      <c r="E536" s="4" t="s">
        <v>1444</v>
      </c>
      <c r="F536" s="4" t="s">
        <v>1445</v>
      </c>
      <c r="G536" s="4" t="s">
        <v>360</v>
      </c>
      <c r="H536" s="3" t="s">
        <v>1429</v>
      </c>
      <c r="I536" s="27">
        <v>20.534167</v>
      </c>
      <c r="J536" s="27">
        <v>-100.816306</v>
      </c>
      <c r="K536" s="3" t="s">
        <v>139</v>
      </c>
      <c r="L536" s="5" t="str">
        <f t="shared" si="17"/>
        <v>Ver en Google Maps</v>
      </c>
      <c r="M536" s="15">
        <v>2</v>
      </c>
      <c r="N536" s="7">
        <v>45941</v>
      </c>
      <c r="O536" s="1">
        <f>DAY(Tabla14[[#This Row],[Fecha de rev]])</f>
        <v>11</v>
      </c>
      <c r="P536" s="1">
        <f>MONTH(Tabla14[[#This Row],[Fecha de rev]])</f>
        <v>10</v>
      </c>
      <c r="Q536" s="1">
        <f>YEAR(Tabla14[[#This Row],[Fecha de rev]])</f>
        <v>2025</v>
      </c>
      <c r="R536" s="1">
        <v>1</v>
      </c>
      <c r="S536" s="1" t="s">
        <v>138</v>
      </c>
      <c r="T536" s="1" t="s">
        <v>138</v>
      </c>
      <c r="U536" s="1" t="s">
        <v>138</v>
      </c>
      <c r="V536" s="1" t="s">
        <v>138</v>
      </c>
      <c r="W536" s="1" t="s">
        <v>138</v>
      </c>
      <c r="X536" s="1" t="s">
        <v>138</v>
      </c>
      <c r="Y536" s="1" t="s">
        <v>138</v>
      </c>
      <c r="Z536" s="1" t="s">
        <v>138</v>
      </c>
      <c r="AA536" s="1">
        <v>63.6</v>
      </c>
      <c r="AB536" s="1">
        <v>50.6</v>
      </c>
      <c r="AC536" s="2" t="s">
        <v>968</v>
      </c>
      <c r="AD536" s="2" t="s">
        <v>1404</v>
      </c>
      <c r="AE536" s="1">
        <f t="shared" si="18"/>
        <v>8</v>
      </c>
      <c r="AF536" s="121" t="s">
        <v>3116</v>
      </c>
    </row>
    <row r="537" spans="1:32" x14ac:dyDescent="0.2">
      <c r="A537" s="14">
        <v>46</v>
      </c>
      <c r="B537" s="3" t="s">
        <v>1205</v>
      </c>
      <c r="C537" s="27" t="s">
        <v>11</v>
      </c>
      <c r="D537" s="27" t="s">
        <v>404</v>
      </c>
      <c r="E537" s="4" t="s">
        <v>1446</v>
      </c>
      <c r="F537" s="4" t="s">
        <v>1447</v>
      </c>
      <c r="G537" s="4" t="s">
        <v>1783</v>
      </c>
      <c r="H537" s="3" t="s">
        <v>1429</v>
      </c>
      <c r="I537" s="27">
        <v>20.547249999999998</v>
      </c>
      <c r="J537" s="27">
        <v>-100.812972</v>
      </c>
      <c r="K537" s="3" t="s">
        <v>139</v>
      </c>
      <c r="L537" s="5" t="str">
        <f t="shared" si="17"/>
        <v>Ver en Google Maps</v>
      </c>
      <c r="M537" s="15">
        <v>1</v>
      </c>
      <c r="N537" s="7">
        <v>45941</v>
      </c>
      <c r="O537" s="1">
        <f>DAY(Tabla14[[#This Row],[Fecha de rev]])</f>
        <v>11</v>
      </c>
      <c r="P537" s="1">
        <f>MONTH(Tabla14[[#This Row],[Fecha de rev]])</f>
        <v>10</v>
      </c>
      <c r="Q537" s="1">
        <f>YEAR(Tabla14[[#This Row],[Fecha de rev]])</f>
        <v>2025</v>
      </c>
      <c r="R537" s="1">
        <v>1</v>
      </c>
      <c r="S537" s="1" t="s">
        <v>138</v>
      </c>
      <c r="T537" s="1" t="s">
        <v>138</v>
      </c>
      <c r="U537" s="1" t="s">
        <v>138</v>
      </c>
      <c r="V537" s="1" t="s">
        <v>138</v>
      </c>
      <c r="W537" s="1" t="s">
        <v>138</v>
      </c>
      <c r="X537" s="1" t="s">
        <v>138</v>
      </c>
      <c r="Y537" s="1" t="s">
        <v>138</v>
      </c>
      <c r="Z537" s="1" t="s">
        <v>138</v>
      </c>
      <c r="AA537" s="1">
        <v>99.6</v>
      </c>
      <c r="AB537" s="1">
        <v>72.5</v>
      </c>
      <c r="AC537" s="2" t="s">
        <v>968</v>
      </c>
      <c r="AD537" s="2" t="s">
        <v>1404</v>
      </c>
      <c r="AE537" s="1">
        <f t="shared" si="18"/>
        <v>8</v>
      </c>
      <c r="AF537" s="121" t="s">
        <v>3116</v>
      </c>
    </row>
    <row r="538" spans="1:32" x14ac:dyDescent="0.2">
      <c r="A538" s="14">
        <v>47</v>
      </c>
      <c r="B538" s="3" t="s">
        <v>1205</v>
      </c>
      <c r="C538" s="27" t="s">
        <v>11</v>
      </c>
      <c r="D538" s="27" t="s">
        <v>404</v>
      </c>
      <c r="E538" s="4" t="s">
        <v>1448</v>
      </c>
      <c r="F538" s="4" t="s">
        <v>1449</v>
      </c>
      <c r="G538" s="4" t="s">
        <v>1831</v>
      </c>
      <c r="H538" s="3" t="s">
        <v>1429</v>
      </c>
      <c r="I538" s="27">
        <v>20.544388999999999</v>
      </c>
      <c r="J538" s="27">
        <v>-100.799278</v>
      </c>
      <c r="K538" s="3" t="s">
        <v>139</v>
      </c>
      <c r="L538" s="5" t="str">
        <f t="shared" si="17"/>
        <v>Ver en Google Maps</v>
      </c>
      <c r="M538" s="15">
        <v>1</v>
      </c>
      <c r="N538" s="7">
        <v>45941</v>
      </c>
      <c r="O538" s="1">
        <f>DAY(Tabla14[[#This Row],[Fecha de rev]])</f>
        <v>11</v>
      </c>
      <c r="P538" s="1">
        <f>MONTH(Tabla14[[#This Row],[Fecha de rev]])</f>
        <v>10</v>
      </c>
      <c r="Q538" s="1">
        <f>YEAR(Tabla14[[#This Row],[Fecha de rev]])</f>
        <v>2025</v>
      </c>
      <c r="R538" s="1">
        <v>1</v>
      </c>
      <c r="S538" s="1" t="s">
        <v>138</v>
      </c>
      <c r="T538" s="1" t="s">
        <v>138</v>
      </c>
      <c r="U538" s="1" t="s">
        <v>138</v>
      </c>
      <c r="V538" s="1" t="s">
        <v>138</v>
      </c>
      <c r="W538" s="1" t="s">
        <v>138</v>
      </c>
      <c r="X538" s="1" t="s">
        <v>138</v>
      </c>
      <c r="Y538" s="1" t="s">
        <v>138</v>
      </c>
      <c r="Z538" s="1" t="s">
        <v>138</v>
      </c>
      <c r="AA538" s="1">
        <v>36.1</v>
      </c>
      <c r="AB538" s="1">
        <v>46.9</v>
      </c>
      <c r="AC538" s="2" t="s">
        <v>968</v>
      </c>
      <c r="AD538" s="2" t="s">
        <v>1404</v>
      </c>
      <c r="AE538" s="1">
        <f t="shared" si="18"/>
        <v>8</v>
      </c>
      <c r="AF538" s="121" t="s">
        <v>3116</v>
      </c>
    </row>
    <row r="539" spans="1:32" x14ac:dyDescent="0.2">
      <c r="A539" s="14">
        <v>81</v>
      </c>
      <c r="B539" s="3" t="s">
        <v>1205</v>
      </c>
      <c r="C539" s="27" t="s">
        <v>1450</v>
      </c>
      <c r="D539" s="27" t="s">
        <v>404</v>
      </c>
      <c r="E539" s="4" t="s">
        <v>1451</v>
      </c>
      <c r="F539" s="4" t="s">
        <v>1452</v>
      </c>
      <c r="G539" s="4" t="s">
        <v>360</v>
      </c>
      <c r="H539" s="3" t="s">
        <v>1429</v>
      </c>
      <c r="I539" s="27">
        <v>20.522335000000002</v>
      </c>
      <c r="J539" s="27">
        <v>-100.808896</v>
      </c>
      <c r="K539" s="3" t="s">
        <v>139</v>
      </c>
      <c r="L539" s="5" t="str">
        <f t="shared" si="17"/>
        <v>Ver en Google Maps</v>
      </c>
      <c r="M539" s="15">
        <v>1</v>
      </c>
      <c r="N539" s="7">
        <v>45941</v>
      </c>
      <c r="O539" s="1">
        <f>DAY(Tabla14[[#This Row],[Fecha de rev]])</f>
        <v>11</v>
      </c>
      <c r="P539" s="1">
        <f>MONTH(Tabla14[[#This Row],[Fecha de rev]])</f>
        <v>10</v>
      </c>
      <c r="Q539" s="1">
        <f>YEAR(Tabla14[[#This Row],[Fecha de rev]])</f>
        <v>2025</v>
      </c>
      <c r="R539" s="1">
        <v>1</v>
      </c>
      <c r="S539" s="1" t="s">
        <v>138</v>
      </c>
      <c r="T539" s="1" t="s">
        <v>138</v>
      </c>
      <c r="U539" s="1" t="s">
        <v>138</v>
      </c>
      <c r="V539" s="1" t="s">
        <v>138</v>
      </c>
      <c r="W539" s="1" t="s">
        <v>138</v>
      </c>
      <c r="X539" s="1" t="s">
        <v>138</v>
      </c>
      <c r="Y539" s="1" t="s">
        <v>138</v>
      </c>
      <c r="Z539" s="1" t="s">
        <v>138</v>
      </c>
      <c r="AA539" s="1">
        <v>84.3</v>
      </c>
      <c r="AB539" s="1">
        <v>41.8</v>
      </c>
      <c r="AC539" s="2" t="s">
        <v>968</v>
      </c>
      <c r="AD539" s="2" t="s">
        <v>1404</v>
      </c>
      <c r="AE539" s="1">
        <f t="shared" si="18"/>
        <v>8</v>
      </c>
      <c r="AF539" s="121" t="s">
        <v>3116</v>
      </c>
    </row>
    <row r="540" spans="1:32" x14ac:dyDescent="0.2">
      <c r="A540" s="14">
        <v>93</v>
      </c>
      <c r="B540" s="3" t="s">
        <v>1205</v>
      </c>
      <c r="C540" s="27" t="s">
        <v>429</v>
      </c>
      <c r="D540" s="27" t="s">
        <v>17</v>
      </c>
      <c r="E540" s="4" t="s">
        <v>1453</v>
      </c>
      <c r="F540" s="4" t="s">
        <v>1454</v>
      </c>
      <c r="G540" s="4" t="s">
        <v>1144</v>
      </c>
      <c r="H540" s="3" t="s">
        <v>1429</v>
      </c>
      <c r="I540" s="27">
        <v>20.541139999999999</v>
      </c>
      <c r="J540" s="27">
        <v>-100.84069</v>
      </c>
      <c r="K540" s="3"/>
      <c r="L540" s="5" t="str">
        <f t="shared" si="17"/>
        <v>Ver en Google Maps</v>
      </c>
      <c r="M540" s="15">
        <v>1</v>
      </c>
      <c r="O540" s="1">
        <f>DAY(Tabla14[[#This Row],[Fecha de rev]])</f>
        <v>0</v>
      </c>
      <c r="P540" s="1">
        <f>MONTH(Tabla14[[#This Row],[Fecha de rev]])</f>
        <v>1</v>
      </c>
      <c r="Q540" s="1">
        <f>YEAR(Tabla14[[#This Row],[Fecha de rev]])</f>
        <v>1900</v>
      </c>
      <c r="AF540" s="121"/>
    </row>
    <row r="541" spans="1:32" x14ac:dyDescent="0.2">
      <c r="A541" s="14">
        <v>95</v>
      </c>
      <c r="B541" s="3" t="s">
        <v>1205</v>
      </c>
      <c r="C541" s="27" t="s">
        <v>429</v>
      </c>
      <c r="D541" s="27" t="s">
        <v>15</v>
      </c>
      <c r="E541" s="4" t="s">
        <v>1455</v>
      </c>
      <c r="F541" s="4" t="s">
        <v>1456</v>
      </c>
      <c r="G541" s="4" t="s">
        <v>1832</v>
      </c>
      <c r="H541" s="3" t="s">
        <v>1429</v>
      </c>
      <c r="I541" s="27">
        <v>20.545002</v>
      </c>
      <c r="J541" s="27">
        <v>-100.815361</v>
      </c>
      <c r="K541" s="3"/>
      <c r="L541" s="5" t="str">
        <f t="shared" si="17"/>
        <v>Ver en Google Maps</v>
      </c>
      <c r="M541" s="15">
        <v>2</v>
      </c>
      <c r="O541" s="1">
        <f>DAY(Tabla14[[#This Row],[Fecha de rev]])</f>
        <v>0</v>
      </c>
      <c r="P541" s="1">
        <f>MONTH(Tabla14[[#This Row],[Fecha de rev]])</f>
        <v>1</v>
      </c>
      <c r="Q541" s="1">
        <f>YEAR(Tabla14[[#This Row],[Fecha de rev]])</f>
        <v>1900</v>
      </c>
      <c r="AF541" s="121"/>
    </row>
    <row r="542" spans="1:32" x14ac:dyDescent="0.2">
      <c r="A542" s="14">
        <v>98</v>
      </c>
      <c r="B542" s="3" t="s">
        <v>1205</v>
      </c>
      <c r="C542" s="27" t="s">
        <v>429</v>
      </c>
      <c r="D542" s="27" t="s">
        <v>15</v>
      </c>
      <c r="E542" s="4" t="s">
        <v>1457</v>
      </c>
      <c r="F542" s="4" t="s">
        <v>1458</v>
      </c>
      <c r="G542" s="4" t="s">
        <v>1110</v>
      </c>
      <c r="H542" s="3" t="s">
        <v>1429</v>
      </c>
      <c r="I542" s="27">
        <v>20.536621</v>
      </c>
      <c r="J542" s="27">
        <v>-100.830648</v>
      </c>
      <c r="K542" s="3"/>
      <c r="L542" s="5" t="str">
        <f t="shared" si="17"/>
        <v>Ver en Google Maps</v>
      </c>
      <c r="M542" s="15">
        <v>2</v>
      </c>
      <c r="O542" s="1">
        <f>DAY(Tabla14[[#This Row],[Fecha de rev]])</f>
        <v>0</v>
      </c>
      <c r="P542" s="1">
        <f>MONTH(Tabla14[[#This Row],[Fecha de rev]])</f>
        <v>1</v>
      </c>
      <c r="Q542" s="1">
        <f>YEAR(Tabla14[[#This Row],[Fecha de rev]])</f>
        <v>1900</v>
      </c>
      <c r="AF542" s="121"/>
    </row>
    <row r="543" spans="1:32" x14ac:dyDescent="0.2">
      <c r="A543" s="14">
        <v>110</v>
      </c>
      <c r="B543" s="3" t="s">
        <v>1205</v>
      </c>
      <c r="C543" s="27" t="s">
        <v>429</v>
      </c>
      <c r="D543" s="27" t="s">
        <v>15</v>
      </c>
      <c r="E543" s="4" t="s">
        <v>1459</v>
      </c>
      <c r="F543" s="4" t="s">
        <v>1460</v>
      </c>
      <c r="G543" s="4" t="s">
        <v>1833</v>
      </c>
      <c r="H543" s="3" t="s">
        <v>1429</v>
      </c>
      <c r="I543" s="27">
        <v>20.510400000000001</v>
      </c>
      <c r="J543" s="27">
        <v>-100.83125</v>
      </c>
      <c r="K543" s="3"/>
      <c r="L543" s="5" t="str">
        <f t="shared" si="17"/>
        <v>Ver en Google Maps</v>
      </c>
      <c r="M543" s="15">
        <v>2</v>
      </c>
      <c r="O543" s="1">
        <f>DAY(Tabla14[[#This Row],[Fecha de rev]])</f>
        <v>0</v>
      </c>
      <c r="P543" s="1">
        <f>MONTH(Tabla14[[#This Row],[Fecha de rev]])</f>
        <v>1</v>
      </c>
      <c r="Q543" s="1">
        <f>YEAR(Tabla14[[#This Row],[Fecha de rev]])</f>
        <v>1900</v>
      </c>
      <c r="AF543" s="121"/>
    </row>
    <row r="544" spans="1:32" x14ac:dyDescent="0.2">
      <c r="A544" s="14">
        <v>119</v>
      </c>
      <c r="B544" s="3" t="s">
        <v>1205</v>
      </c>
      <c r="C544" s="27" t="s">
        <v>429</v>
      </c>
      <c r="D544" s="27" t="s">
        <v>17</v>
      </c>
      <c r="E544" s="4" t="s">
        <v>1461</v>
      </c>
      <c r="F544" s="4" t="s">
        <v>1462</v>
      </c>
      <c r="G544" s="4" t="s">
        <v>1785</v>
      </c>
      <c r="H544" s="3" t="s">
        <v>1429</v>
      </c>
      <c r="I544" s="27">
        <v>20.526890000000002</v>
      </c>
      <c r="J544" s="27">
        <v>-100.83289000000001</v>
      </c>
      <c r="K544" s="3"/>
      <c r="L544" s="5" t="str">
        <f t="shared" si="17"/>
        <v>Ver en Google Maps</v>
      </c>
      <c r="M544" s="15">
        <v>1</v>
      </c>
      <c r="O544" s="1">
        <f>DAY(Tabla14[[#This Row],[Fecha de rev]])</f>
        <v>0</v>
      </c>
      <c r="P544" s="1">
        <f>MONTH(Tabla14[[#This Row],[Fecha de rev]])</f>
        <v>1</v>
      </c>
      <c r="Q544" s="1">
        <f>YEAR(Tabla14[[#This Row],[Fecha de rev]])</f>
        <v>1900</v>
      </c>
      <c r="AF544" s="121"/>
    </row>
    <row r="545" spans="1:32" x14ac:dyDescent="0.2">
      <c r="A545" s="14">
        <v>122</v>
      </c>
      <c r="B545" s="3" t="s">
        <v>1205</v>
      </c>
      <c r="C545" s="27" t="s">
        <v>429</v>
      </c>
      <c r="D545" s="27" t="s">
        <v>17</v>
      </c>
      <c r="E545" s="4" t="s">
        <v>1463</v>
      </c>
      <c r="F545" s="4" t="s">
        <v>1464</v>
      </c>
      <c r="G545" s="4" t="s">
        <v>1834</v>
      </c>
      <c r="H545" s="3" t="s">
        <v>1429</v>
      </c>
      <c r="I545" s="27">
        <v>20.543749999999999</v>
      </c>
      <c r="J545" s="27">
        <v>-100.83436</v>
      </c>
      <c r="K545" s="3"/>
      <c r="L545" s="5" t="str">
        <f t="shared" si="17"/>
        <v>Ver en Google Maps</v>
      </c>
      <c r="M545" s="15">
        <v>1</v>
      </c>
      <c r="O545" s="1">
        <f>DAY(Tabla14[[#This Row],[Fecha de rev]])</f>
        <v>0</v>
      </c>
      <c r="P545" s="1">
        <f>MONTH(Tabla14[[#This Row],[Fecha de rev]])</f>
        <v>1</v>
      </c>
      <c r="Q545" s="1">
        <f>YEAR(Tabla14[[#This Row],[Fecha de rev]])</f>
        <v>1900</v>
      </c>
      <c r="AF545" s="121"/>
    </row>
    <row r="546" spans="1:32" x14ac:dyDescent="0.2">
      <c r="A546" s="14">
        <v>124</v>
      </c>
      <c r="B546" s="3" t="s">
        <v>1205</v>
      </c>
      <c r="C546" s="27" t="s">
        <v>429</v>
      </c>
      <c r="D546" s="27" t="s">
        <v>17</v>
      </c>
      <c r="E546" s="4" t="s">
        <v>1465</v>
      </c>
      <c r="F546" s="4" t="s">
        <v>1466</v>
      </c>
      <c r="G546" s="4" t="s">
        <v>1835</v>
      </c>
      <c r="H546" s="3" t="s">
        <v>1429</v>
      </c>
      <c r="I546" s="27">
        <v>20.543527000000001</v>
      </c>
      <c r="J546" s="27">
        <v>-100.799931</v>
      </c>
      <c r="K546" s="3"/>
      <c r="L546" s="5" t="str">
        <f t="shared" si="17"/>
        <v>Ver en Google Maps</v>
      </c>
      <c r="M546" s="15">
        <v>1</v>
      </c>
      <c r="O546" s="1">
        <f>DAY(Tabla14[[#This Row],[Fecha de rev]])</f>
        <v>0</v>
      </c>
      <c r="P546" s="1">
        <f>MONTH(Tabla14[[#This Row],[Fecha de rev]])</f>
        <v>1</v>
      </c>
      <c r="Q546" s="1">
        <f>YEAR(Tabla14[[#This Row],[Fecha de rev]])</f>
        <v>1900</v>
      </c>
      <c r="AF546" s="121"/>
    </row>
    <row r="547" spans="1:32" x14ac:dyDescent="0.2">
      <c r="A547" s="14">
        <v>126</v>
      </c>
      <c r="B547" s="3" t="s">
        <v>1205</v>
      </c>
      <c r="C547" s="27" t="s">
        <v>429</v>
      </c>
      <c r="D547" s="27" t="s">
        <v>17</v>
      </c>
      <c r="E547" s="4" t="s">
        <v>1467</v>
      </c>
      <c r="F547" s="4" t="s">
        <v>1468</v>
      </c>
      <c r="G547" s="4" t="s">
        <v>1836</v>
      </c>
      <c r="H547" s="3" t="s">
        <v>1429</v>
      </c>
      <c r="I547" s="27">
        <v>20.492249999999999</v>
      </c>
      <c r="J547" s="27">
        <v>-100.80717</v>
      </c>
      <c r="K547" s="3"/>
      <c r="L547" s="5" t="str">
        <f t="shared" si="17"/>
        <v>Ver en Google Maps</v>
      </c>
      <c r="M547" s="15">
        <v>1</v>
      </c>
      <c r="O547" s="1">
        <f>DAY(Tabla14[[#This Row],[Fecha de rev]])</f>
        <v>0</v>
      </c>
      <c r="P547" s="1">
        <f>MONTH(Tabla14[[#This Row],[Fecha de rev]])</f>
        <v>1</v>
      </c>
      <c r="Q547" s="1">
        <f>YEAR(Tabla14[[#This Row],[Fecha de rev]])</f>
        <v>1900</v>
      </c>
      <c r="AF547" s="121"/>
    </row>
    <row r="548" spans="1:32" x14ac:dyDescent="0.2">
      <c r="A548" s="14">
        <v>127</v>
      </c>
      <c r="B548" s="3" t="s">
        <v>1205</v>
      </c>
      <c r="C548" s="27" t="s">
        <v>429</v>
      </c>
      <c r="D548" s="27" t="s">
        <v>17</v>
      </c>
      <c r="E548" s="4" t="s">
        <v>1469</v>
      </c>
      <c r="F548" s="4" t="s">
        <v>1470</v>
      </c>
      <c r="G548" s="4" t="s">
        <v>1837</v>
      </c>
      <c r="H548" s="3" t="s">
        <v>1429</v>
      </c>
      <c r="I548" s="27">
        <v>20.542413</v>
      </c>
      <c r="J548" s="27">
        <v>-100.817379</v>
      </c>
      <c r="K548" s="3"/>
      <c r="L548" s="5" t="str">
        <f t="shared" si="17"/>
        <v>Ver en Google Maps</v>
      </c>
      <c r="M548" s="15">
        <v>1</v>
      </c>
      <c r="O548" s="1">
        <f>DAY(Tabla14[[#This Row],[Fecha de rev]])</f>
        <v>0</v>
      </c>
      <c r="P548" s="1">
        <f>MONTH(Tabla14[[#This Row],[Fecha de rev]])</f>
        <v>1</v>
      </c>
      <c r="Q548" s="1">
        <f>YEAR(Tabla14[[#This Row],[Fecha de rev]])</f>
        <v>1900</v>
      </c>
      <c r="AF548" s="121"/>
    </row>
    <row r="549" spans="1:32" x14ac:dyDescent="0.2">
      <c r="A549" s="14">
        <v>129</v>
      </c>
      <c r="B549" s="3" t="s">
        <v>1205</v>
      </c>
      <c r="C549" s="27" t="s">
        <v>429</v>
      </c>
      <c r="D549" s="27" t="s">
        <v>17</v>
      </c>
      <c r="E549" s="4" t="s">
        <v>1471</v>
      </c>
      <c r="F549" s="4" t="s">
        <v>1472</v>
      </c>
      <c r="G549" s="4" t="s">
        <v>1838</v>
      </c>
      <c r="H549" s="3" t="s">
        <v>1429</v>
      </c>
      <c r="I549" s="27">
        <v>20.50226</v>
      </c>
      <c r="J549" s="27">
        <v>-100.81370200000001</v>
      </c>
      <c r="K549" s="3"/>
      <c r="L549" s="5" t="str">
        <f t="shared" si="17"/>
        <v>Ver en Google Maps</v>
      </c>
      <c r="M549" s="15">
        <v>1</v>
      </c>
      <c r="O549" s="1">
        <f>DAY(Tabla14[[#This Row],[Fecha de rev]])</f>
        <v>0</v>
      </c>
      <c r="P549" s="1">
        <f>MONTH(Tabla14[[#This Row],[Fecha de rev]])</f>
        <v>1</v>
      </c>
      <c r="Q549" s="1">
        <f>YEAR(Tabla14[[#This Row],[Fecha de rev]])</f>
        <v>1900</v>
      </c>
      <c r="AF549" s="121"/>
    </row>
    <row r="550" spans="1:32" x14ac:dyDescent="0.2">
      <c r="A550" s="14">
        <v>139</v>
      </c>
      <c r="B550" s="3" t="s">
        <v>1205</v>
      </c>
      <c r="C550" s="27" t="s">
        <v>429</v>
      </c>
      <c r="D550" s="27" t="s">
        <v>17</v>
      </c>
      <c r="E550" s="4" t="s">
        <v>1473</v>
      </c>
      <c r="F550" s="4" t="s">
        <v>1474</v>
      </c>
      <c r="G550" s="4" t="s">
        <v>1839</v>
      </c>
      <c r="H550" s="3" t="s">
        <v>1429</v>
      </c>
      <c r="I550" s="27">
        <v>20.52656</v>
      </c>
      <c r="J550" s="27">
        <v>-100.82903</v>
      </c>
      <c r="K550" s="3"/>
      <c r="L550" s="5" t="str">
        <f t="shared" si="17"/>
        <v>Ver en Google Maps</v>
      </c>
      <c r="M550" s="15">
        <v>1</v>
      </c>
      <c r="O550" s="1">
        <f>DAY(Tabla14[[#This Row],[Fecha de rev]])</f>
        <v>0</v>
      </c>
      <c r="P550" s="1">
        <f>MONTH(Tabla14[[#This Row],[Fecha de rev]])</f>
        <v>1</v>
      </c>
      <c r="Q550" s="1">
        <f>YEAR(Tabla14[[#This Row],[Fecha de rev]])</f>
        <v>1900</v>
      </c>
      <c r="AF550" s="121"/>
    </row>
    <row r="551" spans="1:32" x14ac:dyDescent="0.2">
      <c r="A551" s="14">
        <v>153</v>
      </c>
      <c r="B551" s="3" t="s">
        <v>1205</v>
      </c>
      <c r="C551" s="27" t="s">
        <v>429</v>
      </c>
      <c r="D551" s="27" t="s">
        <v>17</v>
      </c>
      <c r="E551" s="4" t="s">
        <v>1475</v>
      </c>
      <c r="F551" s="4" t="s">
        <v>1476</v>
      </c>
      <c r="G551" s="4" t="s">
        <v>1840</v>
      </c>
      <c r="H551" s="3" t="s">
        <v>1429</v>
      </c>
      <c r="I551" s="27">
        <v>20.49811</v>
      </c>
      <c r="J551" s="27">
        <v>-100.81658</v>
      </c>
      <c r="K551" s="3"/>
      <c r="L551" s="5" t="str">
        <f t="shared" si="17"/>
        <v>Ver en Google Maps</v>
      </c>
      <c r="M551" s="15">
        <v>1</v>
      </c>
      <c r="O551" s="1">
        <f>DAY(Tabla14[[#This Row],[Fecha de rev]])</f>
        <v>0</v>
      </c>
      <c r="P551" s="1">
        <f>MONTH(Tabla14[[#This Row],[Fecha de rev]])</f>
        <v>1</v>
      </c>
      <c r="Q551" s="1">
        <f>YEAR(Tabla14[[#This Row],[Fecha de rev]])</f>
        <v>1900</v>
      </c>
      <c r="AF551" s="121"/>
    </row>
    <row r="552" spans="1:32" x14ac:dyDescent="0.2">
      <c r="A552" s="14">
        <v>155</v>
      </c>
      <c r="B552" s="3" t="s">
        <v>1205</v>
      </c>
      <c r="C552" s="27" t="s">
        <v>429</v>
      </c>
      <c r="D552" s="27" t="s">
        <v>17</v>
      </c>
      <c r="E552" s="4" t="s">
        <v>1477</v>
      </c>
      <c r="F552" s="4" t="s">
        <v>1478</v>
      </c>
      <c r="G552" s="4" t="s">
        <v>1791</v>
      </c>
      <c r="H552" s="3" t="s">
        <v>1429</v>
      </c>
      <c r="I552" s="27">
        <v>20.559367999999999</v>
      </c>
      <c r="J552" s="27">
        <v>-100.801249</v>
      </c>
      <c r="K552" s="3"/>
      <c r="L552" s="5" t="str">
        <f t="shared" si="17"/>
        <v>Ver en Google Maps</v>
      </c>
      <c r="M552" s="15">
        <v>1</v>
      </c>
      <c r="O552" s="1">
        <f>DAY(Tabla14[[#This Row],[Fecha de rev]])</f>
        <v>0</v>
      </c>
      <c r="P552" s="1">
        <f>MONTH(Tabla14[[#This Row],[Fecha de rev]])</f>
        <v>1</v>
      </c>
      <c r="Q552" s="1">
        <f>YEAR(Tabla14[[#This Row],[Fecha de rev]])</f>
        <v>1900</v>
      </c>
      <c r="AF552" s="121"/>
    </row>
    <row r="553" spans="1:32" x14ac:dyDescent="0.2">
      <c r="A553" s="14">
        <v>156</v>
      </c>
      <c r="B553" s="3" t="s">
        <v>1205</v>
      </c>
      <c r="C553" s="27" t="s">
        <v>429</v>
      </c>
      <c r="D553" s="27" t="s">
        <v>17</v>
      </c>
      <c r="E553" s="4" t="s">
        <v>1479</v>
      </c>
      <c r="F553" s="4" t="s">
        <v>1480</v>
      </c>
      <c r="G553" s="4" t="s">
        <v>1841</v>
      </c>
      <c r="H553" s="3" t="s">
        <v>1429</v>
      </c>
      <c r="I553" s="27">
        <v>20.549987000000002</v>
      </c>
      <c r="J553" s="27">
        <v>-100.809906</v>
      </c>
      <c r="K553" s="3"/>
      <c r="L553" s="5" t="str">
        <f t="shared" si="17"/>
        <v>Ver en Google Maps</v>
      </c>
      <c r="M553" s="15">
        <v>1</v>
      </c>
      <c r="O553" s="1">
        <f>DAY(Tabla14[[#This Row],[Fecha de rev]])</f>
        <v>0</v>
      </c>
      <c r="P553" s="1">
        <f>MONTH(Tabla14[[#This Row],[Fecha de rev]])</f>
        <v>1</v>
      </c>
      <c r="Q553" s="1">
        <f>YEAR(Tabla14[[#This Row],[Fecha de rev]])</f>
        <v>1900</v>
      </c>
      <c r="AF553" s="121"/>
    </row>
    <row r="554" spans="1:32" x14ac:dyDescent="0.2">
      <c r="A554" s="14">
        <v>157</v>
      </c>
      <c r="B554" s="3" t="s">
        <v>1205</v>
      </c>
      <c r="C554" s="27" t="s">
        <v>429</v>
      </c>
      <c r="D554" s="27" t="s">
        <v>17</v>
      </c>
      <c r="E554" s="4" t="s">
        <v>1481</v>
      </c>
      <c r="F554" s="4" t="s">
        <v>1482</v>
      </c>
      <c r="G554" s="4" t="s">
        <v>1809</v>
      </c>
      <c r="H554" s="3" t="s">
        <v>1429</v>
      </c>
      <c r="I554" s="27">
        <v>20.54758</v>
      </c>
      <c r="J554" s="27">
        <v>-100.82993999999999</v>
      </c>
      <c r="K554" s="3"/>
      <c r="L554" s="5" t="str">
        <f t="shared" si="17"/>
        <v>Ver en Google Maps</v>
      </c>
      <c r="M554" s="15">
        <v>1</v>
      </c>
      <c r="O554" s="1">
        <f>DAY(Tabla14[[#This Row],[Fecha de rev]])</f>
        <v>0</v>
      </c>
      <c r="P554" s="1">
        <f>MONTH(Tabla14[[#This Row],[Fecha de rev]])</f>
        <v>1</v>
      </c>
      <c r="Q554" s="1">
        <f>YEAR(Tabla14[[#This Row],[Fecha de rev]])</f>
        <v>1900</v>
      </c>
      <c r="AF554" s="121"/>
    </row>
    <row r="555" spans="1:32" x14ac:dyDescent="0.2">
      <c r="A555" s="14">
        <v>158</v>
      </c>
      <c r="B555" s="3" t="s">
        <v>1205</v>
      </c>
      <c r="C555" s="27" t="s">
        <v>429</v>
      </c>
      <c r="D555" s="27" t="s">
        <v>17</v>
      </c>
      <c r="E555" s="4" t="s">
        <v>1483</v>
      </c>
      <c r="F555" s="4" t="s">
        <v>1484</v>
      </c>
      <c r="G555" s="4" t="s">
        <v>1842</v>
      </c>
      <c r="H555" s="3" t="s">
        <v>1429</v>
      </c>
      <c r="I555" s="27">
        <v>20.518439999999998</v>
      </c>
      <c r="J555" s="27">
        <v>-100.82684</v>
      </c>
      <c r="K555" s="3"/>
      <c r="L555" s="5" t="str">
        <f t="shared" si="17"/>
        <v>Ver en Google Maps</v>
      </c>
      <c r="M555" s="15">
        <v>1</v>
      </c>
      <c r="O555" s="1">
        <f>DAY(Tabla14[[#This Row],[Fecha de rev]])</f>
        <v>0</v>
      </c>
      <c r="P555" s="1">
        <f>MONTH(Tabla14[[#This Row],[Fecha de rev]])</f>
        <v>1</v>
      </c>
      <c r="Q555" s="1">
        <f>YEAR(Tabla14[[#This Row],[Fecha de rev]])</f>
        <v>1900</v>
      </c>
      <c r="AF555" s="121"/>
    </row>
    <row r="556" spans="1:32" x14ac:dyDescent="0.2">
      <c r="A556" s="14">
        <v>174</v>
      </c>
      <c r="B556" s="3" t="s">
        <v>1205</v>
      </c>
      <c r="C556" s="27" t="s">
        <v>429</v>
      </c>
      <c r="D556" s="27" t="s">
        <v>17</v>
      </c>
      <c r="E556" s="4" t="s">
        <v>1485</v>
      </c>
      <c r="F556" s="4" t="s">
        <v>1486</v>
      </c>
      <c r="G556" s="4" t="s">
        <v>1843</v>
      </c>
      <c r="H556" s="3" t="s">
        <v>1429</v>
      </c>
      <c r="I556" s="27">
        <v>20.510415999999999</v>
      </c>
      <c r="J556" s="27">
        <v>-100.77520699999999</v>
      </c>
      <c r="K556" s="3"/>
      <c r="L556" s="5" t="str">
        <f t="shared" si="17"/>
        <v>Ver en Google Maps</v>
      </c>
      <c r="M556" s="15">
        <v>1</v>
      </c>
      <c r="O556" s="1">
        <f>DAY(Tabla14[[#This Row],[Fecha de rev]])</f>
        <v>0</v>
      </c>
      <c r="P556" s="1">
        <f>MONTH(Tabla14[[#This Row],[Fecha de rev]])</f>
        <v>1</v>
      </c>
      <c r="Q556" s="1">
        <f>YEAR(Tabla14[[#This Row],[Fecha de rev]])</f>
        <v>1900</v>
      </c>
      <c r="AF556" s="121"/>
    </row>
    <row r="557" spans="1:32" x14ac:dyDescent="0.2">
      <c r="A557" s="14">
        <v>175</v>
      </c>
      <c r="B557" s="3" t="s">
        <v>1205</v>
      </c>
      <c r="C557" s="27" t="s">
        <v>429</v>
      </c>
      <c r="D557" s="27" t="s">
        <v>17</v>
      </c>
      <c r="E557" s="4" t="s">
        <v>1487</v>
      </c>
      <c r="F557" s="4" t="s">
        <v>1488</v>
      </c>
      <c r="G557" s="4" t="s">
        <v>1844</v>
      </c>
      <c r="H557" s="3" t="s">
        <v>1429</v>
      </c>
      <c r="I557" s="27">
        <v>20.527470000000001</v>
      </c>
      <c r="J557" s="27">
        <v>-100.83808000000001</v>
      </c>
      <c r="K557" s="3"/>
      <c r="L557" s="5" t="str">
        <f t="shared" si="17"/>
        <v>Ver en Google Maps</v>
      </c>
      <c r="M557" s="15">
        <v>1</v>
      </c>
      <c r="O557" s="1">
        <f>DAY(Tabla14[[#This Row],[Fecha de rev]])</f>
        <v>0</v>
      </c>
      <c r="P557" s="1">
        <f>MONTH(Tabla14[[#This Row],[Fecha de rev]])</f>
        <v>1</v>
      </c>
      <c r="Q557" s="1">
        <f>YEAR(Tabla14[[#This Row],[Fecha de rev]])</f>
        <v>1900</v>
      </c>
      <c r="AF557" s="121"/>
    </row>
    <row r="558" spans="1:32" x14ac:dyDescent="0.2">
      <c r="A558" s="14">
        <v>176</v>
      </c>
      <c r="B558" s="3" t="s">
        <v>1205</v>
      </c>
      <c r="C558" s="27" t="s">
        <v>429</v>
      </c>
      <c r="D558" s="27" t="s">
        <v>17</v>
      </c>
      <c r="E558" s="4" t="s">
        <v>1489</v>
      </c>
      <c r="F558" s="4" t="s">
        <v>1490</v>
      </c>
      <c r="G558" s="4" t="s">
        <v>1845</v>
      </c>
      <c r="H558" s="3" t="s">
        <v>1429</v>
      </c>
      <c r="I558" s="27">
        <v>20.527249000000001</v>
      </c>
      <c r="J558" s="27">
        <v>-100.80171300000001</v>
      </c>
      <c r="K558" s="3"/>
      <c r="L558" s="5" t="str">
        <f t="shared" si="17"/>
        <v>Ver en Google Maps</v>
      </c>
      <c r="M558" s="15">
        <v>1</v>
      </c>
      <c r="O558" s="1">
        <f>DAY(Tabla14[[#This Row],[Fecha de rev]])</f>
        <v>0</v>
      </c>
      <c r="P558" s="1">
        <f>MONTH(Tabla14[[#This Row],[Fecha de rev]])</f>
        <v>1</v>
      </c>
      <c r="Q558" s="1">
        <f>YEAR(Tabla14[[#This Row],[Fecha de rev]])</f>
        <v>1900</v>
      </c>
      <c r="AF558" s="121"/>
    </row>
    <row r="559" spans="1:32" x14ac:dyDescent="0.2">
      <c r="A559" s="14">
        <v>177</v>
      </c>
      <c r="B559" s="3" t="s">
        <v>1205</v>
      </c>
      <c r="C559" s="27" t="s">
        <v>429</v>
      </c>
      <c r="D559" s="27" t="s">
        <v>17</v>
      </c>
      <c r="E559" s="4" t="s">
        <v>1491</v>
      </c>
      <c r="F559" s="4" t="s">
        <v>1492</v>
      </c>
      <c r="G559" s="4" t="s">
        <v>1846</v>
      </c>
      <c r="H559" s="3" t="s">
        <v>1429</v>
      </c>
      <c r="I559" s="27">
        <v>20.524750000000001</v>
      </c>
      <c r="J559" s="27">
        <v>-100.84413000000001</v>
      </c>
      <c r="K559" s="3"/>
      <c r="L559" s="5" t="str">
        <f t="shared" si="17"/>
        <v>Ver en Google Maps</v>
      </c>
      <c r="M559" s="15">
        <v>1</v>
      </c>
      <c r="O559" s="1">
        <f>DAY(Tabla14[[#This Row],[Fecha de rev]])</f>
        <v>0</v>
      </c>
      <c r="P559" s="1">
        <f>MONTH(Tabla14[[#This Row],[Fecha de rev]])</f>
        <v>1</v>
      </c>
      <c r="Q559" s="1">
        <f>YEAR(Tabla14[[#This Row],[Fecha de rev]])</f>
        <v>1900</v>
      </c>
      <c r="AF559" s="121"/>
    </row>
    <row r="560" spans="1:32" x14ac:dyDescent="0.2">
      <c r="A560" s="14">
        <v>179</v>
      </c>
      <c r="B560" s="3" t="s">
        <v>1205</v>
      </c>
      <c r="C560" s="27" t="s">
        <v>429</v>
      </c>
      <c r="D560" s="27" t="s">
        <v>17</v>
      </c>
      <c r="E560" s="4" t="s">
        <v>1493</v>
      </c>
      <c r="F560" s="4" t="s">
        <v>1494</v>
      </c>
      <c r="G560" s="4" t="s">
        <v>1847</v>
      </c>
      <c r="H560" s="3" t="s">
        <v>1429</v>
      </c>
      <c r="I560" s="27">
        <v>20.510902999999999</v>
      </c>
      <c r="J560" s="27">
        <v>-100.797732</v>
      </c>
      <c r="K560" s="3"/>
      <c r="L560" s="5" t="str">
        <f t="shared" si="17"/>
        <v>Ver en Google Maps</v>
      </c>
      <c r="M560" s="15">
        <v>1</v>
      </c>
      <c r="O560" s="1">
        <f>DAY(Tabla14[[#This Row],[Fecha de rev]])</f>
        <v>0</v>
      </c>
      <c r="P560" s="1">
        <f>MONTH(Tabla14[[#This Row],[Fecha de rev]])</f>
        <v>1</v>
      </c>
      <c r="Q560" s="1">
        <f>YEAR(Tabla14[[#This Row],[Fecha de rev]])</f>
        <v>1900</v>
      </c>
      <c r="AF560" s="121"/>
    </row>
    <row r="561" spans="1:32" x14ac:dyDescent="0.2">
      <c r="A561" s="14">
        <v>185</v>
      </c>
      <c r="B561" s="3" t="s">
        <v>1205</v>
      </c>
      <c r="C561" s="27" t="s">
        <v>429</v>
      </c>
      <c r="D561" s="27" t="s">
        <v>17</v>
      </c>
      <c r="E561" s="4" t="s">
        <v>1495</v>
      </c>
      <c r="F561" s="4" t="s">
        <v>1496</v>
      </c>
      <c r="G561" s="4" t="s">
        <v>1848</v>
      </c>
      <c r="H561" s="3" t="s">
        <v>1429</v>
      </c>
      <c r="I561" s="27">
        <v>20.515415999999998</v>
      </c>
      <c r="J561" s="27">
        <v>-100.78680799999999</v>
      </c>
      <c r="K561" s="3"/>
      <c r="L561" s="5" t="str">
        <f t="shared" si="17"/>
        <v>Ver en Google Maps</v>
      </c>
      <c r="M561" s="15">
        <v>1</v>
      </c>
      <c r="O561" s="1">
        <f>DAY(Tabla14[[#This Row],[Fecha de rev]])</f>
        <v>0</v>
      </c>
      <c r="P561" s="1">
        <f>MONTH(Tabla14[[#This Row],[Fecha de rev]])</f>
        <v>1</v>
      </c>
      <c r="Q561" s="1">
        <f>YEAR(Tabla14[[#This Row],[Fecha de rev]])</f>
        <v>1900</v>
      </c>
      <c r="AF561" s="121"/>
    </row>
    <row r="562" spans="1:32" x14ac:dyDescent="0.2">
      <c r="A562" s="14">
        <v>186</v>
      </c>
      <c r="B562" s="3" t="s">
        <v>1205</v>
      </c>
      <c r="C562" s="27" t="s">
        <v>429</v>
      </c>
      <c r="D562" s="27" t="s">
        <v>17</v>
      </c>
      <c r="E562" s="4" t="s">
        <v>1497</v>
      </c>
      <c r="F562" s="4" t="s">
        <v>1498</v>
      </c>
      <c r="G562" s="4" t="s">
        <v>1849</v>
      </c>
      <c r="H562" s="3" t="s">
        <v>1429</v>
      </c>
      <c r="I562" s="27">
        <v>20.508379999999999</v>
      </c>
      <c r="J562" s="27">
        <v>-100.80757699999999</v>
      </c>
      <c r="K562" s="3"/>
      <c r="L562" s="5" t="str">
        <f t="shared" si="17"/>
        <v>Ver en Google Maps</v>
      </c>
      <c r="M562" s="15">
        <v>1</v>
      </c>
      <c r="O562" s="1">
        <f>DAY(Tabla14[[#This Row],[Fecha de rev]])</f>
        <v>0</v>
      </c>
      <c r="P562" s="1">
        <f>MONTH(Tabla14[[#This Row],[Fecha de rev]])</f>
        <v>1</v>
      </c>
      <c r="Q562" s="1">
        <f>YEAR(Tabla14[[#This Row],[Fecha de rev]])</f>
        <v>1900</v>
      </c>
      <c r="AF562" s="121"/>
    </row>
    <row r="563" spans="1:32" x14ac:dyDescent="0.2">
      <c r="A563" s="14">
        <v>188</v>
      </c>
      <c r="B563" s="3" t="s">
        <v>1205</v>
      </c>
      <c r="C563" s="27" t="s">
        <v>429</v>
      </c>
      <c r="D563" s="27" t="s">
        <v>17</v>
      </c>
      <c r="E563" s="4" t="s">
        <v>1499</v>
      </c>
      <c r="F563" s="4" t="s">
        <v>1500</v>
      </c>
      <c r="G563" s="4" t="s">
        <v>1850</v>
      </c>
      <c r="H563" s="3" t="s">
        <v>1429</v>
      </c>
      <c r="I563" s="27">
        <v>20.503837000000001</v>
      </c>
      <c r="J563" s="27">
        <v>-100.80708799999999</v>
      </c>
      <c r="K563" s="3"/>
      <c r="L563" s="5" t="str">
        <f t="shared" si="17"/>
        <v>Ver en Google Maps</v>
      </c>
      <c r="M563" s="15">
        <v>1</v>
      </c>
      <c r="O563" s="1">
        <f>DAY(Tabla14[[#This Row],[Fecha de rev]])</f>
        <v>0</v>
      </c>
      <c r="P563" s="1">
        <f>MONTH(Tabla14[[#This Row],[Fecha de rev]])</f>
        <v>1</v>
      </c>
      <c r="Q563" s="1">
        <f>YEAR(Tabla14[[#This Row],[Fecha de rev]])</f>
        <v>1900</v>
      </c>
      <c r="AF563" s="121"/>
    </row>
    <row r="564" spans="1:32" x14ac:dyDescent="0.2">
      <c r="A564" s="14">
        <v>192</v>
      </c>
      <c r="B564" s="3" t="s">
        <v>1205</v>
      </c>
      <c r="C564" s="27" t="s">
        <v>429</v>
      </c>
      <c r="D564" s="27" t="s">
        <v>17</v>
      </c>
      <c r="E564" s="4" t="s">
        <v>1501</v>
      </c>
      <c r="F564" s="4" t="s">
        <v>1502</v>
      </c>
      <c r="G564" s="4" t="s">
        <v>1851</v>
      </c>
      <c r="H564" s="3" t="s">
        <v>1429</v>
      </c>
      <c r="I564" s="27">
        <v>20.512329999999999</v>
      </c>
      <c r="J564" s="27">
        <v>-100.81455</v>
      </c>
      <c r="K564" s="3"/>
      <c r="L564" s="5" t="str">
        <f t="shared" si="17"/>
        <v>Ver en Google Maps</v>
      </c>
      <c r="M564" s="15">
        <v>1</v>
      </c>
      <c r="O564" s="1">
        <f>DAY(Tabla14[[#This Row],[Fecha de rev]])</f>
        <v>0</v>
      </c>
      <c r="P564" s="1">
        <f>MONTH(Tabla14[[#This Row],[Fecha de rev]])</f>
        <v>1</v>
      </c>
      <c r="Q564" s="1">
        <f>YEAR(Tabla14[[#This Row],[Fecha de rev]])</f>
        <v>1900</v>
      </c>
      <c r="AF564" s="121"/>
    </row>
    <row r="565" spans="1:32" x14ac:dyDescent="0.2">
      <c r="A565" s="14">
        <v>193</v>
      </c>
      <c r="B565" s="3" t="s">
        <v>1205</v>
      </c>
      <c r="C565" s="27" t="s">
        <v>429</v>
      </c>
      <c r="D565" s="27" t="s">
        <v>17</v>
      </c>
      <c r="E565" s="4" t="s">
        <v>1503</v>
      </c>
      <c r="F565" s="4" t="s">
        <v>1504</v>
      </c>
      <c r="G565" s="4" t="s">
        <v>1852</v>
      </c>
      <c r="H565" s="3" t="s">
        <v>1429</v>
      </c>
      <c r="I565" s="27">
        <v>20.506601</v>
      </c>
      <c r="J565" s="27">
        <v>-100.827613</v>
      </c>
      <c r="K565" s="3"/>
      <c r="L565" s="5" t="str">
        <f t="shared" si="17"/>
        <v>Ver en Google Maps</v>
      </c>
      <c r="M565" s="15">
        <v>1</v>
      </c>
      <c r="O565" s="1">
        <f>DAY(Tabla14[[#This Row],[Fecha de rev]])</f>
        <v>0</v>
      </c>
      <c r="P565" s="1">
        <f>MONTH(Tabla14[[#This Row],[Fecha de rev]])</f>
        <v>1</v>
      </c>
      <c r="Q565" s="1">
        <f>YEAR(Tabla14[[#This Row],[Fecha de rev]])</f>
        <v>1900</v>
      </c>
      <c r="AF565" s="121"/>
    </row>
    <row r="566" spans="1:32" x14ac:dyDescent="0.2">
      <c r="A566" s="14">
        <v>201</v>
      </c>
      <c r="B566" s="3" t="s">
        <v>1205</v>
      </c>
      <c r="C566" s="27" t="s">
        <v>429</v>
      </c>
      <c r="D566" s="27" t="s">
        <v>17</v>
      </c>
      <c r="E566" s="4" t="s">
        <v>1505</v>
      </c>
      <c r="F566" s="4" t="s">
        <v>1506</v>
      </c>
      <c r="G566" s="4" t="s">
        <v>1110</v>
      </c>
      <c r="H566" s="3" t="s">
        <v>1429</v>
      </c>
      <c r="I566" s="27">
        <v>20.534939999999999</v>
      </c>
      <c r="J566" s="27">
        <v>-100.8318</v>
      </c>
      <c r="K566" s="3"/>
      <c r="L566" s="5" t="str">
        <f t="shared" si="17"/>
        <v>Ver en Google Maps</v>
      </c>
      <c r="M566" s="15">
        <v>1</v>
      </c>
      <c r="O566" s="1">
        <f>DAY(Tabla14[[#This Row],[Fecha de rev]])</f>
        <v>0</v>
      </c>
      <c r="P566" s="1">
        <f>MONTH(Tabla14[[#This Row],[Fecha de rev]])</f>
        <v>1</v>
      </c>
      <c r="Q566" s="1">
        <f>YEAR(Tabla14[[#This Row],[Fecha de rev]])</f>
        <v>1900</v>
      </c>
      <c r="AF566" s="121"/>
    </row>
    <row r="567" spans="1:32" x14ac:dyDescent="0.2">
      <c r="A567" s="14">
        <v>207</v>
      </c>
      <c r="B567" s="3" t="s">
        <v>1205</v>
      </c>
      <c r="C567" s="27" t="s">
        <v>429</v>
      </c>
      <c r="D567" s="27" t="s">
        <v>17</v>
      </c>
      <c r="E567" s="4" t="s">
        <v>1507</v>
      </c>
      <c r="F567" s="4" t="s">
        <v>1508</v>
      </c>
      <c r="G567" s="4" t="s">
        <v>1853</v>
      </c>
      <c r="H567" s="3" t="s">
        <v>1429</v>
      </c>
      <c r="I567" s="27">
        <v>20.538181999999999</v>
      </c>
      <c r="J567" s="27">
        <v>-100.83867600000001</v>
      </c>
      <c r="K567" s="3"/>
      <c r="L567" s="5" t="str">
        <f t="shared" si="17"/>
        <v>Ver en Google Maps</v>
      </c>
      <c r="M567" s="15">
        <v>1</v>
      </c>
      <c r="O567" s="1">
        <f>DAY(Tabla14[[#This Row],[Fecha de rev]])</f>
        <v>0</v>
      </c>
      <c r="P567" s="1">
        <f>MONTH(Tabla14[[#This Row],[Fecha de rev]])</f>
        <v>1</v>
      </c>
      <c r="Q567" s="1">
        <f>YEAR(Tabla14[[#This Row],[Fecha de rev]])</f>
        <v>1900</v>
      </c>
      <c r="AF567" s="121"/>
    </row>
    <row r="568" spans="1:32" x14ac:dyDescent="0.2">
      <c r="A568" s="14">
        <v>210</v>
      </c>
      <c r="B568" s="3" t="s">
        <v>1205</v>
      </c>
      <c r="C568" s="27" t="s">
        <v>429</v>
      </c>
      <c r="D568" s="27" t="s">
        <v>17</v>
      </c>
      <c r="E568" s="4" t="s">
        <v>1509</v>
      </c>
      <c r="F568" s="4" t="s">
        <v>1510</v>
      </c>
      <c r="G568" s="4" t="s">
        <v>1854</v>
      </c>
      <c r="H568" s="3" t="s">
        <v>1429</v>
      </c>
      <c r="I568" s="27">
        <v>20.538132000000001</v>
      </c>
      <c r="J568" s="27">
        <v>-100.803398</v>
      </c>
      <c r="K568" s="3"/>
      <c r="L568" s="5" t="str">
        <f t="shared" si="17"/>
        <v>Ver en Google Maps</v>
      </c>
      <c r="M568" s="15">
        <v>1</v>
      </c>
      <c r="O568" s="1">
        <f>DAY(Tabla14[[#This Row],[Fecha de rev]])</f>
        <v>0</v>
      </c>
      <c r="P568" s="1">
        <f>MONTH(Tabla14[[#This Row],[Fecha de rev]])</f>
        <v>1</v>
      </c>
      <c r="Q568" s="1">
        <f>YEAR(Tabla14[[#This Row],[Fecha de rev]])</f>
        <v>1900</v>
      </c>
      <c r="AF568" s="121"/>
    </row>
    <row r="569" spans="1:32" x14ac:dyDescent="0.2">
      <c r="A569" s="14">
        <v>225</v>
      </c>
      <c r="B569" s="3" t="s">
        <v>1205</v>
      </c>
      <c r="C569" s="27" t="s">
        <v>429</v>
      </c>
      <c r="D569" s="27" t="s">
        <v>17</v>
      </c>
      <c r="E569" s="4" t="s">
        <v>1511</v>
      </c>
      <c r="F569" s="4" t="s">
        <v>1512</v>
      </c>
      <c r="G569" s="4" t="s">
        <v>1855</v>
      </c>
      <c r="H569" s="3" t="s">
        <v>1429</v>
      </c>
      <c r="I569" s="27">
        <v>20.505307999999999</v>
      </c>
      <c r="J569" s="27">
        <v>-100.82047799999999</v>
      </c>
      <c r="K569" s="3"/>
      <c r="L569" s="5" t="str">
        <f t="shared" si="17"/>
        <v>Ver en Google Maps</v>
      </c>
      <c r="M569" s="15">
        <v>1</v>
      </c>
      <c r="O569" s="1">
        <f>DAY(Tabla14[[#This Row],[Fecha de rev]])</f>
        <v>0</v>
      </c>
      <c r="P569" s="1">
        <f>MONTH(Tabla14[[#This Row],[Fecha de rev]])</f>
        <v>1</v>
      </c>
      <c r="Q569" s="1">
        <f>YEAR(Tabla14[[#This Row],[Fecha de rev]])</f>
        <v>1900</v>
      </c>
      <c r="AF569" s="121"/>
    </row>
    <row r="570" spans="1:32" x14ac:dyDescent="0.2">
      <c r="A570" s="14">
        <v>239</v>
      </c>
      <c r="B570" s="3" t="s">
        <v>1205</v>
      </c>
      <c r="C570" s="27" t="s">
        <v>429</v>
      </c>
      <c r="D570" s="27" t="s">
        <v>17</v>
      </c>
      <c r="E570" s="4" t="s">
        <v>1513</v>
      </c>
      <c r="F570" s="4" t="s">
        <v>1514</v>
      </c>
      <c r="G570" s="4" t="s">
        <v>1856</v>
      </c>
      <c r="H570" s="3" t="s">
        <v>1429</v>
      </c>
      <c r="I570" s="27">
        <v>20.54551</v>
      </c>
      <c r="J570" s="27">
        <v>-100.782597</v>
      </c>
      <c r="K570" s="3"/>
      <c r="L570" s="5" t="str">
        <f t="shared" si="17"/>
        <v>Ver en Google Maps</v>
      </c>
      <c r="M570" s="15">
        <v>1</v>
      </c>
      <c r="O570" s="1">
        <f>DAY(Tabla14[[#This Row],[Fecha de rev]])</f>
        <v>0</v>
      </c>
      <c r="P570" s="1">
        <f>MONTH(Tabla14[[#This Row],[Fecha de rev]])</f>
        <v>1</v>
      </c>
      <c r="Q570" s="1">
        <f>YEAR(Tabla14[[#This Row],[Fecha de rev]])</f>
        <v>1900</v>
      </c>
      <c r="AF570" s="121"/>
    </row>
    <row r="571" spans="1:32" x14ac:dyDescent="0.2">
      <c r="A571" s="14">
        <v>244</v>
      </c>
      <c r="B571" s="3" t="s">
        <v>1205</v>
      </c>
      <c r="C571" s="27" t="s">
        <v>429</v>
      </c>
      <c r="D571" s="27" t="s">
        <v>17</v>
      </c>
      <c r="E571" s="4" t="s">
        <v>1515</v>
      </c>
      <c r="F571" s="4" t="s">
        <v>1516</v>
      </c>
      <c r="G571" s="4" t="s">
        <v>1857</v>
      </c>
      <c r="H571" s="3" t="s">
        <v>1429</v>
      </c>
      <c r="I571" s="27">
        <v>20.547263999999998</v>
      </c>
      <c r="J571" s="27">
        <v>-100.823547</v>
      </c>
      <c r="K571" s="3"/>
      <c r="L571" s="5" t="str">
        <f t="shared" si="17"/>
        <v>Ver en Google Maps</v>
      </c>
      <c r="M571" s="15">
        <v>1</v>
      </c>
      <c r="O571" s="1">
        <f>DAY(Tabla14[[#This Row],[Fecha de rev]])</f>
        <v>0</v>
      </c>
      <c r="P571" s="1">
        <f>MONTH(Tabla14[[#This Row],[Fecha de rev]])</f>
        <v>1</v>
      </c>
      <c r="Q571" s="1">
        <f>YEAR(Tabla14[[#This Row],[Fecha de rev]])</f>
        <v>1900</v>
      </c>
      <c r="AF571" s="121"/>
    </row>
    <row r="572" spans="1:32" x14ac:dyDescent="0.2">
      <c r="A572" s="14">
        <v>245</v>
      </c>
      <c r="B572" s="3" t="s">
        <v>1205</v>
      </c>
      <c r="C572" s="27" t="s">
        <v>429</v>
      </c>
      <c r="D572" s="27" t="s">
        <v>17</v>
      </c>
      <c r="E572" s="4" t="s">
        <v>1517</v>
      </c>
      <c r="F572" s="4" t="s">
        <v>1518</v>
      </c>
      <c r="G572" s="4" t="s">
        <v>1858</v>
      </c>
      <c r="H572" s="3" t="s">
        <v>1429</v>
      </c>
      <c r="I572" s="27">
        <v>20.502707000000001</v>
      </c>
      <c r="J572" s="27">
        <v>-100.82763199999999</v>
      </c>
      <c r="K572" s="3"/>
      <c r="L572" s="5" t="str">
        <f t="shared" si="17"/>
        <v>Ver en Google Maps</v>
      </c>
      <c r="M572" s="15">
        <v>1</v>
      </c>
      <c r="O572" s="1">
        <f>DAY(Tabla14[[#This Row],[Fecha de rev]])</f>
        <v>0</v>
      </c>
      <c r="P572" s="1">
        <f>MONTH(Tabla14[[#This Row],[Fecha de rev]])</f>
        <v>1</v>
      </c>
      <c r="Q572" s="1">
        <f>YEAR(Tabla14[[#This Row],[Fecha de rev]])</f>
        <v>1900</v>
      </c>
      <c r="AF572" s="121"/>
    </row>
    <row r="573" spans="1:32" x14ac:dyDescent="0.2">
      <c r="A573" s="14">
        <v>250</v>
      </c>
      <c r="B573" s="3" t="s">
        <v>1205</v>
      </c>
      <c r="C573" s="27" t="s">
        <v>429</v>
      </c>
      <c r="D573" s="27" t="s">
        <v>17</v>
      </c>
      <c r="E573" s="4" t="s">
        <v>1519</v>
      </c>
      <c r="F573" s="4" t="s">
        <v>1520</v>
      </c>
      <c r="G573" s="4" t="s">
        <v>1859</v>
      </c>
      <c r="H573" s="3" t="s">
        <v>1429</v>
      </c>
      <c r="I573" s="27">
        <v>20.530248</v>
      </c>
      <c r="J573" s="27">
        <v>-100.79176200000001</v>
      </c>
      <c r="K573" s="3"/>
      <c r="L573" s="5" t="str">
        <f t="shared" si="17"/>
        <v>Ver en Google Maps</v>
      </c>
      <c r="M573" s="15">
        <v>1</v>
      </c>
      <c r="O573" s="1">
        <f>DAY(Tabla14[[#This Row],[Fecha de rev]])</f>
        <v>0</v>
      </c>
      <c r="P573" s="1">
        <f>MONTH(Tabla14[[#This Row],[Fecha de rev]])</f>
        <v>1</v>
      </c>
      <c r="Q573" s="1">
        <f>YEAR(Tabla14[[#This Row],[Fecha de rev]])</f>
        <v>1900</v>
      </c>
      <c r="AF573" s="121"/>
    </row>
    <row r="574" spans="1:32" x14ac:dyDescent="0.2">
      <c r="A574" s="14">
        <v>268</v>
      </c>
      <c r="B574" s="3" t="s">
        <v>1205</v>
      </c>
      <c r="C574" s="27" t="s">
        <v>429</v>
      </c>
      <c r="D574" s="27" t="s">
        <v>17</v>
      </c>
      <c r="E574" s="4" t="s">
        <v>1521</v>
      </c>
      <c r="F574" s="4" t="s">
        <v>1522</v>
      </c>
      <c r="G574" s="4" t="s">
        <v>1860</v>
      </c>
      <c r="H574" s="3" t="s">
        <v>1429</v>
      </c>
      <c r="I574" s="27">
        <v>20.541145</v>
      </c>
      <c r="J574" s="27">
        <v>-100.795073</v>
      </c>
      <c r="K574" s="3"/>
      <c r="L574" s="5" t="str">
        <f t="shared" si="17"/>
        <v>Ver en Google Maps</v>
      </c>
      <c r="M574" s="15">
        <v>1</v>
      </c>
      <c r="O574" s="1">
        <f>DAY(Tabla14[[#This Row],[Fecha de rev]])</f>
        <v>0</v>
      </c>
      <c r="P574" s="1">
        <f>MONTH(Tabla14[[#This Row],[Fecha de rev]])</f>
        <v>1</v>
      </c>
      <c r="Q574" s="1">
        <f>YEAR(Tabla14[[#This Row],[Fecha de rev]])</f>
        <v>1900</v>
      </c>
      <c r="AF574" s="121"/>
    </row>
    <row r="575" spans="1:32" x14ac:dyDescent="0.2">
      <c r="A575" s="14">
        <v>271</v>
      </c>
      <c r="B575" s="3" t="s">
        <v>1205</v>
      </c>
      <c r="C575" s="27" t="s">
        <v>429</v>
      </c>
      <c r="D575" s="27" t="s">
        <v>17</v>
      </c>
      <c r="E575" s="4" t="s">
        <v>1523</v>
      </c>
      <c r="F575" s="4" t="s">
        <v>1524</v>
      </c>
      <c r="G575" s="4" t="s">
        <v>1861</v>
      </c>
      <c r="H575" s="3" t="s">
        <v>1429</v>
      </c>
      <c r="I575" s="27">
        <v>20.545853000000001</v>
      </c>
      <c r="J575" s="27">
        <v>-100.806826</v>
      </c>
      <c r="K575" s="3"/>
      <c r="L575" s="5" t="str">
        <f t="shared" si="17"/>
        <v>Ver en Google Maps</v>
      </c>
      <c r="M575" s="15">
        <v>1</v>
      </c>
      <c r="O575" s="1">
        <f>DAY(Tabla14[[#This Row],[Fecha de rev]])</f>
        <v>0</v>
      </c>
      <c r="P575" s="1">
        <f>MONTH(Tabla14[[#This Row],[Fecha de rev]])</f>
        <v>1</v>
      </c>
      <c r="Q575" s="1">
        <f>YEAR(Tabla14[[#This Row],[Fecha de rev]])</f>
        <v>1900</v>
      </c>
      <c r="AF575" s="121"/>
    </row>
    <row r="576" spans="1:32" x14ac:dyDescent="0.2">
      <c r="A576" s="14">
        <v>272</v>
      </c>
      <c r="B576" s="3" t="s">
        <v>1205</v>
      </c>
      <c r="C576" s="27" t="s">
        <v>429</v>
      </c>
      <c r="D576" s="27" t="s">
        <v>17</v>
      </c>
      <c r="E576" s="4" t="s">
        <v>1525</v>
      </c>
      <c r="F576" s="4" t="s">
        <v>1526</v>
      </c>
      <c r="G576" s="4" t="s">
        <v>1862</v>
      </c>
      <c r="H576" s="3" t="s">
        <v>1429</v>
      </c>
      <c r="I576" s="27">
        <v>20.534444000000001</v>
      </c>
      <c r="J576" s="27">
        <v>-100.789777</v>
      </c>
      <c r="K576" s="3"/>
      <c r="L576" s="5" t="str">
        <f t="shared" si="17"/>
        <v>Ver en Google Maps</v>
      </c>
      <c r="M576" s="15">
        <v>1</v>
      </c>
      <c r="O576" s="1">
        <f>DAY(Tabla14[[#This Row],[Fecha de rev]])</f>
        <v>0</v>
      </c>
      <c r="P576" s="1">
        <f>MONTH(Tabla14[[#This Row],[Fecha de rev]])</f>
        <v>1</v>
      </c>
      <c r="Q576" s="1">
        <f>YEAR(Tabla14[[#This Row],[Fecha de rev]])</f>
        <v>1900</v>
      </c>
      <c r="AF576" s="121"/>
    </row>
    <row r="577" spans="1:32" x14ac:dyDescent="0.2">
      <c r="A577" s="14">
        <v>288</v>
      </c>
      <c r="B577" s="3" t="s">
        <v>1205</v>
      </c>
      <c r="C577" s="27" t="s">
        <v>429</v>
      </c>
      <c r="D577" s="27" t="s">
        <v>16</v>
      </c>
      <c r="E577" s="4" t="s">
        <v>1527</v>
      </c>
      <c r="F577" s="4" t="s">
        <v>1528</v>
      </c>
      <c r="G577" s="4" t="s">
        <v>1863</v>
      </c>
      <c r="H577" s="3" t="s">
        <v>1429</v>
      </c>
      <c r="I577" s="27">
        <v>20.555185999999999</v>
      </c>
      <c r="J577" s="27">
        <v>-100.825086</v>
      </c>
      <c r="K577" s="3"/>
      <c r="L577" s="5" t="str">
        <f t="shared" si="17"/>
        <v>Ver en Google Maps</v>
      </c>
      <c r="M577" s="15">
        <v>2</v>
      </c>
      <c r="O577" s="1">
        <f>DAY(Tabla14[[#This Row],[Fecha de rev]])</f>
        <v>0</v>
      </c>
      <c r="P577" s="1">
        <f>MONTH(Tabla14[[#This Row],[Fecha de rev]])</f>
        <v>1</v>
      </c>
      <c r="Q577" s="1">
        <f>YEAR(Tabla14[[#This Row],[Fecha de rev]])</f>
        <v>1900</v>
      </c>
      <c r="AF577" s="121"/>
    </row>
    <row r="578" spans="1:32" x14ac:dyDescent="0.2">
      <c r="A578" s="14">
        <v>292</v>
      </c>
      <c r="B578" s="3" t="s">
        <v>1205</v>
      </c>
      <c r="C578" s="27" t="s">
        <v>429</v>
      </c>
      <c r="D578" s="27" t="s">
        <v>16</v>
      </c>
      <c r="E578" s="4" t="s">
        <v>1529</v>
      </c>
      <c r="F578" s="4" t="s">
        <v>1530</v>
      </c>
      <c r="G578" s="4" t="s">
        <v>1843</v>
      </c>
      <c r="H578" s="3" t="s">
        <v>1429</v>
      </c>
      <c r="I578" s="27">
        <v>20.511023999999999</v>
      </c>
      <c r="J578" s="27">
        <v>-100.776309</v>
      </c>
      <c r="K578" s="3"/>
      <c r="L578" s="5" t="str">
        <f t="shared" si="17"/>
        <v>Ver en Google Maps</v>
      </c>
      <c r="M578" s="15">
        <v>1</v>
      </c>
      <c r="O578" s="1">
        <f>DAY(Tabla14[[#This Row],[Fecha de rev]])</f>
        <v>0</v>
      </c>
      <c r="P578" s="1">
        <f>MONTH(Tabla14[[#This Row],[Fecha de rev]])</f>
        <v>1</v>
      </c>
      <c r="Q578" s="1">
        <f>YEAR(Tabla14[[#This Row],[Fecha de rev]])</f>
        <v>1900</v>
      </c>
      <c r="AF578" s="121"/>
    </row>
    <row r="579" spans="1:32" x14ac:dyDescent="0.2">
      <c r="A579" s="14">
        <v>293</v>
      </c>
      <c r="B579" s="3" t="s">
        <v>1205</v>
      </c>
      <c r="C579" s="27" t="s">
        <v>429</v>
      </c>
      <c r="D579" s="27" t="s">
        <v>16</v>
      </c>
      <c r="E579" s="4" t="s">
        <v>1531</v>
      </c>
      <c r="F579" s="4" t="s">
        <v>1532</v>
      </c>
      <c r="G579" s="4" t="s">
        <v>1864</v>
      </c>
      <c r="H579" s="3" t="s">
        <v>1429</v>
      </c>
      <c r="I579" s="27">
        <v>20.513998999999998</v>
      </c>
      <c r="J579" s="27">
        <v>-100.78750100000001</v>
      </c>
      <c r="K579" s="3"/>
      <c r="L579" s="5" t="str">
        <f t="shared" si="17"/>
        <v>Ver en Google Maps</v>
      </c>
      <c r="M579" s="15">
        <v>2</v>
      </c>
      <c r="O579" s="1">
        <f>DAY(Tabla14[[#This Row],[Fecha de rev]])</f>
        <v>0</v>
      </c>
      <c r="P579" s="1">
        <f>MONTH(Tabla14[[#This Row],[Fecha de rev]])</f>
        <v>1</v>
      </c>
      <c r="Q579" s="1">
        <f>YEAR(Tabla14[[#This Row],[Fecha de rev]])</f>
        <v>1900</v>
      </c>
      <c r="AF579" s="121"/>
    </row>
    <row r="580" spans="1:32" x14ac:dyDescent="0.2">
      <c r="A580" s="14">
        <v>297</v>
      </c>
      <c r="B580" s="3" t="s">
        <v>1205</v>
      </c>
      <c r="C580" s="27" t="s">
        <v>429</v>
      </c>
      <c r="D580" s="27" t="s">
        <v>16</v>
      </c>
      <c r="E580" s="4" t="s">
        <v>1533</v>
      </c>
      <c r="F580" s="4" t="s">
        <v>1534</v>
      </c>
      <c r="G580" s="4" t="s">
        <v>1865</v>
      </c>
      <c r="H580" s="3" t="s">
        <v>1429</v>
      </c>
      <c r="I580" s="27">
        <v>20.510815000000001</v>
      </c>
      <c r="J580" s="27">
        <v>-100.79826199999999</v>
      </c>
      <c r="K580" s="3"/>
      <c r="L580" s="5" t="str">
        <f t="shared" si="17"/>
        <v>Ver en Google Maps</v>
      </c>
      <c r="M580" s="15">
        <v>1</v>
      </c>
      <c r="O580" s="1">
        <f>DAY(Tabla14[[#This Row],[Fecha de rev]])</f>
        <v>0</v>
      </c>
      <c r="P580" s="1">
        <f>MONTH(Tabla14[[#This Row],[Fecha de rev]])</f>
        <v>1</v>
      </c>
      <c r="Q580" s="1">
        <f>YEAR(Tabla14[[#This Row],[Fecha de rev]])</f>
        <v>1900</v>
      </c>
      <c r="AF580" s="121"/>
    </row>
    <row r="581" spans="1:32" x14ac:dyDescent="0.2">
      <c r="A581" s="14">
        <v>309</v>
      </c>
      <c r="B581" s="3" t="s">
        <v>1205</v>
      </c>
      <c r="C581" s="27" t="s">
        <v>429</v>
      </c>
      <c r="D581" s="27" t="s">
        <v>16</v>
      </c>
      <c r="E581" s="4" t="s">
        <v>1535</v>
      </c>
      <c r="F581" s="4" t="s">
        <v>1536</v>
      </c>
      <c r="G581" s="4" t="s">
        <v>1866</v>
      </c>
      <c r="H581" s="3" t="s">
        <v>1429</v>
      </c>
      <c r="I581" s="27">
        <v>20.536619999999999</v>
      </c>
      <c r="J581" s="27">
        <v>-100.830218</v>
      </c>
      <c r="K581" s="3"/>
      <c r="L581" s="5" t="str">
        <f t="shared" si="17"/>
        <v>Ver en Google Maps</v>
      </c>
      <c r="M581" s="15">
        <v>2</v>
      </c>
      <c r="O581" s="1">
        <f>DAY(Tabla14[[#This Row],[Fecha de rev]])</f>
        <v>0</v>
      </c>
      <c r="P581" s="1">
        <f>MONTH(Tabla14[[#This Row],[Fecha de rev]])</f>
        <v>1</v>
      </c>
      <c r="Q581" s="1">
        <f>YEAR(Tabla14[[#This Row],[Fecha de rev]])</f>
        <v>1900</v>
      </c>
      <c r="AF581" s="121"/>
    </row>
    <row r="582" spans="1:32" x14ac:dyDescent="0.2">
      <c r="A582" s="14">
        <v>317</v>
      </c>
      <c r="B582" s="3" t="s">
        <v>1205</v>
      </c>
      <c r="C582" s="27" t="s">
        <v>429</v>
      </c>
      <c r="D582" s="27" t="s">
        <v>16</v>
      </c>
      <c r="E582" s="4" t="s">
        <v>1537</v>
      </c>
      <c r="F582" s="4" t="s">
        <v>1538</v>
      </c>
      <c r="G582" s="4" t="s">
        <v>360</v>
      </c>
      <c r="H582" s="3" t="s">
        <v>1429</v>
      </c>
      <c r="I582" s="27">
        <v>20.511153</v>
      </c>
      <c r="J582" s="27">
        <v>-100.81482200000001</v>
      </c>
      <c r="K582" s="3"/>
      <c r="L582" s="5" t="str">
        <f t="shared" si="17"/>
        <v>Ver en Google Maps</v>
      </c>
      <c r="M582" s="15">
        <v>1</v>
      </c>
      <c r="O582" s="1">
        <f>DAY(Tabla14[[#This Row],[Fecha de rev]])</f>
        <v>0</v>
      </c>
      <c r="P582" s="1">
        <f>MONTH(Tabla14[[#This Row],[Fecha de rev]])</f>
        <v>1</v>
      </c>
      <c r="Q582" s="1">
        <f>YEAR(Tabla14[[#This Row],[Fecha de rev]])</f>
        <v>1900</v>
      </c>
      <c r="AF582" s="121"/>
    </row>
    <row r="583" spans="1:32" x14ac:dyDescent="0.2">
      <c r="A583" s="14">
        <v>318</v>
      </c>
      <c r="B583" s="3" t="s">
        <v>1205</v>
      </c>
      <c r="C583" s="27" t="s">
        <v>429</v>
      </c>
      <c r="D583" s="27" t="s">
        <v>16</v>
      </c>
      <c r="E583" s="4" t="s">
        <v>1539</v>
      </c>
      <c r="F583" s="4" t="s">
        <v>1540</v>
      </c>
      <c r="G583" s="4" t="s">
        <v>360</v>
      </c>
      <c r="H583" s="3" t="s">
        <v>1429</v>
      </c>
      <c r="I583" s="27">
        <v>20.531189999999999</v>
      </c>
      <c r="J583" s="27">
        <v>-100.81816999999999</v>
      </c>
      <c r="K583" s="3"/>
      <c r="L583" s="5" t="str">
        <f t="shared" si="17"/>
        <v>Ver en Google Maps</v>
      </c>
      <c r="M583" s="15">
        <v>1</v>
      </c>
      <c r="O583" s="1">
        <f>DAY(Tabla14[[#This Row],[Fecha de rev]])</f>
        <v>0</v>
      </c>
      <c r="P583" s="1">
        <f>MONTH(Tabla14[[#This Row],[Fecha de rev]])</f>
        <v>1</v>
      </c>
      <c r="Q583" s="1">
        <f>YEAR(Tabla14[[#This Row],[Fecha de rev]])</f>
        <v>1900</v>
      </c>
      <c r="AF583" s="121"/>
    </row>
    <row r="584" spans="1:32" x14ac:dyDescent="0.2">
      <c r="A584" s="14">
        <v>319</v>
      </c>
      <c r="B584" s="3" t="s">
        <v>1205</v>
      </c>
      <c r="C584" s="27" t="s">
        <v>429</v>
      </c>
      <c r="D584" s="27" t="s">
        <v>16</v>
      </c>
      <c r="E584" s="4" t="s">
        <v>1541</v>
      </c>
      <c r="F584" s="4" t="s">
        <v>1542</v>
      </c>
      <c r="G584" s="4" t="s">
        <v>980</v>
      </c>
      <c r="H584" s="3" t="s">
        <v>1429</v>
      </c>
      <c r="I584" s="27">
        <v>20.527830000000002</v>
      </c>
      <c r="J584" s="27">
        <v>-100.82491</v>
      </c>
      <c r="K584" s="3"/>
      <c r="L584" s="5" t="str">
        <f t="shared" si="17"/>
        <v>Ver en Google Maps</v>
      </c>
      <c r="M584" s="15">
        <v>2</v>
      </c>
      <c r="O584" s="1">
        <f>DAY(Tabla14[[#This Row],[Fecha de rev]])</f>
        <v>0</v>
      </c>
      <c r="P584" s="1">
        <f>MONTH(Tabla14[[#This Row],[Fecha de rev]])</f>
        <v>1</v>
      </c>
      <c r="Q584" s="1">
        <f>YEAR(Tabla14[[#This Row],[Fecha de rev]])</f>
        <v>1900</v>
      </c>
      <c r="AF584" s="121"/>
    </row>
    <row r="585" spans="1:32" x14ac:dyDescent="0.2">
      <c r="A585" s="14">
        <v>320</v>
      </c>
      <c r="B585" s="3" t="s">
        <v>1205</v>
      </c>
      <c r="C585" s="27" t="s">
        <v>429</v>
      </c>
      <c r="D585" s="27" t="s">
        <v>16</v>
      </c>
      <c r="E585" s="4" t="s">
        <v>1543</v>
      </c>
      <c r="F585" s="4" t="s">
        <v>1544</v>
      </c>
      <c r="G585" s="4" t="s">
        <v>1867</v>
      </c>
      <c r="H585" s="3" t="s">
        <v>1429</v>
      </c>
      <c r="I585" s="27">
        <v>20.526806000000001</v>
      </c>
      <c r="J585" s="27">
        <v>-100.801147</v>
      </c>
      <c r="K585" s="3"/>
      <c r="L585" s="5" t="str">
        <f t="shared" ref="L585:L648" si="19">HYPERLINK("https://www.google.com/maps?q=" &amp; I585 &amp; "," &amp; J585, "Ver en Google Maps")</f>
        <v>Ver en Google Maps</v>
      </c>
      <c r="M585" s="15">
        <v>2</v>
      </c>
      <c r="O585" s="1">
        <f>DAY(Tabla14[[#This Row],[Fecha de rev]])</f>
        <v>0</v>
      </c>
      <c r="P585" s="1">
        <f>MONTH(Tabla14[[#This Row],[Fecha de rev]])</f>
        <v>1</v>
      </c>
      <c r="Q585" s="1">
        <f>YEAR(Tabla14[[#This Row],[Fecha de rev]])</f>
        <v>1900</v>
      </c>
      <c r="AF585" s="121"/>
    </row>
    <row r="586" spans="1:32" x14ac:dyDescent="0.2">
      <c r="A586" s="14">
        <v>321</v>
      </c>
      <c r="B586" s="3" t="s">
        <v>1205</v>
      </c>
      <c r="C586" s="27" t="s">
        <v>429</v>
      </c>
      <c r="D586" s="27" t="s">
        <v>16</v>
      </c>
      <c r="E586" s="4" t="s">
        <v>1545</v>
      </c>
      <c r="F586" s="4" t="s">
        <v>1546</v>
      </c>
      <c r="G586" s="4" t="s">
        <v>1788</v>
      </c>
      <c r="H586" s="3" t="s">
        <v>1429</v>
      </c>
      <c r="I586" s="27">
        <v>20.522801999999999</v>
      </c>
      <c r="J586" s="27">
        <v>-100.79638799999999</v>
      </c>
      <c r="K586" s="3"/>
      <c r="L586" s="5" t="str">
        <f t="shared" si="19"/>
        <v>Ver en Google Maps</v>
      </c>
      <c r="M586" s="15">
        <v>2</v>
      </c>
      <c r="O586" s="1">
        <f>DAY(Tabla14[[#This Row],[Fecha de rev]])</f>
        <v>0</v>
      </c>
      <c r="P586" s="1">
        <f>MONTH(Tabla14[[#This Row],[Fecha de rev]])</f>
        <v>1</v>
      </c>
      <c r="Q586" s="1">
        <f>YEAR(Tabla14[[#This Row],[Fecha de rev]])</f>
        <v>1900</v>
      </c>
      <c r="AF586" s="121"/>
    </row>
    <row r="587" spans="1:32" x14ac:dyDescent="0.2">
      <c r="A587" s="14">
        <v>336</v>
      </c>
      <c r="B587" s="3" t="s">
        <v>1205</v>
      </c>
      <c r="C587" s="27" t="s">
        <v>429</v>
      </c>
      <c r="D587" s="27" t="s">
        <v>16</v>
      </c>
      <c r="E587" s="4" t="s">
        <v>1547</v>
      </c>
      <c r="F587" s="4" t="s">
        <v>1548</v>
      </c>
      <c r="G587" s="4" t="s">
        <v>1835</v>
      </c>
      <c r="H587" s="3" t="s">
        <v>1429</v>
      </c>
      <c r="I587" s="27">
        <v>20.537787999999999</v>
      </c>
      <c r="J587" s="27">
        <v>-100.802311</v>
      </c>
      <c r="K587" s="3"/>
      <c r="L587" s="5" t="str">
        <f t="shared" si="19"/>
        <v>Ver en Google Maps</v>
      </c>
      <c r="M587" s="15">
        <v>2</v>
      </c>
      <c r="O587" s="1">
        <f>DAY(Tabla14[[#This Row],[Fecha de rev]])</f>
        <v>0</v>
      </c>
      <c r="P587" s="1">
        <f>MONTH(Tabla14[[#This Row],[Fecha de rev]])</f>
        <v>1</v>
      </c>
      <c r="Q587" s="1">
        <f>YEAR(Tabla14[[#This Row],[Fecha de rev]])</f>
        <v>1900</v>
      </c>
      <c r="AF587" s="121"/>
    </row>
    <row r="588" spans="1:32" x14ac:dyDescent="0.2">
      <c r="A588" s="14">
        <v>341</v>
      </c>
      <c r="B588" s="3" t="s">
        <v>1205</v>
      </c>
      <c r="C588" s="27" t="s">
        <v>429</v>
      </c>
      <c r="D588" s="27" t="s">
        <v>16</v>
      </c>
      <c r="E588" s="4" t="s">
        <v>1549</v>
      </c>
      <c r="F588" s="4" t="s">
        <v>1550</v>
      </c>
      <c r="G588" s="4" t="s">
        <v>1868</v>
      </c>
      <c r="H588" s="3" t="s">
        <v>1429</v>
      </c>
      <c r="I588" s="27">
        <v>20.557200999999999</v>
      </c>
      <c r="J588" s="27">
        <v>-100.80486000000001</v>
      </c>
      <c r="K588" s="3"/>
      <c r="L588" s="5" t="str">
        <f t="shared" si="19"/>
        <v>Ver en Google Maps</v>
      </c>
      <c r="M588" s="15">
        <v>2</v>
      </c>
      <c r="O588" s="1">
        <f>DAY(Tabla14[[#This Row],[Fecha de rev]])</f>
        <v>0</v>
      </c>
      <c r="P588" s="1">
        <f>MONTH(Tabla14[[#This Row],[Fecha de rev]])</f>
        <v>1</v>
      </c>
      <c r="Q588" s="1">
        <f>YEAR(Tabla14[[#This Row],[Fecha de rev]])</f>
        <v>1900</v>
      </c>
      <c r="AF588" s="121"/>
    </row>
    <row r="589" spans="1:32" x14ac:dyDescent="0.2">
      <c r="A589" s="14">
        <v>348</v>
      </c>
      <c r="B589" s="3" t="s">
        <v>1205</v>
      </c>
      <c r="C589" s="27" t="s">
        <v>429</v>
      </c>
      <c r="D589" s="27" t="s">
        <v>16</v>
      </c>
      <c r="E589" s="4" t="s">
        <v>1551</v>
      </c>
      <c r="F589" s="4" t="s">
        <v>1552</v>
      </c>
      <c r="G589" s="4" t="s">
        <v>1869</v>
      </c>
      <c r="H589" s="3" t="s">
        <v>1429</v>
      </c>
      <c r="I589" s="27">
        <v>20.525932999999998</v>
      </c>
      <c r="J589" s="27">
        <v>-100.79515600000001</v>
      </c>
      <c r="K589" s="3"/>
      <c r="L589" s="5" t="str">
        <f t="shared" si="19"/>
        <v>Ver en Google Maps</v>
      </c>
      <c r="M589" s="15">
        <v>2</v>
      </c>
      <c r="O589" s="1">
        <f>DAY(Tabla14[[#This Row],[Fecha de rev]])</f>
        <v>0</v>
      </c>
      <c r="P589" s="1">
        <f>MONTH(Tabla14[[#This Row],[Fecha de rev]])</f>
        <v>1</v>
      </c>
      <c r="Q589" s="1">
        <f>YEAR(Tabla14[[#This Row],[Fecha de rev]])</f>
        <v>1900</v>
      </c>
      <c r="AF589" s="121"/>
    </row>
    <row r="590" spans="1:32" x14ac:dyDescent="0.2">
      <c r="A590" s="14">
        <v>349</v>
      </c>
      <c r="B590" s="3" t="s">
        <v>1205</v>
      </c>
      <c r="C590" s="27" t="s">
        <v>429</v>
      </c>
      <c r="D590" s="27" t="s">
        <v>16</v>
      </c>
      <c r="E590" s="4" t="s">
        <v>1553</v>
      </c>
      <c r="F590" s="4" t="s">
        <v>1554</v>
      </c>
      <c r="G590" s="4" t="s">
        <v>1870</v>
      </c>
      <c r="H590" s="3" t="s">
        <v>1429</v>
      </c>
      <c r="I590" s="27">
        <v>20.523529</v>
      </c>
      <c r="J590" s="27">
        <v>-100.80008100000001</v>
      </c>
      <c r="K590" s="3"/>
      <c r="L590" s="5" t="str">
        <f t="shared" si="19"/>
        <v>Ver en Google Maps</v>
      </c>
      <c r="M590" s="15">
        <v>2</v>
      </c>
      <c r="O590" s="1">
        <f>DAY(Tabla14[[#This Row],[Fecha de rev]])</f>
        <v>0</v>
      </c>
      <c r="P590" s="1">
        <f>MONTH(Tabla14[[#This Row],[Fecha de rev]])</f>
        <v>1</v>
      </c>
      <c r="Q590" s="1">
        <f>YEAR(Tabla14[[#This Row],[Fecha de rev]])</f>
        <v>1900</v>
      </c>
      <c r="AF590" s="121"/>
    </row>
    <row r="591" spans="1:32" x14ac:dyDescent="0.2">
      <c r="A591" s="14">
        <v>351</v>
      </c>
      <c r="B591" s="3" t="s">
        <v>1205</v>
      </c>
      <c r="C591" s="27" t="s">
        <v>429</v>
      </c>
      <c r="D591" s="27" t="s">
        <v>16</v>
      </c>
      <c r="E591" s="4" t="s">
        <v>1555</v>
      </c>
      <c r="F591" s="4" t="s">
        <v>1556</v>
      </c>
      <c r="G591" s="4" t="s">
        <v>1871</v>
      </c>
      <c r="H591" s="3" t="s">
        <v>1429</v>
      </c>
      <c r="I591" s="27">
        <v>20.527750000000001</v>
      </c>
      <c r="J591" s="27">
        <v>-100.82378</v>
      </c>
      <c r="K591" s="3"/>
      <c r="L591" s="5" t="str">
        <f t="shared" si="19"/>
        <v>Ver en Google Maps</v>
      </c>
      <c r="M591" s="15">
        <v>2</v>
      </c>
      <c r="O591" s="1">
        <f>DAY(Tabla14[[#This Row],[Fecha de rev]])</f>
        <v>0</v>
      </c>
      <c r="P591" s="1">
        <f>MONTH(Tabla14[[#This Row],[Fecha de rev]])</f>
        <v>1</v>
      </c>
      <c r="Q591" s="1">
        <f>YEAR(Tabla14[[#This Row],[Fecha de rev]])</f>
        <v>1900</v>
      </c>
      <c r="AF591" s="121"/>
    </row>
    <row r="592" spans="1:32" x14ac:dyDescent="0.2">
      <c r="A592" s="14">
        <v>356</v>
      </c>
      <c r="B592" s="3" t="s">
        <v>1205</v>
      </c>
      <c r="C592" s="27" t="s">
        <v>429</v>
      </c>
      <c r="D592" s="27" t="s">
        <v>16</v>
      </c>
      <c r="E592" s="4" t="s">
        <v>1557</v>
      </c>
      <c r="F592" s="4" t="s">
        <v>1558</v>
      </c>
      <c r="G592" s="4" t="s">
        <v>1872</v>
      </c>
      <c r="H592" s="3" t="s">
        <v>1429</v>
      </c>
      <c r="I592" s="27">
        <v>20.515152</v>
      </c>
      <c r="J592" s="27">
        <v>-100.77687400000001</v>
      </c>
      <c r="K592" s="3"/>
      <c r="L592" s="5" t="str">
        <f t="shared" si="19"/>
        <v>Ver en Google Maps</v>
      </c>
      <c r="M592" s="15">
        <v>1</v>
      </c>
      <c r="O592" s="1">
        <f>DAY(Tabla14[[#This Row],[Fecha de rev]])</f>
        <v>0</v>
      </c>
      <c r="P592" s="1">
        <f>MONTH(Tabla14[[#This Row],[Fecha de rev]])</f>
        <v>1</v>
      </c>
      <c r="Q592" s="1">
        <f>YEAR(Tabla14[[#This Row],[Fecha de rev]])</f>
        <v>1900</v>
      </c>
      <c r="AF592" s="121"/>
    </row>
    <row r="593" spans="1:32" x14ac:dyDescent="0.2">
      <c r="A593" s="14">
        <v>367</v>
      </c>
      <c r="B593" s="3" t="s">
        <v>1205</v>
      </c>
      <c r="C593" s="27" t="s">
        <v>429</v>
      </c>
      <c r="D593" s="27" t="s">
        <v>16</v>
      </c>
      <c r="E593" s="4" t="s">
        <v>1559</v>
      </c>
      <c r="F593" s="4" t="s">
        <v>1560</v>
      </c>
      <c r="G593" s="4" t="s">
        <v>1836</v>
      </c>
      <c r="H593" s="3" t="s">
        <v>1429</v>
      </c>
      <c r="I593" s="27">
        <v>20.486560000000001</v>
      </c>
      <c r="J593" s="27">
        <v>-100.80961000000001</v>
      </c>
      <c r="K593" s="3"/>
      <c r="L593" s="5" t="str">
        <f t="shared" si="19"/>
        <v>Ver en Google Maps</v>
      </c>
      <c r="M593" s="15">
        <v>1</v>
      </c>
      <c r="O593" s="1">
        <f>DAY(Tabla14[[#This Row],[Fecha de rev]])</f>
        <v>0</v>
      </c>
      <c r="P593" s="1">
        <f>MONTH(Tabla14[[#This Row],[Fecha de rev]])</f>
        <v>1</v>
      </c>
      <c r="Q593" s="1">
        <f>YEAR(Tabla14[[#This Row],[Fecha de rev]])</f>
        <v>1900</v>
      </c>
      <c r="AF593" s="121"/>
    </row>
    <row r="594" spans="1:32" x14ac:dyDescent="0.2">
      <c r="A594" s="14">
        <v>368</v>
      </c>
      <c r="B594" s="3" t="s">
        <v>1205</v>
      </c>
      <c r="C594" s="27" t="s">
        <v>429</v>
      </c>
      <c r="D594" s="27" t="s">
        <v>16</v>
      </c>
      <c r="E594" s="4" t="s">
        <v>1561</v>
      </c>
      <c r="F594" s="4" t="s">
        <v>1562</v>
      </c>
      <c r="G594" s="4" t="s">
        <v>1115</v>
      </c>
      <c r="H594" s="3" t="s">
        <v>1429</v>
      </c>
      <c r="I594" s="27">
        <v>20.526579999999999</v>
      </c>
      <c r="J594" s="27">
        <v>-100.82971999999999</v>
      </c>
      <c r="K594" s="3"/>
      <c r="L594" s="5" t="str">
        <f t="shared" si="19"/>
        <v>Ver en Google Maps</v>
      </c>
      <c r="M594" s="15">
        <v>2</v>
      </c>
      <c r="O594" s="1">
        <f>DAY(Tabla14[[#This Row],[Fecha de rev]])</f>
        <v>0</v>
      </c>
      <c r="P594" s="1">
        <f>MONTH(Tabla14[[#This Row],[Fecha de rev]])</f>
        <v>1</v>
      </c>
      <c r="Q594" s="1">
        <f>YEAR(Tabla14[[#This Row],[Fecha de rev]])</f>
        <v>1900</v>
      </c>
      <c r="AF594" s="121"/>
    </row>
    <row r="595" spans="1:32" x14ac:dyDescent="0.2">
      <c r="A595" s="14">
        <v>370</v>
      </c>
      <c r="B595" s="3" t="s">
        <v>1205</v>
      </c>
      <c r="C595" s="27" t="s">
        <v>429</v>
      </c>
      <c r="D595" s="27" t="s">
        <v>16</v>
      </c>
      <c r="E595" s="4" t="s">
        <v>1563</v>
      </c>
      <c r="F595" s="4" t="s">
        <v>1564</v>
      </c>
      <c r="G595" s="4" t="s">
        <v>1838</v>
      </c>
      <c r="H595" s="3" t="s">
        <v>1429</v>
      </c>
      <c r="I595" s="27">
        <v>20.502493999999999</v>
      </c>
      <c r="J595" s="27">
        <v>-100.81331400000001</v>
      </c>
      <c r="K595" s="3"/>
      <c r="L595" s="5" t="str">
        <f t="shared" si="19"/>
        <v>Ver en Google Maps</v>
      </c>
      <c r="M595" s="15">
        <v>1</v>
      </c>
      <c r="O595" s="1">
        <f>DAY(Tabla14[[#This Row],[Fecha de rev]])</f>
        <v>0</v>
      </c>
      <c r="P595" s="1">
        <f>MONTH(Tabla14[[#This Row],[Fecha de rev]])</f>
        <v>1</v>
      </c>
      <c r="Q595" s="1">
        <f>YEAR(Tabla14[[#This Row],[Fecha de rev]])</f>
        <v>1900</v>
      </c>
      <c r="AF595" s="121"/>
    </row>
    <row r="596" spans="1:32" x14ac:dyDescent="0.2">
      <c r="A596" s="14">
        <v>390</v>
      </c>
      <c r="B596" s="3" t="s">
        <v>1205</v>
      </c>
      <c r="C596" s="27" t="s">
        <v>429</v>
      </c>
      <c r="D596" s="27" t="s">
        <v>16</v>
      </c>
      <c r="E596" s="4" t="s">
        <v>1565</v>
      </c>
      <c r="F596" s="4" t="s">
        <v>1566</v>
      </c>
      <c r="G596" s="4" t="s">
        <v>1873</v>
      </c>
      <c r="H596" s="3" t="s">
        <v>1429</v>
      </c>
      <c r="I596" s="27">
        <v>20.508765</v>
      </c>
      <c r="J596" s="27">
        <v>-100.80407700000001</v>
      </c>
      <c r="K596" s="3"/>
      <c r="L596" s="5" t="str">
        <f t="shared" si="19"/>
        <v>Ver en Google Maps</v>
      </c>
      <c r="M596" s="15">
        <v>1</v>
      </c>
      <c r="O596" s="1">
        <f>DAY(Tabla14[[#This Row],[Fecha de rev]])</f>
        <v>0</v>
      </c>
      <c r="P596" s="1">
        <f>MONTH(Tabla14[[#This Row],[Fecha de rev]])</f>
        <v>1</v>
      </c>
      <c r="Q596" s="1">
        <f>YEAR(Tabla14[[#This Row],[Fecha de rev]])</f>
        <v>1900</v>
      </c>
      <c r="AF596" s="121"/>
    </row>
    <row r="597" spans="1:32" x14ac:dyDescent="0.2">
      <c r="A597" s="14">
        <v>391</v>
      </c>
      <c r="B597" s="3" t="s">
        <v>1205</v>
      </c>
      <c r="C597" s="27" t="s">
        <v>429</v>
      </c>
      <c r="D597" s="27" t="s">
        <v>16</v>
      </c>
      <c r="E597" s="4" t="s">
        <v>1567</v>
      </c>
      <c r="F597" s="4" t="s">
        <v>1568</v>
      </c>
      <c r="G597" s="4" t="s">
        <v>1874</v>
      </c>
      <c r="H597" s="3" t="s">
        <v>1429</v>
      </c>
      <c r="I597" s="27">
        <v>20.517022000000001</v>
      </c>
      <c r="J597" s="27">
        <v>-100.809935</v>
      </c>
      <c r="K597" s="3"/>
      <c r="L597" s="5" t="str">
        <f t="shared" si="19"/>
        <v>Ver en Google Maps</v>
      </c>
      <c r="M597" s="15">
        <v>2</v>
      </c>
      <c r="O597" s="1">
        <f>DAY(Tabla14[[#This Row],[Fecha de rev]])</f>
        <v>0</v>
      </c>
      <c r="P597" s="1">
        <f>MONTH(Tabla14[[#This Row],[Fecha de rev]])</f>
        <v>1</v>
      </c>
      <c r="Q597" s="1">
        <f>YEAR(Tabla14[[#This Row],[Fecha de rev]])</f>
        <v>1900</v>
      </c>
      <c r="AF597" s="121"/>
    </row>
    <row r="598" spans="1:32" x14ac:dyDescent="0.2">
      <c r="A598" s="14">
        <v>394</v>
      </c>
      <c r="B598" s="3" t="s">
        <v>1205</v>
      </c>
      <c r="C598" s="27" t="s">
        <v>429</v>
      </c>
      <c r="D598" s="27" t="s">
        <v>16</v>
      </c>
      <c r="E598" s="4" t="s">
        <v>1569</v>
      </c>
      <c r="F598" s="4" t="s">
        <v>1570</v>
      </c>
      <c r="G598" s="4" t="s">
        <v>1875</v>
      </c>
      <c r="H598" s="3" t="s">
        <v>1429</v>
      </c>
      <c r="I598" s="27">
        <v>20.513059999999999</v>
      </c>
      <c r="J598" s="27">
        <v>-100.82191</v>
      </c>
      <c r="K598" s="3" t="s">
        <v>139</v>
      </c>
      <c r="L598" s="5" t="str">
        <f t="shared" si="19"/>
        <v>Ver en Google Maps</v>
      </c>
      <c r="M598" s="15">
        <v>1</v>
      </c>
      <c r="N598" s="7">
        <v>45941</v>
      </c>
      <c r="O598" s="1">
        <f>DAY(Tabla14[[#This Row],[Fecha de rev]])</f>
        <v>11</v>
      </c>
      <c r="P598" s="1">
        <f>MONTH(Tabla14[[#This Row],[Fecha de rev]])</f>
        <v>10</v>
      </c>
      <c r="Q598" s="1">
        <f>YEAR(Tabla14[[#This Row],[Fecha de rev]])</f>
        <v>2025</v>
      </c>
      <c r="R598" s="1">
        <v>1</v>
      </c>
      <c r="S598" s="1" t="s">
        <v>138</v>
      </c>
      <c r="T598" s="1" t="s">
        <v>138</v>
      </c>
      <c r="U598" s="1" t="s">
        <v>138</v>
      </c>
      <c r="V598" s="1" t="s">
        <v>138</v>
      </c>
      <c r="W598" s="1" t="s">
        <v>138</v>
      </c>
      <c r="X598" s="1" t="s">
        <v>138</v>
      </c>
      <c r="Y598" s="1" t="s">
        <v>138</v>
      </c>
      <c r="Z598" s="1" t="s">
        <v>934</v>
      </c>
      <c r="AA598" s="1">
        <v>12.7</v>
      </c>
      <c r="AB598" s="1">
        <v>2.5099999999999998</v>
      </c>
      <c r="AC598" s="2" t="s">
        <v>2427</v>
      </c>
      <c r="AD598" s="2" t="s">
        <v>1404</v>
      </c>
      <c r="AE598" s="1">
        <f t="shared" ref="AE598:AE617" si="20">COUNTIF(S598:Z598, "si")</f>
        <v>7</v>
      </c>
      <c r="AF598" s="121"/>
    </row>
    <row r="599" spans="1:32" x14ac:dyDescent="0.2">
      <c r="A599" s="14">
        <v>404</v>
      </c>
      <c r="B599" s="3" t="s">
        <v>1205</v>
      </c>
      <c r="C599" s="27" t="s">
        <v>429</v>
      </c>
      <c r="D599" s="27" t="s">
        <v>16</v>
      </c>
      <c r="E599" s="4" t="s">
        <v>1571</v>
      </c>
      <c r="F599" s="4" t="s">
        <v>1572</v>
      </c>
      <c r="G599" s="4" t="s">
        <v>1876</v>
      </c>
      <c r="H599" s="3" t="s">
        <v>1429</v>
      </c>
      <c r="I599" s="27">
        <v>20.540389999999999</v>
      </c>
      <c r="J599" s="27">
        <v>-100.82198</v>
      </c>
      <c r="K599" s="3"/>
      <c r="L599" s="5" t="str">
        <f t="shared" si="19"/>
        <v>Ver en Google Maps</v>
      </c>
      <c r="M599" s="15">
        <v>1</v>
      </c>
      <c r="O599" s="1">
        <f>DAY(Tabla14[[#This Row],[Fecha de rev]])</f>
        <v>0</v>
      </c>
      <c r="P599" s="1">
        <f>MONTH(Tabla14[[#This Row],[Fecha de rev]])</f>
        <v>1</v>
      </c>
      <c r="Q599" s="1">
        <f>YEAR(Tabla14[[#This Row],[Fecha de rev]])</f>
        <v>1900</v>
      </c>
      <c r="AF599" s="121"/>
    </row>
    <row r="600" spans="1:32" x14ac:dyDescent="0.2">
      <c r="A600" s="14">
        <v>407</v>
      </c>
      <c r="B600" s="3" t="s">
        <v>1205</v>
      </c>
      <c r="C600" s="27" t="s">
        <v>429</v>
      </c>
      <c r="D600" s="27" t="s">
        <v>16</v>
      </c>
      <c r="E600" s="4" t="s">
        <v>1573</v>
      </c>
      <c r="F600" s="4" t="s">
        <v>1574</v>
      </c>
      <c r="G600" s="4" t="s">
        <v>1012</v>
      </c>
      <c r="H600" s="3" t="s">
        <v>1429</v>
      </c>
      <c r="I600" s="27">
        <v>20.516742000000001</v>
      </c>
      <c r="J600" s="27">
        <v>-100.82550999999999</v>
      </c>
      <c r="K600" s="3"/>
      <c r="L600" s="5" t="str">
        <f t="shared" si="19"/>
        <v>Ver en Google Maps</v>
      </c>
      <c r="M600" s="15">
        <v>1</v>
      </c>
      <c r="O600" s="1">
        <f>DAY(Tabla14[[#This Row],[Fecha de rev]])</f>
        <v>0</v>
      </c>
      <c r="P600" s="1">
        <f>MONTH(Tabla14[[#This Row],[Fecha de rev]])</f>
        <v>1</v>
      </c>
      <c r="Q600" s="1">
        <f>YEAR(Tabla14[[#This Row],[Fecha de rev]])</f>
        <v>1900</v>
      </c>
      <c r="AF600" s="121"/>
    </row>
    <row r="601" spans="1:32" x14ac:dyDescent="0.2">
      <c r="A601" s="14">
        <v>408</v>
      </c>
      <c r="B601" s="3" t="s">
        <v>1205</v>
      </c>
      <c r="C601" s="27" t="s">
        <v>429</v>
      </c>
      <c r="D601" s="27" t="s">
        <v>16</v>
      </c>
      <c r="E601" s="4" t="s">
        <v>1575</v>
      </c>
      <c r="F601" s="4" t="s">
        <v>1576</v>
      </c>
      <c r="G601" s="4" t="s">
        <v>1877</v>
      </c>
      <c r="H601" s="3" t="s">
        <v>1429</v>
      </c>
      <c r="I601" s="27">
        <v>20.527190000000001</v>
      </c>
      <c r="J601" s="27">
        <v>-100.83698</v>
      </c>
      <c r="K601" s="3"/>
      <c r="L601" s="5" t="str">
        <f t="shared" si="19"/>
        <v>Ver en Google Maps</v>
      </c>
      <c r="M601" s="15">
        <v>2</v>
      </c>
      <c r="O601" s="1">
        <f>DAY(Tabla14[[#This Row],[Fecha de rev]])</f>
        <v>0</v>
      </c>
      <c r="P601" s="1">
        <f>MONTH(Tabla14[[#This Row],[Fecha de rev]])</f>
        <v>1</v>
      </c>
      <c r="Q601" s="1">
        <f>YEAR(Tabla14[[#This Row],[Fecha de rev]])</f>
        <v>1900</v>
      </c>
      <c r="AF601" s="121"/>
    </row>
    <row r="602" spans="1:32" x14ac:dyDescent="0.2">
      <c r="A602" s="14">
        <v>410</v>
      </c>
      <c r="B602" s="3" t="s">
        <v>1205</v>
      </c>
      <c r="C602" s="27" t="s">
        <v>429</v>
      </c>
      <c r="D602" s="27" t="s">
        <v>16</v>
      </c>
      <c r="E602" s="4" t="s">
        <v>1577</v>
      </c>
      <c r="F602" s="4" t="s">
        <v>1578</v>
      </c>
      <c r="G602" s="4" t="s">
        <v>1878</v>
      </c>
      <c r="H602" s="3" t="s">
        <v>1429</v>
      </c>
      <c r="I602" s="27">
        <v>20.54393</v>
      </c>
      <c r="J602" s="27">
        <v>-100.829408</v>
      </c>
      <c r="K602" s="3"/>
      <c r="L602" s="5" t="str">
        <f t="shared" si="19"/>
        <v>Ver en Google Maps</v>
      </c>
      <c r="M602" s="15">
        <v>1</v>
      </c>
      <c r="O602" s="1">
        <f>DAY(Tabla14[[#This Row],[Fecha de rev]])</f>
        <v>0</v>
      </c>
      <c r="P602" s="1">
        <f>MONTH(Tabla14[[#This Row],[Fecha de rev]])</f>
        <v>1</v>
      </c>
      <c r="Q602" s="1">
        <f>YEAR(Tabla14[[#This Row],[Fecha de rev]])</f>
        <v>1900</v>
      </c>
      <c r="AF602" s="121"/>
    </row>
    <row r="603" spans="1:32" x14ac:dyDescent="0.2">
      <c r="A603" s="14">
        <v>417</v>
      </c>
      <c r="B603" s="3" t="s">
        <v>1205</v>
      </c>
      <c r="C603" s="27" t="s">
        <v>429</v>
      </c>
      <c r="D603" s="27" t="s">
        <v>16</v>
      </c>
      <c r="E603" s="4" t="s">
        <v>1579</v>
      </c>
      <c r="F603" s="4" t="s">
        <v>1580</v>
      </c>
      <c r="G603" s="4" t="s">
        <v>1879</v>
      </c>
      <c r="H603" s="3" t="s">
        <v>1429</v>
      </c>
      <c r="I603" s="27">
        <v>20.545231000000001</v>
      </c>
      <c r="J603" s="27">
        <v>-100.798068</v>
      </c>
      <c r="K603" s="3"/>
      <c r="L603" s="5" t="str">
        <f t="shared" si="19"/>
        <v>Ver en Google Maps</v>
      </c>
      <c r="M603" s="15">
        <v>1</v>
      </c>
      <c r="O603" s="1">
        <f>DAY(Tabla14[[#This Row],[Fecha de rev]])</f>
        <v>0</v>
      </c>
      <c r="P603" s="1">
        <f>MONTH(Tabla14[[#This Row],[Fecha de rev]])</f>
        <v>1</v>
      </c>
      <c r="Q603" s="1">
        <f>YEAR(Tabla14[[#This Row],[Fecha de rev]])</f>
        <v>1900</v>
      </c>
      <c r="AF603" s="121"/>
    </row>
    <row r="604" spans="1:32" x14ac:dyDescent="0.2">
      <c r="A604" s="14">
        <v>418</v>
      </c>
      <c r="B604" s="3" t="s">
        <v>1205</v>
      </c>
      <c r="C604" s="27" t="s">
        <v>429</v>
      </c>
      <c r="D604" s="27" t="s">
        <v>16</v>
      </c>
      <c r="E604" s="4" t="s">
        <v>1581</v>
      </c>
      <c r="F604" s="4" t="s">
        <v>1582</v>
      </c>
      <c r="G604" s="4" t="s">
        <v>1880</v>
      </c>
      <c r="H604" s="3" t="s">
        <v>1429</v>
      </c>
      <c r="I604" s="27">
        <v>20.499359999999999</v>
      </c>
      <c r="J604" s="27">
        <v>-100.81528</v>
      </c>
      <c r="K604" s="3"/>
      <c r="L604" s="5" t="str">
        <f t="shared" si="19"/>
        <v>Ver en Google Maps</v>
      </c>
      <c r="M604" s="15">
        <v>1</v>
      </c>
      <c r="O604" s="1">
        <f>DAY(Tabla14[[#This Row],[Fecha de rev]])</f>
        <v>0</v>
      </c>
      <c r="P604" s="1">
        <f>MONTH(Tabla14[[#This Row],[Fecha de rev]])</f>
        <v>1</v>
      </c>
      <c r="Q604" s="1">
        <f>YEAR(Tabla14[[#This Row],[Fecha de rev]])</f>
        <v>1900</v>
      </c>
      <c r="AF604" s="121"/>
    </row>
    <row r="605" spans="1:32" x14ac:dyDescent="0.2">
      <c r="A605" s="14">
        <v>423</v>
      </c>
      <c r="B605" s="3" t="s">
        <v>1205</v>
      </c>
      <c r="C605" s="27" t="s">
        <v>429</v>
      </c>
      <c r="D605" s="27" t="s">
        <v>16</v>
      </c>
      <c r="E605" s="4" t="s">
        <v>1583</v>
      </c>
      <c r="F605" s="4" t="s">
        <v>1584</v>
      </c>
      <c r="G605" s="4" t="s">
        <v>1881</v>
      </c>
      <c r="H605" s="3" t="s">
        <v>1429</v>
      </c>
      <c r="I605" s="27">
        <v>20.504256999999999</v>
      </c>
      <c r="J605" s="27">
        <v>-100.79757600000001</v>
      </c>
      <c r="K605" s="3"/>
      <c r="L605" s="5" t="str">
        <f t="shared" si="19"/>
        <v>Ver en Google Maps</v>
      </c>
      <c r="M605" s="15">
        <v>1</v>
      </c>
      <c r="O605" s="1">
        <f>DAY(Tabla14[[#This Row],[Fecha de rev]])</f>
        <v>0</v>
      </c>
      <c r="P605" s="1">
        <f>MONTH(Tabla14[[#This Row],[Fecha de rev]])</f>
        <v>1</v>
      </c>
      <c r="Q605" s="1">
        <f>YEAR(Tabla14[[#This Row],[Fecha de rev]])</f>
        <v>1900</v>
      </c>
      <c r="AF605" s="121"/>
    </row>
    <row r="606" spans="1:32" x14ac:dyDescent="0.2">
      <c r="A606" s="14">
        <v>430</v>
      </c>
      <c r="B606" s="3" t="s">
        <v>1205</v>
      </c>
      <c r="C606" s="27" t="s">
        <v>429</v>
      </c>
      <c r="D606" s="27" t="s">
        <v>16</v>
      </c>
      <c r="E606" s="4" t="s">
        <v>1585</v>
      </c>
      <c r="F606" s="4" t="s">
        <v>1586</v>
      </c>
      <c r="G606" s="4" t="s">
        <v>1837</v>
      </c>
      <c r="H606" s="3" t="s">
        <v>1429</v>
      </c>
      <c r="I606" s="27">
        <v>20.542776</v>
      </c>
      <c r="J606" s="27">
        <v>-100.81675799999999</v>
      </c>
      <c r="K606" s="3"/>
      <c r="L606" s="5" t="str">
        <f t="shared" si="19"/>
        <v>Ver en Google Maps</v>
      </c>
      <c r="M606" s="15">
        <v>2</v>
      </c>
      <c r="O606" s="1">
        <f>DAY(Tabla14[[#This Row],[Fecha de rev]])</f>
        <v>0</v>
      </c>
      <c r="P606" s="1">
        <f>MONTH(Tabla14[[#This Row],[Fecha de rev]])</f>
        <v>1</v>
      </c>
      <c r="Q606" s="1">
        <f>YEAR(Tabla14[[#This Row],[Fecha de rev]])</f>
        <v>1900</v>
      </c>
      <c r="AF606" s="121"/>
    </row>
    <row r="607" spans="1:32" x14ac:dyDescent="0.2">
      <c r="A607" s="14">
        <v>434</v>
      </c>
      <c r="B607" s="3" t="s">
        <v>1205</v>
      </c>
      <c r="C607" s="27" t="s">
        <v>429</v>
      </c>
      <c r="D607" s="27" t="s">
        <v>16</v>
      </c>
      <c r="E607" s="4" t="s">
        <v>1587</v>
      </c>
      <c r="F607" s="4" t="s">
        <v>1588</v>
      </c>
      <c r="G607" s="4" t="s">
        <v>1834</v>
      </c>
      <c r="H607" s="3" t="s">
        <v>1429</v>
      </c>
      <c r="I607" s="27">
        <v>20.542956</v>
      </c>
      <c r="J607" s="27">
        <v>-100.8344</v>
      </c>
      <c r="K607" s="3"/>
      <c r="L607" s="5" t="str">
        <f t="shared" si="19"/>
        <v>Ver en Google Maps</v>
      </c>
      <c r="M607" s="15">
        <v>1</v>
      </c>
      <c r="O607" s="1">
        <f>DAY(Tabla14[[#This Row],[Fecha de rev]])</f>
        <v>0</v>
      </c>
      <c r="P607" s="1">
        <f>MONTH(Tabla14[[#This Row],[Fecha de rev]])</f>
        <v>1</v>
      </c>
      <c r="Q607" s="1">
        <f>YEAR(Tabla14[[#This Row],[Fecha de rev]])</f>
        <v>1900</v>
      </c>
      <c r="AF607" s="121"/>
    </row>
    <row r="608" spans="1:32" x14ac:dyDescent="0.2">
      <c r="A608" s="14">
        <v>451</v>
      </c>
      <c r="B608" s="3" t="s">
        <v>1205</v>
      </c>
      <c r="C608" s="27" t="s">
        <v>429</v>
      </c>
      <c r="D608" s="27" t="s">
        <v>16</v>
      </c>
      <c r="E608" s="4" t="s">
        <v>1589</v>
      </c>
      <c r="F608" s="4" t="s">
        <v>1590</v>
      </c>
      <c r="G608" s="4" t="s">
        <v>1853</v>
      </c>
      <c r="H608" s="3" t="s">
        <v>1429</v>
      </c>
      <c r="I608" s="27">
        <v>20.53856</v>
      </c>
      <c r="J608" s="27">
        <v>-100.83822000000001</v>
      </c>
      <c r="K608" s="3"/>
      <c r="L608" s="5" t="str">
        <f t="shared" si="19"/>
        <v>Ver en Google Maps</v>
      </c>
      <c r="M608" s="15">
        <v>2</v>
      </c>
      <c r="O608" s="1">
        <f>DAY(Tabla14[[#This Row],[Fecha de rev]])</f>
        <v>0</v>
      </c>
      <c r="P608" s="1">
        <f>MONTH(Tabla14[[#This Row],[Fecha de rev]])</f>
        <v>1</v>
      </c>
      <c r="Q608" s="1">
        <f>YEAR(Tabla14[[#This Row],[Fecha de rev]])</f>
        <v>1900</v>
      </c>
      <c r="AF608" s="121"/>
    </row>
    <row r="609" spans="1:32" x14ac:dyDescent="0.2">
      <c r="A609" s="14">
        <v>454</v>
      </c>
      <c r="B609" s="3" t="s">
        <v>1205</v>
      </c>
      <c r="C609" s="27" t="s">
        <v>429</v>
      </c>
      <c r="D609" s="27" t="s">
        <v>16</v>
      </c>
      <c r="E609" s="4" t="s">
        <v>1591</v>
      </c>
      <c r="F609" s="4" t="s">
        <v>1592</v>
      </c>
      <c r="G609" s="4" t="s">
        <v>1882</v>
      </c>
      <c r="H609" s="3" t="s">
        <v>1429</v>
      </c>
      <c r="I609" s="27">
        <v>20.504950999999998</v>
      </c>
      <c r="J609" s="27">
        <v>-100.82057500000001</v>
      </c>
      <c r="K609" s="3"/>
      <c r="L609" s="5" t="str">
        <f t="shared" si="19"/>
        <v>Ver en Google Maps</v>
      </c>
      <c r="M609" s="15">
        <v>1</v>
      </c>
      <c r="O609" s="1">
        <f>DAY(Tabla14[[#This Row],[Fecha de rev]])</f>
        <v>0</v>
      </c>
      <c r="P609" s="1">
        <f>MONTH(Tabla14[[#This Row],[Fecha de rev]])</f>
        <v>1</v>
      </c>
      <c r="Q609" s="1">
        <f>YEAR(Tabla14[[#This Row],[Fecha de rev]])</f>
        <v>1900</v>
      </c>
      <c r="AF609" s="121"/>
    </row>
    <row r="610" spans="1:32" x14ac:dyDescent="0.2">
      <c r="A610" s="14">
        <v>462</v>
      </c>
      <c r="B610" s="3" t="s">
        <v>1205</v>
      </c>
      <c r="C610" s="27" t="s">
        <v>429</v>
      </c>
      <c r="D610" s="27" t="s">
        <v>16</v>
      </c>
      <c r="E610" s="4" t="s">
        <v>1593</v>
      </c>
      <c r="F610" s="4" t="s">
        <v>1594</v>
      </c>
      <c r="G610" s="4" t="s">
        <v>1883</v>
      </c>
      <c r="H610" s="3" t="s">
        <v>1429</v>
      </c>
      <c r="I610" s="27">
        <v>20.509067000000002</v>
      </c>
      <c r="J610" s="27">
        <v>-100.834378</v>
      </c>
      <c r="K610" s="3"/>
      <c r="L610" s="5" t="str">
        <f t="shared" si="19"/>
        <v>Ver en Google Maps</v>
      </c>
      <c r="M610" s="15">
        <v>2</v>
      </c>
      <c r="O610" s="1">
        <f>DAY(Tabla14[[#This Row],[Fecha de rev]])</f>
        <v>0</v>
      </c>
      <c r="P610" s="1">
        <f>MONTH(Tabla14[[#This Row],[Fecha de rev]])</f>
        <v>1</v>
      </c>
      <c r="Q610" s="1">
        <f>YEAR(Tabla14[[#This Row],[Fecha de rev]])</f>
        <v>1900</v>
      </c>
      <c r="AF610" s="121"/>
    </row>
    <row r="611" spans="1:32" x14ac:dyDescent="0.2">
      <c r="A611" s="14">
        <v>470</v>
      </c>
      <c r="B611" s="3" t="s">
        <v>1205</v>
      </c>
      <c r="C611" s="27" t="s">
        <v>429</v>
      </c>
      <c r="D611" s="27" t="s">
        <v>16</v>
      </c>
      <c r="E611" s="4" t="s">
        <v>1595</v>
      </c>
      <c r="F611" s="4" t="s">
        <v>1596</v>
      </c>
      <c r="G611" s="4" t="s">
        <v>1144</v>
      </c>
      <c r="H611" s="3" t="s">
        <v>1429</v>
      </c>
      <c r="I611" s="27">
        <v>20.540189999999999</v>
      </c>
      <c r="J611" s="27">
        <v>-100.84114</v>
      </c>
      <c r="K611" s="3"/>
      <c r="L611" s="5" t="str">
        <f t="shared" si="19"/>
        <v>Ver en Google Maps</v>
      </c>
      <c r="M611" s="15">
        <v>1</v>
      </c>
      <c r="O611" s="1">
        <f>DAY(Tabla14[[#This Row],[Fecha de rev]])</f>
        <v>0</v>
      </c>
      <c r="P611" s="1">
        <f>MONTH(Tabla14[[#This Row],[Fecha de rev]])</f>
        <v>1</v>
      </c>
      <c r="Q611" s="1">
        <f>YEAR(Tabla14[[#This Row],[Fecha de rev]])</f>
        <v>1900</v>
      </c>
      <c r="AF611" s="121"/>
    </row>
    <row r="612" spans="1:32" x14ac:dyDescent="0.2">
      <c r="A612" s="14">
        <v>472</v>
      </c>
      <c r="B612" s="3" t="s">
        <v>1205</v>
      </c>
      <c r="C612" s="27" t="s">
        <v>429</v>
      </c>
      <c r="D612" s="27" t="s">
        <v>16</v>
      </c>
      <c r="E612" s="4" t="s">
        <v>1597</v>
      </c>
      <c r="F612" s="4" t="s">
        <v>1598</v>
      </c>
      <c r="G612" s="4" t="s">
        <v>1884</v>
      </c>
      <c r="H612" s="3" t="s">
        <v>1429</v>
      </c>
      <c r="I612" s="27">
        <v>20.556912000000001</v>
      </c>
      <c r="J612" s="27">
        <v>-100.826193</v>
      </c>
      <c r="K612" s="3"/>
      <c r="L612" s="5" t="str">
        <f t="shared" si="19"/>
        <v>Ver en Google Maps</v>
      </c>
      <c r="M612" s="15">
        <v>1</v>
      </c>
      <c r="O612" s="1">
        <f>DAY(Tabla14[[#This Row],[Fecha de rev]])</f>
        <v>0</v>
      </c>
      <c r="P612" s="1">
        <f>MONTH(Tabla14[[#This Row],[Fecha de rev]])</f>
        <v>1</v>
      </c>
      <c r="Q612" s="1">
        <f>YEAR(Tabla14[[#This Row],[Fecha de rev]])</f>
        <v>1900</v>
      </c>
      <c r="AF612" s="121"/>
    </row>
    <row r="613" spans="1:32" x14ac:dyDescent="0.2">
      <c r="A613" s="14">
        <v>480</v>
      </c>
      <c r="B613" s="3" t="s">
        <v>1205</v>
      </c>
      <c r="C613" s="27" t="s">
        <v>429</v>
      </c>
      <c r="D613" s="27" t="s">
        <v>16</v>
      </c>
      <c r="E613" s="4" t="s">
        <v>1599</v>
      </c>
      <c r="F613" s="4" t="s">
        <v>1600</v>
      </c>
      <c r="G613" s="4" t="s">
        <v>1885</v>
      </c>
      <c r="H613" s="3" t="s">
        <v>1429</v>
      </c>
      <c r="I613" s="27">
        <v>20.546206000000002</v>
      </c>
      <c r="J613" s="27">
        <v>-100.806814</v>
      </c>
      <c r="K613" s="3"/>
      <c r="L613" s="5" t="str">
        <f t="shared" si="19"/>
        <v>Ver en Google Maps</v>
      </c>
      <c r="M613" s="15">
        <v>1</v>
      </c>
      <c r="O613" s="1">
        <f>DAY(Tabla14[[#This Row],[Fecha de rev]])</f>
        <v>0</v>
      </c>
      <c r="P613" s="1">
        <f>MONTH(Tabla14[[#This Row],[Fecha de rev]])</f>
        <v>1</v>
      </c>
      <c r="Q613" s="1">
        <f>YEAR(Tabla14[[#This Row],[Fecha de rev]])</f>
        <v>1900</v>
      </c>
      <c r="AF613" s="121"/>
    </row>
    <row r="614" spans="1:32" x14ac:dyDescent="0.2">
      <c r="A614" s="14">
        <v>481</v>
      </c>
      <c r="B614" s="3" t="s">
        <v>1205</v>
      </c>
      <c r="C614" s="27" t="s">
        <v>429</v>
      </c>
      <c r="D614" s="27" t="s">
        <v>16</v>
      </c>
      <c r="E614" s="4" t="s">
        <v>1601</v>
      </c>
      <c r="F614" s="4" t="s">
        <v>1602</v>
      </c>
      <c r="G614" s="4" t="s">
        <v>1886</v>
      </c>
      <c r="H614" s="3" t="s">
        <v>1429</v>
      </c>
      <c r="I614" s="27">
        <v>20.494382000000002</v>
      </c>
      <c r="J614" s="27">
        <v>-100.80501599999999</v>
      </c>
      <c r="K614" s="3"/>
      <c r="L614" s="5" t="str">
        <f t="shared" si="19"/>
        <v>Ver en Google Maps</v>
      </c>
      <c r="M614" s="15">
        <v>2</v>
      </c>
      <c r="O614" s="1">
        <f>DAY(Tabla14[[#This Row],[Fecha de rev]])</f>
        <v>0</v>
      </c>
      <c r="P614" s="1">
        <f>MONTH(Tabla14[[#This Row],[Fecha de rev]])</f>
        <v>1</v>
      </c>
      <c r="Q614" s="1">
        <f>YEAR(Tabla14[[#This Row],[Fecha de rev]])</f>
        <v>1900</v>
      </c>
      <c r="AF614" s="121"/>
    </row>
    <row r="615" spans="1:32" x14ac:dyDescent="0.2">
      <c r="A615" s="14">
        <v>498</v>
      </c>
      <c r="B615" s="3" t="s">
        <v>1205</v>
      </c>
      <c r="C615" s="27" t="s">
        <v>429</v>
      </c>
      <c r="D615" s="27" t="s">
        <v>16</v>
      </c>
      <c r="E615" s="4" t="s">
        <v>1603</v>
      </c>
      <c r="F615" s="4" t="s">
        <v>1604</v>
      </c>
      <c r="G615" s="4" t="s">
        <v>1887</v>
      </c>
      <c r="H615" s="3" t="s">
        <v>1429</v>
      </c>
      <c r="I615" s="27">
        <v>20.505223000000001</v>
      </c>
      <c r="J615" s="27">
        <v>-100.789995</v>
      </c>
      <c r="K615" s="3"/>
      <c r="L615" s="5" t="str">
        <f t="shared" si="19"/>
        <v>Ver en Google Maps</v>
      </c>
      <c r="M615" s="15">
        <v>1</v>
      </c>
      <c r="O615" s="1">
        <f>DAY(Tabla14[[#This Row],[Fecha de rev]])</f>
        <v>0</v>
      </c>
      <c r="P615" s="1">
        <f>MONTH(Tabla14[[#This Row],[Fecha de rev]])</f>
        <v>1</v>
      </c>
      <c r="Q615" s="1">
        <f>YEAR(Tabla14[[#This Row],[Fecha de rev]])</f>
        <v>1900</v>
      </c>
      <c r="AF615" s="121"/>
    </row>
    <row r="616" spans="1:32" x14ac:dyDescent="0.2">
      <c r="A616" s="14">
        <v>503</v>
      </c>
      <c r="B616" s="3" t="s">
        <v>1205</v>
      </c>
      <c r="C616" s="27" t="s">
        <v>429</v>
      </c>
      <c r="D616" s="27" t="s">
        <v>15</v>
      </c>
      <c r="E616" s="4" t="s">
        <v>1605</v>
      </c>
      <c r="F616" s="4" t="s">
        <v>1606</v>
      </c>
      <c r="G616" s="4" t="s">
        <v>1853</v>
      </c>
      <c r="H616" s="3" t="s">
        <v>1429</v>
      </c>
      <c r="I616" s="27">
        <v>20.541250000000002</v>
      </c>
      <c r="J616" s="27">
        <v>-100.83741000000001</v>
      </c>
      <c r="K616" s="3"/>
      <c r="L616" s="5" t="str">
        <f t="shared" si="19"/>
        <v>Ver en Google Maps</v>
      </c>
      <c r="M616" s="15">
        <v>2</v>
      </c>
      <c r="O616" s="1">
        <f>DAY(Tabla14[[#This Row],[Fecha de rev]])</f>
        <v>0</v>
      </c>
      <c r="P616" s="1">
        <f>MONTH(Tabla14[[#This Row],[Fecha de rev]])</f>
        <v>1</v>
      </c>
      <c r="Q616" s="1">
        <f>YEAR(Tabla14[[#This Row],[Fecha de rev]])</f>
        <v>1900</v>
      </c>
      <c r="AF616" s="121"/>
    </row>
    <row r="617" spans="1:32" x14ac:dyDescent="0.2">
      <c r="A617" s="14">
        <v>505</v>
      </c>
      <c r="B617" s="3" t="s">
        <v>1205</v>
      </c>
      <c r="C617" s="27" t="s">
        <v>429</v>
      </c>
      <c r="D617" s="27" t="s">
        <v>15</v>
      </c>
      <c r="E617" s="4" t="s">
        <v>1607</v>
      </c>
      <c r="F617" s="4" t="s">
        <v>1608</v>
      </c>
      <c r="G617" s="4" t="s">
        <v>1888</v>
      </c>
      <c r="H617" s="3" t="s">
        <v>1429</v>
      </c>
      <c r="I617" s="27">
        <v>20.534524999999999</v>
      </c>
      <c r="J617" s="27">
        <v>-100.814942</v>
      </c>
      <c r="K617" s="3" t="s">
        <v>139</v>
      </c>
      <c r="L617" s="5" t="str">
        <f t="shared" si="19"/>
        <v>Ver en Google Maps</v>
      </c>
      <c r="M617" s="15">
        <v>2</v>
      </c>
      <c r="N617" s="7">
        <v>45941</v>
      </c>
      <c r="O617" s="1">
        <f>DAY(Tabla14[[#This Row],[Fecha de rev]])</f>
        <v>11</v>
      </c>
      <c r="P617" s="1">
        <f>MONTH(Tabla14[[#This Row],[Fecha de rev]])</f>
        <v>10</v>
      </c>
      <c r="Q617" s="1">
        <f>YEAR(Tabla14[[#This Row],[Fecha de rev]])</f>
        <v>2025</v>
      </c>
      <c r="R617" s="1">
        <v>1</v>
      </c>
      <c r="S617" s="1" t="s">
        <v>934</v>
      </c>
      <c r="T617" s="1" t="s">
        <v>934</v>
      </c>
      <c r="U617" s="1" t="s">
        <v>934</v>
      </c>
      <c r="V617" s="1" t="s">
        <v>934</v>
      </c>
      <c r="W617" s="1" t="s">
        <v>934</v>
      </c>
      <c r="X617" s="1" t="s">
        <v>934</v>
      </c>
      <c r="Y617" s="1" t="s">
        <v>934</v>
      </c>
      <c r="Z617" s="1" t="s">
        <v>934</v>
      </c>
      <c r="AA617" s="1">
        <v>0</v>
      </c>
      <c r="AB617" s="1">
        <v>0</v>
      </c>
      <c r="AC617" s="2" t="s">
        <v>2419</v>
      </c>
      <c r="AD617" s="2" t="s">
        <v>1404</v>
      </c>
      <c r="AE617" s="1">
        <f t="shared" si="20"/>
        <v>0</v>
      </c>
      <c r="AF617" s="121" t="s">
        <v>3115</v>
      </c>
    </row>
    <row r="618" spans="1:32" x14ac:dyDescent="0.2">
      <c r="A618" s="14">
        <v>513</v>
      </c>
      <c r="B618" s="3" t="s">
        <v>1205</v>
      </c>
      <c r="C618" s="27" t="s">
        <v>429</v>
      </c>
      <c r="D618" s="27" t="s">
        <v>15</v>
      </c>
      <c r="E618" s="4" t="s">
        <v>1609</v>
      </c>
      <c r="F618" s="4" t="s">
        <v>1610</v>
      </c>
      <c r="G618" s="4" t="s">
        <v>1889</v>
      </c>
      <c r="H618" s="3" t="s">
        <v>1429</v>
      </c>
      <c r="I618" s="27">
        <v>20.550232999999999</v>
      </c>
      <c r="J618" s="27">
        <v>-100.814272</v>
      </c>
      <c r="K618" s="3"/>
      <c r="L618" s="5" t="str">
        <f t="shared" si="19"/>
        <v>Ver en Google Maps</v>
      </c>
      <c r="M618" s="15">
        <v>2</v>
      </c>
      <c r="O618" s="1">
        <f>DAY(Tabla14[[#This Row],[Fecha de rev]])</f>
        <v>0</v>
      </c>
      <c r="P618" s="1">
        <f>MONTH(Tabla14[[#This Row],[Fecha de rev]])</f>
        <v>1</v>
      </c>
      <c r="Q618" s="1">
        <f>YEAR(Tabla14[[#This Row],[Fecha de rev]])</f>
        <v>1900</v>
      </c>
      <c r="AF618" s="121"/>
    </row>
    <row r="619" spans="1:32" x14ac:dyDescent="0.2">
      <c r="A619" s="14">
        <v>517</v>
      </c>
      <c r="B619" s="3" t="s">
        <v>1205</v>
      </c>
      <c r="C619" s="27" t="s">
        <v>429</v>
      </c>
      <c r="D619" s="27" t="s">
        <v>15</v>
      </c>
      <c r="E619" s="4" t="s">
        <v>1611</v>
      </c>
      <c r="F619" s="4" t="s">
        <v>1612</v>
      </c>
      <c r="G619" s="4" t="s">
        <v>1836</v>
      </c>
      <c r="H619" s="3" t="s">
        <v>1429</v>
      </c>
      <c r="I619" s="27">
        <v>20.49239</v>
      </c>
      <c r="J619" s="27">
        <v>-100.81382000000001</v>
      </c>
      <c r="K619" s="3"/>
      <c r="L619" s="5" t="str">
        <f t="shared" si="19"/>
        <v>Ver en Google Maps</v>
      </c>
      <c r="M619" s="15">
        <v>2</v>
      </c>
      <c r="O619" s="1">
        <f>DAY(Tabla14[[#This Row],[Fecha de rev]])</f>
        <v>0</v>
      </c>
      <c r="P619" s="1">
        <f>MONTH(Tabla14[[#This Row],[Fecha de rev]])</f>
        <v>1</v>
      </c>
      <c r="Q619" s="1">
        <f>YEAR(Tabla14[[#This Row],[Fecha de rev]])</f>
        <v>1900</v>
      </c>
      <c r="AF619" s="121"/>
    </row>
    <row r="620" spans="1:32" x14ac:dyDescent="0.2">
      <c r="A620" s="14">
        <v>527</v>
      </c>
      <c r="B620" s="3" t="s">
        <v>1205</v>
      </c>
      <c r="C620" s="27" t="s">
        <v>429</v>
      </c>
      <c r="D620" s="27" t="s">
        <v>15</v>
      </c>
      <c r="E620" s="4" t="s">
        <v>1613</v>
      </c>
      <c r="F620" s="4" t="s">
        <v>1614</v>
      </c>
      <c r="G620" s="4" t="s">
        <v>1115</v>
      </c>
      <c r="H620" s="3" t="s">
        <v>1429</v>
      </c>
      <c r="I620" s="27">
        <v>20.525390000000002</v>
      </c>
      <c r="J620" s="27">
        <v>-100.82872</v>
      </c>
      <c r="K620" s="3"/>
      <c r="L620" s="5" t="str">
        <f t="shared" si="19"/>
        <v>Ver en Google Maps</v>
      </c>
      <c r="M620" s="15">
        <v>2</v>
      </c>
      <c r="O620" s="1">
        <f>DAY(Tabla14[[#This Row],[Fecha de rev]])</f>
        <v>0</v>
      </c>
      <c r="P620" s="1">
        <f>MONTH(Tabla14[[#This Row],[Fecha de rev]])</f>
        <v>1</v>
      </c>
      <c r="Q620" s="1">
        <f>YEAR(Tabla14[[#This Row],[Fecha de rev]])</f>
        <v>1900</v>
      </c>
      <c r="AF620" s="121"/>
    </row>
    <row r="621" spans="1:32" x14ac:dyDescent="0.2">
      <c r="A621" s="14">
        <v>531</v>
      </c>
      <c r="B621" s="3" t="s">
        <v>1205</v>
      </c>
      <c r="C621" s="27" t="s">
        <v>429</v>
      </c>
      <c r="D621" s="27" t="s">
        <v>17</v>
      </c>
      <c r="E621" s="4" t="s">
        <v>1615</v>
      </c>
      <c r="F621" s="4" t="s">
        <v>1616</v>
      </c>
      <c r="G621" s="4" t="s">
        <v>1836</v>
      </c>
      <c r="H621" s="3" t="s">
        <v>1429</v>
      </c>
      <c r="I621" s="27">
        <v>20.488340000000001</v>
      </c>
      <c r="J621" s="27">
        <v>-100.80071</v>
      </c>
      <c r="K621" s="3"/>
      <c r="L621" s="5" t="str">
        <f t="shared" si="19"/>
        <v>Ver en Google Maps</v>
      </c>
      <c r="M621" s="15">
        <v>1</v>
      </c>
      <c r="O621" s="1">
        <f>DAY(Tabla14[[#This Row],[Fecha de rev]])</f>
        <v>0</v>
      </c>
      <c r="P621" s="1">
        <f>MONTH(Tabla14[[#This Row],[Fecha de rev]])</f>
        <v>1</v>
      </c>
      <c r="Q621" s="1">
        <f>YEAR(Tabla14[[#This Row],[Fecha de rev]])</f>
        <v>1900</v>
      </c>
      <c r="AF621" s="121"/>
    </row>
    <row r="622" spans="1:32" x14ac:dyDescent="0.2">
      <c r="A622" s="14">
        <v>554</v>
      </c>
      <c r="B622" s="3" t="s">
        <v>1205</v>
      </c>
      <c r="C622" s="27" t="s">
        <v>429</v>
      </c>
      <c r="D622" s="27" t="s">
        <v>17</v>
      </c>
      <c r="E622" s="4" t="s">
        <v>1617</v>
      </c>
      <c r="F622" s="4" t="s">
        <v>1618</v>
      </c>
      <c r="G622" s="4" t="s">
        <v>1890</v>
      </c>
      <c r="H622" s="3" t="s">
        <v>1429</v>
      </c>
      <c r="I622" s="27">
        <v>20.523530000000001</v>
      </c>
      <c r="J622" s="27">
        <v>-100.83311</v>
      </c>
      <c r="K622" s="3"/>
      <c r="L622" s="5" t="str">
        <f t="shared" si="19"/>
        <v>Ver en Google Maps</v>
      </c>
      <c r="M622" s="15">
        <v>1</v>
      </c>
      <c r="O622" s="1">
        <f>DAY(Tabla14[[#This Row],[Fecha de rev]])</f>
        <v>0</v>
      </c>
      <c r="P622" s="1">
        <f>MONTH(Tabla14[[#This Row],[Fecha de rev]])</f>
        <v>1</v>
      </c>
      <c r="Q622" s="1">
        <f>YEAR(Tabla14[[#This Row],[Fecha de rev]])</f>
        <v>1900</v>
      </c>
      <c r="AF622" s="121"/>
    </row>
    <row r="623" spans="1:32" x14ac:dyDescent="0.2">
      <c r="A623" s="14">
        <v>555</v>
      </c>
      <c r="B623" s="3" t="s">
        <v>1205</v>
      </c>
      <c r="C623" s="27" t="s">
        <v>429</v>
      </c>
      <c r="D623" s="27" t="s">
        <v>17</v>
      </c>
      <c r="E623" s="4" t="s">
        <v>1619</v>
      </c>
      <c r="F623" s="4" t="s">
        <v>1620</v>
      </c>
      <c r="G623" s="4" t="s">
        <v>1833</v>
      </c>
      <c r="H623" s="3" t="s">
        <v>1429</v>
      </c>
      <c r="I623" s="27">
        <v>20.508979</v>
      </c>
      <c r="J623" s="27">
        <v>-100.831266</v>
      </c>
      <c r="K623" s="3"/>
      <c r="L623" s="5" t="str">
        <f t="shared" si="19"/>
        <v>Ver en Google Maps</v>
      </c>
      <c r="M623" s="15">
        <v>1</v>
      </c>
      <c r="O623" s="1">
        <f>DAY(Tabla14[[#This Row],[Fecha de rev]])</f>
        <v>0</v>
      </c>
      <c r="P623" s="1">
        <f>MONTH(Tabla14[[#This Row],[Fecha de rev]])</f>
        <v>1</v>
      </c>
      <c r="Q623" s="1">
        <f>YEAR(Tabla14[[#This Row],[Fecha de rev]])</f>
        <v>1900</v>
      </c>
      <c r="AF623" s="121"/>
    </row>
    <row r="624" spans="1:32" x14ac:dyDescent="0.2">
      <c r="A624" s="14">
        <v>561</v>
      </c>
      <c r="B624" s="3" t="s">
        <v>1205</v>
      </c>
      <c r="C624" s="27" t="s">
        <v>429</v>
      </c>
      <c r="D624" s="27" t="s">
        <v>17</v>
      </c>
      <c r="E624" s="4" t="s">
        <v>1621</v>
      </c>
      <c r="F624" s="4" t="s">
        <v>1622</v>
      </c>
      <c r="G624" s="4" t="s">
        <v>1891</v>
      </c>
      <c r="H624" s="3" t="s">
        <v>1429</v>
      </c>
      <c r="I624" s="27">
        <v>20.54935</v>
      </c>
      <c r="J624" s="27">
        <v>-100.825569</v>
      </c>
      <c r="K624" s="3"/>
      <c r="L624" s="5" t="str">
        <f t="shared" si="19"/>
        <v>Ver en Google Maps</v>
      </c>
      <c r="M624" s="15">
        <v>1</v>
      </c>
      <c r="O624" s="1">
        <f>DAY(Tabla14[[#This Row],[Fecha de rev]])</f>
        <v>0</v>
      </c>
      <c r="P624" s="1">
        <f>MONTH(Tabla14[[#This Row],[Fecha de rev]])</f>
        <v>1</v>
      </c>
      <c r="Q624" s="1">
        <f>YEAR(Tabla14[[#This Row],[Fecha de rev]])</f>
        <v>1900</v>
      </c>
      <c r="AF624" s="121"/>
    </row>
    <row r="625" spans="1:32" x14ac:dyDescent="0.2">
      <c r="A625" s="14">
        <v>568</v>
      </c>
      <c r="B625" s="3" t="s">
        <v>1205</v>
      </c>
      <c r="C625" s="27" t="s">
        <v>429</v>
      </c>
      <c r="D625" s="27" t="s">
        <v>17</v>
      </c>
      <c r="E625" s="4" t="s">
        <v>1623</v>
      </c>
      <c r="F625" s="4" t="s">
        <v>1624</v>
      </c>
      <c r="G625" s="4" t="s">
        <v>1892</v>
      </c>
      <c r="H625" s="3" t="s">
        <v>1429</v>
      </c>
      <c r="I625" s="27">
        <v>20.53378</v>
      </c>
      <c r="J625" s="27">
        <v>-100.82328</v>
      </c>
      <c r="K625" s="3"/>
      <c r="L625" s="5" t="str">
        <f t="shared" si="19"/>
        <v>Ver en Google Maps</v>
      </c>
      <c r="M625" s="15">
        <v>1</v>
      </c>
      <c r="O625" s="1">
        <f>DAY(Tabla14[[#This Row],[Fecha de rev]])</f>
        <v>0</v>
      </c>
      <c r="P625" s="1">
        <f>MONTH(Tabla14[[#This Row],[Fecha de rev]])</f>
        <v>1</v>
      </c>
      <c r="Q625" s="1">
        <f>YEAR(Tabla14[[#This Row],[Fecha de rev]])</f>
        <v>1900</v>
      </c>
      <c r="AF625" s="121"/>
    </row>
    <row r="626" spans="1:32" x14ac:dyDescent="0.2">
      <c r="A626" s="14">
        <v>571</v>
      </c>
      <c r="B626" s="3" t="s">
        <v>1205</v>
      </c>
      <c r="C626" s="27" t="s">
        <v>429</v>
      </c>
      <c r="D626" s="27" t="s">
        <v>17</v>
      </c>
      <c r="E626" s="4" t="s">
        <v>1625</v>
      </c>
      <c r="F626" s="4" t="s">
        <v>1626</v>
      </c>
      <c r="G626" s="4" t="s">
        <v>1069</v>
      </c>
      <c r="H626" s="3" t="s">
        <v>1429</v>
      </c>
      <c r="I626" s="27">
        <v>20.548769</v>
      </c>
      <c r="J626" s="27">
        <v>-100.790707</v>
      </c>
      <c r="K626" s="3"/>
      <c r="L626" s="5" t="str">
        <f t="shared" si="19"/>
        <v>Ver en Google Maps</v>
      </c>
      <c r="M626" s="15">
        <v>1</v>
      </c>
      <c r="O626" s="1">
        <f>DAY(Tabla14[[#This Row],[Fecha de rev]])</f>
        <v>0</v>
      </c>
      <c r="P626" s="1">
        <f>MONTH(Tabla14[[#This Row],[Fecha de rev]])</f>
        <v>1</v>
      </c>
      <c r="Q626" s="1">
        <f>YEAR(Tabla14[[#This Row],[Fecha de rev]])</f>
        <v>1900</v>
      </c>
      <c r="AF626" s="121"/>
    </row>
    <row r="627" spans="1:32" x14ac:dyDescent="0.2">
      <c r="A627" s="14">
        <v>572</v>
      </c>
      <c r="B627" s="3" t="s">
        <v>1205</v>
      </c>
      <c r="C627" s="27" t="s">
        <v>429</v>
      </c>
      <c r="D627" s="27" t="s">
        <v>17</v>
      </c>
      <c r="E627" s="4" t="s">
        <v>1627</v>
      </c>
      <c r="F627" s="4" t="s">
        <v>1628</v>
      </c>
      <c r="G627" s="4" t="s">
        <v>1893</v>
      </c>
      <c r="H627" s="3" t="s">
        <v>1429</v>
      </c>
      <c r="I627" s="27">
        <v>20.504110000000001</v>
      </c>
      <c r="J627" s="27">
        <v>-100.792704</v>
      </c>
      <c r="K627" s="3"/>
      <c r="L627" s="5" t="str">
        <f t="shared" si="19"/>
        <v>Ver en Google Maps</v>
      </c>
      <c r="M627" s="15">
        <v>2</v>
      </c>
      <c r="O627" s="1">
        <f>DAY(Tabla14[[#This Row],[Fecha de rev]])</f>
        <v>0</v>
      </c>
      <c r="P627" s="1">
        <f>MONTH(Tabla14[[#This Row],[Fecha de rev]])</f>
        <v>1</v>
      </c>
      <c r="Q627" s="1">
        <f>YEAR(Tabla14[[#This Row],[Fecha de rev]])</f>
        <v>1900</v>
      </c>
      <c r="AF627" s="121"/>
    </row>
    <row r="628" spans="1:32" x14ac:dyDescent="0.2">
      <c r="A628" s="14">
        <v>580</v>
      </c>
      <c r="B628" s="3" t="s">
        <v>1205</v>
      </c>
      <c r="C628" s="27" t="s">
        <v>429</v>
      </c>
      <c r="D628" s="27" t="s">
        <v>15</v>
      </c>
      <c r="E628" s="4" t="s">
        <v>1629</v>
      </c>
      <c r="F628" s="4" t="s">
        <v>1630</v>
      </c>
      <c r="G628" s="4" t="s">
        <v>1894</v>
      </c>
      <c r="H628" s="3" t="s">
        <v>1429</v>
      </c>
      <c r="I628" s="27">
        <v>20.555527000000001</v>
      </c>
      <c r="J628" s="27">
        <v>-100.854726</v>
      </c>
      <c r="K628" s="3"/>
      <c r="L628" s="5" t="str">
        <f t="shared" si="19"/>
        <v>Ver en Google Maps</v>
      </c>
      <c r="M628" s="15">
        <v>1</v>
      </c>
      <c r="O628" s="1">
        <f>DAY(Tabla14[[#This Row],[Fecha de rev]])</f>
        <v>0</v>
      </c>
      <c r="P628" s="1">
        <f>MONTH(Tabla14[[#This Row],[Fecha de rev]])</f>
        <v>1</v>
      </c>
      <c r="Q628" s="1">
        <f>YEAR(Tabla14[[#This Row],[Fecha de rev]])</f>
        <v>1900</v>
      </c>
      <c r="AF628" s="121"/>
    </row>
    <row r="629" spans="1:32" x14ac:dyDescent="0.2">
      <c r="A629" s="14">
        <v>587</v>
      </c>
      <c r="B629" s="3" t="s">
        <v>1205</v>
      </c>
      <c r="C629" s="27" t="s">
        <v>429</v>
      </c>
      <c r="D629" s="27" t="s">
        <v>17</v>
      </c>
      <c r="E629" s="4" t="s">
        <v>1631</v>
      </c>
      <c r="F629" s="4" t="s">
        <v>1632</v>
      </c>
      <c r="G629" s="4" t="s">
        <v>1303</v>
      </c>
      <c r="H629" s="3" t="s">
        <v>1429</v>
      </c>
      <c r="I629" s="27">
        <v>20.491199999999999</v>
      </c>
      <c r="J629" s="27">
        <v>-100.812276</v>
      </c>
      <c r="K629" s="3"/>
      <c r="L629" s="5" t="str">
        <f t="shared" si="19"/>
        <v>Ver en Google Maps</v>
      </c>
      <c r="M629" s="15">
        <v>1</v>
      </c>
      <c r="O629" s="1">
        <f>DAY(Tabla14[[#This Row],[Fecha de rev]])</f>
        <v>0</v>
      </c>
      <c r="P629" s="1">
        <f>MONTH(Tabla14[[#This Row],[Fecha de rev]])</f>
        <v>1</v>
      </c>
      <c r="Q629" s="1">
        <f>YEAR(Tabla14[[#This Row],[Fecha de rev]])</f>
        <v>1900</v>
      </c>
      <c r="AF629" s="121"/>
    </row>
    <row r="630" spans="1:32" x14ac:dyDescent="0.2">
      <c r="A630" s="14">
        <v>593</v>
      </c>
      <c r="B630" s="3" t="s">
        <v>1205</v>
      </c>
      <c r="C630" s="27" t="s">
        <v>429</v>
      </c>
      <c r="D630" s="27" t="s">
        <v>17</v>
      </c>
      <c r="E630" s="4" t="s">
        <v>1633</v>
      </c>
      <c r="F630" s="4" t="s">
        <v>1634</v>
      </c>
      <c r="G630" s="4" t="s">
        <v>1144</v>
      </c>
      <c r="H630" s="3" t="s">
        <v>1429</v>
      </c>
      <c r="I630" s="27">
        <v>20.53931</v>
      </c>
      <c r="J630" s="27">
        <v>-100.84130999999999</v>
      </c>
      <c r="K630" s="3"/>
      <c r="L630" s="5" t="str">
        <f t="shared" si="19"/>
        <v>Ver en Google Maps</v>
      </c>
      <c r="M630" s="15">
        <v>1</v>
      </c>
      <c r="O630" s="1">
        <f>DAY(Tabla14[[#This Row],[Fecha de rev]])</f>
        <v>0</v>
      </c>
      <c r="P630" s="1">
        <f>MONTH(Tabla14[[#This Row],[Fecha de rev]])</f>
        <v>1</v>
      </c>
      <c r="Q630" s="1">
        <f>YEAR(Tabla14[[#This Row],[Fecha de rev]])</f>
        <v>1900</v>
      </c>
      <c r="AF630" s="121"/>
    </row>
    <row r="631" spans="1:32" x14ac:dyDescent="0.2">
      <c r="A631" s="14">
        <v>594</v>
      </c>
      <c r="B631" s="3" t="s">
        <v>1205</v>
      </c>
      <c r="C631" s="27" t="s">
        <v>429</v>
      </c>
      <c r="D631" s="27" t="s">
        <v>17</v>
      </c>
      <c r="E631" s="4" t="s">
        <v>1635</v>
      </c>
      <c r="F631" s="4" t="s">
        <v>1636</v>
      </c>
      <c r="G631" s="4" t="s">
        <v>1895</v>
      </c>
      <c r="H631" s="3" t="s">
        <v>1429</v>
      </c>
      <c r="I631" s="27">
        <v>20.557670000000002</v>
      </c>
      <c r="J631" s="27">
        <v>-100.826088</v>
      </c>
      <c r="K631" s="3"/>
      <c r="L631" s="5" t="str">
        <f t="shared" si="19"/>
        <v>Ver en Google Maps</v>
      </c>
      <c r="M631" s="15">
        <v>1</v>
      </c>
      <c r="O631" s="1">
        <f>DAY(Tabla14[[#This Row],[Fecha de rev]])</f>
        <v>0</v>
      </c>
      <c r="P631" s="1">
        <f>MONTH(Tabla14[[#This Row],[Fecha de rev]])</f>
        <v>1</v>
      </c>
      <c r="Q631" s="1">
        <f>YEAR(Tabla14[[#This Row],[Fecha de rev]])</f>
        <v>1900</v>
      </c>
      <c r="AF631" s="121"/>
    </row>
    <row r="632" spans="1:32" x14ac:dyDescent="0.2">
      <c r="A632" s="14">
        <v>595</v>
      </c>
      <c r="B632" s="3" t="s">
        <v>1205</v>
      </c>
      <c r="C632" s="27" t="s">
        <v>429</v>
      </c>
      <c r="D632" s="27" t="s">
        <v>17</v>
      </c>
      <c r="E632" s="4" t="s">
        <v>1637</v>
      </c>
      <c r="F632" s="4" t="s">
        <v>1638</v>
      </c>
      <c r="G632" s="4" t="s">
        <v>1896</v>
      </c>
      <c r="H632" s="3" t="s">
        <v>1429</v>
      </c>
      <c r="I632" s="27">
        <v>20.533536000000002</v>
      </c>
      <c r="J632" s="27">
        <v>-100.792436</v>
      </c>
      <c r="K632" s="3"/>
      <c r="L632" s="5" t="str">
        <f t="shared" si="19"/>
        <v>Ver en Google Maps</v>
      </c>
      <c r="M632" s="15">
        <v>1</v>
      </c>
      <c r="O632" s="1">
        <f>DAY(Tabla14[[#This Row],[Fecha de rev]])</f>
        <v>0</v>
      </c>
      <c r="P632" s="1">
        <f>MONTH(Tabla14[[#This Row],[Fecha de rev]])</f>
        <v>1</v>
      </c>
      <c r="Q632" s="1">
        <f>YEAR(Tabla14[[#This Row],[Fecha de rev]])</f>
        <v>1900</v>
      </c>
      <c r="AF632" s="121"/>
    </row>
    <row r="633" spans="1:32" x14ac:dyDescent="0.2">
      <c r="A633" s="14">
        <v>604</v>
      </c>
      <c r="B633" s="3" t="s">
        <v>1205</v>
      </c>
      <c r="C633" s="27" t="s">
        <v>429</v>
      </c>
      <c r="D633" s="27" t="s">
        <v>17</v>
      </c>
      <c r="E633" s="4" t="s">
        <v>1639</v>
      </c>
      <c r="F633" s="4" t="s">
        <v>1640</v>
      </c>
      <c r="G633" s="4" t="s">
        <v>1897</v>
      </c>
      <c r="H633" s="3" t="s">
        <v>1429</v>
      </c>
      <c r="I633" s="27">
        <v>20.526949999999999</v>
      </c>
      <c r="J633" s="27">
        <v>-100.85305</v>
      </c>
      <c r="K633" s="3"/>
      <c r="L633" s="5" t="str">
        <f t="shared" si="19"/>
        <v>Ver en Google Maps</v>
      </c>
      <c r="M633" s="15">
        <v>1</v>
      </c>
      <c r="O633" s="1">
        <f>DAY(Tabla14[[#This Row],[Fecha de rev]])</f>
        <v>0</v>
      </c>
      <c r="P633" s="1">
        <f>MONTH(Tabla14[[#This Row],[Fecha de rev]])</f>
        <v>1</v>
      </c>
      <c r="Q633" s="1">
        <f>YEAR(Tabla14[[#This Row],[Fecha de rev]])</f>
        <v>1900</v>
      </c>
      <c r="AF633" s="121"/>
    </row>
    <row r="634" spans="1:32" x14ac:dyDescent="0.2">
      <c r="A634" s="14">
        <v>610</v>
      </c>
      <c r="B634" s="3" t="s">
        <v>1205</v>
      </c>
      <c r="C634" s="27" t="s">
        <v>429</v>
      </c>
      <c r="D634" s="27" t="s">
        <v>16</v>
      </c>
      <c r="E634" s="4" t="s">
        <v>1641</v>
      </c>
      <c r="F634" s="4" t="s">
        <v>1642</v>
      </c>
      <c r="G634" s="4" t="s">
        <v>360</v>
      </c>
      <c r="H634" s="3" t="s">
        <v>1429</v>
      </c>
      <c r="I634" s="27">
        <v>20.523334999999999</v>
      </c>
      <c r="J634" s="27">
        <v>-100.819716</v>
      </c>
      <c r="K634" s="3"/>
      <c r="L634" s="5" t="str">
        <f t="shared" si="19"/>
        <v>Ver en Google Maps</v>
      </c>
      <c r="M634" s="15">
        <v>2</v>
      </c>
      <c r="O634" s="1">
        <f>DAY(Tabla14[[#This Row],[Fecha de rev]])</f>
        <v>0</v>
      </c>
      <c r="P634" s="1">
        <f>MONTH(Tabla14[[#This Row],[Fecha de rev]])</f>
        <v>1</v>
      </c>
      <c r="Q634" s="1">
        <f>YEAR(Tabla14[[#This Row],[Fecha de rev]])</f>
        <v>1900</v>
      </c>
      <c r="AF634" s="121"/>
    </row>
    <row r="635" spans="1:32" x14ac:dyDescent="0.2">
      <c r="A635" s="14">
        <v>611</v>
      </c>
      <c r="B635" s="3" t="s">
        <v>1205</v>
      </c>
      <c r="C635" s="27" t="s">
        <v>429</v>
      </c>
      <c r="D635" s="27" t="s">
        <v>16</v>
      </c>
      <c r="E635" s="4" t="s">
        <v>1643</v>
      </c>
      <c r="F635" s="4" t="s">
        <v>1644</v>
      </c>
      <c r="G635" s="4" t="s">
        <v>1898</v>
      </c>
      <c r="H635" s="3" t="s">
        <v>1429</v>
      </c>
      <c r="I635" s="27">
        <v>20.518174999999999</v>
      </c>
      <c r="J635" s="27">
        <v>-100.820408</v>
      </c>
      <c r="K635" s="3"/>
      <c r="L635" s="5" t="str">
        <f t="shared" si="19"/>
        <v>Ver en Google Maps</v>
      </c>
      <c r="M635" s="15">
        <v>1</v>
      </c>
      <c r="O635" s="1">
        <f>DAY(Tabla14[[#This Row],[Fecha de rev]])</f>
        <v>0</v>
      </c>
      <c r="P635" s="1">
        <f>MONTH(Tabla14[[#This Row],[Fecha de rev]])</f>
        <v>1</v>
      </c>
      <c r="Q635" s="1">
        <f>YEAR(Tabla14[[#This Row],[Fecha de rev]])</f>
        <v>1900</v>
      </c>
      <c r="AF635" s="121"/>
    </row>
    <row r="636" spans="1:32" x14ac:dyDescent="0.2">
      <c r="A636" s="14">
        <v>612</v>
      </c>
      <c r="B636" s="3" t="s">
        <v>1205</v>
      </c>
      <c r="C636" s="27" t="s">
        <v>429</v>
      </c>
      <c r="D636" s="27" t="s">
        <v>16</v>
      </c>
      <c r="E636" s="4" t="s">
        <v>1645</v>
      </c>
      <c r="F636" s="4" t="s">
        <v>1646</v>
      </c>
      <c r="G636" s="4" t="s">
        <v>360</v>
      </c>
      <c r="H636" s="3" t="s">
        <v>1429</v>
      </c>
      <c r="I636" s="27">
        <v>20.523617000000002</v>
      </c>
      <c r="J636" s="27">
        <v>-100.813748</v>
      </c>
      <c r="K636" s="3"/>
      <c r="L636" s="5" t="str">
        <f t="shared" si="19"/>
        <v>Ver en Google Maps</v>
      </c>
      <c r="M636" s="15">
        <v>2</v>
      </c>
      <c r="O636" s="1">
        <f>DAY(Tabla14[[#This Row],[Fecha de rev]])</f>
        <v>0</v>
      </c>
      <c r="P636" s="1">
        <f>MONTH(Tabla14[[#This Row],[Fecha de rev]])</f>
        <v>1</v>
      </c>
      <c r="Q636" s="1">
        <f>YEAR(Tabla14[[#This Row],[Fecha de rev]])</f>
        <v>1900</v>
      </c>
      <c r="AF636" s="121"/>
    </row>
    <row r="637" spans="1:32" x14ac:dyDescent="0.2">
      <c r="A637" s="14">
        <v>613</v>
      </c>
      <c r="B637" s="3" t="s">
        <v>1205</v>
      </c>
      <c r="C637" s="27" t="s">
        <v>429</v>
      </c>
      <c r="D637" s="27" t="s">
        <v>16</v>
      </c>
      <c r="E637" s="4" t="s">
        <v>1647</v>
      </c>
      <c r="F637" s="4" t="s">
        <v>1648</v>
      </c>
      <c r="G637" s="4" t="s">
        <v>1838</v>
      </c>
      <c r="H637" s="3" t="s">
        <v>1429</v>
      </c>
      <c r="I637" s="27">
        <v>20.504902999999999</v>
      </c>
      <c r="J637" s="27">
        <v>-100.817272</v>
      </c>
      <c r="K637" s="3"/>
      <c r="L637" s="5" t="str">
        <f t="shared" si="19"/>
        <v>Ver en Google Maps</v>
      </c>
      <c r="M637" s="15">
        <v>1</v>
      </c>
      <c r="O637" s="1">
        <f>DAY(Tabla14[[#This Row],[Fecha de rev]])</f>
        <v>0</v>
      </c>
      <c r="P637" s="1">
        <f>MONTH(Tabla14[[#This Row],[Fecha de rev]])</f>
        <v>1</v>
      </c>
      <c r="Q637" s="1">
        <f>YEAR(Tabla14[[#This Row],[Fecha de rev]])</f>
        <v>1900</v>
      </c>
      <c r="AF637" s="121"/>
    </row>
    <row r="638" spans="1:32" x14ac:dyDescent="0.2">
      <c r="A638" s="14">
        <v>655</v>
      </c>
      <c r="B638" s="3" t="s">
        <v>1205</v>
      </c>
      <c r="C638" s="27" t="s">
        <v>429</v>
      </c>
      <c r="D638" s="27" t="s">
        <v>16</v>
      </c>
      <c r="E638" s="4" t="s">
        <v>1649</v>
      </c>
      <c r="F638" s="4" t="s">
        <v>1650</v>
      </c>
      <c r="G638" s="4" t="s">
        <v>1899</v>
      </c>
      <c r="H638" s="3" t="s">
        <v>1429</v>
      </c>
      <c r="I638" s="27">
        <v>20.529306999999999</v>
      </c>
      <c r="J638" s="27">
        <v>-100.814348</v>
      </c>
      <c r="K638" s="3"/>
      <c r="L638" s="5" t="str">
        <f t="shared" si="19"/>
        <v>Ver en Google Maps</v>
      </c>
      <c r="M638" s="15">
        <v>2</v>
      </c>
      <c r="O638" s="1">
        <f>DAY(Tabla14[[#This Row],[Fecha de rev]])</f>
        <v>0</v>
      </c>
      <c r="P638" s="1">
        <f>MONTH(Tabla14[[#This Row],[Fecha de rev]])</f>
        <v>1</v>
      </c>
      <c r="Q638" s="1">
        <f>YEAR(Tabla14[[#This Row],[Fecha de rev]])</f>
        <v>1900</v>
      </c>
      <c r="AF638" s="121"/>
    </row>
    <row r="639" spans="1:32" x14ac:dyDescent="0.2">
      <c r="A639" s="14">
        <v>656</v>
      </c>
      <c r="B639" s="3" t="s">
        <v>1205</v>
      </c>
      <c r="C639" s="27" t="s">
        <v>429</v>
      </c>
      <c r="D639" s="27" t="s">
        <v>16</v>
      </c>
      <c r="E639" s="4" t="s">
        <v>1651</v>
      </c>
      <c r="F639" s="4" t="s">
        <v>1652</v>
      </c>
      <c r="G639" s="4" t="s">
        <v>360</v>
      </c>
      <c r="H639" s="3" t="s">
        <v>1429</v>
      </c>
      <c r="I639" s="27">
        <v>20.521619000000001</v>
      </c>
      <c r="J639" s="27">
        <v>-100.817571</v>
      </c>
      <c r="K639" s="3"/>
      <c r="L639" s="5" t="str">
        <f t="shared" si="19"/>
        <v>Ver en Google Maps</v>
      </c>
      <c r="M639" s="15">
        <v>1</v>
      </c>
      <c r="O639" s="1">
        <f>DAY(Tabla14[[#This Row],[Fecha de rev]])</f>
        <v>0</v>
      </c>
      <c r="P639" s="1">
        <f>MONTH(Tabla14[[#This Row],[Fecha de rev]])</f>
        <v>1</v>
      </c>
      <c r="Q639" s="1">
        <f>YEAR(Tabla14[[#This Row],[Fecha de rev]])</f>
        <v>1900</v>
      </c>
      <c r="AF639" s="121"/>
    </row>
    <row r="640" spans="1:32" x14ac:dyDescent="0.2">
      <c r="A640" s="14">
        <v>658</v>
      </c>
      <c r="B640" s="3" t="s">
        <v>1205</v>
      </c>
      <c r="C640" s="27" t="s">
        <v>429</v>
      </c>
      <c r="D640" s="27" t="s">
        <v>16</v>
      </c>
      <c r="E640" s="4" t="s">
        <v>1653</v>
      </c>
      <c r="F640" s="4" t="s">
        <v>1654</v>
      </c>
      <c r="G640" s="4" t="s">
        <v>1900</v>
      </c>
      <c r="H640" s="3" t="s">
        <v>1429</v>
      </c>
      <c r="I640" s="27">
        <v>20.521338</v>
      </c>
      <c r="J640" s="27">
        <v>-100.820408</v>
      </c>
      <c r="K640" s="3"/>
      <c r="L640" s="5" t="str">
        <f t="shared" si="19"/>
        <v>Ver en Google Maps</v>
      </c>
      <c r="M640" s="15">
        <v>2</v>
      </c>
      <c r="O640" s="1">
        <f>DAY(Tabla14[[#This Row],[Fecha de rev]])</f>
        <v>0</v>
      </c>
      <c r="P640" s="1">
        <f>MONTH(Tabla14[[#This Row],[Fecha de rev]])</f>
        <v>1</v>
      </c>
      <c r="Q640" s="1">
        <f>YEAR(Tabla14[[#This Row],[Fecha de rev]])</f>
        <v>1900</v>
      </c>
      <c r="AF640" s="121"/>
    </row>
    <row r="641" spans="1:32" x14ac:dyDescent="0.2">
      <c r="A641" s="14">
        <v>664</v>
      </c>
      <c r="B641" s="3" t="s">
        <v>1205</v>
      </c>
      <c r="C641" s="27" t="s">
        <v>429</v>
      </c>
      <c r="D641" s="27" t="s">
        <v>16</v>
      </c>
      <c r="E641" s="4" t="s">
        <v>1655</v>
      </c>
      <c r="F641" s="4" t="s">
        <v>1656</v>
      </c>
      <c r="G641" s="4" t="s">
        <v>1106</v>
      </c>
      <c r="H641" s="3" t="s">
        <v>1429</v>
      </c>
      <c r="I641" s="27">
        <v>20.523828999999999</v>
      </c>
      <c r="J641" s="27">
        <v>-100.814459</v>
      </c>
      <c r="K641" s="3"/>
      <c r="L641" s="5" t="str">
        <f t="shared" si="19"/>
        <v>Ver en Google Maps</v>
      </c>
      <c r="M641" s="15">
        <v>2</v>
      </c>
      <c r="O641" s="1">
        <f>DAY(Tabla14[[#This Row],[Fecha de rev]])</f>
        <v>0</v>
      </c>
      <c r="P641" s="1">
        <f>MONTH(Tabla14[[#This Row],[Fecha de rev]])</f>
        <v>1</v>
      </c>
      <c r="Q641" s="1">
        <f>YEAR(Tabla14[[#This Row],[Fecha de rev]])</f>
        <v>1900</v>
      </c>
      <c r="AF641" s="121"/>
    </row>
    <row r="642" spans="1:32" x14ac:dyDescent="0.2">
      <c r="A642" s="14">
        <v>672</v>
      </c>
      <c r="B642" s="3" t="s">
        <v>1205</v>
      </c>
      <c r="C642" s="27" t="s">
        <v>429</v>
      </c>
      <c r="D642" s="27" t="s">
        <v>16</v>
      </c>
      <c r="E642" s="4" t="s">
        <v>1657</v>
      </c>
      <c r="F642" s="4" t="s">
        <v>1658</v>
      </c>
      <c r="G642" s="4" t="s">
        <v>1858</v>
      </c>
      <c r="H642" s="3" t="s">
        <v>1429</v>
      </c>
      <c r="I642" s="27">
        <v>20.508400000000002</v>
      </c>
      <c r="J642" s="27">
        <v>-100.82380000000001</v>
      </c>
      <c r="K642" s="3"/>
      <c r="L642" s="5" t="str">
        <f t="shared" si="19"/>
        <v>Ver en Google Maps</v>
      </c>
      <c r="M642" s="15">
        <v>2</v>
      </c>
      <c r="O642" s="1">
        <f>DAY(Tabla14[[#This Row],[Fecha de rev]])</f>
        <v>0</v>
      </c>
      <c r="P642" s="1">
        <f>MONTH(Tabla14[[#This Row],[Fecha de rev]])</f>
        <v>1</v>
      </c>
      <c r="Q642" s="1">
        <f>YEAR(Tabla14[[#This Row],[Fecha de rev]])</f>
        <v>1900</v>
      </c>
      <c r="AF642" s="121"/>
    </row>
    <row r="643" spans="1:32" x14ac:dyDescent="0.2">
      <c r="A643" s="14">
        <v>673</v>
      </c>
      <c r="B643" s="3" t="s">
        <v>1205</v>
      </c>
      <c r="C643" s="27" t="s">
        <v>429</v>
      </c>
      <c r="D643" s="27" t="s">
        <v>16</v>
      </c>
      <c r="E643" s="4" t="s">
        <v>1659</v>
      </c>
      <c r="F643" s="4" t="s">
        <v>1660</v>
      </c>
      <c r="G643" s="4" t="s">
        <v>1303</v>
      </c>
      <c r="H643" s="3" t="s">
        <v>1429</v>
      </c>
      <c r="I643" s="27">
        <v>20.49128</v>
      </c>
      <c r="J643" s="27">
        <v>-100.812</v>
      </c>
      <c r="K643" s="3"/>
      <c r="L643" s="5" t="str">
        <f t="shared" si="19"/>
        <v>Ver en Google Maps</v>
      </c>
      <c r="M643" s="15">
        <v>1</v>
      </c>
      <c r="O643" s="1">
        <f>DAY(Tabla14[[#This Row],[Fecha de rev]])</f>
        <v>0</v>
      </c>
      <c r="P643" s="1">
        <f>MONTH(Tabla14[[#This Row],[Fecha de rev]])</f>
        <v>1</v>
      </c>
      <c r="Q643" s="1">
        <f>YEAR(Tabla14[[#This Row],[Fecha de rev]])</f>
        <v>1900</v>
      </c>
      <c r="AF643" s="121"/>
    </row>
    <row r="644" spans="1:32" x14ac:dyDescent="0.2">
      <c r="A644" s="14">
        <v>689</v>
      </c>
      <c r="B644" s="3" t="s">
        <v>1205</v>
      </c>
      <c r="C644" s="27" t="s">
        <v>429</v>
      </c>
      <c r="D644" s="27" t="s">
        <v>16</v>
      </c>
      <c r="E644" s="4" t="s">
        <v>1661</v>
      </c>
      <c r="F644" s="4" t="s">
        <v>1662</v>
      </c>
      <c r="G644" s="4" t="s">
        <v>1901</v>
      </c>
      <c r="H644" s="3" t="s">
        <v>1429</v>
      </c>
      <c r="I644" s="27">
        <v>20.535539</v>
      </c>
      <c r="J644" s="27">
        <v>-100.786736</v>
      </c>
      <c r="K644" s="3"/>
      <c r="L644" s="5" t="str">
        <f t="shared" si="19"/>
        <v>Ver en Google Maps</v>
      </c>
      <c r="M644" s="15">
        <v>2</v>
      </c>
      <c r="O644" s="1">
        <f>DAY(Tabla14[[#This Row],[Fecha de rev]])</f>
        <v>0</v>
      </c>
      <c r="P644" s="1">
        <f>MONTH(Tabla14[[#This Row],[Fecha de rev]])</f>
        <v>1</v>
      </c>
      <c r="Q644" s="1">
        <f>YEAR(Tabla14[[#This Row],[Fecha de rev]])</f>
        <v>1900</v>
      </c>
      <c r="AF644" s="121"/>
    </row>
    <row r="645" spans="1:32" x14ac:dyDescent="0.2">
      <c r="A645" s="14">
        <v>690</v>
      </c>
      <c r="B645" s="3" t="s">
        <v>1205</v>
      </c>
      <c r="C645" s="27" t="s">
        <v>429</v>
      </c>
      <c r="D645" s="27" t="s">
        <v>16</v>
      </c>
      <c r="E645" s="4" t="s">
        <v>1663</v>
      </c>
      <c r="F645" s="4" t="s">
        <v>1664</v>
      </c>
      <c r="G645" s="4" t="s">
        <v>1835</v>
      </c>
      <c r="H645" s="3" t="s">
        <v>1429</v>
      </c>
      <c r="I645" s="27">
        <v>20.544322000000001</v>
      </c>
      <c r="J645" s="27">
        <v>-100.80377</v>
      </c>
      <c r="K645" s="3"/>
      <c r="L645" s="5" t="str">
        <f t="shared" si="19"/>
        <v>Ver en Google Maps</v>
      </c>
      <c r="M645" s="15">
        <v>2</v>
      </c>
      <c r="O645" s="1">
        <f>DAY(Tabla14[[#This Row],[Fecha de rev]])</f>
        <v>0</v>
      </c>
      <c r="P645" s="1">
        <f>MONTH(Tabla14[[#This Row],[Fecha de rev]])</f>
        <v>1</v>
      </c>
      <c r="Q645" s="1">
        <f>YEAR(Tabla14[[#This Row],[Fecha de rev]])</f>
        <v>1900</v>
      </c>
      <c r="AF645" s="121"/>
    </row>
    <row r="646" spans="1:32" x14ac:dyDescent="0.2">
      <c r="A646" s="14">
        <v>699</v>
      </c>
      <c r="B646" s="3" t="s">
        <v>1205</v>
      </c>
      <c r="C646" s="27" t="s">
        <v>429</v>
      </c>
      <c r="D646" s="27" t="s">
        <v>16</v>
      </c>
      <c r="E646" s="4" t="s">
        <v>1665</v>
      </c>
      <c r="F646" s="4" t="s">
        <v>1666</v>
      </c>
      <c r="G646" s="4" t="s">
        <v>1902</v>
      </c>
      <c r="H646" s="3" t="s">
        <v>1429</v>
      </c>
      <c r="I646" s="27">
        <v>20.527419999999999</v>
      </c>
      <c r="J646" s="27">
        <v>-100.85314</v>
      </c>
      <c r="K646" s="3"/>
      <c r="L646" s="5" t="str">
        <f t="shared" si="19"/>
        <v>Ver en Google Maps</v>
      </c>
      <c r="M646" s="15">
        <v>2</v>
      </c>
      <c r="O646" s="1">
        <f>DAY(Tabla14[[#This Row],[Fecha de rev]])</f>
        <v>0</v>
      </c>
      <c r="P646" s="1">
        <f>MONTH(Tabla14[[#This Row],[Fecha de rev]])</f>
        <v>1</v>
      </c>
      <c r="Q646" s="1">
        <f>YEAR(Tabla14[[#This Row],[Fecha de rev]])</f>
        <v>1900</v>
      </c>
      <c r="AF646" s="121"/>
    </row>
    <row r="647" spans="1:32" x14ac:dyDescent="0.2">
      <c r="A647" s="14">
        <v>719</v>
      </c>
      <c r="B647" s="3" t="s">
        <v>1205</v>
      </c>
      <c r="C647" s="27" t="s">
        <v>429</v>
      </c>
      <c r="D647" s="27" t="s">
        <v>15</v>
      </c>
      <c r="E647" s="4" t="s">
        <v>1667</v>
      </c>
      <c r="F647" s="4" t="s">
        <v>1668</v>
      </c>
      <c r="G647" s="4" t="s">
        <v>1903</v>
      </c>
      <c r="H647" s="3" t="s">
        <v>1429</v>
      </c>
      <c r="I647" s="27">
        <v>20.506969999999999</v>
      </c>
      <c r="J647" s="27">
        <v>-100.81905</v>
      </c>
      <c r="K647" s="3"/>
      <c r="L647" s="5" t="str">
        <f t="shared" si="19"/>
        <v>Ver en Google Maps</v>
      </c>
      <c r="M647" s="15">
        <v>2</v>
      </c>
      <c r="O647" s="1">
        <f>DAY(Tabla14[[#This Row],[Fecha de rev]])</f>
        <v>0</v>
      </c>
      <c r="P647" s="1">
        <f>MONTH(Tabla14[[#This Row],[Fecha de rev]])</f>
        <v>1</v>
      </c>
      <c r="Q647" s="1">
        <f>YEAR(Tabla14[[#This Row],[Fecha de rev]])</f>
        <v>1900</v>
      </c>
      <c r="AF647" s="121"/>
    </row>
    <row r="648" spans="1:32" x14ac:dyDescent="0.2">
      <c r="A648" s="14">
        <v>720</v>
      </c>
      <c r="B648" s="3" t="s">
        <v>1205</v>
      </c>
      <c r="C648" s="27" t="s">
        <v>429</v>
      </c>
      <c r="D648" s="27" t="s">
        <v>15</v>
      </c>
      <c r="E648" s="4" t="s">
        <v>1669</v>
      </c>
      <c r="F648" s="4" t="s">
        <v>1670</v>
      </c>
      <c r="G648" s="4" t="s">
        <v>1893</v>
      </c>
      <c r="H648" s="3" t="s">
        <v>1429</v>
      </c>
      <c r="I648" s="27">
        <v>20.503654000000001</v>
      </c>
      <c r="J648" s="27">
        <v>-100.79801999999999</v>
      </c>
      <c r="K648" s="3"/>
      <c r="L648" s="5" t="str">
        <f t="shared" si="19"/>
        <v>Ver en Google Maps</v>
      </c>
      <c r="M648" s="15">
        <v>2</v>
      </c>
      <c r="O648" s="1">
        <f>DAY(Tabla14[[#This Row],[Fecha de rev]])</f>
        <v>0</v>
      </c>
      <c r="P648" s="1">
        <f>MONTH(Tabla14[[#This Row],[Fecha de rev]])</f>
        <v>1</v>
      </c>
      <c r="Q648" s="1">
        <f>YEAR(Tabla14[[#This Row],[Fecha de rev]])</f>
        <v>1900</v>
      </c>
      <c r="AF648" s="121"/>
    </row>
    <row r="649" spans="1:32" x14ac:dyDescent="0.2">
      <c r="A649" s="14">
        <v>724</v>
      </c>
      <c r="B649" s="3" t="s">
        <v>1205</v>
      </c>
      <c r="C649" s="27" t="s">
        <v>429</v>
      </c>
      <c r="D649" s="27" t="s">
        <v>15</v>
      </c>
      <c r="E649" s="4" t="s">
        <v>1671</v>
      </c>
      <c r="F649" s="4" t="s">
        <v>1672</v>
      </c>
      <c r="G649" s="4" t="s">
        <v>1069</v>
      </c>
      <c r="H649" s="3" t="s">
        <v>1429</v>
      </c>
      <c r="I649" s="27">
        <v>20.547903000000002</v>
      </c>
      <c r="J649" s="27">
        <v>-100.787249</v>
      </c>
      <c r="K649" s="3"/>
      <c r="L649" s="5" t="str">
        <f t="shared" ref="L649:L712" si="21">HYPERLINK("https://www.google.com/maps?q=" &amp; I649 &amp; "," &amp; J649, "Ver en Google Maps")</f>
        <v>Ver en Google Maps</v>
      </c>
      <c r="M649" s="15">
        <v>2</v>
      </c>
      <c r="O649" s="1">
        <f>DAY(Tabla14[[#This Row],[Fecha de rev]])</f>
        <v>0</v>
      </c>
      <c r="P649" s="1">
        <f>MONTH(Tabla14[[#This Row],[Fecha de rev]])</f>
        <v>1</v>
      </c>
      <c r="Q649" s="1">
        <f>YEAR(Tabla14[[#This Row],[Fecha de rev]])</f>
        <v>1900</v>
      </c>
      <c r="AF649" s="121"/>
    </row>
    <row r="650" spans="1:32" x14ac:dyDescent="0.2">
      <c r="A650" s="14">
        <v>738</v>
      </c>
      <c r="B650" s="3" t="s">
        <v>1205</v>
      </c>
      <c r="C650" s="27" t="s">
        <v>429</v>
      </c>
      <c r="D650" s="27" t="s">
        <v>15</v>
      </c>
      <c r="E650" s="4" t="s">
        <v>1673</v>
      </c>
      <c r="F650" s="4" t="s">
        <v>1674</v>
      </c>
      <c r="G650" s="4" t="s">
        <v>1861</v>
      </c>
      <c r="H650" s="3" t="s">
        <v>1429</v>
      </c>
      <c r="I650" s="27">
        <v>20.546787999999999</v>
      </c>
      <c r="J650" s="27">
        <v>-100.80663199999999</v>
      </c>
      <c r="K650" s="3" t="s">
        <v>139</v>
      </c>
      <c r="L650" s="5" t="str">
        <f t="shared" si="21"/>
        <v>Ver en Google Maps</v>
      </c>
      <c r="M650" s="15">
        <v>2</v>
      </c>
      <c r="N650" s="7">
        <v>45941</v>
      </c>
      <c r="O650" s="1">
        <f>DAY(Tabla14[[#This Row],[Fecha de rev]])</f>
        <v>11</v>
      </c>
      <c r="P650" s="1">
        <f>MONTH(Tabla14[[#This Row],[Fecha de rev]])</f>
        <v>10</v>
      </c>
      <c r="Q650" s="1">
        <f>YEAR(Tabla14[[#This Row],[Fecha de rev]])</f>
        <v>2025</v>
      </c>
      <c r="R650" s="1">
        <v>1</v>
      </c>
      <c r="S650" s="1" t="s">
        <v>138</v>
      </c>
      <c r="T650" s="1" t="s">
        <v>138</v>
      </c>
      <c r="U650" s="1" t="s">
        <v>138</v>
      </c>
      <c r="V650" s="1" t="s">
        <v>138</v>
      </c>
      <c r="W650" s="1" t="s">
        <v>138</v>
      </c>
      <c r="X650" s="1" t="s">
        <v>138</v>
      </c>
      <c r="Y650" s="1" t="s">
        <v>138</v>
      </c>
      <c r="Z650" s="1" t="s">
        <v>934</v>
      </c>
      <c r="AA650" s="1">
        <v>0</v>
      </c>
      <c r="AB650" s="1">
        <v>0</v>
      </c>
      <c r="AC650" s="2" t="s">
        <v>2428</v>
      </c>
      <c r="AE650" s="1">
        <f t="shared" ref="AE650:AE708" si="22">COUNTIF(S650:Z650, "si")</f>
        <v>7</v>
      </c>
      <c r="AF650" s="121"/>
    </row>
    <row r="651" spans="1:32" x14ac:dyDescent="0.2">
      <c r="A651" s="14">
        <v>740</v>
      </c>
      <c r="B651" s="3" t="s">
        <v>1205</v>
      </c>
      <c r="C651" s="27" t="s">
        <v>429</v>
      </c>
      <c r="D651" s="27" t="s">
        <v>15</v>
      </c>
      <c r="E651" s="4" t="s">
        <v>1675</v>
      </c>
      <c r="F651" s="4" t="s">
        <v>1676</v>
      </c>
      <c r="G651" s="4" t="s">
        <v>1843</v>
      </c>
      <c r="H651" s="3" t="s">
        <v>1429</v>
      </c>
      <c r="I651" s="27">
        <v>20.512150999999999</v>
      </c>
      <c r="J651" s="27">
        <v>-100.775481</v>
      </c>
      <c r="K651" s="3"/>
      <c r="L651" s="5" t="str">
        <f t="shared" si="21"/>
        <v>Ver en Google Maps</v>
      </c>
      <c r="M651" s="15">
        <v>2</v>
      </c>
      <c r="O651" s="1">
        <f>DAY(Tabla14[[#This Row],[Fecha de rev]])</f>
        <v>0</v>
      </c>
      <c r="P651" s="1">
        <f>MONTH(Tabla14[[#This Row],[Fecha de rev]])</f>
        <v>1</v>
      </c>
      <c r="Q651" s="1">
        <f>YEAR(Tabla14[[#This Row],[Fecha de rev]])</f>
        <v>1900</v>
      </c>
      <c r="AF651" s="121"/>
    </row>
    <row r="652" spans="1:32" x14ac:dyDescent="0.2">
      <c r="A652" s="14">
        <v>743</v>
      </c>
      <c r="B652" s="3" t="s">
        <v>1205</v>
      </c>
      <c r="C652" s="27" t="s">
        <v>429</v>
      </c>
      <c r="D652" s="27" t="s">
        <v>17</v>
      </c>
      <c r="E652" s="4" t="s">
        <v>1677</v>
      </c>
      <c r="F652" s="4" t="s">
        <v>1678</v>
      </c>
      <c r="G652" s="4" t="s">
        <v>1904</v>
      </c>
      <c r="H652" s="3" t="s">
        <v>1429</v>
      </c>
      <c r="I652" s="27">
        <v>20.547705000000001</v>
      </c>
      <c r="J652" s="27">
        <v>-100.834135</v>
      </c>
      <c r="K652" s="3"/>
      <c r="L652" s="5" t="str">
        <f t="shared" si="21"/>
        <v>Ver en Google Maps</v>
      </c>
      <c r="M652" s="15">
        <v>1</v>
      </c>
      <c r="O652" s="1">
        <f>DAY(Tabla14[[#This Row],[Fecha de rev]])</f>
        <v>0</v>
      </c>
      <c r="P652" s="1">
        <f>MONTH(Tabla14[[#This Row],[Fecha de rev]])</f>
        <v>1</v>
      </c>
      <c r="Q652" s="1">
        <f>YEAR(Tabla14[[#This Row],[Fecha de rev]])</f>
        <v>1900</v>
      </c>
      <c r="AF652" s="121"/>
    </row>
    <row r="653" spans="1:32" x14ac:dyDescent="0.2">
      <c r="A653" s="14">
        <v>744</v>
      </c>
      <c r="B653" s="3" t="s">
        <v>1205</v>
      </c>
      <c r="C653" s="27" t="s">
        <v>429</v>
      </c>
      <c r="D653" s="27" t="s">
        <v>17</v>
      </c>
      <c r="E653" s="4" t="s">
        <v>1679</v>
      </c>
      <c r="F653" s="4" t="s">
        <v>1680</v>
      </c>
      <c r="G653" s="4" t="s">
        <v>1905</v>
      </c>
      <c r="H653" s="3" t="s">
        <v>1429</v>
      </c>
      <c r="I653" s="27">
        <v>20.497934999999998</v>
      </c>
      <c r="J653" s="27">
        <v>-100.837228</v>
      </c>
      <c r="K653" s="3"/>
      <c r="L653" s="5" t="str">
        <f t="shared" si="21"/>
        <v>Ver en Google Maps</v>
      </c>
      <c r="M653" s="15">
        <v>1</v>
      </c>
      <c r="O653" s="1">
        <f>DAY(Tabla14[[#This Row],[Fecha de rev]])</f>
        <v>0</v>
      </c>
      <c r="P653" s="1">
        <f>MONTH(Tabla14[[#This Row],[Fecha de rev]])</f>
        <v>1</v>
      </c>
      <c r="Q653" s="1">
        <f>YEAR(Tabla14[[#This Row],[Fecha de rev]])</f>
        <v>1900</v>
      </c>
      <c r="AF653" s="121"/>
    </row>
    <row r="654" spans="1:32" x14ac:dyDescent="0.2">
      <c r="A654" s="14">
        <v>773</v>
      </c>
      <c r="B654" s="3" t="s">
        <v>1205</v>
      </c>
      <c r="C654" s="27" t="s">
        <v>429</v>
      </c>
      <c r="D654" s="27" t="s">
        <v>15</v>
      </c>
      <c r="E654" s="4" t="s">
        <v>1681</v>
      </c>
      <c r="F654" s="4" t="s">
        <v>1682</v>
      </c>
      <c r="G654" s="4" t="s">
        <v>1906</v>
      </c>
      <c r="H654" s="3" t="s">
        <v>1429</v>
      </c>
      <c r="I654" s="27">
        <v>20.534832999999999</v>
      </c>
      <c r="J654" s="27">
        <v>-100.847345</v>
      </c>
      <c r="K654" s="3"/>
      <c r="L654" s="5" t="str">
        <f t="shared" si="21"/>
        <v>Ver en Google Maps</v>
      </c>
      <c r="M654" s="15">
        <v>2</v>
      </c>
      <c r="O654" s="1">
        <f>DAY(Tabla14[[#This Row],[Fecha de rev]])</f>
        <v>0</v>
      </c>
      <c r="P654" s="1">
        <f>MONTH(Tabla14[[#This Row],[Fecha de rev]])</f>
        <v>1</v>
      </c>
      <c r="Q654" s="1">
        <f>YEAR(Tabla14[[#This Row],[Fecha de rev]])</f>
        <v>1900</v>
      </c>
      <c r="AF654" s="121"/>
    </row>
    <row r="655" spans="1:32" x14ac:dyDescent="0.2">
      <c r="A655" s="14">
        <v>785</v>
      </c>
      <c r="B655" s="3" t="s">
        <v>1205</v>
      </c>
      <c r="C655" s="27" t="s">
        <v>429</v>
      </c>
      <c r="D655" s="27" t="s">
        <v>16</v>
      </c>
      <c r="E655" s="4" t="s">
        <v>1683</v>
      </c>
      <c r="F655" s="4" t="s">
        <v>1684</v>
      </c>
      <c r="G655" s="4" t="s">
        <v>1907</v>
      </c>
      <c r="H655" s="3" t="s">
        <v>1429</v>
      </c>
      <c r="I655" s="27">
        <v>20.549662000000001</v>
      </c>
      <c r="J655" s="27">
        <v>-100.787655</v>
      </c>
      <c r="K655" s="3"/>
      <c r="L655" s="5" t="str">
        <f t="shared" si="21"/>
        <v>Ver en Google Maps</v>
      </c>
      <c r="M655" s="15">
        <v>1</v>
      </c>
      <c r="O655" s="1">
        <f>DAY(Tabla14[[#This Row],[Fecha de rev]])</f>
        <v>0</v>
      </c>
      <c r="P655" s="1">
        <f>MONTH(Tabla14[[#This Row],[Fecha de rev]])</f>
        <v>1</v>
      </c>
      <c r="Q655" s="1">
        <f>YEAR(Tabla14[[#This Row],[Fecha de rev]])</f>
        <v>1900</v>
      </c>
      <c r="AF655" s="121"/>
    </row>
    <row r="656" spans="1:32" x14ac:dyDescent="0.2">
      <c r="A656" s="14">
        <v>790</v>
      </c>
      <c r="B656" s="3" t="s">
        <v>1205</v>
      </c>
      <c r="C656" s="27" t="s">
        <v>429</v>
      </c>
      <c r="D656" s="27" t="s">
        <v>15</v>
      </c>
      <c r="E656" s="4" t="s">
        <v>1685</v>
      </c>
      <c r="F656" s="4" t="s">
        <v>1686</v>
      </c>
      <c r="G656" s="4" t="s">
        <v>1869</v>
      </c>
      <c r="H656" s="3" t="s">
        <v>1429</v>
      </c>
      <c r="I656" s="27">
        <v>20.526958</v>
      </c>
      <c r="J656" s="27">
        <v>-100.795163</v>
      </c>
      <c r="K656" s="3"/>
      <c r="L656" s="5" t="str">
        <f t="shared" si="21"/>
        <v>Ver en Google Maps</v>
      </c>
      <c r="M656" s="15">
        <v>2</v>
      </c>
      <c r="O656" s="1">
        <f>DAY(Tabla14[[#This Row],[Fecha de rev]])</f>
        <v>0</v>
      </c>
      <c r="P656" s="1">
        <f>MONTH(Tabla14[[#This Row],[Fecha de rev]])</f>
        <v>1</v>
      </c>
      <c r="Q656" s="1">
        <f>YEAR(Tabla14[[#This Row],[Fecha de rev]])</f>
        <v>1900</v>
      </c>
      <c r="AF656" s="121"/>
    </row>
    <row r="657" spans="1:32" x14ac:dyDescent="0.2">
      <c r="A657" s="14">
        <v>793</v>
      </c>
      <c r="B657" s="3" t="s">
        <v>1205</v>
      </c>
      <c r="C657" s="27" t="s">
        <v>429</v>
      </c>
      <c r="D657" s="27" t="s">
        <v>132</v>
      </c>
      <c r="E657" s="4" t="s">
        <v>1687</v>
      </c>
      <c r="F657" s="4" t="s">
        <v>1688</v>
      </c>
      <c r="G657" s="4" t="s">
        <v>1908</v>
      </c>
      <c r="H657" s="3" t="s">
        <v>1429</v>
      </c>
      <c r="I657" s="27">
        <v>20.501415000000001</v>
      </c>
      <c r="J657" s="27">
        <v>-100.82653999999999</v>
      </c>
      <c r="K657" s="3"/>
      <c r="L657" s="5" t="str">
        <f t="shared" si="21"/>
        <v>Ver en Google Maps</v>
      </c>
      <c r="M657" s="15">
        <v>2</v>
      </c>
      <c r="O657" s="1">
        <f>DAY(Tabla14[[#This Row],[Fecha de rev]])</f>
        <v>0</v>
      </c>
      <c r="P657" s="1">
        <f>MONTH(Tabla14[[#This Row],[Fecha de rev]])</f>
        <v>1</v>
      </c>
      <c r="Q657" s="1">
        <f>YEAR(Tabla14[[#This Row],[Fecha de rev]])</f>
        <v>1900</v>
      </c>
      <c r="AF657" s="121"/>
    </row>
    <row r="658" spans="1:32" x14ac:dyDescent="0.2">
      <c r="A658" s="14">
        <v>795</v>
      </c>
      <c r="B658" s="3" t="s">
        <v>1205</v>
      </c>
      <c r="C658" s="27" t="s">
        <v>429</v>
      </c>
      <c r="D658" s="27" t="s">
        <v>16</v>
      </c>
      <c r="E658" s="4" t="s">
        <v>1689</v>
      </c>
      <c r="F658" s="4" t="s">
        <v>1690</v>
      </c>
      <c r="G658" s="4" t="s">
        <v>1106</v>
      </c>
      <c r="H658" s="3" t="s">
        <v>1429</v>
      </c>
      <c r="I658" s="27">
        <v>20.522959</v>
      </c>
      <c r="J658" s="27">
        <v>-100.808241</v>
      </c>
      <c r="K658" s="3" t="s">
        <v>139</v>
      </c>
      <c r="L658" s="5" t="str">
        <f t="shared" si="21"/>
        <v>Ver en Google Maps</v>
      </c>
      <c r="M658" s="15">
        <v>1</v>
      </c>
      <c r="N658" s="7">
        <v>45941</v>
      </c>
      <c r="O658" s="1">
        <f>DAY(Tabla14[[#This Row],[Fecha de rev]])</f>
        <v>11</v>
      </c>
      <c r="P658" s="1">
        <f>MONTH(Tabla14[[#This Row],[Fecha de rev]])</f>
        <v>10</v>
      </c>
      <c r="Q658" s="1">
        <f>YEAR(Tabla14[[#This Row],[Fecha de rev]])</f>
        <v>2025</v>
      </c>
      <c r="R658" s="1">
        <v>1</v>
      </c>
      <c r="S658" s="1" t="s">
        <v>138</v>
      </c>
      <c r="T658" s="1" t="s">
        <v>138</v>
      </c>
      <c r="U658" s="1" t="s">
        <v>138</v>
      </c>
      <c r="V658" s="1" t="s">
        <v>138</v>
      </c>
      <c r="W658" s="1" t="s">
        <v>138</v>
      </c>
      <c r="X658" s="1" t="s">
        <v>138</v>
      </c>
      <c r="Y658" s="1" t="s">
        <v>138</v>
      </c>
      <c r="Z658" s="1" t="s">
        <v>934</v>
      </c>
      <c r="AA658" s="1">
        <v>1.23</v>
      </c>
      <c r="AB658" s="1">
        <v>2.0299999999999998</v>
      </c>
      <c r="AC658" s="2" t="s">
        <v>2420</v>
      </c>
      <c r="AD658" s="2" t="s">
        <v>1404</v>
      </c>
      <c r="AE658" s="1">
        <f t="shared" si="22"/>
        <v>7</v>
      </c>
      <c r="AF658" s="121"/>
    </row>
    <row r="659" spans="1:32" x14ac:dyDescent="0.2">
      <c r="A659" s="14">
        <v>797</v>
      </c>
      <c r="B659" s="3" t="s">
        <v>1205</v>
      </c>
      <c r="C659" s="27" t="s">
        <v>429</v>
      </c>
      <c r="D659" s="27" t="s">
        <v>16</v>
      </c>
      <c r="E659" s="4" t="s">
        <v>1691</v>
      </c>
      <c r="F659" s="4" t="s">
        <v>1692</v>
      </c>
      <c r="G659" s="4" t="s">
        <v>1909</v>
      </c>
      <c r="H659" s="3" t="s">
        <v>1429</v>
      </c>
      <c r="I659" s="27">
        <v>20.550128999999998</v>
      </c>
      <c r="J659" s="27">
        <v>-100.781238</v>
      </c>
      <c r="K659" s="3"/>
      <c r="L659" s="5" t="str">
        <f t="shared" si="21"/>
        <v>Ver en Google Maps</v>
      </c>
      <c r="M659" s="15">
        <v>1</v>
      </c>
      <c r="O659" s="1">
        <f>DAY(Tabla14[[#This Row],[Fecha de rev]])</f>
        <v>0</v>
      </c>
      <c r="P659" s="1">
        <f>MONTH(Tabla14[[#This Row],[Fecha de rev]])</f>
        <v>1</v>
      </c>
      <c r="Q659" s="1">
        <f>YEAR(Tabla14[[#This Row],[Fecha de rev]])</f>
        <v>1900</v>
      </c>
      <c r="AF659" s="121"/>
    </row>
    <row r="660" spans="1:32" x14ac:dyDescent="0.2">
      <c r="A660" s="14">
        <v>823</v>
      </c>
      <c r="B660" s="3" t="s">
        <v>1205</v>
      </c>
      <c r="C660" s="27" t="s">
        <v>429</v>
      </c>
      <c r="D660" s="27" t="s">
        <v>16</v>
      </c>
      <c r="E660" s="4" t="s">
        <v>1693</v>
      </c>
      <c r="F660" s="4" t="s">
        <v>1694</v>
      </c>
      <c r="G660" s="4" t="s">
        <v>1791</v>
      </c>
      <c r="H660" s="3" t="s">
        <v>1429</v>
      </c>
      <c r="I660" s="27">
        <v>20.563037999999999</v>
      </c>
      <c r="J660" s="27">
        <v>-100.801464</v>
      </c>
      <c r="K660" s="3"/>
      <c r="L660" s="5" t="str">
        <f t="shared" si="21"/>
        <v>Ver en Google Maps</v>
      </c>
      <c r="M660" s="15">
        <v>1</v>
      </c>
      <c r="O660" s="1">
        <f>DAY(Tabla14[[#This Row],[Fecha de rev]])</f>
        <v>0</v>
      </c>
      <c r="P660" s="1">
        <f>MONTH(Tabla14[[#This Row],[Fecha de rev]])</f>
        <v>1</v>
      </c>
      <c r="Q660" s="1">
        <f>YEAR(Tabla14[[#This Row],[Fecha de rev]])</f>
        <v>1900</v>
      </c>
      <c r="AF660" s="121"/>
    </row>
    <row r="661" spans="1:32" x14ac:dyDescent="0.2">
      <c r="A661" s="14">
        <v>827</v>
      </c>
      <c r="B661" s="3" t="s">
        <v>1205</v>
      </c>
      <c r="C661" s="27" t="s">
        <v>14</v>
      </c>
      <c r="D661" s="27" t="s">
        <v>404</v>
      </c>
      <c r="E661" s="4" t="s">
        <v>1695</v>
      </c>
      <c r="F661" s="4" t="s">
        <v>1696</v>
      </c>
      <c r="G661" s="4" t="s">
        <v>1897</v>
      </c>
      <c r="H661" s="3" t="s">
        <v>1429</v>
      </c>
      <c r="I661" s="27">
        <v>20.523942000000002</v>
      </c>
      <c r="J661" s="27">
        <v>-100.849571</v>
      </c>
      <c r="K661" s="3"/>
      <c r="L661" s="5" t="str">
        <f t="shared" si="21"/>
        <v>Ver en Google Maps</v>
      </c>
      <c r="M661" s="15">
        <v>1</v>
      </c>
      <c r="O661" s="1">
        <f>DAY(Tabla14[[#This Row],[Fecha de rev]])</f>
        <v>0</v>
      </c>
      <c r="P661" s="1">
        <f>MONTH(Tabla14[[#This Row],[Fecha de rev]])</f>
        <v>1</v>
      </c>
      <c r="Q661" s="1">
        <f>YEAR(Tabla14[[#This Row],[Fecha de rev]])</f>
        <v>1900</v>
      </c>
      <c r="AF661" s="121"/>
    </row>
    <row r="662" spans="1:32" x14ac:dyDescent="0.2">
      <c r="A662" s="14">
        <v>850</v>
      </c>
      <c r="B662" s="3" t="s">
        <v>1205</v>
      </c>
      <c r="C662" s="27" t="s">
        <v>14</v>
      </c>
      <c r="D662" s="27" t="s">
        <v>404</v>
      </c>
      <c r="E662" s="4" t="s">
        <v>1697</v>
      </c>
      <c r="F662" s="4" t="s">
        <v>1698</v>
      </c>
      <c r="G662" s="4" t="s">
        <v>1910</v>
      </c>
      <c r="H662" s="3" t="s">
        <v>1429</v>
      </c>
      <c r="I662" s="27">
        <v>20.504519999999999</v>
      </c>
      <c r="J662" s="27">
        <v>-100.80603000000001</v>
      </c>
      <c r="K662" s="3"/>
      <c r="L662" s="5" t="str">
        <f t="shared" si="21"/>
        <v>Ver en Google Maps</v>
      </c>
      <c r="M662" s="15">
        <v>1</v>
      </c>
      <c r="O662" s="1">
        <f>DAY(Tabla14[[#This Row],[Fecha de rev]])</f>
        <v>0</v>
      </c>
      <c r="P662" s="1">
        <f>MONTH(Tabla14[[#This Row],[Fecha de rev]])</f>
        <v>1</v>
      </c>
      <c r="Q662" s="1">
        <f>YEAR(Tabla14[[#This Row],[Fecha de rev]])</f>
        <v>1900</v>
      </c>
      <c r="AF662" s="121"/>
    </row>
    <row r="663" spans="1:32" x14ac:dyDescent="0.2">
      <c r="A663" s="14">
        <v>862</v>
      </c>
      <c r="B663" s="3" t="s">
        <v>1205</v>
      </c>
      <c r="C663" s="27" t="s">
        <v>14</v>
      </c>
      <c r="D663" s="27" t="s">
        <v>404</v>
      </c>
      <c r="E663" s="4" t="s">
        <v>1699</v>
      </c>
      <c r="F663" s="4" t="s">
        <v>1700</v>
      </c>
      <c r="G663" s="4" t="s">
        <v>360</v>
      </c>
      <c r="H663" s="3" t="s">
        <v>1429</v>
      </c>
      <c r="I663" s="27">
        <v>20.518111000000001</v>
      </c>
      <c r="J663" s="27">
        <v>-100.81632399999999</v>
      </c>
      <c r="K663" s="3" t="s">
        <v>139</v>
      </c>
      <c r="L663" s="5" t="str">
        <f t="shared" si="21"/>
        <v>Ver en Google Maps</v>
      </c>
      <c r="M663" s="15">
        <v>1</v>
      </c>
      <c r="N663" s="7">
        <v>45941</v>
      </c>
      <c r="O663" s="1">
        <f>DAY(Tabla14[[#This Row],[Fecha de rev]])</f>
        <v>11</v>
      </c>
      <c r="P663" s="1">
        <f>MONTH(Tabla14[[#This Row],[Fecha de rev]])</f>
        <v>10</v>
      </c>
      <c r="Q663" s="1">
        <f>YEAR(Tabla14[[#This Row],[Fecha de rev]])</f>
        <v>2025</v>
      </c>
      <c r="R663" s="1">
        <v>1</v>
      </c>
      <c r="S663" s="1" t="s">
        <v>138</v>
      </c>
      <c r="T663" s="1" t="s">
        <v>138</v>
      </c>
      <c r="U663" s="1" t="s">
        <v>138</v>
      </c>
      <c r="V663" s="1" t="s">
        <v>138</v>
      </c>
      <c r="W663" s="1" t="s">
        <v>138</v>
      </c>
      <c r="X663" s="1" t="s">
        <v>138</v>
      </c>
      <c r="Y663" s="1" t="s">
        <v>138</v>
      </c>
      <c r="Z663" s="1" t="s">
        <v>934</v>
      </c>
      <c r="AA663" s="1">
        <v>8.98</v>
      </c>
      <c r="AB663" s="1">
        <v>3.32</v>
      </c>
      <c r="AC663" s="2" t="s">
        <v>1413</v>
      </c>
      <c r="AD663" s="2" t="s">
        <v>1404</v>
      </c>
      <c r="AE663" s="1">
        <f t="shared" si="22"/>
        <v>7</v>
      </c>
      <c r="AF663" s="121"/>
    </row>
    <row r="664" spans="1:32" x14ac:dyDescent="0.2">
      <c r="A664" s="14">
        <v>864</v>
      </c>
      <c r="B664" s="3" t="s">
        <v>1205</v>
      </c>
      <c r="C664" s="27" t="s">
        <v>14</v>
      </c>
      <c r="D664" s="27" t="s">
        <v>735</v>
      </c>
      <c r="E664" s="4" t="s">
        <v>1701</v>
      </c>
      <c r="F664" s="4" t="s">
        <v>1702</v>
      </c>
      <c r="G664" s="4" t="s">
        <v>1911</v>
      </c>
      <c r="H664" s="3" t="s">
        <v>1429</v>
      </c>
      <c r="I664" s="27">
        <v>20.496112</v>
      </c>
      <c r="J664" s="27">
        <v>-100.80414500000001</v>
      </c>
      <c r="K664" s="3"/>
      <c r="L664" s="5" t="str">
        <f t="shared" si="21"/>
        <v>Ver en Google Maps</v>
      </c>
      <c r="M664" s="15">
        <v>2</v>
      </c>
      <c r="O664" s="1">
        <f>DAY(Tabla14[[#This Row],[Fecha de rev]])</f>
        <v>0</v>
      </c>
      <c r="P664" s="1">
        <f>MONTH(Tabla14[[#This Row],[Fecha de rev]])</f>
        <v>1</v>
      </c>
      <c r="Q664" s="1">
        <f>YEAR(Tabla14[[#This Row],[Fecha de rev]])</f>
        <v>1900</v>
      </c>
      <c r="AF664" s="121"/>
    </row>
    <row r="665" spans="1:32" x14ac:dyDescent="0.2">
      <c r="A665" s="14">
        <v>873</v>
      </c>
      <c r="B665" s="3" t="s">
        <v>1205</v>
      </c>
      <c r="C665" s="27" t="s">
        <v>14</v>
      </c>
      <c r="D665" s="27" t="s">
        <v>735</v>
      </c>
      <c r="E665" s="4" t="s">
        <v>1703</v>
      </c>
      <c r="F665" s="4" t="s">
        <v>1704</v>
      </c>
      <c r="G665" s="4" t="s">
        <v>1792</v>
      </c>
      <c r="H665" s="3" t="s">
        <v>1429</v>
      </c>
      <c r="I665" s="27">
        <v>20.507636000000002</v>
      </c>
      <c r="J665" s="27">
        <v>-100.828693</v>
      </c>
      <c r="K665" s="3"/>
      <c r="L665" s="5" t="str">
        <f t="shared" si="21"/>
        <v>Ver en Google Maps</v>
      </c>
      <c r="M665" s="15">
        <v>2</v>
      </c>
      <c r="O665" s="1">
        <f>DAY(Tabla14[[#This Row],[Fecha de rev]])</f>
        <v>0</v>
      </c>
      <c r="P665" s="1">
        <f>MONTH(Tabla14[[#This Row],[Fecha de rev]])</f>
        <v>1</v>
      </c>
      <c r="Q665" s="1">
        <f>YEAR(Tabla14[[#This Row],[Fecha de rev]])</f>
        <v>1900</v>
      </c>
      <c r="AF665" s="121"/>
    </row>
    <row r="666" spans="1:32" x14ac:dyDescent="0.2">
      <c r="A666" s="14">
        <v>876</v>
      </c>
      <c r="B666" s="3" t="s">
        <v>1205</v>
      </c>
      <c r="C666" s="27" t="s">
        <v>14</v>
      </c>
      <c r="D666" s="27" t="s">
        <v>404</v>
      </c>
      <c r="E666" s="4" t="s">
        <v>1705</v>
      </c>
      <c r="F666" s="4" t="s">
        <v>1706</v>
      </c>
      <c r="G666" s="4" t="s">
        <v>360</v>
      </c>
      <c r="H666" s="3" t="s">
        <v>1429</v>
      </c>
      <c r="I666" s="27">
        <v>20.518196</v>
      </c>
      <c r="J666" s="27">
        <v>-100.81640299999999</v>
      </c>
      <c r="K666" s="3" t="s">
        <v>139</v>
      </c>
      <c r="L666" s="5" t="str">
        <f t="shared" si="21"/>
        <v>Ver en Google Maps</v>
      </c>
      <c r="M666" s="15">
        <v>1</v>
      </c>
      <c r="N666" s="7">
        <v>45941</v>
      </c>
      <c r="O666" s="1">
        <f>DAY(Tabla14[[#This Row],[Fecha de rev]])</f>
        <v>11</v>
      </c>
      <c r="P666" s="1">
        <f>MONTH(Tabla14[[#This Row],[Fecha de rev]])</f>
        <v>10</v>
      </c>
      <c r="Q666" s="1">
        <f>YEAR(Tabla14[[#This Row],[Fecha de rev]])</f>
        <v>2025</v>
      </c>
      <c r="R666" s="1">
        <v>1</v>
      </c>
      <c r="S666" s="1" t="s">
        <v>138</v>
      </c>
      <c r="T666" s="1" t="s">
        <v>138</v>
      </c>
      <c r="U666" s="1" t="s">
        <v>138</v>
      </c>
      <c r="V666" s="1" t="s">
        <v>138</v>
      </c>
      <c r="W666" s="1" t="s">
        <v>138</v>
      </c>
      <c r="X666" s="1" t="s">
        <v>138</v>
      </c>
      <c r="Y666" s="1" t="s">
        <v>138</v>
      </c>
      <c r="Z666" s="1" t="s">
        <v>138</v>
      </c>
      <c r="AA666" s="1">
        <v>49.2</v>
      </c>
      <c r="AB666" s="1">
        <v>53.1</v>
      </c>
      <c r="AC666" s="2" t="s">
        <v>968</v>
      </c>
      <c r="AD666" s="2" t="s">
        <v>1404</v>
      </c>
      <c r="AE666" s="1">
        <f t="shared" si="22"/>
        <v>8</v>
      </c>
      <c r="AF666" s="121" t="s">
        <v>3116</v>
      </c>
    </row>
    <row r="667" spans="1:32" x14ac:dyDescent="0.2">
      <c r="A667" s="14">
        <v>880</v>
      </c>
      <c r="B667" s="3" t="s">
        <v>1205</v>
      </c>
      <c r="C667" s="27" t="s">
        <v>14</v>
      </c>
      <c r="D667" s="27" t="s">
        <v>404</v>
      </c>
      <c r="E667" s="4" t="s">
        <v>1707</v>
      </c>
      <c r="F667" s="4" t="s">
        <v>1708</v>
      </c>
      <c r="G667" s="4" t="s">
        <v>1115</v>
      </c>
      <c r="H667" s="3" t="s">
        <v>1429</v>
      </c>
      <c r="I667" s="27">
        <v>20.5214</v>
      </c>
      <c r="J667" s="27">
        <v>-100.8314</v>
      </c>
      <c r="K667" s="3"/>
      <c r="L667" s="5" t="str">
        <f t="shared" si="21"/>
        <v>Ver en Google Maps</v>
      </c>
      <c r="M667" s="15">
        <v>2</v>
      </c>
      <c r="O667" s="1">
        <f>DAY(Tabla14[[#This Row],[Fecha de rev]])</f>
        <v>0</v>
      </c>
      <c r="P667" s="1">
        <f>MONTH(Tabla14[[#This Row],[Fecha de rev]])</f>
        <v>1</v>
      </c>
      <c r="Q667" s="1">
        <f>YEAR(Tabla14[[#This Row],[Fecha de rev]])</f>
        <v>1900</v>
      </c>
      <c r="AF667" s="121"/>
    </row>
    <row r="668" spans="1:32" x14ac:dyDescent="0.2">
      <c r="A668" s="14">
        <v>885</v>
      </c>
      <c r="B668" s="3" t="s">
        <v>1205</v>
      </c>
      <c r="C668" s="27" t="s">
        <v>18</v>
      </c>
      <c r="D668" s="27" t="s">
        <v>404</v>
      </c>
      <c r="E668" s="4" t="s">
        <v>1709</v>
      </c>
      <c r="F668" s="4" t="s">
        <v>1710</v>
      </c>
      <c r="G668" s="4" t="s">
        <v>1912</v>
      </c>
      <c r="H668" s="3" t="s">
        <v>1429</v>
      </c>
      <c r="I668" s="27">
        <v>20.518380000000001</v>
      </c>
      <c r="J668" s="27">
        <v>-100.83014</v>
      </c>
      <c r="K668" s="3" t="s">
        <v>139</v>
      </c>
      <c r="L668" s="5" t="str">
        <f t="shared" si="21"/>
        <v>Ver en Google Maps</v>
      </c>
      <c r="M668" s="15">
        <v>1</v>
      </c>
      <c r="N668" s="7">
        <v>45941</v>
      </c>
      <c r="O668" s="1">
        <f>DAY(Tabla14[[#This Row],[Fecha de rev]])</f>
        <v>11</v>
      </c>
      <c r="P668" s="1">
        <f>MONTH(Tabla14[[#This Row],[Fecha de rev]])</f>
        <v>10</v>
      </c>
      <c r="Q668" s="1">
        <f>YEAR(Tabla14[[#This Row],[Fecha de rev]])</f>
        <v>2025</v>
      </c>
      <c r="R668" s="1">
        <v>1</v>
      </c>
      <c r="S668" s="1" t="s">
        <v>138</v>
      </c>
      <c r="T668" s="1" t="s">
        <v>138</v>
      </c>
      <c r="U668" s="1" t="s">
        <v>138</v>
      </c>
      <c r="V668" s="1" t="s">
        <v>138</v>
      </c>
      <c r="W668" s="1" t="s">
        <v>138</v>
      </c>
      <c r="X668" s="1" t="s">
        <v>138</v>
      </c>
      <c r="Y668" s="1" t="s">
        <v>138</v>
      </c>
      <c r="Z668" s="1" t="s">
        <v>138</v>
      </c>
      <c r="AA668" s="1">
        <v>43</v>
      </c>
      <c r="AB668" s="1">
        <v>14.9</v>
      </c>
      <c r="AC668" s="2" t="s">
        <v>968</v>
      </c>
      <c r="AD668" s="2" t="s">
        <v>1404</v>
      </c>
      <c r="AE668" s="1">
        <f t="shared" si="22"/>
        <v>8</v>
      </c>
      <c r="AF668" s="121" t="s">
        <v>3116</v>
      </c>
    </row>
    <row r="669" spans="1:32" x14ac:dyDescent="0.2">
      <c r="A669" s="14">
        <v>889</v>
      </c>
      <c r="B669" s="3" t="s">
        <v>1205</v>
      </c>
      <c r="C669" s="27" t="s">
        <v>14</v>
      </c>
      <c r="D669" s="27" t="s">
        <v>404</v>
      </c>
      <c r="E669" s="4" t="s">
        <v>1711</v>
      </c>
      <c r="F669" s="4" t="s">
        <v>1712</v>
      </c>
      <c r="G669" s="4" t="s">
        <v>360</v>
      </c>
      <c r="H669" s="3" t="s">
        <v>1429</v>
      </c>
      <c r="I669" s="27">
        <v>20.518128000000001</v>
      </c>
      <c r="J669" s="27">
        <v>-100.816323</v>
      </c>
      <c r="K669" s="3" t="s">
        <v>139</v>
      </c>
      <c r="L669" s="5" t="str">
        <f t="shared" si="21"/>
        <v>Ver en Google Maps</v>
      </c>
      <c r="M669" s="15">
        <v>1</v>
      </c>
      <c r="N669" s="7">
        <v>45941</v>
      </c>
      <c r="O669" s="1">
        <f>DAY(Tabla14[[#This Row],[Fecha de rev]])</f>
        <v>11</v>
      </c>
      <c r="P669" s="1">
        <f>MONTH(Tabla14[[#This Row],[Fecha de rev]])</f>
        <v>10</v>
      </c>
      <c r="Q669" s="1">
        <f>YEAR(Tabla14[[#This Row],[Fecha de rev]])</f>
        <v>2025</v>
      </c>
      <c r="R669" s="1">
        <v>1</v>
      </c>
      <c r="S669" s="1" t="s">
        <v>138</v>
      </c>
      <c r="T669" s="1" t="s">
        <v>138</v>
      </c>
      <c r="U669" s="1" t="s">
        <v>138</v>
      </c>
      <c r="V669" s="1" t="s">
        <v>138</v>
      </c>
      <c r="W669" s="1" t="s">
        <v>138</v>
      </c>
      <c r="X669" s="1" t="s">
        <v>138</v>
      </c>
      <c r="Y669" s="1" t="s">
        <v>138</v>
      </c>
      <c r="Z669" s="1" t="s">
        <v>138</v>
      </c>
      <c r="AA669" s="1">
        <v>70.2</v>
      </c>
      <c r="AB669" s="1">
        <v>88.7</v>
      </c>
      <c r="AC669" s="2" t="s">
        <v>968</v>
      </c>
      <c r="AD669" s="2" t="s">
        <v>1404</v>
      </c>
      <c r="AE669" s="1">
        <f t="shared" si="22"/>
        <v>8</v>
      </c>
      <c r="AF669" s="121" t="s">
        <v>3116</v>
      </c>
    </row>
    <row r="670" spans="1:32" x14ac:dyDescent="0.2">
      <c r="A670" s="14">
        <v>891</v>
      </c>
      <c r="B670" s="3" t="s">
        <v>1205</v>
      </c>
      <c r="C670" s="27" t="s">
        <v>14</v>
      </c>
      <c r="D670" s="27" t="s">
        <v>404</v>
      </c>
      <c r="E670" s="4" t="s">
        <v>1713</v>
      </c>
      <c r="F670" s="4" t="s">
        <v>1714</v>
      </c>
      <c r="G670" s="4" t="s">
        <v>1853</v>
      </c>
      <c r="H670" s="3" t="s">
        <v>1429</v>
      </c>
      <c r="I670" s="27">
        <v>20.539065000000001</v>
      </c>
      <c r="J670" s="27">
        <v>-100.839404</v>
      </c>
      <c r="K670" s="3"/>
      <c r="L670" s="5" t="str">
        <f t="shared" si="21"/>
        <v>Ver en Google Maps</v>
      </c>
      <c r="M670" s="15">
        <v>1</v>
      </c>
      <c r="O670" s="1">
        <f>DAY(Tabla14[[#This Row],[Fecha de rev]])</f>
        <v>0</v>
      </c>
      <c r="P670" s="1">
        <f>MONTH(Tabla14[[#This Row],[Fecha de rev]])</f>
        <v>1</v>
      </c>
      <c r="Q670" s="1">
        <f>YEAR(Tabla14[[#This Row],[Fecha de rev]])</f>
        <v>1900</v>
      </c>
      <c r="AF670" s="121"/>
    </row>
    <row r="671" spans="1:32" x14ac:dyDescent="0.2">
      <c r="A671" s="14">
        <v>894</v>
      </c>
      <c r="B671" s="3" t="s">
        <v>1205</v>
      </c>
      <c r="C671" s="27" t="s">
        <v>14</v>
      </c>
      <c r="D671" s="27" t="s">
        <v>404</v>
      </c>
      <c r="E671" s="4" t="s">
        <v>1715</v>
      </c>
      <c r="F671" s="4" t="s">
        <v>1716</v>
      </c>
      <c r="G671" s="4" t="s">
        <v>1913</v>
      </c>
      <c r="H671" s="3" t="s">
        <v>1429</v>
      </c>
      <c r="I671" s="27">
        <v>20.518692999999999</v>
      </c>
      <c r="J671" s="27">
        <v>-100.83568699999999</v>
      </c>
      <c r="K671" s="3"/>
      <c r="L671" s="5" t="str">
        <f t="shared" si="21"/>
        <v>Ver en Google Maps</v>
      </c>
      <c r="M671" s="15">
        <v>1</v>
      </c>
      <c r="O671" s="1">
        <f>DAY(Tabla14[[#This Row],[Fecha de rev]])</f>
        <v>0</v>
      </c>
      <c r="P671" s="1">
        <f>MONTH(Tabla14[[#This Row],[Fecha de rev]])</f>
        <v>1</v>
      </c>
      <c r="Q671" s="1">
        <f>YEAR(Tabla14[[#This Row],[Fecha de rev]])</f>
        <v>1900</v>
      </c>
      <c r="AF671" s="121"/>
    </row>
    <row r="672" spans="1:32" x14ac:dyDescent="0.2">
      <c r="A672" s="14">
        <v>902</v>
      </c>
      <c r="B672" s="3" t="s">
        <v>1205</v>
      </c>
      <c r="C672" s="27" t="s">
        <v>14</v>
      </c>
      <c r="D672" s="27" t="s">
        <v>404</v>
      </c>
      <c r="E672" s="4" t="s">
        <v>1717</v>
      </c>
      <c r="F672" s="4" t="s">
        <v>1718</v>
      </c>
      <c r="G672" s="4" t="s">
        <v>1897</v>
      </c>
      <c r="H672" s="3" t="s">
        <v>1429</v>
      </c>
      <c r="I672" s="27">
        <v>20.523900000000001</v>
      </c>
      <c r="J672" s="27">
        <v>-100.84948</v>
      </c>
      <c r="K672" s="3"/>
      <c r="L672" s="5" t="str">
        <f t="shared" si="21"/>
        <v>Ver en Google Maps</v>
      </c>
      <c r="M672" s="15">
        <v>1</v>
      </c>
      <c r="O672" s="1">
        <f>DAY(Tabla14[[#This Row],[Fecha de rev]])</f>
        <v>0</v>
      </c>
      <c r="P672" s="1">
        <f>MONTH(Tabla14[[#This Row],[Fecha de rev]])</f>
        <v>1</v>
      </c>
      <c r="Q672" s="1">
        <f>YEAR(Tabla14[[#This Row],[Fecha de rev]])</f>
        <v>1900</v>
      </c>
      <c r="AF672" s="121"/>
    </row>
    <row r="673" spans="1:32" x14ac:dyDescent="0.2">
      <c r="A673" s="14">
        <v>914</v>
      </c>
      <c r="B673" s="3" t="s">
        <v>1205</v>
      </c>
      <c r="C673" s="27" t="s">
        <v>429</v>
      </c>
      <c r="D673" s="27" t="s">
        <v>16</v>
      </c>
      <c r="E673" s="4" t="s">
        <v>1719</v>
      </c>
      <c r="F673" s="4" t="s">
        <v>1720</v>
      </c>
      <c r="G673" s="4" t="s">
        <v>1782</v>
      </c>
      <c r="H673" s="3" t="s">
        <v>1429</v>
      </c>
      <c r="I673" s="27">
        <v>20.553056999999999</v>
      </c>
      <c r="J673" s="27">
        <v>-100.847567</v>
      </c>
      <c r="K673" s="3"/>
      <c r="L673" s="5" t="str">
        <f t="shared" si="21"/>
        <v>Ver en Google Maps</v>
      </c>
      <c r="M673" s="15">
        <v>1</v>
      </c>
      <c r="O673" s="1">
        <f>DAY(Tabla14[[#This Row],[Fecha de rev]])</f>
        <v>0</v>
      </c>
      <c r="P673" s="1">
        <f>MONTH(Tabla14[[#This Row],[Fecha de rev]])</f>
        <v>1</v>
      </c>
      <c r="Q673" s="1">
        <f>YEAR(Tabla14[[#This Row],[Fecha de rev]])</f>
        <v>1900</v>
      </c>
      <c r="AF673" s="121"/>
    </row>
    <row r="674" spans="1:32" x14ac:dyDescent="0.2">
      <c r="A674" s="14">
        <v>921</v>
      </c>
      <c r="B674" s="3" t="s">
        <v>1205</v>
      </c>
      <c r="C674" s="27" t="s">
        <v>429</v>
      </c>
      <c r="D674" s="27" t="s">
        <v>336</v>
      </c>
      <c r="E674" s="4" t="s">
        <v>1721</v>
      </c>
      <c r="F674" s="4" t="s">
        <v>1722</v>
      </c>
      <c r="G674" s="4" t="s">
        <v>1069</v>
      </c>
      <c r="H674" s="3" t="s">
        <v>1429</v>
      </c>
      <c r="I674" s="27">
        <v>20.548596</v>
      </c>
      <c r="J674" s="27">
        <v>-100.787087</v>
      </c>
      <c r="K674" s="3"/>
      <c r="L674" s="5" t="str">
        <f t="shared" si="21"/>
        <v>Ver en Google Maps</v>
      </c>
      <c r="M674" s="15">
        <v>2</v>
      </c>
      <c r="O674" s="1">
        <f>DAY(Tabla14[[#This Row],[Fecha de rev]])</f>
        <v>0</v>
      </c>
      <c r="P674" s="1">
        <f>MONTH(Tabla14[[#This Row],[Fecha de rev]])</f>
        <v>1</v>
      </c>
      <c r="Q674" s="1">
        <f>YEAR(Tabla14[[#This Row],[Fecha de rev]])</f>
        <v>1900</v>
      </c>
      <c r="AF674" s="121"/>
    </row>
    <row r="675" spans="1:32" x14ac:dyDescent="0.2">
      <c r="A675" s="14">
        <v>929</v>
      </c>
      <c r="B675" s="3" t="s">
        <v>1205</v>
      </c>
      <c r="C675" s="27" t="s">
        <v>429</v>
      </c>
      <c r="D675" s="27" t="s">
        <v>336</v>
      </c>
      <c r="E675" s="4" t="s">
        <v>1723</v>
      </c>
      <c r="F675" s="4" t="s">
        <v>1724</v>
      </c>
      <c r="G675" s="4" t="s">
        <v>1793</v>
      </c>
      <c r="H675" s="3" t="s">
        <v>1429</v>
      </c>
      <c r="I675" s="27">
        <v>20.514151999999999</v>
      </c>
      <c r="J675" s="27">
        <v>-100.823305</v>
      </c>
      <c r="K675" s="3"/>
      <c r="L675" s="5" t="str">
        <f t="shared" si="21"/>
        <v>Ver en Google Maps</v>
      </c>
      <c r="M675" s="15">
        <v>2</v>
      </c>
      <c r="O675" s="1">
        <f>DAY(Tabla14[[#This Row],[Fecha de rev]])</f>
        <v>0</v>
      </c>
      <c r="P675" s="1">
        <f>MONTH(Tabla14[[#This Row],[Fecha de rev]])</f>
        <v>1</v>
      </c>
      <c r="Q675" s="1">
        <f>YEAR(Tabla14[[#This Row],[Fecha de rev]])</f>
        <v>1900</v>
      </c>
      <c r="AF675" s="121"/>
    </row>
    <row r="676" spans="1:32" x14ac:dyDescent="0.2">
      <c r="A676" s="14">
        <v>934</v>
      </c>
      <c r="B676" s="3" t="s">
        <v>1205</v>
      </c>
      <c r="C676" s="27" t="s">
        <v>429</v>
      </c>
      <c r="D676" s="27" t="s">
        <v>336</v>
      </c>
      <c r="E676" s="4" t="s">
        <v>1725</v>
      </c>
      <c r="F676" s="4" t="s">
        <v>1726</v>
      </c>
      <c r="G676" s="4" t="s">
        <v>1888</v>
      </c>
      <c r="H676" s="3" t="s">
        <v>1429</v>
      </c>
      <c r="I676" s="27">
        <v>20.537030000000001</v>
      </c>
      <c r="J676" s="27">
        <v>-100.80907000000001</v>
      </c>
      <c r="K676" s="3"/>
      <c r="L676" s="5" t="str">
        <f t="shared" si="21"/>
        <v>Ver en Google Maps</v>
      </c>
      <c r="M676" s="15">
        <v>3</v>
      </c>
      <c r="O676" s="1">
        <f>DAY(Tabla14[[#This Row],[Fecha de rev]])</f>
        <v>0</v>
      </c>
      <c r="P676" s="1">
        <f>MONTH(Tabla14[[#This Row],[Fecha de rev]])</f>
        <v>1</v>
      </c>
      <c r="Q676" s="1">
        <f>YEAR(Tabla14[[#This Row],[Fecha de rev]])</f>
        <v>1900</v>
      </c>
      <c r="AF676" s="121"/>
    </row>
    <row r="677" spans="1:32" x14ac:dyDescent="0.2">
      <c r="A677" s="14">
        <v>941</v>
      </c>
      <c r="B677" s="3" t="s">
        <v>1205</v>
      </c>
      <c r="C677" s="27" t="s">
        <v>429</v>
      </c>
      <c r="D677" s="27" t="s">
        <v>132</v>
      </c>
      <c r="E677" s="4" t="s">
        <v>1727</v>
      </c>
      <c r="F677" s="4" t="s">
        <v>1728</v>
      </c>
      <c r="G677" s="4" t="s">
        <v>1843</v>
      </c>
      <c r="H677" s="3" t="s">
        <v>1429</v>
      </c>
      <c r="I677" s="27">
        <v>20.506502999999999</v>
      </c>
      <c r="J677" s="27">
        <v>-100.77705</v>
      </c>
      <c r="K677" s="3"/>
      <c r="L677" s="5" t="str">
        <f t="shared" si="21"/>
        <v>Ver en Google Maps</v>
      </c>
      <c r="M677" s="15">
        <v>2</v>
      </c>
      <c r="O677" s="1">
        <f>DAY(Tabla14[[#This Row],[Fecha de rev]])</f>
        <v>0</v>
      </c>
      <c r="P677" s="1">
        <f>MONTH(Tabla14[[#This Row],[Fecha de rev]])</f>
        <v>1</v>
      </c>
      <c r="Q677" s="1">
        <f>YEAR(Tabla14[[#This Row],[Fecha de rev]])</f>
        <v>1900</v>
      </c>
      <c r="AF677" s="121"/>
    </row>
    <row r="678" spans="1:32" x14ac:dyDescent="0.2">
      <c r="A678" s="14">
        <v>942</v>
      </c>
      <c r="B678" s="3" t="s">
        <v>1205</v>
      </c>
      <c r="C678" s="27" t="s">
        <v>429</v>
      </c>
      <c r="D678" s="27" t="s">
        <v>132</v>
      </c>
      <c r="E678" s="4" t="s">
        <v>1729</v>
      </c>
      <c r="F678" s="4" t="s">
        <v>1730</v>
      </c>
      <c r="G678" s="4" t="s">
        <v>1794</v>
      </c>
      <c r="H678" s="3" t="s">
        <v>1429</v>
      </c>
      <c r="I678" s="27">
        <v>20.492418000000001</v>
      </c>
      <c r="J678" s="27">
        <v>-100.827743</v>
      </c>
      <c r="K678" s="3"/>
      <c r="L678" s="5" t="str">
        <f t="shared" si="21"/>
        <v>Ver en Google Maps</v>
      </c>
      <c r="M678" s="15">
        <v>2</v>
      </c>
      <c r="O678" s="1">
        <f>DAY(Tabla14[[#This Row],[Fecha de rev]])</f>
        <v>0</v>
      </c>
      <c r="P678" s="1">
        <f>MONTH(Tabla14[[#This Row],[Fecha de rev]])</f>
        <v>1</v>
      </c>
      <c r="Q678" s="1">
        <f>YEAR(Tabla14[[#This Row],[Fecha de rev]])</f>
        <v>1900</v>
      </c>
      <c r="AF678" s="121"/>
    </row>
    <row r="679" spans="1:32" x14ac:dyDescent="0.2">
      <c r="A679" s="14">
        <v>943</v>
      </c>
      <c r="B679" s="3" t="s">
        <v>1205</v>
      </c>
      <c r="C679" s="27" t="s">
        <v>429</v>
      </c>
      <c r="D679" s="27" t="s">
        <v>132</v>
      </c>
      <c r="E679" s="4" t="s">
        <v>1731</v>
      </c>
      <c r="F679" s="4" t="s">
        <v>1732</v>
      </c>
      <c r="G679" s="4" t="s">
        <v>1914</v>
      </c>
      <c r="H679" s="3" t="s">
        <v>1429</v>
      </c>
      <c r="I679" s="27">
        <v>20.561419999999998</v>
      </c>
      <c r="J679" s="27">
        <v>-100.85699</v>
      </c>
      <c r="K679" s="3"/>
      <c r="L679" s="5" t="str">
        <f t="shared" si="21"/>
        <v>Ver en Google Maps</v>
      </c>
      <c r="M679" s="15">
        <v>2</v>
      </c>
      <c r="O679" s="1">
        <f>DAY(Tabla14[[#This Row],[Fecha de rev]])</f>
        <v>0</v>
      </c>
      <c r="P679" s="1">
        <f>MONTH(Tabla14[[#This Row],[Fecha de rev]])</f>
        <v>1</v>
      </c>
      <c r="Q679" s="1">
        <f>YEAR(Tabla14[[#This Row],[Fecha de rev]])</f>
        <v>1900</v>
      </c>
      <c r="AF679" s="121"/>
    </row>
    <row r="680" spans="1:32" x14ac:dyDescent="0.2">
      <c r="A680" s="14">
        <v>950</v>
      </c>
      <c r="B680" s="3" t="s">
        <v>1205</v>
      </c>
      <c r="C680" s="27" t="s">
        <v>429</v>
      </c>
      <c r="D680" s="27" t="s">
        <v>132</v>
      </c>
      <c r="E680" s="4" t="s">
        <v>1733</v>
      </c>
      <c r="F680" s="4" t="s">
        <v>1734</v>
      </c>
      <c r="G680" s="4" t="s">
        <v>1915</v>
      </c>
      <c r="H680" s="3" t="s">
        <v>1429</v>
      </c>
      <c r="I680" s="27">
        <v>20.551753999999999</v>
      </c>
      <c r="J680" s="27">
        <v>-100.819626</v>
      </c>
      <c r="K680" s="3"/>
      <c r="L680" s="5" t="str">
        <f t="shared" si="21"/>
        <v>Ver en Google Maps</v>
      </c>
      <c r="M680" s="15">
        <v>2</v>
      </c>
      <c r="O680" s="1">
        <f>DAY(Tabla14[[#This Row],[Fecha de rev]])</f>
        <v>0</v>
      </c>
      <c r="P680" s="1">
        <f>MONTH(Tabla14[[#This Row],[Fecha de rev]])</f>
        <v>1</v>
      </c>
      <c r="Q680" s="1">
        <f>YEAR(Tabla14[[#This Row],[Fecha de rev]])</f>
        <v>1900</v>
      </c>
      <c r="AF680" s="121"/>
    </row>
    <row r="681" spans="1:32" x14ac:dyDescent="0.2">
      <c r="A681" s="14">
        <v>958</v>
      </c>
      <c r="B681" s="3" t="s">
        <v>1205</v>
      </c>
      <c r="C681" s="27" t="s">
        <v>87</v>
      </c>
      <c r="D681" s="27" t="s">
        <v>842</v>
      </c>
      <c r="E681" s="4" t="s">
        <v>1735</v>
      </c>
      <c r="F681" s="4" t="s">
        <v>1736</v>
      </c>
      <c r="G681" s="4" t="s">
        <v>1846</v>
      </c>
      <c r="H681" s="3" t="s">
        <v>1429</v>
      </c>
      <c r="I681" s="27">
        <v>20.525535000000001</v>
      </c>
      <c r="J681" s="27">
        <v>-100.846216</v>
      </c>
      <c r="K681" s="3"/>
      <c r="L681" s="5" t="str">
        <f t="shared" si="21"/>
        <v>Ver en Google Maps</v>
      </c>
      <c r="M681" s="15">
        <v>1</v>
      </c>
      <c r="O681" s="1">
        <f>DAY(Tabla14[[#This Row],[Fecha de rev]])</f>
        <v>0</v>
      </c>
      <c r="P681" s="1">
        <f>MONTH(Tabla14[[#This Row],[Fecha de rev]])</f>
        <v>1</v>
      </c>
      <c r="Q681" s="1">
        <f>YEAR(Tabla14[[#This Row],[Fecha de rev]])</f>
        <v>1900</v>
      </c>
      <c r="AF681" s="121"/>
    </row>
    <row r="682" spans="1:32" x14ac:dyDescent="0.2">
      <c r="A682" s="14">
        <v>959</v>
      </c>
      <c r="B682" s="3" t="s">
        <v>1205</v>
      </c>
      <c r="C682" s="27" t="s">
        <v>87</v>
      </c>
      <c r="D682" s="27" t="s">
        <v>805</v>
      </c>
      <c r="E682" s="4" t="s">
        <v>1737</v>
      </c>
      <c r="F682" s="4" t="s">
        <v>1738</v>
      </c>
      <c r="G682" s="4" t="s">
        <v>980</v>
      </c>
      <c r="H682" s="3" t="s">
        <v>1429</v>
      </c>
      <c r="I682" s="27">
        <v>20.529299999999999</v>
      </c>
      <c r="J682" s="27">
        <v>-100.825485</v>
      </c>
      <c r="K682" s="3"/>
      <c r="L682" s="5" t="str">
        <f t="shared" si="21"/>
        <v>Ver en Google Maps</v>
      </c>
      <c r="M682" s="15">
        <v>2</v>
      </c>
      <c r="O682" s="1">
        <f>DAY(Tabla14[[#This Row],[Fecha de rev]])</f>
        <v>0</v>
      </c>
      <c r="P682" s="1">
        <f>MONTH(Tabla14[[#This Row],[Fecha de rev]])</f>
        <v>1</v>
      </c>
      <c r="Q682" s="1">
        <f>YEAR(Tabla14[[#This Row],[Fecha de rev]])</f>
        <v>1900</v>
      </c>
      <c r="AF682" s="121"/>
    </row>
    <row r="683" spans="1:32" x14ac:dyDescent="0.2">
      <c r="A683" s="14">
        <v>1005</v>
      </c>
      <c r="B683" s="3" t="s">
        <v>1205</v>
      </c>
      <c r="C683" s="27" t="s">
        <v>87</v>
      </c>
      <c r="D683" s="27" t="s">
        <v>563</v>
      </c>
      <c r="E683" s="4" t="s">
        <v>1739</v>
      </c>
      <c r="F683" s="4" t="s">
        <v>1740</v>
      </c>
      <c r="G683" s="4" t="s">
        <v>1861</v>
      </c>
      <c r="H683" s="3" t="s">
        <v>1429</v>
      </c>
      <c r="I683" s="27">
        <v>20.54673</v>
      </c>
      <c r="J683" s="27">
        <v>-100.806952</v>
      </c>
      <c r="K683" s="3"/>
      <c r="L683" s="5" t="str">
        <f t="shared" si="21"/>
        <v>Ver en Google Maps</v>
      </c>
      <c r="M683" s="15">
        <v>2</v>
      </c>
      <c r="O683" s="1">
        <f>DAY(Tabla14[[#This Row],[Fecha de rev]])</f>
        <v>0</v>
      </c>
      <c r="P683" s="1">
        <f>MONTH(Tabla14[[#This Row],[Fecha de rev]])</f>
        <v>1</v>
      </c>
      <c r="Q683" s="1">
        <f>YEAR(Tabla14[[#This Row],[Fecha de rev]])</f>
        <v>1900</v>
      </c>
      <c r="AF683" s="121"/>
    </row>
    <row r="684" spans="1:32" x14ac:dyDescent="0.2">
      <c r="A684" s="14">
        <v>1006</v>
      </c>
      <c r="B684" s="3" t="s">
        <v>1205</v>
      </c>
      <c r="C684" s="27" t="s">
        <v>87</v>
      </c>
      <c r="D684" s="27" t="s">
        <v>563</v>
      </c>
      <c r="E684" s="4" t="s">
        <v>1741</v>
      </c>
      <c r="F684" s="4" t="s">
        <v>1742</v>
      </c>
      <c r="G684" s="4" t="s">
        <v>1883</v>
      </c>
      <c r="H684" s="3" t="s">
        <v>1429</v>
      </c>
      <c r="I684" s="27">
        <v>20.510221000000001</v>
      </c>
      <c r="J684" s="27">
        <v>-100.835823</v>
      </c>
      <c r="K684" s="3"/>
      <c r="L684" s="5" t="str">
        <f t="shared" si="21"/>
        <v>Ver en Google Maps</v>
      </c>
      <c r="M684" s="15">
        <v>2</v>
      </c>
      <c r="O684" s="1">
        <f>DAY(Tabla14[[#This Row],[Fecha de rev]])</f>
        <v>0</v>
      </c>
      <c r="P684" s="1">
        <f>MONTH(Tabla14[[#This Row],[Fecha de rev]])</f>
        <v>1</v>
      </c>
      <c r="Q684" s="1">
        <f>YEAR(Tabla14[[#This Row],[Fecha de rev]])</f>
        <v>1900</v>
      </c>
      <c r="AF684" s="121"/>
    </row>
    <row r="685" spans="1:32" x14ac:dyDescent="0.2">
      <c r="A685" s="14">
        <v>1011</v>
      </c>
      <c r="B685" s="3" t="s">
        <v>1205</v>
      </c>
      <c r="C685" s="27" t="s">
        <v>87</v>
      </c>
      <c r="D685" s="27" t="s">
        <v>842</v>
      </c>
      <c r="E685" s="4" t="s">
        <v>1743</v>
      </c>
      <c r="F685" s="4" t="s">
        <v>1744</v>
      </c>
      <c r="G685" s="4" t="s">
        <v>1846</v>
      </c>
      <c r="H685" s="3" t="s">
        <v>1429</v>
      </c>
      <c r="I685" s="27">
        <v>20.5261</v>
      </c>
      <c r="J685" s="27">
        <v>-100.846</v>
      </c>
      <c r="K685" s="3"/>
      <c r="L685" s="5" t="str">
        <f t="shared" si="21"/>
        <v>Ver en Google Maps</v>
      </c>
      <c r="M685" s="15">
        <v>1</v>
      </c>
      <c r="O685" s="1">
        <f>DAY(Tabla14[[#This Row],[Fecha de rev]])</f>
        <v>0</v>
      </c>
      <c r="P685" s="1">
        <f>MONTH(Tabla14[[#This Row],[Fecha de rev]])</f>
        <v>1</v>
      </c>
      <c r="Q685" s="1">
        <f>YEAR(Tabla14[[#This Row],[Fecha de rev]])</f>
        <v>1900</v>
      </c>
      <c r="AF685" s="121"/>
    </row>
    <row r="686" spans="1:32" x14ac:dyDescent="0.2">
      <c r="A686" s="14">
        <v>1012</v>
      </c>
      <c r="B686" s="3" t="s">
        <v>1205</v>
      </c>
      <c r="C686" s="27" t="s">
        <v>87</v>
      </c>
      <c r="D686" s="27" t="s">
        <v>782</v>
      </c>
      <c r="E686" s="4" t="s">
        <v>1745</v>
      </c>
      <c r="F686" s="4" t="s">
        <v>1746</v>
      </c>
      <c r="G686" s="4" t="s">
        <v>1846</v>
      </c>
      <c r="H686" s="3" t="s">
        <v>1429</v>
      </c>
      <c r="I686" s="27">
        <v>20.526199999999999</v>
      </c>
      <c r="J686" s="27">
        <v>-100.846</v>
      </c>
      <c r="K686" s="3"/>
      <c r="L686" s="5" t="str">
        <f t="shared" si="21"/>
        <v>Ver en Google Maps</v>
      </c>
      <c r="M686" s="15">
        <v>4</v>
      </c>
      <c r="O686" s="1">
        <f>DAY(Tabla14[[#This Row],[Fecha de rev]])</f>
        <v>0</v>
      </c>
      <c r="P686" s="1">
        <f>MONTH(Tabla14[[#This Row],[Fecha de rev]])</f>
        <v>1</v>
      </c>
      <c r="Q686" s="1">
        <f>YEAR(Tabla14[[#This Row],[Fecha de rev]])</f>
        <v>1900</v>
      </c>
      <c r="AF686" s="121"/>
    </row>
    <row r="687" spans="1:32" x14ac:dyDescent="0.2">
      <c r="A687" s="14">
        <v>1013</v>
      </c>
      <c r="B687" s="3" t="s">
        <v>1205</v>
      </c>
      <c r="C687" s="27" t="s">
        <v>87</v>
      </c>
      <c r="D687" s="27" t="s">
        <v>1747</v>
      </c>
      <c r="E687" s="4" t="s">
        <v>1748</v>
      </c>
      <c r="F687" s="4" t="s">
        <v>1746</v>
      </c>
      <c r="G687" s="4" t="s">
        <v>1846</v>
      </c>
      <c r="H687" s="3" t="s">
        <v>1429</v>
      </c>
      <c r="I687" s="27">
        <v>20.526199999999999</v>
      </c>
      <c r="J687" s="27">
        <v>-100.846</v>
      </c>
      <c r="K687" s="3"/>
      <c r="L687" s="5" t="str">
        <f t="shared" si="21"/>
        <v>Ver en Google Maps</v>
      </c>
      <c r="M687" s="15">
        <v>1</v>
      </c>
      <c r="O687" s="1">
        <f>DAY(Tabla14[[#This Row],[Fecha de rev]])</f>
        <v>0</v>
      </c>
      <c r="P687" s="1">
        <f>MONTH(Tabla14[[#This Row],[Fecha de rev]])</f>
        <v>1</v>
      </c>
      <c r="Q687" s="1">
        <f>YEAR(Tabla14[[#This Row],[Fecha de rev]])</f>
        <v>1900</v>
      </c>
      <c r="AF687" s="121"/>
    </row>
    <row r="688" spans="1:32" x14ac:dyDescent="0.2">
      <c r="A688" s="14">
        <v>1021</v>
      </c>
      <c r="B688" s="3" t="s">
        <v>1205</v>
      </c>
      <c r="C688" s="27" t="s">
        <v>87</v>
      </c>
      <c r="D688" s="27" t="s">
        <v>563</v>
      </c>
      <c r="E688" s="4" t="s">
        <v>1749</v>
      </c>
      <c r="F688" s="4" t="s">
        <v>1750</v>
      </c>
      <c r="G688" s="4" t="s">
        <v>1887</v>
      </c>
      <c r="H688" s="3" t="s">
        <v>1429</v>
      </c>
      <c r="I688" s="27">
        <v>20.505694999999999</v>
      </c>
      <c r="J688" s="27">
        <v>-100.79061400000001</v>
      </c>
      <c r="K688" s="3"/>
      <c r="L688" s="5" t="str">
        <f t="shared" si="21"/>
        <v>Ver en Google Maps</v>
      </c>
      <c r="M688" s="15">
        <v>2</v>
      </c>
      <c r="O688" s="1">
        <f>DAY(Tabla14[[#This Row],[Fecha de rev]])</f>
        <v>0</v>
      </c>
      <c r="P688" s="1">
        <f>MONTH(Tabla14[[#This Row],[Fecha de rev]])</f>
        <v>1</v>
      </c>
      <c r="Q688" s="1">
        <f>YEAR(Tabla14[[#This Row],[Fecha de rev]])</f>
        <v>1900</v>
      </c>
      <c r="AF688" s="121"/>
    </row>
    <row r="689" spans="1:32" x14ac:dyDescent="0.2">
      <c r="A689" s="14">
        <v>1023</v>
      </c>
      <c r="B689" s="3" t="s">
        <v>1205</v>
      </c>
      <c r="C689" s="27" t="s">
        <v>87</v>
      </c>
      <c r="D689" s="27" t="s">
        <v>782</v>
      </c>
      <c r="E689" s="4" t="s">
        <v>1751</v>
      </c>
      <c r="F689" s="4" t="s">
        <v>1752</v>
      </c>
      <c r="G689" s="4" t="s">
        <v>1795</v>
      </c>
      <c r="H689" s="3" t="s">
        <v>1429</v>
      </c>
      <c r="I689" s="27">
        <v>20.491707000000002</v>
      </c>
      <c r="J689" s="27">
        <v>-100.83602</v>
      </c>
      <c r="K689" s="3"/>
      <c r="L689" s="5" t="str">
        <f t="shared" si="21"/>
        <v>Ver en Google Maps</v>
      </c>
      <c r="M689" s="15">
        <v>3</v>
      </c>
      <c r="O689" s="1">
        <f>DAY(Tabla14[[#This Row],[Fecha de rev]])</f>
        <v>0</v>
      </c>
      <c r="P689" s="1">
        <f>MONTH(Tabla14[[#This Row],[Fecha de rev]])</f>
        <v>1</v>
      </c>
      <c r="Q689" s="1">
        <f>YEAR(Tabla14[[#This Row],[Fecha de rev]])</f>
        <v>1900</v>
      </c>
      <c r="AF689" s="121"/>
    </row>
    <row r="690" spans="1:32" x14ac:dyDescent="0.2">
      <c r="A690" s="14">
        <v>1029</v>
      </c>
      <c r="B690" s="3" t="s">
        <v>1205</v>
      </c>
      <c r="C690" s="27" t="s">
        <v>87</v>
      </c>
      <c r="D690" s="27" t="s">
        <v>805</v>
      </c>
      <c r="E690" s="4" t="s">
        <v>1753</v>
      </c>
      <c r="F690" s="4" t="s">
        <v>1754</v>
      </c>
      <c r="G690" s="4" t="s">
        <v>1916</v>
      </c>
      <c r="H690" s="3" t="s">
        <v>1429</v>
      </c>
      <c r="I690" s="27">
        <v>20.545776</v>
      </c>
      <c r="J690" s="27">
        <v>-100.85337699999999</v>
      </c>
      <c r="K690" s="3"/>
      <c r="L690" s="5" t="str">
        <f t="shared" si="21"/>
        <v>Ver en Google Maps</v>
      </c>
      <c r="M690" s="15">
        <v>2</v>
      </c>
      <c r="O690" s="1">
        <f>DAY(Tabla14[[#This Row],[Fecha de rev]])</f>
        <v>0</v>
      </c>
      <c r="P690" s="1">
        <f>MONTH(Tabla14[[#This Row],[Fecha de rev]])</f>
        <v>1</v>
      </c>
      <c r="Q690" s="1">
        <f>YEAR(Tabla14[[#This Row],[Fecha de rev]])</f>
        <v>1900</v>
      </c>
      <c r="AF690" s="121"/>
    </row>
    <row r="691" spans="1:32" x14ac:dyDescent="0.2">
      <c r="A691" s="14">
        <v>1045</v>
      </c>
      <c r="B691" s="3" t="s">
        <v>1205</v>
      </c>
      <c r="C691" s="27" t="s">
        <v>87</v>
      </c>
      <c r="D691" s="27" t="s">
        <v>805</v>
      </c>
      <c r="E691" s="4" t="s">
        <v>1755</v>
      </c>
      <c r="F691" s="4" t="s">
        <v>1756</v>
      </c>
      <c r="G691" s="4" t="s">
        <v>1917</v>
      </c>
      <c r="H691" s="3" t="s">
        <v>1429</v>
      </c>
      <c r="I691" s="27">
        <v>20.551490000000001</v>
      </c>
      <c r="J691" s="27">
        <v>-100.782714</v>
      </c>
      <c r="K691" s="3"/>
      <c r="L691" s="5" t="str">
        <f t="shared" si="21"/>
        <v>Ver en Google Maps</v>
      </c>
      <c r="M691" s="15">
        <v>2</v>
      </c>
      <c r="O691" s="1">
        <f>DAY(Tabla14[[#This Row],[Fecha de rev]])</f>
        <v>0</v>
      </c>
      <c r="P691" s="1">
        <f>MONTH(Tabla14[[#This Row],[Fecha de rev]])</f>
        <v>1</v>
      </c>
      <c r="Q691" s="1">
        <f>YEAR(Tabla14[[#This Row],[Fecha de rev]])</f>
        <v>1900</v>
      </c>
      <c r="AF691" s="121"/>
    </row>
    <row r="692" spans="1:32" x14ac:dyDescent="0.2">
      <c r="A692" s="14">
        <v>1058</v>
      </c>
      <c r="B692" s="3" t="s">
        <v>1205</v>
      </c>
      <c r="C692" s="27" t="s">
        <v>14</v>
      </c>
      <c r="D692" s="27" t="s">
        <v>735</v>
      </c>
      <c r="E692" s="4" t="s">
        <v>1757</v>
      </c>
      <c r="F692" s="4" t="s">
        <v>1758</v>
      </c>
      <c r="G692" s="4" t="s">
        <v>1918</v>
      </c>
      <c r="H692" s="3" t="s">
        <v>1429</v>
      </c>
      <c r="I692" s="27">
        <v>20.560148000000002</v>
      </c>
      <c r="J692" s="27">
        <v>-100.864902</v>
      </c>
      <c r="K692" s="3"/>
      <c r="L692" s="5" t="str">
        <f t="shared" si="21"/>
        <v>Ver en Google Maps</v>
      </c>
      <c r="M692" s="15">
        <v>2</v>
      </c>
      <c r="O692" s="1">
        <f>DAY(Tabla14[[#This Row],[Fecha de rev]])</f>
        <v>0</v>
      </c>
      <c r="P692" s="1">
        <f>MONTH(Tabla14[[#This Row],[Fecha de rev]])</f>
        <v>1</v>
      </c>
      <c r="Q692" s="1">
        <f>YEAR(Tabla14[[#This Row],[Fecha de rev]])</f>
        <v>1900</v>
      </c>
      <c r="AF692" s="121"/>
    </row>
    <row r="693" spans="1:32" x14ac:dyDescent="0.2">
      <c r="A693" s="14">
        <v>1063</v>
      </c>
      <c r="B693" s="3" t="s">
        <v>1205</v>
      </c>
      <c r="C693" s="27" t="s">
        <v>14</v>
      </c>
      <c r="D693" s="27" t="s">
        <v>735</v>
      </c>
      <c r="E693" s="4" t="s">
        <v>1759</v>
      </c>
      <c r="F693" s="4" t="s">
        <v>1760</v>
      </c>
      <c r="G693" s="4" t="s">
        <v>1781</v>
      </c>
      <c r="H693" s="3" t="s">
        <v>1429</v>
      </c>
      <c r="I693" s="27">
        <v>20.534421999999999</v>
      </c>
      <c r="J693" s="27">
        <v>-100.82099700000001</v>
      </c>
      <c r="K693" s="3"/>
      <c r="L693" s="5" t="str">
        <f t="shared" si="21"/>
        <v>Ver en Google Maps</v>
      </c>
      <c r="M693" s="15">
        <v>2</v>
      </c>
      <c r="O693" s="1">
        <f>DAY(Tabla14[[#This Row],[Fecha de rev]])</f>
        <v>0</v>
      </c>
      <c r="P693" s="1">
        <f>MONTH(Tabla14[[#This Row],[Fecha de rev]])</f>
        <v>1</v>
      </c>
      <c r="Q693" s="1">
        <f>YEAR(Tabla14[[#This Row],[Fecha de rev]])</f>
        <v>1900</v>
      </c>
      <c r="AF693" s="121"/>
    </row>
    <row r="694" spans="1:32" x14ac:dyDescent="0.2">
      <c r="A694" s="14">
        <v>1069</v>
      </c>
      <c r="B694" s="3" t="s">
        <v>1205</v>
      </c>
      <c r="C694" s="27" t="s">
        <v>429</v>
      </c>
      <c r="D694" s="27" t="s">
        <v>132</v>
      </c>
      <c r="E694" s="4" t="s">
        <v>1761</v>
      </c>
      <c r="F694" s="4" t="s">
        <v>1762</v>
      </c>
      <c r="G694" s="4" t="s">
        <v>1853</v>
      </c>
      <c r="H694" s="3" t="s">
        <v>1429</v>
      </c>
      <c r="I694" s="27">
        <v>20.539380000000001</v>
      </c>
      <c r="J694" s="27">
        <v>-100.84034</v>
      </c>
      <c r="K694" s="3"/>
      <c r="L694" s="5" t="str">
        <f t="shared" si="21"/>
        <v>Ver en Google Maps</v>
      </c>
      <c r="M694" s="15">
        <v>2</v>
      </c>
      <c r="O694" s="1">
        <f>DAY(Tabla14[[#This Row],[Fecha de rev]])</f>
        <v>0</v>
      </c>
      <c r="P694" s="1">
        <f>MONTH(Tabla14[[#This Row],[Fecha de rev]])</f>
        <v>1</v>
      </c>
      <c r="Q694" s="1">
        <f>YEAR(Tabla14[[#This Row],[Fecha de rev]])</f>
        <v>1900</v>
      </c>
      <c r="AF694" s="121"/>
    </row>
    <row r="695" spans="1:32" x14ac:dyDescent="0.2">
      <c r="A695" s="14">
        <v>1070</v>
      </c>
      <c r="B695" s="3" t="s">
        <v>1205</v>
      </c>
      <c r="C695" s="27" t="s">
        <v>429</v>
      </c>
      <c r="D695" s="27" t="s">
        <v>336</v>
      </c>
      <c r="E695" s="4" t="s">
        <v>1763</v>
      </c>
      <c r="F695" s="4" t="s">
        <v>1764</v>
      </c>
      <c r="G695" s="4" t="s">
        <v>1796</v>
      </c>
      <c r="H695" s="3" t="s">
        <v>1429</v>
      </c>
      <c r="I695" s="27">
        <v>20.54486</v>
      </c>
      <c r="J695" s="27">
        <v>-100.81638</v>
      </c>
      <c r="K695" s="3"/>
      <c r="L695" s="5" t="str">
        <f t="shared" si="21"/>
        <v>Ver en Google Maps</v>
      </c>
      <c r="M695" s="15">
        <v>2</v>
      </c>
      <c r="O695" s="1">
        <f>DAY(Tabla14[[#This Row],[Fecha de rev]])</f>
        <v>0</v>
      </c>
      <c r="P695" s="1">
        <f>MONTH(Tabla14[[#This Row],[Fecha de rev]])</f>
        <v>1</v>
      </c>
      <c r="Q695" s="1">
        <f>YEAR(Tabla14[[#This Row],[Fecha de rev]])</f>
        <v>1900</v>
      </c>
      <c r="AF695" s="121"/>
    </row>
    <row r="696" spans="1:32" x14ac:dyDescent="0.2">
      <c r="A696" s="14">
        <v>1074</v>
      </c>
      <c r="B696" s="3" t="s">
        <v>1205</v>
      </c>
      <c r="C696" s="27" t="s">
        <v>429</v>
      </c>
      <c r="D696" s="27" t="s">
        <v>132</v>
      </c>
      <c r="E696" s="4" t="s">
        <v>1765</v>
      </c>
      <c r="F696" s="4" t="s">
        <v>1766</v>
      </c>
      <c r="G696" s="4" t="s">
        <v>1797</v>
      </c>
      <c r="H696" s="3" t="s">
        <v>1429</v>
      </c>
      <c r="I696" s="27">
        <v>20.530991</v>
      </c>
      <c r="J696" s="27">
        <v>-100.791319</v>
      </c>
      <c r="K696" s="3"/>
      <c r="L696" s="5" t="str">
        <f t="shared" si="21"/>
        <v>Ver en Google Maps</v>
      </c>
      <c r="M696" s="15">
        <v>2</v>
      </c>
      <c r="O696" s="1">
        <f>DAY(Tabla14[[#This Row],[Fecha de rev]])</f>
        <v>0</v>
      </c>
      <c r="P696" s="1">
        <f>MONTH(Tabla14[[#This Row],[Fecha de rev]])</f>
        <v>1</v>
      </c>
      <c r="Q696" s="1">
        <f>YEAR(Tabla14[[#This Row],[Fecha de rev]])</f>
        <v>1900</v>
      </c>
      <c r="AF696" s="121"/>
    </row>
    <row r="697" spans="1:32" x14ac:dyDescent="0.2">
      <c r="A697" s="14">
        <v>1081</v>
      </c>
      <c r="B697" s="3" t="s">
        <v>1205</v>
      </c>
      <c r="C697" s="27" t="s">
        <v>14</v>
      </c>
      <c r="D697" s="27" t="s">
        <v>404</v>
      </c>
      <c r="E697" s="4" t="s">
        <v>1767</v>
      </c>
      <c r="F697" s="4" t="s">
        <v>1768</v>
      </c>
      <c r="G697" s="4" t="s">
        <v>1919</v>
      </c>
      <c r="H697" s="3" t="s">
        <v>1429</v>
      </c>
      <c r="I697" s="27">
        <v>20.536840000000002</v>
      </c>
      <c r="J697" s="27">
        <v>-100.81469</v>
      </c>
      <c r="K697" s="3"/>
      <c r="L697" s="5" t="str">
        <f t="shared" si="21"/>
        <v>Ver en Google Maps</v>
      </c>
      <c r="M697" s="15">
        <v>2</v>
      </c>
      <c r="O697" s="1">
        <f>DAY(Tabla14[[#This Row],[Fecha de rev]])</f>
        <v>0</v>
      </c>
      <c r="P697" s="1">
        <f>MONTH(Tabla14[[#This Row],[Fecha de rev]])</f>
        <v>1</v>
      </c>
      <c r="Q697" s="1">
        <f>YEAR(Tabla14[[#This Row],[Fecha de rev]])</f>
        <v>1900</v>
      </c>
      <c r="AF697" s="121"/>
    </row>
    <row r="698" spans="1:32" x14ac:dyDescent="0.2">
      <c r="A698" s="14">
        <v>1089</v>
      </c>
      <c r="B698" s="3" t="s">
        <v>1205</v>
      </c>
      <c r="C698" s="27" t="s">
        <v>426</v>
      </c>
      <c r="D698" s="27" t="s">
        <v>404</v>
      </c>
      <c r="E698" s="4" t="s">
        <v>1769</v>
      </c>
      <c r="F698" s="4" t="s">
        <v>1770</v>
      </c>
      <c r="G698" s="4" t="s">
        <v>360</v>
      </c>
      <c r="H698" s="3" t="s">
        <v>1429</v>
      </c>
      <c r="I698" s="27">
        <v>20.521619999999999</v>
      </c>
      <c r="J698" s="27">
        <v>-100.81350500000001</v>
      </c>
      <c r="K698" s="3" t="s">
        <v>139</v>
      </c>
      <c r="L698" s="5" t="str">
        <f t="shared" si="21"/>
        <v>Ver en Google Maps</v>
      </c>
      <c r="M698" s="15">
        <v>2</v>
      </c>
      <c r="N698" s="7">
        <v>45941</v>
      </c>
      <c r="O698" s="1">
        <f>DAY(Tabla14[[#This Row],[Fecha de rev]])</f>
        <v>11</v>
      </c>
      <c r="P698" s="1">
        <f>MONTH(Tabla14[[#This Row],[Fecha de rev]])</f>
        <v>10</v>
      </c>
      <c r="Q698" s="1">
        <f>YEAR(Tabla14[[#This Row],[Fecha de rev]])</f>
        <v>2025</v>
      </c>
      <c r="R698" s="1">
        <v>1</v>
      </c>
      <c r="S698" s="1" t="s">
        <v>138</v>
      </c>
      <c r="T698" s="1" t="s">
        <v>138</v>
      </c>
      <c r="U698" s="1" t="s">
        <v>138</v>
      </c>
      <c r="V698" s="1" t="s">
        <v>138</v>
      </c>
      <c r="W698" s="1" t="s">
        <v>138</v>
      </c>
      <c r="X698" s="1" t="s">
        <v>138</v>
      </c>
      <c r="Y698" s="1" t="s">
        <v>138</v>
      </c>
      <c r="Z698" s="1" t="s">
        <v>138</v>
      </c>
      <c r="AA698" s="1">
        <v>86.9</v>
      </c>
      <c r="AB698" s="1">
        <v>65.099999999999994</v>
      </c>
      <c r="AC698" s="2" t="s">
        <v>968</v>
      </c>
      <c r="AD698" s="2" t="s">
        <v>1404</v>
      </c>
      <c r="AE698" s="1">
        <f t="shared" si="22"/>
        <v>8</v>
      </c>
      <c r="AF698" s="121" t="s">
        <v>3116</v>
      </c>
    </row>
    <row r="699" spans="1:32" x14ac:dyDescent="0.2">
      <c r="A699" s="14">
        <v>1092</v>
      </c>
      <c r="B699" s="3" t="s">
        <v>1205</v>
      </c>
      <c r="C699" s="27" t="s">
        <v>14</v>
      </c>
      <c r="D699" s="27" t="s">
        <v>404</v>
      </c>
      <c r="E699" s="4" t="s">
        <v>1771</v>
      </c>
      <c r="F699" s="4" t="s">
        <v>1772</v>
      </c>
      <c r="G699" s="4" t="s">
        <v>360</v>
      </c>
      <c r="H699" s="3" t="s">
        <v>1429</v>
      </c>
      <c r="I699" s="27">
        <v>20.523202999999999</v>
      </c>
      <c r="J699" s="27">
        <v>-100.815538</v>
      </c>
      <c r="K699" s="3"/>
      <c r="L699" s="5" t="str">
        <f t="shared" si="21"/>
        <v>Ver en Google Maps</v>
      </c>
      <c r="M699" s="15">
        <v>1</v>
      </c>
      <c r="O699" s="1">
        <f>DAY(Tabla14[[#This Row],[Fecha de rev]])</f>
        <v>0</v>
      </c>
      <c r="P699" s="1">
        <f>MONTH(Tabla14[[#This Row],[Fecha de rev]])</f>
        <v>1</v>
      </c>
      <c r="Q699" s="1">
        <f>YEAR(Tabla14[[#This Row],[Fecha de rev]])</f>
        <v>1900</v>
      </c>
      <c r="AF699" s="121"/>
    </row>
    <row r="700" spans="1:32" x14ac:dyDescent="0.2">
      <c r="A700" s="14">
        <v>1099</v>
      </c>
      <c r="B700" s="3" t="s">
        <v>1205</v>
      </c>
      <c r="C700" s="27" t="s">
        <v>87</v>
      </c>
      <c r="D700" s="27" t="s">
        <v>1773</v>
      </c>
      <c r="E700" s="4" t="s">
        <v>1774</v>
      </c>
      <c r="F700" s="4" t="s">
        <v>1746</v>
      </c>
      <c r="G700" s="4" t="s">
        <v>1846</v>
      </c>
      <c r="H700" s="3" t="s">
        <v>1429</v>
      </c>
      <c r="I700" s="27">
        <v>20.52486</v>
      </c>
      <c r="J700" s="27">
        <v>-100.84587999999999</v>
      </c>
      <c r="K700" s="3"/>
      <c r="L700" s="5" t="str">
        <f t="shared" si="21"/>
        <v>Ver en Google Maps</v>
      </c>
      <c r="M700" s="15">
        <v>1</v>
      </c>
      <c r="O700" s="1">
        <f>DAY(Tabla14[[#This Row],[Fecha de rev]])</f>
        <v>0</v>
      </c>
      <c r="P700" s="1">
        <f>MONTH(Tabla14[[#This Row],[Fecha de rev]])</f>
        <v>1</v>
      </c>
      <c r="Q700" s="1">
        <f>YEAR(Tabla14[[#This Row],[Fecha de rev]])</f>
        <v>1900</v>
      </c>
      <c r="AF700" s="121"/>
    </row>
    <row r="701" spans="1:32" x14ac:dyDescent="0.2">
      <c r="A701" s="14">
        <v>1100</v>
      </c>
      <c r="B701" s="3" t="s">
        <v>1205</v>
      </c>
      <c r="C701" s="27" t="s">
        <v>14</v>
      </c>
      <c r="D701" s="27" t="s">
        <v>404</v>
      </c>
      <c r="E701" s="4" t="s">
        <v>1775</v>
      </c>
      <c r="F701" s="4" t="s">
        <v>1776</v>
      </c>
      <c r="G701" s="4" t="s">
        <v>1106</v>
      </c>
      <c r="H701" s="3" t="s">
        <v>1429</v>
      </c>
      <c r="I701" s="27">
        <v>20.51801</v>
      </c>
      <c r="J701" s="27">
        <v>-100.81641999999999</v>
      </c>
      <c r="K701" s="3" t="s">
        <v>139</v>
      </c>
      <c r="L701" s="5" t="str">
        <f t="shared" si="21"/>
        <v>Ver en Google Maps</v>
      </c>
      <c r="M701" s="15">
        <v>1</v>
      </c>
      <c r="N701" s="7">
        <v>45941</v>
      </c>
      <c r="O701" s="1">
        <f>DAY(Tabla14[[#This Row],[Fecha de rev]])</f>
        <v>11</v>
      </c>
      <c r="P701" s="1">
        <f>MONTH(Tabla14[[#This Row],[Fecha de rev]])</f>
        <v>10</v>
      </c>
      <c r="Q701" s="1">
        <f>YEAR(Tabla14[[#This Row],[Fecha de rev]])</f>
        <v>2025</v>
      </c>
      <c r="R701" s="1">
        <v>1</v>
      </c>
      <c r="S701" s="1" t="s">
        <v>138</v>
      </c>
      <c r="T701" s="1" t="s">
        <v>138</v>
      </c>
      <c r="U701" s="1" t="s">
        <v>138</v>
      </c>
      <c r="V701" s="1" t="s">
        <v>138</v>
      </c>
      <c r="W701" s="1" t="s">
        <v>138</v>
      </c>
      <c r="X701" s="1" t="s">
        <v>138</v>
      </c>
      <c r="Y701" s="1" t="s">
        <v>138</v>
      </c>
      <c r="Z701" s="1" t="s">
        <v>138</v>
      </c>
      <c r="AA701" s="1">
        <v>92.6</v>
      </c>
      <c r="AB701" s="1">
        <v>93.7</v>
      </c>
      <c r="AC701" s="2" t="s">
        <v>968</v>
      </c>
      <c r="AD701" s="2" t="s">
        <v>1404</v>
      </c>
      <c r="AE701" s="1">
        <f t="shared" si="22"/>
        <v>8</v>
      </c>
      <c r="AF701" s="121" t="s">
        <v>3116</v>
      </c>
    </row>
    <row r="702" spans="1:32" x14ac:dyDescent="0.2">
      <c r="A702" s="14">
        <v>1101</v>
      </c>
      <c r="B702" s="3" t="s">
        <v>1205</v>
      </c>
      <c r="C702" s="27" t="s">
        <v>429</v>
      </c>
      <c r="D702" s="27" t="s">
        <v>132</v>
      </c>
      <c r="E702" s="4" t="s">
        <v>1777</v>
      </c>
      <c r="F702" s="4" t="s">
        <v>1778</v>
      </c>
      <c r="G702" s="4" t="s">
        <v>1920</v>
      </c>
      <c r="H702" s="3" t="s">
        <v>1429</v>
      </c>
      <c r="I702" s="27">
        <v>20.546765000000001</v>
      </c>
      <c r="J702" s="27">
        <v>-100.816829</v>
      </c>
      <c r="K702" s="3"/>
      <c r="L702" s="5" t="str">
        <f t="shared" si="21"/>
        <v>Ver en Google Maps</v>
      </c>
      <c r="M702" s="15">
        <v>2</v>
      </c>
      <c r="O702" s="1">
        <f>DAY(Tabla14[[#This Row],[Fecha de rev]])</f>
        <v>0</v>
      </c>
      <c r="P702" s="1">
        <f>MONTH(Tabla14[[#This Row],[Fecha de rev]])</f>
        <v>1</v>
      </c>
      <c r="Q702" s="1">
        <f>YEAR(Tabla14[[#This Row],[Fecha de rev]])</f>
        <v>1900</v>
      </c>
      <c r="AF702" s="121"/>
    </row>
    <row r="703" spans="1:32" ht="12.75" thickBot="1" x14ac:dyDescent="0.25">
      <c r="A703" s="16">
        <v>1120</v>
      </c>
      <c r="B703" s="17" t="s">
        <v>1205</v>
      </c>
      <c r="C703" s="28" t="s">
        <v>14</v>
      </c>
      <c r="D703" s="28" t="s">
        <v>404</v>
      </c>
      <c r="E703" s="18" t="s">
        <v>1779</v>
      </c>
      <c r="F703" s="18" t="s">
        <v>1780</v>
      </c>
      <c r="G703" s="18" t="s">
        <v>1144</v>
      </c>
      <c r="H703" s="17" t="s">
        <v>1429</v>
      </c>
      <c r="I703" s="28">
        <v>20.539860000000001</v>
      </c>
      <c r="J703" s="28">
        <v>-100.842017</v>
      </c>
      <c r="K703" s="17"/>
      <c r="L703" s="19" t="str">
        <f t="shared" si="21"/>
        <v>Ver en Google Maps</v>
      </c>
      <c r="M703" s="20">
        <v>1</v>
      </c>
      <c r="O703" s="1">
        <f>DAY(Tabla14[[#This Row],[Fecha de rev]])</f>
        <v>0</v>
      </c>
      <c r="P703" s="1">
        <f>MONTH(Tabla14[[#This Row],[Fecha de rev]])</f>
        <v>1</v>
      </c>
      <c r="Q703" s="1">
        <f>YEAR(Tabla14[[#This Row],[Fecha de rev]])</f>
        <v>1900</v>
      </c>
      <c r="AF703" s="121"/>
    </row>
    <row r="704" spans="1:32" x14ac:dyDescent="0.2">
      <c r="A704" s="9">
        <v>54</v>
      </c>
      <c r="B704" s="10" t="s">
        <v>1205</v>
      </c>
      <c r="C704" s="26" t="s">
        <v>7</v>
      </c>
      <c r="D704" s="26" t="s">
        <v>404</v>
      </c>
      <c r="E704" s="11" t="s">
        <v>1921</v>
      </c>
      <c r="F704" s="11" t="s">
        <v>1922</v>
      </c>
      <c r="G704" s="11" t="s">
        <v>2326</v>
      </c>
      <c r="H704" s="10" t="s">
        <v>1923</v>
      </c>
      <c r="I704" s="26">
        <v>20.685507999999999</v>
      </c>
      <c r="J704" s="26">
        <v>-101.35755399999999</v>
      </c>
      <c r="K704" s="10" t="s">
        <v>139</v>
      </c>
      <c r="L704" s="12" t="str">
        <f t="shared" si="21"/>
        <v>Ver en Google Maps</v>
      </c>
      <c r="M704" s="13">
        <v>2</v>
      </c>
      <c r="N704" s="7">
        <v>45942</v>
      </c>
      <c r="O704" s="1">
        <f>DAY(Tabla14[[#This Row],[Fecha de rev]])</f>
        <v>12</v>
      </c>
      <c r="P704" s="1">
        <f>MONTH(Tabla14[[#This Row],[Fecha de rev]])</f>
        <v>10</v>
      </c>
      <c r="Q704" s="1">
        <f>YEAR(Tabla14[[#This Row],[Fecha de rev]])</f>
        <v>2025</v>
      </c>
      <c r="R704" s="1">
        <v>1</v>
      </c>
      <c r="S704" s="1" t="s">
        <v>138</v>
      </c>
      <c r="T704" s="1" t="s">
        <v>138</v>
      </c>
      <c r="U704" s="1" t="s">
        <v>138</v>
      </c>
      <c r="V704" s="1" t="s">
        <v>138</v>
      </c>
      <c r="W704" s="1" t="s">
        <v>138</v>
      </c>
      <c r="X704" s="1" t="s">
        <v>138</v>
      </c>
      <c r="Y704" s="1" t="s">
        <v>138</v>
      </c>
      <c r="Z704" s="1" t="s">
        <v>138</v>
      </c>
      <c r="AA704" s="1">
        <v>47.2</v>
      </c>
      <c r="AB704" s="1">
        <v>41.6</v>
      </c>
      <c r="AC704" s="2" t="s">
        <v>968</v>
      </c>
      <c r="AD704" s="2" t="s">
        <v>2437</v>
      </c>
      <c r="AE704" s="1">
        <f t="shared" si="22"/>
        <v>8</v>
      </c>
      <c r="AF704" s="121" t="s">
        <v>3116</v>
      </c>
    </row>
    <row r="705" spans="1:32" x14ac:dyDescent="0.2">
      <c r="A705" s="14">
        <v>55</v>
      </c>
      <c r="B705" s="3" t="s">
        <v>1205</v>
      </c>
      <c r="C705" s="27" t="s">
        <v>7</v>
      </c>
      <c r="D705" s="27" t="s">
        <v>404</v>
      </c>
      <c r="E705" s="4" t="s">
        <v>1924</v>
      </c>
      <c r="F705" s="4" t="s">
        <v>1925</v>
      </c>
      <c r="G705" s="4" t="s">
        <v>360</v>
      </c>
      <c r="H705" s="3" t="s">
        <v>1923</v>
      </c>
      <c r="I705" s="27">
        <v>20.675224</v>
      </c>
      <c r="J705" s="27">
        <v>-101.346512</v>
      </c>
      <c r="K705" s="3" t="s">
        <v>139</v>
      </c>
      <c r="L705" s="5" t="str">
        <f t="shared" si="21"/>
        <v>Ver en Google Maps</v>
      </c>
      <c r="M705" s="15">
        <v>1</v>
      </c>
      <c r="N705" s="7">
        <v>45942</v>
      </c>
      <c r="O705" s="1">
        <f>DAY(Tabla14[[#This Row],[Fecha de rev]])</f>
        <v>12</v>
      </c>
      <c r="P705" s="1">
        <f>MONTH(Tabla14[[#This Row],[Fecha de rev]])</f>
        <v>10</v>
      </c>
      <c r="Q705" s="1">
        <f>YEAR(Tabla14[[#This Row],[Fecha de rev]])</f>
        <v>2025</v>
      </c>
      <c r="R705" s="1">
        <v>1</v>
      </c>
      <c r="S705" s="1" t="s">
        <v>138</v>
      </c>
      <c r="T705" s="1" t="s">
        <v>138</v>
      </c>
      <c r="U705" s="1" t="s">
        <v>138</v>
      </c>
      <c r="V705" s="1" t="s">
        <v>138</v>
      </c>
      <c r="W705" s="1" t="s">
        <v>138</v>
      </c>
      <c r="X705" s="1" t="s">
        <v>138</v>
      </c>
      <c r="Y705" s="1" t="s">
        <v>138</v>
      </c>
      <c r="Z705" s="1" t="s">
        <v>934</v>
      </c>
      <c r="AA705" s="1">
        <v>3.62</v>
      </c>
      <c r="AB705" s="1">
        <v>0.03</v>
      </c>
      <c r="AC705" s="2" t="s">
        <v>2440</v>
      </c>
      <c r="AD705" s="2" t="s">
        <v>2437</v>
      </c>
      <c r="AE705" s="1">
        <f t="shared" si="22"/>
        <v>7</v>
      </c>
      <c r="AF705" s="121"/>
    </row>
    <row r="706" spans="1:32" x14ac:dyDescent="0.2">
      <c r="A706" s="14">
        <v>56</v>
      </c>
      <c r="B706" s="3" t="s">
        <v>1205</v>
      </c>
      <c r="C706" s="27" t="s">
        <v>7</v>
      </c>
      <c r="D706" s="27" t="s">
        <v>404</v>
      </c>
      <c r="E706" s="4" t="s">
        <v>1926</v>
      </c>
      <c r="F706" s="4" t="s">
        <v>1927</v>
      </c>
      <c r="G706" s="4" t="s">
        <v>2327</v>
      </c>
      <c r="H706" s="3" t="s">
        <v>1923</v>
      </c>
      <c r="I706" s="27">
        <v>20.70205</v>
      </c>
      <c r="J706" s="27">
        <v>-101.367593</v>
      </c>
      <c r="K706" s="3" t="s">
        <v>139</v>
      </c>
      <c r="L706" s="5" t="str">
        <f t="shared" si="21"/>
        <v>Ver en Google Maps</v>
      </c>
      <c r="M706" s="15">
        <v>1</v>
      </c>
      <c r="N706" s="7">
        <v>45942</v>
      </c>
      <c r="O706" s="1">
        <f>DAY(Tabla14[[#This Row],[Fecha de rev]])</f>
        <v>12</v>
      </c>
      <c r="P706" s="1">
        <f>MONTH(Tabla14[[#This Row],[Fecha de rev]])</f>
        <v>10</v>
      </c>
      <c r="Q706" s="1">
        <f>YEAR(Tabla14[[#This Row],[Fecha de rev]])</f>
        <v>2025</v>
      </c>
      <c r="R706" s="1">
        <v>1</v>
      </c>
      <c r="S706" s="1" t="s">
        <v>138</v>
      </c>
      <c r="T706" s="1" t="s">
        <v>138</v>
      </c>
      <c r="U706" s="1" t="s">
        <v>138</v>
      </c>
      <c r="V706" s="1" t="s">
        <v>138</v>
      </c>
      <c r="W706" s="1" t="s">
        <v>138</v>
      </c>
      <c r="X706" s="1" t="s">
        <v>138</v>
      </c>
      <c r="Y706" s="1" t="s">
        <v>138</v>
      </c>
      <c r="Z706" s="1" t="s">
        <v>138</v>
      </c>
      <c r="AA706" s="1">
        <v>120</v>
      </c>
      <c r="AB706" s="1">
        <v>24.9</v>
      </c>
      <c r="AC706" s="2" t="s">
        <v>968</v>
      </c>
      <c r="AD706" s="2" t="s">
        <v>2437</v>
      </c>
      <c r="AE706" s="1">
        <f t="shared" si="22"/>
        <v>8</v>
      </c>
      <c r="AF706" s="121" t="s">
        <v>3116</v>
      </c>
    </row>
    <row r="707" spans="1:32" x14ac:dyDescent="0.2">
      <c r="A707" s="14">
        <v>57</v>
      </c>
      <c r="B707" s="3" t="s">
        <v>1205</v>
      </c>
      <c r="C707" s="27" t="s">
        <v>7</v>
      </c>
      <c r="D707" s="27" t="s">
        <v>404</v>
      </c>
      <c r="E707" s="4" t="s">
        <v>1928</v>
      </c>
      <c r="F707" s="4" t="s">
        <v>1929</v>
      </c>
      <c r="G707" s="4" t="s">
        <v>360</v>
      </c>
      <c r="H707" s="3" t="s">
        <v>1923</v>
      </c>
      <c r="I707" s="27">
        <v>20.674284</v>
      </c>
      <c r="J707" s="27">
        <v>-101.347072</v>
      </c>
      <c r="K707" s="3" t="s">
        <v>139</v>
      </c>
      <c r="L707" s="5" t="str">
        <f t="shared" si="21"/>
        <v>Ver en Google Maps</v>
      </c>
      <c r="M707" s="15">
        <v>1</v>
      </c>
      <c r="N707" s="7">
        <v>45942</v>
      </c>
      <c r="O707" s="1">
        <f>DAY(Tabla14[[#This Row],[Fecha de rev]])</f>
        <v>12</v>
      </c>
      <c r="P707" s="1">
        <f>MONTH(Tabla14[[#This Row],[Fecha de rev]])</f>
        <v>10</v>
      </c>
      <c r="Q707" s="1">
        <f>YEAR(Tabla14[[#This Row],[Fecha de rev]])</f>
        <v>2025</v>
      </c>
      <c r="R707" s="1">
        <v>1</v>
      </c>
      <c r="S707" s="1" t="s">
        <v>138</v>
      </c>
      <c r="T707" s="1" t="s">
        <v>138</v>
      </c>
      <c r="U707" s="1" t="s">
        <v>138</v>
      </c>
      <c r="V707" s="1" t="s">
        <v>138</v>
      </c>
      <c r="W707" s="1" t="s">
        <v>138</v>
      </c>
      <c r="X707" s="1" t="s">
        <v>138</v>
      </c>
      <c r="Y707" s="1" t="s">
        <v>138</v>
      </c>
      <c r="Z707" s="1" t="s">
        <v>138</v>
      </c>
      <c r="AA707" s="1">
        <v>71.8</v>
      </c>
      <c r="AB707" s="1">
        <v>18.600000000000001</v>
      </c>
      <c r="AC707" s="2" t="s">
        <v>968</v>
      </c>
      <c r="AD707" s="2" t="s">
        <v>2437</v>
      </c>
      <c r="AE707" s="1">
        <f t="shared" si="22"/>
        <v>8</v>
      </c>
      <c r="AF707" s="121" t="s">
        <v>3116</v>
      </c>
    </row>
    <row r="708" spans="1:32" x14ac:dyDescent="0.2">
      <c r="A708" s="14">
        <v>58</v>
      </c>
      <c r="B708" s="3" t="s">
        <v>1205</v>
      </c>
      <c r="C708" s="27" t="s">
        <v>7</v>
      </c>
      <c r="D708" s="27" t="s">
        <v>404</v>
      </c>
      <c r="E708" s="4" t="s">
        <v>1930</v>
      </c>
      <c r="F708" s="4" t="s">
        <v>1931</v>
      </c>
      <c r="G708" s="4" t="s">
        <v>360</v>
      </c>
      <c r="H708" s="3" t="s">
        <v>1923</v>
      </c>
      <c r="I708" s="27">
        <v>20.674472000000002</v>
      </c>
      <c r="J708" s="27">
        <v>-101.348111</v>
      </c>
      <c r="K708" s="3" t="s">
        <v>139</v>
      </c>
      <c r="L708" s="5" t="str">
        <f t="shared" si="21"/>
        <v>Ver en Google Maps</v>
      </c>
      <c r="M708" s="15">
        <v>1</v>
      </c>
      <c r="N708" s="7">
        <v>45942</v>
      </c>
      <c r="O708" s="1">
        <f>DAY(Tabla14[[#This Row],[Fecha de rev]])</f>
        <v>12</v>
      </c>
      <c r="P708" s="1">
        <f>MONTH(Tabla14[[#This Row],[Fecha de rev]])</f>
        <v>10</v>
      </c>
      <c r="Q708" s="1">
        <f>YEAR(Tabla14[[#This Row],[Fecha de rev]])</f>
        <v>2025</v>
      </c>
      <c r="R708" s="1">
        <v>1</v>
      </c>
      <c r="S708" s="1" t="s">
        <v>138</v>
      </c>
      <c r="T708" s="1" t="s">
        <v>138</v>
      </c>
      <c r="U708" s="1" t="s">
        <v>138</v>
      </c>
      <c r="V708" s="1" t="s">
        <v>138</v>
      </c>
      <c r="W708" s="1" t="s">
        <v>138</v>
      </c>
      <c r="X708" s="1" t="s">
        <v>138</v>
      </c>
      <c r="Y708" s="1" t="s">
        <v>934</v>
      </c>
      <c r="Z708" s="1" t="s">
        <v>934</v>
      </c>
      <c r="AA708" s="1">
        <v>1.72</v>
      </c>
      <c r="AB708" s="1">
        <v>0</v>
      </c>
      <c r="AC708" s="2" t="s">
        <v>3027</v>
      </c>
      <c r="AD708" s="2" t="s">
        <v>2437</v>
      </c>
      <c r="AE708" s="1">
        <f t="shared" si="22"/>
        <v>6</v>
      </c>
      <c r="AF708" s="121"/>
    </row>
    <row r="709" spans="1:32" x14ac:dyDescent="0.2">
      <c r="A709" s="14">
        <v>59</v>
      </c>
      <c r="B709" s="3" t="s">
        <v>1205</v>
      </c>
      <c r="C709" s="27" t="s">
        <v>7</v>
      </c>
      <c r="D709" s="27" t="s">
        <v>404</v>
      </c>
      <c r="E709" s="4" t="s">
        <v>1932</v>
      </c>
      <c r="F709" s="4" t="s">
        <v>1933</v>
      </c>
      <c r="G709" s="4" t="s">
        <v>360</v>
      </c>
      <c r="H709" s="3" t="s">
        <v>1923</v>
      </c>
      <c r="I709" s="27">
        <v>20.673721</v>
      </c>
      <c r="J709" s="27">
        <v>-101.348703</v>
      </c>
      <c r="K709" s="3" t="s">
        <v>139</v>
      </c>
      <c r="L709" s="5" t="str">
        <f t="shared" si="21"/>
        <v>Ver en Google Maps</v>
      </c>
      <c r="M709" s="15">
        <v>1</v>
      </c>
      <c r="N709" s="7">
        <v>45942</v>
      </c>
      <c r="O709" s="1">
        <f>DAY(Tabla14[[#This Row],[Fecha de rev]])</f>
        <v>12</v>
      </c>
      <c r="P709" s="1">
        <f>MONTH(Tabla14[[#This Row],[Fecha de rev]])</f>
        <v>10</v>
      </c>
      <c r="Q709" s="1">
        <f>YEAR(Tabla14[[#This Row],[Fecha de rev]])</f>
        <v>2025</v>
      </c>
      <c r="R709" s="1">
        <v>1</v>
      </c>
      <c r="S709" s="1" t="s">
        <v>138</v>
      </c>
      <c r="T709" s="1" t="s">
        <v>138</v>
      </c>
      <c r="U709" s="1" t="s">
        <v>138</v>
      </c>
      <c r="V709" s="1" t="s">
        <v>138</v>
      </c>
      <c r="W709" s="1" t="s">
        <v>138</v>
      </c>
      <c r="X709" s="1" t="s">
        <v>138</v>
      </c>
      <c r="Y709" s="1" t="s">
        <v>138</v>
      </c>
      <c r="Z709" s="1" t="s">
        <v>138</v>
      </c>
      <c r="AA709" s="1">
        <v>76.3</v>
      </c>
      <c r="AB709" s="1">
        <v>9.67</v>
      </c>
      <c r="AC709" s="2" t="s">
        <v>2439</v>
      </c>
      <c r="AD709" s="2" t="s">
        <v>2437</v>
      </c>
      <c r="AE709" s="1">
        <f t="shared" ref="AE709:AE766" si="23">COUNTIF(S709:Z709, "si")</f>
        <v>8</v>
      </c>
      <c r="AF709" s="121" t="s">
        <v>3116</v>
      </c>
    </row>
    <row r="710" spans="1:32" x14ac:dyDescent="0.2">
      <c r="A710" s="14">
        <v>60</v>
      </c>
      <c r="B710" s="3" t="s">
        <v>1205</v>
      </c>
      <c r="C710" s="27" t="s">
        <v>7</v>
      </c>
      <c r="D710" s="27" t="s">
        <v>404</v>
      </c>
      <c r="E710" s="4" t="s">
        <v>1934</v>
      </c>
      <c r="F710" s="4" t="s">
        <v>1935</v>
      </c>
      <c r="G710" s="4" t="s">
        <v>2328</v>
      </c>
      <c r="H710" s="3" t="s">
        <v>1923</v>
      </c>
      <c r="I710" s="27">
        <v>20.674233999999998</v>
      </c>
      <c r="J710" s="27">
        <v>-101.375902</v>
      </c>
      <c r="K710" s="3" t="s">
        <v>139</v>
      </c>
      <c r="L710" s="5" t="str">
        <f t="shared" si="21"/>
        <v>Ver en Google Maps</v>
      </c>
      <c r="M710" s="15">
        <v>1</v>
      </c>
      <c r="N710" s="7">
        <v>45942</v>
      </c>
      <c r="O710" s="1">
        <f>DAY(Tabla14[[#This Row],[Fecha de rev]])</f>
        <v>12</v>
      </c>
      <c r="P710" s="1">
        <f>MONTH(Tabla14[[#This Row],[Fecha de rev]])</f>
        <v>10</v>
      </c>
      <c r="Q710" s="1">
        <f>YEAR(Tabla14[[#This Row],[Fecha de rev]])</f>
        <v>2025</v>
      </c>
      <c r="R710" s="1">
        <v>1</v>
      </c>
      <c r="S710" s="1" t="s">
        <v>138</v>
      </c>
      <c r="T710" s="1" t="s">
        <v>138</v>
      </c>
      <c r="U710" s="1" t="s">
        <v>138</v>
      </c>
      <c r="V710" s="1" t="s">
        <v>138</v>
      </c>
      <c r="W710" s="1" t="s">
        <v>138</v>
      </c>
      <c r="X710" s="1" t="s">
        <v>138</v>
      </c>
      <c r="Y710" s="1" t="s">
        <v>138</v>
      </c>
      <c r="Z710" s="1" t="s">
        <v>138</v>
      </c>
      <c r="AA710" s="1">
        <v>59.9</v>
      </c>
      <c r="AB710" s="1">
        <v>44.3</v>
      </c>
      <c r="AC710" s="2" t="s">
        <v>968</v>
      </c>
      <c r="AD710" s="2" t="s">
        <v>2437</v>
      </c>
      <c r="AE710" s="1">
        <f t="shared" si="23"/>
        <v>8</v>
      </c>
      <c r="AF710" s="121" t="s">
        <v>3116</v>
      </c>
    </row>
    <row r="711" spans="1:32" x14ac:dyDescent="0.2">
      <c r="A711" s="14">
        <v>61</v>
      </c>
      <c r="B711" s="3" t="s">
        <v>1205</v>
      </c>
      <c r="C711" s="27" t="s">
        <v>7</v>
      </c>
      <c r="D711" s="27" t="s">
        <v>404</v>
      </c>
      <c r="E711" s="4" t="s">
        <v>1936</v>
      </c>
      <c r="F711" s="4" t="s">
        <v>1937</v>
      </c>
      <c r="G711" s="4" t="s">
        <v>360</v>
      </c>
      <c r="H711" s="3" t="s">
        <v>1923</v>
      </c>
      <c r="I711" s="27">
        <v>20.678899000000001</v>
      </c>
      <c r="J711" s="27">
        <v>-101.345006</v>
      </c>
      <c r="K711" s="3" t="s">
        <v>139</v>
      </c>
      <c r="L711" s="5" t="str">
        <f t="shared" si="21"/>
        <v>Ver en Google Maps</v>
      </c>
      <c r="M711" s="15">
        <v>1</v>
      </c>
      <c r="N711" s="7">
        <v>45942</v>
      </c>
      <c r="O711" s="1">
        <f>DAY(Tabla14[[#This Row],[Fecha de rev]])</f>
        <v>12</v>
      </c>
      <c r="P711" s="1">
        <f>MONTH(Tabla14[[#This Row],[Fecha de rev]])</f>
        <v>10</v>
      </c>
      <c r="Q711" s="1">
        <f>YEAR(Tabla14[[#This Row],[Fecha de rev]])</f>
        <v>2025</v>
      </c>
      <c r="R711" s="1">
        <v>1</v>
      </c>
      <c r="S711" s="1" t="s">
        <v>138</v>
      </c>
      <c r="T711" s="1" t="s">
        <v>138</v>
      </c>
      <c r="U711" s="1" t="s">
        <v>138</v>
      </c>
      <c r="V711" s="1" t="s">
        <v>138</v>
      </c>
      <c r="W711" s="1" t="s">
        <v>138</v>
      </c>
      <c r="X711" s="1" t="s">
        <v>138</v>
      </c>
      <c r="Y711" s="1" t="s">
        <v>138</v>
      </c>
      <c r="Z711" s="1" t="s">
        <v>138</v>
      </c>
      <c r="AA711" s="1">
        <v>28.7</v>
      </c>
      <c r="AB711" s="1">
        <v>7.61</v>
      </c>
      <c r="AC711" s="2" t="s">
        <v>3067</v>
      </c>
      <c r="AD711" s="2" t="s">
        <v>2437</v>
      </c>
      <c r="AE711" s="1">
        <f t="shared" si="23"/>
        <v>8</v>
      </c>
      <c r="AF711" s="121" t="s">
        <v>3116</v>
      </c>
    </row>
    <row r="712" spans="1:32" x14ac:dyDescent="0.2">
      <c r="A712" s="14">
        <v>62</v>
      </c>
      <c r="B712" s="3" t="s">
        <v>1205</v>
      </c>
      <c r="C712" s="27" t="s">
        <v>7</v>
      </c>
      <c r="D712" s="27" t="s">
        <v>404</v>
      </c>
      <c r="E712" s="4" t="s">
        <v>1938</v>
      </c>
      <c r="F712" s="4" t="s">
        <v>1939</v>
      </c>
      <c r="G712" s="4" t="s">
        <v>1898</v>
      </c>
      <c r="H712" s="3" t="s">
        <v>1923</v>
      </c>
      <c r="I712" s="27">
        <v>20.678062000000001</v>
      </c>
      <c r="J712" s="27">
        <v>-101.34539599999999</v>
      </c>
      <c r="K712" s="3" t="s">
        <v>139</v>
      </c>
      <c r="L712" s="5" t="str">
        <f t="shared" si="21"/>
        <v>Ver en Google Maps</v>
      </c>
      <c r="M712" s="15">
        <v>1</v>
      </c>
      <c r="N712" s="7">
        <v>45942</v>
      </c>
      <c r="O712" s="1">
        <f>DAY(Tabla14[[#This Row],[Fecha de rev]])</f>
        <v>12</v>
      </c>
      <c r="P712" s="1">
        <f>MONTH(Tabla14[[#This Row],[Fecha de rev]])</f>
        <v>10</v>
      </c>
      <c r="Q712" s="1">
        <f>YEAR(Tabla14[[#This Row],[Fecha de rev]])</f>
        <v>2025</v>
      </c>
      <c r="R712" s="1">
        <v>1</v>
      </c>
      <c r="S712" s="1" t="s">
        <v>138</v>
      </c>
      <c r="T712" s="1" t="s">
        <v>138</v>
      </c>
      <c r="U712" s="1" t="s">
        <v>138</v>
      </c>
      <c r="V712" s="1" t="s">
        <v>934</v>
      </c>
      <c r="W712" s="1" t="s">
        <v>138</v>
      </c>
      <c r="X712" s="1" t="s">
        <v>138</v>
      </c>
      <c r="Y712" s="1" t="s">
        <v>138</v>
      </c>
      <c r="Z712" s="1" t="s">
        <v>138</v>
      </c>
      <c r="AA712" s="1">
        <v>32.299999999999997</v>
      </c>
      <c r="AB712" s="1">
        <v>3.4</v>
      </c>
      <c r="AC712" s="2" t="s">
        <v>968</v>
      </c>
      <c r="AD712" s="2" t="s">
        <v>2437</v>
      </c>
      <c r="AE712" s="1">
        <f t="shared" si="23"/>
        <v>7</v>
      </c>
      <c r="AF712" s="121"/>
    </row>
    <row r="713" spans="1:32" x14ac:dyDescent="0.2">
      <c r="A713" s="14" t="s">
        <v>2431</v>
      </c>
      <c r="B713" s="3" t="s">
        <v>1205</v>
      </c>
      <c r="C713" s="27" t="s">
        <v>11</v>
      </c>
      <c r="D713" s="27" t="s">
        <v>404</v>
      </c>
      <c r="E713" s="4" t="s">
        <v>1940</v>
      </c>
      <c r="F713" s="4" t="s">
        <v>1941</v>
      </c>
      <c r="G713" s="4" t="s">
        <v>2300</v>
      </c>
      <c r="H713" s="3" t="s">
        <v>1923</v>
      </c>
      <c r="I713" s="27">
        <v>20.696579</v>
      </c>
      <c r="J713" s="27">
        <v>-101.375434</v>
      </c>
      <c r="K713" s="3" t="s">
        <v>139</v>
      </c>
      <c r="L713" s="5" t="str">
        <f t="shared" ref="L713:L781" si="24">HYPERLINK("https://www.google.com/maps?q=" &amp; I713 &amp; "," &amp; J713, "Ver en Google Maps")</f>
        <v>Ver en Google Maps</v>
      </c>
      <c r="M713" s="15">
        <v>2</v>
      </c>
      <c r="N713" s="7">
        <v>45942</v>
      </c>
      <c r="O713" s="1">
        <f>DAY(Tabla14[[#This Row],[Fecha de rev]])</f>
        <v>12</v>
      </c>
      <c r="P713" s="1">
        <f>MONTH(Tabla14[[#This Row],[Fecha de rev]])</f>
        <v>10</v>
      </c>
      <c r="Q713" s="1">
        <f>YEAR(Tabla14[[#This Row],[Fecha de rev]])</f>
        <v>2025</v>
      </c>
      <c r="R713" s="1">
        <v>1</v>
      </c>
      <c r="S713" s="1" t="s">
        <v>138</v>
      </c>
      <c r="T713" s="1" t="s">
        <v>138</v>
      </c>
      <c r="U713" s="1" t="s">
        <v>138</v>
      </c>
      <c r="V713" s="1" t="s">
        <v>138</v>
      </c>
      <c r="W713" s="1" t="s">
        <v>138</v>
      </c>
      <c r="X713" s="1" t="s">
        <v>138</v>
      </c>
      <c r="Y713" s="1" t="s">
        <v>138</v>
      </c>
      <c r="Z713" s="1" t="s">
        <v>138</v>
      </c>
      <c r="AA713" s="1">
        <v>49.2</v>
      </c>
      <c r="AB713" s="1">
        <v>60.7</v>
      </c>
      <c r="AC713" s="2" t="s">
        <v>968</v>
      </c>
      <c r="AD713" s="2" t="s">
        <v>2437</v>
      </c>
      <c r="AE713" s="1">
        <f t="shared" si="23"/>
        <v>8</v>
      </c>
      <c r="AF713" s="121" t="s">
        <v>3116</v>
      </c>
    </row>
    <row r="714" spans="1:32" x14ac:dyDescent="0.2">
      <c r="A714" s="14" t="s">
        <v>2432</v>
      </c>
      <c r="B714" s="3" t="s">
        <v>1205</v>
      </c>
      <c r="C714" s="27" t="s">
        <v>11</v>
      </c>
      <c r="D714" s="27" t="s">
        <v>404</v>
      </c>
      <c r="E714" s="4" t="s">
        <v>1940</v>
      </c>
      <c r="F714" s="4" t="s">
        <v>1941</v>
      </c>
      <c r="G714" s="4" t="s">
        <v>2300</v>
      </c>
      <c r="H714" s="3" t="s">
        <v>1923</v>
      </c>
      <c r="I714" s="27">
        <v>20.696579</v>
      </c>
      <c r="J714" s="27">
        <v>-101.375434</v>
      </c>
      <c r="K714" s="3" t="s">
        <v>139</v>
      </c>
      <c r="L714" s="5" t="str">
        <f t="shared" si="24"/>
        <v>Ver en Google Maps</v>
      </c>
      <c r="M714" s="15">
        <v>2</v>
      </c>
      <c r="N714" s="7">
        <v>45942</v>
      </c>
      <c r="O714" s="1">
        <f>DAY(Tabla14[[#This Row],[Fecha de rev]])</f>
        <v>12</v>
      </c>
      <c r="P714" s="1">
        <f>MONTH(Tabla14[[#This Row],[Fecha de rev]])</f>
        <v>10</v>
      </c>
      <c r="Q714" s="1">
        <f>YEAR(Tabla14[[#This Row],[Fecha de rev]])</f>
        <v>2025</v>
      </c>
      <c r="R714" s="1">
        <v>1</v>
      </c>
      <c r="S714" s="1" t="s">
        <v>138</v>
      </c>
      <c r="T714" s="1" t="s">
        <v>138</v>
      </c>
      <c r="U714" s="1" t="s">
        <v>138</v>
      </c>
      <c r="V714" s="1" t="s">
        <v>138</v>
      </c>
      <c r="W714" s="1" t="s">
        <v>138</v>
      </c>
      <c r="X714" s="1" t="s">
        <v>138</v>
      </c>
      <c r="Y714" s="1" t="s">
        <v>138</v>
      </c>
      <c r="Z714" s="1" t="s">
        <v>138</v>
      </c>
      <c r="AA714" s="1">
        <v>89.6</v>
      </c>
      <c r="AB714" s="1">
        <v>25.4</v>
      </c>
      <c r="AC714" s="2" t="s">
        <v>968</v>
      </c>
      <c r="AD714" s="2" t="s">
        <v>2437</v>
      </c>
      <c r="AE714" s="1">
        <f t="shared" si="23"/>
        <v>8</v>
      </c>
      <c r="AF714" s="121" t="s">
        <v>3116</v>
      </c>
    </row>
    <row r="715" spans="1:32" x14ac:dyDescent="0.2">
      <c r="A715" s="14">
        <v>64</v>
      </c>
      <c r="B715" s="3" t="s">
        <v>1205</v>
      </c>
      <c r="C715" s="27" t="s">
        <v>7</v>
      </c>
      <c r="D715" s="27" t="s">
        <v>404</v>
      </c>
      <c r="E715" s="4" t="s">
        <v>1942</v>
      </c>
      <c r="F715" s="4" t="s">
        <v>1943</v>
      </c>
      <c r="G715" s="4" t="s">
        <v>360</v>
      </c>
      <c r="H715" s="3" t="s">
        <v>1923</v>
      </c>
      <c r="I715" s="27">
        <v>20.6724</v>
      </c>
      <c r="J715" s="27">
        <v>-101.346075</v>
      </c>
      <c r="K715" s="3" t="s">
        <v>139</v>
      </c>
      <c r="L715" s="5" t="str">
        <f t="shared" si="24"/>
        <v>Ver en Google Maps</v>
      </c>
      <c r="M715" s="15">
        <v>1</v>
      </c>
      <c r="N715" s="7">
        <v>45942</v>
      </c>
      <c r="O715" s="1">
        <f>DAY(Tabla14[[#This Row],[Fecha de rev]])</f>
        <v>12</v>
      </c>
      <c r="P715" s="1">
        <f>MONTH(Tabla14[[#This Row],[Fecha de rev]])</f>
        <v>10</v>
      </c>
      <c r="Q715" s="1">
        <f>YEAR(Tabla14[[#This Row],[Fecha de rev]])</f>
        <v>2025</v>
      </c>
      <c r="R715" s="1">
        <v>1</v>
      </c>
      <c r="S715" s="1" t="s">
        <v>138</v>
      </c>
      <c r="T715" s="1" t="s">
        <v>138</v>
      </c>
      <c r="U715" s="1" t="s">
        <v>138</v>
      </c>
      <c r="V715" s="1" t="s">
        <v>138</v>
      </c>
      <c r="W715" s="1" t="s">
        <v>138</v>
      </c>
      <c r="X715" s="1" t="s">
        <v>138</v>
      </c>
      <c r="Y715" s="1" t="s">
        <v>138</v>
      </c>
      <c r="Z715" s="1" t="s">
        <v>138</v>
      </c>
      <c r="AA715" s="1">
        <v>58.8</v>
      </c>
      <c r="AB715" s="1">
        <v>26.4</v>
      </c>
      <c r="AC715" s="2" t="s">
        <v>968</v>
      </c>
      <c r="AD715" s="2" t="s">
        <v>2437</v>
      </c>
      <c r="AE715" s="1">
        <f t="shared" si="23"/>
        <v>8</v>
      </c>
      <c r="AF715" s="121" t="s">
        <v>3116</v>
      </c>
    </row>
    <row r="716" spans="1:32" x14ac:dyDescent="0.2">
      <c r="A716" s="14" t="s">
        <v>2417</v>
      </c>
      <c r="B716" s="3" t="s">
        <v>1205</v>
      </c>
      <c r="C716" s="27" t="s">
        <v>7</v>
      </c>
      <c r="D716" s="27" t="s">
        <v>404</v>
      </c>
      <c r="E716" s="4" t="s">
        <v>1944</v>
      </c>
      <c r="F716" s="4" t="s">
        <v>1945</v>
      </c>
      <c r="G716" s="4" t="s">
        <v>2329</v>
      </c>
      <c r="H716" s="3" t="s">
        <v>1923</v>
      </c>
      <c r="I716" s="27">
        <v>20.646258</v>
      </c>
      <c r="J716" s="27">
        <v>-101.341145</v>
      </c>
      <c r="K716" s="3" t="s">
        <v>139</v>
      </c>
      <c r="L716" s="5" t="str">
        <f t="shared" si="24"/>
        <v>Ver en Google Maps</v>
      </c>
      <c r="M716" s="15">
        <v>1</v>
      </c>
      <c r="N716" s="7">
        <v>45941</v>
      </c>
      <c r="O716" s="1">
        <f>DAY(Tabla14[[#This Row],[Fecha de rev]])</f>
        <v>11</v>
      </c>
      <c r="P716" s="1">
        <f>MONTH(Tabla14[[#This Row],[Fecha de rev]])</f>
        <v>10</v>
      </c>
      <c r="Q716" s="1">
        <f>YEAR(Tabla14[[#This Row],[Fecha de rev]])</f>
        <v>2025</v>
      </c>
      <c r="R716" s="1">
        <v>1</v>
      </c>
      <c r="S716" s="1" t="s">
        <v>138</v>
      </c>
      <c r="T716" s="1" t="s">
        <v>138</v>
      </c>
      <c r="U716" s="1" t="s">
        <v>138</v>
      </c>
      <c r="V716" s="1" t="s">
        <v>138</v>
      </c>
      <c r="W716" s="1" t="s">
        <v>138</v>
      </c>
      <c r="X716" s="1" t="s">
        <v>138</v>
      </c>
      <c r="Y716" s="1" t="s">
        <v>138</v>
      </c>
      <c r="Z716" s="1" t="s">
        <v>138</v>
      </c>
      <c r="AA716" s="1">
        <v>44.1</v>
      </c>
      <c r="AB716" s="1">
        <v>42.4</v>
      </c>
      <c r="AC716" s="2" t="s">
        <v>968</v>
      </c>
      <c r="AD716" s="2" t="s">
        <v>2437</v>
      </c>
      <c r="AE716" s="1">
        <f t="shared" si="23"/>
        <v>8</v>
      </c>
      <c r="AF716" s="121" t="s">
        <v>3116</v>
      </c>
    </row>
    <row r="717" spans="1:32" x14ac:dyDescent="0.2">
      <c r="A717" s="14" t="s">
        <v>2418</v>
      </c>
      <c r="B717" s="3" t="s">
        <v>1205</v>
      </c>
      <c r="C717" s="27" t="s">
        <v>7</v>
      </c>
      <c r="D717" s="27" t="s">
        <v>404</v>
      </c>
      <c r="E717" s="4" t="s">
        <v>1944</v>
      </c>
      <c r="F717" s="4" t="s">
        <v>1945</v>
      </c>
      <c r="G717" s="4" t="s">
        <v>2329</v>
      </c>
      <c r="H717" s="3" t="s">
        <v>1923</v>
      </c>
      <c r="I717" s="27">
        <v>20.646258</v>
      </c>
      <c r="J717" s="27">
        <v>-101.341145</v>
      </c>
      <c r="K717" s="3" t="s">
        <v>139</v>
      </c>
      <c r="L717" s="5" t="str">
        <f t="shared" si="24"/>
        <v>Ver en Google Maps</v>
      </c>
      <c r="M717" s="15">
        <v>1</v>
      </c>
      <c r="N717" s="7">
        <v>45941</v>
      </c>
      <c r="O717" s="1">
        <f>DAY(Tabla14[[#This Row],[Fecha de rev]])</f>
        <v>11</v>
      </c>
      <c r="P717" s="1">
        <f>MONTH(Tabla14[[#This Row],[Fecha de rev]])</f>
        <v>10</v>
      </c>
      <c r="Q717" s="1">
        <f>YEAR(Tabla14[[#This Row],[Fecha de rev]])</f>
        <v>2025</v>
      </c>
      <c r="R717" s="1">
        <v>1</v>
      </c>
      <c r="S717" s="1" t="s">
        <v>138</v>
      </c>
      <c r="T717" s="1" t="s">
        <v>138</v>
      </c>
      <c r="U717" s="1" t="s">
        <v>138</v>
      </c>
      <c r="V717" s="1" t="s">
        <v>138</v>
      </c>
      <c r="W717" s="1" t="s">
        <v>138</v>
      </c>
      <c r="X717" s="1" t="s">
        <v>138</v>
      </c>
      <c r="Y717" s="1" t="s">
        <v>138</v>
      </c>
      <c r="Z717" s="1" t="s">
        <v>138</v>
      </c>
      <c r="AA717" s="1">
        <v>104</v>
      </c>
      <c r="AB717" s="1">
        <v>134</v>
      </c>
      <c r="AC717" s="2" t="s">
        <v>968</v>
      </c>
      <c r="AD717" s="2" t="s">
        <v>2437</v>
      </c>
      <c r="AE717" s="1">
        <f t="shared" si="23"/>
        <v>8</v>
      </c>
      <c r="AF717" s="121" t="s">
        <v>3116</v>
      </c>
    </row>
    <row r="718" spans="1:32" x14ac:dyDescent="0.2">
      <c r="A718" s="14">
        <v>66</v>
      </c>
      <c r="B718" s="3" t="s">
        <v>1205</v>
      </c>
      <c r="C718" s="27" t="s">
        <v>7</v>
      </c>
      <c r="D718" s="27" t="s">
        <v>404</v>
      </c>
      <c r="E718" s="4" t="s">
        <v>1946</v>
      </c>
      <c r="F718" s="4" t="s">
        <v>1947</v>
      </c>
      <c r="G718" s="4" t="s">
        <v>2330</v>
      </c>
      <c r="H718" s="3" t="s">
        <v>1923</v>
      </c>
      <c r="I718" s="27">
        <v>20.670667000000002</v>
      </c>
      <c r="J718" s="27">
        <v>-101.347886</v>
      </c>
      <c r="K718" s="3" t="s">
        <v>139</v>
      </c>
      <c r="L718" s="5" t="str">
        <f t="shared" si="24"/>
        <v>Ver en Google Maps</v>
      </c>
      <c r="M718" s="15">
        <v>1</v>
      </c>
      <c r="N718" s="7">
        <v>45942</v>
      </c>
      <c r="O718" s="1">
        <f>DAY(Tabla14[[#This Row],[Fecha de rev]])</f>
        <v>12</v>
      </c>
      <c r="P718" s="1">
        <f>MONTH(Tabla14[[#This Row],[Fecha de rev]])</f>
        <v>10</v>
      </c>
      <c r="Q718" s="1">
        <f>YEAR(Tabla14[[#This Row],[Fecha de rev]])</f>
        <v>2025</v>
      </c>
      <c r="R718" s="1">
        <v>1</v>
      </c>
      <c r="S718" s="1" t="s">
        <v>138</v>
      </c>
      <c r="T718" s="1" t="s">
        <v>138</v>
      </c>
      <c r="U718" s="1" t="s">
        <v>138</v>
      </c>
      <c r="V718" s="1" t="s">
        <v>138</v>
      </c>
      <c r="W718" s="1" t="s">
        <v>138</v>
      </c>
      <c r="X718" s="1" t="s">
        <v>138</v>
      </c>
      <c r="Y718" s="1" t="s">
        <v>138</v>
      </c>
      <c r="Z718" s="1" t="s">
        <v>138</v>
      </c>
      <c r="AA718" s="1">
        <v>102</v>
      </c>
      <c r="AB718" s="1">
        <v>9.81</v>
      </c>
      <c r="AC718" s="2" t="s">
        <v>968</v>
      </c>
      <c r="AD718" s="2" t="s">
        <v>2437</v>
      </c>
      <c r="AE718" s="1">
        <f t="shared" si="23"/>
        <v>8</v>
      </c>
      <c r="AF718" s="121" t="s">
        <v>3116</v>
      </c>
    </row>
    <row r="719" spans="1:32" x14ac:dyDescent="0.2">
      <c r="A719" s="14">
        <v>67</v>
      </c>
      <c r="B719" s="3" t="s">
        <v>1205</v>
      </c>
      <c r="C719" s="27" t="s">
        <v>7</v>
      </c>
      <c r="D719" s="27" t="s">
        <v>404</v>
      </c>
      <c r="E719" s="4" t="s">
        <v>1948</v>
      </c>
      <c r="F719" s="4" t="s">
        <v>1949</v>
      </c>
      <c r="G719" s="4" t="s">
        <v>2331</v>
      </c>
      <c r="H719" s="3" t="s">
        <v>1923</v>
      </c>
      <c r="I719" s="27">
        <v>20.673235999999999</v>
      </c>
      <c r="J719" s="27">
        <v>-101.36540100000001</v>
      </c>
      <c r="K719" s="3" t="s">
        <v>139</v>
      </c>
      <c r="L719" s="5" t="str">
        <f t="shared" si="24"/>
        <v>Ver en Google Maps</v>
      </c>
      <c r="M719" s="15">
        <v>1</v>
      </c>
      <c r="N719" s="7">
        <v>45942</v>
      </c>
      <c r="O719" s="1">
        <f>DAY(Tabla14[[#This Row],[Fecha de rev]])</f>
        <v>12</v>
      </c>
      <c r="P719" s="1">
        <f>MONTH(Tabla14[[#This Row],[Fecha de rev]])</f>
        <v>10</v>
      </c>
      <c r="Q719" s="1">
        <f>YEAR(Tabla14[[#This Row],[Fecha de rev]])</f>
        <v>2025</v>
      </c>
      <c r="R719" s="1">
        <v>1</v>
      </c>
      <c r="S719" s="1" t="s">
        <v>138</v>
      </c>
      <c r="T719" s="1" t="s">
        <v>138</v>
      </c>
      <c r="U719" s="1" t="s">
        <v>138</v>
      </c>
      <c r="V719" s="1" t="s">
        <v>138</v>
      </c>
      <c r="W719" s="1" t="s">
        <v>138</v>
      </c>
      <c r="X719" s="1" t="s">
        <v>138</v>
      </c>
      <c r="Y719" s="1" t="s">
        <v>138</v>
      </c>
      <c r="Z719" s="1" t="s">
        <v>138</v>
      </c>
      <c r="AA719" s="1">
        <v>3.01</v>
      </c>
      <c r="AB719" s="1">
        <v>4.03</v>
      </c>
      <c r="AC719" s="2" t="s">
        <v>2441</v>
      </c>
      <c r="AD719" s="2" t="s">
        <v>2437</v>
      </c>
      <c r="AE719" s="1">
        <f t="shared" si="23"/>
        <v>8</v>
      </c>
      <c r="AF719" s="121" t="s">
        <v>3116</v>
      </c>
    </row>
    <row r="720" spans="1:32" x14ac:dyDescent="0.2">
      <c r="A720" s="14" t="s">
        <v>2429</v>
      </c>
      <c r="B720" s="3" t="s">
        <v>1205</v>
      </c>
      <c r="C720" s="27" t="s">
        <v>11</v>
      </c>
      <c r="D720" s="27" t="s">
        <v>404</v>
      </c>
      <c r="E720" s="4" t="s">
        <v>1950</v>
      </c>
      <c r="F720" s="4" t="s">
        <v>1951</v>
      </c>
      <c r="G720" s="4" t="s">
        <v>2301</v>
      </c>
      <c r="H720" s="3" t="s">
        <v>1923</v>
      </c>
      <c r="I720" s="27">
        <v>20.655003000000001</v>
      </c>
      <c r="J720" s="27">
        <v>-101.353555</v>
      </c>
      <c r="K720" s="3" t="s">
        <v>139</v>
      </c>
      <c r="L720" s="5" t="str">
        <f t="shared" si="24"/>
        <v>Ver en Google Maps</v>
      </c>
      <c r="M720" s="15">
        <v>2</v>
      </c>
      <c r="N720" s="7">
        <v>45942</v>
      </c>
      <c r="O720" s="1">
        <f>DAY(Tabla14[[#This Row],[Fecha de rev]])</f>
        <v>12</v>
      </c>
      <c r="P720" s="1">
        <f>MONTH(Tabla14[[#This Row],[Fecha de rev]])</f>
        <v>10</v>
      </c>
      <c r="Q720" s="1">
        <f>YEAR(Tabla14[[#This Row],[Fecha de rev]])</f>
        <v>2025</v>
      </c>
      <c r="R720" s="1">
        <v>1</v>
      </c>
      <c r="S720" s="1" t="s">
        <v>138</v>
      </c>
      <c r="T720" s="1" t="s">
        <v>138</v>
      </c>
      <c r="U720" s="1" t="s">
        <v>138</v>
      </c>
      <c r="V720" s="1" t="s">
        <v>138</v>
      </c>
      <c r="W720" s="1" t="s">
        <v>138</v>
      </c>
      <c r="X720" s="1" t="s">
        <v>138</v>
      </c>
      <c r="Y720" s="1" t="s">
        <v>138</v>
      </c>
      <c r="Z720" s="1" t="s">
        <v>138</v>
      </c>
      <c r="AA720" s="1">
        <v>142</v>
      </c>
      <c r="AB720" s="1">
        <v>217</v>
      </c>
      <c r="AC720" s="2" t="s">
        <v>968</v>
      </c>
      <c r="AD720" s="2" t="s">
        <v>2437</v>
      </c>
      <c r="AE720" s="1">
        <f t="shared" si="23"/>
        <v>8</v>
      </c>
      <c r="AF720" s="121" t="s">
        <v>3116</v>
      </c>
    </row>
    <row r="721" spans="1:32" x14ac:dyDescent="0.2">
      <c r="A721" s="14" t="s">
        <v>2430</v>
      </c>
      <c r="B721" s="3" t="s">
        <v>1205</v>
      </c>
      <c r="C721" s="27" t="s">
        <v>11</v>
      </c>
      <c r="D721" s="27" t="s">
        <v>404</v>
      </c>
      <c r="E721" s="4" t="s">
        <v>1950</v>
      </c>
      <c r="F721" s="4" t="s">
        <v>1951</v>
      </c>
      <c r="G721" s="4" t="s">
        <v>2301</v>
      </c>
      <c r="H721" s="3" t="s">
        <v>1923</v>
      </c>
      <c r="I721" s="27">
        <v>20.655003000000001</v>
      </c>
      <c r="J721" s="27">
        <v>-101.353555</v>
      </c>
      <c r="K721" s="3" t="s">
        <v>139</v>
      </c>
      <c r="L721" s="5" t="str">
        <f t="shared" si="24"/>
        <v>Ver en Google Maps</v>
      </c>
      <c r="M721" s="15">
        <v>2</v>
      </c>
      <c r="N721" s="7">
        <v>45942</v>
      </c>
      <c r="O721" s="1">
        <f>DAY(Tabla14[[#This Row],[Fecha de rev]])</f>
        <v>12</v>
      </c>
      <c r="P721" s="1">
        <f>MONTH(Tabla14[[#This Row],[Fecha de rev]])</f>
        <v>10</v>
      </c>
      <c r="Q721" s="1">
        <f>YEAR(Tabla14[[#This Row],[Fecha de rev]])</f>
        <v>2025</v>
      </c>
      <c r="R721" s="1">
        <v>1</v>
      </c>
      <c r="S721" s="1" t="s">
        <v>138</v>
      </c>
      <c r="T721" s="1" t="s">
        <v>138</v>
      </c>
      <c r="U721" s="1" t="s">
        <v>138</v>
      </c>
      <c r="V721" s="1" t="s">
        <v>138</v>
      </c>
      <c r="W721" s="1" t="s">
        <v>138</v>
      </c>
      <c r="X721" s="1" t="s">
        <v>138</v>
      </c>
      <c r="Y721" s="1" t="s">
        <v>138</v>
      </c>
      <c r="Z721" s="1" t="s">
        <v>138</v>
      </c>
      <c r="AA721" s="1">
        <v>42.7</v>
      </c>
      <c r="AB721" s="1">
        <v>21.2</v>
      </c>
      <c r="AC721" s="2" t="s">
        <v>968</v>
      </c>
      <c r="AD721" s="2" t="s">
        <v>2437</v>
      </c>
      <c r="AE721" s="1">
        <f t="shared" si="23"/>
        <v>8</v>
      </c>
      <c r="AF721" s="121" t="s">
        <v>3116</v>
      </c>
    </row>
    <row r="722" spans="1:32" x14ac:dyDescent="0.2">
      <c r="A722" s="14">
        <v>69</v>
      </c>
      <c r="B722" s="3" t="s">
        <v>1205</v>
      </c>
      <c r="C722" s="27" t="s">
        <v>11</v>
      </c>
      <c r="D722" s="27" t="s">
        <v>404</v>
      </c>
      <c r="E722" s="4" t="s">
        <v>1952</v>
      </c>
      <c r="F722" s="4" t="s">
        <v>1953</v>
      </c>
      <c r="G722" s="4" t="s">
        <v>2302</v>
      </c>
      <c r="H722" s="3" t="s">
        <v>1923</v>
      </c>
      <c r="I722" s="27">
        <v>20.751035999999999</v>
      </c>
      <c r="J722" s="27">
        <v>-101.33521500000001</v>
      </c>
      <c r="K722" s="3" t="s">
        <v>139</v>
      </c>
      <c r="L722" s="5" t="str">
        <f t="shared" si="24"/>
        <v>Ver en Google Maps</v>
      </c>
      <c r="M722" s="15">
        <v>1</v>
      </c>
      <c r="N722" s="7">
        <v>45942</v>
      </c>
      <c r="O722" s="1">
        <f>DAY(Tabla14[[#This Row],[Fecha de rev]])</f>
        <v>12</v>
      </c>
      <c r="P722" s="1">
        <f>MONTH(Tabla14[[#This Row],[Fecha de rev]])</f>
        <v>10</v>
      </c>
      <c r="Q722" s="1">
        <f>YEAR(Tabla14[[#This Row],[Fecha de rev]])</f>
        <v>2025</v>
      </c>
      <c r="R722" s="1">
        <v>1</v>
      </c>
      <c r="S722" s="1" t="s">
        <v>138</v>
      </c>
      <c r="T722" s="1" t="s">
        <v>138</v>
      </c>
      <c r="U722" s="1" t="s">
        <v>138</v>
      </c>
      <c r="V722" s="1" t="s">
        <v>138</v>
      </c>
      <c r="W722" s="1" t="s">
        <v>138</v>
      </c>
      <c r="X722" s="1" t="s">
        <v>138</v>
      </c>
      <c r="Y722" s="1" t="s">
        <v>138</v>
      </c>
      <c r="Z722" s="1" t="s">
        <v>138</v>
      </c>
      <c r="AA722" s="1">
        <v>188</v>
      </c>
      <c r="AB722" s="1">
        <v>324</v>
      </c>
      <c r="AC722" s="2" t="s">
        <v>968</v>
      </c>
      <c r="AD722" s="2" t="s">
        <v>2437</v>
      </c>
      <c r="AE722" s="1">
        <f t="shared" si="23"/>
        <v>8</v>
      </c>
      <c r="AF722" s="121" t="s">
        <v>3116</v>
      </c>
    </row>
    <row r="723" spans="1:32" x14ac:dyDescent="0.2">
      <c r="A723" s="14" t="s">
        <v>2435</v>
      </c>
      <c r="B723" s="3" t="s">
        <v>1205</v>
      </c>
      <c r="C723" s="27" t="s">
        <v>7</v>
      </c>
      <c r="D723" s="27" t="s">
        <v>404</v>
      </c>
      <c r="E723" s="4" t="s">
        <v>1954</v>
      </c>
      <c r="F723" s="4" t="s">
        <v>1955</v>
      </c>
      <c r="G723" s="4" t="s">
        <v>2332</v>
      </c>
      <c r="H723" s="3" t="s">
        <v>1923</v>
      </c>
      <c r="I723" s="27">
        <v>20.704373</v>
      </c>
      <c r="J723" s="27">
        <v>-101.37708600000001</v>
      </c>
      <c r="K723" s="3" t="s">
        <v>139</v>
      </c>
      <c r="L723" s="5" t="str">
        <f t="shared" si="24"/>
        <v>Ver en Google Maps</v>
      </c>
      <c r="M723" s="15">
        <v>1</v>
      </c>
      <c r="N723" s="7">
        <v>45942</v>
      </c>
      <c r="O723" s="1">
        <f>DAY(Tabla14[[#This Row],[Fecha de rev]])</f>
        <v>12</v>
      </c>
      <c r="P723" s="1">
        <f>MONTH(Tabla14[[#This Row],[Fecha de rev]])</f>
        <v>10</v>
      </c>
      <c r="Q723" s="1">
        <f>YEAR(Tabla14[[#This Row],[Fecha de rev]])</f>
        <v>2025</v>
      </c>
      <c r="R723" s="1">
        <v>1</v>
      </c>
      <c r="S723" s="1" t="s">
        <v>138</v>
      </c>
      <c r="T723" s="1" t="s">
        <v>138</v>
      </c>
      <c r="U723" s="1" t="s">
        <v>138</v>
      </c>
      <c r="V723" s="1" t="s">
        <v>138</v>
      </c>
      <c r="W723" s="1" t="s">
        <v>138</v>
      </c>
      <c r="X723" s="1" t="s">
        <v>138</v>
      </c>
      <c r="Y723" s="1" t="s">
        <v>138</v>
      </c>
      <c r="Z723" s="1" t="s">
        <v>138</v>
      </c>
      <c r="AA723" s="1">
        <v>121</v>
      </c>
      <c r="AB723" s="1">
        <v>48.3</v>
      </c>
      <c r="AC723" s="2" t="s">
        <v>968</v>
      </c>
      <c r="AD723" s="2" t="s">
        <v>2437</v>
      </c>
      <c r="AE723" s="1">
        <f t="shared" si="23"/>
        <v>8</v>
      </c>
      <c r="AF723" s="121" t="s">
        <v>3116</v>
      </c>
    </row>
    <row r="724" spans="1:32" x14ac:dyDescent="0.2">
      <c r="A724" s="14" t="s">
        <v>2436</v>
      </c>
      <c r="B724" s="3" t="s">
        <v>1205</v>
      </c>
      <c r="C724" s="27" t="s">
        <v>7</v>
      </c>
      <c r="D724" s="27" t="s">
        <v>404</v>
      </c>
      <c r="E724" s="4" t="s">
        <v>1954</v>
      </c>
      <c r="F724" s="4" t="s">
        <v>1955</v>
      </c>
      <c r="G724" s="4" t="s">
        <v>2332</v>
      </c>
      <c r="H724" s="3" t="s">
        <v>1923</v>
      </c>
      <c r="I724" s="27">
        <v>20.704373</v>
      </c>
      <c r="J724" s="27">
        <v>-101.37708600000001</v>
      </c>
      <c r="K724" s="3" t="s">
        <v>139</v>
      </c>
      <c r="L724" s="5" t="str">
        <f t="shared" si="24"/>
        <v>Ver en Google Maps</v>
      </c>
      <c r="M724" s="15">
        <v>1</v>
      </c>
      <c r="N724" s="7">
        <v>45942</v>
      </c>
      <c r="O724" s="1">
        <f>DAY(Tabla14[[#This Row],[Fecha de rev]])</f>
        <v>12</v>
      </c>
      <c r="P724" s="1">
        <f>MONTH(Tabla14[[#This Row],[Fecha de rev]])</f>
        <v>10</v>
      </c>
      <c r="Q724" s="1">
        <f>YEAR(Tabla14[[#This Row],[Fecha de rev]])</f>
        <v>2025</v>
      </c>
      <c r="R724" s="1">
        <v>1</v>
      </c>
      <c r="S724" s="1" t="s">
        <v>138</v>
      </c>
      <c r="T724" s="1" t="s">
        <v>138</v>
      </c>
      <c r="U724" s="1" t="s">
        <v>138</v>
      </c>
      <c r="V724" s="1" t="s">
        <v>138</v>
      </c>
      <c r="W724" s="1" t="s">
        <v>138</v>
      </c>
      <c r="X724" s="1" t="s">
        <v>138</v>
      </c>
      <c r="Y724" s="1" t="s">
        <v>138</v>
      </c>
      <c r="Z724" s="1" t="s">
        <v>138</v>
      </c>
      <c r="AA724" s="1">
        <v>109</v>
      </c>
      <c r="AB724" s="1">
        <v>38.1</v>
      </c>
      <c r="AC724" s="2" t="s">
        <v>968</v>
      </c>
      <c r="AD724" s="2" t="s">
        <v>2437</v>
      </c>
      <c r="AE724" s="1">
        <f t="shared" si="23"/>
        <v>8</v>
      </c>
      <c r="AF724" s="121" t="s">
        <v>3116</v>
      </c>
    </row>
    <row r="725" spans="1:32" x14ac:dyDescent="0.2">
      <c r="A725" s="14" t="s">
        <v>2415</v>
      </c>
      <c r="B725" s="3" t="s">
        <v>1205</v>
      </c>
      <c r="C725" s="27" t="s">
        <v>7</v>
      </c>
      <c r="D725" s="27" t="s">
        <v>404</v>
      </c>
      <c r="E725" s="4" t="s">
        <v>1956</v>
      </c>
      <c r="F725" s="4" t="s">
        <v>1957</v>
      </c>
      <c r="G725" s="4" t="s">
        <v>1023</v>
      </c>
      <c r="H725" s="3" t="s">
        <v>1923</v>
      </c>
      <c r="I725" s="27">
        <v>20.656288</v>
      </c>
      <c r="J725" s="27">
        <v>-101.33118399999999</v>
      </c>
      <c r="K725" s="3" t="s">
        <v>139</v>
      </c>
      <c r="L725" s="5" t="str">
        <f t="shared" si="24"/>
        <v>Ver en Google Maps</v>
      </c>
      <c r="M725" s="15">
        <v>2</v>
      </c>
      <c r="N725" s="7">
        <v>45941</v>
      </c>
      <c r="O725" s="1">
        <f>DAY(Tabla14[[#This Row],[Fecha de rev]])</f>
        <v>11</v>
      </c>
      <c r="P725" s="1">
        <f>MONTH(Tabla14[[#This Row],[Fecha de rev]])</f>
        <v>10</v>
      </c>
      <c r="Q725" s="1">
        <f>YEAR(Tabla14[[#This Row],[Fecha de rev]])</f>
        <v>2025</v>
      </c>
      <c r="R725" s="1">
        <v>1</v>
      </c>
      <c r="S725" s="1" t="s">
        <v>138</v>
      </c>
      <c r="T725" s="1" t="s">
        <v>138</v>
      </c>
      <c r="U725" s="1" t="s">
        <v>138</v>
      </c>
      <c r="V725" s="1" t="s">
        <v>138</v>
      </c>
      <c r="W725" s="1" t="s">
        <v>138</v>
      </c>
      <c r="X725" s="1" t="s">
        <v>138</v>
      </c>
      <c r="Y725" s="1" t="s">
        <v>138</v>
      </c>
      <c r="Z725" s="1" t="s">
        <v>138</v>
      </c>
      <c r="AA725" s="1">
        <v>61.5</v>
      </c>
      <c r="AB725" s="1">
        <v>58.2</v>
      </c>
      <c r="AC725" s="2" t="s">
        <v>968</v>
      </c>
      <c r="AD725" s="2" t="s">
        <v>2437</v>
      </c>
      <c r="AE725" s="1">
        <f t="shared" si="23"/>
        <v>8</v>
      </c>
      <c r="AF725" s="121" t="s">
        <v>3116</v>
      </c>
    </row>
    <row r="726" spans="1:32" x14ac:dyDescent="0.2">
      <c r="A726" s="14" t="s">
        <v>2416</v>
      </c>
      <c r="B726" s="3" t="s">
        <v>1205</v>
      </c>
      <c r="C726" s="27" t="s">
        <v>7</v>
      </c>
      <c r="D726" s="27" t="s">
        <v>404</v>
      </c>
      <c r="E726" s="4" t="s">
        <v>1956</v>
      </c>
      <c r="F726" s="4" t="s">
        <v>1957</v>
      </c>
      <c r="G726" s="4" t="s">
        <v>1023</v>
      </c>
      <c r="H726" s="3" t="s">
        <v>1923</v>
      </c>
      <c r="I726" s="27">
        <v>20.656288</v>
      </c>
      <c r="J726" s="27">
        <v>-101.33118399999999</v>
      </c>
      <c r="K726" s="3" t="s">
        <v>139</v>
      </c>
      <c r="L726" s="5" t="str">
        <f t="shared" si="24"/>
        <v>Ver en Google Maps</v>
      </c>
      <c r="M726" s="15">
        <v>2</v>
      </c>
      <c r="N726" s="7">
        <v>45941</v>
      </c>
      <c r="O726" s="1">
        <f>DAY(Tabla14[[#This Row],[Fecha de rev]])</f>
        <v>11</v>
      </c>
      <c r="P726" s="1">
        <f>MONTH(Tabla14[[#This Row],[Fecha de rev]])</f>
        <v>10</v>
      </c>
      <c r="Q726" s="1">
        <f>YEAR(Tabla14[[#This Row],[Fecha de rev]])</f>
        <v>2025</v>
      </c>
      <c r="R726" s="1">
        <v>1</v>
      </c>
      <c r="S726" s="1" t="s">
        <v>138</v>
      </c>
      <c r="T726" s="1" t="s">
        <v>138</v>
      </c>
      <c r="U726" s="1" t="s">
        <v>138</v>
      </c>
      <c r="V726" s="1" t="s">
        <v>138</v>
      </c>
      <c r="W726" s="1" t="s">
        <v>138</v>
      </c>
      <c r="X726" s="1" t="s">
        <v>138</v>
      </c>
      <c r="Y726" s="1" t="s">
        <v>138</v>
      </c>
      <c r="Z726" s="1" t="s">
        <v>138</v>
      </c>
      <c r="AA726" s="1">
        <v>38.9</v>
      </c>
      <c r="AB726" s="1">
        <v>23.4</v>
      </c>
      <c r="AC726" s="2" t="s">
        <v>968</v>
      </c>
      <c r="AD726" s="2" t="s">
        <v>2437</v>
      </c>
      <c r="AE726" s="1">
        <f t="shared" si="23"/>
        <v>8</v>
      </c>
      <c r="AF726" s="121" t="s">
        <v>3116</v>
      </c>
    </row>
    <row r="727" spans="1:32" x14ac:dyDescent="0.2">
      <c r="A727" s="14">
        <v>72</v>
      </c>
      <c r="B727" s="3" t="s">
        <v>1205</v>
      </c>
      <c r="C727" s="27" t="s">
        <v>7</v>
      </c>
      <c r="D727" s="27" t="s">
        <v>404</v>
      </c>
      <c r="E727" s="4" t="s">
        <v>1958</v>
      </c>
      <c r="F727" s="4" t="s">
        <v>1959</v>
      </c>
      <c r="G727" s="4" t="s">
        <v>1023</v>
      </c>
      <c r="H727" s="3" t="s">
        <v>1923</v>
      </c>
      <c r="I727" s="27">
        <v>20.654115999999998</v>
      </c>
      <c r="J727" s="27">
        <v>-101.331604</v>
      </c>
      <c r="K727" s="3" t="s">
        <v>139</v>
      </c>
      <c r="L727" s="5" t="str">
        <f t="shared" si="24"/>
        <v>Ver en Google Maps</v>
      </c>
      <c r="M727" s="15">
        <v>2</v>
      </c>
      <c r="N727" s="7">
        <v>45941</v>
      </c>
      <c r="O727" s="1">
        <f>DAY(Tabla14[[#This Row],[Fecha de rev]])</f>
        <v>11</v>
      </c>
      <c r="P727" s="1">
        <f>MONTH(Tabla14[[#This Row],[Fecha de rev]])</f>
        <v>10</v>
      </c>
      <c r="Q727" s="1">
        <f>YEAR(Tabla14[[#This Row],[Fecha de rev]])</f>
        <v>2025</v>
      </c>
      <c r="R727" s="1">
        <v>1</v>
      </c>
      <c r="S727" s="1" t="s">
        <v>138</v>
      </c>
      <c r="T727" s="1" t="s">
        <v>138</v>
      </c>
      <c r="U727" s="1" t="s">
        <v>138</v>
      </c>
      <c r="V727" s="1" t="s">
        <v>138</v>
      </c>
      <c r="W727" s="1" t="s">
        <v>138</v>
      </c>
      <c r="X727" s="1" t="s">
        <v>138</v>
      </c>
      <c r="Y727" s="1" t="s">
        <v>138</v>
      </c>
      <c r="Z727" s="1" t="s">
        <v>138</v>
      </c>
      <c r="AA727" s="1">
        <v>130</v>
      </c>
      <c r="AB727" s="1">
        <v>156</v>
      </c>
      <c r="AC727" s="2" t="s">
        <v>968</v>
      </c>
      <c r="AD727" s="2" t="s">
        <v>2437</v>
      </c>
      <c r="AE727" s="1">
        <f t="shared" si="23"/>
        <v>8</v>
      </c>
      <c r="AF727" s="121" t="s">
        <v>3116</v>
      </c>
    </row>
    <row r="728" spans="1:32" x14ac:dyDescent="0.2">
      <c r="A728" s="14">
        <v>73</v>
      </c>
      <c r="B728" s="3" t="s">
        <v>1205</v>
      </c>
      <c r="C728" s="27" t="s">
        <v>7</v>
      </c>
      <c r="D728" s="27" t="s">
        <v>404</v>
      </c>
      <c r="E728" s="4" t="s">
        <v>1960</v>
      </c>
      <c r="F728" s="4" t="s">
        <v>1961</v>
      </c>
      <c r="G728" s="4" t="s">
        <v>2303</v>
      </c>
      <c r="H728" s="3" t="s">
        <v>1923</v>
      </c>
      <c r="I728" s="27">
        <v>20.683992</v>
      </c>
      <c r="J728" s="27">
        <v>-101.387502</v>
      </c>
      <c r="K728" s="3" t="s">
        <v>139</v>
      </c>
      <c r="L728" s="5" t="str">
        <f t="shared" si="24"/>
        <v>Ver en Google Maps</v>
      </c>
      <c r="M728" s="15">
        <v>1</v>
      </c>
      <c r="N728" s="7">
        <v>45942</v>
      </c>
      <c r="O728" s="1">
        <f>DAY(Tabla14[[#This Row],[Fecha de rev]])</f>
        <v>12</v>
      </c>
      <c r="P728" s="1">
        <f>MONTH(Tabla14[[#This Row],[Fecha de rev]])</f>
        <v>10</v>
      </c>
      <c r="Q728" s="1">
        <f>YEAR(Tabla14[[#This Row],[Fecha de rev]])</f>
        <v>2025</v>
      </c>
      <c r="R728" s="1">
        <v>1</v>
      </c>
      <c r="S728" s="1" t="s">
        <v>138</v>
      </c>
      <c r="T728" s="1" t="s">
        <v>138</v>
      </c>
      <c r="U728" s="1" t="s">
        <v>138</v>
      </c>
      <c r="V728" s="1" t="s">
        <v>138</v>
      </c>
      <c r="W728" s="1" t="s">
        <v>138</v>
      </c>
      <c r="X728" s="1" t="s">
        <v>138</v>
      </c>
      <c r="Y728" s="1" t="s">
        <v>138</v>
      </c>
      <c r="Z728" s="1" t="s">
        <v>138</v>
      </c>
      <c r="AA728" s="1">
        <v>29.6</v>
      </c>
      <c r="AB728" s="1">
        <v>15.3</v>
      </c>
      <c r="AC728" s="2" t="s">
        <v>968</v>
      </c>
      <c r="AD728" s="2" t="s">
        <v>2437</v>
      </c>
      <c r="AE728" s="1">
        <f t="shared" si="23"/>
        <v>8</v>
      </c>
      <c r="AF728" s="121" t="s">
        <v>3116</v>
      </c>
    </row>
    <row r="729" spans="1:32" x14ac:dyDescent="0.2">
      <c r="A729" s="14">
        <v>74</v>
      </c>
      <c r="B729" s="3" t="s">
        <v>1205</v>
      </c>
      <c r="C729" s="27" t="s">
        <v>7</v>
      </c>
      <c r="D729" s="27" t="s">
        <v>404</v>
      </c>
      <c r="E729" s="4" t="s">
        <v>1962</v>
      </c>
      <c r="F729" s="4" t="s">
        <v>1963</v>
      </c>
      <c r="G729" s="4" t="s">
        <v>2333</v>
      </c>
      <c r="H729" s="3" t="s">
        <v>1923</v>
      </c>
      <c r="I729" s="27">
        <v>20.719676</v>
      </c>
      <c r="J729" s="27">
        <v>-101.33681199999999</v>
      </c>
      <c r="K729" s="3" t="s">
        <v>139</v>
      </c>
      <c r="L729" s="5" t="str">
        <f t="shared" si="24"/>
        <v>Ver en Google Maps</v>
      </c>
      <c r="M729" s="15">
        <v>1</v>
      </c>
      <c r="N729" s="7">
        <v>45942</v>
      </c>
      <c r="O729" s="1">
        <f>DAY(Tabla14[[#This Row],[Fecha de rev]])</f>
        <v>12</v>
      </c>
      <c r="P729" s="1">
        <f>MONTH(Tabla14[[#This Row],[Fecha de rev]])</f>
        <v>10</v>
      </c>
      <c r="Q729" s="1">
        <f>YEAR(Tabla14[[#This Row],[Fecha de rev]])</f>
        <v>2025</v>
      </c>
      <c r="R729" s="1">
        <v>1</v>
      </c>
      <c r="S729" s="1" t="s">
        <v>138</v>
      </c>
      <c r="T729" s="1" t="s">
        <v>138</v>
      </c>
      <c r="U729" s="1" t="s">
        <v>138</v>
      </c>
      <c r="V729" s="1" t="s">
        <v>138</v>
      </c>
      <c r="W729" s="1" t="s">
        <v>138</v>
      </c>
      <c r="X729" s="1" t="s">
        <v>138</v>
      </c>
      <c r="Y729" s="1" t="s">
        <v>138</v>
      </c>
      <c r="Z729" s="1" t="s">
        <v>138</v>
      </c>
      <c r="AA729" s="1">
        <v>102</v>
      </c>
      <c r="AB729" s="1">
        <v>62</v>
      </c>
      <c r="AC729" s="2" t="s">
        <v>968</v>
      </c>
      <c r="AD729" s="2" t="s">
        <v>2437</v>
      </c>
      <c r="AE729" s="1">
        <f t="shared" si="23"/>
        <v>8</v>
      </c>
      <c r="AF729" s="121" t="s">
        <v>3116</v>
      </c>
    </row>
    <row r="730" spans="1:32" x14ac:dyDescent="0.2">
      <c r="A730" s="14">
        <v>75</v>
      </c>
      <c r="B730" s="3" t="s">
        <v>1205</v>
      </c>
      <c r="C730" s="27" t="s">
        <v>14</v>
      </c>
      <c r="D730" s="27" t="s">
        <v>404</v>
      </c>
      <c r="E730" s="4" t="s">
        <v>1964</v>
      </c>
      <c r="F730" s="4" t="s">
        <v>1965</v>
      </c>
      <c r="G730" s="4" t="s">
        <v>2334</v>
      </c>
      <c r="H730" s="3" t="s">
        <v>1923</v>
      </c>
      <c r="I730" s="27">
        <v>20.691654</v>
      </c>
      <c r="J730" s="27">
        <v>-101.337124</v>
      </c>
      <c r="K730" s="3"/>
      <c r="L730" s="5" t="str">
        <f t="shared" si="24"/>
        <v>Ver en Google Maps</v>
      </c>
      <c r="M730" s="15">
        <v>1</v>
      </c>
      <c r="O730" s="1">
        <f>DAY(Tabla14[[#This Row],[Fecha de rev]])</f>
        <v>0</v>
      </c>
      <c r="P730" s="1">
        <f>MONTH(Tabla14[[#This Row],[Fecha de rev]])</f>
        <v>1</v>
      </c>
      <c r="Q730" s="1">
        <f>YEAR(Tabla14[[#This Row],[Fecha de rev]])</f>
        <v>1900</v>
      </c>
      <c r="AF730" s="121"/>
    </row>
    <row r="731" spans="1:32" x14ac:dyDescent="0.2">
      <c r="A731" s="14">
        <v>78</v>
      </c>
      <c r="B731" s="3" t="s">
        <v>1205</v>
      </c>
      <c r="C731" s="27" t="s">
        <v>1450</v>
      </c>
      <c r="D731" s="27" t="s">
        <v>404</v>
      </c>
      <c r="E731" s="4" t="s">
        <v>1966</v>
      </c>
      <c r="F731" s="4" t="s">
        <v>1967</v>
      </c>
      <c r="G731" s="4" t="s">
        <v>360</v>
      </c>
      <c r="H731" s="3" t="s">
        <v>1923</v>
      </c>
      <c r="I731" s="27">
        <v>20.67381</v>
      </c>
      <c r="J731" s="27">
        <v>-101.34509</v>
      </c>
      <c r="K731" s="3"/>
      <c r="L731" s="5" t="str">
        <f t="shared" si="24"/>
        <v>Ver en Google Maps</v>
      </c>
      <c r="M731" s="15">
        <v>2</v>
      </c>
      <c r="O731" s="1">
        <f>DAY(Tabla14[[#This Row],[Fecha de rev]])</f>
        <v>0</v>
      </c>
      <c r="P731" s="1">
        <f>MONTH(Tabla14[[#This Row],[Fecha de rev]])</f>
        <v>1</v>
      </c>
      <c r="Q731" s="1">
        <f>YEAR(Tabla14[[#This Row],[Fecha de rev]])</f>
        <v>1900</v>
      </c>
      <c r="AF731" s="121"/>
    </row>
    <row r="732" spans="1:32" x14ac:dyDescent="0.2">
      <c r="A732" s="14">
        <v>94</v>
      </c>
      <c r="B732" s="3" t="s">
        <v>1205</v>
      </c>
      <c r="C732" s="27" t="s">
        <v>429</v>
      </c>
      <c r="D732" s="27" t="s">
        <v>17</v>
      </c>
      <c r="E732" s="4" t="s">
        <v>1968</v>
      </c>
      <c r="F732" s="4" t="s">
        <v>1969</v>
      </c>
      <c r="G732" s="4" t="s">
        <v>2304</v>
      </c>
      <c r="H732" s="3" t="s">
        <v>1923</v>
      </c>
      <c r="I732" s="27">
        <v>20.696138999999999</v>
      </c>
      <c r="J732" s="27">
        <v>-101.338139</v>
      </c>
      <c r="K732" s="3"/>
      <c r="L732" s="5" t="str">
        <f t="shared" si="24"/>
        <v>Ver en Google Maps</v>
      </c>
      <c r="M732" s="15">
        <v>1</v>
      </c>
      <c r="O732" s="1">
        <f>DAY(Tabla14[[#This Row],[Fecha de rev]])</f>
        <v>0</v>
      </c>
      <c r="P732" s="1">
        <f>MONTH(Tabla14[[#This Row],[Fecha de rev]])</f>
        <v>1</v>
      </c>
      <c r="Q732" s="1">
        <f>YEAR(Tabla14[[#This Row],[Fecha de rev]])</f>
        <v>1900</v>
      </c>
      <c r="AF732" s="121"/>
    </row>
    <row r="733" spans="1:32" x14ac:dyDescent="0.2">
      <c r="A733" s="14">
        <v>100</v>
      </c>
      <c r="B733" s="3" t="s">
        <v>1205</v>
      </c>
      <c r="C733" s="27" t="s">
        <v>429</v>
      </c>
      <c r="D733" s="27" t="s">
        <v>15</v>
      </c>
      <c r="E733" s="4" t="s">
        <v>1970</v>
      </c>
      <c r="F733" s="4" t="s">
        <v>1971</v>
      </c>
      <c r="G733" s="4" t="s">
        <v>2305</v>
      </c>
      <c r="H733" s="3" t="s">
        <v>1923</v>
      </c>
      <c r="I733" s="27">
        <v>20.662015</v>
      </c>
      <c r="J733" s="27">
        <v>-101.338684</v>
      </c>
      <c r="K733" s="3"/>
      <c r="L733" s="5" t="str">
        <f t="shared" si="24"/>
        <v>Ver en Google Maps</v>
      </c>
      <c r="M733" s="15">
        <v>2</v>
      </c>
      <c r="O733" s="1">
        <f>DAY(Tabla14[[#This Row],[Fecha de rev]])</f>
        <v>0</v>
      </c>
      <c r="P733" s="1">
        <f>MONTH(Tabla14[[#This Row],[Fecha de rev]])</f>
        <v>1</v>
      </c>
      <c r="Q733" s="1">
        <f>YEAR(Tabla14[[#This Row],[Fecha de rev]])</f>
        <v>1900</v>
      </c>
      <c r="AF733" s="121"/>
    </row>
    <row r="734" spans="1:32" x14ac:dyDescent="0.2">
      <c r="A734" s="14">
        <v>103</v>
      </c>
      <c r="B734" s="3" t="s">
        <v>1205</v>
      </c>
      <c r="C734" s="27" t="s">
        <v>429</v>
      </c>
      <c r="D734" s="27" t="s">
        <v>15</v>
      </c>
      <c r="E734" s="4" t="s">
        <v>1972</v>
      </c>
      <c r="F734" s="4" t="s">
        <v>1973</v>
      </c>
      <c r="G734" s="4" t="s">
        <v>2335</v>
      </c>
      <c r="H734" s="3" t="s">
        <v>1923</v>
      </c>
      <c r="I734" s="27">
        <v>20.683682999999998</v>
      </c>
      <c r="J734" s="27">
        <v>-101.396224</v>
      </c>
      <c r="K734" s="3"/>
      <c r="L734" s="5" t="str">
        <f t="shared" si="24"/>
        <v>Ver en Google Maps</v>
      </c>
      <c r="M734" s="15">
        <v>2</v>
      </c>
      <c r="O734" s="1">
        <f>DAY(Tabla14[[#This Row],[Fecha de rev]])</f>
        <v>0</v>
      </c>
      <c r="P734" s="1">
        <f>MONTH(Tabla14[[#This Row],[Fecha de rev]])</f>
        <v>1</v>
      </c>
      <c r="Q734" s="1">
        <f>YEAR(Tabla14[[#This Row],[Fecha de rev]])</f>
        <v>1900</v>
      </c>
      <c r="AF734" s="121"/>
    </row>
    <row r="735" spans="1:32" x14ac:dyDescent="0.2">
      <c r="A735" s="14">
        <v>105</v>
      </c>
      <c r="B735" s="3" t="s">
        <v>1205</v>
      </c>
      <c r="C735" s="27" t="s">
        <v>429</v>
      </c>
      <c r="D735" s="27" t="s">
        <v>15</v>
      </c>
      <c r="E735" s="4" t="s">
        <v>1974</v>
      </c>
      <c r="F735" s="4" t="s">
        <v>1975</v>
      </c>
      <c r="G735" s="4" t="s">
        <v>2336</v>
      </c>
      <c r="H735" s="3" t="s">
        <v>1923</v>
      </c>
      <c r="I735" s="27">
        <v>20.695644999999999</v>
      </c>
      <c r="J735" s="27">
        <v>-101.345337</v>
      </c>
      <c r="K735" s="3"/>
      <c r="L735" s="5" t="str">
        <f t="shared" si="24"/>
        <v>Ver en Google Maps</v>
      </c>
      <c r="M735" s="15">
        <v>2</v>
      </c>
      <c r="O735" s="1">
        <f>DAY(Tabla14[[#This Row],[Fecha de rev]])</f>
        <v>0</v>
      </c>
      <c r="P735" s="1">
        <f>MONTH(Tabla14[[#This Row],[Fecha de rev]])</f>
        <v>1</v>
      </c>
      <c r="Q735" s="1">
        <f>YEAR(Tabla14[[#This Row],[Fecha de rev]])</f>
        <v>1900</v>
      </c>
      <c r="AF735" s="121"/>
    </row>
    <row r="736" spans="1:32" x14ac:dyDescent="0.2">
      <c r="A736" s="14">
        <v>111</v>
      </c>
      <c r="B736" s="3" t="s">
        <v>1205</v>
      </c>
      <c r="C736" s="27" t="s">
        <v>429</v>
      </c>
      <c r="D736" s="27" t="s">
        <v>15</v>
      </c>
      <c r="E736" s="4" t="s">
        <v>1976</v>
      </c>
      <c r="F736" s="4" t="s">
        <v>1977</v>
      </c>
      <c r="G736" s="4" t="s">
        <v>2337</v>
      </c>
      <c r="H736" s="3" t="s">
        <v>1923</v>
      </c>
      <c r="I736" s="27">
        <v>20.700389999999999</v>
      </c>
      <c r="J736" s="27">
        <v>-101.36711</v>
      </c>
      <c r="K736" s="3"/>
      <c r="L736" s="5" t="str">
        <f t="shared" si="24"/>
        <v>Ver en Google Maps</v>
      </c>
      <c r="M736" s="15">
        <v>2</v>
      </c>
      <c r="O736" s="1">
        <f>DAY(Tabla14[[#This Row],[Fecha de rev]])</f>
        <v>0</v>
      </c>
      <c r="P736" s="1">
        <f>MONTH(Tabla14[[#This Row],[Fecha de rev]])</f>
        <v>1</v>
      </c>
      <c r="Q736" s="1">
        <f>YEAR(Tabla14[[#This Row],[Fecha de rev]])</f>
        <v>1900</v>
      </c>
      <c r="AF736" s="121"/>
    </row>
    <row r="737" spans="1:32" x14ac:dyDescent="0.2">
      <c r="A737" s="14">
        <v>125</v>
      </c>
      <c r="B737" s="3" t="s">
        <v>1205</v>
      </c>
      <c r="C737" s="27" t="s">
        <v>429</v>
      </c>
      <c r="D737" s="27" t="s">
        <v>17</v>
      </c>
      <c r="E737" s="4" t="s">
        <v>1978</v>
      </c>
      <c r="F737" s="4" t="s">
        <v>1979</v>
      </c>
      <c r="G737" s="4" t="s">
        <v>2338</v>
      </c>
      <c r="H737" s="3" t="s">
        <v>1923</v>
      </c>
      <c r="I737" s="27">
        <v>20.658940000000001</v>
      </c>
      <c r="J737" s="27">
        <v>-101.34289</v>
      </c>
      <c r="K737" s="3"/>
      <c r="L737" s="5" t="str">
        <f t="shared" si="24"/>
        <v>Ver en Google Maps</v>
      </c>
      <c r="M737" s="15">
        <v>1</v>
      </c>
      <c r="O737" s="1">
        <f>DAY(Tabla14[[#This Row],[Fecha de rev]])</f>
        <v>0</v>
      </c>
      <c r="P737" s="1">
        <f>MONTH(Tabla14[[#This Row],[Fecha de rev]])</f>
        <v>1</v>
      </c>
      <c r="Q737" s="1">
        <f>YEAR(Tabla14[[#This Row],[Fecha de rev]])</f>
        <v>1900</v>
      </c>
      <c r="AF737" s="121"/>
    </row>
    <row r="738" spans="1:32" x14ac:dyDescent="0.2">
      <c r="A738" s="14">
        <v>130</v>
      </c>
      <c r="B738" s="3" t="s">
        <v>1205</v>
      </c>
      <c r="C738" s="27" t="s">
        <v>14</v>
      </c>
      <c r="D738" s="27" t="s">
        <v>404</v>
      </c>
      <c r="E738" s="4" t="s">
        <v>1980</v>
      </c>
      <c r="F738" s="4" t="s">
        <v>1981</v>
      </c>
      <c r="G738" s="4" t="s">
        <v>1023</v>
      </c>
      <c r="H738" s="3" t="s">
        <v>1923</v>
      </c>
      <c r="I738" s="27">
        <v>20.655767000000001</v>
      </c>
      <c r="J738" s="27">
        <v>-101.33041799999999</v>
      </c>
      <c r="K738" s="3" t="s">
        <v>139</v>
      </c>
      <c r="L738" s="5" t="str">
        <f t="shared" si="24"/>
        <v>Ver en Google Maps</v>
      </c>
      <c r="M738" s="15">
        <v>1</v>
      </c>
      <c r="N738" s="7">
        <v>45941</v>
      </c>
      <c r="O738" s="1">
        <f>DAY(Tabla14[[#This Row],[Fecha de rev]])</f>
        <v>11</v>
      </c>
      <c r="P738" s="1">
        <f>MONTH(Tabla14[[#This Row],[Fecha de rev]])</f>
        <v>10</v>
      </c>
      <c r="Q738" s="1">
        <f>YEAR(Tabla14[[#This Row],[Fecha de rev]])</f>
        <v>2025</v>
      </c>
      <c r="R738" s="1">
        <v>1</v>
      </c>
      <c r="S738" s="1" t="s">
        <v>934</v>
      </c>
      <c r="T738" s="1" t="s">
        <v>934</v>
      </c>
      <c r="U738" s="1" t="s">
        <v>934</v>
      </c>
      <c r="V738" s="1" t="s">
        <v>934</v>
      </c>
      <c r="W738" s="1" t="s">
        <v>934</v>
      </c>
      <c r="X738" s="1" t="s">
        <v>934</v>
      </c>
      <c r="Y738" s="1" t="s">
        <v>934</v>
      </c>
      <c r="Z738" s="1" t="s">
        <v>934</v>
      </c>
      <c r="AA738" s="1">
        <v>0</v>
      </c>
      <c r="AB738" s="1">
        <v>0</v>
      </c>
      <c r="AC738" s="2" t="s">
        <v>3117</v>
      </c>
      <c r="AD738" s="2" t="s">
        <v>2437</v>
      </c>
      <c r="AE738" s="1">
        <f t="shared" si="23"/>
        <v>0</v>
      </c>
      <c r="AF738" s="121" t="s">
        <v>3115</v>
      </c>
    </row>
    <row r="739" spans="1:32" x14ac:dyDescent="0.2">
      <c r="A739" s="14">
        <v>135</v>
      </c>
      <c r="B739" s="3" t="s">
        <v>1205</v>
      </c>
      <c r="C739" s="27" t="s">
        <v>429</v>
      </c>
      <c r="D739" s="27" t="s">
        <v>17</v>
      </c>
      <c r="E739" s="4" t="s">
        <v>1982</v>
      </c>
      <c r="F739" s="4" t="s">
        <v>1983</v>
      </c>
      <c r="G739" s="4" t="s">
        <v>2339</v>
      </c>
      <c r="H739" s="3" t="s">
        <v>1923</v>
      </c>
      <c r="I739" s="27">
        <v>20.69914</v>
      </c>
      <c r="J739" s="27">
        <v>-101.34802999999999</v>
      </c>
      <c r="K739" s="3"/>
      <c r="L739" s="5" t="str">
        <f t="shared" si="24"/>
        <v>Ver en Google Maps</v>
      </c>
      <c r="M739" s="15">
        <v>1</v>
      </c>
      <c r="O739" s="1">
        <f>DAY(Tabla14[[#This Row],[Fecha de rev]])</f>
        <v>0</v>
      </c>
      <c r="P739" s="1">
        <f>MONTH(Tabla14[[#This Row],[Fecha de rev]])</f>
        <v>1</v>
      </c>
      <c r="Q739" s="1">
        <f>YEAR(Tabla14[[#This Row],[Fecha de rev]])</f>
        <v>1900</v>
      </c>
      <c r="AF739" s="121"/>
    </row>
    <row r="740" spans="1:32" x14ac:dyDescent="0.2">
      <c r="A740" s="14">
        <v>137</v>
      </c>
      <c r="B740" s="3" t="s">
        <v>1205</v>
      </c>
      <c r="C740" s="27" t="s">
        <v>429</v>
      </c>
      <c r="D740" s="27" t="s">
        <v>17</v>
      </c>
      <c r="E740" s="4" t="s">
        <v>1984</v>
      </c>
      <c r="F740" s="4" t="s">
        <v>1985</v>
      </c>
      <c r="G740" s="4" t="s">
        <v>2300</v>
      </c>
      <c r="H740" s="3" t="s">
        <v>1923</v>
      </c>
      <c r="I740" s="27">
        <v>20.695167000000001</v>
      </c>
      <c r="J740" s="27">
        <v>-101.37064700000001</v>
      </c>
      <c r="K740" s="3"/>
      <c r="L740" s="5" t="str">
        <f t="shared" si="24"/>
        <v>Ver en Google Maps</v>
      </c>
      <c r="M740" s="15">
        <v>1</v>
      </c>
      <c r="O740" s="1">
        <f>DAY(Tabla14[[#This Row],[Fecha de rev]])</f>
        <v>0</v>
      </c>
      <c r="P740" s="1">
        <f>MONTH(Tabla14[[#This Row],[Fecha de rev]])</f>
        <v>1</v>
      </c>
      <c r="Q740" s="1">
        <f>YEAR(Tabla14[[#This Row],[Fecha de rev]])</f>
        <v>1900</v>
      </c>
      <c r="AF740" s="121"/>
    </row>
    <row r="741" spans="1:32" x14ac:dyDescent="0.2">
      <c r="A741" s="14">
        <v>138</v>
      </c>
      <c r="B741" s="3" t="s">
        <v>1205</v>
      </c>
      <c r="C741" s="27" t="s">
        <v>429</v>
      </c>
      <c r="D741" s="27" t="s">
        <v>17</v>
      </c>
      <c r="E741" s="4" t="s">
        <v>1986</v>
      </c>
      <c r="F741" s="4" t="s">
        <v>1987</v>
      </c>
      <c r="G741" s="4" t="s">
        <v>2340</v>
      </c>
      <c r="H741" s="3" t="s">
        <v>1923</v>
      </c>
      <c r="I741" s="27">
        <v>20.661280000000001</v>
      </c>
      <c r="J741" s="27">
        <v>-101.3535</v>
      </c>
      <c r="K741" s="3"/>
      <c r="L741" s="5" t="str">
        <f t="shared" si="24"/>
        <v>Ver en Google Maps</v>
      </c>
      <c r="M741" s="15">
        <v>1</v>
      </c>
      <c r="O741" s="1">
        <f>DAY(Tabla14[[#This Row],[Fecha de rev]])</f>
        <v>0</v>
      </c>
      <c r="P741" s="1">
        <f>MONTH(Tabla14[[#This Row],[Fecha de rev]])</f>
        <v>1</v>
      </c>
      <c r="Q741" s="1">
        <f>YEAR(Tabla14[[#This Row],[Fecha de rev]])</f>
        <v>1900</v>
      </c>
      <c r="AF741" s="121"/>
    </row>
    <row r="742" spans="1:32" x14ac:dyDescent="0.2">
      <c r="A742" s="14">
        <v>143</v>
      </c>
      <c r="B742" s="3" t="s">
        <v>1205</v>
      </c>
      <c r="C742" s="27" t="s">
        <v>429</v>
      </c>
      <c r="D742" s="27" t="s">
        <v>17</v>
      </c>
      <c r="E742" s="4" t="s">
        <v>1988</v>
      </c>
      <c r="F742" s="4" t="s">
        <v>1989</v>
      </c>
      <c r="G742" s="4" t="s">
        <v>2328</v>
      </c>
      <c r="H742" s="3" t="s">
        <v>1923</v>
      </c>
      <c r="I742" s="27">
        <v>20.671970000000002</v>
      </c>
      <c r="J742" s="27">
        <v>-101.37739000000001</v>
      </c>
      <c r="K742" s="3" t="s">
        <v>139</v>
      </c>
      <c r="L742" s="5" t="str">
        <f t="shared" si="24"/>
        <v>Ver en Google Maps</v>
      </c>
      <c r="M742" s="15">
        <v>1</v>
      </c>
      <c r="N742" s="7">
        <v>45942</v>
      </c>
      <c r="O742" s="1">
        <f>DAY(Tabla14[[#This Row],[Fecha de rev]])</f>
        <v>12</v>
      </c>
      <c r="P742" s="1">
        <f>MONTH(Tabla14[[#This Row],[Fecha de rev]])</f>
        <v>10</v>
      </c>
      <c r="Q742" s="1">
        <f>YEAR(Tabla14[[#This Row],[Fecha de rev]])</f>
        <v>2025</v>
      </c>
      <c r="R742" s="1">
        <v>1</v>
      </c>
      <c r="S742" s="1" t="s">
        <v>138</v>
      </c>
      <c r="T742" s="1" t="s">
        <v>138</v>
      </c>
      <c r="U742" s="1" t="s">
        <v>138</v>
      </c>
      <c r="V742" s="1" t="s">
        <v>138</v>
      </c>
      <c r="W742" s="1" t="s">
        <v>138</v>
      </c>
      <c r="X742" s="1" t="s">
        <v>138</v>
      </c>
      <c r="Y742" s="1" t="s">
        <v>138</v>
      </c>
      <c r="Z742" s="1" t="s">
        <v>138</v>
      </c>
      <c r="AA742" s="1">
        <v>36.799999999999997</v>
      </c>
      <c r="AB742" s="1">
        <v>1.78</v>
      </c>
      <c r="AC742" s="2" t="s">
        <v>968</v>
      </c>
      <c r="AD742" s="2" t="s">
        <v>2437</v>
      </c>
      <c r="AE742" s="1">
        <f t="shared" si="23"/>
        <v>8</v>
      </c>
      <c r="AF742" s="121" t="s">
        <v>3116</v>
      </c>
    </row>
    <row r="743" spans="1:32" x14ac:dyDescent="0.2">
      <c r="A743" s="14">
        <v>145</v>
      </c>
      <c r="B743" s="3" t="s">
        <v>1205</v>
      </c>
      <c r="C743" s="27" t="s">
        <v>429</v>
      </c>
      <c r="D743" s="27" t="s">
        <v>17</v>
      </c>
      <c r="E743" s="4" t="s">
        <v>1990</v>
      </c>
      <c r="F743" s="4" t="s">
        <v>1991</v>
      </c>
      <c r="G743" s="4" t="s">
        <v>1837</v>
      </c>
      <c r="H743" s="3" t="s">
        <v>1923</v>
      </c>
      <c r="I743" s="27">
        <v>20.699359999999999</v>
      </c>
      <c r="J743" s="27">
        <v>-101.363</v>
      </c>
      <c r="K743" s="3"/>
      <c r="L743" s="5" t="str">
        <f t="shared" si="24"/>
        <v>Ver en Google Maps</v>
      </c>
      <c r="M743" s="15">
        <v>1</v>
      </c>
      <c r="O743" s="1">
        <f>DAY(Tabla14[[#This Row],[Fecha de rev]])</f>
        <v>0</v>
      </c>
      <c r="P743" s="1">
        <f>MONTH(Tabla14[[#This Row],[Fecha de rev]])</f>
        <v>1</v>
      </c>
      <c r="Q743" s="1">
        <f>YEAR(Tabla14[[#This Row],[Fecha de rev]])</f>
        <v>1900</v>
      </c>
      <c r="AF743" s="121"/>
    </row>
    <row r="744" spans="1:32" x14ac:dyDescent="0.2">
      <c r="A744" s="14">
        <v>166</v>
      </c>
      <c r="B744" s="3" t="s">
        <v>1205</v>
      </c>
      <c r="C744" s="27" t="s">
        <v>429</v>
      </c>
      <c r="D744" s="27" t="s">
        <v>17</v>
      </c>
      <c r="E744" s="4" t="s">
        <v>1992</v>
      </c>
      <c r="F744" s="4" t="s">
        <v>1993</v>
      </c>
      <c r="G744" s="4" t="s">
        <v>2341</v>
      </c>
      <c r="H744" s="3" t="s">
        <v>1923</v>
      </c>
      <c r="I744" s="27">
        <v>20.674199999999999</v>
      </c>
      <c r="J744" s="27">
        <v>-101.33714000000001</v>
      </c>
      <c r="K744" s="3"/>
      <c r="L744" s="5" t="str">
        <f t="shared" si="24"/>
        <v>Ver en Google Maps</v>
      </c>
      <c r="M744" s="15">
        <v>1</v>
      </c>
      <c r="O744" s="1">
        <f>DAY(Tabla14[[#This Row],[Fecha de rev]])</f>
        <v>0</v>
      </c>
      <c r="P744" s="1">
        <f>MONTH(Tabla14[[#This Row],[Fecha de rev]])</f>
        <v>1</v>
      </c>
      <c r="Q744" s="1">
        <f>YEAR(Tabla14[[#This Row],[Fecha de rev]])</f>
        <v>1900</v>
      </c>
      <c r="AF744" s="121"/>
    </row>
    <row r="745" spans="1:32" x14ac:dyDescent="0.2">
      <c r="A745" s="14">
        <v>167</v>
      </c>
      <c r="B745" s="3" t="s">
        <v>1205</v>
      </c>
      <c r="C745" s="27" t="s">
        <v>429</v>
      </c>
      <c r="D745" s="27" t="s">
        <v>17</v>
      </c>
      <c r="E745" s="4" t="s">
        <v>1994</v>
      </c>
      <c r="F745" s="4" t="s">
        <v>1995</v>
      </c>
      <c r="G745" s="4" t="s">
        <v>1023</v>
      </c>
      <c r="H745" s="3" t="s">
        <v>1923</v>
      </c>
      <c r="I745" s="27">
        <v>20.657640000000001</v>
      </c>
      <c r="J745" s="27">
        <v>-101.32867</v>
      </c>
      <c r="K745" s="3"/>
      <c r="L745" s="5" t="str">
        <f t="shared" si="24"/>
        <v>Ver en Google Maps</v>
      </c>
      <c r="M745" s="15">
        <v>1</v>
      </c>
      <c r="O745" s="1">
        <f>DAY(Tabla14[[#This Row],[Fecha de rev]])</f>
        <v>0</v>
      </c>
      <c r="P745" s="1">
        <f>MONTH(Tabla14[[#This Row],[Fecha de rev]])</f>
        <v>1</v>
      </c>
      <c r="Q745" s="1">
        <f>YEAR(Tabla14[[#This Row],[Fecha de rev]])</f>
        <v>1900</v>
      </c>
      <c r="AF745" s="121"/>
    </row>
    <row r="746" spans="1:32" x14ac:dyDescent="0.2">
      <c r="A746" s="14">
        <v>180</v>
      </c>
      <c r="B746" s="3" t="s">
        <v>1205</v>
      </c>
      <c r="C746" s="27" t="s">
        <v>429</v>
      </c>
      <c r="D746" s="27" t="s">
        <v>17</v>
      </c>
      <c r="E746" s="4" t="s">
        <v>1996</v>
      </c>
      <c r="F746" s="4" t="s">
        <v>1997</v>
      </c>
      <c r="G746" s="4" t="s">
        <v>2342</v>
      </c>
      <c r="H746" s="3" t="s">
        <v>1923</v>
      </c>
      <c r="I746" s="27">
        <v>20.660609999999998</v>
      </c>
      <c r="J746" s="27">
        <v>-101.3635</v>
      </c>
      <c r="K746" s="3"/>
      <c r="L746" s="5" t="str">
        <f t="shared" si="24"/>
        <v>Ver en Google Maps</v>
      </c>
      <c r="M746" s="15">
        <v>1</v>
      </c>
      <c r="O746" s="1">
        <f>DAY(Tabla14[[#This Row],[Fecha de rev]])</f>
        <v>0</v>
      </c>
      <c r="P746" s="1">
        <f>MONTH(Tabla14[[#This Row],[Fecha de rev]])</f>
        <v>1</v>
      </c>
      <c r="Q746" s="1">
        <f>YEAR(Tabla14[[#This Row],[Fecha de rev]])</f>
        <v>1900</v>
      </c>
      <c r="AF746" s="121"/>
    </row>
    <row r="747" spans="1:32" x14ac:dyDescent="0.2">
      <c r="A747" s="14">
        <v>189</v>
      </c>
      <c r="B747" s="3" t="s">
        <v>1205</v>
      </c>
      <c r="C747" s="27" t="s">
        <v>429</v>
      </c>
      <c r="D747" s="27" t="s">
        <v>17</v>
      </c>
      <c r="E747" s="4" t="s">
        <v>1998</v>
      </c>
      <c r="F747" s="4" t="s">
        <v>1999</v>
      </c>
      <c r="G747" s="4" t="s">
        <v>2343</v>
      </c>
      <c r="H747" s="3" t="s">
        <v>1923</v>
      </c>
      <c r="I747" s="27">
        <v>20.660019999999999</v>
      </c>
      <c r="J747" s="27">
        <v>-101.37206</v>
      </c>
      <c r="K747" s="3" t="s">
        <v>139</v>
      </c>
      <c r="L747" s="5" t="str">
        <f t="shared" si="24"/>
        <v>Ver en Google Maps</v>
      </c>
      <c r="M747" s="15">
        <v>1</v>
      </c>
      <c r="N747" s="7">
        <v>45942</v>
      </c>
      <c r="O747" s="1">
        <f>DAY(Tabla14[[#This Row],[Fecha de rev]])</f>
        <v>12</v>
      </c>
      <c r="P747" s="1">
        <f>MONTH(Tabla14[[#This Row],[Fecha de rev]])</f>
        <v>10</v>
      </c>
      <c r="Q747" s="1">
        <f>YEAR(Tabla14[[#This Row],[Fecha de rev]])</f>
        <v>2025</v>
      </c>
      <c r="R747" s="1">
        <v>1</v>
      </c>
      <c r="S747" s="1" t="s">
        <v>138</v>
      </c>
      <c r="T747" s="1" t="s">
        <v>138</v>
      </c>
      <c r="U747" s="1" t="s">
        <v>138</v>
      </c>
      <c r="V747" s="1" t="s">
        <v>138</v>
      </c>
      <c r="W747" s="1" t="s">
        <v>138</v>
      </c>
      <c r="X747" s="1" t="s">
        <v>138</v>
      </c>
      <c r="Y747" s="1" t="s">
        <v>138</v>
      </c>
      <c r="Z747" s="1" t="s">
        <v>138</v>
      </c>
      <c r="AA747" s="1">
        <v>129</v>
      </c>
      <c r="AB747" s="1">
        <v>140</v>
      </c>
      <c r="AC747" s="2" t="s">
        <v>968</v>
      </c>
      <c r="AD747" s="2" t="s">
        <v>2437</v>
      </c>
      <c r="AE747" s="1">
        <f t="shared" si="23"/>
        <v>8</v>
      </c>
      <c r="AF747" s="121" t="s">
        <v>3116</v>
      </c>
    </row>
    <row r="748" spans="1:32" x14ac:dyDescent="0.2">
      <c r="A748" s="14">
        <v>194</v>
      </c>
      <c r="B748" s="3" t="s">
        <v>1205</v>
      </c>
      <c r="C748" s="27" t="s">
        <v>429</v>
      </c>
      <c r="D748" s="27" t="s">
        <v>17</v>
      </c>
      <c r="E748" s="4" t="s">
        <v>2000</v>
      </c>
      <c r="F748" s="4" t="s">
        <v>2001</v>
      </c>
      <c r="G748" s="4" t="s">
        <v>2344</v>
      </c>
      <c r="H748" s="3" t="s">
        <v>1923</v>
      </c>
      <c r="I748" s="27">
        <v>20.690719999999999</v>
      </c>
      <c r="J748" s="27">
        <v>-101.36769</v>
      </c>
      <c r="K748" s="3"/>
      <c r="L748" s="5" t="str">
        <f t="shared" si="24"/>
        <v>Ver en Google Maps</v>
      </c>
      <c r="M748" s="15">
        <v>1</v>
      </c>
      <c r="O748" s="1">
        <f>DAY(Tabla14[[#This Row],[Fecha de rev]])</f>
        <v>0</v>
      </c>
      <c r="P748" s="1">
        <f>MONTH(Tabla14[[#This Row],[Fecha de rev]])</f>
        <v>1</v>
      </c>
      <c r="Q748" s="1">
        <f>YEAR(Tabla14[[#This Row],[Fecha de rev]])</f>
        <v>1900</v>
      </c>
      <c r="AF748" s="121"/>
    </row>
    <row r="749" spans="1:32" x14ac:dyDescent="0.2">
      <c r="A749" s="14">
        <v>195</v>
      </c>
      <c r="B749" s="3" t="s">
        <v>1205</v>
      </c>
      <c r="C749" s="27" t="s">
        <v>429</v>
      </c>
      <c r="D749" s="27" t="s">
        <v>17</v>
      </c>
      <c r="E749" s="4" t="s">
        <v>2002</v>
      </c>
      <c r="F749" s="4" t="s">
        <v>2003</v>
      </c>
      <c r="G749" s="4" t="s">
        <v>2345</v>
      </c>
      <c r="H749" s="3" t="s">
        <v>1923</v>
      </c>
      <c r="I749" s="27">
        <v>20.68656</v>
      </c>
      <c r="J749" s="27">
        <v>-101.34260999999999</v>
      </c>
      <c r="K749" s="3"/>
      <c r="L749" s="5" t="str">
        <f t="shared" si="24"/>
        <v>Ver en Google Maps</v>
      </c>
      <c r="M749" s="15">
        <v>1</v>
      </c>
      <c r="O749" s="1">
        <f>DAY(Tabla14[[#This Row],[Fecha de rev]])</f>
        <v>0</v>
      </c>
      <c r="P749" s="1">
        <f>MONTH(Tabla14[[#This Row],[Fecha de rev]])</f>
        <v>1</v>
      </c>
      <c r="Q749" s="1">
        <f>YEAR(Tabla14[[#This Row],[Fecha de rev]])</f>
        <v>1900</v>
      </c>
      <c r="AF749" s="121"/>
    </row>
    <row r="750" spans="1:32" x14ac:dyDescent="0.2">
      <c r="A750" s="14">
        <v>196</v>
      </c>
      <c r="B750" s="3" t="s">
        <v>1205</v>
      </c>
      <c r="C750" s="27" t="s">
        <v>429</v>
      </c>
      <c r="D750" s="27" t="s">
        <v>17</v>
      </c>
      <c r="E750" s="4" t="s">
        <v>2004</v>
      </c>
      <c r="F750" s="4" t="s">
        <v>2005</v>
      </c>
      <c r="G750" s="4" t="s">
        <v>1106</v>
      </c>
      <c r="H750" s="3" t="s">
        <v>1923</v>
      </c>
      <c r="I750" s="27">
        <v>20.67353</v>
      </c>
      <c r="J750" s="27">
        <v>-101.35245</v>
      </c>
      <c r="K750" s="3"/>
      <c r="L750" s="5" t="str">
        <f t="shared" si="24"/>
        <v>Ver en Google Maps</v>
      </c>
      <c r="M750" s="15">
        <v>1</v>
      </c>
      <c r="O750" s="1">
        <f>DAY(Tabla14[[#This Row],[Fecha de rev]])</f>
        <v>0</v>
      </c>
      <c r="P750" s="1">
        <f>MONTH(Tabla14[[#This Row],[Fecha de rev]])</f>
        <v>1</v>
      </c>
      <c r="Q750" s="1">
        <f>YEAR(Tabla14[[#This Row],[Fecha de rev]])</f>
        <v>1900</v>
      </c>
      <c r="AF750" s="121"/>
    </row>
    <row r="751" spans="1:32" x14ac:dyDescent="0.2">
      <c r="A751" s="14">
        <v>197</v>
      </c>
      <c r="B751" s="3" t="s">
        <v>1205</v>
      </c>
      <c r="C751" s="27" t="s">
        <v>429</v>
      </c>
      <c r="D751" s="27" t="s">
        <v>17</v>
      </c>
      <c r="E751" s="4" t="s">
        <v>2006</v>
      </c>
      <c r="F751" s="4" t="s">
        <v>2007</v>
      </c>
      <c r="G751" s="4" t="s">
        <v>2346</v>
      </c>
      <c r="H751" s="3" t="s">
        <v>1923</v>
      </c>
      <c r="I751" s="27">
        <v>20.673670000000001</v>
      </c>
      <c r="J751" s="27">
        <v>-101.39194000000001</v>
      </c>
      <c r="K751" s="3"/>
      <c r="L751" s="5" t="str">
        <f t="shared" si="24"/>
        <v>Ver en Google Maps</v>
      </c>
      <c r="M751" s="15">
        <v>1</v>
      </c>
      <c r="O751" s="1">
        <f>DAY(Tabla14[[#This Row],[Fecha de rev]])</f>
        <v>0</v>
      </c>
      <c r="P751" s="1">
        <f>MONTH(Tabla14[[#This Row],[Fecha de rev]])</f>
        <v>1</v>
      </c>
      <c r="Q751" s="1">
        <f>YEAR(Tabla14[[#This Row],[Fecha de rev]])</f>
        <v>1900</v>
      </c>
      <c r="AF751" s="121"/>
    </row>
    <row r="752" spans="1:32" x14ac:dyDescent="0.2">
      <c r="A752" s="14">
        <v>219</v>
      </c>
      <c r="B752" s="3" t="s">
        <v>1205</v>
      </c>
      <c r="C752" s="27" t="s">
        <v>429</v>
      </c>
      <c r="D752" s="27" t="s">
        <v>17</v>
      </c>
      <c r="E752" s="4" t="s">
        <v>2008</v>
      </c>
      <c r="F752" s="4" t="s">
        <v>2009</v>
      </c>
      <c r="G752" s="4" t="s">
        <v>2347</v>
      </c>
      <c r="H752" s="3" t="s">
        <v>1923</v>
      </c>
      <c r="I752" s="27">
        <v>20.717946000000001</v>
      </c>
      <c r="J752" s="27">
        <v>-101.36983499999999</v>
      </c>
      <c r="K752" s="3"/>
      <c r="L752" s="5" t="str">
        <f t="shared" si="24"/>
        <v>Ver en Google Maps</v>
      </c>
      <c r="M752" s="15">
        <v>1</v>
      </c>
      <c r="O752" s="1">
        <f>DAY(Tabla14[[#This Row],[Fecha de rev]])</f>
        <v>0</v>
      </c>
      <c r="P752" s="1">
        <f>MONTH(Tabla14[[#This Row],[Fecha de rev]])</f>
        <v>1</v>
      </c>
      <c r="Q752" s="1">
        <f>YEAR(Tabla14[[#This Row],[Fecha de rev]])</f>
        <v>1900</v>
      </c>
      <c r="AF752" s="121"/>
    </row>
    <row r="753" spans="1:32" x14ac:dyDescent="0.2">
      <c r="A753" s="14">
        <v>220</v>
      </c>
      <c r="B753" s="3" t="s">
        <v>1205</v>
      </c>
      <c r="C753" s="27" t="s">
        <v>429</v>
      </c>
      <c r="D753" s="27" t="s">
        <v>17</v>
      </c>
      <c r="E753" s="4" t="s">
        <v>2010</v>
      </c>
      <c r="F753" s="4" t="s">
        <v>2011</v>
      </c>
      <c r="G753" s="4" t="s">
        <v>2348</v>
      </c>
      <c r="H753" s="3" t="s">
        <v>1923</v>
      </c>
      <c r="I753" s="27">
        <v>20.704529999999998</v>
      </c>
      <c r="J753" s="27">
        <v>-101.36381</v>
      </c>
      <c r="K753" s="3"/>
      <c r="L753" s="5" t="str">
        <f t="shared" si="24"/>
        <v>Ver en Google Maps</v>
      </c>
      <c r="M753" s="15">
        <v>1</v>
      </c>
      <c r="O753" s="1">
        <f>DAY(Tabla14[[#This Row],[Fecha de rev]])</f>
        <v>0</v>
      </c>
      <c r="P753" s="1">
        <f>MONTH(Tabla14[[#This Row],[Fecha de rev]])</f>
        <v>1</v>
      </c>
      <c r="Q753" s="1">
        <f>YEAR(Tabla14[[#This Row],[Fecha de rev]])</f>
        <v>1900</v>
      </c>
      <c r="AF753" s="121"/>
    </row>
    <row r="754" spans="1:32" x14ac:dyDescent="0.2">
      <c r="A754" s="14">
        <v>221</v>
      </c>
      <c r="B754" s="3" t="s">
        <v>1205</v>
      </c>
      <c r="C754" s="27" t="s">
        <v>429</v>
      </c>
      <c r="D754" s="27" t="s">
        <v>17</v>
      </c>
      <c r="E754" s="4" t="s">
        <v>2012</v>
      </c>
      <c r="F754" s="4" t="s">
        <v>2013</v>
      </c>
      <c r="G754" s="4" t="s">
        <v>2349</v>
      </c>
      <c r="H754" s="3" t="s">
        <v>1923</v>
      </c>
      <c r="I754" s="27">
        <v>20.696359999999999</v>
      </c>
      <c r="J754" s="27">
        <v>-101.36511</v>
      </c>
      <c r="K754" s="3"/>
      <c r="L754" s="5" t="str">
        <f t="shared" si="24"/>
        <v>Ver en Google Maps</v>
      </c>
      <c r="M754" s="15">
        <v>1</v>
      </c>
      <c r="O754" s="1">
        <f>DAY(Tabla14[[#This Row],[Fecha de rev]])</f>
        <v>0</v>
      </c>
      <c r="P754" s="1">
        <f>MONTH(Tabla14[[#This Row],[Fecha de rev]])</f>
        <v>1</v>
      </c>
      <c r="Q754" s="1">
        <f>YEAR(Tabla14[[#This Row],[Fecha de rev]])</f>
        <v>1900</v>
      </c>
      <c r="AF754" s="121"/>
    </row>
    <row r="755" spans="1:32" x14ac:dyDescent="0.2">
      <c r="A755" s="14">
        <v>223</v>
      </c>
      <c r="B755" s="3" t="s">
        <v>1205</v>
      </c>
      <c r="C755" s="27" t="s">
        <v>429</v>
      </c>
      <c r="D755" s="27" t="s">
        <v>17</v>
      </c>
      <c r="E755" s="4" t="s">
        <v>2014</v>
      </c>
      <c r="F755" s="4" t="s">
        <v>2015</v>
      </c>
      <c r="G755" s="4" t="s">
        <v>2350</v>
      </c>
      <c r="H755" s="3" t="s">
        <v>1923</v>
      </c>
      <c r="I755" s="27">
        <v>20.660637000000001</v>
      </c>
      <c r="J755" s="27">
        <v>-101.36637899999999</v>
      </c>
      <c r="K755" s="3"/>
      <c r="L755" s="5" t="str">
        <f t="shared" si="24"/>
        <v>Ver en Google Maps</v>
      </c>
      <c r="M755" s="15">
        <v>1</v>
      </c>
      <c r="O755" s="1">
        <f>DAY(Tabla14[[#This Row],[Fecha de rev]])</f>
        <v>0</v>
      </c>
      <c r="P755" s="1">
        <f>MONTH(Tabla14[[#This Row],[Fecha de rev]])</f>
        <v>1</v>
      </c>
      <c r="Q755" s="1">
        <f>YEAR(Tabla14[[#This Row],[Fecha de rev]])</f>
        <v>1900</v>
      </c>
      <c r="AF755" s="121"/>
    </row>
    <row r="756" spans="1:32" x14ac:dyDescent="0.2">
      <c r="A756" s="14">
        <v>226</v>
      </c>
      <c r="B756" s="3" t="s">
        <v>1205</v>
      </c>
      <c r="C756" s="27" t="s">
        <v>429</v>
      </c>
      <c r="D756" s="27" t="s">
        <v>17</v>
      </c>
      <c r="E756" s="4" t="s">
        <v>2016</v>
      </c>
      <c r="F756" s="4" t="s">
        <v>2017</v>
      </c>
      <c r="G756" s="4" t="s">
        <v>2351</v>
      </c>
      <c r="H756" s="3" t="s">
        <v>1923</v>
      </c>
      <c r="I756" s="27">
        <v>20.700500000000002</v>
      </c>
      <c r="J756" s="27">
        <v>-101.34417000000001</v>
      </c>
      <c r="K756" s="3"/>
      <c r="L756" s="5" t="str">
        <f t="shared" si="24"/>
        <v>Ver en Google Maps</v>
      </c>
      <c r="M756" s="15">
        <v>1</v>
      </c>
      <c r="O756" s="1">
        <f>DAY(Tabla14[[#This Row],[Fecha de rev]])</f>
        <v>0</v>
      </c>
      <c r="P756" s="1">
        <f>MONTH(Tabla14[[#This Row],[Fecha de rev]])</f>
        <v>1</v>
      </c>
      <c r="Q756" s="1">
        <f>YEAR(Tabla14[[#This Row],[Fecha de rev]])</f>
        <v>1900</v>
      </c>
      <c r="AF756" s="121"/>
    </row>
    <row r="757" spans="1:32" x14ac:dyDescent="0.2">
      <c r="A757" s="14">
        <v>227</v>
      </c>
      <c r="B757" s="3" t="s">
        <v>1205</v>
      </c>
      <c r="C757" s="27" t="s">
        <v>429</v>
      </c>
      <c r="D757" s="27" t="s">
        <v>17</v>
      </c>
      <c r="E757" s="4" t="s">
        <v>2018</v>
      </c>
      <c r="F757" s="4" t="s">
        <v>2019</v>
      </c>
      <c r="G757" s="4" t="s">
        <v>2352</v>
      </c>
      <c r="H757" s="3" t="s">
        <v>1923</v>
      </c>
      <c r="I757" s="27">
        <v>20.688469999999999</v>
      </c>
      <c r="J757" s="27">
        <v>-101.37358</v>
      </c>
      <c r="K757" s="3"/>
      <c r="L757" s="5" t="str">
        <f t="shared" si="24"/>
        <v>Ver en Google Maps</v>
      </c>
      <c r="M757" s="15">
        <v>1</v>
      </c>
      <c r="O757" s="1">
        <f>DAY(Tabla14[[#This Row],[Fecha de rev]])</f>
        <v>0</v>
      </c>
      <c r="P757" s="1">
        <f>MONTH(Tabla14[[#This Row],[Fecha de rev]])</f>
        <v>1</v>
      </c>
      <c r="Q757" s="1">
        <f>YEAR(Tabla14[[#This Row],[Fecha de rev]])</f>
        <v>1900</v>
      </c>
      <c r="AF757" s="121"/>
    </row>
    <row r="758" spans="1:32" x14ac:dyDescent="0.2">
      <c r="A758" s="14">
        <v>228</v>
      </c>
      <c r="B758" s="3" t="s">
        <v>1205</v>
      </c>
      <c r="C758" s="27" t="s">
        <v>429</v>
      </c>
      <c r="D758" s="27" t="s">
        <v>17</v>
      </c>
      <c r="E758" s="4" t="s">
        <v>2020</v>
      </c>
      <c r="F758" s="4" t="s">
        <v>2021</v>
      </c>
      <c r="G758" s="4" t="s">
        <v>2353</v>
      </c>
      <c r="H758" s="3" t="s">
        <v>1923</v>
      </c>
      <c r="I758" s="27">
        <v>20.6538</v>
      </c>
      <c r="J758" s="27">
        <v>-101.34978</v>
      </c>
      <c r="K758" s="3"/>
      <c r="L758" s="5" t="str">
        <f t="shared" si="24"/>
        <v>Ver en Google Maps</v>
      </c>
      <c r="M758" s="15">
        <v>1</v>
      </c>
      <c r="O758" s="1">
        <f>DAY(Tabla14[[#This Row],[Fecha de rev]])</f>
        <v>0</v>
      </c>
      <c r="P758" s="1">
        <f>MONTH(Tabla14[[#This Row],[Fecha de rev]])</f>
        <v>1</v>
      </c>
      <c r="Q758" s="1">
        <f>YEAR(Tabla14[[#This Row],[Fecha de rev]])</f>
        <v>1900</v>
      </c>
      <c r="AF758" s="121"/>
    </row>
    <row r="759" spans="1:32" x14ac:dyDescent="0.2">
      <c r="A759" s="14">
        <v>229</v>
      </c>
      <c r="B759" s="3" t="s">
        <v>1205</v>
      </c>
      <c r="C759" s="27" t="s">
        <v>429</v>
      </c>
      <c r="D759" s="27" t="s">
        <v>17</v>
      </c>
      <c r="E759" s="4" t="s">
        <v>2022</v>
      </c>
      <c r="F759" s="4" t="s">
        <v>2023</v>
      </c>
      <c r="G759" s="4" t="s">
        <v>2306</v>
      </c>
      <c r="H759" s="3" t="s">
        <v>1923</v>
      </c>
      <c r="I759" s="27">
        <v>20.669280000000001</v>
      </c>
      <c r="J759" s="27">
        <v>-101.33767</v>
      </c>
      <c r="K759" s="3"/>
      <c r="L759" s="5" t="str">
        <f t="shared" si="24"/>
        <v>Ver en Google Maps</v>
      </c>
      <c r="M759" s="15">
        <v>1</v>
      </c>
      <c r="O759" s="1">
        <f>DAY(Tabla14[[#This Row],[Fecha de rev]])</f>
        <v>0</v>
      </c>
      <c r="P759" s="1">
        <f>MONTH(Tabla14[[#This Row],[Fecha de rev]])</f>
        <v>1</v>
      </c>
      <c r="Q759" s="1">
        <f>YEAR(Tabla14[[#This Row],[Fecha de rev]])</f>
        <v>1900</v>
      </c>
      <c r="AF759" s="121"/>
    </row>
    <row r="760" spans="1:32" x14ac:dyDescent="0.2">
      <c r="A760" s="14">
        <v>240</v>
      </c>
      <c r="B760" s="3" t="s">
        <v>1205</v>
      </c>
      <c r="C760" s="27" t="s">
        <v>429</v>
      </c>
      <c r="D760" s="27" t="s">
        <v>17</v>
      </c>
      <c r="E760" s="4" t="s">
        <v>2024</v>
      </c>
      <c r="F760" s="4" t="s">
        <v>2025</v>
      </c>
      <c r="G760" s="4" t="s">
        <v>2354</v>
      </c>
      <c r="H760" s="3" t="s">
        <v>1923</v>
      </c>
      <c r="I760" s="27">
        <v>20.700530000000001</v>
      </c>
      <c r="J760" s="27">
        <v>-101.36811</v>
      </c>
      <c r="K760" s="3"/>
      <c r="L760" s="5" t="str">
        <f t="shared" si="24"/>
        <v>Ver en Google Maps</v>
      </c>
      <c r="M760" s="15">
        <v>1</v>
      </c>
      <c r="O760" s="1">
        <f>DAY(Tabla14[[#This Row],[Fecha de rev]])</f>
        <v>0</v>
      </c>
      <c r="P760" s="1">
        <f>MONTH(Tabla14[[#This Row],[Fecha de rev]])</f>
        <v>1</v>
      </c>
      <c r="Q760" s="1">
        <f>YEAR(Tabla14[[#This Row],[Fecha de rev]])</f>
        <v>1900</v>
      </c>
      <c r="AF760" s="121"/>
    </row>
    <row r="761" spans="1:32" x14ac:dyDescent="0.2">
      <c r="A761" s="14">
        <v>253</v>
      </c>
      <c r="B761" s="3" t="s">
        <v>1205</v>
      </c>
      <c r="C761" s="27" t="s">
        <v>429</v>
      </c>
      <c r="D761" s="27" t="s">
        <v>17</v>
      </c>
      <c r="E761" s="4" t="s">
        <v>2026</v>
      </c>
      <c r="F761" s="4" t="s">
        <v>2027</v>
      </c>
      <c r="G761" s="4" t="s">
        <v>2342</v>
      </c>
      <c r="H761" s="3" t="s">
        <v>1923</v>
      </c>
      <c r="I761" s="27">
        <v>20.657865000000001</v>
      </c>
      <c r="J761" s="27">
        <v>-101.362916</v>
      </c>
      <c r="K761" s="3" t="s">
        <v>139</v>
      </c>
      <c r="L761" s="5" t="str">
        <f t="shared" si="24"/>
        <v>Ver en Google Maps</v>
      </c>
      <c r="M761" s="15">
        <v>1</v>
      </c>
      <c r="N761" s="7">
        <v>45942</v>
      </c>
      <c r="O761" s="1">
        <f>DAY(Tabla14[[#This Row],[Fecha de rev]])</f>
        <v>12</v>
      </c>
      <c r="P761" s="1">
        <f>MONTH(Tabla14[[#This Row],[Fecha de rev]])</f>
        <v>10</v>
      </c>
      <c r="Q761" s="1">
        <f>YEAR(Tabla14[[#This Row],[Fecha de rev]])</f>
        <v>2025</v>
      </c>
      <c r="R761" s="1">
        <v>1</v>
      </c>
      <c r="S761" s="1" t="s">
        <v>138</v>
      </c>
      <c r="T761" s="1" t="s">
        <v>138</v>
      </c>
      <c r="U761" s="1" t="s">
        <v>138</v>
      </c>
      <c r="V761" s="1" t="s">
        <v>138</v>
      </c>
      <c r="W761" s="1" t="s">
        <v>138</v>
      </c>
      <c r="X761" s="1" t="s">
        <v>138</v>
      </c>
      <c r="Y761" s="1" t="s">
        <v>138</v>
      </c>
      <c r="Z761" s="1" t="s">
        <v>138</v>
      </c>
      <c r="AA761" s="1">
        <v>83.5</v>
      </c>
      <c r="AB761" s="1">
        <v>41.2</v>
      </c>
      <c r="AC761" s="2" t="s">
        <v>968</v>
      </c>
      <c r="AD761" s="2" t="s">
        <v>2437</v>
      </c>
      <c r="AE761" s="1">
        <f t="shared" si="23"/>
        <v>8</v>
      </c>
      <c r="AF761" s="121" t="s">
        <v>3116</v>
      </c>
    </row>
    <row r="762" spans="1:32" x14ac:dyDescent="0.2">
      <c r="A762" s="14">
        <v>260</v>
      </c>
      <c r="B762" s="3" t="s">
        <v>1205</v>
      </c>
      <c r="C762" s="27" t="s">
        <v>429</v>
      </c>
      <c r="D762" s="27" t="s">
        <v>17</v>
      </c>
      <c r="E762" s="4" t="s">
        <v>2028</v>
      </c>
      <c r="F762" s="4" t="s">
        <v>2029</v>
      </c>
      <c r="G762" s="4" t="s">
        <v>2355</v>
      </c>
      <c r="H762" s="3" t="s">
        <v>1923</v>
      </c>
      <c r="I762" s="27">
        <v>20.666969999999999</v>
      </c>
      <c r="J762" s="27">
        <v>-101.37375</v>
      </c>
      <c r="K762" s="3" t="s">
        <v>139</v>
      </c>
      <c r="L762" s="5" t="str">
        <f t="shared" si="24"/>
        <v>Ver en Google Maps</v>
      </c>
      <c r="M762" s="15">
        <v>1</v>
      </c>
      <c r="N762" s="7">
        <v>45942</v>
      </c>
      <c r="O762" s="1">
        <f>DAY(Tabla14[[#This Row],[Fecha de rev]])</f>
        <v>12</v>
      </c>
      <c r="P762" s="1">
        <f>MONTH(Tabla14[[#This Row],[Fecha de rev]])</f>
        <v>10</v>
      </c>
      <c r="Q762" s="1">
        <f>YEAR(Tabla14[[#This Row],[Fecha de rev]])</f>
        <v>2025</v>
      </c>
      <c r="R762" s="1">
        <v>1</v>
      </c>
      <c r="S762" s="1" t="s">
        <v>138</v>
      </c>
      <c r="T762" s="1" t="s">
        <v>138</v>
      </c>
      <c r="U762" s="1" t="s">
        <v>138</v>
      </c>
      <c r="V762" s="1" t="s">
        <v>138</v>
      </c>
      <c r="W762" s="1" t="s">
        <v>138</v>
      </c>
      <c r="X762" s="1" t="s">
        <v>138</v>
      </c>
      <c r="Y762" s="1" t="s">
        <v>138</v>
      </c>
      <c r="Z762" s="1" t="s">
        <v>138</v>
      </c>
      <c r="AA762" s="1">
        <v>60.3</v>
      </c>
      <c r="AB762" s="1">
        <v>64</v>
      </c>
      <c r="AC762" s="2" t="s">
        <v>968</v>
      </c>
      <c r="AD762" s="2" t="s">
        <v>2437</v>
      </c>
      <c r="AE762" s="1">
        <f t="shared" si="23"/>
        <v>8</v>
      </c>
      <c r="AF762" s="121" t="s">
        <v>3116</v>
      </c>
    </row>
    <row r="763" spans="1:32" x14ac:dyDescent="0.2">
      <c r="A763" s="14">
        <v>273</v>
      </c>
      <c r="B763" s="3" t="s">
        <v>1205</v>
      </c>
      <c r="C763" s="27" t="s">
        <v>429</v>
      </c>
      <c r="D763" s="27" t="s">
        <v>17</v>
      </c>
      <c r="E763" s="4" t="s">
        <v>2030</v>
      </c>
      <c r="F763" s="4" t="s">
        <v>2031</v>
      </c>
      <c r="G763" s="4" t="s">
        <v>2307</v>
      </c>
      <c r="H763" s="3" t="s">
        <v>1923</v>
      </c>
      <c r="I763" s="27">
        <v>20.670750000000002</v>
      </c>
      <c r="J763" s="27">
        <v>-101.33136</v>
      </c>
      <c r="K763" s="3"/>
      <c r="L763" s="5" t="str">
        <f t="shared" si="24"/>
        <v>Ver en Google Maps</v>
      </c>
      <c r="M763" s="15">
        <v>1</v>
      </c>
      <c r="O763" s="1">
        <f>DAY(Tabla14[[#This Row],[Fecha de rev]])</f>
        <v>0</v>
      </c>
      <c r="P763" s="1">
        <f>MONTH(Tabla14[[#This Row],[Fecha de rev]])</f>
        <v>1</v>
      </c>
      <c r="Q763" s="1">
        <f>YEAR(Tabla14[[#This Row],[Fecha de rev]])</f>
        <v>1900</v>
      </c>
      <c r="AF763" s="121"/>
    </row>
    <row r="764" spans="1:32" x14ac:dyDescent="0.2">
      <c r="A764" s="14">
        <v>279</v>
      </c>
      <c r="B764" s="3" t="s">
        <v>1205</v>
      </c>
      <c r="C764" s="27" t="s">
        <v>429</v>
      </c>
      <c r="D764" s="27" t="s">
        <v>17</v>
      </c>
      <c r="E764" s="4" t="s">
        <v>2032</v>
      </c>
      <c r="F764" s="4" t="s">
        <v>2033</v>
      </c>
      <c r="G764" s="4" t="s">
        <v>2356</v>
      </c>
      <c r="H764" s="3" t="s">
        <v>1923</v>
      </c>
      <c r="I764" s="27">
        <v>20.661359999999998</v>
      </c>
      <c r="J764" s="27">
        <v>-101.38478000000001</v>
      </c>
      <c r="K764" s="3"/>
      <c r="L764" s="5" t="str">
        <f t="shared" si="24"/>
        <v>Ver en Google Maps</v>
      </c>
      <c r="M764" s="15">
        <v>2</v>
      </c>
      <c r="O764" s="1">
        <f>DAY(Tabla14[[#This Row],[Fecha de rev]])</f>
        <v>0</v>
      </c>
      <c r="P764" s="1">
        <f>MONTH(Tabla14[[#This Row],[Fecha de rev]])</f>
        <v>1</v>
      </c>
      <c r="Q764" s="1">
        <f>YEAR(Tabla14[[#This Row],[Fecha de rev]])</f>
        <v>1900</v>
      </c>
      <c r="AF764" s="121"/>
    </row>
    <row r="765" spans="1:32" x14ac:dyDescent="0.2">
      <c r="A765" s="14">
        <v>284</v>
      </c>
      <c r="B765" s="3" t="s">
        <v>1205</v>
      </c>
      <c r="C765" s="27" t="s">
        <v>429</v>
      </c>
      <c r="D765" s="27" t="s">
        <v>17</v>
      </c>
      <c r="E765" s="4" t="s">
        <v>2034</v>
      </c>
      <c r="F765" s="4" t="s">
        <v>2035</v>
      </c>
      <c r="G765" s="4" t="s">
        <v>2357</v>
      </c>
      <c r="H765" s="3" t="s">
        <v>1923</v>
      </c>
      <c r="I765" s="27">
        <v>20.685890000000001</v>
      </c>
      <c r="J765" s="27">
        <v>-101.32355</v>
      </c>
      <c r="K765" s="3"/>
      <c r="L765" s="5" t="str">
        <f t="shared" si="24"/>
        <v>Ver en Google Maps</v>
      </c>
      <c r="M765" s="15">
        <v>1</v>
      </c>
      <c r="O765" s="1">
        <f>DAY(Tabla14[[#This Row],[Fecha de rev]])</f>
        <v>0</v>
      </c>
      <c r="P765" s="1">
        <f>MONTH(Tabla14[[#This Row],[Fecha de rev]])</f>
        <v>1</v>
      </c>
      <c r="Q765" s="1">
        <f>YEAR(Tabla14[[#This Row],[Fecha de rev]])</f>
        <v>1900</v>
      </c>
      <c r="AF765" s="121"/>
    </row>
    <row r="766" spans="1:32" x14ac:dyDescent="0.2">
      <c r="A766" s="14">
        <v>291</v>
      </c>
      <c r="B766" s="3" t="s">
        <v>1205</v>
      </c>
      <c r="C766" s="27" t="s">
        <v>429</v>
      </c>
      <c r="D766" s="27" t="s">
        <v>16</v>
      </c>
      <c r="E766" s="4" t="s">
        <v>2036</v>
      </c>
      <c r="F766" s="4" t="s">
        <v>2037</v>
      </c>
      <c r="G766" s="4" t="s">
        <v>2358</v>
      </c>
      <c r="H766" s="3" t="s">
        <v>1923</v>
      </c>
      <c r="I766" s="27">
        <v>20.660530000000001</v>
      </c>
      <c r="J766" s="27">
        <v>-101.37173</v>
      </c>
      <c r="K766" s="3" t="s">
        <v>139</v>
      </c>
      <c r="L766" s="5" t="str">
        <f t="shared" si="24"/>
        <v>Ver en Google Maps</v>
      </c>
      <c r="M766" s="15">
        <v>1</v>
      </c>
      <c r="N766" s="7">
        <v>45942</v>
      </c>
      <c r="O766" s="1">
        <f>DAY(Tabla14[[#This Row],[Fecha de rev]])</f>
        <v>12</v>
      </c>
      <c r="P766" s="1">
        <f>MONTH(Tabla14[[#This Row],[Fecha de rev]])</f>
        <v>10</v>
      </c>
      <c r="Q766" s="1">
        <f>YEAR(Tabla14[[#This Row],[Fecha de rev]])</f>
        <v>2025</v>
      </c>
      <c r="R766" s="1">
        <v>1</v>
      </c>
      <c r="S766" s="1" t="s">
        <v>138</v>
      </c>
      <c r="T766" s="1" t="s">
        <v>138</v>
      </c>
      <c r="U766" s="1" t="s">
        <v>138</v>
      </c>
      <c r="V766" s="1" t="s">
        <v>138</v>
      </c>
      <c r="W766" s="1" t="s">
        <v>138</v>
      </c>
      <c r="X766" s="1" t="s">
        <v>138</v>
      </c>
      <c r="Y766" s="1" t="s">
        <v>934</v>
      </c>
      <c r="Z766" s="1" t="s">
        <v>934</v>
      </c>
      <c r="AA766" s="1">
        <v>0</v>
      </c>
      <c r="AB766" s="1">
        <v>0</v>
      </c>
      <c r="AC766" s="2" t="s">
        <v>2445</v>
      </c>
      <c r="AD766" s="2" t="s">
        <v>2437</v>
      </c>
      <c r="AE766" s="1">
        <f t="shared" si="23"/>
        <v>6</v>
      </c>
      <c r="AF766" s="121"/>
    </row>
    <row r="767" spans="1:32" x14ac:dyDescent="0.2">
      <c r="A767" s="14">
        <v>306</v>
      </c>
      <c r="B767" s="3" t="s">
        <v>1205</v>
      </c>
      <c r="C767" s="27" t="s">
        <v>429</v>
      </c>
      <c r="D767" s="27" t="s">
        <v>16</v>
      </c>
      <c r="E767" s="4" t="s">
        <v>2038</v>
      </c>
      <c r="F767" s="4" t="s">
        <v>2039</v>
      </c>
      <c r="G767" s="4" t="s">
        <v>2339</v>
      </c>
      <c r="H767" s="3" t="s">
        <v>1923</v>
      </c>
      <c r="I767" s="27">
        <v>20.69903</v>
      </c>
      <c r="J767" s="27">
        <v>-101.34875</v>
      </c>
      <c r="K767" s="3"/>
      <c r="L767" s="5" t="str">
        <f t="shared" si="24"/>
        <v>Ver en Google Maps</v>
      </c>
      <c r="M767" s="15">
        <v>1</v>
      </c>
      <c r="O767" s="1">
        <f>DAY(Tabla14[[#This Row],[Fecha de rev]])</f>
        <v>0</v>
      </c>
      <c r="P767" s="1">
        <f>MONTH(Tabla14[[#This Row],[Fecha de rev]])</f>
        <v>1</v>
      </c>
      <c r="Q767" s="1">
        <f>YEAR(Tabla14[[#This Row],[Fecha de rev]])</f>
        <v>1900</v>
      </c>
      <c r="AF767" s="121"/>
    </row>
    <row r="768" spans="1:32" x14ac:dyDescent="0.2">
      <c r="A768" s="14">
        <v>308</v>
      </c>
      <c r="B768" s="3" t="s">
        <v>1205</v>
      </c>
      <c r="C768" s="27" t="s">
        <v>429</v>
      </c>
      <c r="D768" s="27" t="s">
        <v>16</v>
      </c>
      <c r="E768" s="4" t="s">
        <v>2040</v>
      </c>
      <c r="F768" s="4" t="s">
        <v>2041</v>
      </c>
      <c r="G768" s="4" t="s">
        <v>1788</v>
      </c>
      <c r="H768" s="3" t="s">
        <v>1923</v>
      </c>
      <c r="I768" s="27">
        <v>20.66647</v>
      </c>
      <c r="J768" s="27">
        <v>-101.33839</v>
      </c>
      <c r="K768" s="3"/>
      <c r="L768" s="5" t="str">
        <f t="shared" si="24"/>
        <v>Ver en Google Maps</v>
      </c>
      <c r="M768" s="15">
        <v>1</v>
      </c>
      <c r="O768" s="1">
        <f>DAY(Tabla14[[#This Row],[Fecha de rev]])</f>
        <v>0</v>
      </c>
      <c r="P768" s="1">
        <f>MONTH(Tabla14[[#This Row],[Fecha de rev]])</f>
        <v>1</v>
      </c>
      <c r="Q768" s="1">
        <f>YEAR(Tabla14[[#This Row],[Fecha de rev]])</f>
        <v>1900</v>
      </c>
      <c r="AF768" s="121"/>
    </row>
    <row r="769" spans="1:32" x14ac:dyDescent="0.2">
      <c r="A769" s="14">
        <v>311</v>
      </c>
      <c r="B769" s="3" t="s">
        <v>1205</v>
      </c>
      <c r="C769" s="27" t="s">
        <v>429</v>
      </c>
      <c r="D769" s="27" t="s">
        <v>16</v>
      </c>
      <c r="E769" s="4" t="s">
        <v>2042</v>
      </c>
      <c r="F769" s="4" t="s">
        <v>2043</v>
      </c>
      <c r="G769" s="4" t="s">
        <v>2359</v>
      </c>
      <c r="H769" s="3" t="s">
        <v>1923</v>
      </c>
      <c r="I769" s="27">
        <v>20.666815</v>
      </c>
      <c r="J769" s="27">
        <v>-101.362737</v>
      </c>
      <c r="K769" s="3"/>
      <c r="L769" s="5" t="str">
        <f t="shared" si="24"/>
        <v>Ver en Google Maps</v>
      </c>
      <c r="M769" s="15">
        <v>1</v>
      </c>
      <c r="O769" s="1">
        <f>DAY(Tabla14[[#This Row],[Fecha de rev]])</f>
        <v>0</v>
      </c>
      <c r="P769" s="1">
        <f>MONTH(Tabla14[[#This Row],[Fecha de rev]])</f>
        <v>1</v>
      </c>
      <c r="Q769" s="1">
        <f>YEAR(Tabla14[[#This Row],[Fecha de rev]])</f>
        <v>1900</v>
      </c>
      <c r="AF769" s="121"/>
    </row>
    <row r="770" spans="1:32" x14ac:dyDescent="0.2">
      <c r="A770" s="14">
        <v>325</v>
      </c>
      <c r="B770" s="3" t="s">
        <v>1205</v>
      </c>
      <c r="C770" s="27" t="s">
        <v>429</v>
      </c>
      <c r="D770" s="27" t="s">
        <v>16</v>
      </c>
      <c r="E770" s="4" t="s">
        <v>2044</v>
      </c>
      <c r="F770" s="4" t="s">
        <v>2045</v>
      </c>
      <c r="G770" s="4" t="s">
        <v>1303</v>
      </c>
      <c r="H770" s="3" t="s">
        <v>1923</v>
      </c>
      <c r="I770" s="27">
        <v>20.681214000000001</v>
      </c>
      <c r="J770" s="27">
        <v>-101.34328600000001</v>
      </c>
      <c r="K770" s="3"/>
      <c r="L770" s="5" t="str">
        <f t="shared" si="24"/>
        <v>Ver en Google Maps</v>
      </c>
      <c r="M770" s="15">
        <v>1</v>
      </c>
      <c r="O770" s="1">
        <f>DAY(Tabla14[[#This Row],[Fecha de rev]])</f>
        <v>0</v>
      </c>
      <c r="P770" s="1">
        <f>MONTH(Tabla14[[#This Row],[Fecha de rev]])</f>
        <v>1</v>
      </c>
      <c r="Q770" s="1">
        <f>YEAR(Tabla14[[#This Row],[Fecha de rev]])</f>
        <v>1900</v>
      </c>
      <c r="AF770" s="121"/>
    </row>
    <row r="771" spans="1:32" x14ac:dyDescent="0.2">
      <c r="A771" s="14">
        <v>326</v>
      </c>
      <c r="B771" s="3" t="s">
        <v>1205</v>
      </c>
      <c r="C771" s="27" t="s">
        <v>429</v>
      </c>
      <c r="D771" s="27" t="s">
        <v>336</v>
      </c>
      <c r="E771" s="4" t="s">
        <v>2046</v>
      </c>
      <c r="F771" s="4" t="s">
        <v>2047</v>
      </c>
      <c r="G771" s="4" t="s">
        <v>2309</v>
      </c>
      <c r="H771" s="3" t="s">
        <v>1923</v>
      </c>
      <c r="I771" s="27">
        <v>20.753430000000002</v>
      </c>
      <c r="J771" s="27">
        <v>-101.33101000000001</v>
      </c>
      <c r="K771" s="3"/>
      <c r="L771" s="5" t="str">
        <f t="shared" si="24"/>
        <v>Ver en Google Maps</v>
      </c>
      <c r="M771" s="15">
        <v>2</v>
      </c>
      <c r="O771" s="1">
        <f>DAY(Tabla14[[#This Row],[Fecha de rev]])</f>
        <v>0</v>
      </c>
      <c r="P771" s="1">
        <f>MONTH(Tabla14[[#This Row],[Fecha de rev]])</f>
        <v>1</v>
      </c>
      <c r="Q771" s="1">
        <f>YEAR(Tabla14[[#This Row],[Fecha de rev]])</f>
        <v>1900</v>
      </c>
      <c r="AF771" s="121"/>
    </row>
    <row r="772" spans="1:32" x14ac:dyDescent="0.2">
      <c r="A772" s="14">
        <v>331</v>
      </c>
      <c r="B772" s="3" t="s">
        <v>1205</v>
      </c>
      <c r="C772" s="27" t="s">
        <v>429</v>
      </c>
      <c r="D772" s="27" t="s">
        <v>16</v>
      </c>
      <c r="E772" s="4" t="s">
        <v>2048</v>
      </c>
      <c r="F772" s="4" t="s">
        <v>2049</v>
      </c>
      <c r="G772" s="4" t="s">
        <v>2314</v>
      </c>
      <c r="H772" s="3" t="s">
        <v>1923</v>
      </c>
      <c r="I772" s="27">
        <v>20.667390000000001</v>
      </c>
      <c r="J772" s="27">
        <v>-101.35203</v>
      </c>
      <c r="K772" s="3"/>
      <c r="L772" s="5" t="str">
        <f t="shared" si="24"/>
        <v>Ver en Google Maps</v>
      </c>
      <c r="M772" s="15">
        <v>2</v>
      </c>
      <c r="O772" s="1">
        <f>DAY(Tabla14[[#This Row],[Fecha de rev]])</f>
        <v>0</v>
      </c>
      <c r="P772" s="1">
        <f>MONTH(Tabla14[[#This Row],[Fecha de rev]])</f>
        <v>1</v>
      </c>
      <c r="Q772" s="1">
        <f>YEAR(Tabla14[[#This Row],[Fecha de rev]])</f>
        <v>1900</v>
      </c>
      <c r="AF772" s="121"/>
    </row>
    <row r="773" spans="1:32" x14ac:dyDescent="0.2">
      <c r="A773" s="14">
        <v>332</v>
      </c>
      <c r="B773" s="3" t="s">
        <v>1205</v>
      </c>
      <c r="C773" s="27" t="s">
        <v>429</v>
      </c>
      <c r="D773" s="27" t="s">
        <v>16</v>
      </c>
      <c r="E773" s="4" t="s">
        <v>2050</v>
      </c>
      <c r="F773" s="4" t="s">
        <v>2051</v>
      </c>
      <c r="G773" s="4" t="s">
        <v>2360</v>
      </c>
      <c r="H773" s="3" t="s">
        <v>1923</v>
      </c>
      <c r="I773" s="27">
        <v>20.67164</v>
      </c>
      <c r="J773" s="27">
        <v>-101.35802</v>
      </c>
      <c r="K773" s="3"/>
      <c r="L773" s="5" t="str">
        <f t="shared" si="24"/>
        <v>Ver en Google Maps</v>
      </c>
      <c r="M773" s="15">
        <v>1</v>
      </c>
      <c r="O773" s="1">
        <f>DAY(Tabla14[[#This Row],[Fecha de rev]])</f>
        <v>0</v>
      </c>
      <c r="P773" s="1">
        <f>MONTH(Tabla14[[#This Row],[Fecha de rev]])</f>
        <v>1</v>
      </c>
      <c r="Q773" s="1">
        <f>YEAR(Tabla14[[#This Row],[Fecha de rev]])</f>
        <v>1900</v>
      </c>
      <c r="AF773" s="121"/>
    </row>
    <row r="774" spans="1:32" x14ac:dyDescent="0.2">
      <c r="A774" s="14">
        <v>338</v>
      </c>
      <c r="B774" s="3" t="s">
        <v>1205</v>
      </c>
      <c r="C774" s="27" t="s">
        <v>429</v>
      </c>
      <c r="D774" s="27" t="s">
        <v>16</v>
      </c>
      <c r="E774" s="4" t="s">
        <v>2052</v>
      </c>
      <c r="F774" s="4" t="s">
        <v>2053</v>
      </c>
      <c r="G774" s="4" t="s">
        <v>2360</v>
      </c>
      <c r="H774" s="3" t="s">
        <v>1923</v>
      </c>
      <c r="I774" s="27">
        <v>20.67436</v>
      </c>
      <c r="J774" s="27">
        <v>-101.35833</v>
      </c>
      <c r="K774" s="3"/>
      <c r="L774" s="5" t="str">
        <f t="shared" si="24"/>
        <v>Ver en Google Maps</v>
      </c>
      <c r="M774" s="15">
        <v>1</v>
      </c>
      <c r="O774" s="1">
        <f>DAY(Tabla14[[#This Row],[Fecha de rev]])</f>
        <v>0</v>
      </c>
      <c r="P774" s="1">
        <f>MONTH(Tabla14[[#This Row],[Fecha de rev]])</f>
        <v>1</v>
      </c>
      <c r="Q774" s="1">
        <f>YEAR(Tabla14[[#This Row],[Fecha de rev]])</f>
        <v>1900</v>
      </c>
      <c r="AF774" s="121"/>
    </row>
    <row r="775" spans="1:32" x14ac:dyDescent="0.2">
      <c r="A775" s="14">
        <v>343</v>
      </c>
      <c r="B775" s="3" t="s">
        <v>1205</v>
      </c>
      <c r="C775" s="27" t="s">
        <v>429</v>
      </c>
      <c r="D775" s="27" t="s">
        <v>16</v>
      </c>
      <c r="E775" s="4" t="s">
        <v>2054</v>
      </c>
      <c r="F775" s="4" t="s">
        <v>2055</v>
      </c>
      <c r="G775" s="4" t="s">
        <v>2324</v>
      </c>
      <c r="H775" s="3" t="s">
        <v>1923</v>
      </c>
      <c r="I775" s="27">
        <v>20.691800000000001</v>
      </c>
      <c r="J775" s="27">
        <v>-101.35460999999999</v>
      </c>
      <c r="K775" s="3"/>
      <c r="L775" s="5" t="str">
        <f t="shared" si="24"/>
        <v>Ver en Google Maps</v>
      </c>
      <c r="M775" s="15">
        <v>2</v>
      </c>
      <c r="O775" s="1">
        <f>DAY(Tabla14[[#This Row],[Fecha de rev]])</f>
        <v>0</v>
      </c>
      <c r="P775" s="1">
        <f>MONTH(Tabla14[[#This Row],[Fecha de rev]])</f>
        <v>1</v>
      </c>
      <c r="Q775" s="1">
        <f>YEAR(Tabla14[[#This Row],[Fecha de rev]])</f>
        <v>1900</v>
      </c>
      <c r="AF775" s="121"/>
    </row>
    <row r="776" spans="1:32" x14ac:dyDescent="0.2">
      <c r="A776" s="14">
        <v>344</v>
      </c>
      <c r="B776" s="3" t="s">
        <v>1205</v>
      </c>
      <c r="C776" s="27" t="s">
        <v>429</v>
      </c>
      <c r="D776" s="27" t="s">
        <v>16</v>
      </c>
      <c r="E776" s="4" t="s">
        <v>2056</v>
      </c>
      <c r="F776" s="4" t="s">
        <v>2057</v>
      </c>
      <c r="G776" s="4" t="s">
        <v>976</v>
      </c>
      <c r="H776" s="3" t="s">
        <v>1923</v>
      </c>
      <c r="I776" s="27">
        <v>20.701775999999999</v>
      </c>
      <c r="J776" s="27">
        <v>-101.35429499999999</v>
      </c>
      <c r="K776" s="3"/>
      <c r="L776" s="5" t="str">
        <f t="shared" si="24"/>
        <v>Ver en Google Maps</v>
      </c>
      <c r="M776" s="15">
        <v>1</v>
      </c>
      <c r="O776" s="1">
        <f>DAY(Tabla14[[#This Row],[Fecha de rev]])</f>
        <v>0</v>
      </c>
      <c r="P776" s="1">
        <f>MONTH(Tabla14[[#This Row],[Fecha de rev]])</f>
        <v>1</v>
      </c>
      <c r="Q776" s="1">
        <f>YEAR(Tabla14[[#This Row],[Fecha de rev]])</f>
        <v>1900</v>
      </c>
      <c r="AF776" s="121"/>
    </row>
    <row r="777" spans="1:32" x14ac:dyDescent="0.2">
      <c r="A777" s="14">
        <v>347</v>
      </c>
      <c r="B777" s="3" t="s">
        <v>1205</v>
      </c>
      <c r="C777" s="27" t="s">
        <v>429</v>
      </c>
      <c r="D777" s="27" t="s">
        <v>16</v>
      </c>
      <c r="E777" s="4" t="s">
        <v>2058</v>
      </c>
      <c r="F777" s="4" t="s">
        <v>2059</v>
      </c>
      <c r="G777" s="4" t="s">
        <v>2347</v>
      </c>
      <c r="H777" s="3" t="s">
        <v>1923</v>
      </c>
      <c r="I777" s="27">
        <v>20.722809999999999</v>
      </c>
      <c r="J777" s="27">
        <v>-101.37</v>
      </c>
      <c r="K777" s="3"/>
      <c r="L777" s="5" t="str">
        <f t="shared" si="24"/>
        <v>Ver en Google Maps</v>
      </c>
      <c r="M777" s="15">
        <v>1</v>
      </c>
      <c r="O777" s="1">
        <f>DAY(Tabla14[[#This Row],[Fecha de rev]])</f>
        <v>0</v>
      </c>
      <c r="P777" s="1">
        <f>MONTH(Tabla14[[#This Row],[Fecha de rev]])</f>
        <v>1</v>
      </c>
      <c r="Q777" s="1">
        <f>YEAR(Tabla14[[#This Row],[Fecha de rev]])</f>
        <v>1900</v>
      </c>
      <c r="AF777" s="121"/>
    </row>
    <row r="778" spans="1:32" x14ac:dyDescent="0.2">
      <c r="A778" s="14">
        <v>362</v>
      </c>
      <c r="B778" s="3" t="s">
        <v>1205</v>
      </c>
      <c r="C778" s="27" t="s">
        <v>429</v>
      </c>
      <c r="D778" s="27" t="s">
        <v>16</v>
      </c>
      <c r="E778" s="4" t="s">
        <v>2060</v>
      </c>
      <c r="F778" s="4" t="s">
        <v>2061</v>
      </c>
      <c r="G778" s="4" t="s">
        <v>2361</v>
      </c>
      <c r="H778" s="3" t="s">
        <v>1923</v>
      </c>
      <c r="I778" s="27">
        <v>20.682753000000002</v>
      </c>
      <c r="J778" s="27">
        <v>-101.361751</v>
      </c>
      <c r="K778" s="3"/>
      <c r="L778" s="5" t="str">
        <f t="shared" si="24"/>
        <v>Ver en Google Maps</v>
      </c>
      <c r="M778" s="15">
        <v>2</v>
      </c>
      <c r="O778" s="1">
        <f>DAY(Tabla14[[#This Row],[Fecha de rev]])</f>
        <v>0</v>
      </c>
      <c r="P778" s="1">
        <f>MONTH(Tabla14[[#This Row],[Fecha de rev]])</f>
        <v>1</v>
      </c>
      <c r="Q778" s="1">
        <f>YEAR(Tabla14[[#This Row],[Fecha de rev]])</f>
        <v>1900</v>
      </c>
      <c r="AF778" s="121"/>
    </row>
    <row r="779" spans="1:32" x14ac:dyDescent="0.2">
      <c r="A779" s="14">
        <v>363</v>
      </c>
      <c r="B779" s="3" t="s">
        <v>1205</v>
      </c>
      <c r="C779" s="27" t="s">
        <v>429</v>
      </c>
      <c r="D779" s="27" t="s">
        <v>16</v>
      </c>
      <c r="E779" s="4" t="s">
        <v>2062</v>
      </c>
      <c r="F779" s="4" t="s">
        <v>2063</v>
      </c>
      <c r="G779" s="4" t="s">
        <v>2362</v>
      </c>
      <c r="H779" s="3" t="s">
        <v>1923</v>
      </c>
      <c r="I779" s="27">
        <v>20.716280000000001</v>
      </c>
      <c r="J779" s="27">
        <v>-101.36964</v>
      </c>
      <c r="K779" s="3"/>
      <c r="L779" s="5" t="str">
        <f t="shared" si="24"/>
        <v>Ver en Google Maps</v>
      </c>
      <c r="M779" s="15">
        <v>1</v>
      </c>
      <c r="O779" s="1">
        <f>DAY(Tabla14[[#This Row],[Fecha de rev]])</f>
        <v>0</v>
      </c>
      <c r="P779" s="1">
        <f>MONTH(Tabla14[[#This Row],[Fecha de rev]])</f>
        <v>1</v>
      </c>
      <c r="Q779" s="1">
        <f>YEAR(Tabla14[[#This Row],[Fecha de rev]])</f>
        <v>1900</v>
      </c>
      <c r="AF779" s="121"/>
    </row>
    <row r="780" spans="1:32" x14ac:dyDescent="0.2">
      <c r="A780" s="14">
        <v>375</v>
      </c>
      <c r="B780" s="3" t="s">
        <v>1205</v>
      </c>
      <c r="C780" s="27" t="s">
        <v>429</v>
      </c>
      <c r="D780" s="27" t="s">
        <v>16</v>
      </c>
      <c r="E780" s="4" t="s">
        <v>2064</v>
      </c>
      <c r="F780" s="4" t="s">
        <v>2065</v>
      </c>
      <c r="G780" s="4" t="s">
        <v>1303</v>
      </c>
      <c r="H780" s="3" t="s">
        <v>1923</v>
      </c>
      <c r="I780" s="27">
        <v>20.66628</v>
      </c>
      <c r="J780" s="27">
        <v>-101.36836</v>
      </c>
      <c r="K780" s="3"/>
      <c r="L780" s="5" t="str">
        <f t="shared" si="24"/>
        <v>Ver en Google Maps</v>
      </c>
      <c r="M780" s="15">
        <v>1</v>
      </c>
      <c r="O780" s="1">
        <f>DAY(Tabla14[[#This Row],[Fecha de rev]])</f>
        <v>0</v>
      </c>
      <c r="P780" s="1">
        <f>MONTH(Tabla14[[#This Row],[Fecha de rev]])</f>
        <v>1</v>
      </c>
      <c r="Q780" s="1">
        <f>YEAR(Tabla14[[#This Row],[Fecha de rev]])</f>
        <v>1900</v>
      </c>
      <c r="AF780" s="121"/>
    </row>
    <row r="781" spans="1:32" x14ac:dyDescent="0.2">
      <c r="A781" s="14">
        <v>377</v>
      </c>
      <c r="B781" s="3" t="s">
        <v>1205</v>
      </c>
      <c r="C781" s="27" t="s">
        <v>429</v>
      </c>
      <c r="D781" s="27" t="s">
        <v>16</v>
      </c>
      <c r="E781" s="4" t="s">
        <v>2066</v>
      </c>
      <c r="F781" s="4" t="s">
        <v>2067</v>
      </c>
      <c r="G781" s="4" t="s">
        <v>2363</v>
      </c>
      <c r="H781" s="3" t="s">
        <v>1923</v>
      </c>
      <c r="I781" s="27">
        <v>20.68817</v>
      </c>
      <c r="J781" s="27">
        <v>-101.36911000000001</v>
      </c>
      <c r="K781" s="3"/>
      <c r="L781" s="5" t="str">
        <f t="shared" si="24"/>
        <v>Ver en Google Maps</v>
      </c>
      <c r="M781" s="15">
        <v>1</v>
      </c>
      <c r="O781" s="1">
        <f>DAY(Tabla14[[#This Row],[Fecha de rev]])</f>
        <v>0</v>
      </c>
      <c r="P781" s="1">
        <f>MONTH(Tabla14[[#This Row],[Fecha de rev]])</f>
        <v>1</v>
      </c>
      <c r="Q781" s="1">
        <f>YEAR(Tabla14[[#This Row],[Fecha de rev]])</f>
        <v>1900</v>
      </c>
      <c r="AF781" s="121"/>
    </row>
    <row r="782" spans="1:32" x14ac:dyDescent="0.2">
      <c r="A782" s="14">
        <v>378</v>
      </c>
      <c r="B782" s="3" t="s">
        <v>1205</v>
      </c>
      <c r="C782" s="27" t="s">
        <v>429</v>
      </c>
      <c r="D782" s="27" t="s">
        <v>16</v>
      </c>
      <c r="E782" s="4" t="s">
        <v>2068</v>
      </c>
      <c r="F782" s="4" t="s">
        <v>2069</v>
      </c>
      <c r="G782" s="4" t="s">
        <v>1023</v>
      </c>
      <c r="H782" s="3" t="s">
        <v>1923</v>
      </c>
      <c r="I782" s="27">
        <v>20.66011</v>
      </c>
      <c r="J782" s="27">
        <v>-101.32925</v>
      </c>
      <c r="K782" s="3"/>
      <c r="L782" s="5" t="str">
        <f t="shared" ref="L782:L845" si="25">HYPERLINK("https://www.google.com/maps?q=" &amp; I782 &amp; "," &amp; J782, "Ver en Google Maps")</f>
        <v>Ver en Google Maps</v>
      </c>
      <c r="M782" s="15">
        <v>1</v>
      </c>
      <c r="O782" s="1">
        <f>DAY(Tabla14[[#This Row],[Fecha de rev]])</f>
        <v>0</v>
      </c>
      <c r="P782" s="1">
        <f>MONTH(Tabla14[[#This Row],[Fecha de rev]])</f>
        <v>1</v>
      </c>
      <c r="Q782" s="1">
        <f>YEAR(Tabla14[[#This Row],[Fecha de rev]])</f>
        <v>1900</v>
      </c>
      <c r="AF782" s="121"/>
    </row>
    <row r="783" spans="1:32" x14ac:dyDescent="0.2">
      <c r="A783" s="14">
        <v>379</v>
      </c>
      <c r="B783" s="3" t="s">
        <v>1205</v>
      </c>
      <c r="C783" s="27" t="s">
        <v>429</v>
      </c>
      <c r="D783" s="27" t="s">
        <v>16</v>
      </c>
      <c r="E783" s="4" t="s">
        <v>2070</v>
      </c>
      <c r="F783" s="4" t="s">
        <v>2071</v>
      </c>
      <c r="G783" s="4" t="s">
        <v>2364</v>
      </c>
      <c r="H783" s="3" t="s">
        <v>1923</v>
      </c>
      <c r="I783" s="27">
        <v>20.679462999999998</v>
      </c>
      <c r="J783" s="27">
        <v>-101.35194300000001</v>
      </c>
      <c r="K783" s="3"/>
      <c r="L783" s="5" t="str">
        <f t="shared" si="25"/>
        <v>Ver en Google Maps</v>
      </c>
      <c r="M783" s="15">
        <v>1</v>
      </c>
      <c r="O783" s="1">
        <f>DAY(Tabla14[[#This Row],[Fecha de rev]])</f>
        <v>0</v>
      </c>
      <c r="P783" s="1">
        <f>MONTH(Tabla14[[#This Row],[Fecha de rev]])</f>
        <v>1</v>
      </c>
      <c r="Q783" s="1">
        <f>YEAR(Tabla14[[#This Row],[Fecha de rev]])</f>
        <v>1900</v>
      </c>
      <c r="AF783" s="121"/>
    </row>
    <row r="784" spans="1:32" x14ac:dyDescent="0.2">
      <c r="A784" s="14">
        <v>393</v>
      </c>
      <c r="B784" s="3" t="s">
        <v>1205</v>
      </c>
      <c r="C784" s="27" t="s">
        <v>429</v>
      </c>
      <c r="D784" s="27" t="s">
        <v>16</v>
      </c>
      <c r="E784" s="4" t="s">
        <v>2072</v>
      </c>
      <c r="F784" s="4" t="s">
        <v>2073</v>
      </c>
      <c r="G784" s="4" t="s">
        <v>2365</v>
      </c>
      <c r="H784" s="3" t="s">
        <v>1923</v>
      </c>
      <c r="I784" s="27">
        <v>20.686579999999999</v>
      </c>
      <c r="J784" s="27">
        <v>-101.34186</v>
      </c>
      <c r="K784" s="3"/>
      <c r="L784" s="5" t="str">
        <f t="shared" si="25"/>
        <v>Ver en Google Maps</v>
      </c>
      <c r="M784" s="15">
        <v>1</v>
      </c>
      <c r="O784" s="1">
        <f>DAY(Tabla14[[#This Row],[Fecha de rev]])</f>
        <v>0</v>
      </c>
      <c r="P784" s="1">
        <f>MONTH(Tabla14[[#This Row],[Fecha de rev]])</f>
        <v>1</v>
      </c>
      <c r="Q784" s="1">
        <f>YEAR(Tabla14[[#This Row],[Fecha de rev]])</f>
        <v>1900</v>
      </c>
      <c r="AF784" s="121"/>
    </row>
    <row r="785" spans="1:32" x14ac:dyDescent="0.2">
      <c r="A785" s="14">
        <v>406</v>
      </c>
      <c r="B785" s="3" t="s">
        <v>1205</v>
      </c>
      <c r="C785" s="27" t="s">
        <v>429</v>
      </c>
      <c r="D785" s="27" t="s">
        <v>16</v>
      </c>
      <c r="E785" s="4" t="s">
        <v>2074</v>
      </c>
      <c r="F785" s="4" t="s">
        <v>2075</v>
      </c>
      <c r="G785" s="4" t="s">
        <v>2342</v>
      </c>
      <c r="H785" s="3" t="s">
        <v>1923</v>
      </c>
      <c r="I785" s="27">
        <v>20.659437</v>
      </c>
      <c r="J785" s="27">
        <v>-101.364617</v>
      </c>
      <c r="K785" s="3"/>
      <c r="L785" s="5" t="str">
        <f t="shared" si="25"/>
        <v>Ver en Google Maps</v>
      </c>
      <c r="M785" s="15">
        <v>2</v>
      </c>
      <c r="O785" s="1">
        <f>DAY(Tabla14[[#This Row],[Fecha de rev]])</f>
        <v>0</v>
      </c>
      <c r="P785" s="1">
        <f>MONTH(Tabla14[[#This Row],[Fecha de rev]])</f>
        <v>1</v>
      </c>
      <c r="Q785" s="1">
        <f>YEAR(Tabla14[[#This Row],[Fecha de rev]])</f>
        <v>1900</v>
      </c>
      <c r="AF785" s="121"/>
    </row>
    <row r="786" spans="1:32" x14ac:dyDescent="0.2">
      <c r="A786" s="14">
        <v>411</v>
      </c>
      <c r="B786" s="3" t="s">
        <v>1205</v>
      </c>
      <c r="C786" s="27" t="s">
        <v>429</v>
      </c>
      <c r="D786" s="27" t="s">
        <v>16</v>
      </c>
      <c r="E786" s="4" t="s">
        <v>2076</v>
      </c>
      <c r="F786" s="4" t="s">
        <v>2077</v>
      </c>
      <c r="G786" s="4" t="s">
        <v>2366</v>
      </c>
      <c r="H786" s="3" t="s">
        <v>1923</v>
      </c>
      <c r="I786" s="27">
        <v>20.69969</v>
      </c>
      <c r="J786" s="27">
        <v>-101.36324999999999</v>
      </c>
      <c r="K786" s="3"/>
      <c r="L786" s="5" t="str">
        <f t="shared" si="25"/>
        <v>Ver en Google Maps</v>
      </c>
      <c r="M786" s="15">
        <v>1</v>
      </c>
      <c r="O786" s="1">
        <f>DAY(Tabla14[[#This Row],[Fecha de rev]])</f>
        <v>0</v>
      </c>
      <c r="P786" s="1">
        <f>MONTH(Tabla14[[#This Row],[Fecha de rev]])</f>
        <v>1</v>
      </c>
      <c r="Q786" s="1">
        <f>YEAR(Tabla14[[#This Row],[Fecha de rev]])</f>
        <v>1900</v>
      </c>
      <c r="AF786" s="121"/>
    </row>
    <row r="787" spans="1:32" x14ac:dyDescent="0.2">
      <c r="A787" s="14">
        <v>415</v>
      </c>
      <c r="B787" s="3" t="s">
        <v>1205</v>
      </c>
      <c r="C787" s="27" t="s">
        <v>429</v>
      </c>
      <c r="D787" s="27" t="s">
        <v>16</v>
      </c>
      <c r="E787" s="4" t="s">
        <v>2078</v>
      </c>
      <c r="F787" s="4" t="s">
        <v>2079</v>
      </c>
      <c r="G787" s="4" t="s">
        <v>2367</v>
      </c>
      <c r="H787" s="3" t="s">
        <v>1923</v>
      </c>
      <c r="I787" s="27">
        <v>20.660333000000001</v>
      </c>
      <c r="J787" s="27">
        <v>-101.352296</v>
      </c>
      <c r="K787" s="3"/>
      <c r="L787" s="5" t="str">
        <f t="shared" si="25"/>
        <v>Ver en Google Maps</v>
      </c>
      <c r="M787" s="15">
        <v>1</v>
      </c>
      <c r="O787" s="1">
        <f>DAY(Tabla14[[#This Row],[Fecha de rev]])</f>
        <v>0</v>
      </c>
      <c r="P787" s="1">
        <f>MONTH(Tabla14[[#This Row],[Fecha de rev]])</f>
        <v>1</v>
      </c>
      <c r="Q787" s="1">
        <f>YEAR(Tabla14[[#This Row],[Fecha de rev]])</f>
        <v>1900</v>
      </c>
      <c r="AF787" s="121"/>
    </row>
    <row r="788" spans="1:32" x14ac:dyDescent="0.2">
      <c r="A788" s="14">
        <v>424</v>
      </c>
      <c r="B788" s="3" t="s">
        <v>1205</v>
      </c>
      <c r="C788" s="27" t="s">
        <v>429</v>
      </c>
      <c r="D788" s="27" t="s">
        <v>16</v>
      </c>
      <c r="E788" s="4" t="s">
        <v>2080</v>
      </c>
      <c r="F788" s="4" t="s">
        <v>2081</v>
      </c>
      <c r="G788" s="4" t="s">
        <v>2368</v>
      </c>
      <c r="H788" s="3" t="s">
        <v>1923</v>
      </c>
      <c r="I788" s="27" t="s">
        <v>2082</v>
      </c>
      <c r="J788" s="27">
        <v>-101.337311</v>
      </c>
      <c r="K788" s="3"/>
      <c r="L788" s="5" t="str">
        <f t="shared" si="25"/>
        <v>Ver en Google Maps</v>
      </c>
      <c r="M788" s="15">
        <v>1</v>
      </c>
      <c r="O788" s="1">
        <f>DAY(Tabla14[[#This Row],[Fecha de rev]])</f>
        <v>0</v>
      </c>
      <c r="P788" s="1">
        <f>MONTH(Tabla14[[#This Row],[Fecha de rev]])</f>
        <v>1</v>
      </c>
      <c r="Q788" s="1">
        <f>YEAR(Tabla14[[#This Row],[Fecha de rev]])</f>
        <v>1900</v>
      </c>
      <c r="AF788" s="121"/>
    </row>
    <row r="789" spans="1:32" x14ac:dyDescent="0.2">
      <c r="A789" s="14">
        <v>426</v>
      </c>
      <c r="B789" s="3" t="s">
        <v>1205</v>
      </c>
      <c r="C789" s="27" t="s">
        <v>429</v>
      </c>
      <c r="D789" s="27" t="s">
        <v>16</v>
      </c>
      <c r="E789" s="4" t="s">
        <v>2083</v>
      </c>
      <c r="F789" s="4" t="s">
        <v>2084</v>
      </c>
      <c r="G789" s="4" t="s">
        <v>1854</v>
      </c>
      <c r="H789" s="3" t="s">
        <v>1923</v>
      </c>
      <c r="I789" s="27">
        <v>20.665783999999999</v>
      </c>
      <c r="J789" s="27">
        <v>-101.372298</v>
      </c>
      <c r="K789" s="3" t="s">
        <v>139</v>
      </c>
      <c r="L789" s="5" t="str">
        <f t="shared" si="25"/>
        <v>Ver en Google Maps</v>
      </c>
      <c r="M789" s="15">
        <v>1</v>
      </c>
      <c r="N789" s="7">
        <v>45942</v>
      </c>
      <c r="O789" s="1">
        <f>DAY(Tabla14[[#This Row],[Fecha de rev]])</f>
        <v>12</v>
      </c>
      <c r="P789" s="1">
        <f>MONTH(Tabla14[[#This Row],[Fecha de rev]])</f>
        <v>10</v>
      </c>
      <c r="Q789" s="1">
        <f>YEAR(Tabla14[[#This Row],[Fecha de rev]])</f>
        <v>2025</v>
      </c>
      <c r="R789" s="1">
        <v>1</v>
      </c>
      <c r="S789" s="1" t="s">
        <v>138</v>
      </c>
      <c r="T789" s="1" t="s">
        <v>138</v>
      </c>
      <c r="U789" s="1" t="s">
        <v>138</v>
      </c>
      <c r="V789" s="1" t="s">
        <v>138</v>
      </c>
      <c r="W789" s="1" t="s">
        <v>138</v>
      </c>
      <c r="X789" s="1" t="s">
        <v>138</v>
      </c>
      <c r="Y789" s="1" t="s">
        <v>138</v>
      </c>
      <c r="Z789" s="1" t="s">
        <v>138</v>
      </c>
      <c r="AA789" s="1">
        <v>35.6</v>
      </c>
      <c r="AB789" s="1">
        <v>17.100000000000001</v>
      </c>
      <c r="AC789" s="2" t="s">
        <v>968</v>
      </c>
      <c r="AD789" s="2" t="s">
        <v>2437</v>
      </c>
      <c r="AE789" s="1">
        <f t="shared" ref="AE789:AE818" si="26">COUNTIF(S789:Z789, "si")</f>
        <v>8</v>
      </c>
      <c r="AF789" s="121" t="s">
        <v>3116</v>
      </c>
    </row>
    <row r="790" spans="1:32" x14ac:dyDescent="0.2">
      <c r="A790" s="14">
        <v>427</v>
      </c>
      <c r="B790" s="3" t="s">
        <v>1205</v>
      </c>
      <c r="C790" s="27" t="s">
        <v>429</v>
      </c>
      <c r="D790" s="27" t="s">
        <v>16</v>
      </c>
      <c r="E790" s="4" t="s">
        <v>2085</v>
      </c>
      <c r="F790" s="4" t="s">
        <v>2086</v>
      </c>
      <c r="G790" s="4" t="s">
        <v>2328</v>
      </c>
      <c r="H790" s="3" t="s">
        <v>1923</v>
      </c>
      <c r="I790" s="27">
        <v>20.67231</v>
      </c>
      <c r="J790" s="27">
        <v>-101.37730000000001</v>
      </c>
      <c r="K790" s="3" t="s">
        <v>139</v>
      </c>
      <c r="L790" s="5" t="str">
        <f t="shared" si="25"/>
        <v>Ver en Google Maps</v>
      </c>
      <c r="M790" s="15">
        <v>2</v>
      </c>
      <c r="N790" s="7">
        <v>45942</v>
      </c>
      <c r="O790" s="1">
        <f>DAY(Tabla14[[#This Row],[Fecha de rev]])</f>
        <v>12</v>
      </c>
      <c r="P790" s="1">
        <f>MONTH(Tabla14[[#This Row],[Fecha de rev]])</f>
        <v>10</v>
      </c>
      <c r="Q790" s="1">
        <f>YEAR(Tabla14[[#This Row],[Fecha de rev]])</f>
        <v>2025</v>
      </c>
      <c r="R790" s="1">
        <v>1</v>
      </c>
      <c r="S790" s="1" t="s">
        <v>138</v>
      </c>
      <c r="T790" s="1" t="s">
        <v>138</v>
      </c>
      <c r="U790" s="1" t="s">
        <v>138</v>
      </c>
      <c r="V790" s="1" t="s">
        <v>138</v>
      </c>
      <c r="W790" s="1" t="s">
        <v>138</v>
      </c>
      <c r="X790" s="1" t="s">
        <v>138</v>
      </c>
      <c r="Y790" s="1" t="s">
        <v>138</v>
      </c>
      <c r="Z790" s="1" t="s">
        <v>934</v>
      </c>
      <c r="AA790" s="1">
        <v>11.5</v>
      </c>
      <c r="AB790" s="1">
        <v>13.6</v>
      </c>
      <c r="AC790" s="2" t="s">
        <v>2447</v>
      </c>
      <c r="AD790" s="2" t="s">
        <v>2437</v>
      </c>
      <c r="AE790" s="1">
        <f t="shared" si="26"/>
        <v>7</v>
      </c>
      <c r="AF790" s="121"/>
    </row>
    <row r="791" spans="1:32" x14ac:dyDescent="0.2">
      <c r="A791" s="14">
        <v>446</v>
      </c>
      <c r="B791" s="3" t="s">
        <v>1205</v>
      </c>
      <c r="C791" s="27" t="s">
        <v>429</v>
      </c>
      <c r="D791" s="27" t="s">
        <v>16</v>
      </c>
      <c r="E791" s="4" t="s">
        <v>2087</v>
      </c>
      <c r="F791" s="4" t="s">
        <v>2088</v>
      </c>
      <c r="G791" s="4" t="s">
        <v>2369</v>
      </c>
      <c r="H791" s="3" t="s">
        <v>1923</v>
      </c>
      <c r="I791" s="27">
        <v>20.66281</v>
      </c>
      <c r="J791" s="27">
        <v>-101.35791999999999</v>
      </c>
      <c r="K791" s="3"/>
      <c r="L791" s="5" t="str">
        <f t="shared" si="25"/>
        <v>Ver en Google Maps</v>
      </c>
      <c r="M791" s="15">
        <v>2</v>
      </c>
      <c r="O791" s="1">
        <f>DAY(Tabla14[[#This Row],[Fecha de rev]])</f>
        <v>0</v>
      </c>
      <c r="P791" s="1">
        <f>MONTH(Tabla14[[#This Row],[Fecha de rev]])</f>
        <v>1</v>
      </c>
      <c r="Q791" s="1">
        <f>YEAR(Tabla14[[#This Row],[Fecha de rev]])</f>
        <v>1900</v>
      </c>
      <c r="AF791" s="121"/>
    </row>
    <row r="792" spans="1:32" x14ac:dyDescent="0.2">
      <c r="A792" s="14">
        <v>450</v>
      </c>
      <c r="B792" s="3" t="s">
        <v>1205</v>
      </c>
      <c r="C792" s="27" t="s">
        <v>429</v>
      </c>
      <c r="D792" s="27" t="s">
        <v>16</v>
      </c>
      <c r="E792" s="4" t="s">
        <v>2089</v>
      </c>
      <c r="F792" s="4" t="s">
        <v>2090</v>
      </c>
      <c r="G792" s="4" t="s">
        <v>2370</v>
      </c>
      <c r="H792" s="3" t="s">
        <v>1923</v>
      </c>
      <c r="I792" s="27">
        <v>20.682700000000001</v>
      </c>
      <c r="J792" s="27">
        <v>-101.37317</v>
      </c>
      <c r="K792" s="3"/>
      <c r="L792" s="5" t="str">
        <f t="shared" si="25"/>
        <v>Ver en Google Maps</v>
      </c>
      <c r="M792" s="15">
        <v>2</v>
      </c>
      <c r="O792" s="1">
        <f>DAY(Tabla14[[#This Row],[Fecha de rev]])</f>
        <v>0</v>
      </c>
      <c r="P792" s="1">
        <f>MONTH(Tabla14[[#This Row],[Fecha de rev]])</f>
        <v>1</v>
      </c>
      <c r="Q792" s="1">
        <f>YEAR(Tabla14[[#This Row],[Fecha de rev]])</f>
        <v>1900</v>
      </c>
      <c r="AF792" s="121"/>
    </row>
    <row r="793" spans="1:32" x14ac:dyDescent="0.2">
      <c r="A793" s="14">
        <v>452</v>
      </c>
      <c r="B793" s="3" t="s">
        <v>1205</v>
      </c>
      <c r="C793" s="27" t="s">
        <v>429</v>
      </c>
      <c r="D793" s="27" t="s">
        <v>16</v>
      </c>
      <c r="E793" s="4" t="s">
        <v>2091</v>
      </c>
      <c r="F793" s="4" t="s">
        <v>2092</v>
      </c>
      <c r="G793" s="4" t="s">
        <v>2371</v>
      </c>
      <c r="H793" s="3" t="s">
        <v>1923</v>
      </c>
      <c r="I793" s="27">
        <v>20.661816999999999</v>
      </c>
      <c r="J793" s="27">
        <v>-101.38460600000001</v>
      </c>
      <c r="K793" s="3"/>
      <c r="L793" s="5" t="str">
        <f t="shared" si="25"/>
        <v>Ver en Google Maps</v>
      </c>
      <c r="M793" s="15">
        <v>1</v>
      </c>
      <c r="O793" s="1">
        <f>DAY(Tabla14[[#This Row],[Fecha de rev]])</f>
        <v>0</v>
      </c>
      <c r="P793" s="1">
        <f>MONTH(Tabla14[[#This Row],[Fecha de rev]])</f>
        <v>1</v>
      </c>
      <c r="Q793" s="1">
        <f>YEAR(Tabla14[[#This Row],[Fecha de rev]])</f>
        <v>1900</v>
      </c>
      <c r="AF793" s="121"/>
    </row>
    <row r="794" spans="1:32" x14ac:dyDescent="0.2">
      <c r="A794" s="14">
        <v>455</v>
      </c>
      <c r="B794" s="3" t="s">
        <v>1205</v>
      </c>
      <c r="C794" s="27" t="s">
        <v>429</v>
      </c>
      <c r="D794" s="27" t="s">
        <v>16</v>
      </c>
      <c r="E794" s="4" t="s">
        <v>2093</v>
      </c>
      <c r="F794" s="4" t="s">
        <v>2094</v>
      </c>
      <c r="G794" s="4" t="s">
        <v>2372</v>
      </c>
      <c r="H794" s="3" t="s">
        <v>1923</v>
      </c>
      <c r="I794" s="27">
        <v>20.661860999999998</v>
      </c>
      <c r="J794" s="27">
        <v>-101.369837</v>
      </c>
      <c r="K794" s="3" t="s">
        <v>139</v>
      </c>
      <c r="L794" s="5" t="str">
        <f t="shared" si="25"/>
        <v>Ver en Google Maps</v>
      </c>
      <c r="M794" s="15">
        <v>2</v>
      </c>
      <c r="N794" s="7">
        <v>45942</v>
      </c>
      <c r="O794" s="1">
        <f>DAY(Tabla14[[#This Row],[Fecha de rev]])</f>
        <v>12</v>
      </c>
      <c r="P794" s="1">
        <f>MONTH(Tabla14[[#This Row],[Fecha de rev]])</f>
        <v>10</v>
      </c>
      <c r="Q794" s="1">
        <f>YEAR(Tabla14[[#This Row],[Fecha de rev]])</f>
        <v>2025</v>
      </c>
      <c r="R794" s="1">
        <v>1</v>
      </c>
      <c r="S794" s="1" t="s">
        <v>138</v>
      </c>
      <c r="T794" s="1" t="s">
        <v>138</v>
      </c>
      <c r="U794" s="1" t="s">
        <v>138</v>
      </c>
      <c r="V794" s="1" t="s">
        <v>138</v>
      </c>
      <c r="W794" s="1" t="s">
        <v>138</v>
      </c>
      <c r="X794" s="1" t="s">
        <v>138</v>
      </c>
      <c r="Y794" s="1" t="s">
        <v>138</v>
      </c>
      <c r="Z794" s="1" t="s">
        <v>138</v>
      </c>
      <c r="AA794" s="1">
        <v>19.5</v>
      </c>
      <c r="AB794" s="1">
        <v>9.4</v>
      </c>
      <c r="AC794" s="2" t="s">
        <v>968</v>
      </c>
      <c r="AD794" s="2" t="s">
        <v>2437</v>
      </c>
      <c r="AE794" s="1">
        <f t="shared" si="26"/>
        <v>8</v>
      </c>
      <c r="AF794" s="121" t="s">
        <v>3116</v>
      </c>
    </row>
    <row r="795" spans="1:32" x14ac:dyDescent="0.2">
      <c r="A795" s="14">
        <v>457</v>
      </c>
      <c r="B795" s="3" t="s">
        <v>1205</v>
      </c>
      <c r="C795" s="27" t="s">
        <v>429</v>
      </c>
      <c r="D795" s="27" t="s">
        <v>16</v>
      </c>
      <c r="E795" s="4" t="s">
        <v>2095</v>
      </c>
      <c r="F795" s="4" t="s">
        <v>2096</v>
      </c>
      <c r="G795" s="4" t="s">
        <v>2373</v>
      </c>
      <c r="H795" s="3" t="s">
        <v>1923</v>
      </c>
      <c r="I795" s="27">
        <v>20.654145</v>
      </c>
      <c r="J795" s="27">
        <v>-101.372378</v>
      </c>
      <c r="K795" s="3"/>
      <c r="L795" s="5" t="str">
        <f t="shared" si="25"/>
        <v>Ver en Google Maps</v>
      </c>
      <c r="M795" s="15">
        <v>1</v>
      </c>
      <c r="O795" s="1">
        <f>DAY(Tabla14[[#This Row],[Fecha de rev]])</f>
        <v>0</v>
      </c>
      <c r="P795" s="1">
        <f>MONTH(Tabla14[[#This Row],[Fecha de rev]])</f>
        <v>1</v>
      </c>
      <c r="Q795" s="1">
        <f>YEAR(Tabla14[[#This Row],[Fecha de rev]])</f>
        <v>1900</v>
      </c>
      <c r="AF795" s="121"/>
    </row>
    <row r="796" spans="1:32" x14ac:dyDescent="0.2">
      <c r="A796" s="14">
        <v>460</v>
      </c>
      <c r="B796" s="3" t="s">
        <v>1205</v>
      </c>
      <c r="C796" s="27" t="s">
        <v>429</v>
      </c>
      <c r="D796" s="27" t="s">
        <v>16</v>
      </c>
      <c r="E796" s="4" t="s">
        <v>2097</v>
      </c>
      <c r="F796" s="4" t="s">
        <v>2098</v>
      </c>
      <c r="G796" s="4" t="s">
        <v>2327</v>
      </c>
      <c r="H796" s="3" t="s">
        <v>1923</v>
      </c>
      <c r="I796" s="27">
        <v>20.700199999999999</v>
      </c>
      <c r="J796" s="27">
        <v>-101.36836</v>
      </c>
      <c r="K796" s="3"/>
      <c r="L796" s="5" t="str">
        <f t="shared" si="25"/>
        <v>Ver en Google Maps</v>
      </c>
      <c r="M796" s="15">
        <v>1</v>
      </c>
      <c r="O796" s="1">
        <f>DAY(Tabla14[[#This Row],[Fecha de rev]])</f>
        <v>0</v>
      </c>
      <c r="P796" s="1">
        <f>MONTH(Tabla14[[#This Row],[Fecha de rev]])</f>
        <v>1</v>
      </c>
      <c r="Q796" s="1">
        <f>YEAR(Tabla14[[#This Row],[Fecha de rev]])</f>
        <v>1900</v>
      </c>
      <c r="AF796" s="121"/>
    </row>
    <row r="797" spans="1:32" x14ac:dyDescent="0.2">
      <c r="A797" s="14">
        <v>467</v>
      </c>
      <c r="B797" s="3" t="s">
        <v>1205</v>
      </c>
      <c r="C797" s="27" t="s">
        <v>429</v>
      </c>
      <c r="D797" s="27" t="s">
        <v>16</v>
      </c>
      <c r="E797" s="4" t="s">
        <v>2099</v>
      </c>
      <c r="F797" s="4" t="s">
        <v>2100</v>
      </c>
      <c r="G797" s="4" t="s">
        <v>2374</v>
      </c>
      <c r="H797" s="3" t="s">
        <v>1923</v>
      </c>
      <c r="I797" s="27">
        <v>20.653670000000002</v>
      </c>
      <c r="J797" s="27">
        <v>-101.36078000000001</v>
      </c>
      <c r="K797" s="3" t="s">
        <v>139</v>
      </c>
      <c r="L797" s="5" t="str">
        <f t="shared" si="25"/>
        <v>Ver en Google Maps</v>
      </c>
      <c r="M797" s="15">
        <v>2</v>
      </c>
      <c r="N797" s="7">
        <v>45942</v>
      </c>
      <c r="O797" s="1">
        <f>DAY(Tabla14[[#This Row],[Fecha de rev]])</f>
        <v>12</v>
      </c>
      <c r="P797" s="1">
        <f>MONTH(Tabla14[[#This Row],[Fecha de rev]])</f>
        <v>10</v>
      </c>
      <c r="Q797" s="1">
        <f>YEAR(Tabla14[[#This Row],[Fecha de rev]])</f>
        <v>2025</v>
      </c>
      <c r="R797" s="1">
        <v>1</v>
      </c>
      <c r="S797" s="1" t="s">
        <v>138</v>
      </c>
      <c r="T797" s="1" t="s">
        <v>138</v>
      </c>
      <c r="U797" s="1" t="s">
        <v>138</v>
      </c>
      <c r="V797" s="1" t="s">
        <v>138</v>
      </c>
      <c r="W797" s="1" t="s">
        <v>138</v>
      </c>
      <c r="X797" s="1" t="s">
        <v>138</v>
      </c>
      <c r="Y797" s="1" t="s">
        <v>138</v>
      </c>
      <c r="Z797" s="1" t="s">
        <v>934</v>
      </c>
      <c r="AA797" s="1">
        <v>5.91</v>
      </c>
      <c r="AB797" s="1">
        <v>2.0299999999999998</v>
      </c>
      <c r="AC797" s="2" t="s">
        <v>2442</v>
      </c>
      <c r="AD797" s="2" t="s">
        <v>2437</v>
      </c>
      <c r="AE797" s="1">
        <f t="shared" si="26"/>
        <v>7</v>
      </c>
      <c r="AF797" s="121"/>
    </row>
    <row r="798" spans="1:32" x14ac:dyDescent="0.2">
      <c r="A798" s="14">
        <v>471</v>
      </c>
      <c r="B798" s="3" t="s">
        <v>1205</v>
      </c>
      <c r="C798" s="27" t="s">
        <v>429</v>
      </c>
      <c r="D798" s="27" t="s">
        <v>16</v>
      </c>
      <c r="E798" s="4" t="s">
        <v>2101</v>
      </c>
      <c r="F798" s="4" t="s">
        <v>2102</v>
      </c>
      <c r="G798" s="4" t="s">
        <v>2301</v>
      </c>
      <c r="H798" s="3" t="s">
        <v>1923</v>
      </c>
      <c r="I798" s="27">
        <v>20.653939999999999</v>
      </c>
      <c r="J798" s="27">
        <v>-101.34583000000001</v>
      </c>
      <c r="K798" s="3" t="s">
        <v>139</v>
      </c>
      <c r="L798" s="5" t="str">
        <f t="shared" si="25"/>
        <v>Ver en Google Maps</v>
      </c>
      <c r="M798" s="15">
        <v>2</v>
      </c>
      <c r="N798" s="7">
        <v>45941</v>
      </c>
      <c r="O798" s="1">
        <f>DAY(Tabla14[[#This Row],[Fecha de rev]])</f>
        <v>11</v>
      </c>
      <c r="P798" s="1">
        <f>MONTH(Tabla14[[#This Row],[Fecha de rev]])</f>
        <v>10</v>
      </c>
      <c r="Q798" s="1">
        <f>YEAR(Tabla14[[#This Row],[Fecha de rev]])</f>
        <v>2025</v>
      </c>
      <c r="R798" s="1">
        <v>1</v>
      </c>
      <c r="S798" s="1" t="s">
        <v>138</v>
      </c>
      <c r="T798" s="1" t="s">
        <v>138</v>
      </c>
      <c r="U798" s="1" t="s">
        <v>138</v>
      </c>
      <c r="V798" s="1" t="s">
        <v>138</v>
      </c>
      <c r="W798" s="1" t="s">
        <v>138</v>
      </c>
      <c r="X798" s="1" t="s">
        <v>138</v>
      </c>
      <c r="Y798" s="1" t="s">
        <v>138</v>
      </c>
      <c r="Z798" s="1" t="s">
        <v>934</v>
      </c>
      <c r="AA798" s="1">
        <v>1.17</v>
      </c>
      <c r="AB798" s="1">
        <v>0.92</v>
      </c>
      <c r="AC798" s="2" t="s">
        <v>2442</v>
      </c>
      <c r="AD798" s="2" t="s">
        <v>2437</v>
      </c>
      <c r="AE798" s="1">
        <f t="shared" si="26"/>
        <v>7</v>
      </c>
      <c r="AF798" s="121"/>
    </row>
    <row r="799" spans="1:32" x14ac:dyDescent="0.2">
      <c r="A799" s="14">
        <v>497</v>
      </c>
      <c r="B799" s="3" t="s">
        <v>1205</v>
      </c>
      <c r="C799" s="27" t="s">
        <v>429</v>
      </c>
      <c r="D799" s="27" t="s">
        <v>16</v>
      </c>
      <c r="E799" s="4" t="s">
        <v>2103</v>
      </c>
      <c r="F799" s="4" t="s">
        <v>2104</v>
      </c>
      <c r="G799" s="4" t="s">
        <v>2375</v>
      </c>
      <c r="H799" s="3" t="s">
        <v>1923</v>
      </c>
      <c r="I799" s="27">
        <v>20.706859999999999</v>
      </c>
      <c r="J799" s="27">
        <v>-101.37272</v>
      </c>
      <c r="K799" s="3"/>
      <c r="L799" s="5" t="str">
        <f t="shared" si="25"/>
        <v>Ver en Google Maps</v>
      </c>
      <c r="M799" s="15">
        <v>1</v>
      </c>
      <c r="O799" s="1">
        <f>DAY(Tabla14[[#This Row],[Fecha de rev]])</f>
        <v>0</v>
      </c>
      <c r="P799" s="1">
        <f>MONTH(Tabla14[[#This Row],[Fecha de rev]])</f>
        <v>1</v>
      </c>
      <c r="Q799" s="1">
        <f>YEAR(Tabla14[[#This Row],[Fecha de rev]])</f>
        <v>1900</v>
      </c>
      <c r="AF799" s="121"/>
    </row>
    <row r="800" spans="1:32" x14ac:dyDescent="0.2">
      <c r="A800" s="14">
        <v>506</v>
      </c>
      <c r="B800" s="3" t="s">
        <v>1205</v>
      </c>
      <c r="C800" s="27" t="s">
        <v>429</v>
      </c>
      <c r="D800" s="27" t="s">
        <v>15</v>
      </c>
      <c r="E800" s="4" t="s">
        <v>2105</v>
      </c>
      <c r="F800" s="4" t="s">
        <v>2106</v>
      </c>
      <c r="G800" s="4" t="s">
        <v>2376</v>
      </c>
      <c r="H800" s="3" t="s">
        <v>1923</v>
      </c>
      <c r="I800" s="27">
        <v>20.672329999999999</v>
      </c>
      <c r="J800" s="27">
        <v>-101.36799999999999</v>
      </c>
      <c r="K800" s="3"/>
      <c r="L800" s="5" t="str">
        <f t="shared" si="25"/>
        <v>Ver en Google Maps</v>
      </c>
      <c r="M800" s="15">
        <v>2</v>
      </c>
      <c r="O800" s="1">
        <f>DAY(Tabla14[[#This Row],[Fecha de rev]])</f>
        <v>0</v>
      </c>
      <c r="P800" s="1">
        <f>MONTH(Tabla14[[#This Row],[Fecha de rev]])</f>
        <v>1</v>
      </c>
      <c r="Q800" s="1">
        <f>YEAR(Tabla14[[#This Row],[Fecha de rev]])</f>
        <v>1900</v>
      </c>
      <c r="AF800" s="121"/>
    </row>
    <row r="801" spans="1:32" x14ac:dyDescent="0.2">
      <c r="A801" s="14">
        <v>509</v>
      </c>
      <c r="B801" s="3" t="s">
        <v>1205</v>
      </c>
      <c r="C801" s="27" t="s">
        <v>429</v>
      </c>
      <c r="D801" s="27" t="s">
        <v>15</v>
      </c>
      <c r="E801" s="4" t="s">
        <v>2107</v>
      </c>
      <c r="F801" s="4" t="s">
        <v>2108</v>
      </c>
      <c r="G801" s="4" t="s">
        <v>2340</v>
      </c>
      <c r="H801" s="3" t="s">
        <v>1923</v>
      </c>
      <c r="I801" s="27">
        <v>20.662140999999998</v>
      </c>
      <c r="J801" s="27">
        <v>-101.353459</v>
      </c>
      <c r="K801" s="3"/>
      <c r="L801" s="5" t="str">
        <f t="shared" si="25"/>
        <v>Ver en Google Maps</v>
      </c>
      <c r="M801" s="15">
        <v>2</v>
      </c>
      <c r="O801" s="1">
        <f>DAY(Tabla14[[#This Row],[Fecha de rev]])</f>
        <v>0</v>
      </c>
      <c r="P801" s="1">
        <f>MONTH(Tabla14[[#This Row],[Fecha de rev]])</f>
        <v>1</v>
      </c>
      <c r="Q801" s="1">
        <f>YEAR(Tabla14[[#This Row],[Fecha de rev]])</f>
        <v>1900</v>
      </c>
      <c r="AF801" s="121"/>
    </row>
    <row r="802" spans="1:32" x14ac:dyDescent="0.2">
      <c r="A802" s="14">
        <v>515</v>
      </c>
      <c r="B802" s="3" t="s">
        <v>1205</v>
      </c>
      <c r="C802" s="27" t="s">
        <v>429</v>
      </c>
      <c r="D802" s="27" t="s">
        <v>15</v>
      </c>
      <c r="E802" s="4" t="s">
        <v>2109</v>
      </c>
      <c r="F802" s="4" t="s">
        <v>2110</v>
      </c>
      <c r="G802" s="4" t="s">
        <v>2377</v>
      </c>
      <c r="H802" s="3" t="s">
        <v>1923</v>
      </c>
      <c r="I802" s="27">
        <v>20.694859999999998</v>
      </c>
      <c r="J802" s="27">
        <v>-101.36622</v>
      </c>
      <c r="K802" s="3"/>
      <c r="L802" s="5" t="str">
        <f t="shared" si="25"/>
        <v>Ver en Google Maps</v>
      </c>
      <c r="M802" s="15">
        <v>2</v>
      </c>
      <c r="O802" s="1">
        <f>DAY(Tabla14[[#This Row],[Fecha de rev]])</f>
        <v>0</v>
      </c>
      <c r="P802" s="1">
        <f>MONTH(Tabla14[[#This Row],[Fecha de rev]])</f>
        <v>1</v>
      </c>
      <c r="Q802" s="1">
        <f>YEAR(Tabla14[[#This Row],[Fecha de rev]])</f>
        <v>1900</v>
      </c>
      <c r="AF802" s="121"/>
    </row>
    <row r="803" spans="1:32" x14ac:dyDescent="0.2">
      <c r="A803" s="14">
        <v>518</v>
      </c>
      <c r="B803" s="3" t="s">
        <v>1205</v>
      </c>
      <c r="C803" s="27" t="s">
        <v>429</v>
      </c>
      <c r="D803" s="27" t="s">
        <v>15</v>
      </c>
      <c r="E803" s="4" t="s">
        <v>2111</v>
      </c>
      <c r="F803" s="4" t="s">
        <v>2112</v>
      </c>
      <c r="G803" s="4" t="s">
        <v>2350</v>
      </c>
      <c r="H803" s="3" t="s">
        <v>1923</v>
      </c>
      <c r="I803" s="27">
        <v>20.661397000000001</v>
      </c>
      <c r="J803" s="27">
        <v>-101.365094</v>
      </c>
      <c r="K803" s="3"/>
      <c r="L803" s="5" t="str">
        <f t="shared" si="25"/>
        <v>Ver en Google Maps</v>
      </c>
      <c r="M803" s="15">
        <v>2</v>
      </c>
      <c r="O803" s="1">
        <f>DAY(Tabla14[[#This Row],[Fecha de rev]])</f>
        <v>0</v>
      </c>
      <c r="P803" s="1">
        <f>MONTH(Tabla14[[#This Row],[Fecha de rev]])</f>
        <v>1</v>
      </c>
      <c r="Q803" s="1">
        <f>YEAR(Tabla14[[#This Row],[Fecha de rev]])</f>
        <v>1900</v>
      </c>
      <c r="AF803" s="121"/>
    </row>
    <row r="804" spans="1:32" x14ac:dyDescent="0.2">
      <c r="A804" s="14">
        <v>520</v>
      </c>
      <c r="B804" s="3" t="s">
        <v>1205</v>
      </c>
      <c r="C804" s="27" t="s">
        <v>429</v>
      </c>
      <c r="D804" s="27" t="s">
        <v>15</v>
      </c>
      <c r="E804" s="4" t="s">
        <v>2113</v>
      </c>
      <c r="F804" s="4" t="s">
        <v>2114</v>
      </c>
      <c r="G804" s="4" t="s">
        <v>2301</v>
      </c>
      <c r="H804" s="3" t="s">
        <v>1923</v>
      </c>
      <c r="I804" s="27">
        <v>20.653549999999999</v>
      </c>
      <c r="J804" s="27">
        <v>-101.34822</v>
      </c>
      <c r="K804" s="3" t="s">
        <v>139</v>
      </c>
      <c r="L804" s="5" t="str">
        <f t="shared" si="25"/>
        <v>Ver en Google Maps</v>
      </c>
      <c r="M804" s="15">
        <v>2</v>
      </c>
      <c r="N804" s="7">
        <v>45941</v>
      </c>
      <c r="O804" s="1">
        <f>DAY(Tabla14[[#This Row],[Fecha de rev]])</f>
        <v>11</v>
      </c>
      <c r="P804" s="1">
        <f>MONTH(Tabla14[[#This Row],[Fecha de rev]])</f>
        <v>10</v>
      </c>
      <c r="Q804" s="1">
        <f>YEAR(Tabla14[[#This Row],[Fecha de rev]])</f>
        <v>2025</v>
      </c>
      <c r="R804" s="1">
        <v>1</v>
      </c>
      <c r="S804" s="1" t="s">
        <v>138</v>
      </c>
      <c r="T804" s="1" t="s">
        <v>138</v>
      </c>
      <c r="U804" s="1" t="s">
        <v>138</v>
      </c>
      <c r="V804" s="1" t="s">
        <v>138</v>
      </c>
      <c r="W804" s="1" t="s">
        <v>138</v>
      </c>
      <c r="X804" s="1" t="s">
        <v>138</v>
      </c>
      <c r="Y804" s="1" t="s">
        <v>138</v>
      </c>
      <c r="Z804" s="1" t="s">
        <v>138</v>
      </c>
      <c r="AA804" s="1">
        <v>3.89</v>
      </c>
      <c r="AB804" s="1">
        <v>2.4700000000000002</v>
      </c>
      <c r="AC804" s="2" t="s">
        <v>2442</v>
      </c>
      <c r="AD804" s="2" t="s">
        <v>2437</v>
      </c>
      <c r="AE804" s="1">
        <f t="shared" si="26"/>
        <v>8</v>
      </c>
      <c r="AF804" s="121" t="s">
        <v>3116</v>
      </c>
    </row>
    <row r="805" spans="1:32" x14ac:dyDescent="0.2">
      <c r="A805" s="14">
        <v>528</v>
      </c>
      <c r="B805" s="3" t="s">
        <v>1205</v>
      </c>
      <c r="C805" s="27" t="s">
        <v>429</v>
      </c>
      <c r="D805" s="27" t="s">
        <v>15</v>
      </c>
      <c r="E805" s="4" t="s">
        <v>2115</v>
      </c>
      <c r="F805" s="4" t="s">
        <v>2116</v>
      </c>
      <c r="G805" s="4" t="s">
        <v>2377</v>
      </c>
      <c r="H805" s="3" t="s">
        <v>1923</v>
      </c>
      <c r="I805" s="27">
        <v>20.693059999999999</v>
      </c>
      <c r="J805" s="27">
        <v>-101.36536</v>
      </c>
      <c r="K805" s="3"/>
      <c r="L805" s="5" t="str">
        <f t="shared" si="25"/>
        <v>Ver en Google Maps</v>
      </c>
      <c r="M805" s="15">
        <v>2</v>
      </c>
      <c r="O805" s="1">
        <f>DAY(Tabla14[[#This Row],[Fecha de rev]])</f>
        <v>0</v>
      </c>
      <c r="P805" s="1">
        <f>MONTH(Tabla14[[#This Row],[Fecha de rev]])</f>
        <v>1</v>
      </c>
      <c r="Q805" s="1">
        <f>YEAR(Tabla14[[#This Row],[Fecha de rev]])</f>
        <v>1900</v>
      </c>
      <c r="AF805" s="121"/>
    </row>
    <row r="806" spans="1:32" x14ac:dyDescent="0.2">
      <c r="A806" s="14">
        <v>541</v>
      </c>
      <c r="B806" s="3" t="s">
        <v>1205</v>
      </c>
      <c r="C806" s="27" t="s">
        <v>14</v>
      </c>
      <c r="D806" s="27" t="s">
        <v>404</v>
      </c>
      <c r="E806" s="4" t="s">
        <v>2117</v>
      </c>
      <c r="F806" s="4" t="s">
        <v>2118</v>
      </c>
      <c r="G806" s="4" t="s">
        <v>2378</v>
      </c>
      <c r="H806" s="3" t="s">
        <v>1923</v>
      </c>
      <c r="I806" s="27">
        <v>20.681262</v>
      </c>
      <c r="J806" s="27">
        <v>-101.359807</v>
      </c>
      <c r="K806" s="3"/>
      <c r="L806" s="5" t="str">
        <f t="shared" si="25"/>
        <v>Ver en Google Maps</v>
      </c>
      <c r="M806" s="15">
        <v>2</v>
      </c>
      <c r="O806" s="1">
        <f>DAY(Tabla14[[#This Row],[Fecha de rev]])</f>
        <v>0</v>
      </c>
      <c r="P806" s="1">
        <f>MONTH(Tabla14[[#This Row],[Fecha de rev]])</f>
        <v>1</v>
      </c>
      <c r="Q806" s="1">
        <f>YEAR(Tabla14[[#This Row],[Fecha de rev]])</f>
        <v>1900</v>
      </c>
      <c r="AF806" s="121"/>
    </row>
    <row r="807" spans="1:32" x14ac:dyDescent="0.2">
      <c r="A807" s="14">
        <v>543</v>
      </c>
      <c r="B807" s="3" t="s">
        <v>1205</v>
      </c>
      <c r="C807" s="27" t="s">
        <v>429</v>
      </c>
      <c r="D807" s="27" t="s">
        <v>15</v>
      </c>
      <c r="E807" s="4" t="s">
        <v>2119</v>
      </c>
      <c r="F807" s="4" t="s">
        <v>2120</v>
      </c>
      <c r="G807" s="4" t="s">
        <v>2379</v>
      </c>
      <c r="H807" s="3" t="s">
        <v>1923</v>
      </c>
      <c r="I807" s="27">
        <v>20.706309999999998</v>
      </c>
      <c r="J807" s="27">
        <v>-101.33812399999999</v>
      </c>
      <c r="K807" s="3"/>
      <c r="L807" s="5" t="str">
        <f t="shared" si="25"/>
        <v>Ver en Google Maps</v>
      </c>
      <c r="M807" s="15">
        <v>2</v>
      </c>
      <c r="O807" s="1">
        <f>DAY(Tabla14[[#This Row],[Fecha de rev]])</f>
        <v>0</v>
      </c>
      <c r="P807" s="1">
        <f>MONTH(Tabla14[[#This Row],[Fecha de rev]])</f>
        <v>1</v>
      </c>
      <c r="Q807" s="1">
        <f>YEAR(Tabla14[[#This Row],[Fecha de rev]])</f>
        <v>1900</v>
      </c>
      <c r="AF807" s="121"/>
    </row>
    <row r="808" spans="1:32" x14ac:dyDescent="0.2">
      <c r="A808" s="14">
        <v>544</v>
      </c>
      <c r="B808" s="3" t="s">
        <v>1205</v>
      </c>
      <c r="C808" s="27" t="s">
        <v>429</v>
      </c>
      <c r="D808" s="27" t="s">
        <v>17</v>
      </c>
      <c r="E808" s="4" t="s">
        <v>2121</v>
      </c>
      <c r="F808" s="4" t="s">
        <v>2122</v>
      </c>
      <c r="G808" s="4" t="s">
        <v>1009</v>
      </c>
      <c r="H808" s="3" t="s">
        <v>1923</v>
      </c>
      <c r="I808" s="27">
        <v>20.707920000000001</v>
      </c>
      <c r="J808" s="27">
        <v>-101.35545</v>
      </c>
      <c r="K808" s="3"/>
      <c r="L808" s="5" t="str">
        <f t="shared" si="25"/>
        <v>Ver en Google Maps</v>
      </c>
      <c r="M808" s="15">
        <v>1</v>
      </c>
      <c r="O808" s="1">
        <f>DAY(Tabla14[[#This Row],[Fecha de rev]])</f>
        <v>0</v>
      </c>
      <c r="P808" s="1">
        <f>MONTH(Tabla14[[#This Row],[Fecha de rev]])</f>
        <v>1</v>
      </c>
      <c r="Q808" s="1">
        <f>YEAR(Tabla14[[#This Row],[Fecha de rev]])</f>
        <v>1900</v>
      </c>
      <c r="AF808" s="121"/>
    </row>
    <row r="809" spans="1:32" x14ac:dyDescent="0.2">
      <c r="A809" s="14">
        <v>551</v>
      </c>
      <c r="B809" s="3" t="s">
        <v>1205</v>
      </c>
      <c r="C809" s="27" t="s">
        <v>429</v>
      </c>
      <c r="D809" s="27" t="s">
        <v>17</v>
      </c>
      <c r="E809" s="4" t="s">
        <v>2123</v>
      </c>
      <c r="F809" s="4" t="s">
        <v>2124</v>
      </c>
      <c r="G809" s="4" t="s">
        <v>1060</v>
      </c>
      <c r="H809" s="3" t="s">
        <v>1923</v>
      </c>
      <c r="I809" s="27">
        <v>20.658017999999998</v>
      </c>
      <c r="J809" s="27">
        <v>-101.349144</v>
      </c>
      <c r="K809" s="3"/>
      <c r="L809" s="5" t="str">
        <f t="shared" si="25"/>
        <v>Ver en Google Maps</v>
      </c>
      <c r="M809" s="15">
        <v>1</v>
      </c>
      <c r="O809" s="1">
        <f>DAY(Tabla14[[#This Row],[Fecha de rev]])</f>
        <v>0</v>
      </c>
      <c r="P809" s="1">
        <f>MONTH(Tabla14[[#This Row],[Fecha de rev]])</f>
        <v>1</v>
      </c>
      <c r="Q809" s="1">
        <f>YEAR(Tabla14[[#This Row],[Fecha de rev]])</f>
        <v>1900</v>
      </c>
      <c r="AF809" s="121"/>
    </row>
    <row r="810" spans="1:32" x14ac:dyDescent="0.2">
      <c r="A810" s="14">
        <v>560</v>
      </c>
      <c r="B810" s="3" t="s">
        <v>1205</v>
      </c>
      <c r="C810" s="27" t="s">
        <v>429</v>
      </c>
      <c r="D810" s="27" t="s">
        <v>17</v>
      </c>
      <c r="E810" s="4" t="s">
        <v>2125</v>
      </c>
      <c r="F810" s="4" t="s">
        <v>2126</v>
      </c>
      <c r="G810" s="4" t="s">
        <v>2370</v>
      </c>
      <c r="H810" s="3" t="s">
        <v>1923</v>
      </c>
      <c r="I810" s="27">
        <v>20.682359999999999</v>
      </c>
      <c r="J810" s="27">
        <v>-101.37253</v>
      </c>
      <c r="K810" s="3"/>
      <c r="L810" s="5" t="str">
        <f t="shared" si="25"/>
        <v>Ver en Google Maps</v>
      </c>
      <c r="M810" s="15">
        <v>1</v>
      </c>
      <c r="O810" s="1">
        <f>DAY(Tabla14[[#This Row],[Fecha de rev]])</f>
        <v>0</v>
      </c>
      <c r="P810" s="1">
        <f>MONTH(Tabla14[[#This Row],[Fecha de rev]])</f>
        <v>1</v>
      </c>
      <c r="Q810" s="1">
        <f>YEAR(Tabla14[[#This Row],[Fecha de rev]])</f>
        <v>1900</v>
      </c>
      <c r="AF810" s="121"/>
    </row>
    <row r="811" spans="1:32" x14ac:dyDescent="0.2">
      <c r="A811" s="14">
        <v>562</v>
      </c>
      <c r="B811" s="3" t="s">
        <v>1205</v>
      </c>
      <c r="C811" s="27" t="s">
        <v>429</v>
      </c>
      <c r="D811" s="27" t="s">
        <v>17</v>
      </c>
      <c r="E811" s="4" t="s">
        <v>2127</v>
      </c>
      <c r="F811" s="4" t="s">
        <v>2128</v>
      </c>
      <c r="G811" s="4" t="s">
        <v>1030</v>
      </c>
      <c r="H811" s="3" t="s">
        <v>1923</v>
      </c>
      <c r="I811" s="27">
        <v>20.667249999999999</v>
      </c>
      <c r="J811" s="27">
        <v>-101.35714</v>
      </c>
      <c r="K811" s="3"/>
      <c r="L811" s="5" t="str">
        <f t="shared" si="25"/>
        <v>Ver en Google Maps</v>
      </c>
      <c r="M811" s="15">
        <v>1</v>
      </c>
      <c r="O811" s="1">
        <f>DAY(Tabla14[[#This Row],[Fecha de rev]])</f>
        <v>0</v>
      </c>
      <c r="P811" s="1">
        <f>MONTH(Tabla14[[#This Row],[Fecha de rev]])</f>
        <v>1</v>
      </c>
      <c r="Q811" s="1">
        <f>YEAR(Tabla14[[#This Row],[Fecha de rev]])</f>
        <v>1900</v>
      </c>
      <c r="AF811" s="121"/>
    </row>
    <row r="812" spans="1:32" x14ac:dyDescent="0.2">
      <c r="A812" s="14">
        <v>565</v>
      </c>
      <c r="B812" s="3" t="s">
        <v>1205</v>
      </c>
      <c r="C812" s="27" t="s">
        <v>429</v>
      </c>
      <c r="D812" s="27" t="s">
        <v>17</v>
      </c>
      <c r="E812" s="4" t="s">
        <v>2129</v>
      </c>
      <c r="F812" s="4" t="s">
        <v>2130</v>
      </c>
      <c r="G812" s="4" t="s">
        <v>2380</v>
      </c>
      <c r="H812" s="3" t="s">
        <v>1923</v>
      </c>
      <c r="I812" s="27">
        <v>20.693629999999999</v>
      </c>
      <c r="J812" s="27">
        <v>-101.334093</v>
      </c>
      <c r="K812" s="3"/>
      <c r="L812" s="5" t="str">
        <f t="shared" si="25"/>
        <v>Ver en Google Maps</v>
      </c>
      <c r="M812" s="15">
        <v>1</v>
      </c>
      <c r="O812" s="1">
        <f>DAY(Tabla14[[#This Row],[Fecha de rev]])</f>
        <v>0</v>
      </c>
      <c r="P812" s="1">
        <f>MONTH(Tabla14[[#This Row],[Fecha de rev]])</f>
        <v>1</v>
      </c>
      <c r="Q812" s="1">
        <f>YEAR(Tabla14[[#This Row],[Fecha de rev]])</f>
        <v>1900</v>
      </c>
      <c r="AF812" s="121"/>
    </row>
    <row r="813" spans="1:32" x14ac:dyDescent="0.2">
      <c r="A813" s="14">
        <v>579</v>
      </c>
      <c r="B813" s="3" t="s">
        <v>1205</v>
      </c>
      <c r="C813" s="27" t="s">
        <v>429</v>
      </c>
      <c r="D813" s="27" t="s">
        <v>17</v>
      </c>
      <c r="E813" s="4" t="s">
        <v>2131</v>
      </c>
      <c r="F813" s="4" t="s">
        <v>2132</v>
      </c>
      <c r="G813" s="4" t="s">
        <v>1057</v>
      </c>
      <c r="H813" s="3" t="s">
        <v>1923</v>
      </c>
      <c r="I813" s="27">
        <v>20.705169999999999</v>
      </c>
      <c r="J813" s="27">
        <v>-101.37272</v>
      </c>
      <c r="K813" s="3"/>
      <c r="L813" s="5" t="str">
        <f t="shared" si="25"/>
        <v>Ver en Google Maps</v>
      </c>
      <c r="M813" s="15">
        <v>1</v>
      </c>
      <c r="O813" s="1">
        <f>DAY(Tabla14[[#This Row],[Fecha de rev]])</f>
        <v>0</v>
      </c>
      <c r="P813" s="1">
        <f>MONTH(Tabla14[[#This Row],[Fecha de rev]])</f>
        <v>1</v>
      </c>
      <c r="Q813" s="1">
        <f>YEAR(Tabla14[[#This Row],[Fecha de rev]])</f>
        <v>1900</v>
      </c>
      <c r="AF813" s="121"/>
    </row>
    <row r="814" spans="1:32" x14ac:dyDescent="0.2">
      <c r="A814" s="14">
        <v>583</v>
      </c>
      <c r="B814" s="3" t="s">
        <v>1205</v>
      </c>
      <c r="C814" s="27" t="s">
        <v>429</v>
      </c>
      <c r="D814" s="27" t="s">
        <v>17</v>
      </c>
      <c r="E814" s="4" t="s">
        <v>2133</v>
      </c>
      <c r="F814" s="4" t="s">
        <v>2134</v>
      </c>
      <c r="G814" s="4" t="s">
        <v>2381</v>
      </c>
      <c r="H814" s="3" t="s">
        <v>1923</v>
      </c>
      <c r="I814" s="27">
        <v>20.680420000000002</v>
      </c>
      <c r="J814" s="27">
        <v>-101.33308</v>
      </c>
      <c r="K814" s="3"/>
      <c r="L814" s="5" t="str">
        <f t="shared" si="25"/>
        <v>Ver en Google Maps</v>
      </c>
      <c r="M814" s="15">
        <v>1</v>
      </c>
      <c r="O814" s="1">
        <f>DAY(Tabla14[[#This Row],[Fecha de rev]])</f>
        <v>0</v>
      </c>
      <c r="P814" s="1">
        <f>MONTH(Tabla14[[#This Row],[Fecha de rev]])</f>
        <v>1</v>
      </c>
      <c r="Q814" s="1">
        <f>YEAR(Tabla14[[#This Row],[Fecha de rev]])</f>
        <v>1900</v>
      </c>
      <c r="AF814" s="121"/>
    </row>
    <row r="815" spans="1:32" x14ac:dyDescent="0.2">
      <c r="A815" s="14">
        <v>584</v>
      </c>
      <c r="B815" s="3" t="s">
        <v>1205</v>
      </c>
      <c r="C815" s="27" t="s">
        <v>429</v>
      </c>
      <c r="D815" s="27" t="s">
        <v>17</v>
      </c>
      <c r="E815" s="4" t="s">
        <v>2135</v>
      </c>
      <c r="F815" s="4" t="s">
        <v>2136</v>
      </c>
      <c r="G815" s="4" t="s">
        <v>2371</v>
      </c>
      <c r="H815" s="3" t="s">
        <v>1923</v>
      </c>
      <c r="I815" s="27">
        <v>20.66086</v>
      </c>
      <c r="J815" s="27">
        <v>-101.37981000000001</v>
      </c>
      <c r="K815" s="3"/>
      <c r="L815" s="5" t="str">
        <f t="shared" si="25"/>
        <v>Ver en Google Maps</v>
      </c>
      <c r="M815" s="15">
        <v>1</v>
      </c>
      <c r="O815" s="1">
        <f>DAY(Tabla14[[#This Row],[Fecha de rev]])</f>
        <v>0</v>
      </c>
      <c r="P815" s="1">
        <f>MONTH(Tabla14[[#This Row],[Fecha de rev]])</f>
        <v>1</v>
      </c>
      <c r="Q815" s="1">
        <f>YEAR(Tabla14[[#This Row],[Fecha de rev]])</f>
        <v>1900</v>
      </c>
      <c r="AF815" s="121"/>
    </row>
    <row r="816" spans="1:32" x14ac:dyDescent="0.2">
      <c r="A816" s="14">
        <v>586</v>
      </c>
      <c r="B816" s="3" t="s">
        <v>1205</v>
      </c>
      <c r="C816" s="27" t="s">
        <v>429</v>
      </c>
      <c r="D816" s="27" t="s">
        <v>17</v>
      </c>
      <c r="E816" s="4" t="s">
        <v>2137</v>
      </c>
      <c r="F816" s="4" t="s">
        <v>2138</v>
      </c>
      <c r="G816" s="4" t="s">
        <v>1897</v>
      </c>
      <c r="H816" s="3" t="s">
        <v>1923</v>
      </c>
      <c r="I816" s="27">
        <v>20.653639999999999</v>
      </c>
      <c r="J816" s="27">
        <v>-101.36366</v>
      </c>
      <c r="K816" s="3"/>
      <c r="L816" s="5" t="str">
        <f t="shared" si="25"/>
        <v>Ver en Google Maps</v>
      </c>
      <c r="M816" s="15">
        <v>1</v>
      </c>
      <c r="O816" s="1">
        <f>DAY(Tabla14[[#This Row],[Fecha de rev]])</f>
        <v>0</v>
      </c>
      <c r="P816" s="1">
        <f>MONTH(Tabla14[[#This Row],[Fecha de rev]])</f>
        <v>1</v>
      </c>
      <c r="Q816" s="1">
        <f>YEAR(Tabla14[[#This Row],[Fecha de rev]])</f>
        <v>1900</v>
      </c>
      <c r="AF816" s="121"/>
    </row>
    <row r="817" spans="1:32" x14ac:dyDescent="0.2">
      <c r="A817" s="14">
        <v>589</v>
      </c>
      <c r="B817" s="3" t="s">
        <v>1205</v>
      </c>
      <c r="C817" s="27" t="s">
        <v>429</v>
      </c>
      <c r="D817" s="27" t="s">
        <v>17</v>
      </c>
      <c r="E817" s="4" t="s">
        <v>2139</v>
      </c>
      <c r="F817" s="4" t="s">
        <v>2140</v>
      </c>
      <c r="G817" s="4" t="s">
        <v>2382</v>
      </c>
      <c r="H817" s="3" t="s">
        <v>1923</v>
      </c>
      <c r="I817" s="27">
        <v>20.68225</v>
      </c>
      <c r="J817" s="27">
        <v>-101.32819000000001</v>
      </c>
      <c r="K817" s="3"/>
      <c r="L817" s="5" t="str">
        <f t="shared" si="25"/>
        <v>Ver en Google Maps</v>
      </c>
      <c r="M817" s="15">
        <v>1</v>
      </c>
      <c r="O817" s="1">
        <f>DAY(Tabla14[[#This Row],[Fecha de rev]])</f>
        <v>0</v>
      </c>
      <c r="P817" s="1">
        <f>MONTH(Tabla14[[#This Row],[Fecha de rev]])</f>
        <v>1</v>
      </c>
      <c r="Q817" s="1">
        <f>YEAR(Tabla14[[#This Row],[Fecha de rev]])</f>
        <v>1900</v>
      </c>
      <c r="AF817" s="121"/>
    </row>
    <row r="818" spans="1:32" x14ac:dyDescent="0.2">
      <c r="A818" s="14">
        <v>590</v>
      </c>
      <c r="B818" s="3" t="s">
        <v>1205</v>
      </c>
      <c r="C818" s="27" t="s">
        <v>429</v>
      </c>
      <c r="D818" s="27" t="s">
        <v>17</v>
      </c>
      <c r="E818" s="4" t="s">
        <v>2141</v>
      </c>
      <c r="F818" s="4" t="s">
        <v>2142</v>
      </c>
      <c r="G818" s="4" t="s">
        <v>2312</v>
      </c>
      <c r="H818" s="3" t="s">
        <v>1923</v>
      </c>
      <c r="I818" s="27">
        <v>20.653755</v>
      </c>
      <c r="J818" s="27">
        <v>-101.338993</v>
      </c>
      <c r="K818" s="3" t="s">
        <v>139</v>
      </c>
      <c r="L818" s="5" t="str">
        <f t="shared" si="25"/>
        <v>Ver en Google Maps</v>
      </c>
      <c r="M818" s="15">
        <v>1</v>
      </c>
      <c r="N818" s="7">
        <v>45941</v>
      </c>
      <c r="O818" s="1">
        <f>DAY(Tabla14[[#This Row],[Fecha de rev]])</f>
        <v>11</v>
      </c>
      <c r="P818" s="1">
        <f>MONTH(Tabla14[[#This Row],[Fecha de rev]])</f>
        <v>10</v>
      </c>
      <c r="Q818" s="1">
        <f>YEAR(Tabla14[[#This Row],[Fecha de rev]])</f>
        <v>2025</v>
      </c>
      <c r="R818" s="1">
        <v>1</v>
      </c>
      <c r="S818" s="1" t="s">
        <v>138</v>
      </c>
      <c r="T818" s="1" t="s">
        <v>138</v>
      </c>
      <c r="U818" s="1" t="s">
        <v>138</v>
      </c>
      <c r="V818" s="1" t="s">
        <v>138</v>
      </c>
      <c r="W818" s="1" t="s">
        <v>138</v>
      </c>
      <c r="X818" s="1" t="s">
        <v>138</v>
      </c>
      <c r="Y818" s="1" t="s">
        <v>138</v>
      </c>
      <c r="Z818" s="1" t="s">
        <v>138</v>
      </c>
      <c r="AA818" s="1">
        <v>132</v>
      </c>
      <c r="AB818" s="1">
        <v>155</v>
      </c>
      <c r="AC818" s="2" t="s">
        <v>968</v>
      </c>
      <c r="AD818" s="2" t="s">
        <v>2437</v>
      </c>
      <c r="AE818" s="1">
        <f t="shared" si="26"/>
        <v>8</v>
      </c>
      <c r="AF818" s="121" t="s">
        <v>3116</v>
      </c>
    </row>
    <row r="819" spans="1:32" x14ac:dyDescent="0.2">
      <c r="A819" s="14">
        <v>618</v>
      </c>
      <c r="B819" s="3" t="s">
        <v>1205</v>
      </c>
      <c r="C819" s="27" t="s">
        <v>429</v>
      </c>
      <c r="D819" s="27" t="s">
        <v>16</v>
      </c>
      <c r="E819" s="4" t="s">
        <v>2143</v>
      </c>
      <c r="F819" s="4" t="s">
        <v>2144</v>
      </c>
      <c r="G819" s="4" t="s">
        <v>2383</v>
      </c>
      <c r="H819" s="3" t="s">
        <v>1923</v>
      </c>
      <c r="I819" s="27">
        <v>20.704750000000001</v>
      </c>
      <c r="J819" s="27">
        <v>-101.35554</v>
      </c>
      <c r="K819" s="3"/>
      <c r="L819" s="5" t="str">
        <f t="shared" si="25"/>
        <v>Ver en Google Maps</v>
      </c>
      <c r="M819" s="15">
        <v>2</v>
      </c>
      <c r="O819" s="1">
        <f>DAY(Tabla14[[#This Row],[Fecha de rev]])</f>
        <v>0</v>
      </c>
      <c r="P819" s="1">
        <f>MONTH(Tabla14[[#This Row],[Fecha de rev]])</f>
        <v>1</v>
      </c>
      <c r="Q819" s="1">
        <f>YEAR(Tabla14[[#This Row],[Fecha de rev]])</f>
        <v>1900</v>
      </c>
      <c r="AF819" s="121"/>
    </row>
    <row r="820" spans="1:32" x14ac:dyDescent="0.2">
      <c r="A820" s="14">
        <v>619</v>
      </c>
      <c r="B820" s="3" t="s">
        <v>1205</v>
      </c>
      <c r="C820" s="27" t="s">
        <v>429</v>
      </c>
      <c r="D820" s="27" t="s">
        <v>16</v>
      </c>
      <c r="E820" s="4" t="s">
        <v>2145</v>
      </c>
      <c r="F820" s="4" t="s">
        <v>2146</v>
      </c>
      <c r="G820" s="4" t="s">
        <v>2384</v>
      </c>
      <c r="H820" s="3" t="s">
        <v>1923</v>
      </c>
      <c r="I820" s="27">
        <v>20.671690000000002</v>
      </c>
      <c r="J820" s="27">
        <v>-101.36153</v>
      </c>
      <c r="K820" s="3"/>
      <c r="L820" s="5" t="str">
        <f t="shared" si="25"/>
        <v>Ver en Google Maps</v>
      </c>
      <c r="M820" s="15">
        <v>1</v>
      </c>
      <c r="O820" s="1">
        <f>DAY(Tabla14[[#This Row],[Fecha de rev]])</f>
        <v>0</v>
      </c>
      <c r="P820" s="1">
        <f>MONTH(Tabla14[[#This Row],[Fecha de rev]])</f>
        <v>1</v>
      </c>
      <c r="Q820" s="1">
        <f>YEAR(Tabla14[[#This Row],[Fecha de rev]])</f>
        <v>1900</v>
      </c>
      <c r="AF820" s="121"/>
    </row>
    <row r="821" spans="1:32" x14ac:dyDescent="0.2">
      <c r="A821" s="14">
        <v>620</v>
      </c>
      <c r="B821" s="3" t="s">
        <v>1205</v>
      </c>
      <c r="C821" s="27" t="s">
        <v>429</v>
      </c>
      <c r="D821" s="27" t="s">
        <v>16</v>
      </c>
      <c r="E821" s="4" t="s">
        <v>2147</v>
      </c>
      <c r="F821" s="4" t="s">
        <v>2148</v>
      </c>
      <c r="G821" s="4" t="s">
        <v>2385</v>
      </c>
      <c r="H821" s="3" t="s">
        <v>1923</v>
      </c>
      <c r="I821" s="27">
        <v>20.672419999999999</v>
      </c>
      <c r="J821" s="27">
        <v>-101.36716</v>
      </c>
      <c r="K821" s="3"/>
      <c r="L821" s="5" t="str">
        <f t="shared" si="25"/>
        <v>Ver en Google Maps</v>
      </c>
      <c r="M821" s="15">
        <v>1</v>
      </c>
      <c r="O821" s="1">
        <f>DAY(Tabla14[[#This Row],[Fecha de rev]])</f>
        <v>0</v>
      </c>
      <c r="P821" s="1">
        <f>MONTH(Tabla14[[#This Row],[Fecha de rev]])</f>
        <v>1</v>
      </c>
      <c r="Q821" s="1">
        <f>YEAR(Tabla14[[#This Row],[Fecha de rev]])</f>
        <v>1900</v>
      </c>
      <c r="AF821" s="121"/>
    </row>
    <row r="822" spans="1:32" x14ac:dyDescent="0.2">
      <c r="A822" s="14">
        <v>621</v>
      </c>
      <c r="B822" s="3" t="s">
        <v>1205</v>
      </c>
      <c r="C822" s="27" t="s">
        <v>429</v>
      </c>
      <c r="D822" s="27" t="s">
        <v>16</v>
      </c>
      <c r="E822" s="4" t="s">
        <v>2149</v>
      </c>
      <c r="F822" s="4" t="s">
        <v>2150</v>
      </c>
      <c r="G822" s="4" t="s">
        <v>2386</v>
      </c>
      <c r="H822" s="3" t="s">
        <v>1923</v>
      </c>
      <c r="I822" s="27">
        <v>20.673829999999999</v>
      </c>
      <c r="J822" s="27">
        <v>-101.35047</v>
      </c>
      <c r="K822" s="3"/>
      <c r="L822" s="5" t="str">
        <f t="shared" si="25"/>
        <v>Ver en Google Maps</v>
      </c>
      <c r="M822" s="15">
        <v>2</v>
      </c>
      <c r="O822" s="1">
        <f>DAY(Tabla14[[#This Row],[Fecha de rev]])</f>
        <v>0</v>
      </c>
      <c r="P822" s="1">
        <f>MONTH(Tabla14[[#This Row],[Fecha de rev]])</f>
        <v>1</v>
      </c>
      <c r="Q822" s="1">
        <f>YEAR(Tabla14[[#This Row],[Fecha de rev]])</f>
        <v>1900</v>
      </c>
      <c r="AF822" s="121"/>
    </row>
    <row r="823" spans="1:32" x14ac:dyDescent="0.2">
      <c r="A823" s="14">
        <v>622</v>
      </c>
      <c r="B823" s="3" t="s">
        <v>1205</v>
      </c>
      <c r="C823" s="27" t="s">
        <v>429</v>
      </c>
      <c r="D823" s="27" t="s">
        <v>16</v>
      </c>
      <c r="E823" s="4" t="s">
        <v>2151</v>
      </c>
      <c r="F823" s="4" t="s">
        <v>2152</v>
      </c>
      <c r="G823" s="4" t="s">
        <v>1106</v>
      </c>
      <c r="H823" s="3" t="s">
        <v>1923</v>
      </c>
      <c r="I823" s="27">
        <v>20.675170000000001</v>
      </c>
      <c r="J823" s="27">
        <v>-101.346</v>
      </c>
      <c r="K823" s="3"/>
      <c r="L823" s="5" t="str">
        <f t="shared" si="25"/>
        <v>Ver en Google Maps</v>
      </c>
      <c r="M823" s="15">
        <v>2</v>
      </c>
      <c r="O823" s="1">
        <f>DAY(Tabla14[[#This Row],[Fecha de rev]])</f>
        <v>0</v>
      </c>
      <c r="P823" s="1">
        <f>MONTH(Tabla14[[#This Row],[Fecha de rev]])</f>
        <v>1</v>
      </c>
      <c r="Q823" s="1">
        <f>YEAR(Tabla14[[#This Row],[Fecha de rev]])</f>
        <v>1900</v>
      </c>
      <c r="AF823" s="121"/>
    </row>
    <row r="824" spans="1:32" x14ac:dyDescent="0.2">
      <c r="A824" s="14">
        <v>623</v>
      </c>
      <c r="B824" s="3" t="s">
        <v>1205</v>
      </c>
      <c r="C824" s="27" t="s">
        <v>429</v>
      </c>
      <c r="D824" s="27" t="s">
        <v>404</v>
      </c>
      <c r="E824" s="4" t="s">
        <v>2153</v>
      </c>
      <c r="F824" s="4" t="s">
        <v>2154</v>
      </c>
      <c r="G824" s="4" t="s">
        <v>1303</v>
      </c>
      <c r="H824" s="3" t="s">
        <v>1923</v>
      </c>
      <c r="I824" s="27">
        <v>20.680351000000002</v>
      </c>
      <c r="J824" s="27">
        <v>-101.346355</v>
      </c>
      <c r="K824" s="3"/>
      <c r="L824" s="5" t="str">
        <f t="shared" si="25"/>
        <v>Ver en Google Maps</v>
      </c>
      <c r="M824" s="15">
        <v>2</v>
      </c>
      <c r="O824" s="1">
        <f>DAY(Tabla14[[#This Row],[Fecha de rev]])</f>
        <v>0</v>
      </c>
      <c r="P824" s="1">
        <f>MONTH(Tabla14[[#This Row],[Fecha de rev]])</f>
        <v>1</v>
      </c>
      <c r="Q824" s="1">
        <f>YEAR(Tabla14[[#This Row],[Fecha de rev]])</f>
        <v>1900</v>
      </c>
      <c r="AF824" s="121"/>
    </row>
    <row r="825" spans="1:32" x14ac:dyDescent="0.2">
      <c r="A825" s="14">
        <v>624</v>
      </c>
      <c r="B825" s="3" t="s">
        <v>1205</v>
      </c>
      <c r="C825" s="27" t="s">
        <v>429</v>
      </c>
      <c r="D825" s="27" t="s">
        <v>16</v>
      </c>
      <c r="E825" s="4" t="s">
        <v>2155</v>
      </c>
      <c r="F825" s="4" t="s">
        <v>2156</v>
      </c>
      <c r="G825" s="4" t="s">
        <v>2387</v>
      </c>
      <c r="H825" s="3" t="s">
        <v>1923</v>
      </c>
      <c r="I825" s="27">
        <v>20.687280000000001</v>
      </c>
      <c r="J825" s="27">
        <v>-101.36136</v>
      </c>
      <c r="K825" s="3"/>
      <c r="L825" s="5" t="str">
        <f t="shared" si="25"/>
        <v>Ver en Google Maps</v>
      </c>
      <c r="M825" s="15">
        <v>2</v>
      </c>
      <c r="O825" s="1">
        <f>DAY(Tabla14[[#This Row],[Fecha de rev]])</f>
        <v>0</v>
      </c>
      <c r="P825" s="1">
        <f>MONTH(Tabla14[[#This Row],[Fecha de rev]])</f>
        <v>1</v>
      </c>
      <c r="Q825" s="1">
        <f>YEAR(Tabla14[[#This Row],[Fecha de rev]])</f>
        <v>1900</v>
      </c>
      <c r="AF825" s="121"/>
    </row>
    <row r="826" spans="1:32" x14ac:dyDescent="0.2">
      <c r="A826" s="14">
        <v>625</v>
      </c>
      <c r="B826" s="3" t="s">
        <v>1205</v>
      </c>
      <c r="C826" s="27" t="s">
        <v>429</v>
      </c>
      <c r="D826" s="27" t="s">
        <v>16</v>
      </c>
      <c r="E826" s="4" t="s">
        <v>2157</v>
      </c>
      <c r="F826" s="4" t="s">
        <v>2158</v>
      </c>
      <c r="G826" s="4" t="s">
        <v>2388</v>
      </c>
      <c r="H826" s="3" t="s">
        <v>1923</v>
      </c>
      <c r="I826" s="27">
        <v>20.67728</v>
      </c>
      <c r="J826" s="27">
        <v>-101.36060999999999</v>
      </c>
      <c r="K826" s="3"/>
      <c r="L826" s="5" t="str">
        <f t="shared" si="25"/>
        <v>Ver en Google Maps</v>
      </c>
      <c r="M826" s="15">
        <v>2</v>
      </c>
      <c r="O826" s="1">
        <f>DAY(Tabla14[[#This Row],[Fecha de rev]])</f>
        <v>0</v>
      </c>
      <c r="P826" s="1">
        <f>MONTH(Tabla14[[#This Row],[Fecha de rev]])</f>
        <v>1</v>
      </c>
      <c r="Q826" s="1">
        <f>YEAR(Tabla14[[#This Row],[Fecha de rev]])</f>
        <v>1900</v>
      </c>
      <c r="AF826" s="121"/>
    </row>
    <row r="827" spans="1:32" x14ac:dyDescent="0.2">
      <c r="A827" s="14">
        <v>626</v>
      </c>
      <c r="B827" s="3" t="s">
        <v>1205</v>
      </c>
      <c r="C827" s="27" t="s">
        <v>429</v>
      </c>
      <c r="D827" s="27" t="s">
        <v>16</v>
      </c>
      <c r="E827" s="4" t="s">
        <v>2159</v>
      </c>
      <c r="F827" s="4" t="s">
        <v>2160</v>
      </c>
      <c r="G827" s="4" t="s">
        <v>1106</v>
      </c>
      <c r="H827" s="3" t="s">
        <v>1923</v>
      </c>
      <c r="I827" s="27">
        <v>20.670829999999999</v>
      </c>
      <c r="J827" s="27">
        <v>-101.35014</v>
      </c>
      <c r="K827" s="3"/>
      <c r="L827" s="5" t="str">
        <f t="shared" si="25"/>
        <v>Ver en Google Maps</v>
      </c>
      <c r="M827" s="15">
        <v>1</v>
      </c>
      <c r="O827" s="1">
        <f>DAY(Tabla14[[#This Row],[Fecha de rev]])</f>
        <v>0</v>
      </c>
      <c r="P827" s="1">
        <f>MONTH(Tabla14[[#This Row],[Fecha de rev]])</f>
        <v>1</v>
      </c>
      <c r="Q827" s="1">
        <f>YEAR(Tabla14[[#This Row],[Fecha de rev]])</f>
        <v>1900</v>
      </c>
      <c r="AF827" s="121"/>
    </row>
    <row r="828" spans="1:32" x14ac:dyDescent="0.2">
      <c r="A828" s="14">
        <v>627</v>
      </c>
      <c r="B828" s="3" t="s">
        <v>1205</v>
      </c>
      <c r="C828" s="27" t="s">
        <v>429</v>
      </c>
      <c r="D828" s="27" t="s">
        <v>16</v>
      </c>
      <c r="E828" s="4" t="s">
        <v>2161</v>
      </c>
      <c r="F828" s="4" t="s">
        <v>2162</v>
      </c>
      <c r="G828" s="4" t="s">
        <v>360</v>
      </c>
      <c r="H828" s="3" t="s">
        <v>1923</v>
      </c>
      <c r="I828" s="27">
        <v>20.668559999999999</v>
      </c>
      <c r="J828" s="27">
        <v>-101.34255</v>
      </c>
      <c r="K828" s="3"/>
      <c r="L828" s="5" t="str">
        <f t="shared" si="25"/>
        <v>Ver en Google Maps</v>
      </c>
      <c r="M828" s="15">
        <v>1</v>
      </c>
      <c r="O828" s="1">
        <f>DAY(Tabla14[[#This Row],[Fecha de rev]])</f>
        <v>0</v>
      </c>
      <c r="P828" s="1">
        <f>MONTH(Tabla14[[#This Row],[Fecha de rev]])</f>
        <v>1</v>
      </c>
      <c r="Q828" s="1">
        <f>YEAR(Tabla14[[#This Row],[Fecha de rev]])</f>
        <v>1900</v>
      </c>
      <c r="AF828" s="121"/>
    </row>
    <row r="829" spans="1:32" x14ac:dyDescent="0.2">
      <c r="A829" s="14">
        <v>628</v>
      </c>
      <c r="B829" s="3" t="s">
        <v>1205</v>
      </c>
      <c r="C829" s="27" t="s">
        <v>429</v>
      </c>
      <c r="D829" s="27" t="s">
        <v>16</v>
      </c>
      <c r="E829" s="4" t="s">
        <v>2163</v>
      </c>
      <c r="F829" s="4" t="s">
        <v>2164</v>
      </c>
      <c r="G829" s="4" t="s">
        <v>2389</v>
      </c>
      <c r="H829" s="3" t="s">
        <v>1923</v>
      </c>
      <c r="I829" s="27">
        <v>20.679970000000001</v>
      </c>
      <c r="J829" s="27">
        <v>-101.33842</v>
      </c>
      <c r="K829" s="3"/>
      <c r="L829" s="5" t="str">
        <f t="shared" si="25"/>
        <v>Ver en Google Maps</v>
      </c>
      <c r="M829" s="15">
        <v>1</v>
      </c>
      <c r="O829" s="1">
        <f>DAY(Tabla14[[#This Row],[Fecha de rev]])</f>
        <v>0</v>
      </c>
      <c r="P829" s="1">
        <f>MONTH(Tabla14[[#This Row],[Fecha de rev]])</f>
        <v>1</v>
      </c>
      <c r="Q829" s="1">
        <f>YEAR(Tabla14[[#This Row],[Fecha de rev]])</f>
        <v>1900</v>
      </c>
      <c r="AF829" s="121"/>
    </row>
    <row r="830" spans="1:32" x14ac:dyDescent="0.2">
      <c r="A830" s="14">
        <v>629</v>
      </c>
      <c r="B830" s="3" t="s">
        <v>1205</v>
      </c>
      <c r="C830" s="27" t="s">
        <v>429</v>
      </c>
      <c r="D830" s="27" t="s">
        <v>16</v>
      </c>
      <c r="E830" s="4" t="s">
        <v>2165</v>
      </c>
      <c r="F830" s="4" t="s">
        <v>2166</v>
      </c>
      <c r="G830" s="4" t="s">
        <v>2390</v>
      </c>
      <c r="H830" s="3" t="s">
        <v>1923</v>
      </c>
      <c r="I830" s="27">
        <v>20.668220000000002</v>
      </c>
      <c r="J830" s="27">
        <v>-101.34260999999999</v>
      </c>
      <c r="K830" s="3"/>
      <c r="L830" s="5" t="str">
        <f t="shared" si="25"/>
        <v>Ver en Google Maps</v>
      </c>
      <c r="M830" s="15">
        <v>2</v>
      </c>
      <c r="O830" s="1">
        <f>DAY(Tabla14[[#This Row],[Fecha de rev]])</f>
        <v>0</v>
      </c>
      <c r="P830" s="1">
        <f>MONTH(Tabla14[[#This Row],[Fecha de rev]])</f>
        <v>1</v>
      </c>
      <c r="Q830" s="1">
        <f>YEAR(Tabla14[[#This Row],[Fecha de rev]])</f>
        <v>1900</v>
      </c>
      <c r="AF830" s="121"/>
    </row>
    <row r="831" spans="1:32" x14ac:dyDescent="0.2">
      <c r="A831" s="14">
        <v>630</v>
      </c>
      <c r="B831" s="3" t="s">
        <v>1205</v>
      </c>
      <c r="C831" s="27" t="s">
        <v>429</v>
      </c>
      <c r="D831" s="27" t="s">
        <v>16</v>
      </c>
      <c r="E831" s="4" t="s">
        <v>2167</v>
      </c>
      <c r="F831" s="4" t="s">
        <v>2168</v>
      </c>
      <c r="G831" s="4" t="s">
        <v>2305</v>
      </c>
      <c r="H831" s="3" t="s">
        <v>1923</v>
      </c>
      <c r="I831" s="27">
        <v>20.659690000000001</v>
      </c>
      <c r="J831" s="27">
        <v>-101.34011</v>
      </c>
      <c r="K831" s="3"/>
      <c r="L831" s="5" t="str">
        <f t="shared" si="25"/>
        <v>Ver en Google Maps</v>
      </c>
      <c r="M831" s="15">
        <v>2</v>
      </c>
      <c r="O831" s="1">
        <f>DAY(Tabla14[[#This Row],[Fecha de rev]])</f>
        <v>0</v>
      </c>
      <c r="P831" s="1">
        <f>MONTH(Tabla14[[#This Row],[Fecha de rev]])</f>
        <v>1</v>
      </c>
      <c r="Q831" s="1">
        <f>YEAR(Tabla14[[#This Row],[Fecha de rev]])</f>
        <v>1900</v>
      </c>
      <c r="AF831" s="121"/>
    </row>
    <row r="832" spans="1:32" x14ac:dyDescent="0.2">
      <c r="A832" s="14">
        <v>631</v>
      </c>
      <c r="B832" s="3" t="s">
        <v>1205</v>
      </c>
      <c r="C832" s="27" t="s">
        <v>429</v>
      </c>
      <c r="D832" s="27" t="s">
        <v>16</v>
      </c>
      <c r="E832" s="4" t="s">
        <v>2169</v>
      </c>
      <c r="F832" s="4" t="s">
        <v>2170</v>
      </c>
      <c r="G832" s="4" t="s">
        <v>2391</v>
      </c>
      <c r="H832" s="3" t="s">
        <v>1923</v>
      </c>
      <c r="I832" s="27">
        <v>20.686344999999999</v>
      </c>
      <c r="J832" s="27">
        <v>-101.34888599999999</v>
      </c>
      <c r="K832" s="3"/>
      <c r="L832" s="5" t="str">
        <f t="shared" si="25"/>
        <v>Ver en Google Maps</v>
      </c>
      <c r="M832" s="15">
        <v>2</v>
      </c>
      <c r="O832" s="1">
        <f>DAY(Tabla14[[#This Row],[Fecha de rev]])</f>
        <v>0</v>
      </c>
      <c r="P832" s="1">
        <f>MONTH(Tabla14[[#This Row],[Fecha de rev]])</f>
        <v>1</v>
      </c>
      <c r="Q832" s="1">
        <f>YEAR(Tabla14[[#This Row],[Fecha de rev]])</f>
        <v>1900</v>
      </c>
      <c r="AF832" s="121"/>
    </row>
    <row r="833" spans="1:32" x14ac:dyDescent="0.2">
      <c r="A833" s="14">
        <v>659</v>
      </c>
      <c r="B833" s="3" t="s">
        <v>1205</v>
      </c>
      <c r="C833" s="27" t="s">
        <v>429</v>
      </c>
      <c r="D833" s="27" t="s">
        <v>16</v>
      </c>
      <c r="E833" s="4" t="s">
        <v>2171</v>
      </c>
      <c r="F833" s="4" t="s">
        <v>2172</v>
      </c>
      <c r="G833" s="4" t="s">
        <v>1106</v>
      </c>
      <c r="H833" s="3" t="s">
        <v>1923</v>
      </c>
      <c r="I833" s="27">
        <v>20.673670000000001</v>
      </c>
      <c r="J833" s="27">
        <v>-101.35</v>
      </c>
      <c r="K833" s="3"/>
      <c r="L833" s="5" t="str">
        <f t="shared" si="25"/>
        <v>Ver en Google Maps</v>
      </c>
      <c r="M833" s="15">
        <v>1</v>
      </c>
      <c r="O833" s="1">
        <f>DAY(Tabla14[[#This Row],[Fecha de rev]])</f>
        <v>0</v>
      </c>
      <c r="P833" s="1">
        <f>MONTH(Tabla14[[#This Row],[Fecha de rev]])</f>
        <v>1</v>
      </c>
      <c r="Q833" s="1">
        <f>YEAR(Tabla14[[#This Row],[Fecha de rev]])</f>
        <v>1900</v>
      </c>
      <c r="AF833" s="121"/>
    </row>
    <row r="834" spans="1:32" x14ac:dyDescent="0.2">
      <c r="A834" s="14">
        <v>665</v>
      </c>
      <c r="B834" s="3" t="s">
        <v>1205</v>
      </c>
      <c r="C834" s="27" t="s">
        <v>429</v>
      </c>
      <c r="D834" s="27" t="s">
        <v>16</v>
      </c>
      <c r="E834" s="4" t="s">
        <v>2173</v>
      </c>
      <c r="F834" s="4" t="s">
        <v>2174</v>
      </c>
      <c r="G834" s="4" t="s">
        <v>1893</v>
      </c>
      <c r="H834" s="3" t="s">
        <v>1923</v>
      </c>
      <c r="I834" s="27">
        <v>20.667818</v>
      </c>
      <c r="J834" s="27">
        <v>-101.34801400000001</v>
      </c>
      <c r="K834" s="3"/>
      <c r="L834" s="5" t="str">
        <f t="shared" si="25"/>
        <v>Ver en Google Maps</v>
      </c>
      <c r="M834" s="15">
        <v>1</v>
      </c>
      <c r="O834" s="1">
        <f>DAY(Tabla14[[#This Row],[Fecha de rev]])</f>
        <v>0</v>
      </c>
      <c r="P834" s="1">
        <f>MONTH(Tabla14[[#This Row],[Fecha de rev]])</f>
        <v>1</v>
      </c>
      <c r="Q834" s="1">
        <f>YEAR(Tabla14[[#This Row],[Fecha de rev]])</f>
        <v>1900</v>
      </c>
      <c r="AF834" s="121"/>
    </row>
    <row r="835" spans="1:32" x14ac:dyDescent="0.2">
      <c r="A835" s="14">
        <v>666</v>
      </c>
      <c r="B835" s="3" t="s">
        <v>1205</v>
      </c>
      <c r="C835" s="27" t="s">
        <v>429</v>
      </c>
      <c r="D835" s="27" t="s">
        <v>16</v>
      </c>
      <c r="E835" s="4" t="s">
        <v>2175</v>
      </c>
      <c r="F835" s="4" t="s">
        <v>2176</v>
      </c>
      <c r="G835" s="4" t="s">
        <v>1060</v>
      </c>
      <c r="H835" s="3" t="s">
        <v>1923</v>
      </c>
      <c r="I835" s="27">
        <v>20.658239999999999</v>
      </c>
      <c r="J835" s="27">
        <v>-101.34876</v>
      </c>
      <c r="K835" s="3"/>
      <c r="L835" s="5" t="str">
        <f t="shared" si="25"/>
        <v>Ver en Google Maps</v>
      </c>
      <c r="M835" s="15">
        <v>2</v>
      </c>
      <c r="O835" s="1">
        <f>DAY(Tabla14[[#This Row],[Fecha de rev]])</f>
        <v>0</v>
      </c>
      <c r="P835" s="1">
        <f>MONTH(Tabla14[[#This Row],[Fecha de rev]])</f>
        <v>1</v>
      </c>
      <c r="Q835" s="1">
        <f>YEAR(Tabla14[[#This Row],[Fecha de rev]])</f>
        <v>1900</v>
      </c>
      <c r="AF835" s="121"/>
    </row>
    <row r="836" spans="1:32" x14ac:dyDescent="0.2">
      <c r="A836" s="14">
        <v>668</v>
      </c>
      <c r="B836" s="3" t="s">
        <v>1205</v>
      </c>
      <c r="C836" s="27" t="s">
        <v>429</v>
      </c>
      <c r="D836" s="27" t="s">
        <v>16</v>
      </c>
      <c r="E836" s="4" t="s">
        <v>2177</v>
      </c>
      <c r="F836" s="4" t="s">
        <v>2178</v>
      </c>
      <c r="G836" s="4" t="s">
        <v>2392</v>
      </c>
      <c r="H836" s="3" t="s">
        <v>1923</v>
      </c>
      <c r="I836" s="27">
        <v>20.694330000000001</v>
      </c>
      <c r="J836" s="27">
        <v>-101.3523</v>
      </c>
      <c r="K836" s="3"/>
      <c r="L836" s="5" t="str">
        <f t="shared" si="25"/>
        <v>Ver en Google Maps</v>
      </c>
      <c r="M836" s="15">
        <v>2</v>
      </c>
      <c r="O836" s="1">
        <f>DAY(Tabla14[[#This Row],[Fecha de rev]])</f>
        <v>0</v>
      </c>
      <c r="P836" s="1">
        <f>MONTH(Tabla14[[#This Row],[Fecha de rev]])</f>
        <v>1</v>
      </c>
      <c r="Q836" s="1">
        <f>YEAR(Tabla14[[#This Row],[Fecha de rev]])</f>
        <v>1900</v>
      </c>
      <c r="AF836" s="121"/>
    </row>
    <row r="837" spans="1:32" x14ac:dyDescent="0.2">
      <c r="A837" s="14">
        <v>675</v>
      </c>
      <c r="B837" s="3" t="s">
        <v>1205</v>
      </c>
      <c r="C837" s="27" t="s">
        <v>429</v>
      </c>
      <c r="D837" s="27" t="s">
        <v>16</v>
      </c>
      <c r="E837" s="4" t="s">
        <v>2179</v>
      </c>
      <c r="F837" s="4" t="s">
        <v>2180</v>
      </c>
      <c r="G837" s="4" t="s">
        <v>2393</v>
      </c>
      <c r="H837" s="3" t="s">
        <v>1923</v>
      </c>
      <c r="I837" s="27">
        <v>20.68214</v>
      </c>
      <c r="J837" s="27">
        <v>-101.32850000000001</v>
      </c>
      <c r="K837" s="3"/>
      <c r="L837" s="5" t="str">
        <f t="shared" si="25"/>
        <v>Ver en Google Maps</v>
      </c>
      <c r="M837" s="15">
        <v>1</v>
      </c>
      <c r="O837" s="1">
        <f>DAY(Tabla14[[#This Row],[Fecha de rev]])</f>
        <v>0</v>
      </c>
      <c r="P837" s="1">
        <f>MONTH(Tabla14[[#This Row],[Fecha de rev]])</f>
        <v>1</v>
      </c>
      <c r="Q837" s="1">
        <f>YEAR(Tabla14[[#This Row],[Fecha de rev]])</f>
        <v>1900</v>
      </c>
      <c r="AF837" s="121"/>
    </row>
    <row r="838" spans="1:32" x14ac:dyDescent="0.2">
      <c r="A838" s="14">
        <v>680</v>
      </c>
      <c r="B838" s="3" t="s">
        <v>1205</v>
      </c>
      <c r="C838" s="27" t="s">
        <v>429</v>
      </c>
      <c r="D838" s="27" t="s">
        <v>16</v>
      </c>
      <c r="E838" s="4" t="s">
        <v>2181</v>
      </c>
      <c r="F838" s="4" t="s">
        <v>2182</v>
      </c>
      <c r="G838" s="4" t="s">
        <v>2394</v>
      </c>
      <c r="H838" s="3" t="s">
        <v>1923</v>
      </c>
      <c r="I838" s="27">
        <v>20.683720000000001</v>
      </c>
      <c r="J838" s="27">
        <v>-101.32408</v>
      </c>
      <c r="K838" s="3"/>
      <c r="L838" s="5" t="str">
        <f t="shared" si="25"/>
        <v>Ver en Google Maps</v>
      </c>
      <c r="M838" s="15">
        <v>1</v>
      </c>
      <c r="O838" s="1">
        <f>DAY(Tabla14[[#This Row],[Fecha de rev]])</f>
        <v>0</v>
      </c>
      <c r="P838" s="1">
        <f>MONTH(Tabla14[[#This Row],[Fecha de rev]])</f>
        <v>1</v>
      </c>
      <c r="Q838" s="1">
        <f>YEAR(Tabla14[[#This Row],[Fecha de rev]])</f>
        <v>1900</v>
      </c>
      <c r="AF838" s="121"/>
    </row>
    <row r="839" spans="1:32" x14ac:dyDescent="0.2">
      <c r="A839" s="14">
        <v>683</v>
      </c>
      <c r="B839" s="3" t="s">
        <v>1205</v>
      </c>
      <c r="C839" s="27" t="s">
        <v>429</v>
      </c>
      <c r="D839" s="27" t="s">
        <v>16</v>
      </c>
      <c r="E839" s="4" t="s">
        <v>2183</v>
      </c>
      <c r="F839" s="4" t="s">
        <v>2184</v>
      </c>
      <c r="G839" s="4" t="s">
        <v>2395</v>
      </c>
      <c r="H839" s="3" t="s">
        <v>1923</v>
      </c>
      <c r="I839" s="27">
        <v>20.680389999999999</v>
      </c>
      <c r="J839" s="27">
        <v>-101.33365999999999</v>
      </c>
      <c r="K839" s="3"/>
      <c r="L839" s="5" t="str">
        <f t="shared" si="25"/>
        <v>Ver en Google Maps</v>
      </c>
      <c r="M839" s="15">
        <v>2</v>
      </c>
      <c r="O839" s="1">
        <f>DAY(Tabla14[[#This Row],[Fecha de rev]])</f>
        <v>0</v>
      </c>
      <c r="P839" s="1">
        <f>MONTH(Tabla14[[#This Row],[Fecha de rev]])</f>
        <v>1</v>
      </c>
      <c r="Q839" s="1">
        <f>YEAR(Tabla14[[#This Row],[Fecha de rev]])</f>
        <v>1900</v>
      </c>
      <c r="AF839" s="121"/>
    </row>
    <row r="840" spans="1:32" x14ac:dyDescent="0.2">
      <c r="A840" s="14">
        <v>694</v>
      </c>
      <c r="B840" s="3" t="s">
        <v>1205</v>
      </c>
      <c r="C840" s="27" t="s">
        <v>429</v>
      </c>
      <c r="D840" s="27" t="s">
        <v>16</v>
      </c>
      <c r="E840" s="4" t="s">
        <v>2185</v>
      </c>
      <c r="F840" s="4" t="s">
        <v>2186</v>
      </c>
      <c r="G840" s="4" t="s">
        <v>1009</v>
      </c>
      <c r="H840" s="3" t="s">
        <v>1923</v>
      </c>
      <c r="I840" s="27">
        <v>20.70731</v>
      </c>
      <c r="J840" s="27">
        <v>-101.35531</v>
      </c>
      <c r="K840" s="3"/>
      <c r="L840" s="5" t="str">
        <f t="shared" si="25"/>
        <v>Ver en Google Maps</v>
      </c>
      <c r="M840" s="15">
        <v>1</v>
      </c>
      <c r="O840" s="1">
        <f>DAY(Tabla14[[#This Row],[Fecha de rev]])</f>
        <v>0</v>
      </c>
      <c r="P840" s="1">
        <f>MONTH(Tabla14[[#This Row],[Fecha de rev]])</f>
        <v>1</v>
      </c>
      <c r="Q840" s="1">
        <f>YEAR(Tabla14[[#This Row],[Fecha de rev]])</f>
        <v>1900</v>
      </c>
      <c r="AF840" s="121"/>
    </row>
    <row r="841" spans="1:32" x14ac:dyDescent="0.2">
      <c r="A841" s="14">
        <v>701</v>
      </c>
      <c r="B841" s="3" t="s">
        <v>1205</v>
      </c>
      <c r="C841" s="27" t="s">
        <v>429</v>
      </c>
      <c r="D841" s="27" t="s">
        <v>15</v>
      </c>
      <c r="E841" s="4" t="s">
        <v>2187</v>
      </c>
      <c r="F841" s="4" t="s">
        <v>2188</v>
      </c>
      <c r="G841" s="4" t="s">
        <v>1106</v>
      </c>
      <c r="H841" s="3" t="s">
        <v>1923</v>
      </c>
      <c r="I841" s="27">
        <v>20.669689999999999</v>
      </c>
      <c r="J841" s="27">
        <v>-101.34225000000001</v>
      </c>
      <c r="K841" s="3"/>
      <c r="L841" s="5" t="str">
        <f t="shared" si="25"/>
        <v>Ver en Google Maps</v>
      </c>
      <c r="M841" s="15">
        <v>2</v>
      </c>
      <c r="O841" s="1">
        <f>DAY(Tabla14[[#This Row],[Fecha de rev]])</f>
        <v>0</v>
      </c>
      <c r="P841" s="1">
        <f>MONTH(Tabla14[[#This Row],[Fecha de rev]])</f>
        <v>1</v>
      </c>
      <c r="Q841" s="1">
        <f>YEAR(Tabla14[[#This Row],[Fecha de rev]])</f>
        <v>1900</v>
      </c>
      <c r="AF841" s="121"/>
    </row>
    <row r="842" spans="1:32" x14ac:dyDescent="0.2">
      <c r="A842" s="14">
        <v>702</v>
      </c>
      <c r="B842" s="3" t="s">
        <v>1205</v>
      </c>
      <c r="C842" s="27" t="s">
        <v>429</v>
      </c>
      <c r="D842" s="27" t="s">
        <v>15</v>
      </c>
      <c r="E842" s="4" t="s">
        <v>2189</v>
      </c>
      <c r="F842" s="4" t="s">
        <v>2190</v>
      </c>
      <c r="G842" s="4" t="s">
        <v>2314</v>
      </c>
      <c r="H842" s="3" t="s">
        <v>1923</v>
      </c>
      <c r="I842" s="27">
        <v>20.667940000000002</v>
      </c>
      <c r="J842" s="27">
        <v>-101.35142</v>
      </c>
      <c r="K842" s="3"/>
      <c r="L842" s="5" t="str">
        <f t="shared" si="25"/>
        <v>Ver en Google Maps</v>
      </c>
      <c r="M842" s="15">
        <v>2</v>
      </c>
      <c r="O842" s="1">
        <f>DAY(Tabla14[[#This Row],[Fecha de rev]])</f>
        <v>0</v>
      </c>
      <c r="P842" s="1">
        <f>MONTH(Tabla14[[#This Row],[Fecha de rev]])</f>
        <v>1</v>
      </c>
      <c r="Q842" s="1">
        <f>YEAR(Tabla14[[#This Row],[Fecha de rev]])</f>
        <v>1900</v>
      </c>
      <c r="AF842" s="121"/>
    </row>
    <row r="843" spans="1:32" x14ac:dyDescent="0.2">
      <c r="A843" s="14">
        <v>703</v>
      </c>
      <c r="B843" s="3" t="s">
        <v>1205</v>
      </c>
      <c r="C843" s="27" t="s">
        <v>429</v>
      </c>
      <c r="D843" s="27" t="s">
        <v>15</v>
      </c>
      <c r="E843" s="4" t="s">
        <v>2191</v>
      </c>
      <c r="F843" s="4" t="s">
        <v>2192</v>
      </c>
      <c r="G843" s="4" t="s">
        <v>2300</v>
      </c>
      <c r="H843" s="3" t="s">
        <v>1923</v>
      </c>
      <c r="I843" s="27">
        <v>20.695029999999999</v>
      </c>
      <c r="J843" s="27">
        <v>-101.371</v>
      </c>
      <c r="K843" s="3"/>
      <c r="L843" s="5" t="str">
        <f t="shared" si="25"/>
        <v>Ver en Google Maps</v>
      </c>
      <c r="M843" s="15">
        <v>2</v>
      </c>
      <c r="O843" s="1">
        <f>DAY(Tabla14[[#This Row],[Fecha de rev]])</f>
        <v>0</v>
      </c>
      <c r="P843" s="1">
        <f>MONTH(Tabla14[[#This Row],[Fecha de rev]])</f>
        <v>1</v>
      </c>
      <c r="Q843" s="1">
        <f>YEAR(Tabla14[[#This Row],[Fecha de rev]])</f>
        <v>1900</v>
      </c>
      <c r="AF843" s="121"/>
    </row>
    <row r="844" spans="1:32" x14ac:dyDescent="0.2">
      <c r="A844" s="14">
        <v>721</v>
      </c>
      <c r="B844" s="3" t="s">
        <v>1205</v>
      </c>
      <c r="C844" s="27" t="s">
        <v>429</v>
      </c>
      <c r="D844" s="27" t="s">
        <v>15</v>
      </c>
      <c r="E844" s="4" t="s">
        <v>2193</v>
      </c>
      <c r="F844" s="4" t="s">
        <v>2194</v>
      </c>
      <c r="G844" s="4" t="s">
        <v>2396</v>
      </c>
      <c r="H844" s="3" t="s">
        <v>1923</v>
      </c>
      <c r="I844" s="27">
        <v>20.664359999999999</v>
      </c>
      <c r="J844" s="27">
        <v>-101.35142</v>
      </c>
      <c r="K844" s="3"/>
      <c r="L844" s="5" t="str">
        <f t="shared" si="25"/>
        <v>Ver en Google Maps</v>
      </c>
      <c r="M844" s="15">
        <v>2</v>
      </c>
      <c r="O844" s="1">
        <f>DAY(Tabla14[[#This Row],[Fecha de rev]])</f>
        <v>0</v>
      </c>
      <c r="P844" s="1">
        <f>MONTH(Tabla14[[#This Row],[Fecha de rev]])</f>
        <v>1</v>
      </c>
      <c r="Q844" s="1">
        <f>YEAR(Tabla14[[#This Row],[Fecha de rev]])</f>
        <v>1900</v>
      </c>
      <c r="AF844" s="121"/>
    </row>
    <row r="845" spans="1:32" x14ac:dyDescent="0.2">
      <c r="A845" s="14">
        <v>735</v>
      </c>
      <c r="B845" s="3" t="s">
        <v>1205</v>
      </c>
      <c r="C845" s="27" t="s">
        <v>429</v>
      </c>
      <c r="D845" s="27" t="s">
        <v>15</v>
      </c>
      <c r="E845" s="4" t="s">
        <v>2195</v>
      </c>
      <c r="F845" s="4" t="s">
        <v>2196</v>
      </c>
      <c r="G845" s="4" t="s">
        <v>2393</v>
      </c>
      <c r="H845" s="3" t="s">
        <v>1923</v>
      </c>
      <c r="I845" s="27">
        <v>20.682566999999999</v>
      </c>
      <c r="J845" s="27">
        <v>-101.327668</v>
      </c>
      <c r="K845" s="3"/>
      <c r="L845" s="5" t="str">
        <f t="shared" si="25"/>
        <v>Ver en Google Maps</v>
      </c>
      <c r="M845" s="15">
        <v>2</v>
      </c>
      <c r="O845" s="1">
        <f>DAY(Tabla14[[#This Row],[Fecha de rev]])</f>
        <v>0</v>
      </c>
      <c r="P845" s="1">
        <f>MONTH(Tabla14[[#This Row],[Fecha de rev]])</f>
        <v>1</v>
      </c>
      <c r="Q845" s="1">
        <f>YEAR(Tabla14[[#This Row],[Fecha de rev]])</f>
        <v>1900</v>
      </c>
      <c r="AF845" s="121"/>
    </row>
    <row r="846" spans="1:32" x14ac:dyDescent="0.2">
      <c r="A846" s="14">
        <v>741</v>
      </c>
      <c r="B846" s="3" t="s">
        <v>1205</v>
      </c>
      <c r="C846" s="27" t="s">
        <v>429</v>
      </c>
      <c r="D846" s="27" t="s">
        <v>16</v>
      </c>
      <c r="E846" s="4" t="s">
        <v>2197</v>
      </c>
      <c r="F846" s="4" t="s">
        <v>2198</v>
      </c>
      <c r="G846" s="4" t="s">
        <v>2397</v>
      </c>
      <c r="H846" s="3" t="s">
        <v>1923</v>
      </c>
      <c r="I846" s="27">
        <v>20.671986</v>
      </c>
      <c r="J846" s="27">
        <v>-101.332499</v>
      </c>
      <c r="K846" s="3"/>
      <c r="L846" s="5" t="str">
        <f t="shared" ref="L846:L909" si="27">HYPERLINK("https://www.google.com/maps?q=" &amp; I846 &amp; "," &amp; J846, "Ver en Google Maps")</f>
        <v>Ver en Google Maps</v>
      </c>
      <c r="M846" s="15">
        <v>2</v>
      </c>
      <c r="O846" s="1">
        <f>DAY(Tabla14[[#This Row],[Fecha de rev]])</f>
        <v>0</v>
      </c>
      <c r="P846" s="1">
        <f>MONTH(Tabla14[[#This Row],[Fecha de rev]])</f>
        <v>1</v>
      </c>
      <c r="Q846" s="1">
        <f>YEAR(Tabla14[[#This Row],[Fecha de rev]])</f>
        <v>1900</v>
      </c>
      <c r="AF846" s="121"/>
    </row>
    <row r="847" spans="1:32" x14ac:dyDescent="0.2">
      <c r="A847" s="14">
        <v>742</v>
      </c>
      <c r="B847" s="3" t="s">
        <v>1205</v>
      </c>
      <c r="C847" s="27" t="s">
        <v>429</v>
      </c>
      <c r="D847" s="27" t="s">
        <v>16</v>
      </c>
      <c r="E847" s="4" t="s">
        <v>2199</v>
      </c>
      <c r="F847" s="4" t="s">
        <v>2200</v>
      </c>
      <c r="G847" s="4" t="s">
        <v>2334</v>
      </c>
      <c r="H847" s="3" t="s">
        <v>1923</v>
      </c>
      <c r="I847" s="27">
        <v>20.691123999999999</v>
      </c>
      <c r="J847" s="27">
        <v>-101.337028</v>
      </c>
      <c r="K847" s="3"/>
      <c r="L847" s="5" t="str">
        <f t="shared" si="27"/>
        <v>Ver en Google Maps</v>
      </c>
      <c r="M847" s="15">
        <v>2</v>
      </c>
      <c r="O847" s="1">
        <f>DAY(Tabla14[[#This Row],[Fecha de rev]])</f>
        <v>0</v>
      </c>
      <c r="P847" s="1">
        <f>MONTH(Tabla14[[#This Row],[Fecha de rev]])</f>
        <v>1</v>
      </c>
      <c r="Q847" s="1">
        <f>YEAR(Tabla14[[#This Row],[Fecha de rev]])</f>
        <v>1900</v>
      </c>
      <c r="AF847" s="121"/>
    </row>
    <row r="848" spans="1:32" x14ac:dyDescent="0.2">
      <c r="A848" s="14">
        <v>754</v>
      </c>
      <c r="B848" s="3" t="s">
        <v>1205</v>
      </c>
      <c r="C848" s="27" t="s">
        <v>429</v>
      </c>
      <c r="D848" s="27" t="s">
        <v>16</v>
      </c>
      <c r="E848" s="4" t="s">
        <v>2201</v>
      </c>
      <c r="F848" s="4" t="s">
        <v>2202</v>
      </c>
      <c r="G848" s="4" t="s">
        <v>2351</v>
      </c>
      <c r="H848" s="3" t="s">
        <v>1923</v>
      </c>
      <c r="I848" s="27">
        <v>20.700634000000001</v>
      </c>
      <c r="J848" s="27">
        <v>-101.34314000000001</v>
      </c>
      <c r="K848" s="3"/>
      <c r="L848" s="5" t="str">
        <f t="shared" si="27"/>
        <v>Ver en Google Maps</v>
      </c>
      <c r="M848" s="15">
        <v>1</v>
      </c>
      <c r="O848" s="1">
        <f>DAY(Tabla14[[#This Row],[Fecha de rev]])</f>
        <v>0</v>
      </c>
      <c r="P848" s="1">
        <f>MONTH(Tabla14[[#This Row],[Fecha de rev]])</f>
        <v>1</v>
      </c>
      <c r="Q848" s="1">
        <f>YEAR(Tabla14[[#This Row],[Fecha de rev]])</f>
        <v>1900</v>
      </c>
      <c r="AF848" s="121"/>
    </row>
    <row r="849" spans="1:32" x14ac:dyDescent="0.2">
      <c r="A849" s="14">
        <v>766</v>
      </c>
      <c r="B849" s="3" t="s">
        <v>1205</v>
      </c>
      <c r="C849" s="27" t="s">
        <v>429</v>
      </c>
      <c r="D849" s="27" t="s">
        <v>17</v>
      </c>
      <c r="E849" s="4" t="s">
        <v>2203</v>
      </c>
      <c r="F849" s="4" t="s">
        <v>2204</v>
      </c>
      <c r="G849" s="4" t="s">
        <v>2304</v>
      </c>
      <c r="H849" s="3" t="s">
        <v>1923</v>
      </c>
      <c r="I849" s="27">
        <v>20.696107999999999</v>
      </c>
      <c r="J849" s="27">
        <v>-101.338618</v>
      </c>
      <c r="K849" s="3"/>
      <c r="L849" s="5" t="str">
        <f t="shared" si="27"/>
        <v>Ver en Google Maps</v>
      </c>
      <c r="M849" s="15">
        <v>1</v>
      </c>
      <c r="O849" s="1">
        <f>DAY(Tabla14[[#This Row],[Fecha de rev]])</f>
        <v>0</v>
      </c>
      <c r="P849" s="1">
        <f>MONTH(Tabla14[[#This Row],[Fecha de rev]])</f>
        <v>1</v>
      </c>
      <c r="Q849" s="1">
        <f>YEAR(Tabla14[[#This Row],[Fecha de rev]])</f>
        <v>1900</v>
      </c>
      <c r="AF849" s="121"/>
    </row>
    <row r="850" spans="1:32" x14ac:dyDescent="0.2">
      <c r="A850" s="14">
        <v>771</v>
      </c>
      <c r="B850" s="3" t="s">
        <v>1205</v>
      </c>
      <c r="C850" s="27" t="s">
        <v>18</v>
      </c>
      <c r="D850" s="27" t="s">
        <v>404</v>
      </c>
      <c r="E850" s="4" t="s">
        <v>2205</v>
      </c>
      <c r="F850" s="4" t="s">
        <v>2206</v>
      </c>
      <c r="G850" s="4" t="s">
        <v>1106</v>
      </c>
      <c r="H850" s="3" t="s">
        <v>1923</v>
      </c>
      <c r="I850" s="27">
        <v>20.673960000000001</v>
      </c>
      <c r="J850" s="27">
        <v>-101.34792</v>
      </c>
      <c r="K850" s="3"/>
      <c r="L850" s="5" t="str">
        <f t="shared" si="27"/>
        <v>Ver en Google Maps</v>
      </c>
      <c r="M850" s="15">
        <v>2</v>
      </c>
      <c r="O850" s="1">
        <f>DAY(Tabla14[[#This Row],[Fecha de rev]])</f>
        <v>0</v>
      </c>
      <c r="P850" s="1">
        <f>MONTH(Tabla14[[#This Row],[Fecha de rev]])</f>
        <v>1</v>
      </c>
      <c r="Q850" s="1">
        <f>YEAR(Tabla14[[#This Row],[Fecha de rev]])</f>
        <v>1900</v>
      </c>
      <c r="AF850" s="121"/>
    </row>
    <row r="851" spans="1:32" x14ac:dyDescent="0.2">
      <c r="A851" s="14">
        <v>775</v>
      </c>
      <c r="B851" s="3" t="s">
        <v>1205</v>
      </c>
      <c r="C851" s="27" t="s">
        <v>7</v>
      </c>
      <c r="D851" s="27" t="s">
        <v>404</v>
      </c>
      <c r="E851" s="4" t="s">
        <v>2207</v>
      </c>
      <c r="F851" s="4" t="s">
        <v>2208</v>
      </c>
      <c r="G851" s="4" t="s">
        <v>2398</v>
      </c>
      <c r="H851" s="3" t="s">
        <v>1923</v>
      </c>
      <c r="I851" s="27">
        <v>20.643889999999999</v>
      </c>
      <c r="J851" s="27">
        <v>-101.388493</v>
      </c>
      <c r="K851" s="3" t="s">
        <v>139</v>
      </c>
      <c r="L851" s="5" t="str">
        <f t="shared" si="27"/>
        <v>Ver en Google Maps</v>
      </c>
      <c r="M851" s="15">
        <v>1</v>
      </c>
      <c r="N851" s="7">
        <v>45942</v>
      </c>
      <c r="O851" s="1">
        <f>DAY(Tabla14[[#This Row],[Fecha de rev]])</f>
        <v>12</v>
      </c>
      <c r="P851" s="1">
        <f>MONTH(Tabla14[[#This Row],[Fecha de rev]])</f>
        <v>10</v>
      </c>
      <c r="Q851" s="1">
        <f>YEAR(Tabla14[[#This Row],[Fecha de rev]])</f>
        <v>2025</v>
      </c>
      <c r="R851" s="1">
        <v>1</v>
      </c>
      <c r="S851" s="1" t="s">
        <v>138</v>
      </c>
      <c r="T851" s="1" t="s">
        <v>138</v>
      </c>
      <c r="U851" s="1" t="s">
        <v>138</v>
      </c>
      <c r="V851" s="1" t="s">
        <v>138</v>
      </c>
      <c r="W851" s="1" t="s">
        <v>138</v>
      </c>
      <c r="X851" s="1" t="s">
        <v>138</v>
      </c>
      <c r="Y851" s="1" t="s">
        <v>138</v>
      </c>
      <c r="Z851" s="1" t="s">
        <v>138</v>
      </c>
      <c r="AA851" s="1">
        <v>92.3</v>
      </c>
      <c r="AB851" s="1">
        <v>18.899999999999999</v>
      </c>
      <c r="AC851" s="2" t="s">
        <v>968</v>
      </c>
      <c r="AD851" s="2" t="s">
        <v>2437</v>
      </c>
      <c r="AE851" s="1">
        <f t="shared" ref="AE851:AE896" si="28">COUNTIF(S851:Z851, "si")</f>
        <v>8</v>
      </c>
      <c r="AF851" s="121" t="s">
        <v>3116</v>
      </c>
    </row>
    <row r="852" spans="1:32" x14ac:dyDescent="0.2">
      <c r="A852" s="14">
        <v>777</v>
      </c>
      <c r="B852" s="3" t="s">
        <v>1205</v>
      </c>
      <c r="C852" s="27" t="s">
        <v>429</v>
      </c>
      <c r="D852" s="27" t="s">
        <v>17</v>
      </c>
      <c r="E852" s="4" t="s">
        <v>2209</v>
      </c>
      <c r="F852" s="4" t="s">
        <v>2210</v>
      </c>
      <c r="G852" s="4" t="s">
        <v>2399</v>
      </c>
      <c r="H852" s="3" t="s">
        <v>1923</v>
      </c>
      <c r="I852" s="27">
        <v>20.679207999999999</v>
      </c>
      <c r="J852" s="27">
        <v>-101.35606199999999</v>
      </c>
      <c r="K852" s="3"/>
      <c r="L852" s="5" t="str">
        <f t="shared" si="27"/>
        <v>Ver en Google Maps</v>
      </c>
      <c r="M852" s="15">
        <v>1</v>
      </c>
      <c r="O852" s="1">
        <f>DAY(Tabla14[[#This Row],[Fecha de rev]])</f>
        <v>0</v>
      </c>
      <c r="P852" s="1">
        <f>MONTH(Tabla14[[#This Row],[Fecha de rev]])</f>
        <v>1</v>
      </c>
      <c r="Q852" s="1">
        <f>YEAR(Tabla14[[#This Row],[Fecha de rev]])</f>
        <v>1900</v>
      </c>
      <c r="AF852" s="121"/>
    </row>
    <row r="853" spans="1:32" x14ac:dyDescent="0.2">
      <c r="A853" s="14">
        <v>778</v>
      </c>
      <c r="B853" s="3" t="s">
        <v>1205</v>
      </c>
      <c r="C853" s="27" t="s">
        <v>429</v>
      </c>
      <c r="D853" s="27" t="s">
        <v>17</v>
      </c>
      <c r="E853" s="4" t="s">
        <v>2211</v>
      </c>
      <c r="F853" s="4" t="s">
        <v>2212</v>
      </c>
      <c r="G853" s="4" t="s">
        <v>1841</v>
      </c>
      <c r="H853" s="3" t="s">
        <v>1923</v>
      </c>
      <c r="I853" s="27">
        <v>20.66206</v>
      </c>
      <c r="J853" s="27">
        <v>-101.3467</v>
      </c>
      <c r="K853" s="3"/>
      <c r="L853" s="5" t="str">
        <f t="shared" si="27"/>
        <v>Ver en Google Maps</v>
      </c>
      <c r="M853" s="15">
        <v>1</v>
      </c>
      <c r="O853" s="1">
        <f>DAY(Tabla14[[#This Row],[Fecha de rev]])</f>
        <v>0</v>
      </c>
      <c r="P853" s="1">
        <f>MONTH(Tabla14[[#This Row],[Fecha de rev]])</f>
        <v>1</v>
      </c>
      <c r="Q853" s="1">
        <f>YEAR(Tabla14[[#This Row],[Fecha de rev]])</f>
        <v>1900</v>
      </c>
      <c r="AF853" s="121"/>
    </row>
    <row r="854" spans="1:32" x14ac:dyDescent="0.2">
      <c r="A854" s="14">
        <v>779</v>
      </c>
      <c r="B854" s="3" t="s">
        <v>1205</v>
      </c>
      <c r="C854" s="27" t="s">
        <v>429</v>
      </c>
      <c r="D854" s="27" t="s">
        <v>17</v>
      </c>
      <c r="E854" s="4" t="s">
        <v>2213</v>
      </c>
      <c r="F854" s="4" t="s">
        <v>2214</v>
      </c>
      <c r="G854" s="4" t="s">
        <v>2385</v>
      </c>
      <c r="H854" s="3" t="s">
        <v>1923</v>
      </c>
      <c r="I854" s="27">
        <v>20.673459999999999</v>
      </c>
      <c r="J854" s="27">
        <v>-101.36483</v>
      </c>
      <c r="K854" s="3"/>
      <c r="L854" s="5" t="str">
        <f t="shared" si="27"/>
        <v>Ver en Google Maps</v>
      </c>
      <c r="M854" s="15">
        <v>1</v>
      </c>
      <c r="O854" s="1">
        <f>DAY(Tabla14[[#This Row],[Fecha de rev]])</f>
        <v>0</v>
      </c>
      <c r="P854" s="1">
        <f>MONTH(Tabla14[[#This Row],[Fecha de rev]])</f>
        <v>1</v>
      </c>
      <c r="Q854" s="1">
        <f>YEAR(Tabla14[[#This Row],[Fecha de rev]])</f>
        <v>1900</v>
      </c>
      <c r="AF854" s="121"/>
    </row>
    <row r="855" spans="1:32" x14ac:dyDescent="0.2">
      <c r="A855" s="14">
        <v>796</v>
      </c>
      <c r="B855" s="3" t="s">
        <v>1205</v>
      </c>
      <c r="C855" s="27" t="s">
        <v>429</v>
      </c>
      <c r="D855" s="27" t="s">
        <v>16</v>
      </c>
      <c r="E855" s="4" t="s">
        <v>2215</v>
      </c>
      <c r="F855" s="4" t="s">
        <v>2216</v>
      </c>
      <c r="G855" s="4" t="s">
        <v>2400</v>
      </c>
      <c r="H855" s="3" t="s">
        <v>1923</v>
      </c>
      <c r="I855" s="27">
        <v>20.690332000000001</v>
      </c>
      <c r="J855" s="27">
        <v>-101.313411</v>
      </c>
      <c r="K855" s="3"/>
      <c r="L855" s="5" t="str">
        <f t="shared" si="27"/>
        <v>Ver en Google Maps</v>
      </c>
      <c r="M855" s="15">
        <v>1</v>
      </c>
      <c r="O855" s="1">
        <f>DAY(Tabla14[[#This Row],[Fecha de rev]])</f>
        <v>0</v>
      </c>
      <c r="P855" s="1">
        <f>MONTH(Tabla14[[#This Row],[Fecha de rev]])</f>
        <v>1</v>
      </c>
      <c r="Q855" s="1">
        <f>YEAR(Tabla14[[#This Row],[Fecha de rev]])</f>
        <v>1900</v>
      </c>
      <c r="AF855" s="121"/>
    </row>
    <row r="856" spans="1:32" x14ac:dyDescent="0.2">
      <c r="A856" s="14">
        <v>813</v>
      </c>
      <c r="B856" s="3" t="s">
        <v>1205</v>
      </c>
      <c r="C856" s="27" t="s">
        <v>429</v>
      </c>
      <c r="D856" s="27" t="s">
        <v>17</v>
      </c>
      <c r="E856" s="4" t="s">
        <v>2217</v>
      </c>
      <c r="F856" s="4" t="s">
        <v>2218</v>
      </c>
      <c r="G856" s="4" t="s">
        <v>1000</v>
      </c>
      <c r="H856" s="3" t="s">
        <v>1923</v>
      </c>
      <c r="I856" s="27">
        <v>20.65164</v>
      </c>
      <c r="J856" s="27">
        <v>-101.38218999999999</v>
      </c>
      <c r="K856" s="3"/>
      <c r="L856" s="5" t="str">
        <f t="shared" si="27"/>
        <v>Ver en Google Maps</v>
      </c>
      <c r="M856" s="15">
        <v>1</v>
      </c>
      <c r="O856" s="1">
        <f>DAY(Tabla14[[#This Row],[Fecha de rev]])</f>
        <v>0</v>
      </c>
      <c r="P856" s="1">
        <f>MONTH(Tabla14[[#This Row],[Fecha de rev]])</f>
        <v>1</v>
      </c>
      <c r="Q856" s="1">
        <f>YEAR(Tabla14[[#This Row],[Fecha de rev]])</f>
        <v>1900</v>
      </c>
      <c r="AF856" s="121"/>
    </row>
    <row r="857" spans="1:32" x14ac:dyDescent="0.2">
      <c r="A857" s="14">
        <v>814</v>
      </c>
      <c r="B857" s="3" t="s">
        <v>1205</v>
      </c>
      <c r="C857" s="27" t="s">
        <v>429</v>
      </c>
      <c r="D857" s="27" t="s">
        <v>17</v>
      </c>
      <c r="E857" s="4" t="s">
        <v>2219</v>
      </c>
      <c r="F857" s="4" t="s">
        <v>2220</v>
      </c>
      <c r="G857" s="4" t="s">
        <v>2400</v>
      </c>
      <c r="H857" s="3" t="s">
        <v>1923</v>
      </c>
      <c r="I857" s="27">
        <v>20.691478</v>
      </c>
      <c r="J857" s="27">
        <v>-101.313548</v>
      </c>
      <c r="K857" s="3"/>
      <c r="L857" s="5" t="str">
        <f t="shared" si="27"/>
        <v>Ver en Google Maps</v>
      </c>
      <c r="M857" s="15">
        <v>1</v>
      </c>
      <c r="O857" s="1">
        <f>DAY(Tabla14[[#This Row],[Fecha de rev]])</f>
        <v>0</v>
      </c>
      <c r="P857" s="1">
        <f>MONTH(Tabla14[[#This Row],[Fecha de rev]])</f>
        <v>1</v>
      </c>
      <c r="Q857" s="1">
        <f>YEAR(Tabla14[[#This Row],[Fecha de rev]])</f>
        <v>1900</v>
      </c>
      <c r="AF857" s="121"/>
    </row>
    <row r="858" spans="1:32" x14ac:dyDescent="0.2">
      <c r="A858" s="14">
        <v>815</v>
      </c>
      <c r="B858" s="3" t="s">
        <v>1205</v>
      </c>
      <c r="C858" s="27" t="s">
        <v>429</v>
      </c>
      <c r="D858" s="27" t="s">
        <v>17</v>
      </c>
      <c r="E858" s="4" t="s">
        <v>2221</v>
      </c>
      <c r="F858" s="4" t="s">
        <v>2222</v>
      </c>
      <c r="G858" s="4" t="s">
        <v>2373</v>
      </c>
      <c r="H858" s="3" t="s">
        <v>1923</v>
      </c>
      <c r="I858" s="27">
        <v>20.652419999999999</v>
      </c>
      <c r="J858" s="27">
        <v>-101.37505</v>
      </c>
      <c r="K858" s="3"/>
      <c r="L858" s="5" t="str">
        <f t="shared" si="27"/>
        <v>Ver en Google Maps</v>
      </c>
      <c r="M858" s="15">
        <v>1</v>
      </c>
      <c r="O858" s="1">
        <f>DAY(Tabla14[[#This Row],[Fecha de rev]])</f>
        <v>0</v>
      </c>
      <c r="P858" s="1">
        <f>MONTH(Tabla14[[#This Row],[Fecha de rev]])</f>
        <v>1</v>
      </c>
      <c r="Q858" s="1">
        <f>YEAR(Tabla14[[#This Row],[Fecha de rev]])</f>
        <v>1900</v>
      </c>
      <c r="AF858" s="121"/>
    </row>
    <row r="859" spans="1:32" x14ac:dyDescent="0.2">
      <c r="A859" s="14" t="s">
        <v>2433</v>
      </c>
      <c r="B859" s="3" t="s">
        <v>1205</v>
      </c>
      <c r="C859" s="27" t="s">
        <v>7</v>
      </c>
      <c r="D859" s="27" t="s">
        <v>404</v>
      </c>
      <c r="E859" s="4" t="s">
        <v>2223</v>
      </c>
      <c r="F859" s="4" t="s">
        <v>2224</v>
      </c>
      <c r="G859" s="4" t="s">
        <v>2401</v>
      </c>
      <c r="H859" s="3" t="s">
        <v>1923</v>
      </c>
      <c r="I859" s="27">
        <v>20.657236000000001</v>
      </c>
      <c r="J859" s="27">
        <v>-101.362144</v>
      </c>
      <c r="K859" s="3" t="s">
        <v>139</v>
      </c>
      <c r="L859" s="5" t="str">
        <f t="shared" si="27"/>
        <v>Ver en Google Maps</v>
      </c>
      <c r="M859" s="15">
        <v>1</v>
      </c>
      <c r="N859" s="7">
        <v>45942</v>
      </c>
      <c r="O859" s="1">
        <f>DAY(Tabla14[[#This Row],[Fecha de rev]])</f>
        <v>12</v>
      </c>
      <c r="P859" s="1">
        <f>MONTH(Tabla14[[#This Row],[Fecha de rev]])</f>
        <v>10</v>
      </c>
      <c r="Q859" s="1">
        <f>YEAR(Tabla14[[#This Row],[Fecha de rev]])</f>
        <v>2025</v>
      </c>
      <c r="R859" s="1">
        <v>1</v>
      </c>
      <c r="S859" s="1" t="s">
        <v>138</v>
      </c>
      <c r="T859" s="1" t="s">
        <v>138</v>
      </c>
      <c r="U859" s="1" t="s">
        <v>138</v>
      </c>
      <c r="V859" s="1" t="s">
        <v>138</v>
      </c>
      <c r="W859" s="1" t="s">
        <v>138</v>
      </c>
      <c r="X859" s="1" t="s">
        <v>138</v>
      </c>
      <c r="Y859" s="1" t="s">
        <v>138</v>
      </c>
      <c r="Z859" s="1" t="s">
        <v>138</v>
      </c>
      <c r="AA859" s="1">
        <v>86.3</v>
      </c>
      <c r="AB859" s="1">
        <v>47.2</v>
      </c>
      <c r="AC859" s="2" t="s">
        <v>968</v>
      </c>
      <c r="AD859" s="2" t="s">
        <v>2437</v>
      </c>
      <c r="AE859" s="1">
        <f t="shared" si="28"/>
        <v>8</v>
      </c>
      <c r="AF859" s="121" t="s">
        <v>3116</v>
      </c>
    </row>
    <row r="860" spans="1:32" x14ac:dyDescent="0.2">
      <c r="A860" s="14" t="s">
        <v>2434</v>
      </c>
      <c r="B860" s="3" t="s">
        <v>1205</v>
      </c>
      <c r="C860" s="27" t="s">
        <v>7</v>
      </c>
      <c r="D860" s="27" t="s">
        <v>404</v>
      </c>
      <c r="E860" s="4" t="s">
        <v>2223</v>
      </c>
      <c r="F860" s="4" t="s">
        <v>2224</v>
      </c>
      <c r="G860" s="4" t="s">
        <v>2401</v>
      </c>
      <c r="H860" s="3" t="s">
        <v>1923</v>
      </c>
      <c r="I860" s="27">
        <v>20.657236000000001</v>
      </c>
      <c r="J860" s="27">
        <v>-101.362144</v>
      </c>
      <c r="K860" s="3" t="s">
        <v>139</v>
      </c>
      <c r="L860" s="5" t="str">
        <f t="shared" si="27"/>
        <v>Ver en Google Maps</v>
      </c>
      <c r="M860" s="15">
        <v>1</v>
      </c>
      <c r="N860" s="7">
        <v>45942</v>
      </c>
      <c r="O860" s="1">
        <f>DAY(Tabla14[[#This Row],[Fecha de rev]])</f>
        <v>12</v>
      </c>
      <c r="P860" s="1">
        <f>MONTH(Tabla14[[#This Row],[Fecha de rev]])</f>
        <v>10</v>
      </c>
      <c r="Q860" s="1">
        <f>YEAR(Tabla14[[#This Row],[Fecha de rev]])</f>
        <v>2025</v>
      </c>
      <c r="R860" s="1">
        <v>1</v>
      </c>
      <c r="S860" s="1" t="s">
        <v>138</v>
      </c>
      <c r="T860" s="1" t="s">
        <v>138</v>
      </c>
      <c r="U860" s="1" t="s">
        <v>138</v>
      </c>
      <c r="V860" s="1" t="s">
        <v>138</v>
      </c>
      <c r="W860" s="1" t="s">
        <v>138</v>
      </c>
      <c r="X860" s="1" t="s">
        <v>138</v>
      </c>
      <c r="Y860" s="1" t="s">
        <v>138</v>
      </c>
      <c r="Z860" s="1" t="s">
        <v>934</v>
      </c>
      <c r="AA860" s="1">
        <v>8.43</v>
      </c>
      <c r="AB860" s="1">
        <v>2.12</v>
      </c>
      <c r="AC860" s="2" t="s">
        <v>2443</v>
      </c>
      <c r="AD860" s="2" t="s">
        <v>2437</v>
      </c>
      <c r="AE860" s="1">
        <f t="shared" si="28"/>
        <v>7</v>
      </c>
      <c r="AF860" s="121"/>
    </row>
    <row r="861" spans="1:32" x14ac:dyDescent="0.2">
      <c r="A861" s="14">
        <v>835</v>
      </c>
      <c r="B861" s="3" t="s">
        <v>1205</v>
      </c>
      <c r="C861" s="27" t="s">
        <v>7</v>
      </c>
      <c r="D861" s="27" t="s">
        <v>404</v>
      </c>
      <c r="E861" s="4" t="s">
        <v>2225</v>
      </c>
      <c r="F861" s="4" t="s">
        <v>2226</v>
      </c>
      <c r="G861" s="4" t="s">
        <v>2402</v>
      </c>
      <c r="H861" s="3" t="s">
        <v>1923</v>
      </c>
      <c r="I861" s="27">
        <v>20.665317999999999</v>
      </c>
      <c r="J861" s="27">
        <v>-101.372298</v>
      </c>
      <c r="K861" s="3" t="s">
        <v>139</v>
      </c>
      <c r="L861" s="5" t="str">
        <f t="shared" si="27"/>
        <v>Ver en Google Maps</v>
      </c>
      <c r="M861" s="15">
        <v>1</v>
      </c>
      <c r="N861" s="7">
        <v>45942</v>
      </c>
      <c r="O861" s="1">
        <f>DAY(Tabla14[[#This Row],[Fecha de rev]])</f>
        <v>12</v>
      </c>
      <c r="P861" s="1">
        <f>MONTH(Tabla14[[#This Row],[Fecha de rev]])</f>
        <v>10</v>
      </c>
      <c r="Q861" s="1">
        <f>YEAR(Tabla14[[#This Row],[Fecha de rev]])</f>
        <v>2025</v>
      </c>
      <c r="R861" s="1">
        <v>1</v>
      </c>
      <c r="S861" s="1" t="s">
        <v>138</v>
      </c>
      <c r="T861" s="1" t="s">
        <v>138</v>
      </c>
      <c r="U861" s="1" t="s">
        <v>138</v>
      </c>
      <c r="V861" s="1" t="s">
        <v>138</v>
      </c>
      <c r="W861" s="1" t="s">
        <v>138</v>
      </c>
      <c r="X861" s="1" t="s">
        <v>138</v>
      </c>
      <c r="Y861" s="1" t="s">
        <v>138</v>
      </c>
      <c r="Z861" s="1" t="s">
        <v>138</v>
      </c>
      <c r="AA861" s="1">
        <v>58.9</v>
      </c>
      <c r="AB861" s="1">
        <v>25.5</v>
      </c>
      <c r="AC861" s="2" t="s">
        <v>968</v>
      </c>
      <c r="AD861" s="2" t="s">
        <v>2437</v>
      </c>
      <c r="AE861" s="1">
        <f t="shared" si="28"/>
        <v>8</v>
      </c>
      <c r="AF861" s="121" t="s">
        <v>3116</v>
      </c>
    </row>
    <row r="862" spans="1:32" x14ac:dyDescent="0.2">
      <c r="A862" s="14">
        <v>852</v>
      </c>
      <c r="B862" s="3" t="s">
        <v>1205</v>
      </c>
      <c r="C862" s="27" t="s">
        <v>14</v>
      </c>
      <c r="D862" s="27" t="s">
        <v>404</v>
      </c>
      <c r="E862" s="4" t="s">
        <v>2227</v>
      </c>
      <c r="F862" s="4" t="s">
        <v>2228</v>
      </c>
      <c r="G862" s="4" t="s">
        <v>2403</v>
      </c>
      <c r="H862" s="3" t="s">
        <v>1923</v>
      </c>
      <c r="I862" s="27">
        <v>20.714970000000001</v>
      </c>
      <c r="J862" s="27">
        <v>-101.36973</v>
      </c>
      <c r="K862" s="3"/>
      <c r="L862" s="5" t="str">
        <f t="shared" si="27"/>
        <v>Ver en Google Maps</v>
      </c>
      <c r="M862" s="15">
        <v>2</v>
      </c>
      <c r="O862" s="1">
        <f>DAY(Tabla14[[#This Row],[Fecha de rev]])</f>
        <v>0</v>
      </c>
      <c r="P862" s="1">
        <f>MONTH(Tabla14[[#This Row],[Fecha de rev]])</f>
        <v>1</v>
      </c>
      <c r="Q862" s="1">
        <f>YEAR(Tabla14[[#This Row],[Fecha de rev]])</f>
        <v>1900</v>
      </c>
      <c r="AF862" s="121"/>
    </row>
    <row r="863" spans="1:32" x14ac:dyDescent="0.2">
      <c r="A863" s="14">
        <v>854</v>
      </c>
      <c r="B863" s="3" t="s">
        <v>1205</v>
      </c>
      <c r="C863" s="27" t="s">
        <v>14</v>
      </c>
      <c r="D863" s="27" t="s">
        <v>404</v>
      </c>
      <c r="E863" s="4" t="s">
        <v>2229</v>
      </c>
      <c r="F863" s="4" t="s">
        <v>2230</v>
      </c>
      <c r="G863" s="4" t="s">
        <v>2315</v>
      </c>
      <c r="H863" s="3" t="s">
        <v>1923</v>
      </c>
      <c r="I863" s="27">
        <v>20.652678999999999</v>
      </c>
      <c r="J863" s="27">
        <v>-101.338733</v>
      </c>
      <c r="K863" s="3" t="s">
        <v>139</v>
      </c>
      <c r="L863" s="5" t="str">
        <f t="shared" si="27"/>
        <v>Ver en Google Maps</v>
      </c>
      <c r="M863" s="15">
        <v>1</v>
      </c>
      <c r="N863" s="7">
        <v>45941</v>
      </c>
      <c r="O863" s="1">
        <f>DAY(Tabla14[[#This Row],[Fecha de rev]])</f>
        <v>11</v>
      </c>
      <c r="P863" s="1">
        <f>MONTH(Tabla14[[#This Row],[Fecha de rev]])</f>
        <v>10</v>
      </c>
      <c r="Q863" s="1">
        <f>YEAR(Tabla14[[#This Row],[Fecha de rev]])</f>
        <v>2025</v>
      </c>
      <c r="R863" s="1">
        <v>1</v>
      </c>
      <c r="S863" s="1" t="s">
        <v>138</v>
      </c>
      <c r="T863" s="1" t="s">
        <v>138</v>
      </c>
      <c r="U863" s="1" t="s">
        <v>138</v>
      </c>
      <c r="V863" s="1" t="s">
        <v>138</v>
      </c>
      <c r="W863" s="1" t="s">
        <v>138</v>
      </c>
      <c r="X863" s="1" t="s">
        <v>138</v>
      </c>
      <c r="Y863" s="1" t="s">
        <v>138</v>
      </c>
      <c r="Z863" s="1" t="s">
        <v>934</v>
      </c>
      <c r="AA863" s="1">
        <v>0</v>
      </c>
      <c r="AB863" s="1">
        <v>0</v>
      </c>
      <c r="AC863" s="2" t="s">
        <v>2438</v>
      </c>
      <c r="AD863" s="2" t="s">
        <v>2437</v>
      </c>
      <c r="AE863" s="1">
        <f t="shared" si="28"/>
        <v>7</v>
      </c>
      <c r="AF863" s="121"/>
    </row>
    <row r="864" spans="1:32" x14ac:dyDescent="0.2">
      <c r="A864" s="14">
        <v>866</v>
      </c>
      <c r="B864" s="3" t="s">
        <v>1205</v>
      </c>
      <c r="C864" s="27" t="s">
        <v>14</v>
      </c>
      <c r="D864" s="27" t="s">
        <v>735</v>
      </c>
      <c r="E864" s="4" t="s">
        <v>2231</v>
      </c>
      <c r="F864" s="4" t="s">
        <v>2232</v>
      </c>
      <c r="G864" s="4" t="s">
        <v>1854</v>
      </c>
      <c r="H864" s="3" t="s">
        <v>1923</v>
      </c>
      <c r="I864" s="27">
        <v>20.666772000000002</v>
      </c>
      <c r="J864" s="27">
        <v>-101.37279700000001</v>
      </c>
      <c r="K864" s="3" t="s">
        <v>139</v>
      </c>
      <c r="L864" s="5" t="str">
        <f t="shared" si="27"/>
        <v>Ver en Google Maps</v>
      </c>
      <c r="M864" s="15">
        <v>2</v>
      </c>
      <c r="N864" s="7">
        <v>45942</v>
      </c>
      <c r="O864" s="1">
        <f>DAY(Tabla14[[#This Row],[Fecha de rev]])</f>
        <v>12</v>
      </c>
      <c r="P864" s="1">
        <f>MONTH(Tabla14[[#This Row],[Fecha de rev]])</f>
        <v>10</v>
      </c>
      <c r="Q864" s="1">
        <f>YEAR(Tabla14[[#This Row],[Fecha de rev]])</f>
        <v>2025</v>
      </c>
      <c r="R864" s="1">
        <v>1</v>
      </c>
      <c r="S864" s="1" t="s">
        <v>138</v>
      </c>
      <c r="T864" s="1" t="s">
        <v>138</v>
      </c>
      <c r="U864" s="1" t="s">
        <v>138</v>
      </c>
      <c r="V864" s="1" t="s">
        <v>138</v>
      </c>
      <c r="W864" s="1" t="s">
        <v>138</v>
      </c>
      <c r="X864" s="1" t="s">
        <v>138</v>
      </c>
      <c r="Y864" s="1" t="s">
        <v>138</v>
      </c>
      <c r="Z864" s="1" t="s">
        <v>138</v>
      </c>
      <c r="AA864" s="1">
        <v>57.4</v>
      </c>
      <c r="AB864" s="1">
        <v>59.2</v>
      </c>
      <c r="AC864" s="2" t="s">
        <v>968</v>
      </c>
      <c r="AD864" s="2" t="s">
        <v>2437</v>
      </c>
      <c r="AE864" s="1">
        <f t="shared" si="28"/>
        <v>8</v>
      </c>
      <c r="AF864" s="121" t="s">
        <v>3116</v>
      </c>
    </row>
    <row r="865" spans="1:32" x14ac:dyDescent="0.2">
      <c r="A865" s="14">
        <v>867</v>
      </c>
      <c r="B865" s="3" t="s">
        <v>1205</v>
      </c>
      <c r="C865" s="27" t="s">
        <v>14</v>
      </c>
      <c r="D865" s="27" t="s">
        <v>735</v>
      </c>
      <c r="E865" s="4" t="s">
        <v>2233</v>
      </c>
      <c r="F865" s="4" t="s">
        <v>2234</v>
      </c>
      <c r="G865" s="4" t="s">
        <v>2316</v>
      </c>
      <c r="H865" s="3" t="s">
        <v>1923</v>
      </c>
      <c r="I865" s="27">
        <v>20.692679999999999</v>
      </c>
      <c r="J865" s="27">
        <v>-101.376879</v>
      </c>
      <c r="K865" s="3"/>
      <c r="L865" s="5" t="str">
        <f t="shared" si="27"/>
        <v>Ver en Google Maps</v>
      </c>
      <c r="M865" s="15">
        <v>2</v>
      </c>
      <c r="O865" s="1">
        <f>DAY(Tabla14[[#This Row],[Fecha de rev]])</f>
        <v>0</v>
      </c>
      <c r="P865" s="1">
        <f>MONTH(Tabla14[[#This Row],[Fecha de rev]])</f>
        <v>1</v>
      </c>
      <c r="Q865" s="1">
        <f>YEAR(Tabla14[[#This Row],[Fecha de rev]])</f>
        <v>1900</v>
      </c>
      <c r="AF865" s="121"/>
    </row>
    <row r="866" spans="1:32" x14ac:dyDescent="0.2">
      <c r="A866" s="14">
        <v>886</v>
      </c>
      <c r="B866" s="3" t="s">
        <v>1205</v>
      </c>
      <c r="C866" s="27" t="s">
        <v>7</v>
      </c>
      <c r="D866" s="27" t="s">
        <v>404</v>
      </c>
      <c r="E866" s="4" t="s">
        <v>2235</v>
      </c>
      <c r="F866" s="4" t="s">
        <v>2236</v>
      </c>
      <c r="G866" s="4" t="s">
        <v>2404</v>
      </c>
      <c r="H866" s="3" t="s">
        <v>1923</v>
      </c>
      <c r="I866" s="27">
        <v>20.682825000000001</v>
      </c>
      <c r="J866" s="27">
        <v>-101.334149</v>
      </c>
      <c r="K866" s="3" t="s">
        <v>139</v>
      </c>
      <c r="L866" s="5" t="str">
        <f t="shared" si="27"/>
        <v>Ver en Google Maps</v>
      </c>
      <c r="M866" s="15">
        <v>1</v>
      </c>
      <c r="N866" s="7">
        <v>45942</v>
      </c>
      <c r="O866" s="1">
        <f>DAY(Tabla14[[#This Row],[Fecha de rev]])</f>
        <v>12</v>
      </c>
      <c r="P866" s="1">
        <f>MONTH(Tabla14[[#This Row],[Fecha de rev]])</f>
        <v>10</v>
      </c>
      <c r="Q866" s="1">
        <f>YEAR(Tabla14[[#This Row],[Fecha de rev]])</f>
        <v>2025</v>
      </c>
      <c r="R866" s="1">
        <v>1</v>
      </c>
      <c r="S866" s="1" t="s">
        <v>138</v>
      </c>
      <c r="T866" s="1" t="s">
        <v>138</v>
      </c>
      <c r="U866" s="1" t="s">
        <v>138</v>
      </c>
      <c r="V866" s="1" t="s">
        <v>138</v>
      </c>
      <c r="W866" s="1" t="s">
        <v>138</v>
      </c>
      <c r="X866" s="1" t="s">
        <v>138</v>
      </c>
      <c r="Y866" s="1" t="s">
        <v>138</v>
      </c>
      <c r="Z866" s="1" t="s">
        <v>138</v>
      </c>
      <c r="AA866" s="1">
        <v>57.3</v>
      </c>
      <c r="AB866" s="1">
        <v>26.7</v>
      </c>
      <c r="AC866" s="2" t="s">
        <v>968</v>
      </c>
      <c r="AD866" s="2" t="s">
        <v>2437</v>
      </c>
      <c r="AE866" s="1">
        <f t="shared" si="28"/>
        <v>8</v>
      </c>
      <c r="AF866" s="121" t="s">
        <v>3116</v>
      </c>
    </row>
    <row r="867" spans="1:32" x14ac:dyDescent="0.2">
      <c r="A867" s="14">
        <v>887</v>
      </c>
      <c r="B867" s="3" t="s">
        <v>1205</v>
      </c>
      <c r="C867" s="27" t="s">
        <v>14</v>
      </c>
      <c r="D867" s="27" t="s">
        <v>404</v>
      </c>
      <c r="E867" s="4" t="s">
        <v>2237</v>
      </c>
      <c r="F867" s="4" t="s">
        <v>2238</v>
      </c>
      <c r="G867" s="4" t="s">
        <v>2333</v>
      </c>
      <c r="H867" s="3" t="s">
        <v>1923</v>
      </c>
      <c r="I867" s="27">
        <v>20.71585</v>
      </c>
      <c r="J867" s="27">
        <v>-101.33444</v>
      </c>
      <c r="K867" s="3"/>
      <c r="L867" s="5" t="str">
        <f t="shared" si="27"/>
        <v>Ver en Google Maps</v>
      </c>
      <c r="M867" s="15">
        <v>1</v>
      </c>
      <c r="O867" s="1">
        <f>DAY(Tabla14[[#This Row],[Fecha de rev]])</f>
        <v>0</v>
      </c>
      <c r="P867" s="1">
        <f>MONTH(Tabla14[[#This Row],[Fecha de rev]])</f>
        <v>1</v>
      </c>
      <c r="Q867" s="1">
        <f>YEAR(Tabla14[[#This Row],[Fecha de rev]])</f>
        <v>1900</v>
      </c>
      <c r="AF867" s="121"/>
    </row>
    <row r="868" spans="1:32" x14ac:dyDescent="0.2">
      <c r="A868" s="14">
        <v>890</v>
      </c>
      <c r="B868" s="3" t="s">
        <v>1205</v>
      </c>
      <c r="C868" s="27" t="s">
        <v>14</v>
      </c>
      <c r="D868" s="27" t="s">
        <v>404</v>
      </c>
      <c r="E868" s="4" t="s">
        <v>2239</v>
      </c>
      <c r="F868" s="4" t="s">
        <v>2240</v>
      </c>
      <c r="G868" s="4" t="s">
        <v>2325</v>
      </c>
      <c r="H868" s="3" t="s">
        <v>1923</v>
      </c>
      <c r="I868" s="27">
        <v>20.688217000000002</v>
      </c>
      <c r="J868" s="27">
        <v>-101.349701</v>
      </c>
      <c r="K868" s="3"/>
      <c r="L868" s="5" t="str">
        <f t="shared" si="27"/>
        <v>Ver en Google Maps</v>
      </c>
      <c r="M868" s="15">
        <v>1</v>
      </c>
      <c r="O868" s="1">
        <f>DAY(Tabla14[[#This Row],[Fecha de rev]])</f>
        <v>0</v>
      </c>
      <c r="P868" s="1">
        <f>MONTH(Tabla14[[#This Row],[Fecha de rev]])</f>
        <v>1</v>
      </c>
      <c r="Q868" s="1">
        <f>YEAR(Tabla14[[#This Row],[Fecha de rev]])</f>
        <v>1900</v>
      </c>
      <c r="AF868" s="121"/>
    </row>
    <row r="869" spans="1:32" x14ac:dyDescent="0.2">
      <c r="A869" s="14">
        <v>892</v>
      </c>
      <c r="B869" s="3" t="s">
        <v>1205</v>
      </c>
      <c r="C869" s="27" t="s">
        <v>14</v>
      </c>
      <c r="D869" s="27" t="s">
        <v>404</v>
      </c>
      <c r="E869" s="4" t="s">
        <v>2241</v>
      </c>
      <c r="F869" s="4" t="s">
        <v>2242</v>
      </c>
      <c r="G869" s="4" t="s">
        <v>2325</v>
      </c>
      <c r="H869" s="3" t="s">
        <v>1923</v>
      </c>
      <c r="I869" s="27">
        <v>20.688817</v>
      </c>
      <c r="J869" s="27">
        <v>-101.34902099999999</v>
      </c>
      <c r="K869" s="3"/>
      <c r="L869" s="5" t="str">
        <f t="shared" si="27"/>
        <v>Ver en Google Maps</v>
      </c>
      <c r="M869" s="15">
        <v>1</v>
      </c>
      <c r="O869" s="1">
        <f>DAY(Tabla14[[#This Row],[Fecha de rev]])</f>
        <v>0</v>
      </c>
      <c r="P869" s="1">
        <f>MONTH(Tabla14[[#This Row],[Fecha de rev]])</f>
        <v>1</v>
      </c>
      <c r="Q869" s="1">
        <f>YEAR(Tabla14[[#This Row],[Fecha de rev]])</f>
        <v>1900</v>
      </c>
      <c r="AF869" s="121"/>
    </row>
    <row r="870" spans="1:32" x14ac:dyDescent="0.2">
      <c r="A870" s="14">
        <v>897</v>
      </c>
      <c r="B870" s="3" t="s">
        <v>1205</v>
      </c>
      <c r="C870" s="27" t="s">
        <v>14</v>
      </c>
      <c r="D870" s="27" t="s">
        <v>404</v>
      </c>
      <c r="E870" s="4" t="s">
        <v>2243</v>
      </c>
      <c r="F870" s="4" t="s">
        <v>2244</v>
      </c>
      <c r="G870" s="4" t="s">
        <v>360</v>
      </c>
      <c r="H870" s="3" t="s">
        <v>1923</v>
      </c>
      <c r="I870" s="27">
        <v>20.672070999999999</v>
      </c>
      <c r="J870" s="27">
        <v>-101.345479</v>
      </c>
      <c r="K870" s="3"/>
      <c r="L870" s="5" t="str">
        <f t="shared" si="27"/>
        <v>Ver en Google Maps</v>
      </c>
      <c r="M870" s="15">
        <v>2</v>
      </c>
      <c r="O870" s="1">
        <f>DAY(Tabla14[[#This Row],[Fecha de rev]])</f>
        <v>0</v>
      </c>
      <c r="P870" s="1">
        <f>MONTH(Tabla14[[#This Row],[Fecha de rev]])</f>
        <v>1</v>
      </c>
      <c r="Q870" s="1">
        <f>YEAR(Tabla14[[#This Row],[Fecha de rev]])</f>
        <v>1900</v>
      </c>
      <c r="AF870" s="121"/>
    </row>
    <row r="871" spans="1:32" x14ac:dyDescent="0.2">
      <c r="A871" s="14">
        <v>903</v>
      </c>
      <c r="B871" s="3" t="s">
        <v>1205</v>
      </c>
      <c r="C871" s="27" t="s">
        <v>14</v>
      </c>
      <c r="D871" s="27" t="s">
        <v>404</v>
      </c>
      <c r="E871" s="4" t="s">
        <v>2245</v>
      </c>
      <c r="F871" s="4" t="s">
        <v>2246</v>
      </c>
      <c r="G871" s="4" t="s">
        <v>2405</v>
      </c>
      <c r="H871" s="3" t="s">
        <v>1923</v>
      </c>
      <c r="I871" s="27">
        <v>20.68769</v>
      </c>
      <c r="J871" s="27">
        <v>-101.34683</v>
      </c>
      <c r="K871" s="3"/>
      <c r="L871" s="5" t="str">
        <f t="shared" si="27"/>
        <v>Ver en Google Maps</v>
      </c>
      <c r="M871" s="15">
        <v>1</v>
      </c>
      <c r="O871" s="1">
        <f>DAY(Tabla14[[#This Row],[Fecha de rev]])</f>
        <v>0</v>
      </c>
      <c r="P871" s="1">
        <f>MONTH(Tabla14[[#This Row],[Fecha de rev]])</f>
        <v>1</v>
      </c>
      <c r="Q871" s="1">
        <f>YEAR(Tabla14[[#This Row],[Fecha de rev]])</f>
        <v>1900</v>
      </c>
      <c r="AF871" s="121"/>
    </row>
    <row r="872" spans="1:32" x14ac:dyDescent="0.2">
      <c r="A872" s="14">
        <v>904</v>
      </c>
      <c r="B872" s="3" t="s">
        <v>1205</v>
      </c>
      <c r="C872" s="27" t="s">
        <v>14</v>
      </c>
      <c r="D872" s="27" t="s">
        <v>404</v>
      </c>
      <c r="E872" s="4" t="s">
        <v>2247</v>
      </c>
      <c r="F872" s="4" t="s">
        <v>2248</v>
      </c>
      <c r="G872" s="4" t="s">
        <v>2358</v>
      </c>
      <c r="H872" s="3" t="s">
        <v>1923</v>
      </c>
      <c r="I872" s="27">
        <v>20.665075999999999</v>
      </c>
      <c r="J872" s="27">
        <v>-101.373392</v>
      </c>
      <c r="K872" s="3" t="s">
        <v>139</v>
      </c>
      <c r="L872" s="5" t="str">
        <f t="shared" si="27"/>
        <v>Ver en Google Maps</v>
      </c>
      <c r="M872" s="15">
        <v>1</v>
      </c>
      <c r="N872" s="7">
        <v>45942</v>
      </c>
      <c r="O872" s="1">
        <f>DAY(Tabla14[[#This Row],[Fecha de rev]])</f>
        <v>12</v>
      </c>
      <c r="P872" s="1">
        <f>MONTH(Tabla14[[#This Row],[Fecha de rev]])</f>
        <v>10</v>
      </c>
      <c r="Q872" s="1">
        <f>YEAR(Tabla14[[#This Row],[Fecha de rev]])</f>
        <v>2025</v>
      </c>
      <c r="R872" s="1">
        <v>1</v>
      </c>
      <c r="S872" s="1" t="s">
        <v>138</v>
      </c>
      <c r="T872" s="1" t="s">
        <v>138</v>
      </c>
      <c r="U872" s="1" t="s">
        <v>138</v>
      </c>
      <c r="V872" s="1" t="s">
        <v>138</v>
      </c>
      <c r="W872" s="1" t="s">
        <v>138</v>
      </c>
      <c r="X872" s="1" t="s">
        <v>138</v>
      </c>
      <c r="Y872" s="1" t="s">
        <v>138</v>
      </c>
      <c r="Z872" s="1" t="s">
        <v>138</v>
      </c>
      <c r="AA872" s="1">
        <v>46.5</v>
      </c>
      <c r="AB872" s="1">
        <v>24.4</v>
      </c>
      <c r="AC872" s="2" t="s">
        <v>968</v>
      </c>
      <c r="AD872" s="2" t="s">
        <v>2437</v>
      </c>
      <c r="AE872" s="1">
        <f t="shared" si="28"/>
        <v>8</v>
      </c>
      <c r="AF872" s="121" t="s">
        <v>3116</v>
      </c>
    </row>
    <row r="873" spans="1:32" x14ac:dyDescent="0.2">
      <c r="A873" s="14">
        <v>905</v>
      </c>
      <c r="B873" s="3" t="s">
        <v>1205</v>
      </c>
      <c r="C873" s="27" t="s">
        <v>7</v>
      </c>
      <c r="D873" s="27" t="s">
        <v>404</v>
      </c>
      <c r="E873" s="4" t="s">
        <v>1921</v>
      </c>
      <c r="F873" s="4" t="s">
        <v>1922</v>
      </c>
      <c r="G873" s="4" t="s">
        <v>2406</v>
      </c>
      <c r="H873" s="3" t="s">
        <v>1923</v>
      </c>
      <c r="I873" s="27">
        <v>20.685174</v>
      </c>
      <c r="J873" s="27">
        <v>-101.359486</v>
      </c>
      <c r="K873" s="3" t="s">
        <v>139</v>
      </c>
      <c r="L873" s="5" t="str">
        <f t="shared" si="27"/>
        <v>Ver en Google Maps</v>
      </c>
      <c r="M873" s="15">
        <v>1</v>
      </c>
      <c r="N873" s="7">
        <v>45942</v>
      </c>
      <c r="O873" s="1">
        <f>DAY(Tabla14[[#This Row],[Fecha de rev]])</f>
        <v>12</v>
      </c>
      <c r="P873" s="1">
        <f>MONTH(Tabla14[[#This Row],[Fecha de rev]])</f>
        <v>10</v>
      </c>
      <c r="Q873" s="1">
        <f>YEAR(Tabla14[[#This Row],[Fecha de rev]])</f>
        <v>2025</v>
      </c>
      <c r="R873" s="1">
        <v>1</v>
      </c>
      <c r="S873" s="1" t="s">
        <v>138</v>
      </c>
      <c r="T873" s="1" t="s">
        <v>138</v>
      </c>
      <c r="U873" s="1" t="s">
        <v>138</v>
      </c>
      <c r="V873" s="1" t="s">
        <v>138</v>
      </c>
      <c r="W873" s="1" t="s">
        <v>138</v>
      </c>
      <c r="X873" s="1" t="s">
        <v>138</v>
      </c>
      <c r="Y873" s="1" t="s">
        <v>138</v>
      </c>
      <c r="Z873" s="1" t="s">
        <v>138</v>
      </c>
      <c r="AA873" s="1">
        <v>50.4</v>
      </c>
      <c r="AB873" s="1">
        <v>32.5</v>
      </c>
      <c r="AC873" s="2" t="s">
        <v>968</v>
      </c>
      <c r="AD873" s="2" t="s">
        <v>2437</v>
      </c>
      <c r="AE873" s="1">
        <f t="shared" si="28"/>
        <v>8</v>
      </c>
      <c r="AF873" s="121" t="s">
        <v>3116</v>
      </c>
    </row>
    <row r="874" spans="1:32" x14ac:dyDescent="0.2">
      <c r="A874" s="14">
        <v>906</v>
      </c>
      <c r="B874" s="3" t="s">
        <v>1205</v>
      </c>
      <c r="C874" s="27" t="s">
        <v>14</v>
      </c>
      <c r="D874" s="27" t="s">
        <v>404</v>
      </c>
      <c r="E874" s="4" t="s">
        <v>2249</v>
      </c>
      <c r="F874" s="4" t="s">
        <v>2250</v>
      </c>
      <c r="G874" s="4" t="s">
        <v>2407</v>
      </c>
      <c r="H874" s="3" t="s">
        <v>1923</v>
      </c>
      <c r="I874" s="27">
        <v>20.679279999999999</v>
      </c>
      <c r="J874" s="27">
        <v>-101.337</v>
      </c>
      <c r="K874" s="3"/>
      <c r="L874" s="5" t="str">
        <f t="shared" si="27"/>
        <v>Ver en Google Maps</v>
      </c>
      <c r="M874" s="15">
        <v>1</v>
      </c>
      <c r="O874" s="1">
        <f>DAY(Tabla14[[#This Row],[Fecha de rev]])</f>
        <v>0</v>
      </c>
      <c r="P874" s="1">
        <f>MONTH(Tabla14[[#This Row],[Fecha de rev]])</f>
        <v>1</v>
      </c>
      <c r="Q874" s="1">
        <f>YEAR(Tabla14[[#This Row],[Fecha de rev]])</f>
        <v>1900</v>
      </c>
      <c r="AF874" s="121"/>
    </row>
    <row r="875" spans="1:32" x14ac:dyDescent="0.2">
      <c r="A875" s="14">
        <v>927</v>
      </c>
      <c r="B875" s="3" t="s">
        <v>1205</v>
      </c>
      <c r="C875" s="27" t="s">
        <v>429</v>
      </c>
      <c r="D875" s="27" t="s">
        <v>336</v>
      </c>
      <c r="E875" s="4" t="s">
        <v>2251</v>
      </c>
      <c r="F875" s="4" t="s">
        <v>2252</v>
      </c>
      <c r="G875" s="4" t="s">
        <v>2408</v>
      </c>
      <c r="H875" s="3" t="s">
        <v>1923</v>
      </c>
      <c r="I875" s="27">
        <v>20.654014</v>
      </c>
      <c r="J875" s="27">
        <v>-101.34995000000001</v>
      </c>
      <c r="K875" s="3"/>
      <c r="L875" s="5" t="str">
        <f t="shared" si="27"/>
        <v>Ver en Google Maps</v>
      </c>
      <c r="M875" s="15">
        <v>2</v>
      </c>
      <c r="O875" s="1">
        <f>DAY(Tabla14[[#This Row],[Fecha de rev]])</f>
        <v>0</v>
      </c>
      <c r="P875" s="1">
        <f>MONTH(Tabla14[[#This Row],[Fecha de rev]])</f>
        <v>1</v>
      </c>
      <c r="Q875" s="1">
        <f>YEAR(Tabla14[[#This Row],[Fecha de rev]])</f>
        <v>1900</v>
      </c>
      <c r="AF875" s="121"/>
    </row>
    <row r="876" spans="1:32" x14ac:dyDescent="0.2">
      <c r="A876" s="14">
        <v>932</v>
      </c>
      <c r="B876" s="3" t="s">
        <v>1205</v>
      </c>
      <c r="C876" s="27" t="s">
        <v>429</v>
      </c>
      <c r="D876" s="27" t="s">
        <v>336</v>
      </c>
      <c r="E876" s="4" t="s">
        <v>2253</v>
      </c>
      <c r="F876" s="4" t="s">
        <v>2254</v>
      </c>
      <c r="G876" s="4" t="s">
        <v>2317</v>
      </c>
      <c r="H876" s="3" t="s">
        <v>1923</v>
      </c>
      <c r="I876" s="27">
        <v>20.66366</v>
      </c>
      <c r="J876" s="27">
        <v>-101.42324000000001</v>
      </c>
      <c r="K876" s="3"/>
      <c r="L876" s="5" t="str">
        <f t="shared" si="27"/>
        <v>Ver en Google Maps</v>
      </c>
      <c r="M876" s="15">
        <v>2</v>
      </c>
      <c r="O876" s="1">
        <f>DAY(Tabla14[[#This Row],[Fecha de rev]])</f>
        <v>0</v>
      </c>
      <c r="P876" s="1">
        <f>MONTH(Tabla14[[#This Row],[Fecha de rev]])</f>
        <v>1</v>
      </c>
      <c r="Q876" s="1">
        <f>YEAR(Tabla14[[#This Row],[Fecha de rev]])</f>
        <v>1900</v>
      </c>
      <c r="AF876" s="121"/>
    </row>
    <row r="877" spans="1:32" x14ac:dyDescent="0.2">
      <c r="A877" s="14">
        <v>945</v>
      </c>
      <c r="B877" s="3" t="s">
        <v>1205</v>
      </c>
      <c r="C877" s="27" t="s">
        <v>429</v>
      </c>
      <c r="D877" s="27" t="s">
        <v>132</v>
      </c>
      <c r="E877" s="4" t="s">
        <v>2255</v>
      </c>
      <c r="F877" s="4" t="s">
        <v>2256</v>
      </c>
      <c r="G877" s="4" t="s">
        <v>2409</v>
      </c>
      <c r="H877" s="3" t="s">
        <v>1923</v>
      </c>
      <c r="I877" s="27">
        <v>20.755644</v>
      </c>
      <c r="J877" s="27">
        <v>-101.331361</v>
      </c>
      <c r="K877" s="3"/>
      <c r="L877" s="5" t="str">
        <f t="shared" si="27"/>
        <v>Ver en Google Maps</v>
      </c>
      <c r="M877" s="15">
        <v>2</v>
      </c>
      <c r="O877" s="1">
        <f>DAY(Tabla14[[#This Row],[Fecha de rev]])</f>
        <v>0</v>
      </c>
      <c r="P877" s="1">
        <f>MONTH(Tabla14[[#This Row],[Fecha de rev]])</f>
        <v>1</v>
      </c>
      <c r="Q877" s="1">
        <f>YEAR(Tabla14[[#This Row],[Fecha de rev]])</f>
        <v>1900</v>
      </c>
      <c r="AF877" s="121"/>
    </row>
    <row r="878" spans="1:32" x14ac:dyDescent="0.2">
      <c r="A878" s="14">
        <v>946</v>
      </c>
      <c r="B878" s="3" t="s">
        <v>1205</v>
      </c>
      <c r="C878" s="27" t="s">
        <v>429</v>
      </c>
      <c r="D878" s="27" t="s">
        <v>132</v>
      </c>
      <c r="E878" s="4" t="s">
        <v>2257</v>
      </c>
      <c r="F878" s="4" t="s">
        <v>2258</v>
      </c>
      <c r="G878" s="4" t="s">
        <v>2317</v>
      </c>
      <c r="H878" s="3" t="s">
        <v>1923</v>
      </c>
      <c r="I878" s="27">
        <v>20.663578999999999</v>
      </c>
      <c r="J878" s="27">
        <v>-101.423513</v>
      </c>
      <c r="K878" s="3"/>
      <c r="L878" s="5" t="str">
        <f t="shared" si="27"/>
        <v>Ver en Google Maps</v>
      </c>
      <c r="M878" s="15">
        <v>2</v>
      </c>
      <c r="O878" s="1">
        <f>DAY(Tabla14[[#This Row],[Fecha de rev]])</f>
        <v>0</v>
      </c>
      <c r="P878" s="1">
        <f>MONTH(Tabla14[[#This Row],[Fecha de rev]])</f>
        <v>1</v>
      </c>
      <c r="Q878" s="1">
        <f>YEAR(Tabla14[[#This Row],[Fecha de rev]])</f>
        <v>1900</v>
      </c>
      <c r="AF878" s="121"/>
    </row>
    <row r="879" spans="1:32" x14ac:dyDescent="0.2">
      <c r="A879" s="14">
        <v>947</v>
      </c>
      <c r="B879" s="3" t="s">
        <v>1205</v>
      </c>
      <c r="C879" s="27" t="s">
        <v>429</v>
      </c>
      <c r="D879" s="27" t="s">
        <v>132</v>
      </c>
      <c r="E879" s="4" t="s">
        <v>2259</v>
      </c>
      <c r="F879" s="4" t="s">
        <v>2260</v>
      </c>
      <c r="G879" s="4" t="s">
        <v>1000</v>
      </c>
      <c r="H879" s="3" t="s">
        <v>1923</v>
      </c>
      <c r="I879" s="27">
        <v>20.651344000000002</v>
      </c>
      <c r="J879" s="27">
        <v>-101.38309599999999</v>
      </c>
      <c r="K879" s="3"/>
      <c r="L879" s="5" t="str">
        <f t="shared" si="27"/>
        <v>Ver en Google Maps</v>
      </c>
      <c r="M879" s="15">
        <v>2</v>
      </c>
      <c r="O879" s="1">
        <f>DAY(Tabla14[[#This Row],[Fecha de rev]])</f>
        <v>0</v>
      </c>
      <c r="P879" s="1">
        <f>MONTH(Tabla14[[#This Row],[Fecha de rev]])</f>
        <v>1</v>
      </c>
      <c r="Q879" s="1">
        <f>YEAR(Tabla14[[#This Row],[Fecha de rev]])</f>
        <v>1900</v>
      </c>
      <c r="AF879" s="121"/>
    </row>
    <row r="880" spans="1:32" x14ac:dyDescent="0.2">
      <c r="A880" s="14">
        <v>951</v>
      </c>
      <c r="B880" s="3" t="s">
        <v>1205</v>
      </c>
      <c r="C880" s="27" t="s">
        <v>429</v>
      </c>
      <c r="D880" s="27" t="s">
        <v>132</v>
      </c>
      <c r="E880" s="4" t="s">
        <v>2261</v>
      </c>
      <c r="F880" s="4" t="s">
        <v>2262</v>
      </c>
      <c r="G880" s="4" t="s">
        <v>2329</v>
      </c>
      <c r="H880" s="3" t="s">
        <v>1923</v>
      </c>
      <c r="I880" s="27">
        <v>20.647120000000001</v>
      </c>
      <c r="J880" s="27">
        <v>-101.34528299999999</v>
      </c>
      <c r="K880" s="3"/>
      <c r="L880" s="5" t="str">
        <f t="shared" si="27"/>
        <v>Ver en Google Maps</v>
      </c>
      <c r="M880" s="15">
        <v>3</v>
      </c>
      <c r="O880" s="1">
        <f>DAY(Tabla14[[#This Row],[Fecha de rev]])</f>
        <v>0</v>
      </c>
      <c r="P880" s="1">
        <f>MONTH(Tabla14[[#This Row],[Fecha de rev]])</f>
        <v>1</v>
      </c>
      <c r="Q880" s="1">
        <f>YEAR(Tabla14[[#This Row],[Fecha de rev]])</f>
        <v>1900</v>
      </c>
      <c r="AF880" s="121"/>
    </row>
    <row r="881" spans="1:32" x14ac:dyDescent="0.2">
      <c r="A881" s="14">
        <v>963</v>
      </c>
      <c r="B881" s="3" t="s">
        <v>1205</v>
      </c>
      <c r="C881" s="27" t="s">
        <v>87</v>
      </c>
      <c r="D881" s="27" t="s">
        <v>782</v>
      </c>
      <c r="E881" s="4" t="s">
        <v>2263</v>
      </c>
      <c r="F881" s="4" t="s">
        <v>2264</v>
      </c>
      <c r="G881" s="4" t="s">
        <v>2406</v>
      </c>
      <c r="H881" s="3" t="s">
        <v>1923</v>
      </c>
      <c r="I881" s="27">
        <v>20.686834000000001</v>
      </c>
      <c r="J881" s="27">
        <v>-101.357274</v>
      </c>
      <c r="K881" s="3"/>
      <c r="L881" s="5" t="str">
        <f t="shared" si="27"/>
        <v>Ver en Google Maps</v>
      </c>
      <c r="M881" s="15">
        <v>4</v>
      </c>
      <c r="O881" s="1">
        <f>DAY(Tabla14[[#This Row],[Fecha de rev]])</f>
        <v>0</v>
      </c>
      <c r="P881" s="1">
        <f>MONTH(Tabla14[[#This Row],[Fecha de rev]])</f>
        <v>1</v>
      </c>
      <c r="Q881" s="1">
        <f>YEAR(Tabla14[[#This Row],[Fecha de rev]])</f>
        <v>1900</v>
      </c>
      <c r="AF881" s="121"/>
    </row>
    <row r="882" spans="1:32" x14ac:dyDescent="0.2">
      <c r="A882" s="14">
        <v>964</v>
      </c>
      <c r="B882" s="3" t="s">
        <v>1205</v>
      </c>
      <c r="C882" s="27" t="s">
        <v>429</v>
      </c>
      <c r="D882" s="27" t="s">
        <v>336</v>
      </c>
      <c r="E882" s="4" t="s">
        <v>2265</v>
      </c>
      <c r="F882" s="4" t="s">
        <v>2266</v>
      </c>
      <c r="G882" s="4" t="s">
        <v>2318</v>
      </c>
      <c r="H882" s="3" t="s">
        <v>1923</v>
      </c>
      <c r="I882" s="27">
        <v>20.67869</v>
      </c>
      <c r="J882" s="27">
        <v>-101.370257</v>
      </c>
      <c r="K882" s="3"/>
      <c r="L882" s="5" t="str">
        <f t="shared" si="27"/>
        <v>Ver en Google Maps</v>
      </c>
      <c r="M882" s="15">
        <v>2</v>
      </c>
      <c r="O882" s="1">
        <f>DAY(Tabla14[[#This Row],[Fecha de rev]])</f>
        <v>0</v>
      </c>
      <c r="P882" s="1">
        <f>MONTH(Tabla14[[#This Row],[Fecha de rev]])</f>
        <v>1</v>
      </c>
      <c r="Q882" s="1">
        <f>YEAR(Tabla14[[#This Row],[Fecha de rev]])</f>
        <v>1900</v>
      </c>
      <c r="AF882" s="121"/>
    </row>
    <row r="883" spans="1:32" x14ac:dyDescent="0.2">
      <c r="A883" s="14">
        <v>965</v>
      </c>
      <c r="B883" s="3" t="s">
        <v>1205</v>
      </c>
      <c r="C883" s="27" t="s">
        <v>14</v>
      </c>
      <c r="D883" s="27" t="s">
        <v>404</v>
      </c>
      <c r="E883" s="4" t="s">
        <v>2267</v>
      </c>
      <c r="F883" s="4" t="s">
        <v>2268</v>
      </c>
      <c r="G883" s="4" t="s">
        <v>2391</v>
      </c>
      <c r="H883" s="3" t="s">
        <v>1923</v>
      </c>
      <c r="I883" s="27">
        <v>20.693390000000001</v>
      </c>
      <c r="J883" s="27">
        <v>-101.3523</v>
      </c>
      <c r="K883" s="3"/>
      <c r="L883" s="5" t="str">
        <f t="shared" si="27"/>
        <v>Ver en Google Maps</v>
      </c>
      <c r="M883" s="15">
        <v>1</v>
      </c>
      <c r="O883" s="1">
        <f>DAY(Tabla14[[#This Row],[Fecha de rev]])</f>
        <v>0</v>
      </c>
      <c r="P883" s="1">
        <f>MONTH(Tabla14[[#This Row],[Fecha de rev]])</f>
        <v>1</v>
      </c>
      <c r="Q883" s="1">
        <f>YEAR(Tabla14[[#This Row],[Fecha de rev]])</f>
        <v>1900</v>
      </c>
      <c r="AF883" s="121"/>
    </row>
    <row r="884" spans="1:32" x14ac:dyDescent="0.2">
      <c r="A884" s="14">
        <v>1000</v>
      </c>
      <c r="B884" s="3" t="s">
        <v>1205</v>
      </c>
      <c r="C884" s="27" t="s">
        <v>87</v>
      </c>
      <c r="D884" s="27" t="s">
        <v>805</v>
      </c>
      <c r="E884" s="4" t="s">
        <v>2269</v>
      </c>
      <c r="F884" s="4" t="s">
        <v>2270</v>
      </c>
      <c r="G884" s="4" t="s">
        <v>2410</v>
      </c>
      <c r="H884" s="3" t="s">
        <v>1923</v>
      </c>
      <c r="I884" s="27">
        <v>20.666156000000001</v>
      </c>
      <c r="J884" s="27">
        <v>-101.372714</v>
      </c>
      <c r="K884" s="3" t="s">
        <v>139</v>
      </c>
      <c r="L884" s="5" t="str">
        <f t="shared" si="27"/>
        <v>Ver en Google Maps</v>
      </c>
      <c r="M884" s="15">
        <v>2</v>
      </c>
      <c r="N884" s="7">
        <v>45942</v>
      </c>
      <c r="O884" s="1">
        <f>DAY(Tabla14[[#This Row],[Fecha de rev]])</f>
        <v>12</v>
      </c>
      <c r="P884" s="1">
        <f>MONTH(Tabla14[[#This Row],[Fecha de rev]])</f>
        <v>10</v>
      </c>
      <c r="Q884" s="1">
        <f>YEAR(Tabla14[[#This Row],[Fecha de rev]])</f>
        <v>2025</v>
      </c>
      <c r="R884" s="1">
        <v>1</v>
      </c>
      <c r="S884" s="1" t="s">
        <v>138</v>
      </c>
      <c r="T884" s="1" t="s">
        <v>138</v>
      </c>
      <c r="U884" s="1" t="s">
        <v>138</v>
      </c>
      <c r="V884" s="1" t="s">
        <v>934</v>
      </c>
      <c r="W884" s="1" t="s">
        <v>138</v>
      </c>
      <c r="X884" s="1" t="s">
        <v>934</v>
      </c>
      <c r="Y884" s="1" t="s">
        <v>934</v>
      </c>
      <c r="Z884" s="1" t="s">
        <v>934</v>
      </c>
      <c r="AA884" s="1">
        <v>0</v>
      </c>
      <c r="AB884" s="1">
        <v>0</v>
      </c>
      <c r="AC884" s="2" t="s">
        <v>2446</v>
      </c>
      <c r="AD884" s="2" t="s">
        <v>2437</v>
      </c>
      <c r="AE884" s="1">
        <f t="shared" si="28"/>
        <v>4</v>
      </c>
      <c r="AF884" s="121"/>
    </row>
    <row r="885" spans="1:32" x14ac:dyDescent="0.2">
      <c r="A885" s="14">
        <v>1001</v>
      </c>
      <c r="B885" s="3" t="s">
        <v>1205</v>
      </c>
      <c r="C885" s="27" t="s">
        <v>87</v>
      </c>
      <c r="D885" s="27" t="s">
        <v>805</v>
      </c>
      <c r="E885" s="4" t="s">
        <v>2271</v>
      </c>
      <c r="F885" s="4" t="s">
        <v>2272</v>
      </c>
      <c r="G885" s="4" t="s">
        <v>2411</v>
      </c>
      <c r="H885" s="3" t="s">
        <v>1923</v>
      </c>
      <c r="I885" s="27">
        <v>20.666585999999999</v>
      </c>
      <c r="J885" s="27">
        <v>-101.35790299999999</v>
      </c>
      <c r="K885" s="3"/>
      <c r="L885" s="5" t="str">
        <f t="shared" si="27"/>
        <v>Ver en Google Maps</v>
      </c>
      <c r="M885" s="15">
        <v>2</v>
      </c>
      <c r="O885" s="1">
        <f>DAY(Tabla14[[#This Row],[Fecha de rev]])</f>
        <v>0</v>
      </c>
      <c r="P885" s="1">
        <f>MONTH(Tabla14[[#This Row],[Fecha de rev]])</f>
        <v>1</v>
      </c>
      <c r="Q885" s="1">
        <f>YEAR(Tabla14[[#This Row],[Fecha de rev]])</f>
        <v>1900</v>
      </c>
      <c r="AF885" s="121"/>
    </row>
    <row r="886" spans="1:32" x14ac:dyDescent="0.2">
      <c r="A886" s="14">
        <v>1009</v>
      </c>
      <c r="B886" s="3" t="s">
        <v>1205</v>
      </c>
      <c r="C886" s="27" t="s">
        <v>87</v>
      </c>
      <c r="D886" s="27" t="s">
        <v>1773</v>
      </c>
      <c r="E886" s="4" t="s">
        <v>2273</v>
      </c>
      <c r="F886" s="4" t="s">
        <v>2274</v>
      </c>
      <c r="G886" s="4" t="s">
        <v>2412</v>
      </c>
      <c r="H886" s="3" t="s">
        <v>1923</v>
      </c>
      <c r="I886" s="27">
        <v>20.653092000000001</v>
      </c>
      <c r="J886" s="27">
        <v>-101.338616</v>
      </c>
      <c r="K886" s="3" t="s">
        <v>3058</v>
      </c>
      <c r="L886" s="5" t="str">
        <f t="shared" si="27"/>
        <v>Ver en Google Maps</v>
      </c>
      <c r="M886" s="15">
        <v>2</v>
      </c>
      <c r="N886" s="7">
        <v>45941</v>
      </c>
      <c r="O886" s="1">
        <f>DAY(Tabla14[[#This Row],[Fecha de rev]])</f>
        <v>11</v>
      </c>
      <c r="P886" s="1">
        <f>MONTH(Tabla14[[#This Row],[Fecha de rev]])</f>
        <v>10</v>
      </c>
      <c r="Q886" s="1">
        <f>YEAR(Tabla14[[#This Row],[Fecha de rev]])</f>
        <v>2025</v>
      </c>
      <c r="R886" s="1">
        <v>1</v>
      </c>
      <c r="S886" s="1" t="s">
        <v>138</v>
      </c>
      <c r="T886" s="1" t="s">
        <v>138</v>
      </c>
      <c r="U886" s="1" t="s">
        <v>138</v>
      </c>
      <c r="V886" s="1" t="s">
        <v>138</v>
      </c>
      <c r="W886" s="1" t="s">
        <v>138</v>
      </c>
      <c r="X886" s="1" t="s">
        <v>138</v>
      </c>
      <c r="Y886" s="1" t="s">
        <v>138</v>
      </c>
      <c r="Z886" s="1" t="s">
        <v>138</v>
      </c>
      <c r="AA886" s="1">
        <v>87</v>
      </c>
      <c r="AB886" s="1">
        <v>39.200000000000003</v>
      </c>
      <c r="AC886" s="2" t="s">
        <v>968</v>
      </c>
      <c r="AD886" s="2" t="s">
        <v>2437</v>
      </c>
      <c r="AE886" s="1">
        <f t="shared" si="28"/>
        <v>8</v>
      </c>
      <c r="AF886" s="121" t="s">
        <v>3116</v>
      </c>
    </row>
    <row r="887" spans="1:32" x14ac:dyDescent="0.2">
      <c r="A887" s="14">
        <v>1019</v>
      </c>
      <c r="B887" s="3" t="s">
        <v>1205</v>
      </c>
      <c r="C887" s="27" t="s">
        <v>87</v>
      </c>
      <c r="D887" s="27" t="s">
        <v>805</v>
      </c>
      <c r="E887" s="4" t="s">
        <v>2275</v>
      </c>
      <c r="F887" s="4" t="s">
        <v>2276</v>
      </c>
      <c r="G887" s="4" t="s">
        <v>2319</v>
      </c>
      <c r="H887" s="3" t="s">
        <v>1923</v>
      </c>
      <c r="I887" s="27">
        <v>20.671585</v>
      </c>
      <c r="J887" s="27">
        <v>-101.355632</v>
      </c>
      <c r="K887" s="3"/>
      <c r="L887" s="5" t="str">
        <f t="shared" si="27"/>
        <v>Ver en Google Maps</v>
      </c>
      <c r="M887" s="15">
        <v>2</v>
      </c>
      <c r="O887" s="1">
        <f>DAY(Tabla14[[#This Row],[Fecha de rev]])</f>
        <v>0</v>
      </c>
      <c r="P887" s="1">
        <f>MONTH(Tabla14[[#This Row],[Fecha de rev]])</f>
        <v>1</v>
      </c>
      <c r="Q887" s="1">
        <f>YEAR(Tabla14[[#This Row],[Fecha de rev]])</f>
        <v>1900</v>
      </c>
      <c r="AF887" s="121"/>
    </row>
    <row r="888" spans="1:32" x14ac:dyDescent="0.2">
      <c r="A888" s="14">
        <v>1046</v>
      </c>
      <c r="B888" s="3" t="s">
        <v>1205</v>
      </c>
      <c r="C888" s="27" t="s">
        <v>87</v>
      </c>
      <c r="D888" s="27" t="s">
        <v>805</v>
      </c>
      <c r="E888" s="4" t="s">
        <v>2277</v>
      </c>
      <c r="F888" s="4" t="s">
        <v>2278</v>
      </c>
      <c r="G888" s="4" t="s">
        <v>2413</v>
      </c>
      <c r="H888" s="3" t="s">
        <v>1923</v>
      </c>
      <c r="I888" s="27">
        <v>20.721</v>
      </c>
      <c r="J888" s="27">
        <v>-101.365641</v>
      </c>
      <c r="K888" s="3"/>
      <c r="L888" s="5" t="str">
        <f t="shared" si="27"/>
        <v>Ver en Google Maps</v>
      </c>
      <c r="M888" s="15">
        <v>3</v>
      </c>
      <c r="O888" s="1">
        <f>DAY(Tabla14[[#This Row],[Fecha de rev]])</f>
        <v>0</v>
      </c>
      <c r="P888" s="1">
        <f>MONTH(Tabla14[[#This Row],[Fecha de rev]])</f>
        <v>1</v>
      </c>
      <c r="Q888" s="1">
        <f>YEAR(Tabla14[[#This Row],[Fecha de rev]])</f>
        <v>1900</v>
      </c>
      <c r="AF888" s="121"/>
    </row>
    <row r="889" spans="1:32" x14ac:dyDescent="0.2">
      <c r="A889" s="14">
        <v>1050</v>
      </c>
      <c r="B889" s="3" t="s">
        <v>1205</v>
      </c>
      <c r="C889" s="27" t="s">
        <v>87</v>
      </c>
      <c r="D889" s="27" t="s">
        <v>805</v>
      </c>
      <c r="E889" s="4" t="s">
        <v>2279</v>
      </c>
      <c r="F889" s="4" t="s">
        <v>2280</v>
      </c>
      <c r="G889" s="4" t="s">
        <v>2398</v>
      </c>
      <c r="H889" s="3" t="s">
        <v>1923</v>
      </c>
      <c r="I889" s="27">
        <v>20.64386</v>
      </c>
      <c r="J889" s="27">
        <v>-101.390384</v>
      </c>
      <c r="K889" s="3" t="s">
        <v>139</v>
      </c>
      <c r="L889" s="5" t="str">
        <f t="shared" si="27"/>
        <v>Ver en Google Maps</v>
      </c>
      <c r="M889" s="15">
        <v>2</v>
      </c>
      <c r="N889" s="7">
        <v>45942</v>
      </c>
      <c r="O889" s="1">
        <f>DAY(Tabla14[[#This Row],[Fecha de rev]])</f>
        <v>12</v>
      </c>
      <c r="P889" s="1">
        <f>MONTH(Tabla14[[#This Row],[Fecha de rev]])</f>
        <v>10</v>
      </c>
      <c r="Q889" s="1">
        <f>YEAR(Tabla14[[#This Row],[Fecha de rev]])</f>
        <v>2025</v>
      </c>
      <c r="R889" s="1">
        <v>1</v>
      </c>
      <c r="S889" s="1" t="s">
        <v>138</v>
      </c>
      <c r="T889" s="1" t="s">
        <v>138</v>
      </c>
      <c r="U889" s="1" t="s">
        <v>138</v>
      </c>
      <c r="V889" s="1" t="s">
        <v>138</v>
      </c>
      <c r="W889" s="1" t="s">
        <v>138</v>
      </c>
      <c r="X889" s="1" t="s">
        <v>138</v>
      </c>
      <c r="Y889" s="1" t="s">
        <v>138</v>
      </c>
      <c r="Z889" s="1" t="s">
        <v>934</v>
      </c>
      <c r="AA889" s="1">
        <v>11.8</v>
      </c>
      <c r="AB889" s="1">
        <v>3.63</v>
      </c>
      <c r="AC889" s="2" t="s">
        <v>2444</v>
      </c>
      <c r="AD889" s="2" t="s">
        <v>2437</v>
      </c>
      <c r="AE889" s="1">
        <f t="shared" si="28"/>
        <v>7</v>
      </c>
      <c r="AF889" s="121"/>
    </row>
    <row r="890" spans="1:32" x14ac:dyDescent="0.2">
      <c r="A890" s="14">
        <v>1052</v>
      </c>
      <c r="B890" s="3" t="s">
        <v>1205</v>
      </c>
      <c r="C890" s="27" t="s">
        <v>87</v>
      </c>
      <c r="D890" s="27" t="s">
        <v>404</v>
      </c>
      <c r="E890" s="4" t="s">
        <v>2281</v>
      </c>
      <c r="F890" s="4" t="s">
        <v>2282</v>
      </c>
      <c r="G890" s="4" t="s">
        <v>2320</v>
      </c>
      <c r="H890" s="3" t="s">
        <v>1923</v>
      </c>
      <c r="I890" s="27">
        <v>20.643791</v>
      </c>
      <c r="J890" s="27">
        <v>-101.389595</v>
      </c>
      <c r="K890" s="3" t="s">
        <v>139</v>
      </c>
      <c r="L890" s="5" t="str">
        <f t="shared" si="27"/>
        <v>Ver en Google Maps</v>
      </c>
      <c r="M890" s="15">
        <v>2</v>
      </c>
      <c r="N890" s="7">
        <v>45942</v>
      </c>
      <c r="O890" s="1">
        <f>DAY(Tabla14[[#This Row],[Fecha de rev]])</f>
        <v>12</v>
      </c>
      <c r="P890" s="1">
        <f>MONTH(Tabla14[[#This Row],[Fecha de rev]])</f>
        <v>10</v>
      </c>
      <c r="Q890" s="1">
        <f>YEAR(Tabla14[[#This Row],[Fecha de rev]])</f>
        <v>2025</v>
      </c>
      <c r="R890" s="1">
        <v>1</v>
      </c>
      <c r="S890" s="1" t="s">
        <v>138</v>
      </c>
      <c r="T890" s="1" t="s">
        <v>138</v>
      </c>
      <c r="U890" s="1" t="s">
        <v>138</v>
      </c>
      <c r="V890" s="1" t="s">
        <v>138</v>
      </c>
      <c r="W890" s="1" t="s">
        <v>138</v>
      </c>
      <c r="X890" s="1" t="s">
        <v>138</v>
      </c>
      <c r="Y890" s="1" t="s">
        <v>138</v>
      </c>
      <c r="Z890" s="1" t="s">
        <v>138</v>
      </c>
      <c r="AA890" s="1">
        <v>113</v>
      </c>
      <c r="AB890" s="1">
        <v>100</v>
      </c>
      <c r="AC890" s="2" t="s">
        <v>968</v>
      </c>
      <c r="AD890" s="2" t="s">
        <v>2437</v>
      </c>
      <c r="AE890" s="1">
        <f t="shared" si="28"/>
        <v>8</v>
      </c>
      <c r="AF890" s="121" t="s">
        <v>3116</v>
      </c>
    </row>
    <row r="891" spans="1:32" x14ac:dyDescent="0.2">
      <c r="A891" s="14">
        <v>1053</v>
      </c>
      <c r="B891" s="3" t="s">
        <v>1205</v>
      </c>
      <c r="C891" s="27" t="s">
        <v>87</v>
      </c>
      <c r="D891" s="27" t="s">
        <v>842</v>
      </c>
      <c r="E891" s="4" t="s">
        <v>2283</v>
      </c>
      <c r="F891" s="4" t="s">
        <v>2284</v>
      </c>
      <c r="G891" s="4" t="s">
        <v>2321</v>
      </c>
      <c r="H891" s="3" t="s">
        <v>1923</v>
      </c>
      <c r="I891" s="27">
        <v>20.643896000000002</v>
      </c>
      <c r="J891" s="27">
        <v>-101.38999200000001</v>
      </c>
      <c r="K891" s="3" t="s">
        <v>139</v>
      </c>
      <c r="L891" s="5" t="str">
        <f t="shared" si="27"/>
        <v>Ver en Google Maps</v>
      </c>
      <c r="M891" s="15">
        <v>2</v>
      </c>
      <c r="N891" s="7">
        <v>45942</v>
      </c>
      <c r="O891" s="1">
        <f>DAY(Tabla14[[#This Row],[Fecha de rev]])</f>
        <v>12</v>
      </c>
      <c r="P891" s="1">
        <f>MONTH(Tabla14[[#This Row],[Fecha de rev]])</f>
        <v>10</v>
      </c>
      <c r="Q891" s="1">
        <f>YEAR(Tabla14[[#This Row],[Fecha de rev]])</f>
        <v>2025</v>
      </c>
      <c r="R891" s="1">
        <v>1</v>
      </c>
      <c r="S891" s="1" t="s">
        <v>138</v>
      </c>
      <c r="T891" s="1" t="s">
        <v>138</v>
      </c>
      <c r="U891" s="1" t="s">
        <v>138</v>
      </c>
      <c r="V891" s="1" t="s">
        <v>138</v>
      </c>
      <c r="W891" s="1" t="s">
        <v>138</v>
      </c>
      <c r="X891" s="1" t="s">
        <v>138</v>
      </c>
      <c r="Y891" s="1" t="s">
        <v>138</v>
      </c>
      <c r="Z891" s="1" t="s">
        <v>138</v>
      </c>
      <c r="AA891" s="1">
        <v>99.7</v>
      </c>
      <c r="AB891" s="1">
        <v>48.2</v>
      </c>
      <c r="AC891" s="2" t="s">
        <v>968</v>
      </c>
      <c r="AD891" s="2" t="s">
        <v>2437</v>
      </c>
      <c r="AE891" s="1">
        <f t="shared" si="28"/>
        <v>8</v>
      </c>
      <c r="AF891" s="121" t="s">
        <v>3116</v>
      </c>
    </row>
    <row r="892" spans="1:32" x14ac:dyDescent="0.2">
      <c r="A892" s="14">
        <v>1075</v>
      </c>
      <c r="B892" s="3" t="s">
        <v>1205</v>
      </c>
      <c r="C892" s="27" t="s">
        <v>429</v>
      </c>
      <c r="D892" s="27" t="s">
        <v>132</v>
      </c>
      <c r="E892" s="4" t="s">
        <v>2285</v>
      </c>
      <c r="F892" s="4" t="s">
        <v>2286</v>
      </c>
      <c r="G892" s="4" t="s">
        <v>2322</v>
      </c>
      <c r="H892" s="3" t="s">
        <v>1923</v>
      </c>
      <c r="I892" s="27">
        <v>20.660352</v>
      </c>
      <c r="J892" s="27">
        <v>-101.336877</v>
      </c>
      <c r="K892" s="3"/>
      <c r="L892" s="5" t="str">
        <f t="shared" si="27"/>
        <v>Ver en Google Maps</v>
      </c>
      <c r="M892" s="15">
        <v>2</v>
      </c>
      <c r="O892" s="1">
        <f>DAY(Tabla14[[#This Row],[Fecha de rev]])</f>
        <v>0</v>
      </c>
      <c r="P892" s="1">
        <f>MONTH(Tabla14[[#This Row],[Fecha de rev]])</f>
        <v>1</v>
      </c>
      <c r="Q892" s="1">
        <f>YEAR(Tabla14[[#This Row],[Fecha de rev]])</f>
        <v>1900</v>
      </c>
      <c r="AF892" s="121"/>
    </row>
    <row r="893" spans="1:32" x14ac:dyDescent="0.2">
      <c r="A893" s="14">
        <v>1085</v>
      </c>
      <c r="B893" s="3" t="s">
        <v>1205</v>
      </c>
      <c r="C893" s="27" t="s">
        <v>18</v>
      </c>
      <c r="D893" s="27" t="s">
        <v>404</v>
      </c>
      <c r="E893" s="4" t="s">
        <v>2287</v>
      </c>
      <c r="F893" s="4" t="s">
        <v>2288</v>
      </c>
      <c r="G893" s="4" t="s">
        <v>2323</v>
      </c>
      <c r="H893" s="3" t="s">
        <v>1923</v>
      </c>
      <c r="I893" s="27">
        <v>20.720413000000001</v>
      </c>
      <c r="J893" s="27">
        <v>-101.32916899999999</v>
      </c>
      <c r="K893" s="3"/>
      <c r="L893" s="5" t="str">
        <f t="shared" si="27"/>
        <v>Ver en Google Maps</v>
      </c>
      <c r="M893" s="15">
        <v>2</v>
      </c>
      <c r="O893" s="1">
        <f>DAY(Tabla14[[#This Row],[Fecha de rev]])</f>
        <v>0</v>
      </c>
      <c r="P893" s="1">
        <f>MONTH(Tabla14[[#This Row],[Fecha de rev]])</f>
        <v>1</v>
      </c>
      <c r="Q893" s="1">
        <f>YEAR(Tabla14[[#This Row],[Fecha de rev]])</f>
        <v>1900</v>
      </c>
      <c r="AF893" s="121"/>
    </row>
    <row r="894" spans="1:32" x14ac:dyDescent="0.2">
      <c r="A894" s="14">
        <v>1091</v>
      </c>
      <c r="B894" s="3" t="s">
        <v>1205</v>
      </c>
      <c r="C894" s="27" t="s">
        <v>426</v>
      </c>
      <c r="D894" s="27" t="s">
        <v>404</v>
      </c>
      <c r="E894" s="4" t="s">
        <v>2289</v>
      </c>
      <c r="F894" s="4" t="s">
        <v>2290</v>
      </c>
      <c r="G894" s="4" t="s">
        <v>360</v>
      </c>
      <c r="H894" s="3" t="s">
        <v>1923</v>
      </c>
      <c r="I894" s="27">
        <v>20.672595999999999</v>
      </c>
      <c r="J894" s="27">
        <v>-101.34747299999999</v>
      </c>
      <c r="K894" s="3"/>
      <c r="L894" s="5" t="str">
        <f t="shared" si="27"/>
        <v>Ver en Google Maps</v>
      </c>
      <c r="M894" s="15">
        <v>3</v>
      </c>
      <c r="O894" s="1">
        <f>DAY(Tabla14[[#This Row],[Fecha de rev]])</f>
        <v>0</v>
      </c>
      <c r="P894" s="1">
        <f>MONTH(Tabla14[[#This Row],[Fecha de rev]])</f>
        <v>1</v>
      </c>
      <c r="Q894" s="1">
        <f>YEAR(Tabla14[[#This Row],[Fecha de rev]])</f>
        <v>1900</v>
      </c>
      <c r="AF894" s="121"/>
    </row>
    <row r="895" spans="1:32" x14ac:dyDescent="0.2">
      <c r="A895" s="14">
        <v>1093</v>
      </c>
      <c r="B895" s="3" t="s">
        <v>1205</v>
      </c>
      <c r="C895" s="27" t="s">
        <v>14</v>
      </c>
      <c r="D895" s="27" t="s">
        <v>404</v>
      </c>
      <c r="E895" s="4" t="s">
        <v>2291</v>
      </c>
      <c r="F895" s="4" t="s">
        <v>2292</v>
      </c>
      <c r="G895" s="4" t="s">
        <v>2324</v>
      </c>
      <c r="H895" s="3" t="s">
        <v>1923</v>
      </c>
      <c r="I895" s="27">
        <v>20.689312000000001</v>
      </c>
      <c r="J895" s="27">
        <v>-101.355498</v>
      </c>
      <c r="K895" s="3"/>
      <c r="L895" s="5" t="str">
        <f t="shared" si="27"/>
        <v>Ver en Google Maps</v>
      </c>
      <c r="M895" s="15">
        <v>1</v>
      </c>
      <c r="O895" s="1">
        <f>DAY(Tabla14[[#This Row],[Fecha de rev]])</f>
        <v>0</v>
      </c>
      <c r="P895" s="1">
        <f>MONTH(Tabla14[[#This Row],[Fecha de rev]])</f>
        <v>1</v>
      </c>
      <c r="Q895" s="1">
        <f>YEAR(Tabla14[[#This Row],[Fecha de rev]])</f>
        <v>1900</v>
      </c>
      <c r="AF895" s="121"/>
    </row>
    <row r="896" spans="1:32" x14ac:dyDescent="0.2">
      <c r="A896" s="14">
        <v>1096</v>
      </c>
      <c r="B896" s="3" t="s">
        <v>1205</v>
      </c>
      <c r="C896" s="27" t="s">
        <v>7</v>
      </c>
      <c r="D896" s="27" t="s">
        <v>404</v>
      </c>
      <c r="E896" s="4" t="s">
        <v>2293</v>
      </c>
      <c r="F896" s="4" t="s">
        <v>2294</v>
      </c>
      <c r="G896" s="4" t="s">
        <v>2414</v>
      </c>
      <c r="H896" s="3" t="s">
        <v>1923</v>
      </c>
      <c r="I896" s="27">
        <v>20.671575000000001</v>
      </c>
      <c r="J896" s="27">
        <v>-101.348878</v>
      </c>
      <c r="K896" s="3" t="s">
        <v>139</v>
      </c>
      <c r="L896" s="5" t="str">
        <f t="shared" si="27"/>
        <v>Ver en Google Maps</v>
      </c>
      <c r="M896" s="15">
        <v>1</v>
      </c>
      <c r="N896" s="7">
        <v>45942</v>
      </c>
      <c r="O896" s="1">
        <f>DAY(Tabla14[[#This Row],[Fecha de rev]])</f>
        <v>12</v>
      </c>
      <c r="P896" s="1">
        <f>MONTH(Tabla14[[#This Row],[Fecha de rev]])</f>
        <v>10</v>
      </c>
      <c r="Q896" s="1">
        <f>YEAR(Tabla14[[#This Row],[Fecha de rev]])</f>
        <v>2025</v>
      </c>
      <c r="R896" s="1">
        <v>1</v>
      </c>
      <c r="S896" s="1" t="s">
        <v>138</v>
      </c>
      <c r="T896" s="1" t="s">
        <v>138</v>
      </c>
      <c r="U896" s="1" t="s">
        <v>138</v>
      </c>
      <c r="V896" s="1" t="s">
        <v>138</v>
      </c>
      <c r="W896" s="1" t="s">
        <v>138</v>
      </c>
      <c r="X896" s="1" t="s">
        <v>138</v>
      </c>
      <c r="Y896" s="1" t="s">
        <v>138</v>
      </c>
      <c r="Z896" s="1" t="s">
        <v>138</v>
      </c>
      <c r="AA896" s="1">
        <v>85.5</v>
      </c>
      <c r="AB896" s="1">
        <v>28.8</v>
      </c>
      <c r="AC896" s="2" t="s">
        <v>968</v>
      </c>
      <c r="AD896" s="2" t="s">
        <v>2437</v>
      </c>
      <c r="AE896" s="1">
        <f t="shared" si="28"/>
        <v>8</v>
      </c>
      <c r="AF896" s="121" t="s">
        <v>3116</v>
      </c>
    </row>
    <row r="897" spans="1:32" x14ac:dyDescent="0.2">
      <c r="A897" s="14">
        <v>1097</v>
      </c>
      <c r="B897" s="3" t="s">
        <v>1205</v>
      </c>
      <c r="C897" s="27" t="s">
        <v>14</v>
      </c>
      <c r="D897" s="27" t="s">
        <v>404</v>
      </c>
      <c r="E897" s="4" t="s">
        <v>2295</v>
      </c>
      <c r="F897" s="4" t="s">
        <v>2296</v>
      </c>
      <c r="G897" s="4" t="s">
        <v>2325</v>
      </c>
      <c r="H897" s="3" t="s">
        <v>1923</v>
      </c>
      <c r="I897" s="27">
        <v>20.688230000000001</v>
      </c>
      <c r="J897" s="27">
        <v>-101.34976</v>
      </c>
      <c r="K897" s="3"/>
      <c r="L897" s="5" t="str">
        <f t="shared" si="27"/>
        <v>Ver en Google Maps</v>
      </c>
      <c r="M897" s="15">
        <v>1</v>
      </c>
      <c r="O897" s="1">
        <f>DAY(Tabla14[[#This Row],[Fecha de rev]])</f>
        <v>0</v>
      </c>
      <c r="P897" s="1">
        <f>MONTH(Tabla14[[#This Row],[Fecha de rev]])</f>
        <v>1</v>
      </c>
      <c r="Q897" s="1">
        <f>YEAR(Tabla14[[#This Row],[Fecha de rev]])</f>
        <v>1900</v>
      </c>
      <c r="AF897" s="121"/>
    </row>
    <row r="898" spans="1:32" x14ac:dyDescent="0.2">
      <c r="A898" s="14">
        <v>1102</v>
      </c>
      <c r="B898" s="3" t="s">
        <v>1205</v>
      </c>
      <c r="C898" s="27" t="s">
        <v>429</v>
      </c>
      <c r="D898" s="27" t="s">
        <v>336</v>
      </c>
      <c r="E898" s="4" t="s">
        <v>2297</v>
      </c>
      <c r="F898" s="4" t="s">
        <v>2298</v>
      </c>
      <c r="G898" s="4" t="s">
        <v>2397</v>
      </c>
      <c r="H898" s="3" t="s">
        <v>1923</v>
      </c>
      <c r="I898" s="27">
        <v>20.673047</v>
      </c>
      <c r="J898" s="27">
        <v>-101.33107800000001</v>
      </c>
      <c r="K898" s="3"/>
      <c r="L898" s="5" t="str">
        <f t="shared" si="27"/>
        <v>Ver en Google Maps</v>
      </c>
      <c r="M898" s="15">
        <v>2</v>
      </c>
      <c r="O898" s="1">
        <f>DAY(Tabla14[[#This Row],[Fecha de rev]])</f>
        <v>0</v>
      </c>
      <c r="P898" s="1">
        <f>MONTH(Tabla14[[#This Row],[Fecha de rev]])</f>
        <v>1</v>
      </c>
      <c r="Q898" s="1">
        <f>YEAR(Tabla14[[#This Row],[Fecha de rev]])</f>
        <v>1900</v>
      </c>
      <c r="AF898" s="121"/>
    </row>
    <row r="899" spans="1:32" ht="12.75" thickBot="1" x14ac:dyDescent="0.25">
      <c r="A899" s="16">
        <v>1119</v>
      </c>
      <c r="B899" s="17" t="s">
        <v>1205</v>
      </c>
      <c r="C899" s="28" t="s">
        <v>18</v>
      </c>
      <c r="D899" s="28" t="s">
        <v>404</v>
      </c>
      <c r="E899" s="18" t="s">
        <v>2299</v>
      </c>
      <c r="F899" s="18" t="s">
        <v>2288</v>
      </c>
      <c r="G899" s="18" t="s">
        <v>2323</v>
      </c>
      <c r="H899" s="17" t="s">
        <v>1923</v>
      </c>
      <c r="I899" s="28">
        <v>20.72024</v>
      </c>
      <c r="J899" s="28">
        <v>-101.33228</v>
      </c>
      <c r="K899" s="17"/>
      <c r="L899" s="19" t="str">
        <f t="shared" si="27"/>
        <v>Ver en Google Maps</v>
      </c>
      <c r="M899" s="20">
        <v>2</v>
      </c>
      <c r="O899" s="1">
        <f>DAY(Tabla14[[#This Row],[Fecha de rev]])</f>
        <v>0</v>
      </c>
      <c r="P899" s="1">
        <f>MONTH(Tabla14[[#This Row],[Fecha de rev]])</f>
        <v>1</v>
      </c>
      <c r="Q899" s="1">
        <f>YEAR(Tabla14[[#This Row],[Fecha de rev]])</f>
        <v>1900</v>
      </c>
      <c r="AF899" s="121"/>
    </row>
    <row r="900" spans="1:32" x14ac:dyDescent="0.2">
      <c r="A900" s="9">
        <v>17</v>
      </c>
      <c r="B900" s="10" t="s">
        <v>1205</v>
      </c>
      <c r="C900" s="26" t="s">
        <v>429</v>
      </c>
      <c r="D900" s="26" t="s">
        <v>15</v>
      </c>
      <c r="E900" s="26" t="s">
        <v>2448</v>
      </c>
      <c r="F900" s="11" t="s">
        <v>2449</v>
      </c>
      <c r="G900" s="11" t="s">
        <v>2637</v>
      </c>
      <c r="H900" s="11" t="s">
        <v>2450</v>
      </c>
      <c r="I900" s="26">
        <v>20.588695999999999</v>
      </c>
      <c r="J900" s="26">
        <v>-101.216317</v>
      </c>
      <c r="K900" s="10"/>
      <c r="L900" s="12" t="str">
        <f t="shared" si="27"/>
        <v>Ver en Google Maps</v>
      </c>
      <c r="M900" s="42">
        <v>1</v>
      </c>
      <c r="O900" s="1">
        <f>DAY(Tabla14[[#This Row],[Fecha de rev]])</f>
        <v>0</v>
      </c>
      <c r="P900" s="1">
        <f>MONTH(Tabla14[[#This Row],[Fecha de rev]])</f>
        <v>1</v>
      </c>
      <c r="Q900" s="1">
        <f>YEAR(Tabla14[[#This Row],[Fecha de rev]])</f>
        <v>1900</v>
      </c>
      <c r="AF900" s="121"/>
    </row>
    <row r="901" spans="1:32" x14ac:dyDescent="0.2">
      <c r="A901" s="14">
        <v>18</v>
      </c>
      <c r="B901" s="3" t="s">
        <v>1205</v>
      </c>
      <c r="C901" s="27" t="s">
        <v>429</v>
      </c>
      <c r="D901" s="27" t="s">
        <v>15</v>
      </c>
      <c r="E901" s="27" t="s">
        <v>2451</v>
      </c>
      <c r="F901" s="4" t="s">
        <v>2452</v>
      </c>
      <c r="G901" s="4" t="s">
        <v>1786</v>
      </c>
      <c r="H901" s="4" t="s">
        <v>2450</v>
      </c>
      <c r="I901" s="27">
        <v>20.559449000000001</v>
      </c>
      <c r="J901" s="27">
        <v>-101.206067</v>
      </c>
      <c r="K901" s="3"/>
      <c r="L901" s="5" t="str">
        <f t="shared" si="27"/>
        <v>Ver en Google Maps</v>
      </c>
      <c r="M901" s="43">
        <v>2</v>
      </c>
      <c r="O901" s="1">
        <f>DAY(Tabla14[[#This Row],[Fecha de rev]])</f>
        <v>0</v>
      </c>
      <c r="P901" s="1">
        <f>MONTH(Tabla14[[#This Row],[Fecha de rev]])</f>
        <v>1</v>
      </c>
      <c r="Q901" s="1">
        <f>YEAR(Tabla14[[#This Row],[Fecha de rev]])</f>
        <v>1900</v>
      </c>
      <c r="AF901" s="121"/>
    </row>
    <row r="902" spans="1:32" x14ac:dyDescent="0.2">
      <c r="A902" s="14">
        <v>19</v>
      </c>
      <c r="B902" s="3" t="s">
        <v>1205</v>
      </c>
      <c r="C902" s="27" t="s">
        <v>429</v>
      </c>
      <c r="D902" s="27" t="s">
        <v>15</v>
      </c>
      <c r="E902" s="27" t="s">
        <v>2453</v>
      </c>
      <c r="F902" s="4" t="s">
        <v>2454</v>
      </c>
      <c r="G902" s="4" t="s">
        <v>2308</v>
      </c>
      <c r="H902" s="4" t="s">
        <v>2450</v>
      </c>
      <c r="I902" s="27">
        <v>20.593619</v>
      </c>
      <c r="J902" s="27">
        <v>-101.194165</v>
      </c>
      <c r="K902" s="3" t="s">
        <v>139</v>
      </c>
      <c r="L902" s="5" t="str">
        <f t="shared" si="27"/>
        <v>Ver en Google Maps</v>
      </c>
      <c r="M902" s="43">
        <v>1</v>
      </c>
      <c r="N902" s="7">
        <v>45941</v>
      </c>
      <c r="O902" s="1">
        <f>DAY(Tabla14[[#This Row],[Fecha de rev]])</f>
        <v>11</v>
      </c>
      <c r="P902" s="1">
        <f>MONTH(Tabla14[[#This Row],[Fecha de rev]])</f>
        <v>10</v>
      </c>
      <c r="Q902" s="1">
        <f>YEAR(Tabla14[[#This Row],[Fecha de rev]])</f>
        <v>2025</v>
      </c>
      <c r="R902" s="1">
        <v>1</v>
      </c>
      <c r="S902" s="1" t="s">
        <v>138</v>
      </c>
      <c r="T902" s="1" t="s">
        <v>138</v>
      </c>
      <c r="U902" s="1" t="s">
        <v>138</v>
      </c>
      <c r="V902" s="1" t="s">
        <v>138</v>
      </c>
      <c r="W902" s="1" t="s">
        <v>138</v>
      </c>
      <c r="X902" s="1" t="s">
        <v>138</v>
      </c>
      <c r="Y902" s="1" t="s">
        <v>138</v>
      </c>
      <c r="Z902" s="1" t="s">
        <v>934</v>
      </c>
      <c r="AA902" s="1">
        <v>12.6</v>
      </c>
      <c r="AB902" s="1">
        <v>10.5</v>
      </c>
      <c r="AC902" s="2" t="s">
        <v>3025</v>
      </c>
      <c r="AD902" s="2" t="s">
        <v>957</v>
      </c>
      <c r="AE902" s="1">
        <f t="shared" ref="AE902:AE963" si="29">COUNTIF(S902:Z902, "si")</f>
        <v>7</v>
      </c>
      <c r="AF902" s="121"/>
    </row>
    <row r="903" spans="1:32" x14ac:dyDescent="0.2">
      <c r="A903" s="14">
        <v>20</v>
      </c>
      <c r="B903" s="3" t="s">
        <v>1205</v>
      </c>
      <c r="C903" s="27" t="s">
        <v>429</v>
      </c>
      <c r="D903" s="27" t="s">
        <v>16</v>
      </c>
      <c r="E903" s="27" t="s">
        <v>2455</v>
      </c>
      <c r="F903" s="4" t="s">
        <v>2456</v>
      </c>
      <c r="G903" s="4" t="s">
        <v>2638</v>
      </c>
      <c r="H903" s="4" t="s">
        <v>2450</v>
      </c>
      <c r="I903" s="27">
        <v>20.588165</v>
      </c>
      <c r="J903" s="27">
        <v>-101.21615300000001</v>
      </c>
      <c r="K903" s="3"/>
      <c r="L903" s="5" t="str">
        <f t="shared" si="27"/>
        <v>Ver en Google Maps</v>
      </c>
      <c r="M903" s="43">
        <v>2</v>
      </c>
      <c r="O903" s="1">
        <f>DAY(Tabla14[[#This Row],[Fecha de rev]])</f>
        <v>0</v>
      </c>
      <c r="P903" s="1">
        <f>MONTH(Tabla14[[#This Row],[Fecha de rev]])</f>
        <v>1</v>
      </c>
      <c r="Q903" s="1">
        <f>YEAR(Tabla14[[#This Row],[Fecha de rev]])</f>
        <v>1900</v>
      </c>
      <c r="AF903" s="121"/>
    </row>
    <row r="904" spans="1:32" x14ac:dyDescent="0.2">
      <c r="A904" s="14">
        <v>21</v>
      </c>
      <c r="B904" s="3" t="s">
        <v>1205</v>
      </c>
      <c r="C904" s="27" t="s">
        <v>429</v>
      </c>
      <c r="D904" s="27" t="s">
        <v>16</v>
      </c>
      <c r="E904" s="27" t="s">
        <v>2457</v>
      </c>
      <c r="F904" s="4" t="s">
        <v>2458</v>
      </c>
      <c r="G904" s="4" t="s">
        <v>1790</v>
      </c>
      <c r="H904" s="4" t="s">
        <v>2450</v>
      </c>
      <c r="I904" s="27">
        <v>20.593267000000001</v>
      </c>
      <c r="J904" s="27">
        <v>-101.200383</v>
      </c>
      <c r="K904" s="3" t="s">
        <v>139</v>
      </c>
      <c r="L904" s="5" t="str">
        <f t="shared" si="27"/>
        <v>Ver en Google Maps</v>
      </c>
      <c r="M904" s="43">
        <v>2</v>
      </c>
      <c r="N904" s="7">
        <v>45941</v>
      </c>
      <c r="O904" s="1">
        <f>DAY(Tabla14[[#This Row],[Fecha de rev]])</f>
        <v>11</v>
      </c>
      <c r="P904" s="1">
        <f>MONTH(Tabla14[[#This Row],[Fecha de rev]])</f>
        <v>10</v>
      </c>
      <c r="Q904" s="1">
        <f>YEAR(Tabla14[[#This Row],[Fecha de rev]])</f>
        <v>2025</v>
      </c>
      <c r="R904" s="1">
        <v>1</v>
      </c>
      <c r="S904" s="1" t="s">
        <v>138</v>
      </c>
      <c r="T904" s="1" t="s">
        <v>138</v>
      </c>
      <c r="U904" s="1" t="s">
        <v>138</v>
      </c>
      <c r="V904" s="1" t="s">
        <v>138</v>
      </c>
      <c r="W904" s="1" t="s">
        <v>138</v>
      </c>
      <c r="X904" s="1" t="s">
        <v>138</v>
      </c>
      <c r="Y904" s="1" t="s">
        <v>138</v>
      </c>
      <c r="Z904" s="1" t="s">
        <v>138</v>
      </c>
      <c r="AA904" s="1">
        <v>75.599999999999994</v>
      </c>
      <c r="AB904" s="1">
        <v>53.4</v>
      </c>
      <c r="AC904" s="2" t="s">
        <v>968</v>
      </c>
      <c r="AD904" s="2" t="s">
        <v>957</v>
      </c>
      <c r="AE904" s="1">
        <f t="shared" si="29"/>
        <v>8</v>
      </c>
      <c r="AF904" s="121" t="s">
        <v>3116</v>
      </c>
    </row>
    <row r="905" spans="1:32" x14ac:dyDescent="0.2">
      <c r="A905" s="14">
        <v>22</v>
      </c>
      <c r="B905" s="3" t="s">
        <v>1205</v>
      </c>
      <c r="C905" s="27" t="s">
        <v>14</v>
      </c>
      <c r="D905" s="27" t="s">
        <v>404</v>
      </c>
      <c r="E905" s="27" t="s">
        <v>2459</v>
      </c>
      <c r="F905" s="4" t="s">
        <v>2460</v>
      </c>
      <c r="G905" s="4" t="s">
        <v>1232</v>
      </c>
      <c r="H905" s="4" t="s">
        <v>2450</v>
      </c>
      <c r="I905" s="27">
        <v>20.573319999999999</v>
      </c>
      <c r="J905" s="27">
        <v>-101.194174</v>
      </c>
      <c r="K905" s="3" t="s">
        <v>139</v>
      </c>
      <c r="L905" s="5" t="str">
        <f t="shared" si="27"/>
        <v>Ver en Google Maps</v>
      </c>
      <c r="M905" s="43">
        <v>1</v>
      </c>
      <c r="N905" s="7">
        <v>45941</v>
      </c>
      <c r="O905" s="1">
        <f>DAY(Tabla14[[#This Row],[Fecha de rev]])</f>
        <v>11</v>
      </c>
      <c r="P905" s="1">
        <f>MONTH(Tabla14[[#This Row],[Fecha de rev]])</f>
        <v>10</v>
      </c>
      <c r="Q905" s="1">
        <f>YEAR(Tabla14[[#This Row],[Fecha de rev]])</f>
        <v>2025</v>
      </c>
      <c r="R905" s="1">
        <v>1</v>
      </c>
      <c r="S905" s="1" t="s">
        <v>138</v>
      </c>
      <c r="T905" s="1" t="s">
        <v>138</v>
      </c>
      <c r="U905" s="1" t="s">
        <v>138</v>
      </c>
      <c r="V905" s="1" t="s">
        <v>138</v>
      </c>
      <c r="W905" s="1" t="s">
        <v>138</v>
      </c>
      <c r="X905" s="1" t="s">
        <v>138</v>
      </c>
      <c r="Y905" s="1" t="s">
        <v>138</v>
      </c>
      <c r="Z905" s="1" t="s">
        <v>138</v>
      </c>
      <c r="AA905" s="1">
        <v>20</v>
      </c>
      <c r="AB905" s="1">
        <v>7.58</v>
      </c>
      <c r="AC905" s="2" t="s">
        <v>968</v>
      </c>
      <c r="AD905" s="2" t="s">
        <v>957</v>
      </c>
      <c r="AE905" s="1">
        <f t="shared" si="29"/>
        <v>8</v>
      </c>
      <c r="AF905" s="121" t="s">
        <v>3116</v>
      </c>
    </row>
    <row r="906" spans="1:32" x14ac:dyDescent="0.2">
      <c r="A906" s="14">
        <v>23</v>
      </c>
      <c r="B906" s="3" t="s">
        <v>1205</v>
      </c>
      <c r="C906" s="27" t="s">
        <v>14</v>
      </c>
      <c r="D906" s="27" t="s">
        <v>404</v>
      </c>
      <c r="E906" s="27" t="s">
        <v>2461</v>
      </c>
      <c r="F906" s="4" t="s">
        <v>2462</v>
      </c>
      <c r="G906" s="4" t="s">
        <v>2639</v>
      </c>
      <c r="H906" s="4" t="s">
        <v>2450</v>
      </c>
      <c r="I906" s="27">
        <v>20.547091000000002</v>
      </c>
      <c r="J906" s="27">
        <v>-101.206521</v>
      </c>
      <c r="K906" s="3"/>
      <c r="L906" s="5" t="str">
        <f t="shared" si="27"/>
        <v>Ver en Google Maps</v>
      </c>
      <c r="M906" s="43">
        <v>1</v>
      </c>
      <c r="O906" s="1">
        <f>DAY(Tabla14[[#This Row],[Fecha de rev]])</f>
        <v>0</v>
      </c>
      <c r="P906" s="1">
        <f>MONTH(Tabla14[[#This Row],[Fecha de rev]])</f>
        <v>1</v>
      </c>
      <c r="Q906" s="1">
        <f>YEAR(Tabla14[[#This Row],[Fecha de rev]])</f>
        <v>1900</v>
      </c>
      <c r="AF906" s="121"/>
    </row>
    <row r="907" spans="1:32" x14ac:dyDescent="0.2">
      <c r="A907" s="14">
        <v>24</v>
      </c>
      <c r="B907" s="3" t="s">
        <v>1205</v>
      </c>
      <c r="C907" s="27" t="s">
        <v>350</v>
      </c>
      <c r="D907" s="27" t="s">
        <v>404</v>
      </c>
      <c r="E907" s="27" t="s">
        <v>2463</v>
      </c>
      <c r="F907" s="4" t="s">
        <v>2464</v>
      </c>
      <c r="G907" s="4" t="s">
        <v>2640</v>
      </c>
      <c r="H907" s="4" t="s">
        <v>2450</v>
      </c>
      <c r="I907" s="27">
        <v>20.591663</v>
      </c>
      <c r="J907" s="27">
        <v>-101.187224</v>
      </c>
      <c r="K907" s="3" t="s">
        <v>139</v>
      </c>
      <c r="L907" s="5" t="str">
        <f t="shared" si="27"/>
        <v>Ver en Google Maps</v>
      </c>
      <c r="M907" s="43">
        <v>1</v>
      </c>
      <c r="N907" s="7">
        <v>45941</v>
      </c>
      <c r="O907" s="1">
        <f>DAY(Tabla14[[#This Row],[Fecha de rev]])</f>
        <v>11</v>
      </c>
      <c r="P907" s="1">
        <f>MONTH(Tabla14[[#This Row],[Fecha de rev]])</f>
        <v>10</v>
      </c>
      <c r="Q907" s="1">
        <f>YEAR(Tabla14[[#This Row],[Fecha de rev]])</f>
        <v>2025</v>
      </c>
      <c r="R907" s="1">
        <v>1</v>
      </c>
      <c r="S907" s="1" t="s">
        <v>138</v>
      </c>
      <c r="T907" s="1" t="s">
        <v>138</v>
      </c>
      <c r="U907" s="1" t="s">
        <v>138</v>
      </c>
      <c r="V907" s="1" t="s">
        <v>138</v>
      </c>
      <c r="W907" s="1" t="s">
        <v>138</v>
      </c>
      <c r="X907" s="1" t="s">
        <v>138</v>
      </c>
      <c r="Y907" s="1" t="s">
        <v>138</v>
      </c>
      <c r="Z907" s="1" t="s">
        <v>138</v>
      </c>
      <c r="AA907" s="1">
        <v>31</v>
      </c>
      <c r="AB907" s="1">
        <v>35.6</v>
      </c>
      <c r="AC907" s="2" t="s">
        <v>968</v>
      </c>
      <c r="AD907" s="2" t="s">
        <v>957</v>
      </c>
      <c r="AE907" s="1">
        <f t="shared" si="29"/>
        <v>8</v>
      </c>
      <c r="AF907" s="121" t="s">
        <v>3116</v>
      </c>
    </row>
    <row r="908" spans="1:32" x14ac:dyDescent="0.2">
      <c r="A908" s="14">
        <v>25</v>
      </c>
      <c r="B908" s="3" t="s">
        <v>1205</v>
      </c>
      <c r="C908" s="27" t="s">
        <v>429</v>
      </c>
      <c r="D908" s="27" t="s">
        <v>16</v>
      </c>
      <c r="E908" s="27" t="s">
        <v>2465</v>
      </c>
      <c r="F908" s="4" t="s">
        <v>2466</v>
      </c>
      <c r="G908" s="4" t="s">
        <v>2641</v>
      </c>
      <c r="H908" s="4" t="s">
        <v>2450</v>
      </c>
      <c r="I908" s="27">
        <v>20.561471999999998</v>
      </c>
      <c r="J908" s="27">
        <v>-101.203316</v>
      </c>
      <c r="K908" s="3"/>
      <c r="L908" s="5" t="str">
        <f t="shared" si="27"/>
        <v>Ver en Google Maps</v>
      </c>
      <c r="M908" s="43">
        <v>1</v>
      </c>
      <c r="O908" s="1">
        <f>DAY(Tabla14[[#This Row],[Fecha de rev]])</f>
        <v>0</v>
      </c>
      <c r="P908" s="1">
        <f>MONTH(Tabla14[[#This Row],[Fecha de rev]])</f>
        <v>1</v>
      </c>
      <c r="Q908" s="1">
        <f>YEAR(Tabla14[[#This Row],[Fecha de rev]])</f>
        <v>1900</v>
      </c>
      <c r="AF908" s="121"/>
    </row>
    <row r="909" spans="1:32" x14ac:dyDescent="0.2">
      <c r="A909" s="14">
        <v>26</v>
      </c>
      <c r="B909" s="3" t="s">
        <v>1205</v>
      </c>
      <c r="C909" s="27" t="s">
        <v>429</v>
      </c>
      <c r="D909" s="27" t="s">
        <v>17</v>
      </c>
      <c r="E909" s="27" t="s">
        <v>2467</v>
      </c>
      <c r="F909" s="4" t="s">
        <v>2468</v>
      </c>
      <c r="G909" s="4" t="s">
        <v>2308</v>
      </c>
      <c r="H909" s="4" t="s">
        <v>2450</v>
      </c>
      <c r="I909" s="27">
        <v>20.593361000000002</v>
      </c>
      <c r="J909" s="27">
        <v>-101.194881</v>
      </c>
      <c r="K909" s="3" t="s">
        <v>139</v>
      </c>
      <c r="L909" s="5" t="str">
        <f t="shared" si="27"/>
        <v>Ver en Google Maps</v>
      </c>
      <c r="M909" s="43">
        <v>1</v>
      </c>
      <c r="N909" s="7">
        <v>45941</v>
      </c>
      <c r="O909" s="1">
        <f>DAY(Tabla14[[#This Row],[Fecha de rev]])</f>
        <v>11</v>
      </c>
      <c r="P909" s="1">
        <f>MONTH(Tabla14[[#This Row],[Fecha de rev]])</f>
        <v>10</v>
      </c>
      <c r="Q909" s="1">
        <f>YEAR(Tabla14[[#This Row],[Fecha de rev]])</f>
        <v>2025</v>
      </c>
      <c r="R909" s="1">
        <v>1</v>
      </c>
      <c r="S909" s="1" t="s">
        <v>138</v>
      </c>
      <c r="T909" s="1" t="s">
        <v>138</v>
      </c>
      <c r="U909" s="1" t="s">
        <v>138</v>
      </c>
      <c r="V909" s="1" t="s">
        <v>138</v>
      </c>
      <c r="W909" s="1" t="s">
        <v>138</v>
      </c>
      <c r="X909" s="1" t="s">
        <v>138</v>
      </c>
      <c r="Y909" s="1" t="s">
        <v>138</v>
      </c>
      <c r="Z909" s="1" t="s">
        <v>138</v>
      </c>
      <c r="AA909" s="1">
        <v>93.6</v>
      </c>
      <c r="AB909" s="1">
        <v>59.8</v>
      </c>
      <c r="AC909" s="2" t="s">
        <v>968</v>
      </c>
      <c r="AD909" s="2" t="s">
        <v>957</v>
      </c>
      <c r="AE909" s="1">
        <f t="shared" si="29"/>
        <v>8</v>
      </c>
      <c r="AF909" s="121" t="s">
        <v>3116</v>
      </c>
    </row>
    <row r="910" spans="1:32" x14ac:dyDescent="0.2">
      <c r="A910" s="14">
        <v>97</v>
      </c>
      <c r="B910" s="3" t="s">
        <v>1205</v>
      </c>
      <c r="C910" s="27" t="s">
        <v>429</v>
      </c>
      <c r="D910" s="27" t="s">
        <v>15</v>
      </c>
      <c r="E910" s="27" t="s">
        <v>2469</v>
      </c>
      <c r="F910" s="4" t="s">
        <v>2470</v>
      </c>
      <c r="G910" s="4" t="s">
        <v>1786</v>
      </c>
      <c r="H910" s="4" t="s">
        <v>2450</v>
      </c>
      <c r="I910" s="27">
        <v>20.560140000000001</v>
      </c>
      <c r="J910" s="27">
        <v>-101.20538500000001</v>
      </c>
      <c r="K910" s="3"/>
      <c r="L910" s="5" t="str">
        <f t="shared" ref="L910:L973" si="30">HYPERLINK("https://www.google.com/maps?q=" &amp; I910 &amp; "," &amp; J910, "Ver en Google Maps")</f>
        <v>Ver en Google Maps</v>
      </c>
      <c r="M910" s="43">
        <v>2</v>
      </c>
      <c r="O910" s="1">
        <f>DAY(Tabla14[[#This Row],[Fecha de rev]])</f>
        <v>0</v>
      </c>
      <c r="P910" s="1">
        <f>MONTH(Tabla14[[#This Row],[Fecha de rev]])</f>
        <v>1</v>
      </c>
      <c r="Q910" s="1">
        <f>YEAR(Tabla14[[#This Row],[Fecha de rev]])</f>
        <v>1900</v>
      </c>
      <c r="AF910" s="121"/>
    </row>
    <row r="911" spans="1:32" x14ac:dyDescent="0.2">
      <c r="A911" s="14">
        <v>132</v>
      </c>
      <c r="B911" s="3" t="s">
        <v>1205</v>
      </c>
      <c r="C911" s="27" t="s">
        <v>429</v>
      </c>
      <c r="D911" s="27" t="s">
        <v>17</v>
      </c>
      <c r="E911" s="27" t="s">
        <v>2471</v>
      </c>
      <c r="F911" s="4" t="s">
        <v>2472</v>
      </c>
      <c r="G911" s="4" t="s">
        <v>2642</v>
      </c>
      <c r="H911" s="4" t="s">
        <v>2450</v>
      </c>
      <c r="I911" s="27">
        <v>20.58278</v>
      </c>
      <c r="J911" s="27">
        <v>-101.19239</v>
      </c>
      <c r="K911" s="3" t="s">
        <v>139</v>
      </c>
      <c r="L911" s="5" t="str">
        <f t="shared" si="30"/>
        <v>Ver en Google Maps</v>
      </c>
      <c r="M911" s="43">
        <v>2</v>
      </c>
      <c r="N911" s="7">
        <v>45941</v>
      </c>
      <c r="O911" s="1">
        <f>DAY(Tabla14[[#This Row],[Fecha de rev]])</f>
        <v>11</v>
      </c>
      <c r="P911" s="1">
        <f>MONTH(Tabla14[[#This Row],[Fecha de rev]])</f>
        <v>10</v>
      </c>
      <c r="Q911" s="1">
        <f>YEAR(Tabla14[[#This Row],[Fecha de rev]])</f>
        <v>2025</v>
      </c>
      <c r="R911" s="1">
        <v>1</v>
      </c>
      <c r="S911" s="1" t="s">
        <v>138</v>
      </c>
      <c r="T911" s="1" t="s">
        <v>138</v>
      </c>
      <c r="U911" s="1" t="s">
        <v>138</v>
      </c>
      <c r="V911" s="1" t="s">
        <v>138</v>
      </c>
      <c r="W911" s="1" t="s">
        <v>138</v>
      </c>
      <c r="X911" s="1" t="s">
        <v>138</v>
      </c>
      <c r="Y911" s="1" t="s">
        <v>138</v>
      </c>
      <c r="Z911" s="1" t="s">
        <v>934</v>
      </c>
      <c r="AA911" s="1">
        <v>2.0299999999999998</v>
      </c>
      <c r="AB911" s="1">
        <v>1.86</v>
      </c>
      <c r="AC911" s="2" t="s">
        <v>3023</v>
      </c>
      <c r="AD911" s="2" t="s">
        <v>957</v>
      </c>
      <c r="AE911" s="1">
        <f t="shared" si="29"/>
        <v>7</v>
      </c>
      <c r="AF911" s="121"/>
    </row>
    <row r="912" spans="1:32" x14ac:dyDescent="0.2">
      <c r="A912" s="14">
        <v>133</v>
      </c>
      <c r="B912" s="3" t="s">
        <v>1205</v>
      </c>
      <c r="C912" s="27" t="s">
        <v>429</v>
      </c>
      <c r="D912" s="27" t="s">
        <v>17</v>
      </c>
      <c r="E912" s="27" t="s">
        <v>2473</v>
      </c>
      <c r="F912" s="4" t="s">
        <v>2474</v>
      </c>
      <c r="G912" s="4" t="s">
        <v>1786</v>
      </c>
      <c r="H912" s="4" t="s">
        <v>2450</v>
      </c>
      <c r="I912" s="27">
        <v>20.559560000000001</v>
      </c>
      <c r="J912" s="27">
        <v>-101.20493399999999</v>
      </c>
      <c r="K912" s="3"/>
      <c r="L912" s="5" t="str">
        <f t="shared" si="30"/>
        <v>Ver en Google Maps</v>
      </c>
      <c r="M912" s="43">
        <v>1</v>
      </c>
      <c r="O912" s="1">
        <f>DAY(Tabla14[[#This Row],[Fecha de rev]])</f>
        <v>0</v>
      </c>
      <c r="P912" s="1">
        <f>MONTH(Tabla14[[#This Row],[Fecha de rev]])</f>
        <v>1</v>
      </c>
      <c r="Q912" s="1">
        <f>YEAR(Tabla14[[#This Row],[Fecha de rev]])</f>
        <v>1900</v>
      </c>
      <c r="AF912" s="121"/>
    </row>
    <row r="913" spans="1:32" x14ac:dyDescent="0.2">
      <c r="A913" s="14">
        <v>140</v>
      </c>
      <c r="B913" s="3" t="s">
        <v>1205</v>
      </c>
      <c r="C913" s="27" t="s">
        <v>429</v>
      </c>
      <c r="D913" s="27" t="s">
        <v>17</v>
      </c>
      <c r="E913" s="27" t="s">
        <v>2475</v>
      </c>
      <c r="F913" s="4" t="s">
        <v>2476</v>
      </c>
      <c r="G913" s="4" t="s">
        <v>1213</v>
      </c>
      <c r="H913" s="4" t="s">
        <v>2450</v>
      </c>
      <c r="I913" s="27">
        <v>20.566953000000002</v>
      </c>
      <c r="J913" s="27">
        <v>-101.200051</v>
      </c>
      <c r="K913" s="3"/>
      <c r="L913" s="5" t="str">
        <f t="shared" si="30"/>
        <v>Ver en Google Maps</v>
      </c>
      <c r="M913" s="43">
        <v>1</v>
      </c>
      <c r="O913" s="1">
        <f>DAY(Tabla14[[#This Row],[Fecha de rev]])</f>
        <v>0</v>
      </c>
      <c r="P913" s="1">
        <f>MONTH(Tabla14[[#This Row],[Fecha de rev]])</f>
        <v>1</v>
      </c>
      <c r="Q913" s="1">
        <f>YEAR(Tabla14[[#This Row],[Fecha de rev]])</f>
        <v>1900</v>
      </c>
      <c r="AF913" s="121"/>
    </row>
    <row r="914" spans="1:32" x14ac:dyDescent="0.2">
      <c r="A914" s="14">
        <v>154</v>
      </c>
      <c r="B914" s="3" t="s">
        <v>1205</v>
      </c>
      <c r="C914" s="27" t="s">
        <v>429</v>
      </c>
      <c r="D914" s="27" t="s">
        <v>17</v>
      </c>
      <c r="E914" s="27" t="s">
        <v>2477</v>
      </c>
      <c r="F914" s="4" t="s">
        <v>2478</v>
      </c>
      <c r="G914" s="4" t="s">
        <v>2643</v>
      </c>
      <c r="H914" s="4" t="s">
        <v>2450</v>
      </c>
      <c r="I914" s="27">
        <v>20.578088000000001</v>
      </c>
      <c r="J914" s="27">
        <v>-101.20366</v>
      </c>
      <c r="K914" s="3"/>
      <c r="L914" s="5" t="str">
        <f t="shared" si="30"/>
        <v>Ver en Google Maps</v>
      </c>
      <c r="M914" s="43">
        <v>1</v>
      </c>
      <c r="O914" s="1">
        <f>DAY(Tabla14[[#This Row],[Fecha de rev]])</f>
        <v>0</v>
      </c>
      <c r="P914" s="1">
        <f>MONTH(Tabla14[[#This Row],[Fecha de rev]])</f>
        <v>1</v>
      </c>
      <c r="Q914" s="1">
        <f>YEAR(Tabla14[[#This Row],[Fecha de rev]])</f>
        <v>1900</v>
      </c>
      <c r="AF914" s="121"/>
    </row>
    <row r="915" spans="1:32" x14ac:dyDescent="0.2">
      <c r="A915" s="14">
        <v>168</v>
      </c>
      <c r="B915" s="3" t="s">
        <v>1205</v>
      </c>
      <c r="C915" s="27" t="s">
        <v>429</v>
      </c>
      <c r="D915" s="27" t="s">
        <v>17</v>
      </c>
      <c r="E915" s="27" t="s">
        <v>2479</v>
      </c>
      <c r="F915" s="4" t="s">
        <v>2480</v>
      </c>
      <c r="G915" s="4" t="s">
        <v>2644</v>
      </c>
      <c r="H915" s="4" t="s">
        <v>2450</v>
      </c>
      <c r="I915" s="27">
        <v>20.582262</v>
      </c>
      <c r="J915" s="27">
        <v>-101.20609399999999</v>
      </c>
      <c r="K915" s="3"/>
      <c r="L915" s="5" t="str">
        <f t="shared" si="30"/>
        <v>Ver en Google Maps</v>
      </c>
      <c r="M915" s="43">
        <v>1</v>
      </c>
      <c r="O915" s="1">
        <f>DAY(Tabla14[[#This Row],[Fecha de rev]])</f>
        <v>0</v>
      </c>
      <c r="P915" s="1">
        <f>MONTH(Tabla14[[#This Row],[Fecha de rev]])</f>
        <v>1</v>
      </c>
      <c r="Q915" s="1">
        <f>YEAR(Tabla14[[#This Row],[Fecha de rev]])</f>
        <v>1900</v>
      </c>
      <c r="AF915" s="121"/>
    </row>
    <row r="916" spans="1:32" x14ac:dyDescent="0.2">
      <c r="A916" s="14">
        <v>169</v>
      </c>
      <c r="B916" s="3" t="s">
        <v>1205</v>
      </c>
      <c r="C916" s="27" t="s">
        <v>429</v>
      </c>
      <c r="D916" s="27" t="s">
        <v>17</v>
      </c>
      <c r="E916" s="27" t="s">
        <v>2481</v>
      </c>
      <c r="F916" s="4" t="s">
        <v>2482</v>
      </c>
      <c r="G916" s="4" t="s">
        <v>2645</v>
      </c>
      <c r="H916" s="4" t="s">
        <v>2450</v>
      </c>
      <c r="I916" s="27">
        <v>20.569579999999998</v>
      </c>
      <c r="J916" s="27">
        <v>-101.1879</v>
      </c>
      <c r="K916" s="3" t="s">
        <v>139</v>
      </c>
      <c r="L916" s="5" t="str">
        <f t="shared" si="30"/>
        <v>Ver en Google Maps</v>
      </c>
      <c r="M916" s="43">
        <v>1</v>
      </c>
      <c r="N916" s="7">
        <v>45941</v>
      </c>
      <c r="O916" s="1">
        <f>DAY(Tabla14[[#This Row],[Fecha de rev]])</f>
        <v>11</v>
      </c>
      <c r="P916" s="1">
        <f>MONTH(Tabla14[[#This Row],[Fecha de rev]])</f>
        <v>10</v>
      </c>
      <c r="Q916" s="1">
        <f>YEAR(Tabla14[[#This Row],[Fecha de rev]])</f>
        <v>2025</v>
      </c>
      <c r="R916" s="1">
        <v>1</v>
      </c>
      <c r="S916" s="1" t="s">
        <v>934</v>
      </c>
      <c r="T916" s="1" t="s">
        <v>934</v>
      </c>
      <c r="U916" s="1" t="s">
        <v>934</v>
      </c>
      <c r="V916" s="1" t="s">
        <v>934</v>
      </c>
      <c r="W916" s="1" t="s">
        <v>934</v>
      </c>
      <c r="X916" s="1" t="s">
        <v>934</v>
      </c>
      <c r="Y916" s="1" t="s">
        <v>934</v>
      </c>
      <c r="Z916" s="1" t="s">
        <v>934</v>
      </c>
      <c r="AA916" s="1">
        <v>0</v>
      </c>
      <c r="AB916" s="1">
        <v>0</v>
      </c>
      <c r="AC916" s="2" t="s">
        <v>3021</v>
      </c>
      <c r="AD916" s="2" t="s">
        <v>957</v>
      </c>
      <c r="AE916" s="1">
        <f t="shared" si="29"/>
        <v>0</v>
      </c>
      <c r="AF916" s="121" t="s">
        <v>3115</v>
      </c>
    </row>
    <row r="917" spans="1:32" x14ac:dyDescent="0.2">
      <c r="A917" s="14">
        <v>170</v>
      </c>
      <c r="B917" s="3" t="s">
        <v>1205</v>
      </c>
      <c r="C917" s="27" t="s">
        <v>429</v>
      </c>
      <c r="D917" s="27" t="s">
        <v>17</v>
      </c>
      <c r="E917" s="27" t="s">
        <v>2483</v>
      </c>
      <c r="F917" s="4" t="s">
        <v>2484</v>
      </c>
      <c r="G917" s="4" t="s">
        <v>2646</v>
      </c>
      <c r="H917" s="4" t="s">
        <v>2450</v>
      </c>
      <c r="I917" s="27">
        <v>20.552579999999999</v>
      </c>
      <c r="J917" s="27">
        <v>-101.19943000000001</v>
      </c>
      <c r="K917" s="3"/>
      <c r="L917" s="5" t="str">
        <f t="shared" si="30"/>
        <v>Ver en Google Maps</v>
      </c>
      <c r="M917" s="43">
        <v>1</v>
      </c>
      <c r="O917" s="1">
        <f>DAY(Tabla14[[#This Row],[Fecha de rev]])</f>
        <v>0</v>
      </c>
      <c r="P917" s="1">
        <f>MONTH(Tabla14[[#This Row],[Fecha de rev]])</f>
        <v>1</v>
      </c>
      <c r="Q917" s="1">
        <f>YEAR(Tabla14[[#This Row],[Fecha de rev]])</f>
        <v>1900</v>
      </c>
      <c r="AF917" s="121"/>
    </row>
    <row r="918" spans="1:32" x14ac:dyDescent="0.2">
      <c r="A918" s="14">
        <v>171</v>
      </c>
      <c r="B918" s="3" t="s">
        <v>1205</v>
      </c>
      <c r="C918" s="27" t="s">
        <v>429</v>
      </c>
      <c r="D918" s="27" t="s">
        <v>17</v>
      </c>
      <c r="E918" s="27" t="s">
        <v>2485</v>
      </c>
      <c r="F918" s="4" t="s">
        <v>2486</v>
      </c>
      <c r="G918" s="4" t="s">
        <v>2647</v>
      </c>
      <c r="H918" s="4" t="s">
        <v>2450</v>
      </c>
      <c r="I918" s="27">
        <v>20.539957999999999</v>
      </c>
      <c r="J918" s="27">
        <v>-101.207488</v>
      </c>
      <c r="K918" s="3"/>
      <c r="L918" s="5" t="str">
        <f t="shared" si="30"/>
        <v>Ver en Google Maps</v>
      </c>
      <c r="M918" s="43">
        <v>1</v>
      </c>
      <c r="O918" s="1">
        <f>DAY(Tabla14[[#This Row],[Fecha de rev]])</f>
        <v>0</v>
      </c>
      <c r="P918" s="1">
        <f>MONTH(Tabla14[[#This Row],[Fecha de rev]])</f>
        <v>1</v>
      </c>
      <c r="Q918" s="1">
        <f>YEAR(Tabla14[[#This Row],[Fecha de rev]])</f>
        <v>1900</v>
      </c>
      <c r="AF918" s="121"/>
    </row>
    <row r="919" spans="1:32" x14ac:dyDescent="0.2">
      <c r="A919" s="14">
        <v>172</v>
      </c>
      <c r="B919" s="3" t="s">
        <v>1205</v>
      </c>
      <c r="C919" s="27" t="s">
        <v>429</v>
      </c>
      <c r="D919" s="27" t="s">
        <v>17</v>
      </c>
      <c r="E919" s="27" t="s">
        <v>2487</v>
      </c>
      <c r="F919" s="4" t="s">
        <v>2488</v>
      </c>
      <c r="G919" s="4" t="s">
        <v>2648</v>
      </c>
      <c r="H919" s="4" t="s">
        <v>2450</v>
      </c>
      <c r="I919" s="27">
        <v>20.562930000000001</v>
      </c>
      <c r="J919" s="27">
        <v>-101.19511799999999</v>
      </c>
      <c r="K919" s="3"/>
      <c r="L919" s="5" t="str">
        <f t="shared" si="30"/>
        <v>Ver en Google Maps</v>
      </c>
      <c r="M919" s="43">
        <v>1</v>
      </c>
      <c r="O919" s="1">
        <f>DAY(Tabla14[[#This Row],[Fecha de rev]])</f>
        <v>0</v>
      </c>
      <c r="P919" s="1">
        <f>MONTH(Tabla14[[#This Row],[Fecha de rev]])</f>
        <v>1</v>
      </c>
      <c r="Q919" s="1">
        <f>YEAR(Tabla14[[#This Row],[Fecha de rev]])</f>
        <v>1900</v>
      </c>
      <c r="AF919" s="121"/>
    </row>
    <row r="920" spans="1:32" x14ac:dyDescent="0.2">
      <c r="A920" s="14">
        <v>173</v>
      </c>
      <c r="B920" s="3" t="s">
        <v>1205</v>
      </c>
      <c r="C920" s="27" t="s">
        <v>429</v>
      </c>
      <c r="D920" s="27" t="s">
        <v>17</v>
      </c>
      <c r="E920" s="27" t="s">
        <v>2489</v>
      </c>
      <c r="F920" s="4" t="s">
        <v>2490</v>
      </c>
      <c r="G920" s="4" t="s">
        <v>2649</v>
      </c>
      <c r="H920" s="4" t="s">
        <v>2450</v>
      </c>
      <c r="I920" s="27">
        <v>20.56653</v>
      </c>
      <c r="J920" s="27">
        <v>-101.18259999999999</v>
      </c>
      <c r="K920" s="3" t="s">
        <v>139</v>
      </c>
      <c r="L920" s="5" t="str">
        <f t="shared" si="30"/>
        <v>Ver en Google Maps</v>
      </c>
      <c r="M920" s="43">
        <v>1</v>
      </c>
      <c r="N920" s="7">
        <v>45941</v>
      </c>
      <c r="O920" s="1">
        <f>DAY(Tabla14[[#This Row],[Fecha de rev]])</f>
        <v>11</v>
      </c>
      <c r="P920" s="1">
        <f>MONTH(Tabla14[[#This Row],[Fecha de rev]])</f>
        <v>10</v>
      </c>
      <c r="Q920" s="1">
        <f>YEAR(Tabla14[[#This Row],[Fecha de rev]])</f>
        <v>2025</v>
      </c>
      <c r="R920" s="1">
        <v>1</v>
      </c>
      <c r="S920" s="1" t="s">
        <v>138</v>
      </c>
      <c r="T920" s="1" t="s">
        <v>138</v>
      </c>
      <c r="U920" s="1" t="s">
        <v>138</v>
      </c>
      <c r="V920" s="1" t="s">
        <v>138</v>
      </c>
      <c r="W920" s="1" t="s">
        <v>138</v>
      </c>
      <c r="X920" s="1" t="s">
        <v>138</v>
      </c>
      <c r="Y920" s="1" t="s">
        <v>138</v>
      </c>
      <c r="Z920" s="1" t="s">
        <v>138</v>
      </c>
      <c r="AA920" s="1">
        <v>128</v>
      </c>
      <c r="AB920" s="1">
        <v>56.3</v>
      </c>
      <c r="AC920" s="2" t="s">
        <v>968</v>
      </c>
      <c r="AD920" s="2" t="s">
        <v>957</v>
      </c>
      <c r="AE920" s="1">
        <f t="shared" si="29"/>
        <v>8</v>
      </c>
      <c r="AF920" s="121" t="s">
        <v>3116</v>
      </c>
    </row>
    <row r="921" spans="1:32" x14ac:dyDescent="0.2">
      <c r="A921" s="14">
        <v>178</v>
      </c>
      <c r="B921" s="3" t="s">
        <v>1205</v>
      </c>
      <c r="C921" s="27" t="s">
        <v>429</v>
      </c>
      <c r="D921" s="27" t="s">
        <v>17</v>
      </c>
      <c r="E921" s="27" t="s">
        <v>2491</v>
      </c>
      <c r="F921" s="4" t="s">
        <v>2492</v>
      </c>
      <c r="G921" s="4" t="s">
        <v>2650</v>
      </c>
      <c r="H921" s="4" t="s">
        <v>2450</v>
      </c>
      <c r="I921" s="27">
        <v>20.554666000000001</v>
      </c>
      <c r="J921" s="27">
        <v>-101.181972</v>
      </c>
      <c r="K921" s="3"/>
      <c r="L921" s="5" t="str">
        <f t="shared" si="30"/>
        <v>Ver en Google Maps</v>
      </c>
      <c r="M921" s="43">
        <v>1</v>
      </c>
      <c r="O921" s="1">
        <f>DAY(Tabla14[[#This Row],[Fecha de rev]])</f>
        <v>0</v>
      </c>
      <c r="P921" s="1">
        <f>MONTH(Tabla14[[#This Row],[Fecha de rev]])</f>
        <v>1</v>
      </c>
      <c r="Q921" s="1">
        <f>YEAR(Tabla14[[#This Row],[Fecha de rev]])</f>
        <v>1900</v>
      </c>
      <c r="AF921" s="121"/>
    </row>
    <row r="922" spans="1:32" x14ac:dyDescent="0.2">
      <c r="A922" s="14">
        <v>218</v>
      </c>
      <c r="B922" s="3" t="s">
        <v>1205</v>
      </c>
      <c r="C922" s="27" t="s">
        <v>429</v>
      </c>
      <c r="D922" s="27" t="s">
        <v>17</v>
      </c>
      <c r="E922" s="27" t="s">
        <v>2493</v>
      </c>
      <c r="F922" s="4" t="s">
        <v>2494</v>
      </c>
      <c r="G922" s="4" t="s">
        <v>2651</v>
      </c>
      <c r="H922" s="4" t="s">
        <v>2450</v>
      </c>
      <c r="I922" s="27">
        <v>20.567447000000001</v>
      </c>
      <c r="J922" s="27">
        <v>-101.21789200000001</v>
      </c>
      <c r="K922" s="3"/>
      <c r="L922" s="5" t="str">
        <f t="shared" si="30"/>
        <v>Ver en Google Maps</v>
      </c>
      <c r="M922" s="43">
        <v>1</v>
      </c>
      <c r="O922" s="1">
        <f>DAY(Tabla14[[#This Row],[Fecha de rev]])</f>
        <v>0</v>
      </c>
      <c r="P922" s="1">
        <f>MONTH(Tabla14[[#This Row],[Fecha de rev]])</f>
        <v>1</v>
      </c>
      <c r="Q922" s="1">
        <f>YEAR(Tabla14[[#This Row],[Fecha de rev]])</f>
        <v>1900</v>
      </c>
      <c r="AF922" s="121"/>
    </row>
    <row r="923" spans="1:32" x14ac:dyDescent="0.2">
      <c r="A923" s="14">
        <v>232</v>
      </c>
      <c r="B923" s="3" t="s">
        <v>1205</v>
      </c>
      <c r="C923" s="27" t="s">
        <v>429</v>
      </c>
      <c r="D923" s="27" t="s">
        <v>17</v>
      </c>
      <c r="E923" s="27" t="s">
        <v>2495</v>
      </c>
      <c r="F923" s="4" t="s">
        <v>2496</v>
      </c>
      <c r="G923" s="4" t="s">
        <v>2652</v>
      </c>
      <c r="H923" s="4" t="s">
        <v>2450</v>
      </c>
      <c r="I923" s="27">
        <v>20.553643999999998</v>
      </c>
      <c r="J923" s="27">
        <v>-101.228267</v>
      </c>
      <c r="K923" s="3"/>
      <c r="L923" s="5" t="str">
        <f t="shared" si="30"/>
        <v>Ver en Google Maps</v>
      </c>
      <c r="M923" s="43">
        <v>1</v>
      </c>
      <c r="O923" s="1">
        <f>DAY(Tabla14[[#This Row],[Fecha de rev]])</f>
        <v>0</v>
      </c>
      <c r="P923" s="1">
        <f>MONTH(Tabla14[[#This Row],[Fecha de rev]])</f>
        <v>1</v>
      </c>
      <c r="Q923" s="1">
        <f>YEAR(Tabla14[[#This Row],[Fecha de rev]])</f>
        <v>1900</v>
      </c>
      <c r="AF923" s="121"/>
    </row>
    <row r="924" spans="1:32" x14ac:dyDescent="0.2">
      <c r="A924" s="14">
        <v>236</v>
      </c>
      <c r="B924" s="3" t="s">
        <v>1205</v>
      </c>
      <c r="C924" s="27" t="s">
        <v>429</v>
      </c>
      <c r="D924" s="27" t="s">
        <v>17</v>
      </c>
      <c r="E924" s="27" t="s">
        <v>2497</v>
      </c>
      <c r="F924" s="4" t="s">
        <v>2498</v>
      </c>
      <c r="G924" s="4" t="s">
        <v>2653</v>
      </c>
      <c r="H924" s="4" t="s">
        <v>2450</v>
      </c>
      <c r="I924" s="27">
        <v>20.55903</v>
      </c>
      <c r="J924" s="27">
        <v>-101.16477999999999</v>
      </c>
      <c r="K924" s="3" t="s">
        <v>139</v>
      </c>
      <c r="L924" s="5" t="str">
        <f t="shared" si="30"/>
        <v>Ver en Google Maps</v>
      </c>
      <c r="M924" s="43">
        <v>1</v>
      </c>
      <c r="N924" s="7">
        <v>45941</v>
      </c>
      <c r="O924" s="1">
        <f>DAY(Tabla14[[#This Row],[Fecha de rev]])</f>
        <v>11</v>
      </c>
      <c r="P924" s="1">
        <f>MONTH(Tabla14[[#This Row],[Fecha de rev]])</f>
        <v>10</v>
      </c>
      <c r="Q924" s="1">
        <f>YEAR(Tabla14[[#This Row],[Fecha de rev]])</f>
        <v>2025</v>
      </c>
      <c r="R924" s="1">
        <v>1</v>
      </c>
      <c r="S924" s="1" t="s">
        <v>138</v>
      </c>
      <c r="T924" s="1" t="s">
        <v>138</v>
      </c>
      <c r="U924" s="1" t="s">
        <v>138</v>
      </c>
      <c r="V924" s="1" t="s">
        <v>138</v>
      </c>
      <c r="W924" s="1" t="s">
        <v>138</v>
      </c>
      <c r="X924" s="1" t="s">
        <v>138</v>
      </c>
      <c r="Y924" s="1" t="s">
        <v>138</v>
      </c>
      <c r="Z924" s="1" t="s">
        <v>138</v>
      </c>
      <c r="AA924" s="1">
        <v>60</v>
      </c>
      <c r="AB924" s="1">
        <v>41.2</v>
      </c>
      <c r="AC924" s="2" t="s">
        <v>968</v>
      </c>
      <c r="AD924" s="2" t="s">
        <v>957</v>
      </c>
      <c r="AE924" s="1">
        <f t="shared" si="29"/>
        <v>8</v>
      </c>
      <c r="AF924" s="121" t="s">
        <v>3116</v>
      </c>
    </row>
    <row r="925" spans="1:32" x14ac:dyDescent="0.2">
      <c r="A925" s="14">
        <v>243</v>
      </c>
      <c r="B925" s="3" t="s">
        <v>1205</v>
      </c>
      <c r="C925" s="27" t="s">
        <v>429</v>
      </c>
      <c r="D925" s="27" t="s">
        <v>17</v>
      </c>
      <c r="E925" s="27" t="s">
        <v>2499</v>
      </c>
      <c r="F925" s="4" t="s">
        <v>2500</v>
      </c>
      <c r="G925" s="4" t="s">
        <v>2654</v>
      </c>
      <c r="H925" s="4" t="s">
        <v>2450</v>
      </c>
      <c r="I925" s="27">
        <v>20.568556999999998</v>
      </c>
      <c r="J925" s="27">
        <v>-101.22153900000001</v>
      </c>
      <c r="K925" s="3"/>
      <c r="L925" s="5" t="str">
        <f t="shared" si="30"/>
        <v>Ver en Google Maps</v>
      </c>
      <c r="M925" s="43">
        <v>1</v>
      </c>
      <c r="O925" s="1">
        <f>DAY(Tabla14[[#This Row],[Fecha de rev]])</f>
        <v>0</v>
      </c>
      <c r="P925" s="1">
        <f>MONTH(Tabla14[[#This Row],[Fecha de rev]])</f>
        <v>1</v>
      </c>
      <c r="Q925" s="1">
        <f>YEAR(Tabla14[[#This Row],[Fecha de rev]])</f>
        <v>1900</v>
      </c>
      <c r="AF925" s="121"/>
    </row>
    <row r="926" spans="1:32" x14ac:dyDescent="0.2">
      <c r="A926" s="14">
        <v>255</v>
      </c>
      <c r="B926" s="3" t="s">
        <v>1205</v>
      </c>
      <c r="C926" s="27" t="s">
        <v>429</v>
      </c>
      <c r="D926" s="27" t="s">
        <v>17</v>
      </c>
      <c r="E926" s="27" t="s">
        <v>2501</v>
      </c>
      <c r="F926" s="4" t="s">
        <v>2502</v>
      </c>
      <c r="G926" s="4" t="s">
        <v>2655</v>
      </c>
      <c r="H926" s="4" t="s">
        <v>2450</v>
      </c>
      <c r="I926" s="27">
        <v>20.51717</v>
      </c>
      <c r="J926" s="27">
        <v>-101.20253</v>
      </c>
      <c r="K926" s="3"/>
      <c r="L926" s="5" t="str">
        <f t="shared" si="30"/>
        <v>Ver en Google Maps</v>
      </c>
      <c r="M926" s="43">
        <v>1</v>
      </c>
      <c r="O926" s="1">
        <f>DAY(Tabla14[[#This Row],[Fecha de rev]])</f>
        <v>0</v>
      </c>
      <c r="P926" s="1">
        <f>MONTH(Tabla14[[#This Row],[Fecha de rev]])</f>
        <v>1</v>
      </c>
      <c r="Q926" s="1">
        <f>YEAR(Tabla14[[#This Row],[Fecha de rev]])</f>
        <v>1900</v>
      </c>
      <c r="AF926" s="121"/>
    </row>
    <row r="927" spans="1:32" x14ac:dyDescent="0.2">
      <c r="A927" s="14">
        <v>258</v>
      </c>
      <c r="B927" s="3" t="s">
        <v>1205</v>
      </c>
      <c r="C927" s="27" t="s">
        <v>429</v>
      </c>
      <c r="D927" s="27" t="s">
        <v>17</v>
      </c>
      <c r="E927" s="27" t="s">
        <v>2503</v>
      </c>
      <c r="F927" s="4" t="s">
        <v>2504</v>
      </c>
      <c r="G927" s="4" t="s">
        <v>2656</v>
      </c>
      <c r="H927" s="4" t="s">
        <v>2450</v>
      </c>
      <c r="I927" s="27">
        <v>20.548397000000001</v>
      </c>
      <c r="J927" s="27">
        <v>-101.205664</v>
      </c>
      <c r="K927" s="3"/>
      <c r="L927" s="5" t="str">
        <f t="shared" si="30"/>
        <v>Ver en Google Maps</v>
      </c>
      <c r="M927" s="43">
        <v>1</v>
      </c>
      <c r="O927" s="1">
        <f>DAY(Tabla14[[#This Row],[Fecha de rev]])</f>
        <v>0</v>
      </c>
      <c r="P927" s="1">
        <f>MONTH(Tabla14[[#This Row],[Fecha de rev]])</f>
        <v>1</v>
      </c>
      <c r="Q927" s="1">
        <f>YEAR(Tabla14[[#This Row],[Fecha de rev]])</f>
        <v>1900</v>
      </c>
      <c r="AF927" s="121"/>
    </row>
    <row r="928" spans="1:32" x14ac:dyDescent="0.2">
      <c r="A928" s="14">
        <v>261</v>
      </c>
      <c r="B928" s="3" t="s">
        <v>1205</v>
      </c>
      <c r="C928" s="27" t="s">
        <v>429</v>
      </c>
      <c r="D928" s="27" t="s">
        <v>17</v>
      </c>
      <c r="E928" s="27" t="s">
        <v>2505</v>
      </c>
      <c r="F928" s="4" t="s">
        <v>2506</v>
      </c>
      <c r="G928" s="4" t="s">
        <v>2657</v>
      </c>
      <c r="H928" s="4" t="s">
        <v>2450</v>
      </c>
      <c r="I928" s="27">
        <v>20.54515</v>
      </c>
      <c r="J928" s="27">
        <v>-101.19359</v>
      </c>
      <c r="K928" s="3"/>
      <c r="L928" s="5" t="str">
        <f t="shared" si="30"/>
        <v>Ver en Google Maps</v>
      </c>
      <c r="M928" s="43">
        <v>1</v>
      </c>
      <c r="O928" s="1">
        <f>DAY(Tabla14[[#This Row],[Fecha de rev]])</f>
        <v>0</v>
      </c>
      <c r="P928" s="1">
        <f>MONTH(Tabla14[[#This Row],[Fecha de rev]])</f>
        <v>1</v>
      </c>
      <c r="Q928" s="1">
        <f>YEAR(Tabla14[[#This Row],[Fecha de rev]])</f>
        <v>1900</v>
      </c>
      <c r="AF928" s="121"/>
    </row>
    <row r="929" spans="1:32" x14ac:dyDescent="0.2">
      <c r="A929" s="14">
        <v>270</v>
      </c>
      <c r="B929" s="3" t="s">
        <v>1205</v>
      </c>
      <c r="C929" s="27" t="s">
        <v>429</v>
      </c>
      <c r="D929" s="27" t="s">
        <v>17</v>
      </c>
      <c r="E929" s="27" t="s">
        <v>2507</v>
      </c>
      <c r="F929" s="4" t="s">
        <v>2508</v>
      </c>
      <c r="G929" s="4" t="s">
        <v>2658</v>
      </c>
      <c r="H929" s="4" t="s">
        <v>2450</v>
      </c>
      <c r="I929" s="27">
        <v>20.553830000000001</v>
      </c>
      <c r="J929" s="27">
        <v>-101.16846</v>
      </c>
      <c r="K929" s="3"/>
      <c r="L929" s="5" t="str">
        <f t="shared" si="30"/>
        <v>Ver en Google Maps</v>
      </c>
      <c r="M929" s="43">
        <v>1</v>
      </c>
      <c r="O929" s="1">
        <f>DAY(Tabla14[[#This Row],[Fecha de rev]])</f>
        <v>0</v>
      </c>
      <c r="P929" s="1">
        <f>MONTH(Tabla14[[#This Row],[Fecha de rev]])</f>
        <v>1</v>
      </c>
      <c r="Q929" s="1">
        <f>YEAR(Tabla14[[#This Row],[Fecha de rev]])</f>
        <v>1900</v>
      </c>
      <c r="AF929" s="121"/>
    </row>
    <row r="930" spans="1:32" x14ac:dyDescent="0.2">
      <c r="A930" s="14">
        <v>276</v>
      </c>
      <c r="B930" s="3" t="s">
        <v>1205</v>
      </c>
      <c r="C930" s="27" t="s">
        <v>429</v>
      </c>
      <c r="D930" s="27" t="s">
        <v>17</v>
      </c>
      <c r="E930" s="27" t="s">
        <v>2509</v>
      </c>
      <c r="F930" s="4" t="s">
        <v>2510</v>
      </c>
      <c r="G930" s="4" t="s">
        <v>2659</v>
      </c>
      <c r="H930" s="4" t="s">
        <v>2450</v>
      </c>
      <c r="I930" s="27">
        <v>20.56653</v>
      </c>
      <c r="J930" s="27">
        <v>-101.20569999999999</v>
      </c>
      <c r="K930" s="3"/>
      <c r="L930" s="5" t="str">
        <f t="shared" si="30"/>
        <v>Ver en Google Maps</v>
      </c>
      <c r="M930" s="43">
        <v>1</v>
      </c>
      <c r="O930" s="1">
        <f>DAY(Tabla14[[#This Row],[Fecha de rev]])</f>
        <v>0</v>
      </c>
      <c r="P930" s="1">
        <f>MONTH(Tabla14[[#This Row],[Fecha de rev]])</f>
        <v>1</v>
      </c>
      <c r="Q930" s="1">
        <f>YEAR(Tabla14[[#This Row],[Fecha de rev]])</f>
        <v>1900</v>
      </c>
      <c r="AF930" s="121"/>
    </row>
    <row r="931" spans="1:32" x14ac:dyDescent="0.2">
      <c r="A931" s="14">
        <v>282</v>
      </c>
      <c r="B931" s="3" t="s">
        <v>1205</v>
      </c>
      <c r="C931" s="27" t="s">
        <v>429</v>
      </c>
      <c r="D931" s="27" t="s">
        <v>17</v>
      </c>
      <c r="E931" s="27" t="s">
        <v>2511</v>
      </c>
      <c r="F931" s="4" t="s">
        <v>2512</v>
      </c>
      <c r="G931" s="4" t="s">
        <v>2660</v>
      </c>
      <c r="H931" s="4" t="s">
        <v>2450</v>
      </c>
      <c r="I931" s="27">
        <v>20.547329999999999</v>
      </c>
      <c r="J931" s="27">
        <v>-101.22539</v>
      </c>
      <c r="K931" s="3"/>
      <c r="L931" s="5" t="str">
        <f t="shared" si="30"/>
        <v>Ver en Google Maps</v>
      </c>
      <c r="M931" s="43">
        <v>1</v>
      </c>
      <c r="O931" s="1">
        <f>DAY(Tabla14[[#This Row],[Fecha de rev]])</f>
        <v>0</v>
      </c>
      <c r="P931" s="1">
        <f>MONTH(Tabla14[[#This Row],[Fecha de rev]])</f>
        <v>1</v>
      </c>
      <c r="Q931" s="1">
        <f>YEAR(Tabla14[[#This Row],[Fecha de rev]])</f>
        <v>1900</v>
      </c>
      <c r="AF931" s="121"/>
    </row>
    <row r="932" spans="1:32" x14ac:dyDescent="0.2">
      <c r="A932" s="14">
        <v>294</v>
      </c>
      <c r="B932" s="3" t="s">
        <v>1205</v>
      </c>
      <c r="C932" s="27" t="s">
        <v>350</v>
      </c>
      <c r="D932" s="27" t="s">
        <v>404</v>
      </c>
      <c r="E932" s="27" t="s">
        <v>2513</v>
      </c>
      <c r="F932" s="4" t="s">
        <v>2514</v>
      </c>
      <c r="G932" s="4" t="s">
        <v>1232</v>
      </c>
      <c r="H932" s="4" t="s">
        <v>2450</v>
      </c>
      <c r="I932" s="27">
        <v>20.570195999999999</v>
      </c>
      <c r="J932" s="27">
        <v>-101.198503</v>
      </c>
      <c r="K932" s="3"/>
      <c r="L932" s="5" t="str">
        <f t="shared" si="30"/>
        <v>Ver en Google Maps</v>
      </c>
      <c r="M932" s="43">
        <v>1</v>
      </c>
      <c r="O932" s="1">
        <f>DAY(Tabla14[[#This Row],[Fecha de rev]])</f>
        <v>0</v>
      </c>
      <c r="P932" s="1">
        <f>MONTH(Tabla14[[#This Row],[Fecha de rev]])</f>
        <v>1</v>
      </c>
      <c r="Q932" s="1">
        <f>YEAR(Tabla14[[#This Row],[Fecha de rev]])</f>
        <v>1900</v>
      </c>
      <c r="AF932" s="121"/>
    </row>
    <row r="933" spans="1:32" x14ac:dyDescent="0.2">
      <c r="A933" s="14">
        <v>299</v>
      </c>
      <c r="B933" s="3" t="s">
        <v>1205</v>
      </c>
      <c r="C933" s="27" t="s">
        <v>429</v>
      </c>
      <c r="D933" s="27" t="s">
        <v>16</v>
      </c>
      <c r="E933" s="27" t="s">
        <v>2515</v>
      </c>
      <c r="F933" s="4" t="s">
        <v>2516</v>
      </c>
      <c r="G933" s="4" t="s">
        <v>2311</v>
      </c>
      <c r="H933" s="4" t="s">
        <v>2450</v>
      </c>
      <c r="I933" s="27">
        <v>20.571936000000001</v>
      </c>
      <c r="J933" s="27">
        <v>-101.212946</v>
      </c>
      <c r="K933" s="3"/>
      <c r="L933" s="5" t="str">
        <f t="shared" si="30"/>
        <v>Ver en Google Maps</v>
      </c>
      <c r="M933" s="43">
        <v>1</v>
      </c>
      <c r="O933" s="1">
        <f>DAY(Tabla14[[#This Row],[Fecha de rev]])</f>
        <v>0</v>
      </c>
      <c r="P933" s="1">
        <f>MONTH(Tabla14[[#This Row],[Fecha de rev]])</f>
        <v>1</v>
      </c>
      <c r="Q933" s="1">
        <f>YEAR(Tabla14[[#This Row],[Fecha de rev]])</f>
        <v>1900</v>
      </c>
      <c r="AF933" s="121"/>
    </row>
    <row r="934" spans="1:32" x14ac:dyDescent="0.2">
      <c r="A934" s="14">
        <v>327</v>
      </c>
      <c r="B934" s="3" t="s">
        <v>1205</v>
      </c>
      <c r="C934" s="27" t="s">
        <v>429</v>
      </c>
      <c r="D934" s="27" t="s">
        <v>16</v>
      </c>
      <c r="E934" s="27" t="s">
        <v>2517</v>
      </c>
      <c r="F934" s="4" t="s">
        <v>2518</v>
      </c>
      <c r="G934" s="4" t="s">
        <v>2661</v>
      </c>
      <c r="H934" s="4" t="s">
        <v>2450</v>
      </c>
      <c r="I934" s="27">
        <v>20.560604999999999</v>
      </c>
      <c r="J934" s="27">
        <v>-101.209672</v>
      </c>
      <c r="K934" s="3"/>
      <c r="L934" s="5" t="str">
        <f t="shared" si="30"/>
        <v>Ver en Google Maps</v>
      </c>
      <c r="M934" s="43">
        <v>1</v>
      </c>
      <c r="O934" s="1">
        <f>DAY(Tabla14[[#This Row],[Fecha de rev]])</f>
        <v>0</v>
      </c>
      <c r="P934" s="1">
        <f>MONTH(Tabla14[[#This Row],[Fecha de rev]])</f>
        <v>1</v>
      </c>
      <c r="Q934" s="1">
        <f>YEAR(Tabla14[[#This Row],[Fecha de rev]])</f>
        <v>1900</v>
      </c>
      <c r="AF934" s="121"/>
    </row>
    <row r="935" spans="1:32" x14ac:dyDescent="0.2">
      <c r="A935" s="14">
        <v>328</v>
      </c>
      <c r="B935" s="3" t="s">
        <v>1205</v>
      </c>
      <c r="C935" s="27" t="s">
        <v>429</v>
      </c>
      <c r="D935" s="27" t="s">
        <v>16</v>
      </c>
      <c r="E935" s="27" t="s">
        <v>2519</v>
      </c>
      <c r="F935" s="4" t="s">
        <v>2520</v>
      </c>
      <c r="G935" s="4" t="s">
        <v>2642</v>
      </c>
      <c r="H935" s="4" t="s">
        <v>2450</v>
      </c>
      <c r="I935" s="27">
        <v>20.579906000000001</v>
      </c>
      <c r="J935" s="27">
        <v>-101.19257399999999</v>
      </c>
      <c r="K935" s="3" t="s">
        <v>139</v>
      </c>
      <c r="L935" s="5" t="str">
        <f t="shared" si="30"/>
        <v>Ver en Google Maps</v>
      </c>
      <c r="M935" s="43">
        <v>2</v>
      </c>
      <c r="N935" s="7">
        <v>45941</v>
      </c>
      <c r="O935" s="1">
        <f>DAY(Tabla14[[#This Row],[Fecha de rev]])</f>
        <v>11</v>
      </c>
      <c r="P935" s="1">
        <f>MONTH(Tabla14[[#This Row],[Fecha de rev]])</f>
        <v>10</v>
      </c>
      <c r="Q935" s="1">
        <f>YEAR(Tabla14[[#This Row],[Fecha de rev]])</f>
        <v>2025</v>
      </c>
      <c r="R935" s="1">
        <v>1</v>
      </c>
      <c r="S935" s="1" t="s">
        <v>138</v>
      </c>
      <c r="T935" s="1" t="s">
        <v>138</v>
      </c>
      <c r="U935" s="1" t="s">
        <v>138</v>
      </c>
      <c r="V935" s="1" t="s">
        <v>138</v>
      </c>
      <c r="W935" s="1" t="s">
        <v>138</v>
      </c>
      <c r="X935" s="1" t="s">
        <v>138</v>
      </c>
      <c r="Y935" s="1" t="s">
        <v>138</v>
      </c>
      <c r="Z935" s="1" t="s">
        <v>138</v>
      </c>
      <c r="AA935" s="1">
        <v>0.76</v>
      </c>
      <c r="AB935" s="1">
        <v>3.76</v>
      </c>
      <c r="AC935" s="2" t="s">
        <v>1413</v>
      </c>
      <c r="AD935" s="2" t="s">
        <v>957</v>
      </c>
      <c r="AE935" s="1">
        <f t="shared" si="29"/>
        <v>8</v>
      </c>
      <c r="AF935" s="121" t="s">
        <v>3116</v>
      </c>
    </row>
    <row r="936" spans="1:32" x14ac:dyDescent="0.2">
      <c r="A936" s="14">
        <v>330</v>
      </c>
      <c r="B936" s="3" t="s">
        <v>1205</v>
      </c>
      <c r="C936" s="27" t="s">
        <v>429</v>
      </c>
      <c r="D936" s="27" t="s">
        <v>16</v>
      </c>
      <c r="E936" s="27" t="s">
        <v>2521</v>
      </c>
      <c r="F936" s="4" t="s">
        <v>2522</v>
      </c>
      <c r="G936" s="4" t="s">
        <v>2641</v>
      </c>
      <c r="H936" s="4" t="s">
        <v>2450</v>
      </c>
      <c r="I936" s="27">
        <v>20.575977000000002</v>
      </c>
      <c r="J936" s="27">
        <v>-101.20453000000001</v>
      </c>
      <c r="K936" s="3"/>
      <c r="L936" s="5" t="str">
        <f t="shared" si="30"/>
        <v>Ver en Google Maps</v>
      </c>
      <c r="M936" s="43">
        <v>2</v>
      </c>
      <c r="O936" s="1">
        <f>DAY(Tabla14[[#This Row],[Fecha de rev]])</f>
        <v>0</v>
      </c>
      <c r="P936" s="1">
        <f>MONTH(Tabla14[[#This Row],[Fecha de rev]])</f>
        <v>1</v>
      </c>
      <c r="Q936" s="1">
        <f>YEAR(Tabla14[[#This Row],[Fecha de rev]])</f>
        <v>1900</v>
      </c>
      <c r="AF936" s="121"/>
    </row>
    <row r="937" spans="1:32" x14ac:dyDescent="0.2">
      <c r="A937" s="14">
        <v>364</v>
      </c>
      <c r="B937" s="3" t="s">
        <v>1205</v>
      </c>
      <c r="C937" s="27" t="s">
        <v>429</v>
      </c>
      <c r="D937" s="27" t="s">
        <v>16</v>
      </c>
      <c r="E937" s="27" t="s">
        <v>2523</v>
      </c>
      <c r="F937" s="4" t="s">
        <v>2524</v>
      </c>
      <c r="G937" s="4" t="s">
        <v>2646</v>
      </c>
      <c r="H937" s="4" t="s">
        <v>2450</v>
      </c>
      <c r="I937" s="27">
        <v>20.553525</v>
      </c>
      <c r="J937" s="27">
        <v>-101.199313</v>
      </c>
      <c r="K937" s="3"/>
      <c r="L937" s="5" t="str">
        <f t="shared" si="30"/>
        <v>Ver en Google Maps</v>
      </c>
      <c r="M937" s="43">
        <v>1</v>
      </c>
      <c r="O937" s="1">
        <f>DAY(Tabla14[[#This Row],[Fecha de rev]])</f>
        <v>0</v>
      </c>
      <c r="P937" s="1">
        <f>MONTH(Tabla14[[#This Row],[Fecha de rev]])</f>
        <v>1</v>
      </c>
      <c r="Q937" s="1">
        <f>YEAR(Tabla14[[#This Row],[Fecha de rev]])</f>
        <v>1900</v>
      </c>
      <c r="AF937" s="121"/>
    </row>
    <row r="938" spans="1:32" x14ac:dyDescent="0.2">
      <c r="A938" s="14">
        <v>395</v>
      </c>
      <c r="B938" s="3" t="s">
        <v>1205</v>
      </c>
      <c r="C938" s="27" t="s">
        <v>429</v>
      </c>
      <c r="D938" s="27" t="s">
        <v>16</v>
      </c>
      <c r="E938" s="27" t="s">
        <v>2525</v>
      </c>
      <c r="F938" s="4" t="s">
        <v>2526</v>
      </c>
      <c r="G938" s="4" t="s">
        <v>1786</v>
      </c>
      <c r="H938" s="4" t="s">
        <v>2450</v>
      </c>
      <c r="I938" s="27">
        <v>20.558962999999999</v>
      </c>
      <c r="J938" s="27">
        <v>-101.205202</v>
      </c>
      <c r="K938" s="3"/>
      <c r="L938" s="5" t="str">
        <f t="shared" si="30"/>
        <v>Ver en Google Maps</v>
      </c>
      <c r="M938" s="43">
        <v>2</v>
      </c>
      <c r="O938" s="1">
        <f>DAY(Tabla14[[#This Row],[Fecha de rev]])</f>
        <v>0</v>
      </c>
      <c r="P938" s="1">
        <f>MONTH(Tabla14[[#This Row],[Fecha de rev]])</f>
        <v>1</v>
      </c>
      <c r="Q938" s="1">
        <f>YEAR(Tabla14[[#This Row],[Fecha de rev]])</f>
        <v>1900</v>
      </c>
      <c r="AF938" s="121"/>
    </row>
    <row r="939" spans="1:32" x14ac:dyDescent="0.2">
      <c r="A939" s="14">
        <v>421</v>
      </c>
      <c r="B939" s="3" t="s">
        <v>1205</v>
      </c>
      <c r="C939" s="27" t="s">
        <v>429</v>
      </c>
      <c r="D939" s="27" t="s">
        <v>16</v>
      </c>
      <c r="E939" s="27" t="s">
        <v>2527</v>
      </c>
      <c r="F939" s="4" t="s">
        <v>2528</v>
      </c>
      <c r="G939" s="4" t="s">
        <v>2662</v>
      </c>
      <c r="H939" s="4" t="s">
        <v>2450</v>
      </c>
      <c r="I939" s="27">
        <v>20.566459999999999</v>
      </c>
      <c r="J939" s="27">
        <v>-101.18326</v>
      </c>
      <c r="K939" s="3" t="s">
        <v>139</v>
      </c>
      <c r="L939" s="5" t="str">
        <f t="shared" si="30"/>
        <v>Ver en Google Maps</v>
      </c>
      <c r="M939" s="43">
        <v>1</v>
      </c>
      <c r="N939" s="7">
        <v>45941</v>
      </c>
      <c r="O939" s="1">
        <f>DAY(Tabla14[[#This Row],[Fecha de rev]])</f>
        <v>11</v>
      </c>
      <c r="P939" s="1">
        <f>MONTH(Tabla14[[#This Row],[Fecha de rev]])</f>
        <v>10</v>
      </c>
      <c r="Q939" s="1">
        <f>YEAR(Tabla14[[#This Row],[Fecha de rev]])</f>
        <v>2025</v>
      </c>
      <c r="R939" s="1">
        <v>1</v>
      </c>
      <c r="S939" s="1" t="s">
        <v>138</v>
      </c>
      <c r="T939" s="1" t="s">
        <v>138</v>
      </c>
      <c r="U939" s="1" t="s">
        <v>138</v>
      </c>
      <c r="V939" s="1" t="s">
        <v>138</v>
      </c>
      <c r="W939" s="1" t="s">
        <v>138</v>
      </c>
      <c r="X939" s="1" t="s">
        <v>138</v>
      </c>
      <c r="Y939" s="1" t="s">
        <v>138</v>
      </c>
      <c r="Z939" s="1" t="s">
        <v>138</v>
      </c>
      <c r="AA939" s="1">
        <v>121</v>
      </c>
      <c r="AB939" s="1">
        <v>94.7</v>
      </c>
      <c r="AC939" s="2" t="s">
        <v>968</v>
      </c>
      <c r="AD939" s="2" t="s">
        <v>957</v>
      </c>
      <c r="AE939" s="1">
        <f t="shared" si="29"/>
        <v>8</v>
      </c>
      <c r="AF939" s="121" t="s">
        <v>3116</v>
      </c>
    </row>
    <row r="940" spans="1:32" x14ac:dyDescent="0.2">
      <c r="A940" s="14">
        <v>425</v>
      </c>
      <c r="B940" s="3" t="s">
        <v>1205</v>
      </c>
      <c r="C940" s="27" t="s">
        <v>429</v>
      </c>
      <c r="D940" s="27" t="s">
        <v>16</v>
      </c>
      <c r="E940" s="27" t="s">
        <v>2529</v>
      </c>
      <c r="F940" s="4" t="s">
        <v>2530</v>
      </c>
      <c r="G940" s="4" t="s">
        <v>1784</v>
      </c>
      <c r="H940" s="4" t="s">
        <v>2450</v>
      </c>
      <c r="I940" s="27">
        <v>20.558827000000001</v>
      </c>
      <c r="J940" s="27">
        <v>-101.208491</v>
      </c>
      <c r="K940" s="3"/>
      <c r="L940" s="5" t="str">
        <f t="shared" si="30"/>
        <v>Ver en Google Maps</v>
      </c>
      <c r="M940" s="43">
        <v>2</v>
      </c>
      <c r="O940" s="1">
        <f>DAY(Tabla14[[#This Row],[Fecha de rev]])</f>
        <v>0</v>
      </c>
      <c r="P940" s="1">
        <f>MONTH(Tabla14[[#This Row],[Fecha de rev]])</f>
        <v>1</v>
      </c>
      <c r="Q940" s="1">
        <f>YEAR(Tabla14[[#This Row],[Fecha de rev]])</f>
        <v>1900</v>
      </c>
      <c r="AF940" s="121"/>
    </row>
    <row r="941" spans="1:32" x14ac:dyDescent="0.2">
      <c r="A941" s="14">
        <v>459</v>
      </c>
      <c r="B941" s="3" t="s">
        <v>1205</v>
      </c>
      <c r="C941" s="27" t="s">
        <v>429</v>
      </c>
      <c r="D941" s="27" t="s">
        <v>16</v>
      </c>
      <c r="E941" s="27" t="s">
        <v>2531</v>
      </c>
      <c r="F941" s="4" t="s">
        <v>2532</v>
      </c>
      <c r="G941" s="4" t="s">
        <v>2642</v>
      </c>
      <c r="H941" s="4" t="s">
        <v>2450</v>
      </c>
      <c r="I941" s="27">
        <v>20.578807000000001</v>
      </c>
      <c r="J941" s="27">
        <v>-101.192341</v>
      </c>
      <c r="K941" s="3" t="s">
        <v>139</v>
      </c>
      <c r="L941" s="5" t="str">
        <f t="shared" si="30"/>
        <v>Ver en Google Maps</v>
      </c>
      <c r="M941" s="43">
        <v>2</v>
      </c>
      <c r="N941" s="7">
        <v>45941</v>
      </c>
      <c r="O941" s="1">
        <f>DAY(Tabla14[[#This Row],[Fecha de rev]])</f>
        <v>11</v>
      </c>
      <c r="P941" s="1">
        <f>MONTH(Tabla14[[#This Row],[Fecha de rev]])</f>
        <v>10</v>
      </c>
      <c r="Q941" s="1">
        <f>YEAR(Tabla14[[#This Row],[Fecha de rev]])</f>
        <v>2025</v>
      </c>
      <c r="R941" s="1">
        <v>1</v>
      </c>
      <c r="S941" s="1" t="s">
        <v>138</v>
      </c>
      <c r="T941" s="1" t="s">
        <v>138</v>
      </c>
      <c r="U941" s="1" t="s">
        <v>138</v>
      </c>
      <c r="V941" s="1" t="s">
        <v>138</v>
      </c>
      <c r="W941" s="1" t="s">
        <v>138</v>
      </c>
      <c r="X941" s="1" t="s">
        <v>138</v>
      </c>
      <c r="Y941" s="1" t="s">
        <v>138</v>
      </c>
      <c r="Z941" s="1" t="s">
        <v>934</v>
      </c>
      <c r="AA941" s="1">
        <v>11.4</v>
      </c>
      <c r="AB941" s="1">
        <v>25</v>
      </c>
      <c r="AC941" s="2" t="s">
        <v>968</v>
      </c>
      <c r="AD941" s="2" t="s">
        <v>957</v>
      </c>
      <c r="AE941" s="1">
        <f t="shared" si="29"/>
        <v>7</v>
      </c>
      <c r="AF941" s="121"/>
    </row>
    <row r="942" spans="1:32" x14ac:dyDescent="0.2">
      <c r="A942" s="14">
        <v>461</v>
      </c>
      <c r="B942" s="3" t="s">
        <v>1205</v>
      </c>
      <c r="C942" s="27" t="s">
        <v>429</v>
      </c>
      <c r="D942" s="27" t="s">
        <v>16</v>
      </c>
      <c r="E942" s="27" t="s">
        <v>2533</v>
      </c>
      <c r="F942" s="4" t="s">
        <v>2534</v>
      </c>
      <c r="G942" s="4" t="s">
        <v>2654</v>
      </c>
      <c r="H942" s="4" t="s">
        <v>2450</v>
      </c>
      <c r="I942" s="27">
        <v>20.568760999999999</v>
      </c>
      <c r="J942" s="27">
        <v>-101.220896</v>
      </c>
      <c r="K942" s="3"/>
      <c r="L942" s="5" t="str">
        <f t="shared" si="30"/>
        <v>Ver en Google Maps</v>
      </c>
      <c r="M942" s="43">
        <v>1</v>
      </c>
      <c r="O942" s="1">
        <f>DAY(Tabla14[[#This Row],[Fecha de rev]])</f>
        <v>0</v>
      </c>
      <c r="P942" s="1">
        <f>MONTH(Tabla14[[#This Row],[Fecha de rev]])</f>
        <v>1</v>
      </c>
      <c r="Q942" s="1">
        <f>YEAR(Tabla14[[#This Row],[Fecha de rev]])</f>
        <v>1900</v>
      </c>
      <c r="AF942" s="121"/>
    </row>
    <row r="943" spans="1:32" x14ac:dyDescent="0.2">
      <c r="A943" s="14">
        <v>463</v>
      </c>
      <c r="B943" s="3" t="s">
        <v>1205</v>
      </c>
      <c r="C943" s="27" t="s">
        <v>429</v>
      </c>
      <c r="D943" s="27" t="s">
        <v>16</v>
      </c>
      <c r="E943" s="27" t="s">
        <v>2535</v>
      </c>
      <c r="F943" s="4" t="s">
        <v>2536</v>
      </c>
      <c r="G943" s="4" t="s">
        <v>2651</v>
      </c>
      <c r="H943" s="4" t="s">
        <v>2450</v>
      </c>
      <c r="I943" s="27">
        <v>20.566873000000001</v>
      </c>
      <c r="J943" s="27">
        <v>-101.217889</v>
      </c>
      <c r="K943" s="3"/>
      <c r="L943" s="5" t="str">
        <f t="shared" si="30"/>
        <v>Ver en Google Maps</v>
      </c>
      <c r="M943" s="43">
        <v>1</v>
      </c>
      <c r="O943" s="1">
        <f>DAY(Tabla14[[#This Row],[Fecha de rev]])</f>
        <v>0</v>
      </c>
      <c r="P943" s="1">
        <f>MONTH(Tabla14[[#This Row],[Fecha de rev]])</f>
        <v>1</v>
      </c>
      <c r="Q943" s="1">
        <f>YEAR(Tabla14[[#This Row],[Fecha de rev]])</f>
        <v>1900</v>
      </c>
      <c r="AF943" s="121"/>
    </row>
    <row r="944" spans="1:32" x14ac:dyDescent="0.2">
      <c r="A944" s="14">
        <v>464</v>
      </c>
      <c r="B944" s="3" t="s">
        <v>1205</v>
      </c>
      <c r="C944" s="27" t="s">
        <v>18</v>
      </c>
      <c r="D944" s="27" t="s">
        <v>404</v>
      </c>
      <c r="E944" s="27" t="s">
        <v>2537</v>
      </c>
      <c r="F944" s="4" t="s">
        <v>2538</v>
      </c>
      <c r="G944" s="4" t="s">
        <v>2663</v>
      </c>
      <c r="H944" s="4" t="s">
        <v>2450</v>
      </c>
      <c r="I944" s="27">
        <v>20.511140000000001</v>
      </c>
      <c r="J944" s="27">
        <v>-101.19574</v>
      </c>
      <c r="K944" s="3"/>
      <c r="L944" s="5" t="str">
        <f t="shared" si="30"/>
        <v>Ver en Google Maps</v>
      </c>
      <c r="M944" s="43">
        <v>1</v>
      </c>
      <c r="O944" s="1">
        <f>DAY(Tabla14[[#This Row],[Fecha de rev]])</f>
        <v>0</v>
      </c>
      <c r="P944" s="1">
        <f>MONTH(Tabla14[[#This Row],[Fecha de rev]])</f>
        <v>1</v>
      </c>
      <c r="Q944" s="1">
        <f>YEAR(Tabla14[[#This Row],[Fecha de rev]])</f>
        <v>1900</v>
      </c>
      <c r="AF944" s="121"/>
    </row>
    <row r="945" spans="1:32" x14ac:dyDescent="0.2">
      <c r="A945" s="14">
        <v>473</v>
      </c>
      <c r="B945" s="3" t="s">
        <v>1205</v>
      </c>
      <c r="C945" s="27" t="s">
        <v>429</v>
      </c>
      <c r="D945" s="27" t="s">
        <v>16</v>
      </c>
      <c r="E945" s="27" t="s">
        <v>2539</v>
      </c>
      <c r="F945" s="4" t="s">
        <v>2540</v>
      </c>
      <c r="G945" s="4" t="s">
        <v>2653</v>
      </c>
      <c r="H945" s="4" t="s">
        <v>2450</v>
      </c>
      <c r="I945" s="27">
        <v>20.560359999999999</v>
      </c>
      <c r="J945" s="27">
        <v>-101.16647</v>
      </c>
      <c r="K945" s="3" t="s">
        <v>139</v>
      </c>
      <c r="L945" s="5" t="str">
        <f t="shared" si="30"/>
        <v>Ver en Google Maps</v>
      </c>
      <c r="M945" s="43">
        <v>1</v>
      </c>
      <c r="N945" s="7">
        <v>45941</v>
      </c>
      <c r="O945" s="1">
        <f>DAY(Tabla14[[#This Row],[Fecha de rev]])</f>
        <v>11</v>
      </c>
      <c r="P945" s="1">
        <f>MONTH(Tabla14[[#This Row],[Fecha de rev]])</f>
        <v>10</v>
      </c>
      <c r="Q945" s="1">
        <f>YEAR(Tabla14[[#This Row],[Fecha de rev]])</f>
        <v>2025</v>
      </c>
      <c r="R945" s="1">
        <v>1</v>
      </c>
      <c r="S945" s="1" t="s">
        <v>138</v>
      </c>
      <c r="T945" s="1" t="s">
        <v>138</v>
      </c>
      <c r="U945" s="1" t="s">
        <v>138</v>
      </c>
      <c r="V945" s="1" t="s">
        <v>138</v>
      </c>
      <c r="W945" s="1" t="s">
        <v>138</v>
      </c>
      <c r="X945" s="1" t="s">
        <v>138</v>
      </c>
      <c r="Y945" s="1" t="s">
        <v>138</v>
      </c>
      <c r="Z945" s="1" t="s">
        <v>138</v>
      </c>
      <c r="AA945" s="1">
        <v>52.5</v>
      </c>
      <c r="AB945" s="1">
        <v>35.700000000000003</v>
      </c>
      <c r="AC945" s="2" t="s">
        <v>968</v>
      </c>
      <c r="AD945" s="2" t="s">
        <v>957</v>
      </c>
      <c r="AE945" s="1">
        <f t="shared" si="29"/>
        <v>8</v>
      </c>
      <c r="AF945" s="121" t="s">
        <v>3116</v>
      </c>
    </row>
    <row r="946" spans="1:32" x14ac:dyDescent="0.2">
      <c r="A946" s="14">
        <v>476</v>
      </c>
      <c r="B946" s="3" t="s">
        <v>1205</v>
      </c>
      <c r="C946" s="27" t="s">
        <v>429</v>
      </c>
      <c r="D946" s="27" t="s">
        <v>16</v>
      </c>
      <c r="E946" s="27" t="s">
        <v>2541</v>
      </c>
      <c r="F946" s="4" t="s">
        <v>2542</v>
      </c>
      <c r="G946" s="4" t="s">
        <v>2664</v>
      </c>
      <c r="H946" s="4" t="s">
        <v>2450</v>
      </c>
      <c r="I946" s="27">
        <v>20.544974</v>
      </c>
      <c r="J946" s="27">
        <v>-101.19481399999999</v>
      </c>
      <c r="K946" s="3"/>
      <c r="L946" s="5" t="str">
        <f t="shared" si="30"/>
        <v>Ver en Google Maps</v>
      </c>
      <c r="M946" s="43">
        <v>2</v>
      </c>
      <c r="O946" s="1">
        <f>DAY(Tabla14[[#This Row],[Fecha de rev]])</f>
        <v>0</v>
      </c>
      <c r="P946" s="1">
        <f>MONTH(Tabla14[[#This Row],[Fecha de rev]])</f>
        <v>1</v>
      </c>
      <c r="Q946" s="1">
        <f>YEAR(Tabla14[[#This Row],[Fecha de rev]])</f>
        <v>1900</v>
      </c>
      <c r="AF946" s="121"/>
    </row>
    <row r="947" spans="1:32" x14ac:dyDescent="0.2">
      <c r="A947" s="14">
        <v>482</v>
      </c>
      <c r="B947" s="3" t="s">
        <v>1205</v>
      </c>
      <c r="C947" s="27" t="s">
        <v>429</v>
      </c>
      <c r="D947" s="27" t="s">
        <v>16</v>
      </c>
      <c r="E947" s="27" t="s">
        <v>2543</v>
      </c>
      <c r="F947" s="4" t="s">
        <v>2544</v>
      </c>
      <c r="G947" s="4" t="s">
        <v>2665</v>
      </c>
      <c r="H947" s="4" t="s">
        <v>2450</v>
      </c>
      <c r="I947" s="27">
        <v>20.548909999999999</v>
      </c>
      <c r="J947" s="27">
        <v>-101.208692</v>
      </c>
      <c r="K947" s="3"/>
      <c r="L947" s="5" t="str">
        <f t="shared" si="30"/>
        <v>Ver en Google Maps</v>
      </c>
      <c r="M947" s="43">
        <v>2</v>
      </c>
      <c r="O947" s="1">
        <f>DAY(Tabla14[[#This Row],[Fecha de rev]])</f>
        <v>0</v>
      </c>
      <c r="P947" s="1">
        <f>MONTH(Tabla14[[#This Row],[Fecha de rev]])</f>
        <v>1</v>
      </c>
      <c r="Q947" s="1">
        <f>YEAR(Tabla14[[#This Row],[Fecha de rev]])</f>
        <v>1900</v>
      </c>
      <c r="AF947" s="121"/>
    </row>
    <row r="948" spans="1:32" x14ac:dyDescent="0.2">
      <c r="A948" s="14">
        <v>485</v>
      </c>
      <c r="B948" s="3" t="s">
        <v>1205</v>
      </c>
      <c r="C948" s="27" t="s">
        <v>429</v>
      </c>
      <c r="D948" s="27" t="s">
        <v>16</v>
      </c>
      <c r="E948" s="27" t="s">
        <v>2545</v>
      </c>
      <c r="F948" s="4" t="s">
        <v>2546</v>
      </c>
      <c r="G948" s="4" t="s">
        <v>2666</v>
      </c>
      <c r="H948" s="4" t="s">
        <v>2450</v>
      </c>
      <c r="I948" s="27">
        <v>20.557130000000001</v>
      </c>
      <c r="J948" s="27">
        <v>-101.197332</v>
      </c>
      <c r="K948" s="3"/>
      <c r="L948" s="5" t="str">
        <f t="shared" si="30"/>
        <v>Ver en Google Maps</v>
      </c>
      <c r="M948" s="43">
        <v>1</v>
      </c>
      <c r="O948" s="1">
        <f>DAY(Tabla14[[#This Row],[Fecha de rev]])</f>
        <v>0</v>
      </c>
      <c r="P948" s="1">
        <f>MONTH(Tabla14[[#This Row],[Fecha de rev]])</f>
        <v>1</v>
      </c>
      <c r="Q948" s="1">
        <f>YEAR(Tabla14[[#This Row],[Fecha de rev]])</f>
        <v>1900</v>
      </c>
      <c r="AF948" s="121"/>
    </row>
    <row r="949" spans="1:32" x14ac:dyDescent="0.2">
      <c r="A949" s="14">
        <v>492</v>
      </c>
      <c r="B949" s="3" t="s">
        <v>1205</v>
      </c>
      <c r="C949" s="27" t="s">
        <v>429</v>
      </c>
      <c r="D949" s="27" t="s">
        <v>16</v>
      </c>
      <c r="E949" s="27" t="s">
        <v>2547</v>
      </c>
      <c r="F949" s="4" t="s">
        <v>2548</v>
      </c>
      <c r="G949" s="4" t="s">
        <v>1787</v>
      </c>
      <c r="H949" s="4" t="s">
        <v>2450</v>
      </c>
      <c r="I949" s="27">
        <v>20.548703</v>
      </c>
      <c r="J949" s="27">
        <v>-101.20005999999999</v>
      </c>
      <c r="K949" s="3"/>
      <c r="L949" s="5" t="str">
        <f t="shared" si="30"/>
        <v>Ver en Google Maps</v>
      </c>
      <c r="M949" s="43">
        <v>1</v>
      </c>
      <c r="O949" s="1">
        <f>DAY(Tabla14[[#This Row],[Fecha de rev]])</f>
        <v>0</v>
      </c>
      <c r="P949" s="1">
        <f>MONTH(Tabla14[[#This Row],[Fecha de rev]])</f>
        <v>1</v>
      </c>
      <c r="Q949" s="1">
        <f>YEAR(Tabla14[[#This Row],[Fecha de rev]])</f>
        <v>1900</v>
      </c>
      <c r="AF949" s="121"/>
    </row>
    <row r="950" spans="1:32" x14ac:dyDescent="0.2">
      <c r="A950" s="14">
        <v>507</v>
      </c>
      <c r="B950" s="3" t="s">
        <v>1205</v>
      </c>
      <c r="C950" s="27" t="s">
        <v>429</v>
      </c>
      <c r="D950" s="27" t="s">
        <v>15</v>
      </c>
      <c r="E950" s="27" t="s">
        <v>2549</v>
      </c>
      <c r="F950" s="4" t="s">
        <v>2550</v>
      </c>
      <c r="G950" s="4" t="s">
        <v>2311</v>
      </c>
      <c r="H950" s="4" t="s">
        <v>2450</v>
      </c>
      <c r="I950" s="27">
        <v>20.574560000000002</v>
      </c>
      <c r="J950" s="27">
        <v>-101.21684</v>
      </c>
      <c r="K950" s="3"/>
      <c r="L950" s="5" t="str">
        <f t="shared" si="30"/>
        <v>Ver en Google Maps</v>
      </c>
      <c r="M950" s="43">
        <v>2</v>
      </c>
      <c r="O950" s="1">
        <f>DAY(Tabla14[[#This Row],[Fecha de rev]])</f>
        <v>0</v>
      </c>
      <c r="P950" s="1">
        <f>MONTH(Tabla14[[#This Row],[Fecha de rev]])</f>
        <v>1</v>
      </c>
      <c r="Q950" s="1">
        <f>YEAR(Tabla14[[#This Row],[Fecha de rev]])</f>
        <v>1900</v>
      </c>
      <c r="AF950" s="121"/>
    </row>
    <row r="951" spans="1:32" x14ac:dyDescent="0.2">
      <c r="A951" s="14">
        <v>512</v>
      </c>
      <c r="B951" s="3" t="s">
        <v>1205</v>
      </c>
      <c r="C951" s="27" t="s">
        <v>429</v>
      </c>
      <c r="D951" s="27" t="s">
        <v>15</v>
      </c>
      <c r="E951" s="27" t="s">
        <v>2551</v>
      </c>
      <c r="F951" s="4" t="s">
        <v>2552</v>
      </c>
      <c r="G951" s="4" t="s">
        <v>1787</v>
      </c>
      <c r="H951" s="4" t="s">
        <v>2450</v>
      </c>
      <c r="I951" s="27">
        <v>20.54936</v>
      </c>
      <c r="J951" s="27">
        <v>-101.20331</v>
      </c>
      <c r="K951" s="3"/>
      <c r="L951" s="5" t="str">
        <f t="shared" si="30"/>
        <v>Ver en Google Maps</v>
      </c>
      <c r="M951" s="43">
        <v>2</v>
      </c>
      <c r="O951" s="1">
        <f>DAY(Tabla14[[#This Row],[Fecha de rev]])</f>
        <v>0</v>
      </c>
      <c r="P951" s="1">
        <f>MONTH(Tabla14[[#This Row],[Fecha de rev]])</f>
        <v>1</v>
      </c>
      <c r="Q951" s="1">
        <f>YEAR(Tabla14[[#This Row],[Fecha de rev]])</f>
        <v>1900</v>
      </c>
      <c r="AF951" s="121"/>
    </row>
    <row r="952" spans="1:32" x14ac:dyDescent="0.2">
      <c r="A952" s="14">
        <v>530</v>
      </c>
      <c r="B952" s="3" t="s">
        <v>1205</v>
      </c>
      <c r="C952" s="27" t="s">
        <v>429</v>
      </c>
      <c r="D952" s="27" t="s">
        <v>15</v>
      </c>
      <c r="E952" s="27" t="s">
        <v>2553</v>
      </c>
      <c r="F952" s="4" t="s">
        <v>2554</v>
      </c>
      <c r="G952" s="4" t="s">
        <v>1213</v>
      </c>
      <c r="H952" s="4" t="s">
        <v>2450</v>
      </c>
      <c r="I952" s="27">
        <v>20.572208</v>
      </c>
      <c r="J952" s="27">
        <v>-101.19388600000001</v>
      </c>
      <c r="K952" s="3" t="s">
        <v>139</v>
      </c>
      <c r="L952" s="5" t="str">
        <f t="shared" si="30"/>
        <v>Ver en Google Maps</v>
      </c>
      <c r="M952" s="43">
        <v>2</v>
      </c>
      <c r="N952" s="7">
        <v>45941</v>
      </c>
      <c r="O952" s="1">
        <f>DAY(Tabla14[[#This Row],[Fecha de rev]])</f>
        <v>11</v>
      </c>
      <c r="P952" s="1">
        <f>MONTH(Tabla14[[#This Row],[Fecha de rev]])</f>
        <v>10</v>
      </c>
      <c r="Q952" s="1">
        <f>YEAR(Tabla14[[#This Row],[Fecha de rev]])</f>
        <v>2025</v>
      </c>
      <c r="R952" s="1">
        <v>1</v>
      </c>
      <c r="S952" s="1" t="s">
        <v>934</v>
      </c>
      <c r="T952" s="1" t="s">
        <v>934</v>
      </c>
      <c r="U952" s="1" t="s">
        <v>934</v>
      </c>
      <c r="V952" s="1" t="s">
        <v>934</v>
      </c>
      <c r="W952" s="1" t="s">
        <v>934</v>
      </c>
      <c r="X952" s="1" t="s">
        <v>934</v>
      </c>
      <c r="Y952" s="1" t="s">
        <v>934</v>
      </c>
      <c r="Z952" s="1" t="s">
        <v>934</v>
      </c>
      <c r="AA952" s="1">
        <v>0</v>
      </c>
      <c r="AB952" s="1">
        <v>0</v>
      </c>
      <c r="AC952" s="2" t="s">
        <v>3022</v>
      </c>
      <c r="AD952" s="2" t="s">
        <v>957</v>
      </c>
      <c r="AE952" s="1">
        <f t="shared" si="29"/>
        <v>0</v>
      </c>
      <c r="AF952" s="121"/>
    </row>
    <row r="953" spans="1:32" x14ac:dyDescent="0.2">
      <c r="A953" s="14">
        <v>542</v>
      </c>
      <c r="B953" s="3" t="s">
        <v>1205</v>
      </c>
      <c r="C953" s="27" t="s">
        <v>429</v>
      </c>
      <c r="D953" s="27" t="s">
        <v>17</v>
      </c>
      <c r="E953" s="27" t="s">
        <v>2555</v>
      </c>
      <c r="F953" s="4" t="s">
        <v>2556</v>
      </c>
      <c r="G953" s="4" t="s">
        <v>2667</v>
      </c>
      <c r="H953" s="4" t="s">
        <v>2450</v>
      </c>
      <c r="I953" s="27">
        <v>20.552575999999998</v>
      </c>
      <c r="J953" s="27">
        <v>-101.19684100000001</v>
      </c>
      <c r="K953" s="3"/>
      <c r="L953" s="5" t="str">
        <f t="shared" si="30"/>
        <v>Ver en Google Maps</v>
      </c>
      <c r="M953" s="43">
        <v>1</v>
      </c>
      <c r="O953" s="1">
        <f>DAY(Tabla14[[#This Row],[Fecha de rev]])</f>
        <v>0</v>
      </c>
      <c r="P953" s="1">
        <f>MONTH(Tabla14[[#This Row],[Fecha de rev]])</f>
        <v>1</v>
      </c>
      <c r="Q953" s="1">
        <f>YEAR(Tabla14[[#This Row],[Fecha de rev]])</f>
        <v>1900</v>
      </c>
      <c r="AF953" s="121"/>
    </row>
    <row r="954" spans="1:32" x14ac:dyDescent="0.2">
      <c r="A954" s="14">
        <v>546</v>
      </c>
      <c r="B954" s="3" t="s">
        <v>1205</v>
      </c>
      <c r="C954" s="27" t="s">
        <v>429</v>
      </c>
      <c r="D954" s="27" t="s">
        <v>17</v>
      </c>
      <c r="E954" s="27" t="s">
        <v>2557</v>
      </c>
      <c r="F954" s="4" t="s">
        <v>2558</v>
      </c>
      <c r="G954" s="4" t="s">
        <v>2668</v>
      </c>
      <c r="H954" s="4" t="s">
        <v>2450</v>
      </c>
      <c r="I954" s="27">
        <v>20.565064</v>
      </c>
      <c r="J954" s="27">
        <v>-101.21736199999999</v>
      </c>
      <c r="K954" s="3"/>
      <c r="L954" s="5" t="str">
        <f t="shared" si="30"/>
        <v>Ver en Google Maps</v>
      </c>
      <c r="M954" s="43">
        <v>1</v>
      </c>
      <c r="O954" s="1">
        <f>DAY(Tabla14[[#This Row],[Fecha de rev]])</f>
        <v>0</v>
      </c>
      <c r="P954" s="1">
        <f>MONTH(Tabla14[[#This Row],[Fecha de rev]])</f>
        <v>1</v>
      </c>
      <c r="Q954" s="1">
        <f>YEAR(Tabla14[[#This Row],[Fecha de rev]])</f>
        <v>1900</v>
      </c>
      <c r="AF954" s="121"/>
    </row>
    <row r="955" spans="1:32" x14ac:dyDescent="0.2">
      <c r="A955" s="14">
        <v>548</v>
      </c>
      <c r="B955" s="3" t="s">
        <v>1205</v>
      </c>
      <c r="C955" s="27" t="s">
        <v>429</v>
      </c>
      <c r="D955" s="27" t="s">
        <v>17</v>
      </c>
      <c r="E955" s="27" t="s">
        <v>2559</v>
      </c>
      <c r="F955" s="4" t="s">
        <v>2560</v>
      </c>
      <c r="G955" s="4" t="s">
        <v>2669</v>
      </c>
      <c r="H955" s="4" t="s">
        <v>2450</v>
      </c>
      <c r="I955" s="27">
        <v>20.579291000000001</v>
      </c>
      <c r="J955" s="27">
        <v>-101.214769</v>
      </c>
      <c r="K955" s="3"/>
      <c r="L955" s="5" t="str">
        <f t="shared" si="30"/>
        <v>Ver en Google Maps</v>
      </c>
      <c r="M955" s="43">
        <v>1</v>
      </c>
      <c r="O955" s="1">
        <f>DAY(Tabla14[[#This Row],[Fecha de rev]])</f>
        <v>0</v>
      </c>
      <c r="P955" s="1">
        <f>MONTH(Tabla14[[#This Row],[Fecha de rev]])</f>
        <v>1</v>
      </c>
      <c r="Q955" s="1">
        <f>YEAR(Tabla14[[#This Row],[Fecha de rev]])</f>
        <v>1900</v>
      </c>
      <c r="AF955" s="121"/>
    </row>
    <row r="956" spans="1:32" x14ac:dyDescent="0.2">
      <c r="A956" s="14">
        <v>574</v>
      </c>
      <c r="B956" s="3" t="s">
        <v>1205</v>
      </c>
      <c r="C956" s="27" t="s">
        <v>350</v>
      </c>
      <c r="D956" s="27" t="s">
        <v>404</v>
      </c>
      <c r="E956" s="27" t="s">
        <v>2561</v>
      </c>
      <c r="F956" s="4" t="s">
        <v>2562</v>
      </c>
      <c r="G956" s="4" t="s">
        <v>2642</v>
      </c>
      <c r="H956" s="4" t="s">
        <v>2450</v>
      </c>
      <c r="I956" s="27">
        <v>20.58201</v>
      </c>
      <c r="J956" s="27">
        <v>-101.198156</v>
      </c>
      <c r="K956" s="3" t="s">
        <v>139</v>
      </c>
      <c r="L956" s="5" t="str">
        <f t="shared" si="30"/>
        <v>Ver en Google Maps</v>
      </c>
      <c r="M956" s="43">
        <v>1</v>
      </c>
      <c r="N956" s="7">
        <v>45941</v>
      </c>
      <c r="O956" s="1">
        <f>DAY(Tabla14[[#This Row],[Fecha de rev]])</f>
        <v>11</v>
      </c>
      <c r="P956" s="1">
        <f>MONTH(Tabla14[[#This Row],[Fecha de rev]])</f>
        <v>10</v>
      </c>
      <c r="Q956" s="1">
        <f>YEAR(Tabla14[[#This Row],[Fecha de rev]])</f>
        <v>2025</v>
      </c>
      <c r="R956" s="1">
        <v>1</v>
      </c>
      <c r="S956" s="1" t="s">
        <v>138</v>
      </c>
      <c r="T956" s="1" t="s">
        <v>138</v>
      </c>
      <c r="U956" s="1" t="s">
        <v>138</v>
      </c>
      <c r="V956" s="1" t="s">
        <v>934</v>
      </c>
      <c r="W956" s="1" t="s">
        <v>138</v>
      </c>
      <c r="X956" s="1" t="s">
        <v>138</v>
      </c>
      <c r="Y956" s="1" t="s">
        <v>138</v>
      </c>
      <c r="Z956" s="1" t="s">
        <v>934</v>
      </c>
      <c r="AA956" s="1">
        <v>4.1100000000000003</v>
      </c>
      <c r="AB956" s="1">
        <v>7.09</v>
      </c>
      <c r="AC956" s="2" t="s">
        <v>3024</v>
      </c>
      <c r="AD956" s="2" t="s">
        <v>957</v>
      </c>
      <c r="AE956" s="1">
        <f t="shared" si="29"/>
        <v>6</v>
      </c>
      <c r="AF956" s="121"/>
    </row>
    <row r="957" spans="1:32" x14ac:dyDescent="0.2">
      <c r="A957" s="14">
        <v>576</v>
      </c>
      <c r="B957" s="3" t="s">
        <v>1205</v>
      </c>
      <c r="C957" s="27" t="s">
        <v>429</v>
      </c>
      <c r="D957" s="27" t="s">
        <v>17</v>
      </c>
      <c r="E957" s="27" t="s">
        <v>2563</v>
      </c>
      <c r="F957" s="4" t="s">
        <v>2564</v>
      </c>
      <c r="G957" s="4" t="s">
        <v>2670</v>
      </c>
      <c r="H957" s="4" t="s">
        <v>2450</v>
      </c>
      <c r="I957" s="27">
        <v>20.549841000000001</v>
      </c>
      <c r="J957" s="27">
        <v>-101.19877099999999</v>
      </c>
      <c r="K957" s="3"/>
      <c r="L957" s="5" t="str">
        <f t="shared" si="30"/>
        <v>Ver en Google Maps</v>
      </c>
      <c r="M957" s="43">
        <v>1</v>
      </c>
      <c r="O957" s="1">
        <f>DAY(Tabla14[[#This Row],[Fecha de rev]])</f>
        <v>0</v>
      </c>
      <c r="P957" s="1">
        <f>MONTH(Tabla14[[#This Row],[Fecha de rev]])</f>
        <v>1</v>
      </c>
      <c r="Q957" s="1">
        <f>YEAR(Tabla14[[#This Row],[Fecha de rev]])</f>
        <v>1900</v>
      </c>
      <c r="AF957" s="121"/>
    </row>
    <row r="958" spans="1:32" x14ac:dyDescent="0.2">
      <c r="A958" s="14">
        <v>597</v>
      </c>
      <c r="B958" s="3" t="s">
        <v>1205</v>
      </c>
      <c r="C958" s="27" t="s">
        <v>429</v>
      </c>
      <c r="D958" s="27" t="s">
        <v>17</v>
      </c>
      <c r="E958" s="27" t="s">
        <v>2565</v>
      </c>
      <c r="F958" s="4" t="s">
        <v>2566</v>
      </c>
      <c r="G958" s="4" t="s">
        <v>2671</v>
      </c>
      <c r="H958" s="4" t="s">
        <v>2450</v>
      </c>
      <c r="I958" s="27">
        <v>20.556719999999999</v>
      </c>
      <c r="J958" s="27">
        <v>-101.19102599999999</v>
      </c>
      <c r="K958" s="3"/>
      <c r="L958" s="5" t="str">
        <f t="shared" si="30"/>
        <v>Ver en Google Maps</v>
      </c>
      <c r="M958" s="43">
        <v>1</v>
      </c>
      <c r="O958" s="1">
        <f>DAY(Tabla14[[#This Row],[Fecha de rev]])</f>
        <v>0</v>
      </c>
      <c r="P958" s="1">
        <f>MONTH(Tabla14[[#This Row],[Fecha de rev]])</f>
        <v>1</v>
      </c>
      <c r="Q958" s="1">
        <f>YEAR(Tabla14[[#This Row],[Fecha de rev]])</f>
        <v>1900</v>
      </c>
      <c r="AF958" s="121"/>
    </row>
    <row r="959" spans="1:32" x14ac:dyDescent="0.2">
      <c r="A959" s="14">
        <v>603</v>
      </c>
      <c r="B959" s="3" t="s">
        <v>1205</v>
      </c>
      <c r="C959" s="27" t="s">
        <v>429</v>
      </c>
      <c r="D959" s="27" t="s">
        <v>17</v>
      </c>
      <c r="E959" s="27" t="s">
        <v>2567</v>
      </c>
      <c r="F959" s="4" t="s">
        <v>2568</v>
      </c>
      <c r="G959" s="4" t="s">
        <v>2672</v>
      </c>
      <c r="H959" s="4" t="s">
        <v>2450</v>
      </c>
      <c r="I959" s="27">
        <v>20.553578000000002</v>
      </c>
      <c r="J959" s="27">
        <v>-101.21917999999999</v>
      </c>
      <c r="K959" s="3"/>
      <c r="L959" s="5" t="str">
        <f t="shared" si="30"/>
        <v>Ver en Google Maps</v>
      </c>
      <c r="M959" s="43">
        <v>1</v>
      </c>
      <c r="O959" s="1">
        <f>DAY(Tabla14[[#This Row],[Fecha de rev]])</f>
        <v>0</v>
      </c>
      <c r="P959" s="1">
        <f>MONTH(Tabla14[[#This Row],[Fecha de rev]])</f>
        <v>1</v>
      </c>
      <c r="Q959" s="1">
        <f>YEAR(Tabla14[[#This Row],[Fecha de rev]])</f>
        <v>1900</v>
      </c>
      <c r="AF959" s="121"/>
    </row>
    <row r="960" spans="1:32" x14ac:dyDescent="0.2">
      <c r="A960" s="14">
        <v>605</v>
      </c>
      <c r="B960" s="3" t="s">
        <v>1205</v>
      </c>
      <c r="C960" s="27" t="s">
        <v>429</v>
      </c>
      <c r="D960" s="27" t="s">
        <v>17</v>
      </c>
      <c r="E960" s="27" t="s">
        <v>2569</v>
      </c>
      <c r="F960" s="4" t="s">
        <v>2570</v>
      </c>
      <c r="G960" s="4" t="s">
        <v>2673</v>
      </c>
      <c r="H960" s="4" t="s">
        <v>2450</v>
      </c>
      <c r="I960" s="27">
        <v>20.555686000000001</v>
      </c>
      <c r="J960" s="27">
        <v>-101.20978700000001</v>
      </c>
      <c r="K960" s="3"/>
      <c r="L960" s="5" t="str">
        <f t="shared" si="30"/>
        <v>Ver en Google Maps</v>
      </c>
      <c r="M960" s="43">
        <v>1</v>
      </c>
      <c r="O960" s="1">
        <f>DAY(Tabla14[[#This Row],[Fecha de rev]])</f>
        <v>0</v>
      </c>
      <c r="P960" s="1">
        <f>MONTH(Tabla14[[#This Row],[Fecha de rev]])</f>
        <v>1</v>
      </c>
      <c r="Q960" s="1">
        <f>YEAR(Tabla14[[#This Row],[Fecha de rev]])</f>
        <v>1900</v>
      </c>
      <c r="AF960" s="121"/>
    </row>
    <row r="961" spans="1:32" x14ac:dyDescent="0.2">
      <c r="A961" s="14">
        <v>643</v>
      </c>
      <c r="B961" s="3" t="s">
        <v>1205</v>
      </c>
      <c r="C961" s="27" t="s">
        <v>429</v>
      </c>
      <c r="D961" s="27" t="s">
        <v>16</v>
      </c>
      <c r="E961" s="27" t="s">
        <v>2571</v>
      </c>
      <c r="F961" s="4" t="s">
        <v>2572</v>
      </c>
      <c r="G961" s="4" t="s">
        <v>2669</v>
      </c>
      <c r="H961" s="4" t="s">
        <v>2450</v>
      </c>
      <c r="I961" s="27">
        <v>20.578499999999998</v>
      </c>
      <c r="J961" s="27">
        <v>-101.21536</v>
      </c>
      <c r="K961" s="3"/>
      <c r="L961" s="5" t="str">
        <f t="shared" si="30"/>
        <v>Ver en Google Maps</v>
      </c>
      <c r="M961" s="43">
        <v>1</v>
      </c>
      <c r="O961" s="1">
        <f>DAY(Tabla14[[#This Row],[Fecha de rev]])</f>
        <v>0</v>
      </c>
      <c r="P961" s="1">
        <f>MONTH(Tabla14[[#This Row],[Fecha de rev]])</f>
        <v>1</v>
      </c>
      <c r="Q961" s="1">
        <f>YEAR(Tabla14[[#This Row],[Fecha de rev]])</f>
        <v>1900</v>
      </c>
      <c r="AF961" s="121"/>
    </row>
    <row r="962" spans="1:32" x14ac:dyDescent="0.2">
      <c r="A962" s="14">
        <v>644</v>
      </c>
      <c r="B962" s="3" t="s">
        <v>1205</v>
      </c>
      <c r="C962" s="27" t="s">
        <v>429</v>
      </c>
      <c r="D962" s="27" t="s">
        <v>16</v>
      </c>
      <c r="E962" s="27" t="s">
        <v>2573</v>
      </c>
      <c r="F962" s="4" t="s">
        <v>2574</v>
      </c>
      <c r="G962" s="4" t="s">
        <v>2674</v>
      </c>
      <c r="H962" s="4" t="s">
        <v>2450</v>
      </c>
      <c r="I962" s="27">
        <v>20.565117999999998</v>
      </c>
      <c r="J962" s="27">
        <v>-101.188423</v>
      </c>
      <c r="K962" s="3"/>
      <c r="L962" s="5" t="str">
        <f t="shared" si="30"/>
        <v>Ver en Google Maps</v>
      </c>
      <c r="M962" s="43">
        <v>2</v>
      </c>
      <c r="O962" s="1">
        <f>DAY(Tabla14[[#This Row],[Fecha de rev]])</f>
        <v>0</v>
      </c>
      <c r="P962" s="1">
        <f>MONTH(Tabla14[[#This Row],[Fecha de rev]])</f>
        <v>1</v>
      </c>
      <c r="Q962" s="1">
        <f>YEAR(Tabla14[[#This Row],[Fecha de rev]])</f>
        <v>1900</v>
      </c>
      <c r="AF962" s="121"/>
    </row>
    <row r="963" spans="1:32" x14ac:dyDescent="0.2">
      <c r="A963" s="14">
        <v>645</v>
      </c>
      <c r="B963" s="3" t="s">
        <v>1205</v>
      </c>
      <c r="C963" s="27" t="s">
        <v>429</v>
      </c>
      <c r="D963" s="27" t="s">
        <v>16</v>
      </c>
      <c r="E963" s="27" t="s">
        <v>2575</v>
      </c>
      <c r="F963" s="4" t="s">
        <v>2576</v>
      </c>
      <c r="G963" s="4" t="s">
        <v>2641</v>
      </c>
      <c r="H963" s="4" t="s">
        <v>2450</v>
      </c>
      <c r="I963" s="27">
        <v>20.571905999999998</v>
      </c>
      <c r="J963" s="27">
        <v>-101.192876</v>
      </c>
      <c r="K963" s="3" t="s">
        <v>139</v>
      </c>
      <c r="L963" s="5" t="str">
        <f t="shared" si="30"/>
        <v>Ver en Google Maps</v>
      </c>
      <c r="M963" s="43">
        <v>2</v>
      </c>
      <c r="N963" s="7">
        <v>45941</v>
      </c>
      <c r="O963" s="1">
        <f>DAY(Tabla14[[#This Row],[Fecha de rev]])</f>
        <v>11</v>
      </c>
      <c r="P963" s="1">
        <f>MONTH(Tabla14[[#This Row],[Fecha de rev]])</f>
        <v>10</v>
      </c>
      <c r="Q963" s="1">
        <f>YEAR(Tabla14[[#This Row],[Fecha de rev]])</f>
        <v>2025</v>
      </c>
      <c r="R963" s="1">
        <v>1</v>
      </c>
      <c r="S963" s="1" t="s">
        <v>934</v>
      </c>
      <c r="T963" s="1" t="s">
        <v>934</v>
      </c>
      <c r="U963" s="1" t="s">
        <v>934</v>
      </c>
      <c r="V963" s="1" t="s">
        <v>934</v>
      </c>
      <c r="W963" s="1" t="s">
        <v>934</v>
      </c>
      <c r="X963" s="1" t="s">
        <v>934</v>
      </c>
      <c r="Y963" s="1" t="s">
        <v>934</v>
      </c>
      <c r="Z963" s="1" t="s">
        <v>934</v>
      </c>
      <c r="AA963" s="1">
        <v>0</v>
      </c>
      <c r="AB963" s="1">
        <v>0</v>
      </c>
      <c r="AC963" s="2" t="s">
        <v>3022</v>
      </c>
      <c r="AD963" s="2" t="s">
        <v>957</v>
      </c>
      <c r="AE963" s="1">
        <f t="shared" si="29"/>
        <v>0</v>
      </c>
      <c r="AF963" s="121"/>
    </row>
    <row r="964" spans="1:32" x14ac:dyDescent="0.2">
      <c r="A964" s="14">
        <v>660</v>
      </c>
      <c r="B964" s="3" t="s">
        <v>1205</v>
      </c>
      <c r="C964" s="27" t="s">
        <v>429</v>
      </c>
      <c r="D964" s="27" t="s">
        <v>16</v>
      </c>
      <c r="E964" s="27" t="s">
        <v>2577</v>
      </c>
      <c r="F964" s="4" t="s">
        <v>2578</v>
      </c>
      <c r="G964" s="4" t="s">
        <v>1243</v>
      </c>
      <c r="H964" s="4" t="s">
        <v>2450</v>
      </c>
      <c r="I964" s="27">
        <v>20.553737000000002</v>
      </c>
      <c r="J964" s="27">
        <v>-101.21882100000001</v>
      </c>
      <c r="K964" s="3"/>
      <c r="L964" s="5" t="str">
        <f t="shared" si="30"/>
        <v>Ver en Google Maps</v>
      </c>
      <c r="M964" s="43">
        <v>1</v>
      </c>
      <c r="O964" s="1">
        <f>DAY(Tabla14[[#This Row],[Fecha de rev]])</f>
        <v>0</v>
      </c>
      <c r="P964" s="1">
        <f>MONTH(Tabla14[[#This Row],[Fecha de rev]])</f>
        <v>1</v>
      </c>
      <c r="Q964" s="1">
        <f>YEAR(Tabla14[[#This Row],[Fecha de rev]])</f>
        <v>1900</v>
      </c>
      <c r="AF964" s="121"/>
    </row>
    <row r="965" spans="1:32" x14ac:dyDescent="0.2">
      <c r="A965" s="14">
        <v>661</v>
      </c>
      <c r="B965" s="3" t="s">
        <v>1205</v>
      </c>
      <c r="C965" s="27" t="s">
        <v>429</v>
      </c>
      <c r="D965" s="27" t="s">
        <v>16</v>
      </c>
      <c r="E965" s="27" t="s">
        <v>2579</v>
      </c>
      <c r="F965" s="4" t="s">
        <v>2580</v>
      </c>
      <c r="G965" s="4" t="s">
        <v>2652</v>
      </c>
      <c r="H965" s="4" t="s">
        <v>2450</v>
      </c>
      <c r="I965" s="27">
        <v>20.554683000000001</v>
      </c>
      <c r="J965" s="27">
        <v>-101.227311</v>
      </c>
      <c r="K965" s="3"/>
      <c r="L965" s="5" t="str">
        <f t="shared" si="30"/>
        <v>Ver en Google Maps</v>
      </c>
      <c r="M965" s="43">
        <v>2</v>
      </c>
      <c r="O965" s="1">
        <f>DAY(Tabla14[[#This Row],[Fecha de rev]])</f>
        <v>0</v>
      </c>
      <c r="P965" s="1">
        <f>MONTH(Tabla14[[#This Row],[Fecha de rev]])</f>
        <v>1</v>
      </c>
      <c r="Q965" s="1">
        <f>YEAR(Tabla14[[#This Row],[Fecha de rev]])</f>
        <v>1900</v>
      </c>
      <c r="AF965" s="121"/>
    </row>
    <row r="966" spans="1:32" x14ac:dyDescent="0.2">
      <c r="A966" s="14">
        <v>662</v>
      </c>
      <c r="B966" s="3" t="s">
        <v>1205</v>
      </c>
      <c r="C966" s="27" t="s">
        <v>429</v>
      </c>
      <c r="D966" s="27" t="s">
        <v>16</v>
      </c>
      <c r="E966" s="27" t="s">
        <v>2581</v>
      </c>
      <c r="F966" s="4" t="s">
        <v>2582</v>
      </c>
      <c r="G966" s="4" t="s">
        <v>2641</v>
      </c>
      <c r="H966" s="4" t="s">
        <v>2450</v>
      </c>
      <c r="I966" s="27">
        <v>20.567224</v>
      </c>
      <c r="J966" s="27">
        <v>-101.201489</v>
      </c>
      <c r="K966" s="3"/>
      <c r="L966" s="5" t="str">
        <f t="shared" si="30"/>
        <v>Ver en Google Maps</v>
      </c>
      <c r="M966" s="43">
        <v>2</v>
      </c>
      <c r="O966" s="1">
        <f>DAY(Tabla14[[#This Row],[Fecha de rev]])</f>
        <v>0</v>
      </c>
      <c r="P966" s="1">
        <f>MONTH(Tabla14[[#This Row],[Fecha de rev]])</f>
        <v>1</v>
      </c>
      <c r="Q966" s="1">
        <f>YEAR(Tabla14[[#This Row],[Fecha de rev]])</f>
        <v>1900</v>
      </c>
      <c r="AF966" s="121"/>
    </row>
    <row r="967" spans="1:32" x14ac:dyDescent="0.2">
      <c r="A967" s="14">
        <v>677</v>
      </c>
      <c r="B967" s="3" t="s">
        <v>1205</v>
      </c>
      <c r="C967" s="27" t="s">
        <v>429</v>
      </c>
      <c r="D967" s="27" t="s">
        <v>16</v>
      </c>
      <c r="E967" s="27" t="s">
        <v>2583</v>
      </c>
      <c r="F967" s="4" t="s">
        <v>2584</v>
      </c>
      <c r="G967" s="4" t="s">
        <v>2675</v>
      </c>
      <c r="H967" s="4" t="s">
        <v>2450</v>
      </c>
      <c r="I967" s="27">
        <v>20.562560000000001</v>
      </c>
      <c r="J967" s="27">
        <v>-101.19156</v>
      </c>
      <c r="K967" s="3"/>
      <c r="L967" s="5" t="str">
        <f t="shared" si="30"/>
        <v>Ver en Google Maps</v>
      </c>
      <c r="M967" s="43">
        <v>2</v>
      </c>
      <c r="O967" s="1">
        <f>DAY(Tabla14[[#This Row],[Fecha de rev]])</f>
        <v>0</v>
      </c>
      <c r="P967" s="1">
        <f>MONTH(Tabla14[[#This Row],[Fecha de rev]])</f>
        <v>1</v>
      </c>
      <c r="Q967" s="1">
        <f>YEAR(Tabla14[[#This Row],[Fecha de rev]])</f>
        <v>1900</v>
      </c>
      <c r="AF967" s="121"/>
    </row>
    <row r="968" spans="1:32" x14ac:dyDescent="0.2">
      <c r="A968" s="14">
        <v>678</v>
      </c>
      <c r="B968" s="3" t="s">
        <v>1205</v>
      </c>
      <c r="C968" s="27" t="s">
        <v>429</v>
      </c>
      <c r="D968" s="27" t="s">
        <v>16</v>
      </c>
      <c r="E968" s="27" t="s">
        <v>2585</v>
      </c>
      <c r="F968" s="4" t="s">
        <v>2586</v>
      </c>
      <c r="G968" s="4" t="s">
        <v>2676</v>
      </c>
      <c r="H968" s="4" t="s">
        <v>2450</v>
      </c>
      <c r="I968" s="27">
        <v>20.538961</v>
      </c>
      <c r="J968" s="27">
        <v>-101.207762</v>
      </c>
      <c r="K968" s="3"/>
      <c r="L968" s="5" t="str">
        <f t="shared" si="30"/>
        <v>Ver en Google Maps</v>
      </c>
      <c r="M968" s="43">
        <v>1</v>
      </c>
      <c r="O968" s="1">
        <f>DAY(Tabla14[[#This Row],[Fecha de rev]])</f>
        <v>0</v>
      </c>
      <c r="P968" s="1">
        <f>MONTH(Tabla14[[#This Row],[Fecha de rev]])</f>
        <v>1</v>
      </c>
      <c r="Q968" s="1">
        <f>YEAR(Tabla14[[#This Row],[Fecha de rev]])</f>
        <v>1900</v>
      </c>
      <c r="AF968" s="121"/>
    </row>
    <row r="969" spans="1:32" x14ac:dyDescent="0.2">
      <c r="A969" s="14">
        <v>693</v>
      </c>
      <c r="B969" s="3" t="s">
        <v>1205</v>
      </c>
      <c r="C969" s="27" t="s">
        <v>429</v>
      </c>
      <c r="D969" s="27" t="s">
        <v>16</v>
      </c>
      <c r="E969" s="27" t="s">
        <v>2587</v>
      </c>
      <c r="F969" s="4" t="s">
        <v>2588</v>
      </c>
      <c r="G969" s="4" t="s">
        <v>2677</v>
      </c>
      <c r="H969" s="4" t="s">
        <v>2450</v>
      </c>
      <c r="I969" s="27">
        <v>20.557925000000001</v>
      </c>
      <c r="J969" s="27">
        <v>-101.190574</v>
      </c>
      <c r="K969" s="3"/>
      <c r="L969" s="5" t="str">
        <f t="shared" si="30"/>
        <v>Ver en Google Maps</v>
      </c>
      <c r="M969" s="43">
        <v>2</v>
      </c>
      <c r="O969" s="1">
        <f>DAY(Tabla14[[#This Row],[Fecha de rev]])</f>
        <v>0</v>
      </c>
      <c r="P969" s="1">
        <f>MONTH(Tabla14[[#This Row],[Fecha de rev]])</f>
        <v>1</v>
      </c>
      <c r="Q969" s="1">
        <f>YEAR(Tabla14[[#This Row],[Fecha de rev]])</f>
        <v>1900</v>
      </c>
      <c r="AF969" s="121"/>
    </row>
    <row r="970" spans="1:32" x14ac:dyDescent="0.2">
      <c r="A970" s="14">
        <v>715</v>
      </c>
      <c r="B970" s="3" t="s">
        <v>1205</v>
      </c>
      <c r="C970" s="27" t="s">
        <v>350</v>
      </c>
      <c r="D970" s="27" t="s">
        <v>404</v>
      </c>
      <c r="E970" s="27" t="s">
        <v>2589</v>
      </c>
      <c r="F970" s="4" t="s">
        <v>2590</v>
      </c>
      <c r="G970" s="4" t="s">
        <v>2313</v>
      </c>
      <c r="H970" s="4" t="s">
        <v>2450</v>
      </c>
      <c r="I970" s="27">
        <v>20.581060000000001</v>
      </c>
      <c r="J970" s="27">
        <v>-101.20762000000001</v>
      </c>
      <c r="K970" s="3"/>
      <c r="L970" s="5" t="str">
        <f t="shared" si="30"/>
        <v>Ver en Google Maps</v>
      </c>
      <c r="M970" s="43">
        <v>1</v>
      </c>
      <c r="O970" s="1">
        <f>DAY(Tabla14[[#This Row],[Fecha de rev]])</f>
        <v>0</v>
      </c>
      <c r="P970" s="1">
        <f>MONTH(Tabla14[[#This Row],[Fecha de rev]])</f>
        <v>1</v>
      </c>
      <c r="Q970" s="1">
        <f>YEAR(Tabla14[[#This Row],[Fecha de rev]])</f>
        <v>1900</v>
      </c>
      <c r="AF970" s="121"/>
    </row>
    <row r="971" spans="1:32" x14ac:dyDescent="0.2">
      <c r="A971" s="14">
        <v>733</v>
      </c>
      <c r="B971" s="3" t="s">
        <v>1205</v>
      </c>
      <c r="C971" s="27" t="s">
        <v>14</v>
      </c>
      <c r="D971" s="27" t="s">
        <v>404</v>
      </c>
      <c r="E971" s="27" t="s">
        <v>2591</v>
      </c>
      <c r="F971" s="4" t="s">
        <v>2592</v>
      </c>
      <c r="G971" s="4" t="s">
        <v>2678</v>
      </c>
      <c r="H971" s="4" t="s">
        <v>2450</v>
      </c>
      <c r="I971" s="27">
        <v>20.574162000000001</v>
      </c>
      <c r="J971" s="27">
        <v>-101.191463</v>
      </c>
      <c r="K971" s="3" t="s">
        <v>139</v>
      </c>
      <c r="L971" s="5" t="str">
        <f t="shared" si="30"/>
        <v>Ver en Google Maps</v>
      </c>
      <c r="M971" s="43">
        <v>2</v>
      </c>
      <c r="N971" s="7">
        <v>45941</v>
      </c>
      <c r="O971" s="1">
        <f>DAY(Tabla14[[#This Row],[Fecha de rev]])</f>
        <v>11</v>
      </c>
      <c r="P971" s="1">
        <f>MONTH(Tabla14[[#This Row],[Fecha de rev]])</f>
        <v>10</v>
      </c>
      <c r="Q971" s="1">
        <f>YEAR(Tabla14[[#This Row],[Fecha de rev]])</f>
        <v>2025</v>
      </c>
      <c r="R971" s="1">
        <v>1</v>
      </c>
      <c r="S971" s="1" t="s">
        <v>138</v>
      </c>
      <c r="T971" s="1" t="s">
        <v>138</v>
      </c>
      <c r="U971" s="1" t="s">
        <v>138</v>
      </c>
      <c r="V971" s="1" t="s">
        <v>138</v>
      </c>
      <c r="W971" s="1" t="s">
        <v>138</v>
      </c>
      <c r="X971" s="1" t="s">
        <v>138</v>
      </c>
      <c r="Y971" s="1" t="s">
        <v>138</v>
      </c>
      <c r="Z971" s="1" t="s">
        <v>138</v>
      </c>
      <c r="AA971" s="1">
        <v>127</v>
      </c>
      <c r="AB971" s="1">
        <v>141</v>
      </c>
      <c r="AC971" s="2" t="s">
        <v>968</v>
      </c>
      <c r="AD971" s="2" t="s">
        <v>957</v>
      </c>
      <c r="AE971" s="1">
        <f t="shared" ref="AE971:AE1021" si="31">COUNTIF(S971:Z971, "si")</f>
        <v>8</v>
      </c>
      <c r="AF971" s="121" t="s">
        <v>3116</v>
      </c>
    </row>
    <row r="972" spans="1:32" x14ac:dyDescent="0.2">
      <c r="A972" s="14">
        <v>752</v>
      </c>
      <c r="B972" s="3" t="s">
        <v>1205</v>
      </c>
      <c r="C972" s="27" t="s">
        <v>429</v>
      </c>
      <c r="D972" s="27" t="s">
        <v>17</v>
      </c>
      <c r="E972" s="27" t="s">
        <v>2593</v>
      </c>
      <c r="F972" s="4" t="s">
        <v>2594</v>
      </c>
      <c r="G972" s="4" t="s">
        <v>1786</v>
      </c>
      <c r="H972" s="4" t="s">
        <v>2450</v>
      </c>
      <c r="I972" s="27">
        <v>20.558250000000001</v>
      </c>
      <c r="J972" s="27">
        <v>-101.20511</v>
      </c>
      <c r="K972" s="3"/>
      <c r="L972" s="5" t="str">
        <f t="shared" si="30"/>
        <v>Ver en Google Maps</v>
      </c>
      <c r="M972" s="43">
        <v>1</v>
      </c>
      <c r="O972" s="1">
        <f>DAY(Tabla14[[#This Row],[Fecha de rev]])</f>
        <v>0</v>
      </c>
      <c r="P972" s="1">
        <f>MONTH(Tabla14[[#This Row],[Fecha de rev]])</f>
        <v>1</v>
      </c>
      <c r="Q972" s="1">
        <f>YEAR(Tabla14[[#This Row],[Fecha de rev]])</f>
        <v>1900</v>
      </c>
      <c r="AF972" s="121"/>
    </row>
    <row r="973" spans="1:32" x14ac:dyDescent="0.2">
      <c r="A973" s="14">
        <v>753</v>
      </c>
      <c r="B973" s="3" t="s">
        <v>1205</v>
      </c>
      <c r="C973" s="27" t="s">
        <v>429</v>
      </c>
      <c r="D973" s="27" t="s">
        <v>15</v>
      </c>
      <c r="E973" s="27" t="s">
        <v>2595</v>
      </c>
      <c r="F973" s="4" t="s">
        <v>2596</v>
      </c>
      <c r="G973" s="4" t="s">
        <v>2679</v>
      </c>
      <c r="H973" s="4" t="s">
        <v>2450</v>
      </c>
      <c r="I973" s="27">
        <v>20.559913999999999</v>
      </c>
      <c r="J973" s="27">
        <v>-101.197333</v>
      </c>
      <c r="K973" s="3"/>
      <c r="L973" s="5" t="str">
        <f t="shared" si="30"/>
        <v>Ver en Google Maps</v>
      </c>
      <c r="M973" s="43">
        <v>2</v>
      </c>
      <c r="O973" s="1">
        <f>DAY(Tabla14[[#This Row],[Fecha de rev]])</f>
        <v>0</v>
      </c>
      <c r="P973" s="1">
        <f>MONTH(Tabla14[[#This Row],[Fecha de rev]])</f>
        <v>1</v>
      </c>
      <c r="Q973" s="1">
        <f>YEAR(Tabla14[[#This Row],[Fecha de rev]])</f>
        <v>1900</v>
      </c>
      <c r="AF973" s="121"/>
    </row>
    <row r="974" spans="1:32" x14ac:dyDescent="0.2">
      <c r="A974" s="14">
        <v>788</v>
      </c>
      <c r="B974" s="3" t="s">
        <v>1205</v>
      </c>
      <c r="C974" s="27" t="s">
        <v>429</v>
      </c>
      <c r="D974" s="27" t="s">
        <v>132</v>
      </c>
      <c r="E974" s="27" t="s">
        <v>2597</v>
      </c>
      <c r="F974" s="4" t="s">
        <v>2598</v>
      </c>
      <c r="G974" s="4" t="s">
        <v>2680</v>
      </c>
      <c r="H974" s="4" t="s">
        <v>2450</v>
      </c>
      <c r="I974" s="27">
        <v>20.556531</v>
      </c>
      <c r="J974" s="27">
        <v>-101.220894</v>
      </c>
      <c r="K974" s="3"/>
      <c r="L974" s="5" t="str">
        <f t="shared" ref="L974:L1039" si="32">HYPERLINK("https://www.google.com/maps?q=" &amp; I974 &amp; "," &amp; J974, "Ver en Google Maps")</f>
        <v>Ver en Google Maps</v>
      </c>
      <c r="M974" s="43">
        <v>2</v>
      </c>
      <c r="O974" s="1">
        <f>DAY(Tabla14[[#This Row],[Fecha de rev]])</f>
        <v>0</v>
      </c>
      <c r="P974" s="1">
        <f>MONTH(Tabla14[[#This Row],[Fecha de rev]])</f>
        <v>1</v>
      </c>
      <c r="Q974" s="1">
        <f>YEAR(Tabla14[[#This Row],[Fecha de rev]])</f>
        <v>1900</v>
      </c>
      <c r="AF974" s="121"/>
    </row>
    <row r="975" spans="1:32" x14ac:dyDescent="0.2">
      <c r="A975" s="14">
        <v>801</v>
      </c>
      <c r="B975" s="3" t="s">
        <v>1205</v>
      </c>
      <c r="C975" s="27" t="s">
        <v>429</v>
      </c>
      <c r="D975" s="27" t="s">
        <v>132</v>
      </c>
      <c r="E975" s="27" t="s">
        <v>2599</v>
      </c>
      <c r="F975" s="4" t="s">
        <v>2600</v>
      </c>
      <c r="G975" s="4" t="s">
        <v>2650</v>
      </c>
      <c r="H975" s="4" t="s">
        <v>2450</v>
      </c>
      <c r="I975" s="27">
        <v>20.557220000000001</v>
      </c>
      <c r="J975" s="27">
        <v>-101.18300000000001</v>
      </c>
      <c r="K975" s="3"/>
      <c r="L975" s="5" t="str">
        <f t="shared" si="32"/>
        <v>Ver en Google Maps</v>
      </c>
      <c r="M975" s="43">
        <v>2</v>
      </c>
      <c r="O975" s="1">
        <f>DAY(Tabla14[[#This Row],[Fecha de rev]])</f>
        <v>0</v>
      </c>
      <c r="P975" s="1">
        <f>MONTH(Tabla14[[#This Row],[Fecha de rev]])</f>
        <v>1</v>
      </c>
      <c r="Q975" s="1">
        <f>YEAR(Tabla14[[#This Row],[Fecha de rev]])</f>
        <v>1900</v>
      </c>
      <c r="AF975" s="121"/>
    </row>
    <row r="976" spans="1:32" x14ac:dyDescent="0.2">
      <c r="A976" s="14">
        <v>809</v>
      </c>
      <c r="B976" s="3" t="s">
        <v>1205</v>
      </c>
      <c r="C976" s="27" t="s">
        <v>350</v>
      </c>
      <c r="D976" s="27" t="s">
        <v>404</v>
      </c>
      <c r="E976" s="27" t="s">
        <v>2601</v>
      </c>
      <c r="F976" s="4" t="s">
        <v>2602</v>
      </c>
      <c r="G976" s="4" t="s">
        <v>1786</v>
      </c>
      <c r="H976" s="4" t="s">
        <v>2450</v>
      </c>
      <c r="I976" s="27">
        <v>20.559443999999999</v>
      </c>
      <c r="J976" s="27">
        <v>-101.202836</v>
      </c>
      <c r="K976" s="3"/>
      <c r="L976" s="5" t="str">
        <f t="shared" si="32"/>
        <v>Ver en Google Maps</v>
      </c>
      <c r="M976" s="43">
        <v>1</v>
      </c>
      <c r="O976" s="1">
        <f>DAY(Tabla14[[#This Row],[Fecha de rev]])</f>
        <v>0</v>
      </c>
      <c r="P976" s="1">
        <f>MONTH(Tabla14[[#This Row],[Fecha de rev]])</f>
        <v>1</v>
      </c>
      <c r="Q976" s="1">
        <f>YEAR(Tabla14[[#This Row],[Fecha de rev]])</f>
        <v>1900</v>
      </c>
      <c r="AF976" s="121"/>
    </row>
    <row r="977" spans="1:32" x14ac:dyDescent="0.2">
      <c r="A977" s="14">
        <v>810</v>
      </c>
      <c r="B977" s="3" t="s">
        <v>1205</v>
      </c>
      <c r="C977" s="27" t="s">
        <v>350</v>
      </c>
      <c r="D977" s="27" t="s">
        <v>404</v>
      </c>
      <c r="E977" s="27" t="s">
        <v>2603</v>
      </c>
      <c r="F977" s="4" t="s">
        <v>2604</v>
      </c>
      <c r="G977" s="4" t="s">
        <v>2681</v>
      </c>
      <c r="H977" s="4" t="s">
        <v>2450</v>
      </c>
      <c r="I977" s="27">
        <v>20.554400000000001</v>
      </c>
      <c r="J977" s="27">
        <v>-101.19996</v>
      </c>
      <c r="K977" s="3"/>
      <c r="L977" s="5" t="str">
        <f t="shared" si="32"/>
        <v>Ver en Google Maps</v>
      </c>
      <c r="M977" s="43">
        <v>1</v>
      </c>
      <c r="O977" s="1">
        <f>DAY(Tabla14[[#This Row],[Fecha de rev]])</f>
        <v>0</v>
      </c>
      <c r="P977" s="1">
        <f>MONTH(Tabla14[[#This Row],[Fecha de rev]])</f>
        <v>1</v>
      </c>
      <c r="Q977" s="1">
        <f>YEAR(Tabla14[[#This Row],[Fecha de rev]])</f>
        <v>1900</v>
      </c>
      <c r="AF977" s="121"/>
    </row>
    <row r="978" spans="1:32" x14ac:dyDescent="0.2">
      <c r="A978" s="14">
        <v>863</v>
      </c>
      <c r="B978" s="3" t="s">
        <v>1205</v>
      </c>
      <c r="C978" s="27" t="s">
        <v>14</v>
      </c>
      <c r="D978" s="27" t="s">
        <v>404</v>
      </c>
      <c r="E978" s="27" t="s">
        <v>2605</v>
      </c>
      <c r="F978" s="4" t="s">
        <v>2606</v>
      </c>
      <c r="G978" s="4" t="s">
        <v>1232</v>
      </c>
      <c r="H978" s="4" t="s">
        <v>2450</v>
      </c>
      <c r="I978" s="27">
        <v>20.571918</v>
      </c>
      <c r="J978" s="27">
        <v>-101.204093</v>
      </c>
      <c r="K978" s="3"/>
      <c r="L978" s="5" t="str">
        <f t="shared" si="32"/>
        <v>Ver en Google Maps</v>
      </c>
      <c r="M978" s="43">
        <v>1</v>
      </c>
      <c r="O978" s="1">
        <f>DAY(Tabla14[[#This Row],[Fecha de rev]])</f>
        <v>0</v>
      </c>
      <c r="P978" s="1">
        <f>MONTH(Tabla14[[#This Row],[Fecha de rev]])</f>
        <v>1</v>
      </c>
      <c r="Q978" s="1">
        <f>YEAR(Tabla14[[#This Row],[Fecha de rev]])</f>
        <v>1900</v>
      </c>
      <c r="AF978" s="121"/>
    </row>
    <row r="979" spans="1:32" x14ac:dyDescent="0.2">
      <c r="A979" s="14">
        <v>883</v>
      </c>
      <c r="B979" s="3" t="s">
        <v>1205</v>
      </c>
      <c r="C979" s="27" t="s">
        <v>14</v>
      </c>
      <c r="D979" s="27" t="s">
        <v>404</v>
      </c>
      <c r="E979" s="27" t="s">
        <v>2607</v>
      </c>
      <c r="F979" s="4" t="s">
        <v>2608</v>
      </c>
      <c r="G979" s="4" t="s">
        <v>1232</v>
      </c>
      <c r="H979" s="4" t="s">
        <v>2450</v>
      </c>
      <c r="I979" s="27">
        <v>20.568100000000001</v>
      </c>
      <c r="J979" s="27">
        <v>-101.199</v>
      </c>
      <c r="K979" s="3"/>
      <c r="L979" s="5" t="str">
        <f t="shared" si="32"/>
        <v>Ver en Google Maps</v>
      </c>
      <c r="M979" s="43">
        <v>1</v>
      </c>
      <c r="O979" s="1">
        <f>DAY(Tabla14[[#This Row],[Fecha de rev]])</f>
        <v>0</v>
      </c>
      <c r="P979" s="1">
        <f>MONTH(Tabla14[[#This Row],[Fecha de rev]])</f>
        <v>1</v>
      </c>
      <c r="Q979" s="1">
        <f>YEAR(Tabla14[[#This Row],[Fecha de rev]])</f>
        <v>1900</v>
      </c>
      <c r="AF979" s="121"/>
    </row>
    <row r="980" spans="1:32" x14ac:dyDescent="0.2">
      <c r="A980" s="14">
        <v>888</v>
      </c>
      <c r="B980" s="3" t="s">
        <v>1205</v>
      </c>
      <c r="C980" s="27" t="s">
        <v>14</v>
      </c>
      <c r="D980" s="27" t="s">
        <v>404</v>
      </c>
      <c r="E980" s="27" t="s">
        <v>2609</v>
      </c>
      <c r="F980" s="4" t="s">
        <v>2610</v>
      </c>
      <c r="G980" s="4" t="s">
        <v>2682</v>
      </c>
      <c r="H980" s="4" t="s">
        <v>2450</v>
      </c>
      <c r="I980" s="27">
        <v>20.588001999999999</v>
      </c>
      <c r="J980" s="27">
        <v>-101.21852699999999</v>
      </c>
      <c r="K980" s="3"/>
      <c r="L980" s="5" t="str">
        <f t="shared" si="32"/>
        <v>Ver en Google Maps</v>
      </c>
      <c r="M980" s="43">
        <v>1</v>
      </c>
      <c r="O980" s="1">
        <f>DAY(Tabla14[[#This Row],[Fecha de rev]])</f>
        <v>0</v>
      </c>
      <c r="P980" s="1">
        <f>MONTH(Tabla14[[#This Row],[Fecha de rev]])</f>
        <v>1</v>
      </c>
      <c r="Q980" s="1">
        <f>YEAR(Tabla14[[#This Row],[Fecha de rev]])</f>
        <v>1900</v>
      </c>
      <c r="AF980" s="121"/>
    </row>
    <row r="981" spans="1:32" x14ac:dyDescent="0.2">
      <c r="A981" s="14">
        <v>917</v>
      </c>
      <c r="B981" s="3" t="s">
        <v>1205</v>
      </c>
      <c r="C981" s="27" t="s">
        <v>14</v>
      </c>
      <c r="D981" s="27" t="s">
        <v>404</v>
      </c>
      <c r="E981" s="27" t="s">
        <v>2611</v>
      </c>
      <c r="F981" s="4" t="s">
        <v>2612</v>
      </c>
      <c r="G981" s="4" t="s">
        <v>2683</v>
      </c>
      <c r="H981" s="4" t="s">
        <v>2450</v>
      </c>
      <c r="I981" s="27">
        <v>20.594223</v>
      </c>
      <c r="J981" s="27">
        <v>-101.189674</v>
      </c>
      <c r="K981" s="3" t="s">
        <v>139</v>
      </c>
      <c r="L981" s="5" t="str">
        <f t="shared" si="32"/>
        <v>Ver en Google Maps</v>
      </c>
      <c r="M981" s="43">
        <v>1</v>
      </c>
      <c r="N981" s="7">
        <v>45941</v>
      </c>
      <c r="O981" s="1">
        <f>DAY(Tabla14[[#This Row],[Fecha de rev]])</f>
        <v>11</v>
      </c>
      <c r="P981" s="1">
        <f>MONTH(Tabla14[[#This Row],[Fecha de rev]])</f>
        <v>10</v>
      </c>
      <c r="Q981" s="1">
        <f>YEAR(Tabla14[[#This Row],[Fecha de rev]])</f>
        <v>2025</v>
      </c>
      <c r="R981" s="1">
        <v>1</v>
      </c>
      <c r="S981" s="1" t="s">
        <v>138</v>
      </c>
      <c r="T981" s="1" t="s">
        <v>138</v>
      </c>
      <c r="U981" s="1" t="s">
        <v>138</v>
      </c>
      <c r="V981" s="1" t="s">
        <v>934</v>
      </c>
      <c r="W981" s="1" t="s">
        <v>138</v>
      </c>
      <c r="X981" s="1" t="s">
        <v>138</v>
      </c>
      <c r="Y981" s="1" t="s">
        <v>138</v>
      </c>
      <c r="Z981" s="1" t="s">
        <v>934</v>
      </c>
      <c r="AA981" s="1">
        <v>1.52</v>
      </c>
      <c r="AB981" s="1">
        <v>0.85</v>
      </c>
      <c r="AC981" s="2" t="s">
        <v>3024</v>
      </c>
      <c r="AD981" s="2" t="s">
        <v>957</v>
      </c>
      <c r="AE981" s="1">
        <f t="shared" si="31"/>
        <v>6</v>
      </c>
      <c r="AF981" s="121"/>
    </row>
    <row r="982" spans="1:32" x14ac:dyDescent="0.2">
      <c r="A982" s="14">
        <v>938</v>
      </c>
      <c r="B982" s="3" t="s">
        <v>1205</v>
      </c>
      <c r="C982" s="27" t="s">
        <v>429</v>
      </c>
      <c r="D982" s="27" t="s">
        <v>132</v>
      </c>
      <c r="E982" s="27" t="s">
        <v>2613</v>
      </c>
      <c r="F982" s="4" t="s">
        <v>2614</v>
      </c>
      <c r="G982" s="4" t="s">
        <v>2684</v>
      </c>
      <c r="H982" s="4" t="s">
        <v>2450</v>
      </c>
      <c r="I982" s="27">
        <v>20.557234000000001</v>
      </c>
      <c r="J982" s="27">
        <v>-101.19852400000001</v>
      </c>
      <c r="K982" s="3"/>
      <c r="L982" s="5" t="str">
        <f t="shared" si="32"/>
        <v>Ver en Google Maps</v>
      </c>
      <c r="M982" s="43">
        <v>3</v>
      </c>
      <c r="O982" s="1">
        <f>DAY(Tabla14[[#This Row],[Fecha de rev]])</f>
        <v>0</v>
      </c>
      <c r="P982" s="1">
        <f>MONTH(Tabla14[[#This Row],[Fecha de rev]])</f>
        <v>1</v>
      </c>
      <c r="Q982" s="1">
        <f>YEAR(Tabla14[[#This Row],[Fecha de rev]])</f>
        <v>1900</v>
      </c>
      <c r="AF982" s="121"/>
    </row>
    <row r="983" spans="1:32" x14ac:dyDescent="0.2">
      <c r="A983" s="14">
        <v>954</v>
      </c>
      <c r="B983" s="3" t="s">
        <v>1205</v>
      </c>
      <c r="C983" s="27" t="s">
        <v>429</v>
      </c>
      <c r="D983" s="27" t="s">
        <v>132</v>
      </c>
      <c r="E983" s="27" t="s">
        <v>2615</v>
      </c>
      <c r="F983" s="4" t="s">
        <v>2616</v>
      </c>
      <c r="G983" s="4" t="s">
        <v>2685</v>
      </c>
      <c r="H983" s="4" t="s">
        <v>2450</v>
      </c>
      <c r="I983" s="27">
        <v>20.524308000000001</v>
      </c>
      <c r="J983" s="27">
        <v>-101.200052</v>
      </c>
      <c r="K983" s="3"/>
      <c r="L983" s="5" t="str">
        <f t="shared" si="32"/>
        <v>Ver en Google Maps</v>
      </c>
      <c r="M983" s="43">
        <v>2</v>
      </c>
      <c r="O983" s="1">
        <f>DAY(Tabla14[[#This Row],[Fecha de rev]])</f>
        <v>0</v>
      </c>
      <c r="P983" s="1">
        <f>MONTH(Tabla14[[#This Row],[Fecha de rev]])</f>
        <v>1</v>
      </c>
      <c r="Q983" s="1">
        <f>YEAR(Tabla14[[#This Row],[Fecha de rev]])</f>
        <v>1900</v>
      </c>
      <c r="AF983" s="121"/>
    </row>
    <row r="984" spans="1:32" x14ac:dyDescent="0.2">
      <c r="A984" s="14">
        <v>993</v>
      </c>
      <c r="B984" s="3" t="s">
        <v>1205</v>
      </c>
      <c r="C984" s="27" t="s">
        <v>87</v>
      </c>
      <c r="D984" s="27" t="s">
        <v>805</v>
      </c>
      <c r="E984" s="27" t="s">
        <v>2617</v>
      </c>
      <c r="F984" s="4" t="s">
        <v>2618</v>
      </c>
      <c r="G984" s="4" t="s">
        <v>2686</v>
      </c>
      <c r="H984" s="4" t="s">
        <v>2450</v>
      </c>
      <c r="I984" s="27">
        <v>20.548335999999999</v>
      </c>
      <c r="J984" s="27">
        <v>-101.203763</v>
      </c>
      <c r="K984" s="3"/>
      <c r="L984" s="5" t="str">
        <f t="shared" si="32"/>
        <v>Ver en Google Maps</v>
      </c>
      <c r="M984" s="43">
        <v>2</v>
      </c>
      <c r="O984" s="1">
        <f>DAY(Tabla14[[#This Row],[Fecha de rev]])</f>
        <v>0</v>
      </c>
      <c r="P984" s="1">
        <f>MONTH(Tabla14[[#This Row],[Fecha de rev]])</f>
        <v>1</v>
      </c>
      <c r="Q984" s="1">
        <f>YEAR(Tabla14[[#This Row],[Fecha de rev]])</f>
        <v>1900</v>
      </c>
      <c r="AF984" s="121"/>
    </row>
    <row r="985" spans="1:32" x14ac:dyDescent="0.2">
      <c r="A985" s="14">
        <v>1007</v>
      </c>
      <c r="B985" s="3" t="s">
        <v>1205</v>
      </c>
      <c r="C985" s="27" t="s">
        <v>87</v>
      </c>
      <c r="D985" s="27" t="s">
        <v>563</v>
      </c>
      <c r="E985" s="27" t="s">
        <v>2619</v>
      </c>
      <c r="F985" s="4" t="s">
        <v>2620</v>
      </c>
      <c r="G985" s="4" t="s">
        <v>2687</v>
      </c>
      <c r="H985" s="4" t="s">
        <v>2450</v>
      </c>
      <c r="I985" s="27">
        <v>20.567720999999999</v>
      </c>
      <c r="J985" s="27">
        <v>-101.182665</v>
      </c>
      <c r="K985" s="3" t="s">
        <v>139</v>
      </c>
      <c r="L985" s="5" t="str">
        <f t="shared" si="32"/>
        <v>Ver en Google Maps</v>
      </c>
      <c r="M985" s="43">
        <v>2</v>
      </c>
      <c r="N985" s="7">
        <v>45941</v>
      </c>
      <c r="O985" s="1">
        <f>DAY(Tabla14[[#This Row],[Fecha de rev]])</f>
        <v>11</v>
      </c>
      <c r="P985" s="1">
        <f>MONTH(Tabla14[[#This Row],[Fecha de rev]])</f>
        <v>10</v>
      </c>
      <c r="Q985" s="1">
        <f>YEAR(Tabla14[[#This Row],[Fecha de rev]])</f>
        <v>2025</v>
      </c>
      <c r="R985" s="1">
        <v>1</v>
      </c>
      <c r="S985" s="1" t="s">
        <v>138</v>
      </c>
      <c r="T985" s="1" t="s">
        <v>138</v>
      </c>
      <c r="U985" s="1" t="s">
        <v>138</v>
      </c>
      <c r="V985" s="1" t="s">
        <v>138</v>
      </c>
      <c r="W985" s="1" t="s">
        <v>138</v>
      </c>
      <c r="X985" s="1" t="s">
        <v>138</v>
      </c>
      <c r="Y985" s="1" t="s">
        <v>138</v>
      </c>
      <c r="Z985" s="1" t="s">
        <v>138</v>
      </c>
      <c r="AA985" s="1">
        <v>101</v>
      </c>
      <c r="AB985" s="1">
        <v>119</v>
      </c>
      <c r="AC985" s="2" t="s">
        <v>968</v>
      </c>
      <c r="AD985" s="2" t="s">
        <v>957</v>
      </c>
      <c r="AE985" s="1">
        <f t="shared" si="31"/>
        <v>8</v>
      </c>
      <c r="AF985" s="121" t="s">
        <v>3116</v>
      </c>
    </row>
    <row r="986" spans="1:32" x14ac:dyDescent="0.2">
      <c r="A986" s="14">
        <v>1020</v>
      </c>
      <c r="B986" s="3" t="s">
        <v>1205</v>
      </c>
      <c r="C986" s="27" t="s">
        <v>87</v>
      </c>
      <c r="D986" s="27" t="s">
        <v>782</v>
      </c>
      <c r="E986" s="27" t="s">
        <v>2621</v>
      </c>
      <c r="F986" s="4" t="s">
        <v>2622</v>
      </c>
      <c r="G986" s="4" t="s">
        <v>2642</v>
      </c>
      <c r="H986" s="4" t="s">
        <v>2450</v>
      </c>
      <c r="I986" s="27">
        <v>20.581654</v>
      </c>
      <c r="J986" s="27">
        <v>-101.197132</v>
      </c>
      <c r="K986" s="3" t="s">
        <v>139</v>
      </c>
      <c r="L986" s="5" t="str">
        <f t="shared" si="32"/>
        <v>Ver en Google Maps</v>
      </c>
      <c r="M986" s="43">
        <v>2</v>
      </c>
      <c r="N986" s="7">
        <v>45941</v>
      </c>
      <c r="O986" s="1">
        <f>DAY(Tabla14[[#This Row],[Fecha de rev]])</f>
        <v>11</v>
      </c>
      <c r="P986" s="1">
        <f>MONTH(Tabla14[[#This Row],[Fecha de rev]])</f>
        <v>10</v>
      </c>
      <c r="Q986" s="1">
        <f>YEAR(Tabla14[[#This Row],[Fecha de rev]])</f>
        <v>2025</v>
      </c>
      <c r="R986" s="1">
        <v>1</v>
      </c>
      <c r="S986" s="1" t="s">
        <v>138</v>
      </c>
      <c r="T986" s="1" t="s">
        <v>138</v>
      </c>
      <c r="U986" s="1" t="s">
        <v>138</v>
      </c>
      <c r="V986" s="1" t="s">
        <v>138</v>
      </c>
      <c r="W986" s="1" t="s">
        <v>138</v>
      </c>
      <c r="X986" s="1" t="s">
        <v>138</v>
      </c>
      <c r="Y986" s="1" t="s">
        <v>138</v>
      </c>
      <c r="Z986" s="1" t="s">
        <v>138</v>
      </c>
      <c r="AA986" s="1">
        <v>79.3</v>
      </c>
      <c r="AB986" s="1">
        <v>44.2</v>
      </c>
      <c r="AC986" s="2" t="s">
        <v>968</v>
      </c>
      <c r="AD986" s="2" t="s">
        <v>957</v>
      </c>
      <c r="AE986" s="1">
        <f t="shared" si="31"/>
        <v>8</v>
      </c>
      <c r="AF986" s="121" t="s">
        <v>3116</v>
      </c>
    </row>
    <row r="987" spans="1:32" x14ac:dyDescent="0.2">
      <c r="A987" s="14">
        <v>1043</v>
      </c>
      <c r="B987" s="3" t="s">
        <v>1205</v>
      </c>
      <c r="C987" s="27" t="s">
        <v>87</v>
      </c>
      <c r="D987" s="27" t="s">
        <v>782</v>
      </c>
      <c r="E987" s="27" t="s">
        <v>2623</v>
      </c>
      <c r="F987" s="4" t="s">
        <v>2624</v>
      </c>
      <c r="G987" s="4" t="s">
        <v>2688</v>
      </c>
      <c r="H987" s="4" t="s">
        <v>2450</v>
      </c>
      <c r="I987" s="27">
        <v>20.591002</v>
      </c>
      <c r="J987" s="27">
        <v>-101.218755</v>
      </c>
      <c r="K987" s="3"/>
      <c r="L987" s="5" t="str">
        <f t="shared" si="32"/>
        <v>Ver en Google Maps</v>
      </c>
      <c r="M987" s="43">
        <v>4</v>
      </c>
      <c r="O987" s="1">
        <f>DAY(Tabla14[[#This Row],[Fecha de rev]])</f>
        <v>0</v>
      </c>
      <c r="P987" s="1">
        <f>MONTH(Tabla14[[#This Row],[Fecha de rev]])</f>
        <v>1</v>
      </c>
      <c r="Q987" s="1">
        <f>YEAR(Tabla14[[#This Row],[Fecha de rev]])</f>
        <v>1900</v>
      </c>
      <c r="AF987" s="121"/>
    </row>
    <row r="988" spans="1:32" x14ac:dyDescent="0.2">
      <c r="A988" s="14">
        <v>1051</v>
      </c>
      <c r="B988" s="3" t="s">
        <v>1205</v>
      </c>
      <c r="C988" s="27" t="s">
        <v>87</v>
      </c>
      <c r="D988" s="27" t="s">
        <v>563</v>
      </c>
      <c r="E988" s="27" t="s">
        <v>2625</v>
      </c>
      <c r="F988" s="4" t="s">
        <v>2626</v>
      </c>
      <c r="G988" s="4" t="s">
        <v>1790</v>
      </c>
      <c r="H988" s="4" t="s">
        <v>2450</v>
      </c>
      <c r="I988" s="27">
        <v>20.594636999999999</v>
      </c>
      <c r="J988" s="27">
        <v>-101.20295</v>
      </c>
      <c r="K988" s="3"/>
      <c r="L988" s="5" t="str">
        <f t="shared" si="32"/>
        <v>Ver en Google Maps</v>
      </c>
      <c r="M988" s="43">
        <v>2</v>
      </c>
      <c r="O988" s="1">
        <f>DAY(Tabla14[[#This Row],[Fecha de rev]])</f>
        <v>0</v>
      </c>
      <c r="P988" s="1">
        <f>MONTH(Tabla14[[#This Row],[Fecha de rev]])</f>
        <v>1</v>
      </c>
      <c r="Q988" s="1">
        <f>YEAR(Tabla14[[#This Row],[Fecha de rev]])</f>
        <v>1900</v>
      </c>
      <c r="AF988" s="121"/>
    </row>
    <row r="989" spans="1:32" x14ac:dyDescent="0.2">
      <c r="A989" s="14">
        <v>1059</v>
      </c>
      <c r="B989" s="3" t="s">
        <v>1205</v>
      </c>
      <c r="C989" s="27" t="s">
        <v>14</v>
      </c>
      <c r="D989" s="27" t="s">
        <v>735</v>
      </c>
      <c r="E989" s="27" t="s">
        <v>2627</v>
      </c>
      <c r="F989" s="4" t="s">
        <v>2628</v>
      </c>
      <c r="G989" s="4" t="s">
        <v>2651</v>
      </c>
      <c r="H989" s="4" t="s">
        <v>2450</v>
      </c>
      <c r="I989" s="27">
        <v>20.568480000000001</v>
      </c>
      <c r="J989" s="27">
        <v>-101.21537499999999</v>
      </c>
      <c r="K989" s="3"/>
      <c r="L989" s="5" t="str">
        <f t="shared" si="32"/>
        <v>Ver en Google Maps</v>
      </c>
      <c r="M989" s="43">
        <v>2</v>
      </c>
      <c r="O989" s="1">
        <f>DAY(Tabla14[[#This Row],[Fecha de rev]])</f>
        <v>0</v>
      </c>
      <c r="P989" s="1">
        <f>MONTH(Tabla14[[#This Row],[Fecha de rev]])</f>
        <v>1</v>
      </c>
      <c r="Q989" s="1">
        <f>YEAR(Tabla14[[#This Row],[Fecha de rev]])</f>
        <v>1900</v>
      </c>
      <c r="AF989" s="121"/>
    </row>
    <row r="990" spans="1:32" x14ac:dyDescent="0.2">
      <c r="A990" s="14">
        <v>1060</v>
      </c>
      <c r="B990" s="3" t="s">
        <v>1205</v>
      </c>
      <c r="C990" s="27" t="s">
        <v>14</v>
      </c>
      <c r="D990" s="27" t="s">
        <v>735</v>
      </c>
      <c r="E990" s="27" t="s">
        <v>2629</v>
      </c>
      <c r="F990" s="4" t="s">
        <v>2630</v>
      </c>
      <c r="G990" s="4" t="s">
        <v>2677</v>
      </c>
      <c r="H990" s="4" t="s">
        <v>2450</v>
      </c>
      <c r="I990" s="27">
        <v>20.554542000000001</v>
      </c>
      <c r="J990" s="27">
        <v>-101.192831</v>
      </c>
      <c r="K990" s="3"/>
      <c r="L990" s="5" t="str">
        <f t="shared" si="32"/>
        <v>Ver en Google Maps</v>
      </c>
      <c r="M990" s="43">
        <v>2</v>
      </c>
      <c r="O990" s="1">
        <f>DAY(Tabla14[[#This Row],[Fecha de rev]])</f>
        <v>0</v>
      </c>
      <c r="P990" s="1">
        <f>MONTH(Tabla14[[#This Row],[Fecha de rev]])</f>
        <v>1</v>
      </c>
      <c r="Q990" s="1">
        <f>YEAR(Tabla14[[#This Row],[Fecha de rev]])</f>
        <v>1900</v>
      </c>
      <c r="AF990" s="121"/>
    </row>
    <row r="991" spans="1:32" x14ac:dyDescent="0.2">
      <c r="A991" s="14">
        <v>1072</v>
      </c>
      <c r="B991" s="3" t="s">
        <v>1205</v>
      </c>
      <c r="C991" s="27" t="s">
        <v>429</v>
      </c>
      <c r="D991" s="27" t="s">
        <v>132</v>
      </c>
      <c r="E991" s="27" t="s">
        <v>2631</v>
      </c>
      <c r="F991" s="4" t="s">
        <v>2632</v>
      </c>
      <c r="G991" s="4" t="s">
        <v>2665</v>
      </c>
      <c r="H991" s="4" t="s">
        <v>2450</v>
      </c>
      <c r="I991" s="27">
        <v>20.54674</v>
      </c>
      <c r="J991" s="27">
        <v>-101.20717</v>
      </c>
      <c r="K991" s="3"/>
      <c r="L991" s="5" t="str">
        <f t="shared" si="32"/>
        <v>Ver en Google Maps</v>
      </c>
      <c r="M991" s="43">
        <v>2</v>
      </c>
      <c r="O991" s="1">
        <f>DAY(Tabla14[[#This Row],[Fecha de rev]])</f>
        <v>0</v>
      </c>
      <c r="P991" s="1">
        <f>MONTH(Tabla14[[#This Row],[Fecha de rev]])</f>
        <v>1</v>
      </c>
      <c r="Q991" s="1">
        <f>YEAR(Tabla14[[#This Row],[Fecha de rev]])</f>
        <v>1900</v>
      </c>
      <c r="AF991" s="121"/>
    </row>
    <row r="992" spans="1:32" x14ac:dyDescent="0.2">
      <c r="A992" s="14">
        <v>1073</v>
      </c>
      <c r="B992" s="3" t="s">
        <v>1205</v>
      </c>
      <c r="C992" s="27" t="s">
        <v>429</v>
      </c>
      <c r="D992" s="27" t="s">
        <v>132</v>
      </c>
      <c r="E992" s="27" t="s">
        <v>2633</v>
      </c>
      <c r="F992" s="4" t="s">
        <v>2634</v>
      </c>
      <c r="G992" s="4" t="s">
        <v>2689</v>
      </c>
      <c r="H992" s="4" t="s">
        <v>2450</v>
      </c>
      <c r="I992" s="27">
        <v>20.550219999999999</v>
      </c>
      <c r="J992" s="27">
        <v>-101.195825</v>
      </c>
      <c r="K992" s="3"/>
      <c r="L992" s="5" t="str">
        <f t="shared" si="32"/>
        <v>Ver en Google Maps</v>
      </c>
      <c r="M992" s="43">
        <v>2</v>
      </c>
      <c r="O992" s="1">
        <f>DAY(Tabla14[[#This Row],[Fecha de rev]])</f>
        <v>0</v>
      </c>
      <c r="P992" s="1">
        <f>MONTH(Tabla14[[#This Row],[Fecha de rev]])</f>
        <v>1</v>
      </c>
      <c r="Q992" s="1">
        <f>YEAR(Tabla14[[#This Row],[Fecha de rev]])</f>
        <v>1900</v>
      </c>
      <c r="AF992" s="121"/>
    </row>
    <row r="993" spans="1:32" ht="12.75" thickBot="1" x14ac:dyDescent="0.25">
      <c r="A993" s="16">
        <v>1088</v>
      </c>
      <c r="B993" s="17" t="s">
        <v>1205</v>
      </c>
      <c r="C993" s="28" t="s">
        <v>350</v>
      </c>
      <c r="D993" s="28" t="s">
        <v>404</v>
      </c>
      <c r="E993" s="28" t="s">
        <v>2635</v>
      </c>
      <c r="F993" s="18" t="s">
        <v>2636</v>
      </c>
      <c r="G993" s="18" t="s">
        <v>1232</v>
      </c>
      <c r="H993" s="18" t="s">
        <v>2450</v>
      </c>
      <c r="I993" s="28">
        <v>20.568828</v>
      </c>
      <c r="J993" s="28">
        <v>-101.19524</v>
      </c>
      <c r="K993" s="17"/>
      <c r="L993" s="19" t="str">
        <f t="shared" si="32"/>
        <v>Ver en Google Maps</v>
      </c>
      <c r="M993" s="44">
        <v>1</v>
      </c>
      <c r="O993" s="1">
        <f>DAY(Tabla14[[#This Row],[Fecha de rev]])</f>
        <v>0</v>
      </c>
      <c r="P993" s="1">
        <f>MONTH(Tabla14[[#This Row],[Fecha de rev]])</f>
        <v>1</v>
      </c>
      <c r="Q993" s="1">
        <f>YEAR(Tabla14[[#This Row],[Fecha de rev]])</f>
        <v>1900</v>
      </c>
      <c r="AF993" s="121"/>
    </row>
    <row r="994" spans="1:32" x14ac:dyDescent="0.2">
      <c r="A994" s="14">
        <v>48</v>
      </c>
      <c r="B994" s="3" t="s">
        <v>1205</v>
      </c>
      <c r="C994" s="27" t="s">
        <v>7</v>
      </c>
      <c r="D994" s="27" t="s">
        <v>404</v>
      </c>
      <c r="E994" s="27" t="s">
        <v>2690</v>
      </c>
      <c r="F994" s="4" t="s">
        <v>2691</v>
      </c>
      <c r="G994" s="4" t="s">
        <v>2967</v>
      </c>
      <c r="H994" s="4" t="s">
        <v>2692</v>
      </c>
      <c r="I994" s="27">
        <v>20.999652999999999</v>
      </c>
      <c r="J994" s="27">
        <v>-101.29354600000001</v>
      </c>
      <c r="K994" s="3" t="s">
        <v>139</v>
      </c>
      <c r="L994" s="5" t="str">
        <f t="shared" si="32"/>
        <v>Ver en Google Maps</v>
      </c>
      <c r="M994" s="5">
        <v>1</v>
      </c>
      <c r="N994" s="7">
        <v>45944</v>
      </c>
      <c r="O994" s="1">
        <f>DAY(Tabla14[[#This Row],[Fecha de rev]])</f>
        <v>14</v>
      </c>
      <c r="P994" s="1">
        <f>MONTH(Tabla14[[#This Row],[Fecha de rev]])</f>
        <v>10</v>
      </c>
      <c r="Q994" s="1">
        <f>YEAR(Tabla14[[#This Row],[Fecha de rev]])</f>
        <v>2025</v>
      </c>
      <c r="R994" s="1">
        <v>1</v>
      </c>
      <c r="S994" s="1" t="s">
        <v>138</v>
      </c>
      <c r="T994" s="1" t="s">
        <v>138</v>
      </c>
      <c r="U994" s="1" t="s">
        <v>138</v>
      </c>
      <c r="V994" s="1" t="s">
        <v>138</v>
      </c>
      <c r="W994" s="1" t="s">
        <v>138</v>
      </c>
      <c r="X994" s="1" t="s">
        <v>138</v>
      </c>
      <c r="Y994" s="1" t="s">
        <v>138</v>
      </c>
      <c r="Z994" s="1" t="s">
        <v>138</v>
      </c>
      <c r="AA994" s="1">
        <v>92.2</v>
      </c>
      <c r="AB994" s="1">
        <v>46.4</v>
      </c>
      <c r="AC994" s="2" t="s">
        <v>968</v>
      </c>
      <c r="AD994" s="2" t="s">
        <v>2437</v>
      </c>
      <c r="AE994" s="1">
        <f t="shared" si="31"/>
        <v>8</v>
      </c>
      <c r="AF994" s="121" t="s">
        <v>3116</v>
      </c>
    </row>
    <row r="995" spans="1:32" x14ac:dyDescent="0.2">
      <c r="A995" s="14">
        <v>49</v>
      </c>
      <c r="B995" s="3" t="s">
        <v>1205</v>
      </c>
      <c r="C995" s="27" t="s">
        <v>7</v>
      </c>
      <c r="D995" s="27" t="s">
        <v>404</v>
      </c>
      <c r="E995" s="27" t="s">
        <v>2693</v>
      </c>
      <c r="F995" s="4" t="s">
        <v>2694</v>
      </c>
      <c r="G995" s="4" t="s">
        <v>2968</v>
      </c>
      <c r="H995" s="4" t="s">
        <v>2692</v>
      </c>
      <c r="I995" s="27">
        <v>20.994396999999999</v>
      </c>
      <c r="J995" s="27">
        <v>-101.293952</v>
      </c>
      <c r="K995" s="3" t="s">
        <v>139</v>
      </c>
      <c r="L995" s="5" t="str">
        <f t="shared" si="32"/>
        <v>Ver en Google Maps</v>
      </c>
      <c r="M995" s="5">
        <v>1</v>
      </c>
      <c r="N995" s="7">
        <v>45944</v>
      </c>
      <c r="O995" s="1">
        <f>DAY(Tabla14[[#This Row],[Fecha de rev]])</f>
        <v>14</v>
      </c>
      <c r="P995" s="1">
        <f>MONTH(Tabla14[[#This Row],[Fecha de rev]])</f>
        <v>10</v>
      </c>
      <c r="Q995" s="1">
        <f>YEAR(Tabla14[[#This Row],[Fecha de rev]])</f>
        <v>2025</v>
      </c>
      <c r="R995" s="1">
        <v>1</v>
      </c>
      <c r="S995" s="1" t="s">
        <v>138</v>
      </c>
      <c r="T995" s="1" t="s">
        <v>138</v>
      </c>
      <c r="U995" s="1" t="s">
        <v>138</v>
      </c>
      <c r="V995" s="1" t="s">
        <v>138</v>
      </c>
      <c r="W995" s="1" t="s">
        <v>138</v>
      </c>
      <c r="X995" s="1" t="s">
        <v>138</v>
      </c>
      <c r="Y995" s="1" t="s">
        <v>138</v>
      </c>
      <c r="Z995" s="1" t="s">
        <v>138</v>
      </c>
      <c r="AA995" s="1">
        <v>21</v>
      </c>
      <c r="AB995" s="1">
        <v>1.5</v>
      </c>
      <c r="AC995" s="2" t="s">
        <v>968</v>
      </c>
      <c r="AD995" s="2" t="s">
        <v>2437</v>
      </c>
      <c r="AE995" s="1">
        <f t="shared" si="31"/>
        <v>8</v>
      </c>
      <c r="AF995" s="121" t="s">
        <v>3116</v>
      </c>
    </row>
    <row r="996" spans="1:32" x14ac:dyDescent="0.2">
      <c r="A996" s="14">
        <v>50</v>
      </c>
      <c r="B996" s="3" t="s">
        <v>1205</v>
      </c>
      <c r="C996" s="27" t="s">
        <v>7</v>
      </c>
      <c r="D996" s="27" t="s">
        <v>404</v>
      </c>
      <c r="E996" s="27" t="s">
        <v>2695</v>
      </c>
      <c r="F996" s="4" t="s">
        <v>2696</v>
      </c>
      <c r="G996" s="4" t="s">
        <v>1213</v>
      </c>
      <c r="H996" s="4" t="s">
        <v>2692</v>
      </c>
      <c r="I996" s="27">
        <v>21.019627</v>
      </c>
      <c r="J996" s="27">
        <v>-101.26364100000001</v>
      </c>
      <c r="K996" s="3" t="s">
        <v>139</v>
      </c>
      <c r="L996" s="5" t="str">
        <f t="shared" si="32"/>
        <v>Ver en Google Maps</v>
      </c>
      <c r="M996" s="5">
        <v>1</v>
      </c>
      <c r="N996" s="7">
        <v>45948</v>
      </c>
      <c r="O996" s="1">
        <f>DAY(Tabla14[[#This Row],[Fecha de rev]])</f>
        <v>18</v>
      </c>
      <c r="P996" s="1">
        <f>MONTH(Tabla14[[#This Row],[Fecha de rev]])</f>
        <v>10</v>
      </c>
      <c r="Q996" s="1">
        <f>YEAR(Tabla14[[#This Row],[Fecha de rev]])</f>
        <v>2025</v>
      </c>
      <c r="R996" s="1">
        <v>1</v>
      </c>
      <c r="S996" s="1" t="s">
        <v>138</v>
      </c>
      <c r="T996" s="1" t="s">
        <v>138</v>
      </c>
      <c r="U996" s="1" t="s">
        <v>138</v>
      </c>
      <c r="V996" s="1" t="s">
        <v>138</v>
      </c>
      <c r="W996" s="1" t="s">
        <v>138</v>
      </c>
      <c r="X996" s="1" t="s">
        <v>138</v>
      </c>
      <c r="Y996" s="1" t="s">
        <v>138</v>
      </c>
      <c r="Z996" s="1" t="s">
        <v>138</v>
      </c>
      <c r="AA996" s="1">
        <v>126</v>
      </c>
      <c r="AB996" s="1">
        <v>90.5</v>
      </c>
      <c r="AC996" s="2" t="s">
        <v>968</v>
      </c>
      <c r="AD996" s="2" t="s">
        <v>2437</v>
      </c>
      <c r="AE996" s="1">
        <f t="shared" si="31"/>
        <v>8</v>
      </c>
      <c r="AF996" s="121" t="s">
        <v>3116</v>
      </c>
    </row>
    <row r="997" spans="1:32" x14ac:dyDescent="0.2">
      <c r="A997" s="14">
        <v>51</v>
      </c>
      <c r="B997" s="3" t="s">
        <v>1205</v>
      </c>
      <c r="C997" s="27" t="s">
        <v>7</v>
      </c>
      <c r="D997" s="27" t="s">
        <v>404</v>
      </c>
      <c r="E997" s="27" t="s">
        <v>2697</v>
      </c>
      <c r="F997" s="4" t="s">
        <v>2698</v>
      </c>
      <c r="G997" s="4" t="s">
        <v>1213</v>
      </c>
      <c r="H997" s="4" t="s">
        <v>2692</v>
      </c>
      <c r="I997" s="27">
        <v>21.014429</v>
      </c>
      <c r="J997" s="27">
        <v>-101.254447</v>
      </c>
      <c r="K997" s="3" t="s">
        <v>139</v>
      </c>
      <c r="L997" s="5" t="str">
        <f t="shared" si="32"/>
        <v>Ver en Google Maps</v>
      </c>
      <c r="M997" s="5">
        <v>1</v>
      </c>
      <c r="N997" s="7">
        <v>45944</v>
      </c>
      <c r="O997" s="1">
        <f>DAY(Tabla14[[#This Row],[Fecha de rev]])</f>
        <v>14</v>
      </c>
      <c r="P997" s="1">
        <f>MONTH(Tabla14[[#This Row],[Fecha de rev]])</f>
        <v>10</v>
      </c>
      <c r="Q997" s="1">
        <f>YEAR(Tabla14[[#This Row],[Fecha de rev]])</f>
        <v>2025</v>
      </c>
      <c r="R997" s="1">
        <v>1</v>
      </c>
      <c r="S997" s="1" t="s">
        <v>138</v>
      </c>
      <c r="T997" s="1" t="s">
        <v>138</v>
      </c>
      <c r="U997" s="1" t="s">
        <v>138</v>
      </c>
      <c r="V997" s="1" t="s">
        <v>138</v>
      </c>
      <c r="W997" s="1" t="s">
        <v>138</v>
      </c>
      <c r="X997" s="1" t="s">
        <v>138</v>
      </c>
      <c r="Y997" s="1" t="s">
        <v>138</v>
      </c>
      <c r="Z997" s="1" t="s">
        <v>138</v>
      </c>
      <c r="AA997" s="1">
        <v>96.2</v>
      </c>
      <c r="AB997" s="1">
        <v>60.8</v>
      </c>
      <c r="AC997" s="2" t="s">
        <v>968</v>
      </c>
      <c r="AD997" s="2" t="s">
        <v>2437</v>
      </c>
      <c r="AE997" s="1">
        <f t="shared" si="31"/>
        <v>8</v>
      </c>
      <c r="AF997" s="121" t="s">
        <v>3116</v>
      </c>
    </row>
    <row r="998" spans="1:32" x14ac:dyDescent="0.2">
      <c r="A998" s="14">
        <v>52</v>
      </c>
      <c r="B998" s="3" t="s">
        <v>1205</v>
      </c>
      <c r="C998" s="27" t="s">
        <v>11</v>
      </c>
      <c r="D998" s="27" t="s">
        <v>404</v>
      </c>
      <c r="E998" s="27" t="s">
        <v>2699</v>
      </c>
      <c r="F998" s="4" t="s">
        <v>2700</v>
      </c>
      <c r="G998" s="4" t="s">
        <v>2969</v>
      </c>
      <c r="H998" s="4" t="s">
        <v>2692</v>
      </c>
      <c r="I998" s="27">
        <v>21.007885999999999</v>
      </c>
      <c r="J998" s="27">
        <v>-101.269808</v>
      </c>
      <c r="K998" s="3" t="s">
        <v>139</v>
      </c>
      <c r="L998" s="5" t="str">
        <f t="shared" si="32"/>
        <v>Ver en Google Maps</v>
      </c>
      <c r="M998" s="5">
        <v>1</v>
      </c>
      <c r="N998" s="7">
        <v>45944</v>
      </c>
      <c r="O998" s="1">
        <f>DAY(Tabla14[[#This Row],[Fecha de rev]])</f>
        <v>14</v>
      </c>
      <c r="P998" s="1">
        <f>MONTH(Tabla14[[#This Row],[Fecha de rev]])</f>
        <v>10</v>
      </c>
      <c r="Q998" s="1">
        <f>YEAR(Tabla14[[#This Row],[Fecha de rev]])</f>
        <v>2025</v>
      </c>
      <c r="R998" s="1">
        <v>1</v>
      </c>
      <c r="S998" s="1" t="s">
        <v>138</v>
      </c>
      <c r="T998" s="1" t="s">
        <v>138</v>
      </c>
      <c r="U998" s="1" t="s">
        <v>138</v>
      </c>
      <c r="V998" s="1" t="s">
        <v>138</v>
      </c>
      <c r="W998" s="1" t="s">
        <v>138</v>
      </c>
      <c r="X998" s="1" t="s">
        <v>138</v>
      </c>
      <c r="Y998" s="1" t="s">
        <v>138</v>
      </c>
      <c r="Z998" s="1" t="s">
        <v>138</v>
      </c>
      <c r="AA998" s="1">
        <v>119</v>
      </c>
      <c r="AB998" s="1">
        <v>64.5</v>
      </c>
      <c r="AC998" s="2" t="s">
        <v>968</v>
      </c>
      <c r="AD998" s="2" t="s">
        <v>2437</v>
      </c>
      <c r="AE998" s="1">
        <f t="shared" si="31"/>
        <v>8</v>
      </c>
      <c r="AF998" s="121" t="s">
        <v>3116</v>
      </c>
    </row>
    <row r="999" spans="1:32" x14ac:dyDescent="0.2">
      <c r="A999" s="14" t="s">
        <v>3059</v>
      </c>
      <c r="B999" s="3" t="s">
        <v>1205</v>
      </c>
      <c r="C999" s="27" t="s">
        <v>11</v>
      </c>
      <c r="D999" s="27" t="s">
        <v>404</v>
      </c>
      <c r="E999" s="27" t="s">
        <v>2701</v>
      </c>
      <c r="F999" s="4" t="s">
        <v>2702</v>
      </c>
      <c r="G999" s="4" t="s">
        <v>2970</v>
      </c>
      <c r="H999" s="4" t="s">
        <v>2692</v>
      </c>
      <c r="I999" s="27">
        <v>20.97775</v>
      </c>
      <c r="J999" s="27">
        <v>-101.28678600000001</v>
      </c>
      <c r="K999" s="3" t="s">
        <v>139</v>
      </c>
      <c r="L999" s="5" t="str">
        <f t="shared" ref="L999:L1000" si="33">HYPERLINK("https://www.google.com/maps?q=" &amp; I999 &amp; "," &amp; J999, "Ver en Google Maps")</f>
        <v>Ver en Google Maps</v>
      </c>
      <c r="M999" s="5">
        <v>3</v>
      </c>
      <c r="N999" s="7">
        <v>45944</v>
      </c>
      <c r="O999" s="1">
        <f>DAY(Tabla14[[#This Row],[Fecha de rev]])</f>
        <v>14</v>
      </c>
      <c r="P999" s="1">
        <f>MONTH(Tabla14[[#This Row],[Fecha de rev]])</f>
        <v>10</v>
      </c>
      <c r="Q999" s="1">
        <f>YEAR(Tabla14[[#This Row],[Fecha de rev]])</f>
        <v>2025</v>
      </c>
      <c r="R999" s="1">
        <v>1</v>
      </c>
      <c r="S999" s="1" t="s">
        <v>138</v>
      </c>
      <c r="T999" s="1" t="s">
        <v>138</v>
      </c>
      <c r="U999" s="1" t="s">
        <v>138</v>
      </c>
      <c r="V999" s="1" t="s">
        <v>138</v>
      </c>
      <c r="W999" s="1" t="s">
        <v>138</v>
      </c>
      <c r="X999" s="1" t="s">
        <v>138</v>
      </c>
      <c r="Y999" s="1" t="s">
        <v>138</v>
      </c>
      <c r="Z999" s="1" t="s">
        <v>138</v>
      </c>
      <c r="AA999" s="1">
        <v>96.6</v>
      </c>
      <c r="AB999" s="1">
        <v>15.3</v>
      </c>
      <c r="AC999" s="2" t="s">
        <v>968</v>
      </c>
      <c r="AD999" s="2" t="s">
        <v>2437</v>
      </c>
      <c r="AE999" s="1">
        <f>COUNTIF(S999:Z999, "si")</f>
        <v>8</v>
      </c>
      <c r="AF999" s="121" t="s">
        <v>3116</v>
      </c>
    </row>
    <row r="1000" spans="1:32" x14ac:dyDescent="0.2">
      <c r="A1000" s="14" t="s">
        <v>3060</v>
      </c>
      <c r="B1000" s="3" t="s">
        <v>1205</v>
      </c>
      <c r="C1000" s="27" t="s">
        <v>11</v>
      </c>
      <c r="D1000" s="27" t="s">
        <v>404</v>
      </c>
      <c r="E1000" s="27" t="s">
        <v>2701</v>
      </c>
      <c r="F1000" s="4" t="s">
        <v>2702</v>
      </c>
      <c r="G1000" s="4" t="s">
        <v>2970</v>
      </c>
      <c r="H1000" s="4" t="s">
        <v>2692</v>
      </c>
      <c r="I1000" s="27">
        <v>20.97775</v>
      </c>
      <c r="J1000" s="27">
        <v>-101.28678600000001</v>
      </c>
      <c r="K1000" s="3" t="s">
        <v>139</v>
      </c>
      <c r="L1000" s="5" t="str">
        <f t="shared" si="33"/>
        <v>Ver en Google Maps</v>
      </c>
      <c r="M1000" s="5">
        <v>3</v>
      </c>
      <c r="N1000" s="7">
        <v>45944</v>
      </c>
      <c r="O1000" s="1">
        <f>DAY(Tabla14[[#This Row],[Fecha de rev]])</f>
        <v>14</v>
      </c>
      <c r="P1000" s="1">
        <f>MONTH(Tabla14[[#This Row],[Fecha de rev]])</f>
        <v>10</v>
      </c>
      <c r="Q1000" s="1">
        <f>YEAR(Tabla14[[#This Row],[Fecha de rev]])</f>
        <v>2025</v>
      </c>
      <c r="R1000" s="1">
        <v>1</v>
      </c>
      <c r="S1000" s="1" t="s">
        <v>138</v>
      </c>
      <c r="T1000" s="1" t="s">
        <v>934</v>
      </c>
      <c r="U1000" s="1" t="s">
        <v>934</v>
      </c>
      <c r="V1000" s="1" t="s">
        <v>934</v>
      </c>
      <c r="W1000" s="1" t="s">
        <v>934</v>
      </c>
      <c r="X1000" s="1" t="s">
        <v>934</v>
      </c>
      <c r="Y1000" s="1" t="s">
        <v>934</v>
      </c>
      <c r="Z1000" s="1" t="s">
        <v>934</v>
      </c>
      <c r="AA1000" s="1">
        <v>0</v>
      </c>
      <c r="AB1000" s="1">
        <v>0</v>
      </c>
      <c r="AC1000" s="2" t="s">
        <v>3075</v>
      </c>
      <c r="AD1000" s="2" t="s">
        <v>2437</v>
      </c>
      <c r="AE1000" s="1">
        <f>COUNTIF(S1000:Z1000, "si")</f>
        <v>1</v>
      </c>
      <c r="AF1000" s="121"/>
    </row>
    <row r="1001" spans="1:32" x14ac:dyDescent="0.2">
      <c r="A1001" s="14" t="s">
        <v>3061</v>
      </c>
      <c r="B1001" s="3" t="s">
        <v>1205</v>
      </c>
      <c r="C1001" s="27" t="s">
        <v>11</v>
      </c>
      <c r="D1001" s="27" t="s">
        <v>404</v>
      </c>
      <c r="E1001" s="27" t="s">
        <v>2701</v>
      </c>
      <c r="F1001" s="4" t="s">
        <v>2702</v>
      </c>
      <c r="G1001" s="4" t="s">
        <v>2970</v>
      </c>
      <c r="H1001" s="4" t="s">
        <v>2692</v>
      </c>
      <c r="I1001" s="27">
        <v>20.97775</v>
      </c>
      <c r="J1001" s="27">
        <v>-101.28678600000001</v>
      </c>
      <c r="K1001" s="3" t="s">
        <v>139</v>
      </c>
      <c r="L1001" s="5" t="str">
        <f t="shared" si="32"/>
        <v>Ver en Google Maps</v>
      </c>
      <c r="M1001" s="5">
        <v>3</v>
      </c>
      <c r="N1001" s="7">
        <v>45944</v>
      </c>
      <c r="O1001" s="1">
        <f>DAY(Tabla14[[#This Row],[Fecha de rev]])</f>
        <v>14</v>
      </c>
      <c r="P1001" s="1">
        <f>MONTH(Tabla14[[#This Row],[Fecha de rev]])</f>
        <v>10</v>
      </c>
      <c r="Q1001" s="1">
        <f>YEAR(Tabla14[[#This Row],[Fecha de rev]])</f>
        <v>2025</v>
      </c>
      <c r="R1001" s="1">
        <v>1</v>
      </c>
      <c r="S1001" s="1" t="s">
        <v>138</v>
      </c>
      <c r="T1001" s="1" t="s">
        <v>138</v>
      </c>
      <c r="U1001" s="1" t="s">
        <v>138</v>
      </c>
      <c r="V1001" s="1" t="s">
        <v>138</v>
      </c>
      <c r="W1001" s="1" t="s">
        <v>138</v>
      </c>
      <c r="X1001" s="1" t="s">
        <v>138</v>
      </c>
      <c r="Y1001" s="1" t="s">
        <v>138</v>
      </c>
      <c r="Z1001" s="1" t="s">
        <v>138</v>
      </c>
      <c r="AA1001" s="1">
        <v>43.8</v>
      </c>
      <c r="AB1001" s="1">
        <v>37.799999999999997</v>
      </c>
      <c r="AC1001" s="2" t="s">
        <v>968</v>
      </c>
      <c r="AD1001" s="2" t="s">
        <v>2437</v>
      </c>
      <c r="AE1001" s="1">
        <f t="shared" si="31"/>
        <v>8</v>
      </c>
      <c r="AF1001" s="121" t="s">
        <v>3116</v>
      </c>
    </row>
    <row r="1002" spans="1:32" x14ac:dyDescent="0.2">
      <c r="A1002" s="14">
        <v>76</v>
      </c>
      <c r="B1002" s="3" t="s">
        <v>1205</v>
      </c>
      <c r="C1002" s="27" t="s">
        <v>14</v>
      </c>
      <c r="D1002" s="27" t="s">
        <v>404</v>
      </c>
      <c r="E1002" s="27" t="s">
        <v>2703</v>
      </c>
      <c r="F1002" s="4" t="s">
        <v>2704</v>
      </c>
      <c r="G1002" s="4" t="s">
        <v>2971</v>
      </c>
      <c r="H1002" s="4" t="s">
        <v>2692</v>
      </c>
      <c r="I1002" s="27">
        <v>21.013065000000001</v>
      </c>
      <c r="J1002" s="27">
        <v>-101.26133</v>
      </c>
      <c r="K1002" s="3"/>
      <c r="L1002" s="5" t="str">
        <f t="shared" si="32"/>
        <v>Ver en Google Maps</v>
      </c>
      <c r="M1002" s="5">
        <v>1</v>
      </c>
      <c r="O1002" s="1">
        <f>DAY(Tabla14[[#This Row],[Fecha de rev]])</f>
        <v>0</v>
      </c>
      <c r="P1002" s="1">
        <f>MONTH(Tabla14[[#This Row],[Fecha de rev]])</f>
        <v>1</v>
      </c>
      <c r="Q1002" s="1">
        <f>YEAR(Tabla14[[#This Row],[Fecha de rev]])</f>
        <v>1900</v>
      </c>
      <c r="AF1002" s="121"/>
    </row>
    <row r="1003" spans="1:32" x14ac:dyDescent="0.2">
      <c r="A1003" s="14">
        <v>77</v>
      </c>
      <c r="B1003" s="3" t="s">
        <v>1205</v>
      </c>
      <c r="C1003" s="27" t="s">
        <v>18</v>
      </c>
      <c r="D1003" s="27" t="s">
        <v>404</v>
      </c>
      <c r="E1003" s="27" t="s">
        <v>2705</v>
      </c>
      <c r="F1003" s="4" t="s">
        <v>2706</v>
      </c>
      <c r="G1003" s="4" t="s">
        <v>2972</v>
      </c>
      <c r="H1003" s="4" t="s">
        <v>2692</v>
      </c>
      <c r="I1003" s="27">
        <v>21.041778999999998</v>
      </c>
      <c r="J1003" s="27">
        <v>-101.260717</v>
      </c>
      <c r="K1003" s="3"/>
      <c r="L1003" s="5" t="str">
        <f t="shared" si="32"/>
        <v>Ver en Google Maps</v>
      </c>
      <c r="M1003" s="5">
        <v>3</v>
      </c>
      <c r="O1003" s="1">
        <f>DAY(Tabla14[[#This Row],[Fecha de rev]])</f>
        <v>0</v>
      </c>
      <c r="P1003" s="1">
        <f>MONTH(Tabla14[[#This Row],[Fecha de rev]])</f>
        <v>1</v>
      </c>
      <c r="Q1003" s="1">
        <f>YEAR(Tabla14[[#This Row],[Fecha de rev]])</f>
        <v>1900</v>
      </c>
      <c r="AF1003" s="121"/>
    </row>
    <row r="1004" spans="1:32" x14ac:dyDescent="0.2">
      <c r="A1004" s="14">
        <v>79</v>
      </c>
      <c r="B1004" s="3" t="s">
        <v>1205</v>
      </c>
      <c r="C1004" s="27" t="s">
        <v>1450</v>
      </c>
      <c r="D1004" s="27" t="s">
        <v>404</v>
      </c>
      <c r="E1004" s="27" t="s">
        <v>2707</v>
      </c>
      <c r="F1004" s="4" t="s">
        <v>2708</v>
      </c>
      <c r="G1004" s="4" t="s">
        <v>2973</v>
      </c>
      <c r="H1004" s="4" t="s">
        <v>2692</v>
      </c>
      <c r="I1004" s="27">
        <v>21.012563</v>
      </c>
      <c r="J1004" s="27">
        <v>-101.251769</v>
      </c>
      <c r="K1004" s="3"/>
      <c r="L1004" s="5" t="str">
        <f t="shared" si="32"/>
        <v>Ver en Google Maps</v>
      </c>
      <c r="M1004" s="5">
        <v>1</v>
      </c>
      <c r="O1004" s="1">
        <f>DAY(Tabla14[[#This Row],[Fecha de rev]])</f>
        <v>0</v>
      </c>
      <c r="P1004" s="1">
        <f>MONTH(Tabla14[[#This Row],[Fecha de rev]])</f>
        <v>1</v>
      </c>
      <c r="Q1004" s="1">
        <f>YEAR(Tabla14[[#This Row],[Fecha de rev]])</f>
        <v>1900</v>
      </c>
      <c r="AF1004" s="121"/>
    </row>
    <row r="1005" spans="1:32" x14ac:dyDescent="0.2">
      <c r="A1005" s="14">
        <v>80</v>
      </c>
      <c r="B1005" s="3" t="s">
        <v>1205</v>
      </c>
      <c r="C1005" s="27" t="s">
        <v>14</v>
      </c>
      <c r="D1005" s="27" t="s">
        <v>404</v>
      </c>
      <c r="E1005" s="27" t="s">
        <v>2709</v>
      </c>
      <c r="F1005" s="4" t="s">
        <v>2710</v>
      </c>
      <c r="G1005" s="4" t="s">
        <v>2974</v>
      </c>
      <c r="H1005" s="4" t="s">
        <v>2692</v>
      </c>
      <c r="I1005" s="27">
        <v>20.960373000000001</v>
      </c>
      <c r="J1005" s="27">
        <v>-101.272847</v>
      </c>
      <c r="K1005" s="3"/>
      <c r="L1005" s="5" t="str">
        <f t="shared" si="32"/>
        <v>Ver en Google Maps</v>
      </c>
      <c r="M1005" s="5">
        <v>2</v>
      </c>
      <c r="O1005" s="1">
        <f>DAY(Tabla14[[#This Row],[Fecha de rev]])</f>
        <v>0</v>
      </c>
      <c r="P1005" s="1">
        <f>MONTH(Tabla14[[#This Row],[Fecha de rev]])</f>
        <v>1</v>
      </c>
      <c r="Q1005" s="1">
        <f>YEAR(Tabla14[[#This Row],[Fecha de rev]])</f>
        <v>1900</v>
      </c>
      <c r="AF1005" s="121"/>
    </row>
    <row r="1006" spans="1:32" x14ac:dyDescent="0.2">
      <c r="A1006" s="14">
        <v>82</v>
      </c>
      <c r="B1006" s="3" t="s">
        <v>1205</v>
      </c>
      <c r="C1006" s="27" t="s">
        <v>350</v>
      </c>
      <c r="D1006" s="27" t="s">
        <v>404</v>
      </c>
      <c r="E1006" s="27" t="s">
        <v>2711</v>
      </c>
      <c r="F1006" s="4" t="s">
        <v>2712</v>
      </c>
      <c r="G1006" s="4" t="s">
        <v>2974</v>
      </c>
      <c r="H1006" s="4" t="s">
        <v>2692</v>
      </c>
      <c r="I1006" s="27">
        <v>20.971526999999998</v>
      </c>
      <c r="J1006" s="27">
        <v>-101.2794</v>
      </c>
      <c r="K1006" s="3"/>
      <c r="L1006" s="5" t="str">
        <f t="shared" si="32"/>
        <v>Ver en Google Maps</v>
      </c>
      <c r="M1006" s="5">
        <v>1</v>
      </c>
      <c r="O1006" s="1">
        <f>DAY(Tabla14[[#This Row],[Fecha de rev]])</f>
        <v>0</v>
      </c>
      <c r="P1006" s="1">
        <f>MONTH(Tabla14[[#This Row],[Fecha de rev]])</f>
        <v>1</v>
      </c>
      <c r="Q1006" s="1">
        <f>YEAR(Tabla14[[#This Row],[Fecha de rev]])</f>
        <v>1900</v>
      </c>
      <c r="AF1006" s="121"/>
    </row>
    <row r="1007" spans="1:32" x14ac:dyDescent="0.2">
      <c r="A1007" s="14">
        <v>83</v>
      </c>
      <c r="B1007" s="3" t="s">
        <v>1205</v>
      </c>
      <c r="C1007" s="27" t="s">
        <v>350</v>
      </c>
      <c r="D1007" s="27" t="s">
        <v>404</v>
      </c>
      <c r="E1007" s="27" t="s">
        <v>2713</v>
      </c>
      <c r="F1007" s="4" t="s">
        <v>2714</v>
      </c>
      <c r="G1007" s="4" t="s">
        <v>1232</v>
      </c>
      <c r="H1007" s="4" t="s">
        <v>2692</v>
      </c>
      <c r="I1007" s="27">
        <v>21.004055999999999</v>
      </c>
      <c r="J1007" s="27">
        <v>-101.24448599999999</v>
      </c>
      <c r="K1007" s="3"/>
      <c r="L1007" s="5" t="str">
        <f t="shared" si="32"/>
        <v>Ver en Google Maps</v>
      </c>
      <c r="M1007" s="5">
        <v>1</v>
      </c>
      <c r="O1007" s="1">
        <f>DAY(Tabla14[[#This Row],[Fecha de rev]])</f>
        <v>0</v>
      </c>
      <c r="P1007" s="1">
        <f>MONTH(Tabla14[[#This Row],[Fecha de rev]])</f>
        <v>1</v>
      </c>
      <c r="Q1007" s="1">
        <f>YEAR(Tabla14[[#This Row],[Fecha de rev]])</f>
        <v>1900</v>
      </c>
      <c r="AF1007" s="121"/>
    </row>
    <row r="1008" spans="1:32" x14ac:dyDescent="0.2">
      <c r="A1008" s="14">
        <v>84</v>
      </c>
      <c r="B1008" s="3" t="s">
        <v>1205</v>
      </c>
      <c r="C1008" s="27" t="s">
        <v>350</v>
      </c>
      <c r="D1008" s="27" t="s">
        <v>404</v>
      </c>
      <c r="E1008" s="27" t="s">
        <v>2715</v>
      </c>
      <c r="F1008" s="4" t="s">
        <v>2716</v>
      </c>
      <c r="G1008" s="4" t="s">
        <v>2975</v>
      </c>
      <c r="H1008" s="4" t="s">
        <v>2692</v>
      </c>
      <c r="I1008" s="27">
        <v>20.985875</v>
      </c>
      <c r="J1008" s="27">
        <v>-101.28621099999999</v>
      </c>
      <c r="K1008" s="3" t="s">
        <v>139</v>
      </c>
      <c r="L1008" s="5" t="str">
        <f t="shared" si="32"/>
        <v>Ver en Google Maps</v>
      </c>
      <c r="M1008" s="5">
        <v>1</v>
      </c>
      <c r="N1008" s="7">
        <v>45944</v>
      </c>
      <c r="O1008" s="1">
        <f>DAY(Tabla14[[#This Row],[Fecha de rev]])</f>
        <v>14</v>
      </c>
      <c r="P1008" s="1">
        <f>MONTH(Tabla14[[#This Row],[Fecha de rev]])</f>
        <v>10</v>
      </c>
      <c r="Q1008" s="1">
        <f>YEAR(Tabla14[[#This Row],[Fecha de rev]])</f>
        <v>2025</v>
      </c>
      <c r="R1008" s="1">
        <v>1</v>
      </c>
      <c r="S1008" s="1" t="s">
        <v>138</v>
      </c>
      <c r="T1008" s="1" t="s">
        <v>138</v>
      </c>
      <c r="U1008" s="1" t="s">
        <v>138</v>
      </c>
      <c r="V1008" s="1" t="s">
        <v>138</v>
      </c>
      <c r="W1008" s="1" t="s">
        <v>138</v>
      </c>
      <c r="X1008" s="1" t="s">
        <v>138</v>
      </c>
      <c r="Y1008" s="1" t="s">
        <v>934</v>
      </c>
      <c r="Z1008" s="1" t="s">
        <v>138</v>
      </c>
      <c r="AA1008" s="1">
        <v>12.2</v>
      </c>
      <c r="AB1008" s="1">
        <v>0.2</v>
      </c>
      <c r="AC1008" s="2" t="s">
        <v>3074</v>
      </c>
      <c r="AD1008" s="2" t="s">
        <v>2437</v>
      </c>
      <c r="AE1008" s="1">
        <f t="shared" si="31"/>
        <v>7</v>
      </c>
      <c r="AF1008" s="121"/>
    </row>
    <row r="1009" spans="1:32" x14ac:dyDescent="0.2">
      <c r="A1009" s="14">
        <v>85</v>
      </c>
      <c r="B1009" s="3" t="s">
        <v>1205</v>
      </c>
      <c r="C1009" s="27" t="s">
        <v>350</v>
      </c>
      <c r="D1009" s="27" t="s">
        <v>404</v>
      </c>
      <c r="E1009" s="27" t="s">
        <v>2717</v>
      </c>
      <c r="F1009" s="4" t="s">
        <v>2718</v>
      </c>
      <c r="G1009" s="4" t="s">
        <v>2976</v>
      </c>
      <c r="H1009" s="4" t="s">
        <v>2692</v>
      </c>
      <c r="I1009" s="27">
        <v>21.02225</v>
      </c>
      <c r="J1009" s="27">
        <v>-101.2577</v>
      </c>
      <c r="K1009" s="3"/>
      <c r="L1009" s="5" t="str">
        <f t="shared" si="32"/>
        <v>Ver en Google Maps</v>
      </c>
      <c r="M1009" s="5">
        <v>1</v>
      </c>
      <c r="O1009" s="1">
        <f>DAY(Tabla14[[#This Row],[Fecha de rev]])</f>
        <v>0</v>
      </c>
      <c r="P1009" s="1">
        <f>MONTH(Tabla14[[#This Row],[Fecha de rev]])</f>
        <v>1</v>
      </c>
      <c r="Q1009" s="1">
        <f>YEAR(Tabla14[[#This Row],[Fecha de rev]])</f>
        <v>1900</v>
      </c>
      <c r="AF1009" s="121"/>
    </row>
    <row r="1010" spans="1:32" x14ac:dyDescent="0.2">
      <c r="A1010" s="14">
        <v>86</v>
      </c>
      <c r="B1010" s="3" t="s">
        <v>1205</v>
      </c>
      <c r="C1010" s="27" t="s">
        <v>350</v>
      </c>
      <c r="D1010" s="27" t="s">
        <v>404</v>
      </c>
      <c r="E1010" s="27" t="s">
        <v>2719</v>
      </c>
      <c r="F1010" s="4" t="s">
        <v>2720</v>
      </c>
      <c r="G1010" s="4" t="s">
        <v>2977</v>
      </c>
      <c r="H1010" s="4" t="s">
        <v>2692</v>
      </c>
      <c r="I1010" s="27">
        <v>20.963633999999999</v>
      </c>
      <c r="J1010" s="27">
        <v>-101.28901500000001</v>
      </c>
      <c r="K1010" s="3"/>
      <c r="L1010" s="5" t="str">
        <f t="shared" si="32"/>
        <v>Ver en Google Maps</v>
      </c>
      <c r="M1010" s="5">
        <v>1</v>
      </c>
      <c r="O1010" s="1">
        <f>DAY(Tabla14[[#This Row],[Fecha de rev]])</f>
        <v>0</v>
      </c>
      <c r="P1010" s="1">
        <f>MONTH(Tabla14[[#This Row],[Fecha de rev]])</f>
        <v>1</v>
      </c>
      <c r="Q1010" s="1">
        <f>YEAR(Tabla14[[#This Row],[Fecha de rev]])</f>
        <v>1900</v>
      </c>
      <c r="AF1010" s="121"/>
    </row>
    <row r="1011" spans="1:32" x14ac:dyDescent="0.2">
      <c r="A1011" s="14">
        <v>87</v>
      </c>
      <c r="B1011" s="3" t="s">
        <v>1205</v>
      </c>
      <c r="C1011" s="27" t="s">
        <v>14</v>
      </c>
      <c r="D1011" s="27" t="s">
        <v>404</v>
      </c>
      <c r="E1011" s="27" t="s">
        <v>2721</v>
      </c>
      <c r="F1011" s="4" t="s">
        <v>2722</v>
      </c>
      <c r="G1011" s="4" t="s">
        <v>2974</v>
      </c>
      <c r="H1011" s="4" t="s">
        <v>2692</v>
      </c>
      <c r="I1011" s="27">
        <v>20.959440000000001</v>
      </c>
      <c r="J1011" s="27">
        <v>-101.27451000000001</v>
      </c>
      <c r="K1011" s="3"/>
      <c r="L1011" s="5" t="str">
        <f t="shared" si="32"/>
        <v>Ver en Google Maps</v>
      </c>
      <c r="M1011" s="5">
        <v>2</v>
      </c>
      <c r="O1011" s="1">
        <f>DAY(Tabla14[[#This Row],[Fecha de rev]])</f>
        <v>0</v>
      </c>
      <c r="P1011" s="1">
        <f>MONTH(Tabla14[[#This Row],[Fecha de rev]])</f>
        <v>1</v>
      </c>
      <c r="Q1011" s="1">
        <f>YEAR(Tabla14[[#This Row],[Fecha de rev]])</f>
        <v>1900</v>
      </c>
      <c r="AF1011" s="121"/>
    </row>
    <row r="1012" spans="1:32" x14ac:dyDescent="0.2">
      <c r="A1012" s="14">
        <v>90</v>
      </c>
      <c r="B1012" s="3" t="s">
        <v>1205</v>
      </c>
      <c r="C1012" s="27" t="s">
        <v>429</v>
      </c>
      <c r="D1012" s="27" t="s">
        <v>17</v>
      </c>
      <c r="E1012" s="27" t="s">
        <v>2723</v>
      </c>
      <c r="F1012" s="4" t="s">
        <v>2724</v>
      </c>
      <c r="G1012" s="4" t="s">
        <v>2978</v>
      </c>
      <c r="H1012" s="4" t="s">
        <v>2692</v>
      </c>
      <c r="I1012" s="27">
        <v>21.011431000000002</v>
      </c>
      <c r="J1012" s="27">
        <v>-101.25842799999999</v>
      </c>
      <c r="K1012" s="3"/>
      <c r="L1012" s="5" t="str">
        <f t="shared" si="32"/>
        <v>Ver en Google Maps</v>
      </c>
      <c r="M1012" s="5">
        <v>1</v>
      </c>
      <c r="O1012" s="1">
        <f>DAY(Tabla14[[#This Row],[Fecha de rev]])</f>
        <v>0</v>
      </c>
      <c r="P1012" s="1">
        <f>MONTH(Tabla14[[#This Row],[Fecha de rev]])</f>
        <v>1</v>
      </c>
      <c r="Q1012" s="1">
        <f>YEAR(Tabla14[[#This Row],[Fecha de rev]])</f>
        <v>1900</v>
      </c>
      <c r="AF1012" s="121"/>
    </row>
    <row r="1013" spans="1:32" x14ac:dyDescent="0.2">
      <c r="A1013" s="14">
        <v>91</v>
      </c>
      <c r="B1013" s="3" t="s">
        <v>1205</v>
      </c>
      <c r="C1013" s="27" t="s">
        <v>429</v>
      </c>
      <c r="D1013" s="27" t="s">
        <v>16</v>
      </c>
      <c r="E1013" s="27" t="s">
        <v>2725</v>
      </c>
      <c r="F1013" s="4" t="s">
        <v>2726</v>
      </c>
      <c r="G1013" s="4" t="s">
        <v>2979</v>
      </c>
      <c r="H1013" s="4" t="s">
        <v>2692</v>
      </c>
      <c r="I1013" s="27">
        <v>20.997250000000001</v>
      </c>
      <c r="J1013" s="27">
        <v>-101.29508</v>
      </c>
      <c r="K1013" s="3" t="s">
        <v>139</v>
      </c>
      <c r="L1013" s="5" t="str">
        <f t="shared" si="32"/>
        <v>Ver en Google Maps</v>
      </c>
      <c r="M1013" s="5">
        <v>1</v>
      </c>
      <c r="N1013" s="7">
        <v>45944</v>
      </c>
      <c r="O1013" s="1">
        <f>DAY(Tabla14[[#This Row],[Fecha de rev]])</f>
        <v>14</v>
      </c>
      <c r="P1013" s="1">
        <f>MONTH(Tabla14[[#This Row],[Fecha de rev]])</f>
        <v>10</v>
      </c>
      <c r="Q1013" s="1">
        <f>YEAR(Tabla14[[#This Row],[Fecha de rev]])</f>
        <v>2025</v>
      </c>
      <c r="R1013" s="1">
        <v>1</v>
      </c>
      <c r="S1013" s="1" t="s">
        <v>138</v>
      </c>
      <c r="T1013" s="1" t="s">
        <v>138</v>
      </c>
      <c r="U1013" s="1" t="s">
        <v>138</v>
      </c>
      <c r="V1013" s="1" t="s">
        <v>138</v>
      </c>
      <c r="W1013" s="1" t="s">
        <v>138</v>
      </c>
      <c r="X1013" s="1" t="s">
        <v>138</v>
      </c>
      <c r="Y1013" s="1" t="s">
        <v>138</v>
      </c>
      <c r="Z1013" s="1" t="s">
        <v>138</v>
      </c>
      <c r="AA1013" s="1">
        <v>81</v>
      </c>
      <c r="AB1013" s="1">
        <v>35.9</v>
      </c>
      <c r="AC1013" s="2" t="s">
        <v>968</v>
      </c>
      <c r="AD1013" s="2" t="s">
        <v>2437</v>
      </c>
      <c r="AE1013" s="1">
        <f t="shared" si="31"/>
        <v>8</v>
      </c>
      <c r="AF1013" s="121" t="s">
        <v>3116</v>
      </c>
    </row>
    <row r="1014" spans="1:32" x14ac:dyDescent="0.2">
      <c r="A1014" s="14">
        <v>99</v>
      </c>
      <c r="B1014" s="3" t="s">
        <v>1205</v>
      </c>
      <c r="C1014" s="27" t="s">
        <v>429</v>
      </c>
      <c r="D1014" s="27" t="s">
        <v>15</v>
      </c>
      <c r="E1014" s="27" t="s">
        <v>2727</v>
      </c>
      <c r="F1014" s="4" t="s">
        <v>2728</v>
      </c>
      <c r="G1014" s="4" t="s">
        <v>2980</v>
      </c>
      <c r="H1014" s="4" t="s">
        <v>2692</v>
      </c>
      <c r="I1014" s="27">
        <v>21.023651000000001</v>
      </c>
      <c r="J1014" s="27">
        <v>-101.26884699999999</v>
      </c>
      <c r="K1014" s="3"/>
      <c r="L1014" s="5" t="str">
        <f t="shared" si="32"/>
        <v>Ver en Google Maps</v>
      </c>
      <c r="M1014" s="5">
        <v>2</v>
      </c>
      <c r="O1014" s="1">
        <f>DAY(Tabla14[[#This Row],[Fecha de rev]])</f>
        <v>0</v>
      </c>
      <c r="P1014" s="1">
        <f>MONTH(Tabla14[[#This Row],[Fecha de rev]])</f>
        <v>1</v>
      </c>
      <c r="Q1014" s="1">
        <f>YEAR(Tabla14[[#This Row],[Fecha de rev]])</f>
        <v>1900</v>
      </c>
      <c r="AF1014" s="121"/>
    </row>
    <row r="1015" spans="1:32" x14ac:dyDescent="0.2">
      <c r="A1015" s="14">
        <v>113</v>
      </c>
      <c r="B1015" s="3" t="s">
        <v>1205</v>
      </c>
      <c r="C1015" s="27" t="s">
        <v>429</v>
      </c>
      <c r="D1015" s="27" t="s">
        <v>15</v>
      </c>
      <c r="E1015" s="27" t="s">
        <v>2729</v>
      </c>
      <c r="F1015" s="4" t="s">
        <v>2730</v>
      </c>
      <c r="G1015" s="4" t="s">
        <v>2981</v>
      </c>
      <c r="H1015" s="4" t="s">
        <v>2692</v>
      </c>
      <c r="I1015" s="27">
        <v>21.009606000000002</v>
      </c>
      <c r="J1015" s="27">
        <v>-101.25045299999999</v>
      </c>
      <c r="K1015" s="3"/>
      <c r="L1015" s="5" t="str">
        <f t="shared" si="32"/>
        <v>Ver en Google Maps</v>
      </c>
      <c r="M1015" s="5">
        <v>2</v>
      </c>
      <c r="O1015" s="1">
        <f>DAY(Tabla14[[#This Row],[Fecha de rev]])</f>
        <v>0</v>
      </c>
      <c r="P1015" s="1">
        <f>MONTH(Tabla14[[#This Row],[Fecha de rev]])</f>
        <v>1</v>
      </c>
      <c r="Q1015" s="1">
        <f>YEAR(Tabla14[[#This Row],[Fecha de rev]])</f>
        <v>1900</v>
      </c>
      <c r="AF1015" s="121"/>
    </row>
    <row r="1016" spans="1:32" x14ac:dyDescent="0.2">
      <c r="A1016" s="14">
        <v>118</v>
      </c>
      <c r="B1016" s="3" t="s">
        <v>1205</v>
      </c>
      <c r="C1016" s="27" t="s">
        <v>429</v>
      </c>
      <c r="D1016" s="27" t="s">
        <v>17</v>
      </c>
      <c r="E1016" s="27" t="s">
        <v>2731</v>
      </c>
      <c r="F1016" s="4" t="s">
        <v>2732</v>
      </c>
      <c r="G1016" s="4" t="s">
        <v>2982</v>
      </c>
      <c r="H1016" s="4" t="s">
        <v>2692</v>
      </c>
      <c r="I1016" s="27">
        <v>21.029299999999999</v>
      </c>
      <c r="J1016" s="27">
        <v>-101.26038</v>
      </c>
      <c r="K1016" s="3"/>
      <c r="L1016" s="5" t="str">
        <f t="shared" si="32"/>
        <v>Ver en Google Maps</v>
      </c>
      <c r="M1016" s="5">
        <v>2</v>
      </c>
      <c r="O1016" s="1">
        <f>DAY(Tabla14[[#This Row],[Fecha de rev]])</f>
        <v>0</v>
      </c>
      <c r="P1016" s="1">
        <f>MONTH(Tabla14[[#This Row],[Fecha de rev]])</f>
        <v>1</v>
      </c>
      <c r="Q1016" s="1">
        <f>YEAR(Tabla14[[#This Row],[Fecha de rev]])</f>
        <v>1900</v>
      </c>
      <c r="AF1016" s="121"/>
    </row>
    <row r="1017" spans="1:32" x14ac:dyDescent="0.2">
      <c r="A1017" s="14">
        <v>134</v>
      </c>
      <c r="B1017" s="3" t="s">
        <v>1205</v>
      </c>
      <c r="C1017" s="27" t="s">
        <v>429</v>
      </c>
      <c r="D1017" s="27" t="s">
        <v>17</v>
      </c>
      <c r="E1017" s="27" t="s">
        <v>2733</v>
      </c>
      <c r="F1017" s="4" t="s">
        <v>2734</v>
      </c>
      <c r="G1017" s="4" t="s">
        <v>2983</v>
      </c>
      <c r="H1017" s="4" t="s">
        <v>2692</v>
      </c>
      <c r="I1017" s="27">
        <v>21.011115</v>
      </c>
      <c r="J1017" s="27">
        <v>-101.24168299999999</v>
      </c>
      <c r="K1017" s="3"/>
      <c r="L1017" s="5" t="str">
        <f t="shared" si="32"/>
        <v>Ver en Google Maps</v>
      </c>
      <c r="M1017" s="5">
        <v>2</v>
      </c>
      <c r="O1017" s="1">
        <f>DAY(Tabla14[[#This Row],[Fecha de rev]])</f>
        <v>0</v>
      </c>
      <c r="P1017" s="1">
        <f>MONTH(Tabla14[[#This Row],[Fecha de rev]])</f>
        <v>1</v>
      </c>
      <c r="Q1017" s="1">
        <f>YEAR(Tabla14[[#This Row],[Fecha de rev]])</f>
        <v>1900</v>
      </c>
      <c r="AF1017" s="121"/>
    </row>
    <row r="1018" spans="1:32" x14ac:dyDescent="0.2">
      <c r="A1018" s="14">
        <v>151</v>
      </c>
      <c r="B1018" s="3" t="s">
        <v>1205</v>
      </c>
      <c r="C1018" s="27" t="s">
        <v>429</v>
      </c>
      <c r="D1018" s="27" t="s">
        <v>17</v>
      </c>
      <c r="E1018" s="27" t="s">
        <v>2735</v>
      </c>
      <c r="F1018" s="4" t="s">
        <v>2736</v>
      </c>
      <c r="G1018" s="4" t="s">
        <v>2980</v>
      </c>
      <c r="H1018" s="4" t="s">
        <v>2692</v>
      </c>
      <c r="I1018" s="27">
        <v>21.021190000000001</v>
      </c>
      <c r="J1018" s="27">
        <v>-101.2694</v>
      </c>
      <c r="K1018" s="3"/>
      <c r="L1018" s="5" t="str">
        <f t="shared" si="32"/>
        <v>Ver en Google Maps</v>
      </c>
      <c r="M1018" s="5">
        <v>1</v>
      </c>
      <c r="O1018" s="1">
        <f>DAY(Tabla14[[#This Row],[Fecha de rev]])</f>
        <v>0</v>
      </c>
      <c r="P1018" s="1">
        <f>MONTH(Tabla14[[#This Row],[Fecha de rev]])</f>
        <v>1</v>
      </c>
      <c r="Q1018" s="1">
        <f>YEAR(Tabla14[[#This Row],[Fecha de rev]])</f>
        <v>1900</v>
      </c>
      <c r="AF1018" s="121"/>
    </row>
    <row r="1019" spans="1:32" x14ac:dyDescent="0.2">
      <c r="A1019" s="14">
        <v>152</v>
      </c>
      <c r="B1019" s="3" t="s">
        <v>1205</v>
      </c>
      <c r="C1019" s="27" t="s">
        <v>429</v>
      </c>
      <c r="D1019" s="27" t="s">
        <v>17</v>
      </c>
      <c r="E1019" s="27" t="s">
        <v>2737</v>
      </c>
      <c r="F1019" s="4" t="s">
        <v>2738</v>
      </c>
      <c r="G1019" s="4" t="s">
        <v>2984</v>
      </c>
      <c r="H1019" s="4" t="s">
        <v>2692</v>
      </c>
      <c r="I1019" s="27">
        <v>21.0122</v>
      </c>
      <c r="J1019" s="27">
        <v>-101.25931</v>
      </c>
      <c r="K1019" s="3"/>
      <c r="L1019" s="5" t="str">
        <f t="shared" si="32"/>
        <v>Ver en Google Maps</v>
      </c>
      <c r="M1019" s="5">
        <v>1</v>
      </c>
      <c r="N1019" s="7"/>
      <c r="O1019" s="1">
        <f>DAY(Tabla14[[#This Row],[Fecha de rev]])</f>
        <v>0</v>
      </c>
      <c r="P1019" s="1">
        <f>MONTH(Tabla14[[#This Row],[Fecha de rev]])</f>
        <v>1</v>
      </c>
      <c r="Q1019" s="1">
        <f>YEAR(Tabla14[[#This Row],[Fecha de rev]])</f>
        <v>1900</v>
      </c>
      <c r="AC1019" s="2" t="s">
        <v>968</v>
      </c>
      <c r="AD1019" s="2" t="s">
        <v>2437</v>
      </c>
      <c r="AF1019" s="121"/>
    </row>
    <row r="1020" spans="1:32" x14ac:dyDescent="0.2">
      <c r="A1020" s="14">
        <v>159</v>
      </c>
      <c r="B1020" s="3" t="s">
        <v>1205</v>
      </c>
      <c r="C1020" s="27" t="s">
        <v>429</v>
      </c>
      <c r="D1020" s="27" t="s">
        <v>17</v>
      </c>
      <c r="E1020" s="27" t="s">
        <v>2739</v>
      </c>
      <c r="F1020" s="4" t="s">
        <v>2740</v>
      </c>
      <c r="G1020" s="4" t="s">
        <v>2974</v>
      </c>
      <c r="H1020" s="4" t="s">
        <v>2692</v>
      </c>
      <c r="I1020" s="27">
        <v>20.966978999999998</v>
      </c>
      <c r="J1020" s="27">
        <v>-101.275711</v>
      </c>
      <c r="K1020" s="3"/>
      <c r="L1020" s="5" t="str">
        <f t="shared" si="32"/>
        <v>Ver en Google Maps</v>
      </c>
      <c r="M1020" s="5">
        <v>1</v>
      </c>
      <c r="O1020" s="1">
        <f>DAY(Tabla14[[#This Row],[Fecha de rev]])</f>
        <v>0</v>
      </c>
      <c r="P1020" s="1">
        <f>MONTH(Tabla14[[#This Row],[Fecha de rev]])</f>
        <v>1</v>
      </c>
      <c r="Q1020" s="1">
        <f>YEAR(Tabla14[[#This Row],[Fecha de rev]])</f>
        <v>1900</v>
      </c>
      <c r="AF1020" s="121"/>
    </row>
    <row r="1021" spans="1:32" x14ac:dyDescent="0.2">
      <c r="A1021" s="14">
        <v>246</v>
      </c>
      <c r="B1021" s="3" t="s">
        <v>1205</v>
      </c>
      <c r="C1021" s="27" t="s">
        <v>429</v>
      </c>
      <c r="D1021" s="27" t="s">
        <v>17</v>
      </c>
      <c r="E1021" s="27" t="s">
        <v>2741</v>
      </c>
      <c r="F1021" s="4" t="s">
        <v>2742</v>
      </c>
      <c r="G1021" s="4" t="s">
        <v>2985</v>
      </c>
      <c r="H1021" s="4" t="s">
        <v>2692</v>
      </c>
      <c r="I1021" s="27">
        <v>20.996324000000001</v>
      </c>
      <c r="J1021" s="27">
        <v>-101.29487</v>
      </c>
      <c r="K1021" s="3" t="s">
        <v>139</v>
      </c>
      <c r="L1021" s="5" t="str">
        <f t="shared" si="32"/>
        <v>Ver en Google Maps</v>
      </c>
      <c r="M1021" s="5">
        <v>1</v>
      </c>
      <c r="N1021" s="7">
        <v>45944</v>
      </c>
      <c r="O1021" s="1">
        <f>DAY(Tabla14[[#This Row],[Fecha de rev]])</f>
        <v>14</v>
      </c>
      <c r="P1021" s="1">
        <f>MONTH(Tabla14[[#This Row],[Fecha de rev]])</f>
        <v>10</v>
      </c>
      <c r="Q1021" s="1">
        <f>YEAR(Tabla14[[#This Row],[Fecha de rev]])</f>
        <v>2025</v>
      </c>
      <c r="R1021" s="1">
        <v>1</v>
      </c>
      <c r="S1021" s="1" t="s">
        <v>138</v>
      </c>
      <c r="T1021" s="1" t="s">
        <v>934</v>
      </c>
      <c r="U1021" s="1" t="s">
        <v>138</v>
      </c>
      <c r="V1021" s="1" t="s">
        <v>934</v>
      </c>
      <c r="W1021" s="1" t="s">
        <v>138</v>
      </c>
      <c r="X1021" s="1" t="s">
        <v>934</v>
      </c>
      <c r="Y1021" s="1" t="s">
        <v>934</v>
      </c>
      <c r="Z1021" s="1" t="s">
        <v>934</v>
      </c>
      <c r="AA1021" s="1">
        <v>0</v>
      </c>
      <c r="AB1021" s="1">
        <v>0</v>
      </c>
      <c r="AC1021" s="2" t="s">
        <v>3033</v>
      </c>
      <c r="AD1021" s="2" t="s">
        <v>2437</v>
      </c>
      <c r="AE1021" s="1">
        <f t="shared" si="31"/>
        <v>3</v>
      </c>
      <c r="AF1021" s="121"/>
    </row>
    <row r="1022" spans="1:32" x14ac:dyDescent="0.2">
      <c r="A1022" s="14">
        <v>277</v>
      </c>
      <c r="B1022" s="3" t="s">
        <v>1205</v>
      </c>
      <c r="C1022" s="27" t="s">
        <v>429</v>
      </c>
      <c r="D1022" s="27" t="s">
        <v>17</v>
      </c>
      <c r="E1022" s="27" t="s">
        <v>2743</v>
      </c>
      <c r="F1022" s="4" t="s">
        <v>2744</v>
      </c>
      <c r="G1022" s="4" t="s">
        <v>2986</v>
      </c>
      <c r="H1022" s="4" t="s">
        <v>2692</v>
      </c>
      <c r="I1022" s="27">
        <v>20.967510000000001</v>
      </c>
      <c r="J1022" s="27">
        <v>-101.28522</v>
      </c>
      <c r="K1022" s="3"/>
      <c r="L1022" s="5" t="str">
        <f t="shared" si="32"/>
        <v>Ver en Google Maps</v>
      </c>
      <c r="M1022" s="5">
        <v>1</v>
      </c>
      <c r="O1022" s="1">
        <f>DAY(Tabla14[[#This Row],[Fecha de rev]])</f>
        <v>0</v>
      </c>
      <c r="P1022" s="1">
        <f>MONTH(Tabla14[[#This Row],[Fecha de rev]])</f>
        <v>1</v>
      </c>
      <c r="Q1022" s="1">
        <f>YEAR(Tabla14[[#This Row],[Fecha de rev]])</f>
        <v>1900</v>
      </c>
      <c r="AF1022" s="121"/>
    </row>
    <row r="1023" spans="1:32" x14ac:dyDescent="0.2">
      <c r="A1023" s="14">
        <v>278</v>
      </c>
      <c r="B1023" s="3" t="s">
        <v>1205</v>
      </c>
      <c r="C1023" s="27" t="s">
        <v>429</v>
      </c>
      <c r="D1023" s="27" t="s">
        <v>17</v>
      </c>
      <c r="E1023" s="27" t="s">
        <v>2745</v>
      </c>
      <c r="F1023" s="4" t="s">
        <v>2746</v>
      </c>
      <c r="G1023" s="4" t="s">
        <v>2967</v>
      </c>
      <c r="H1023" s="4" t="s">
        <v>2692</v>
      </c>
      <c r="I1023" s="27">
        <v>21.005230000000001</v>
      </c>
      <c r="J1023" s="27">
        <v>-101.28914</v>
      </c>
      <c r="K1023" s="3"/>
      <c r="L1023" s="5" t="str">
        <f t="shared" si="32"/>
        <v>Ver en Google Maps</v>
      </c>
      <c r="M1023" s="5">
        <v>1</v>
      </c>
      <c r="O1023" s="1">
        <f>DAY(Tabla14[[#This Row],[Fecha de rev]])</f>
        <v>0</v>
      </c>
      <c r="P1023" s="1">
        <f>MONTH(Tabla14[[#This Row],[Fecha de rev]])</f>
        <v>1</v>
      </c>
      <c r="Q1023" s="1">
        <f>YEAR(Tabla14[[#This Row],[Fecha de rev]])</f>
        <v>1900</v>
      </c>
      <c r="AF1023" s="121"/>
    </row>
    <row r="1024" spans="1:32" x14ac:dyDescent="0.2">
      <c r="A1024" s="14">
        <v>289</v>
      </c>
      <c r="B1024" s="3" t="s">
        <v>1205</v>
      </c>
      <c r="C1024" s="27" t="s">
        <v>429</v>
      </c>
      <c r="D1024" s="27" t="s">
        <v>16</v>
      </c>
      <c r="E1024" s="27" t="s">
        <v>2747</v>
      </c>
      <c r="F1024" s="4" t="s">
        <v>2748</v>
      </c>
      <c r="G1024" s="4" t="s">
        <v>2987</v>
      </c>
      <c r="H1024" s="4" t="s">
        <v>2692</v>
      </c>
      <c r="I1024" s="27">
        <v>21.014077</v>
      </c>
      <c r="J1024" s="27">
        <v>-101.262747</v>
      </c>
      <c r="K1024" s="3"/>
      <c r="L1024" s="5" t="str">
        <f t="shared" si="32"/>
        <v>Ver en Google Maps</v>
      </c>
      <c r="M1024" s="5">
        <v>1</v>
      </c>
      <c r="O1024" s="1">
        <f>DAY(Tabla14[[#This Row],[Fecha de rev]])</f>
        <v>0</v>
      </c>
      <c r="P1024" s="1">
        <f>MONTH(Tabla14[[#This Row],[Fecha de rev]])</f>
        <v>1</v>
      </c>
      <c r="Q1024" s="1">
        <f>YEAR(Tabla14[[#This Row],[Fecha de rev]])</f>
        <v>1900</v>
      </c>
      <c r="AF1024" s="121"/>
    </row>
    <row r="1025" spans="1:32" x14ac:dyDescent="0.2">
      <c r="A1025" s="14">
        <v>290</v>
      </c>
      <c r="B1025" s="3" t="s">
        <v>1205</v>
      </c>
      <c r="C1025" s="27" t="s">
        <v>429</v>
      </c>
      <c r="D1025" s="27" t="s">
        <v>16</v>
      </c>
      <c r="E1025" s="27" t="s">
        <v>2749</v>
      </c>
      <c r="F1025" s="4" t="s">
        <v>2750</v>
      </c>
      <c r="G1025" s="4" t="s">
        <v>2974</v>
      </c>
      <c r="H1025" s="4" t="s">
        <v>2692</v>
      </c>
      <c r="I1025" s="27">
        <v>20.970510000000001</v>
      </c>
      <c r="J1025" s="27">
        <v>-101.27507</v>
      </c>
      <c r="K1025" s="3"/>
      <c r="L1025" s="5" t="str">
        <f t="shared" si="32"/>
        <v>Ver en Google Maps</v>
      </c>
      <c r="M1025" s="5">
        <v>1</v>
      </c>
      <c r="O1025" s="1">
        <f>DAY(Tabla14[[#This Row],[Fecha de rev]])</f>
        <v>0</v>
      </c>
      <c r="P1025" s="1">
        <f>MONTH(Tabla14[[#This Row],[Fecha de rev]])</f>
        <v>1</v>
      </c>
      <c r="Q1025" s="1">
        <f>YEAR(Tabla14[[#This Row],[Fecha de rev]])</f>
        <v>1900</v>
      </c>
      <c r="AF1025" s="121"/>
    </row>
    <row r="1026" spans="1:32" x14ac:dyDescent="0.2">
      <c r="A1026" s="14">
        <v>316</v>
      </c>
      <c r="B1026" s="3" t="s">
        <v>1205</v>
      </c>
      <c r="C1026" s="27" t="s">
        <v>429</v>
      </c>
      <c r="D1026" s="27" t="s">
        <v>16</v>
      </c>
      <c r="E1026" s="27" t="s">
        <v>2751</v>
      </c>
      <c r="F1026" s="4" t="s">
        <v>2752</v>
      </c>
      <c r="G1026" s="4" t="s">
        <v>2988</v>
      </c>
      <c r="H1026" s="4" t="s">
        <v>2692</v>
      </c>
      <c r="I1026" s="27">
        <v>21.022469999999998</v>
      </c>
      <c r="J1026" s="27">
        <v>-101.26434999999999</v>
      </c>
      <c r="K1026" s="3"/>
      <c r="L1026" s="5" t="str">
        <f t="shared" si="32"/>
        <v>Ver en Google Maps</v>
      </c>
      <c r="M1026" s="5">
        <v>2</v>
      </c>
      <c r="O1026" s="1">
        <f>DAY(Tabla14[[#This Row],[Fecha de rev]])</f>
        <v>0</v>
      </c>
      <c r="P1026" s="1">
        <f>MONTH(Tabla14[[#This Row],[Fecha de rev]])</f>
        <v>1</v>
      </c>
      <c r="Q1026" s="1">
        <f>YEAR(Tabla14[[#This Row],[Fecha de rev]])</f>
        <v>1900</v>
      </c>
      <c r="AF1026" s="121"/>
    </row>
    <row r="1027" spans="1:32" x14ac:dyDescent="0.2">
      <c r="A1027" s="14">
        <v>329</v>
      </c>
      <c r="B1027" s="3" t="s">
        <v>1205</v>
      </c>
      <c r="C1027" s="27" t="s">
        <v>429</v>
      </c>
      <c r="D1027" s="27" t="s">
        <v>16</v>
      </c>
      <c r="E1027" s="27" t="s">
        <v>2753</v>
      </c>
      <c r="F1027" s="4" t="s">
        <v>2754</v>
      </c>
      <c r="G1027" s="4" t="s">
        <v>2981</v>
      </c>
      <c r="H1027" s="4" t="s">
        <v>2692</v>
      </c>
      <c r="I1027" s="27">
        <v>21.01013</v>
      </c>
      <c r="J1027" s="27">
        <v>-101.25104</v>
      </c>
      <c r="K1027" s="3"/>
      <c r="L1027" s="5" t="str">
        <f t="shared" si="32"/>
        <v>Ver en Google Maps</v>
      </c>
      <c r="M1027" s="5">
        <v>1</v>
      </c>
      <c r="O1027" s="1">
        <f>DAY(Tabla14[[#This Row],[Fecha de rev]])</f>
        <v>0</v>
      </c>
      <c r="P1027" s="1">
        <f>MONTH(Tabla14[[#This Row],[Fecha de rev]])</f>
        <v>1</v>
      </c>
      <c r="Q1027" s="1">
        <f>YEAR(Tabla14[[#This Row],[Fecha de rev]])</f>
        <v>1900</v>
      </c>
      <c r="AF1027" s="121"/>
    </row>
    <row r="1028" spans="1:32" x14ac:dyDescent="0.2">
      <c r="A1028" s="14">
        <v>392</v>
      </c>
      <c r="B1028" s="3" t="s">
        <v>1205</v>
      </c>
      <c r="C1028" s="27" t="s">
        <v>429</v>
      </c>
      <c r="D1028" s="27" t="s">
        <v>16</v>
      </c>
      <c r="E1028" s="27" t="s">
        <v>2755</v>
      </c>
      <c r="F1028" s="4" t="s">
        <v>2756</v>
      </c>
      <c r="G1028" s="4" t="s">
        <v>2967</v>
      </c>
      <c r="H1028" s="4" t="s">
        <v>2692</v>
      </c>
      <c r="I1028" s="27">
        <v>20.994859999999999</v>
      </c>
      <c r="J1028" s="27">
        <v>-101.28577</v>
      </c>
      <c r="K1028" s="3"/>
      <c r="L1028" s="5" t="str">
        <f t="shared" si="32"/>
        <v>Ver en Google Maps</v>
      </c>
      <c r="M1028" s="5">
        <v>1</v>
      </c>
      <c r="O1028" s="1">
        <f>DAY(Tabla14[[#This Row],[Fecha de rev]])</f>
        <v>0</v>
      </c>
      <c r="P1028" s="1">
        <f>MONTH(Tabla14[[#This Row],[Fecha de rev]])</f>
        <v>1</v>
      </c>
      <c r="Q1028" s="1">
        <f>YEAR(Tabla14[[#This Row],[Fecha de rev]])</f>
        <v>1900</v>
      </c>
      <c r="AF1028" s="121"/>
    </row>
    <row r="1029" spans="1:32" x14ac:dyDescent="0.2">
      <c r="A1029" s="14">
        <v>397</v>
      </c>
      <c r="B1029" s="3" t="s">
        <v>1205</v>
      </c>
      <c r="C1029" s="27" t="s">
        <v>429</v>
      </c>
      <c r="D1029" s="27" t="s">
        <v>16</v>
      </c>
      <c r="E1029" s="27" t="s">
        <v>2757</v>
      </c>
      <c r="F1029" s="4" t="s">
        <v>2758</v>
      </c>
      <c r="G1029" s="4" t="s">
        <v>2980</v>
      </c>
      <c r="H1029" s="4" t="s">
        <v>2692</v>
      </c>
      <c r="I1029" s="27">
        <v>21.02074</v>
      </c>
      <c r="J1029" s="27">
        <v>-101.27003999999999</v>
      </c>
      <c r="K1029" s="3"/>
      <c r="L1029" s="5" t="str">
        <f t="shared" si="32"/>
        <v>Ver en Google Maps</v>
      </c>
      <c r="M1029" s="5">
        <v>1</v>
      </c>
      <c r="O1029" s="1">
        <f>DAY(Tabla14[[#This Row],[Fecha de rev]])</f>
        <v>0</v>
      </c>
      <c r="P1029" s="1">
        <f>MONTH(Tabla14[[#This Row],[Fecha de rev]])</f>
        <v>1</v>
      </c>
      <c r="Q1029" s="1">
        <f>YEAR(Tabla14[[#This Row],[Fecha de rev]])</f>
        <v>1900</v>
      </c>
      <c r="AF1029" s="121"/>
    </row>
    <row r="1030" spans="1:32" x14ac:dyDescent="0.2">
      <c r="A1030" s="14">
        <v>403</v>
      </c>
      <c r="B1030" s="3" t="s">
        <v>1205</v>
      </c>
      <c r="C1030" s="27" t="s">
        <v>429</v>
      </c>
      <c r="D1030" s="27" t="s">
        <v>16</v>
      </c>
      <c r="E1030" s="27" t="s">
        <v>2759</v>
      </c>
      <c r="F1030" s="4" t="s">
        <v>2760</v>
      </c>
      <c r="G1030" s="4" t="s">
        <v>2976</v>
      </c>
      <c r="H1030" s="4" t="s">
        <v>2692</v>
      </c>
      <c r="I1030" s="27">
        <v>21.022977999999998</v>
      </c>
      <c r="J1030" s="27">
        <v>-101.25678499999999</v>
      </c>
      <c r="K1030" s="3"/>
      <c r="L1030" s="5" t="str">
        <f t="shared" si="32"/>
        <v>Ver en Google Maps</v>
      </c>
      <c r="M1030" s="5">
        <v>2</v>
      </c>
      <c r="O1030" s="1">
        <f>DAY(Tabla14[[#This Row],[Fecha de rev]])</f>
        <v>0</v>
      </c>
      <c r="P1030" s="1">
        <f>MONTH(Tabla14[[#This Row],[Fecha de rev]])</f>
        <v>1</v>
      </c>
      <c r="Q1030" s="1">
        <f>YEAR(Tabla14[[#This Row],[Fecha de rev]])</f>
        <v>1900</v>
      </c>
      <c r="AF1030" s="121"/>
    </row>
    <row r="1031" spans="1:32" x14ac:dyDescent="0.2">
      <c r="A1031" s="14">
        <v>405</v>
      </c>
      <c r="B1031" s="3" t="s">
        <v>1205</v>
      </c>
      <c r="C1031" s="27" t="s">
        <v>429</v>
      </c>
      <c r="D1031" s="27" t="s">
        <v>15</v>
      </c>
      <c r="E1031" s="27" t="s">
        <v>2761</v>
      </c>
      <c r="F1031" s="4" t="s">
        <v>2762</v>
      </c>
      <c r="G1031" s="4" t="s">
        <v>2989</v>
      </c>
      <c r="H1031" s="4" t="s">
        <v>2692</v>
      </c>
      <c r="I1031" s="27">
        <v>20.969469</v>
      </c>
      <c r="J1031" s="27">
        <v>-101.288776</v>
      </c>
      <c r="K1031" s="3"/>
      <c r="L1031" s="5" t="str">
        <f t="shared" si="32"/>
        <v>Ver en Google Maps</v>
      </c>
      <c r="M1031" s="5">
        <v>2</v>
      </c>
      <c r="O1031" s="1">
        <f>DAY(Tabla14[[#This Row],[Fecha de rev]])</f>
        <v>0</v>
      </c>
      <c r="P1031" s="1">
        <f>MONTH(Tabla14[[#This Row],[Fecha de rev]])</f>
        <v>1</v>
      </c>
      <c r="Q1031" s="1">
        <f>YEAR(Tabla14[[#This Row],[Fecha de rev]])</f>
        <v>1900</v>
      </c>
      <c r="AF1031" s="121"/>
    </row>
    <row r="1032" spans="1:32" x14ac:dyDescent="0.2">
      <c r="A1032" s="14">
        <v>495</v>
      </c>
      <c r="B1032" s="3" t="s">
        <v>1205</v>
      </c>
      <c r="C1032" s="27" t="s">
        <v>429</v>
      </c>
      <c r="D1032" s="27" t="s">
        <v>16</v>
      </c>
      <c r="E1032" s="27" t="s">
        <v>2763</v>
      </c>
      <c r="F1032" s="4" t="s">
        <v>2764</v>
      </c>
      <c r="G1032" s="4" t="s">
        <v>2990</v>
      </c>
      <c r="H1032" s="4" t="s">
        <v>2692</v>
      </c>
      <c r="I1032" s="27">
        <v>20.967140000000001</v>
      </c>
      <c r="J1032" s="27">
        <v>-101.28362</v>
      </c>
      <c r="K1032" s="3"/>
      <c r="L1032" s="5" t="str">
        <f t="shared" si="32"/>
        <v>Ver en Google Maps</v>
      </c>
      <c r="M1032" s="5">
        <v>1</v>
      </c>
      <c r="O1032" s="1">
        <f>DAY(Tabla14[[#This Row],[Fecha de rev]])</f>
        <v>0</v>
      </c>
      <c r="P1032" s="1">
        <f>MONTH(Tabla14[[#This Row],[Fecha de rev]])</f>
        <v>1</v>
      </c>
      <c r="Q1032" s="1">
        <f>YEAR(Tabla14[[#This Row],[Fecha de rev]])</f>
        <v>1900</v>
      </c>
      <c r="AF1032" s="121"/>
    </row>
    <row r="1033" spans="1:32" x14ac:dyDescent="0.2">
      <c r="A1033" s="14">
        <v>511</v>
      </c>
      <c r="B1033" s="3" t="s">
        <v>1205</v>
      </c>
      <c r="C1033" s="27" t="s">
        <v>429</v>
      </c>
      <c r="D1033" s="27" t="s">
        <v>15</v>
      </c>
      <c r="E1033" s="27" t="s">
        <v>2765</v>
      </c>
      <c r="F1033" s="4" t="s">
        <v>2766</v>
      </c>
      <c r="G1033" s="4" t="s">
        <v>2980</v>
      </c>
      <c r="H1033" s="4" t="s">
        <v>2692</v>
      </c>
      <c r="I1033" s="27">
        <v>21.017130000000002</v>
      </c>
      <c r="J1033" s="27">
        <v>-101.27776</v>
      </c>
      <c r="K1033" s="3" t="s">
        <v>139</v>
      </c>
      <c r="L1033" s="5" t="str">
        <f t="shared" si="32"/>
        <v>Ver en Google Maps</v>
      </c>
      <c r="M1033" s="5">
        <v>2</v>
      </c>
      <c r="N1033" s="7">
        <v>45948</v>
      </c>
      <c r="O1033" s="1">
        <f>DAY(Tabla14[[#This Row],[Fecha de rev]])</f>
        <v>18</v>
      </c>
      <c r="P1033" s="1">
        <f>MONTH(Tabla14[[#This Row],[Fecha de rev]])</f>
        <v>10</v>
      </c>
      <c r="Q1033" s="1">
        <f>YEAR(Tabla14[[#This Row],[Fecha de rev]])</f>
        <v>2025</v>
      </c>
      <c r="R1033" s="1">
        <v>1</v>
      </c>
      <c r="S1033" s="1" t="s">
        <v>138</v>
      </c>
      <c r="T1033" s="1" t="s">
        <v>138</v>
      </c>
      <c r="U1033" s="1" t="s">
        <v>138</v>
      </c>
      <c r="V1033" s="1" t="s">
        <v>138</v>
      </c>
      <c r="W1033" s="1" t="s">
        <v>138</v>
      </c>
      <c r="X1033" s="1" t="s">
        <v>138</v>
      </c>
      <c r="Y1033" s="1" t="s">
        <v>138</v>
      </c>
      <c r="Z1033" s="1" t="s">
        <v>138</v>
      </c>
      <c r="AA1033" s="1">
        <v>48.9</v>
      </c>
      <c r="AB1033" s="1">
        <v>46.8</v>
      </c>
      <c r="AC1033" s="2" t="s">
        <v>968</v>
      </c>
      <c r="AD1033" s="2" t="s">
        <v>2437</v>
      </c>
      <c r="AE1033" s="1">
        <f t="shared" ref="AE1033:AE1094" si="34">COUNTIF(S1033:Z1033, "si")</f>
        <v>8</v>
      </c>
      <c r="AF1033" s="121" t="s">
        <v>3116</v>
      </c>
    </row>
    <row r="1034" spans="1:32" x14ac:dyDescent="0.2">
      <c r="A1034" s="14">
        <v>521</v>
      </c>
      <c r="B1034" s="3" t="s">
        <v>1205</v>
      </c>
      <c r="C1034" s="27" t="s">
        <v>429</v>
      </c>
      <c r="D1034" s="27" t="s">
        <v>15</v>
      </c>
      <c r="E1034" s="27" t="s">
        <v>2767</v>
      </c>
      <c r="F1034" s="4" t="s">
        <v>2768</v>
      </c>
      <c r="G1034" s="4" t="s">
        <v>2985</v>
      </c>
      <c r="H1034" s="4" t="s">
        <v>2692</v>
      </c>
      <c r="I1034" s="27">
        <v>20.996169999999999</v>
      </c>
      <c r="J1034" s="27">
        <v>-101.29536</v>
      </c>
      <c r="K1034" s="3" t="s">
        <v>139</v>
      </c>
      <c r="L1034" s="5" t="str">
        <f t="shared" si="32"/>
        <v>Ver en Google Maps</v>
      </c>
      <c r="M1034" s="5">
        <v>2</v>
      </c>
      <c r="N1034" s="7">
        <v>45944</v>
      </c>
      <c r="O1034" s="1">
        <f>DAY(Tabla14[[#This Row],[Fecha de rev]])</f>
        <v>14</v>
      </c>
      <c r="P1034" s="1">
        <f>MONTH(Tabla14[[#This Row],[Fecha de rev]])</f>
        <v>10</v>
      </c>
      <c r="Q1034" s="1">
        <f>YEAR(Tabla14[[#This Row],[Fecha de rev]])</f>
        <v>2025</v>
      </c>
      <c r="R1034" s="1">
        <v>1</v>
      </c>
      <c r="S1034" s="1" t="s">
        <v>138</v>
      </c>
      <c r="T1034" s="1" t="s">
        <v>138</v>
      </c>
      <c r="U1034" s="1" t="s">
        <v>138</v>
      </c>
      <c r="V1034" s="1" t="s">
        <v>138</v>
      </c>
      <c r="W1034" s="1" t="s">
        <v>138</v>
      </c>
      <c r="X1034" s="1" t="s">
        <v>138</v>
      </c>
      <c r="Y1034" s="1" t="s">
        <v>138</v>
      </c>
      <c r="Z1034" s="1" t="s">
        <v>138</v>
      </c>
      <c r="AA1034" s="1">
        <v>88.7</v>
      </c>
      <c r="AB1034" s="1">
        <v>44.3</v>
      </c>
      <c r="AC1034" s="2" t="s">
        <v>968</v>
      </c>
      <c r="AD1034" s="2" t="s">
        <v>2437</v>
      </c>
      <c r="AE1034" s="1">
        <f t="shared" si="34"/>
        <v>8</v>
      </c>
      <c r="AF1034" s="121" t="s">
        <v>3116</v>
      </c>
    </row>
    <row r="1035" spans="1:32" x14ac:dyDescent="0.2">
      <c r="A1035" s="14">
        <v>526</v>
      </c>
      <c r="B1035" s="3" t="s">
        <v>1205</v>
      </c>
      <c r="C1035" s="27" t="s">
        <v>429</v>
      </c>
      <c r="D1035" s="27" t="s">
        <v>17</v>
      </c>
      <c r="E1035" s="27" t="s">
        <v>2769</v>
      </c>
      <c r="F1035" s="4" t="s">
        <v>2770</v>
      </c>
      <c r="G1035" s="4" t="s">
        <v>2991</v>
      </c>
      <c r="H1035" s="4" t="s">
        <v>2692</v>
      </c>
      <c r="I1035" s="27">
        <v>21.02129</v>
      </c>
      <c r="J1035" s="27">
        <v>-101.27472</v>
      </c>
      <c r="K1035" s="3" t="s">
        <v>139</v>
      </c>
      <c r="L1035" s="5" t="str">
        <f t="shared" si="32"/>
        <v>Ver en Google Maps</v>
      </c>
      <c r="M1035" s="5">
        <v>1</v>
      </c>
      <c r="N1035" s="7">
        <v>45948</v>
      </c>
      <c r="O1035" s="1">
        <f>DAY(Tabla14[[#This Row],[Fecha de rev]])</f>
        <v>18</v>
      </c>
      <c r="P1035" s="1">
        <f>MONTH(Tabla14[[#This Row],[Fecha de rev]])</f>
        <v>10</v>
      </c>
      <c r="Q1035" s="1">
        <f>YEAR(Tabla14[[#This Row],[Fecha de rev]])</f>
        <v>2025</v>
      </c>
      <c r="R1035" s="1">
        <v>1</v>
      </c>
      <c r="S1035" s="1" t="s">
        <v>138</v>
      </c>
      <c r="T1035" s="1" t="s">
        <v>934</v>
      </c>
      <c r="U1035" s="1" t="s">
        <v>934</v>
      </c>
      <c r="V1035" s="1" t="s">
        <v>934</v>
      </c>
      <c r="W1035" s="1" t="s">
        <v>934</v>
      </c>
      <c r="X1035" s="1" t="s">
        <v>934</v>
      </c>
      <c r="Y1035" s="1" t="s">
        <v>934</v>
      </c>
      <c r="Z1035" s="1" t="s">
        <v>934</v>
      </c>
      <c r="AA1035" s="1">
        <v>0</v>
      </c>
      <c r="AB1035" s="1">
        <v>0</v>
      </c>
      <c r="AC1035" s="2" t="s">
        <v>3070</v>
      </c>
      <c r="AD1035" s="2" t="s">
        <v>2437</v>
      </c>
      <c r="AE1035" s="1">
        <f t="shared" si="34"/>
        <v>1</v>
      </c>
      <c r="AF1035" s="121"/>
    </row>
    <row r="1036" spans="1:32" x14ac:dyDescent="0.2">
      <c r="A1036" s="14">
        <v>540</v>
      </c>
      <c r="B1036" s="3" t="s">
        <v>1205</v>
      </c>
      <c r="C1036" s="27" t="s">
        <v>429</v>
      </c>
      <c r="D1036" s="27" t="s">
        <v>17</v>
      </c>
      <c r="E1036" s="27" t="s">
        <v>2771</v>
      </c>
      <c r="F1036" s="4" t="s">
        <v>2772</v>
      </c>
      <c r="G1036" s="4" t="s">
        <v>2992</v>
      </c>
      <c r="H1036" s="4" t="s">
        <v>2692</v>
      </c>
      <c r="I1036" s="27">
        <v>21.012830000000001</v>
      </c>
      <c r="J1036" s="27">
        <v>-101.26519999999999</v>
      </c>
      <c r="K1036" s="3"/>
      <c r="L1036" s="5" t="str">
        <f t="shared" si="32"/>
        <v>Ver en Google Maps</v>
      </c>
      <c r="M1036" s="5">
        <v>1</v>
      </c>
      <c r="O1036" s="1">
        <f>DAY(Tabla14[[#This Row],[Fecha de rev]])</f>
        <v>0</v>
      </c>
      <c r="P1036" s="1">
        <f>MONTH(Tabla14[[#This Row],[Fecha de rev]])</f>
        <v>1</v>
      </c>
      <c r="Q1036" s="1">
        <f>YEAR(Tabla14[[#This Row],[Fecha de rev]])</f>
        <v>1900</v>
      </c>
      <c r="AF1036" s="121"/>
    </row>
    <row r="1037" spans="1:32" x14ac:dyDescent="0.2">
      <c r="A1037" s="14">
        <v>553</v>
      </c>
      <c r="B1037" s="3" t="s">
        <v>1205</v>
      </c>
      <c r="C1037" s="27" t="s">
        <v>429</v>
      </c>
      <c r="D1037" s="27" t="s">
        <v>17</v>
      </c>
      <c r="E1037" s="27" t="s">
        <v>2773</v>
      </c>
      <c r="F1037" s="4" t="s">
        <v>2774</v>
      </c>
      <c r="G1037" s="4" t="s">
        <v>2993</v>
      </c>
      <c r="H1037" s="4" t="s">
        <v>2692</v>
      </c>
      <c r="I1037" s="27">
        <v>21.024539999999998</v>
      </c>
      <c r="J1037" s="27">
        <v>-101.2651</v>
      </c>
      <c r="K1037" s="3"/>
      <c r="L1037" s="5" t="str">
        <f t="shared" si="32"/>
        <v>Ver en Google Maps</v>
      </c>
      <c r="M1037" s="5">
        <v>1</v>
      </c>
      <c r="O1037" s="1">
        <f>DAY(Tabla14[[#This Row],[Fecha de rev]])</f>
        <v>0</v>
      </c>
      <c r="P1037" s="1">
        <f>MONTH(Tabla14[[#This Row],[Fecha de rev]])</f>
        <v>1</v>
      </c>
      <c r="Q1037" s="1">
        <f>YEAR(Tabla14[[#This Row],[Fecha de rev]])</f>
        <v>1900</v>
      </c>
      <c r="AF1037" s="121"/>
    </row>
    <row r="1038" spans="1:32" x14ac:dyDescent="0.2">
      <c r="A1038" s="14">
        <v>566</v>
      </c>
      <c r="B1038" s="3" t="s">
        <v>1205</v>
      </c>
      <c r="C1038" s="27" t="s">
        <v>429</v>
      </c>
      <c r="D1038" s="27" t="s">
        <v>17</v>
      </c>
      <c r="E1038" s="27" t="s">
        <v>2775</v>
      </c>
      <c r="F1038" s="4" t="s">
        <v>2776</v>
      </c>
      <c r="G1038" s="4" t="s">
        <v>2994</v>
      </c>
      <c r="H1038" s="4" t="s">
        <v>2692</v>
      </c>
      <c r="I1038" s="27">
        <v>21.014289999999999</v>
      </c>
      <c r="J1038" s="27">
        <v>-101.27015</v>
      </c>
      <c r="K1038" s="3"/>
      <c r="L1038" s="5" t="str">
        <f t="shared" si="32"/>
        <v>Ver en Google Maps</v>
      </c>
      <c r="M1038" s="5">
        <v>1</v>
      </c>
      <c r="O1038" s="1">
        <f>DAY(Tabla14[[#This Row],[Fecha de rev]])</f>
        <v>0</v>
      </c>
      <c r="P1038" s="1">
        <f>MONTH(Tabla14[[#This Row],[Fecha de rev]])</f>
        <v>1</v>
      </c>
      <c r="Q1038" s="1">
        <f>YEAR(Tabla14[[#This Row],[Fecha de rev]])</f>
        <v>1900</v>
      </c>
      <c r="AF1038" s="121"/>
    </row>
    <row r="1039" spans="1:32" x14ac:dyDescent="0.2">
      <c r="A1039" s="14">
        <v>567</v>
      </c>
      <c r="B1039" s="3" t="s">
        <v>1205</v>
      </c>
      <c r="C1039" s="27" t="s">
        <v>429</v>
      </c>
      <c r="D1039" s="27" t="s">
        <v>17</v>
      </c>
      <c r="E1039" s="27" t="s">
        <v>2777</v>
      </c>
      <c r="F1039" s="4" t="s">
        <v>2778</v>
      </c>
      <c r="G1039" s="4" t="s">
        <v>2980</v>
      </c>
      <c r="H1039" s="4" t="s">
        <v>2692</v>
      </c>
      <c r="I1039" s="27">
        <v>21.018180000000001</v>
      </c>
      <c r="J1039" s="27">
        <v>-101.27439</v>
      </c>
      <c r="K1039" s="3" t="s">
        <v>139</v>
      </c>
      <c r="L1039" s="5" t="str">
        <f t="shared" si="32"/>
        <v>Ver en Google Maps</v>
      </c>
      <c r="M1039" s="5">
        <v>1</v>
      </c>
      <c r="N1039" s="7">
        <v>45948</v>
      </c>
      <c r="O1039" s="1">
        <f>DAY(Tabla14[[#This Row],[Fecha de rev]])</f>
        <v>18</v>
      </c>
      <c r="P1039" s="1">
        <f>MONTH(Tabla14[[#This Row],[Fecha de rev]])</f>
        <v>10</v>
      </c>
      <c r="Q1039" s="1">
        <f>YEAR(Tabla14[[#This Row],[Fecha de rev]])</f>
        <v>2025</v>
      </c>
      <c r="R1039" s="1">
        <v>1</v>
      </c>
      <c r="S1039" s="1" t="s">
        <v>934</v>
      </c>
      <c r="T1039" s="1" t="s">
        <v>934</v>
      </c>
      <c r="U1039" s="1" t="s">
        <v>934</v>
      </c>
      <c r="V1039" s="1" t="s">
        <v>934</v>
      </c>
      <c r="W1039" s="1" t="s">
        <v>934</v>
      </c>
      <c r="X1039" s="1" t="s">
        <v>934</v>
      </c>
      <c r="Y1039" s="1" t="s">
        <v>934</v>
      </c>
      <c r="Z1039" s="1" t="s">
        <v>934</v>
      </c>
      <c r="AA1039" s="1">
        <v>0</v>
      </c>
      <c r="AB1039" s="1">
        <v>0</v>
      </c>
      <c r="AC1039" s="2" t="s">
        <v>3068</v>
      </c>
      <c r="AD1039" s="2" t="s">
        <v>2437</v>
      </c>
      <c r="AE1039" s="1">
        <f t="shared" si="34"/>
        <v>0</v>
      </c>
      <c r="AF1039" s="121" t="s">
        <v>3115</v>
      </c>
    </row>
    <row r="1040" spans="1:32" x14ac:dyDescent="0.2">
      <c r="A1040" s="14">
        <v>588</v>
      </c>
      <c r="B1040" s="3" t="s">
        <v>1205</v>
      </c>
      <c r="C1040" s="27" t="s">
        <v>429</v>
      </c>
      <c r="D1040" s="27" t="s">
        <v>17</v>
      </c>
      <c r="E1040" s="27" t="s">
        <v>2779</v>
      </c>
      <c r="F1040" s="4" t="s">
        <v>2780</v>
      </c>
      <c r="G1040" s="4" t="s">
        <v>2995</v>
      </c>
      <c r="H1040" s="4" t="s">
        <v>2692</v>
      </c>
      <c r="I1040" s="27">
        <v>20.98189</v>
      </c>
      <c r="J1040" s="27">
        <v>-101.28206</v>
      </c>
      <c r="K1040" s="3" t="s">
        <v>3058</v>
      </c>
      <c r="L1040" s="5" t="str">
        <f t="shared" ref="L1040:L1104" si="35">HYPERLINK("https://www.google.com/maps?q=" &amp; I1040 &amp; "," &amp; J1040, "Ver en Google Maps")</f>
        <v>Ver en Google Maps</v>
      </c>
      <c r="M1040" s="5">
        <v>1</v>
      </c>
      <c r="N1040" s="7">
        <v>45944</v>
      </c>
      <c r="O1040" s="1">
        <f>DAY(Tabla14[[#This Row],[Fecha de rev]])</f>
        <v>14</v>
      </c>
      <c r="P1040" s="1">
        <f>MONTH(Tabla14[[#This Row],[Fecha de rev]])</f>
        <v>10</v>
      </c>
      <c r="Q1040" s="1">
        <f>YEAR(Tabla14[[#This Row],[Fecha de rev]])</f>
        <v>2025</v>
      </c>
      <c r="R1040" s="1">
        <v>1</v>
      </c>
      <c r="S1040" s="1" t="s">
        <v>138</v>
      </c>
      <c r="T1040" s="1" t="s">
        <v>138</v>
      </c>
      <c r="U1040" s="1" t="s">
        <v>138</v>
      </c>
      <c r="V1040" s="1" t="s">
        <v>138</v>
      </c>
      <c r="W1040" s="1" t="s">
        <v>138</v>
      </c>
      <c r="X1040" s="1" t="s">
        <v>138</v>
      </c>
      <c r="Y1040" s="1" t="s">
        <v>138</v>
      </c>
      <c r="Z1040" s="1" t="s">
        <v>138</v>
      </c>
      <c r="AA1040" s="1">
        <v>98.2</v>
      </c>
      <c r="AB1040" s="1">
        <v>55.1</v>
      </c>
      <c r="AC1040" s="2" t="s">
        <v>968</v>
      </c>
      <c r="AD1040" s="2" t="s">
        <v>2437</v>
      </c>
      <c r="AE1040" s="1">
        <f t="shared" si="34"/>
        <v>8</v>
      </c>
      <c r="AF1040" s="121" t="s">
        <v>3116</v>
      </c>
    </row>
    <row r="1041" spans="1:32" x14ac:dyDescent="0.2">
      <c r="A1041" s="14">
        <v>598</v>
      </c>
      <c r="B1041" s="3" t="s">
        <v>1205</v>
      </c>
      <c r="C1041" s="27" t="s">
        <v>429</v>
      </c>
      <c r="D1041" s="27" t="s">
        <v>17</v>
      </c>
      <c r="E1041" s="27" t="s">
        <v>2781</v>
      </c>
      <c r="F1041" s="4" t="s">
        <v>2782</v>
      </c>
      <c r="G1041" s="4" t="s">
        <v>1789</v>
      </c>
      <c r="H1041" s="4" t="s">
        <v>2692</v>
      </c>
      <c r="I1041" s="27">
        <v>20.973189999999999</v>
      </c>
      <c r="J1041" s="27">
        <v>-101.29049999999999</v>
      </c>
      <c r="K1041" s="3"/>
      <c r="L1041" s="5" t="str">
        <f t="shared" si="35"/>
        <v>Ver en Google Maps</v>
      </c>
      <c r="M1041" s="5">
        <v>1</v>
      </c>
      <c r="O1041" s="1">
        <f>DAY(Tabla14[[#This Row],[Fecha de rev]])</f>
        <v>0</v>
      </c>
      <c r="P1041" s="1">
        <f>MONTH(Tabla14[[#This Row],[Fecha de rev]])</f>
        <v>1</v>
      </c>
      <c r="Q1041" s="1">
        <f>YEAR(Tabla14[[#This Row],[Fecha de rev]])</f>
        <v>1900</v>
      </c>
      <c r="AF1041" s="121"/>
    </row>
    <row r="1042" spans="1:32" x14ac:dyDescent="0.2">
      <c r="A1042" s="14">
        <v>609</v>
      </c>
      <c r="B1042" s="3" t="s">
        <v>1205</v>
      </c>
      <c r="C1042" s="27" t="s">
        <v>429</v>
      </c>
      <c r="D1042" s="27" t="s">
        <v>16</v>
      </c>
      <c r="E1042" s="27" t="s">
        <v>2783</v>
      </c>
      <c r="F1042" s="4" t="s">
        <v>2784</v>
      </c>
      <c r="G1042" s="4" t="s">
        <v>2988</v>
      </c>
      <c r="H1042" s="4" t="s">
        <v>2692</v>
      </c>
      <c r="I1042" s="27">
        <v>21.022729999999999</v>
      </c>
      <c r="J1042" s="27">
        <v>-101.262373</v>
      </c>
      <c r="K1042" s="3"/>
      <c r="L1042" s="5" t="str">
        <f t="shared" si="35"/>
        <v>Ver en Google Maps</v>
      </c>
      <c r="M1042" s="5">
        <v>1</v>
      </c>
      <c r="O1042" s="1">
        <f>DAY(Tabla14[[#This Row],[Fecha de rev]])</f>
        <v>0</v>
      </c>
      <c r="P1042" s="1">
        <f>MONTH(Tabla14[[#This Row],[Fecha de rev]])</f>
        <v>1</v>
      </c>
      <c r="Q1042" s="1">
        <f>YEAR(Tabla14[[#This Row],[Fecha de rev]])</f>
        <v>1900</v>
      </c>
      <c r="AF1042" s="121"/>
    </row>
    <row r="1043" spans="1:32" x14ac:dyDescent="0.2">
      <c r="A1043" s="14">
        <v>614</v>
      </c>
      <c r="B1043" s="3" t="s">
        <v>1205</v>
      </c>
      <c r="C1043" s="27" t="s">
        <v>429</v>
      </c>
      <c r="D1043" s="27" t="s">
        <v>16</v>
      </c>
      <c r="E1043" s="27" t="s">
        <v>2785</v>
      </c>
      <c r="F1043" s="4" t="s">
        <v>2786</v>
      </c>
      <c r="G1043" s="4" t="s">
        <v>2980</v>
      </c>
      <c r="H1043" s="4" t="s">
        <v>2692</v>
      </c>
      <c r="I1043" s="27">
        <v>21.021740000000001</v>
      </c>
      <c r="J1043" s="27">
        <v>-101.27068</v>
      </c>
      <c r="K1043" s="3"/>
      <c r="L1043" s="5" t="str">
        <f t="shared" si="35"/>
        <v>Ver en Google Maps</v>
      </c>
      <c r="M1043" s="5">
        <v>2</v>
      </c>
      <c r="O1043" s="1">
        <f>DAY(Tabla14[[#This Row],[Fecha de rev]])</f>
        <v>0</v>
      </c>
      <c r="P1043" s="1">
        <f>MONTH(Tabla14[[#This Row],[Fecha de rev]])</f>
        <v>1</v>
      </c>
      <c r="Q1043" s="1">
        <f>YEAR(Tabla14[[#This Row],[Fecha de rev]])</f>
        <v>1900</v>
      </c>
      <c r="AF1043" s="121"/>
    </row>
    <row r="1044" spans="1:32" x14ac:dyDescent="0.2">
      <c r="A1044" s="14">
        <v>615</v>
      </c>
      <c r="B1044" s="3" t="s">
        <v>1205</v>
      </c>
      <c r="C1044" s="27" t="s">
        <v>429</v>
      </c>
      <c r="D1044" s="27" t="s">
        <v>16</v>
      </c>
      <c r="E1044" s="27" t="s">
        <v>2787</v>
      </c>
      <c r="F1044" s="4" t="s">
        <v>2788</v>
      </c>
      <c r="G1044" s="4" t="s">
        <v>2973</v>
      </c>
      <c r="H1044" s="4" t="s">
        <v>2692</v>
      </c>
      <c r="I1044" s="27">
        <v>21.0124</v>
      </c>
      <c r="J1044" s="27">
        <v>-101.25136999999999</v>
      </c>
      <c r="K1044" s="3"/>
      <c r="L1044" s="5" t="str">
        <f t="shared" si="35"/>
        <v>Ver en Google Maps</v>
      </c>
      <c r="M1044" s="5">
        <v>1</v>
      </c>
      <c r="O1044" s="1">
        <f>DAY(Tabla14[[#This Row],[Fecha de rev]])</f>
        <v>0</v>
      </c>
      <c r="P1044" s="1">
        <f>MONTH(Tabla14[[#This Row],[Fecha de rev]])</f>
        <v>1</v>
      </c>
      <c r="Q1044" s="1">
        <f>YEAR(Tabla14[[#This Row],[Fecha de rev]])</f>
        <v>1900</v>
      </c>
      <c r="AF1044" s="121"/>
    </row>
    <row r="1045" spans="1:32" x14ac:dyDescent="0.2">
      <c r="A1045" s="14">
        <v>616</v>
      </c>
      <c r="B1045" s="3" t="s">
        <v>1205</v>
      </c>
      <c r="C1045" s="27" t="s">
        <v>429</v>
      </c>
      <c r="D1045" s="27" t="s">
        <v>16</v>
      </c>
      <c r="E1045" s="27" t="s">
        <v>2789</v>
      </c>
      <c r="F1045" s="4" t="s">
        <v>2790</v>
      </c>
      <c r="G1045" s="4" t="s">
        <v>2973</v>
      </c>
      <c r="H1045" s="4" t="s">
        <v>2692</v>
      </c>
      <c r="I1045" s="27">
        <v>21.015429999999999</v>
      </c>
      <c r="J1045" s="27">
        <v>-101.25366</v>
      </c>
      <c r="K1045" s="3" t="s">
        <v>139</v>
      </c>
      <c r="L1045" s="5" t="str">
        <f t="shared" si="35"/>
        <v>Ver en Google Maps</v>
      </c>
      <c r="M1045" s="5">
        <v>1</v>
      </c>
      <c r="N1045" s="7">
        <v>45948</v>
      </c>
      <c r="O1045" s="1">
        <f>DAY(Tabla14[[#This Row],[Fecha de rev]])</f>
        <v>18</v>
      </c>
      <c r="P1045" s="1">
        <f>MONTH(Tabla14[[#This Row],[Fecha de rev]])</f>
        <v>10</v>
      </c>
      <c r="Q1045" s="1">
        <f>YEAR(Tabla14[[#This Row],[Fecha de rev]])</f>
        <v>2025</v>
      </c>
      <c r="R1045" s="1">
        <v>1</v>
      </c>
      <c r="S1045" s="1" t="s">
        <v>138</v>
      </c>
      <c r="T1045" s="1" t="s">
        <v>138</v>
      </c>
      <c r="U1045" s="1" t="s">
        <v>138</v>
      </c>
      <c r="V1045" s="1" t="s">
        <v>934</v>
      </c>
      <c r="W1045" s="1" t="s">
        <v>138</v>
      </c>
      <c r="X1045" s="1" t="s">
        <v>138</v>
      </c>
      <c r="Y1045" s="1" t="s">
        <v>934</v>
      </c>
      <c r="Z1045" s="1" t="s">
        <v>138</v>
      </c>
      <c r="AA1045" s="1">
        <v>0.09</v>
      </c>
      <c r="AB1045" s="1">
        <v>0</v>
      </c>
      <c r="AC1045" s="2" t="s">
        <v>3073</v>
      </c>
      <c r="AD1045" s="2" t="s">
        <v>2437</v>
      </c>
      <c r="AE1045" s="1">
        <f t="shared" si="34"/>
        <v>6</v>
      </c>
      <c r="AF1045" s="121"/>
    </row>
    <row r="1046" spans="1:32" x14ac:dyDescent="0.2">
      <c r="A1046" s="14">
        <v>617</v>
      </c>
      <c r="B1046" s="3" t="s">
        <v>1205</v>
      </c>
      <c r="C1046" s="27" t="s">
        <v>429</v>
      </c>
      <c r="D1046" s="27" t="s">
        <v>404</v>
      </c>
      <c r="E1046" s="27" t="s">
        <v>2791</v>
      </c>
      <c r="F1046" s="4" t="s">
        <v>2792</v>
      </c>
      <c r="G1046" s="4" t="s">
        <v>2996</v>
      </c>
      <c r="H1046" s="4" t="s">
        <v>2692</v>
      </c>
      <c r="I1046" s="27">
        <v>20.951419999999999</v>
      </c>
      <c r="J1046" s="27">
        <v>-101.28131</v>
      </c>
      <c r="K1046" s="3"/>
      <c r="L1046" s="5" t="str">
        <f t="shared" si="35"/>
        <v>Ver en Google Maps</v>
      </c>
      <c r="M1046" s="5">
        <v>1</v>
      </c>
      <c r="O1046" s="1">
        <f>DAY(Tabla14[[#This Row],[Fecha de rev]])</f>
        <v>0</v>
      </c>
      <c r="P1046" s="1">
        <f>MONTH(Tabla14[[#This Row],[Fecha de rev]])</f>
        <v>1</v>
      </c>
      <c r="Q1046" s="1">
        <f>YEAR(Tabla14[[#This Row],[Fecha de rev]])</f>
        <v>1900</v>
      </c>
      <c r="AF1046" s="121"/>
    </row>
    <row r="1047" spans="1:32" x14ac:dyDescent="0.2">
      <c r="A1047" s="14">
        <v>667</v>
      </c>
      <c r="B1047" s="3" t="s">
        <v>1205</v>
      </c>
      <c r="C1047" s="27" t="s">
        <v>429</v>
      </c>
      <c r="D1047" s="27" t="s">
        <v>15</v>
      </c>
      <c r="E1047" s="27" t="s">
        <v>2793</v>
      </c>
      <c r="F1047" s="4" t="s">
        <v>2794</v>
      </c>
      <c r="G1047" s="4" t="s">
        <v>1784</v>
      </c>
      <c r="H1047" s="4" t="s">
        <v>2692</v>
      </c>
      <c r="I1047" s="27">
        <v>21.01397</v>
      </c>
      <c r="J1047" s="27">
        <v>-101.278413</v>
      </c>
      <c r="K1047" s="3" t="s">
        <v>139</v>
      </c>
      <c r="L1047" s="5" t="str">
        <f t="shared" si="35"/>
        <v>Ver en Google Maps</v>
      </c>
      <c r="M1047" s="5">
        <v>2</v>
      </c>
      <c r="N1047" s="7">
        <v>45944</v>
      </c>
      <c r="O1047" s="1">
        <f>DAY(Tabla14[[#This Row],[Fecha de rev]])</f>
        <v>14</v>
      </c>
      <c r="P1047" s="1">
        <f>MONTH(Tabla14[[#This Row],[Fecha de rev]])</f>
        <v>10</v>
      </c>
      <c r="Q1047" s="1">
        <f>YEAR(Tabla14[[#This Row],[Fecha de rev]])</f>
        <v>2025</v>
      </c>
      <c r="R1047" s="1">
        <v>1</v>
      </c>
      <c r="S1047" s="1" t="s">
        <v>138</v>
      </c>
      <c r="T1047" s="1" t="s">
        <v>138</v>
      </c>
      <c r="U1047" s="1" t="s">
        <v>138</v>
      </c>
      <c r="V1047" s="1" t="s">
        <v>138</v>
      </c>
      <c r="W1047" s="1" t="s">
        <v>138</v>
      </c>
      <c r="X1047" s="1" t="s">
        <v>138</v>
      </c>
      <c r="Y1047" s="1" t="s">
        <v>138</v>
      </c>
      <c r="Z1047" s="1" t="s">
        <v>138</v>
      </c>
      <c r="AA1047" s="1">
        <v>81.8</v>
      </c>
      <c r="AB1047" s="1">
        <v>65.8</v>
      </c>
      <c r="AC1047" s="2" t="s">
        <v>968</v>
      </c>
      <c r="AE1047" s="1">
        <f t="shared" si="34"/>
        <v>8</v>
      </c>
      <c r="AF1047" s="121" t="s">
        <v>3116</v>
      </c>
    </row>
    <row r="1048" spans="1:32" x14ac:dyDescent="0.2">
      <c r="A1048" s="14">
        <v>727</v>
      </c>
      <c r="B1048" s="3" t="s">
        <v>1205</v>
      </c>
      <c r="C1048" s="27" t="s">
        <v>429</v>
      </c>
      <c r="D1048" s="27" t="s">
        <v>15</v>
      </c>
      <c r="E1048" s="27" t="s">
        <v>2795</v>
      </c>
      <c r="F1048" s="4" t="s">
        <v>2796</v>
      </c>
      <c r="G1048" s="4" t="s">
        <v>2974</v>
      </c>
      <c r="H1048" s="4" t="s">
        <v>2692</v>
      </c>
      <c r="I1048" s="27">
        <v>20.97082</v>
      </c>
      <c r="J1048" s="27">
        <v>-101.27497</v>
      </c>
      <c r="K1048" s="3"/>
      <c r="L1048" s="5" t="str">
        <f t="shared" si="35"/>
        <v>Ver en Google Maps</v>
      </c>
      <c r="M1048" s="5">
        <v>2</v>
      </c>
      <c r="O1048" s="1">
        <f>DAY(Tabla14[[#This Row],[Fecha de rev]])</f>
        <v>0</v>
      </c>
      <c r="P1048" s="1">
        <f>MONTH(Tabla14[[#This Row],[Fecha de rev]])</f>
        <v>1</v>
      </c>
      <c r="Q1048" s="1">
        <f>YEAR(Tabla14[[#This Row],[Fecha de rev]])</f>
        <v>1900</v>
      </c>
      <c r="AF1048" s="121"/>
    </row>
    <row r="1049" spans="1:32" x14ac:dyDescent="0.2">
      <c r="A1049" s="14">
        <v>751</v>
      </c>
      <c r="B1049" s="3" t="s">
        <v>1205</v>
      </c>
      <c r="C1049" s="27" t="s">
        <v>429</v>
      </c>
      <c r="D1049" s="27" t="s">
        <v>17</v>
      </c>
      <c r="E1049" s="27" t="s">
        <v>2797</v>
      </c>
      <c r="F1049" s="4" t="s">
        <v>2798</v>
      </c>
      <c r="G1049" s="4" t="s">
        <v>2997</v>
      </c>
      <c r="H1049" s="4" t="s">
        <v>2692</v>
      </c>
      <c r="I1049" s="27">
        <v>21.011479999999999</v>
      </c>
      <c r="J1049" s="27">
        <v>-101.2814</v>
      </c>
      <c r="K1049" s="3" t="s">
        <v>139</v>
      </c>
      <c r="L1049" s="5" t="str">
        <f t="shared" si="35"/>
        <v>Ver en Google Maps</v>
      </c>
      <c r="M1049" s="5">
        <v>1</v>
      </c>
      <c r="N1049" s="7">
        <v>45944</v>
      </c>
      <c r="O1049" s="1">
        <f>DAY(Tabla14[[#This Row],[Fecha de rev]])</f>
        <v>14</v>
      </c>
      <c r="P1049" s="1">
        <f>MONTH(Tabla14[[#This Row],[Fecha de rev]])</f>
        <v>10</v>
      </c>
      <c r="Q1049" s="1">
        <f>YEAR(Tabla14[[#This Row],[Fecha de rev]])</f>
        <v>2025</v>
      </c>
      <c r="R1049" s="1">
        <v>1</v>
      </c>
      <c r="S1049" s="1" t="s">
        <v>138</v>
      </c>
      <c r="T1049" s="1" t="s">
        <v>934</v>
      </c>
      <c r="U1049" s="1" t="s">
        <v>138</v>
      </c>
      <c r="V1049" s="1" t="s">
        <v>934</v>
      </c>
      <c r="W1049" s="1" t="s">
        <v>138</v>
      </c>
      <c r="X1049" s="1" t="s">
        <v>934</v>
      </c>
      <c r="Y1049" s="1" t="s">
        <v>934</v>
      </c>
      <c r="Z1049" s="1" t="s">
        <v>934</v>
      </c>
      <c r="AA1049" s="1">
        <v>0</v>
      </c>
      <c r="AB1049" s="1">
        <v>0</v>
      </c>
      <c r="AC1049" s="2" t="s">
        <v>3033</v>
      </c>
      <c r="AD1049" s="2" t="s">
        <v>2437</v>
      </c>
      <c r="AE1049" s="1">
        <f t="shared" si="34"/>
        <v>3</v>
      </c>
      <c r="AF1049" s="121"/>
    </row>
    <row r="1050" spans="1:32" x14ac:dyDescent="0.2">
      <c r="A1050" s="14">
        <v>768</v>
      </c>
      <c r="B1050" s="3" t="s">
        <v>1205</v>
      </c>
      <c r="C1050" s="27" t="s">
        <v>429</v>
      </c>
      <c r="D1050" s="27" t="s">
        <v>16</v>
      </c>
      <c r="E1050" s="27" t="s">
        <v>2799</v>
      </c>
      <c r="F1050" s="4" t="s">
        <v>2800</v>
      </c>
      <c r="G1050" s="4" t="s">
        <v>2998</v>
      </c>
      <c r="H1050" s="4" t="s">
        <v>2692</v>
      </c>
      <c r="I1050" s="27">
        <v>20.969676</v>
      </c>
      <c r="J1050" s="27">
        <v>-101.293995</v>
      </c>
      <c r="K1050" s="3"/>
      <c r="L1050" s="5" t="str">
        <f t="shared" si="35"/>
        <v>Ver en Google Maps</v>
      </c>
      <c r="M1050" s="5">
        <v>1</v>
      </c>
      <c r="O1050" s="1">
        <f>DAY(Tabla14[[#This Row],[Fecha de rev]])</f>
        <v>0</v>
      </c>
      <c r="P1050" s="1">
        <f>MONTH(Tabla14[[#This Row],[Fecha de rev]])</f>
        <v>1</v>
      </c>
      <c r="Q1050" s="1">
        <f>YEAR(Tabla14[[#This Row],[Fecha de rev]])</f>
        <v>1900</v>
      </c>
      <c r="AF1050" s="121"/>
    </row>
    <row r="1051" spans="1:32" x14ac:dyDescent="0.2">
      <c r="A1051" s="14">
        <v>769</v>
      </c>
      <c r="B1051" s="3" t="s">
        <v>1205</v>
      </c>
      <c r="C1051" s="27" t="s">
        <v>429</v>
      </c>
      <c r="D1051" s="27" t="s">
        <v>15</v>
      </c>
      <c r="E1051" s="27" t="s">
        <v>2801</v>
      </c>
      <c r="F1051" s="4" t="s">
        <v>2802</v>
      </c>
      <c r="G1051" s="4" t="s">
        <v>2999</v>
      </c>
      <c r="H1051" s="4" t="s">
        <v>2692</v>
      </c>
      <c r="I1051" s="27">
        <v>20.979462999999999</v>
      </c>
      <c r="J1051" s="27">
        <v>-101.27690699999999</v>
      </c>
      <c r="K1051" s="3" t="s">
        <v>3058</v>
      </c>
      <c r="L1051" s="5" t="str">
        <f t="shared" si="35"/>
        <v>Ver en Google Maps</v>
      </c>
      <c r="M1051" s="5">
        <v>2</v>
      </c>
      <c r="N1051" s="7">
        <v>45944</v>
      </c>
      <c r="O1051" s="1">
        <f>DAY(Tabla14[[#This Row],[Fecha de rev]])</f>
        <v>14</v>
      </c>
      <c r="P1051" s="1">
        <f>MONTH(Tabla14[[#This Row],[Fecha de rev]])</f>
        <v>10</v>
      </c>
      <c r="Q1051" s="1">
        <f>YEAR(Tabla14[[#This Row],[Fecha de rev]])</f>
        <v>2025</v>
      </c>
      <c r="R1051" s="1">
        <v>1</v>
      </c>
      <c r="S1051" s="1" t="s">
        <v>138</v>
      </c>
      <c r="T1051" s="1" t="s">
        <v>138</v>
      </c>
      <c r="U1051" s="1" t="s">
        <v>138</v>
      </c>
      <c r="V1051" s="1" t="s">
        <v>138</v>
      </c>
      <c r="W1051" s="1" t="s">
        <v>138</v>
      </c>
      <c r="X1051" s="1" t="s">
        <v>138</v>
      </c>
      <c r="Y1051" s="1" t="s">
        <v>138</v>
      </c>
      <c r="Z1051" s="1" t="s">
        <v>138</v>
      </c>
      <c r="AA1051" s="1">
        <v>120</v>
      </c>
      <c r="AB1051" s="1">
        <v>72.599999999999994</v>
      </c>
      <c r="AC1051" s="2" t="s">
        <v>968</v>
      </c>
      <c r="AD1051" s="2" t="s">
        <v>2437</v>
      </c>
      <c r="AE1051" s="1">
        <f t="shared" si="34"/>
        <v>8</v>
      </c>
      <c r="AF1051" s="121" t="s">
        <v>3116</v>
      </c>
    </row>
    <row r="1052" spans="1:32" x14ac:dyDescent="0.2">
      <c r="A1052" s="14">
        <v>776</v>
      </c>
      <c r="B1052" s="3" t="s">
        <v>1205</v>
      </c>
      <c r="C1052" s="27" t="s">
        <v>429</v>
      </c>
      <c r="D1052" s="27" t="s">
        <v>15</v>
      </c>
      <c r="E1052" s="27" t="s">
        <v>2793</v>
      </c>
      <c r="F1052" s="4" t="s">
        <v>2794</v>
      </c>
      <c r="G1052" s="4" t="s">
        <v>2310</v>
      </c>
      <c r="H1052" s="4" t="s">
        <v>2692</v>
      </c>
      <c r="I1052" s="27">
        <v>21.01397</v>
      </c>
      <c r="J1052" s="27">
        <v>-101.278413</v>
      </c>
      <c r="K1052" s="3"/>
      <c r="L1052" s="5" t="str">
        <f t="shared" si="35"/>
        <v>Ver en Google Maps</v>
      </c>
      <c r="M1052" s="5">
        <v>2</v>
      </c>
      <c r="O1052" s="1">
        <f>DAY(Tabla14[[#This Row],[Fecha de rev]])</f>
        <v>0</v>
      </c>
      <c r="P1052" s="1">
        <f>MONTH(Tabla14[[#This Row],[Fecha de rev]])</f>
        <v>1</v>
      </c>
      <c r="Q1052" s="1">
        <f>YEAR(Tabla14[[#This Row],[Fecha de rev]])</f>
        <v>1900</v>
      </c>
      <c r="AF1052" s="121"/>
    </row>
    <row r="1053" spans="1:32" x14ac:dyDescent="0.2">
      <c r="A1053" s="14">
        <v>789</v>
      </c>
      <c r="B1053" s="3" t="s">
        <v>1205</v>
      </c>
      <c r="C1053" s="27" t="s">
        <v>429</v>
      </c>
      <c r="D1053" s="27" t="s">
        <v>15</v>
      </c>
      <c r="E1053" s="27" t="s">
        <v>2803</v>
      </c>
      <c r="F1053" s="4" t="s">
        <v>2804</v>
      </c>
      <c r="G1053" s="4" t="s">
        <v>1232</v>
      </c>
      <c r="H1053" s="4" t="s">
        <v>2692</v>
      </c>
      <c r="I1053" s="27">
        <v>21.01052</v>
      </c>
      <c r="J1053" s="27">
        <v>-101.246905</v>
      </c>
      <c r="K1053" s="3"/>
      <c r="L1053" s="5" t="str">
        <f t="shared" si="35"/>
        <v>Ver en Google Maps</v>
      </c>
      <c r="M1053" s="5">
        <v>1</v>
      </c>
      <c r="O1053" s="1">
        <f>DAY(Tabla14[[#This Row],[Fecha de rev]])</f>
        <v>0</v>
      </c>
      <c r="P1053" s="1">
        <f>MONTH(Tabla14[[#This Row],[Fecha de rev]])</f>
        <v>1</v>
      </c>
      <c r="Q1053" s="1">
        <f>YEAR(Tabla14[[#This Row],[Fecha de rev]])</f>
        <v>1900</v>
      </c>
      <c r="AF1053" s="121"/>
    </row>
    <row r="1054" spans="1:32" x14ac:dyDescent="0.2">
      <c r="A1054" s="14">
        <v>798</v>
      </c>
      <c r="B1054" s="3" t="s">
        <v>1205</v>
      </c>
      <c r="C1054" s="27" t="s">
        <v>429</v>
      </c>
      <c r="D1054" s="27" t="s">
        <v>16</v>
      </c>
      <c r="E1054" s="27" t="s">
        <v>2805</v>
      </c>
      <c r="F1054" s="4" t="s">
        <v>2806</v>
      </c>
      <c r="G1054" s="4" t="s">
        <v>360</v>
      </c>
      <c r="H1054" s="4" t="s">
        <v>2692</v>
      </c>
      <c r="I1054" s="27">
        <v>21.003830000000001</v>
      </c>
      <c r="J1054" s="27">
        <v>-101.2406</v>
      </c>
      <c r="K1054" s="3"/>
      <c r="L1054" s="5" t="str">
        <f t="shared" si="35"/>
        <v>Ver en Google Maps</v>
      </c>
      <c r="M1054" s="5">
        <v>2</v>
      </c>
      <c r="O1054" s="1">
        <f>DAY(Tabla14[[#This Row],[Fecha de rev]])</f>
        <v>0</v>
      </c>
      <c r="P1054" s="1">
        <f>MONTH(Tabla14[[#This Row],[Fecha de rev]])</f>
        <v>1</v>
      </c>
      <c r="Q1054" s="1">
        <f>YEAR(Tabla14[[#This Row],[Fecha de rev]])</f>
        <v>1900</v>
      </c>
      <c r="AF1054" s="121"/>
    </row>
    <row r="1055" spans="1:32" x14ac:dyDescent="0.2">
      <c r="A1055" s="14">
        <v>816</v>
      </c>
      <c r="B1055" s="3" t="s">
        <v>1205</v>
      </c>
      <c r="C1055" s="27" t="s">
        <v>429</v>
      </c>
      <c r="D1055" s="27" t="s">
        <v>16</v>
      </c>
      <c r="E1055" s="27" t="s">
        <v>2807</v>
      </c>
      <c r="F1055" s="4" t="s">
        <v>2808</v>
      </c>
      <c r="G1055" s="4" t="s">
        <v>3000</v>
      </c>
      <c r="H1055" s="4" t="s">
        <v>2692</v>
      </c>
      <c r="I1055" s="27">
        <v>21.041519999999998</v>
      </c>
      <c r="J1055" s="27">
        <v>-101.25815</v>
      </c>
      <c r="K1055" s="3"/>
      <c r="L1055" s="5" t="str">
        <f t="shared" si="35"/>
        <v>Ver en Google Maps</v>
      </c>
      <c r="M1055" s="5">
        <v>1</v>
      </c>
      <c r="O1055" s="1">
        <f>DAY(Tabla14[[#This Row],[Fecha de rev]])</f>
        <v>0</v>
      </c>
      <c r="P1055" s="1">
        <f>MONTH(Tabla14[[#This Row],[Fecha de rev]])</f>
        <v>1</v>
      </c>
      <c r="Q1055" s="1">
        <f>YEAR(Tabla14[[#This Row],[Fecha de rev]])</f>
        <v>1900</v>
      </c>
      <c r="AF1055" s="121"/>
    </row>
    <row r="1056" spans="1:32" x14ac:dyDescent="0.2">
      <c r="A1056" s="14">
        <v>817</v>
      </c>
      <c r="B1056" s="3" t="s">
        <v>1205</v>
      </c>
      <c r="C1056" s="27" t="s">
        <v>429</v>
      </c>
      <c r="D1056" s="27" t="s">
        <v>15</v>
      </c>
      <c r="E1056" s="27" t="s">
        <v>2809</v>
      </c>
      <c r="F1056" s="4" t="s">
        <v>2810</v>
      </c>
      <c r="G1056" s="4" t="s">
        <v>2972</v>
      </c>
      <c r="H1056" s="4" t="s">
        <v>2692</v>
      </c>
      <c r="I1056" s="27">
        <v>21.038927999999999</v>
      </c>
      <c r="J1056" s="27">
        <v>-101.25676</v>
      </c>
      <c r="K1056" s="3"/>
      <c r="L1056" s="5" t="str">
        <f t="shared" si="35"/>
        <v>Ver en Google Maps</v>
      </c>
      <c r="M1056" s="5">
        <v>2</v>
      </c>
      <c r="O1056" s="1">
        <f>DAY(Tabla14[[#This Row],[Fecha de rev]])</f>
        <v>0</v>
      </c>
      <c r="P1056" s="1">
        <f>MONTH(Tabla14[[#This Row],[Fecha de rev]])</f>
        <v>1</v>
      </c>
      <c r="Q1056" s="1">
        <f>YEAR(Tabla14[[#This Row],[Fecha de rev]])</f>
        <v>1900</v>
      </c>
      <c r="AF1056" s="121"/>
    </row>
    <row r="1057" spans="1:32" x14ac:dyDescent="0.2">
      <c r="A1057" s="14">
        <v>818</v>
      </c>
      <c r="B1057" s="3" t="s">
        <v>1205</v>
      </c>
      <c r="C1057" s="27" t="s">
        <v>429</v>
      </c>
      <c r="D1057" s="27" t="s">
        <v>17</v>
      </c>
      <c r="E1057" s="27" t="s">
        <v>2811</v>
      </c>
      <c r="F1057" s="4" t="s">
        <v>2812</v>
      </c>
      <c r="G1057" s="4" t="s">
        <v>3001</v>
      </c>
      <c r="H1057" s="4" t="s">
        <v>2692</v>
      </c>
      <c r="I1057" s="27">
        <v>21.02852</v>
      </c>
      <c r="J1057" s="27">
        <v>-101.25026099999999</v>
      </c>
      <c r="K1057" s="3"/>
      <c r="L1057" s="5" t="str">
        <f t="shared" si="35"/>
        <v>Ver en Google Maps</v>
      </c>
      <c r="M1057" s="5">
        <v>1</v>
      </c>
      <c r="O1057" s="1">
        <f>DAY(Tabla14[[#This Row],[Fecha de rev]])</f>
        <v>0</v>
      </c>
      <c r="P1057" s="1">
        <f>MONTH(Tabla14[[#This Row],[Fecha de rev]])</f>
        <v>1</v>
      </c>
      <c r="Q1057" s="1">
        <f>YEAR(Tabla14[[#This Row],[Fecha de rev]])</f>
        <v>1900</v>
      </c>
      <c r="AF1057" s="121"/>
    </row>
    <row r="1058" spans="1:32" x14ac:dyDescent="0.2">
      <c r="A1058" s="14">
        <v>819</v>
      </c>
      <c r="B1058" s="3" t="s">
        <v>1205</v>
      </c>
      <c r="C1058" s="27" t="s">
        <v>429</v>
      </c>
      <c r="D1058" s="27" t="s">
        <v>16</v>
      </c>
      <c r="E1058" s="27" t="s">
        <v>2813</v>
      </c>
      <c r="F1058" s="4" t="s">
        <v>2814</v>
      </c>
      <c r="G1058" s="4" t="s">
        <v>3002</v>
      </c>
      <c r="H1058" s="4" t="s">
        <v>2692</v>
      </c>
      <c r="I1058" s="27">
        <v>21.007273000000001</v>
      </c>
      <c r="J1058" s="27">
        <v>-101.249742</v>
      </c>
      <c r="K1058" s="3"/>
      <c r="L1058" s="5" t="str">
        <f t="shared" si="35"/>
        <v>Ver en Google Maps</v>
      </c>
      <c r="M1058" s="5">
        <v>1</v>
      </c>
      <c r="O1058" s="1">
        <f>DAY(Tabla14[[#This Row],[Fecha de rev]])</f>
        <v>0</v>
      </c>
      <c r="P1058" s="1">
        <f>MONTH(Tabla14[[#This Row],[Fecha de rev]])</f>
        <v>1</v>
      </c>
      <c r="Q1058" s="1">
        <f>YEAR(Tabla14[[#This Row],[Fecha de rev]])</f>
        <v>1900</v>
      </c>
      <c r="AF1058" s="121"/>
    </row>
    <row r="1059" spans="1:32" x14ac:dyDescent="0.2">
      <c r="A1059" s="14">
        <v>820</v>
      </c>
      <c r="B1059" s="3" t="s">
        <v>1205</v>
      </c>
      <c r="C1059" s="27" t="s">
        <v>429</v>
      </c>
      <c r="D1059" s="27" t="s">
        <v>15</v>
      </c>
      <c r="E1059" s="27" t="s">
        <v>2815</v>
      </c>
      <c r="F1059" s="4" t="s">
        <v>2816</v>
      </c>
      <c r="G1059" s="4" t="s">
        <v>3003</v>
      </c>
      <c r="H1059" s="4" t="s">
        <v>2692</v>
      </c>
      <c r="I1059" s="27">
        <v>21.020060000000001</v>
      </c>
      <c r="J1059" s="27">
        <v>-101.25351999999999</v>
      </c>
      <c r="K1059" s="3"/>
      <c r="L1059" s="5" t="str">
        <f t="shared" si="35"/>
        <v>Ver en Google Maps</v>
      </c>
      <c r="M1059" s="5">
        <v>2</v>
      </c>
      <c r="O1059" s="1">
        <f>DAY(Tabla14[[#This Row],[Fecha de rev]])</f>
        <v>0</v>
      </c>
      <c r="P1059" s="1">
        <f>MONTH(Tabla14[[#This Row],[Fecha de rev]])</f>
        <v>1</v>
      </c>
      <c r="Q1059" s="1">
        <f>YEAR(Tabla14[[#This Row],[Fecha de rev]])</f>
        <v>1900</v>
      </c>
      <c r="AF1059" s="121"/>
    </row>
    <row r="1060" spans="1:32" x14ac:dyDescent="0.2">
      <c r="A1060" s="14">
        <v>824</v>
      </c>
      <c r="B1060" s="3" t="s">
        <v>1205</v>
      </c>
      <c r="C1060" s="27" t="s">
        <v>14</v>
      </c>
      <c r="D1060" s="27" t="s">
        <v>404</v>
      </c>
      <c r="E1060" s="27" t="s">
        <v>2817</v>
      </c>
      <c r="F1060" s="4" t="s">
        <v>2818</v>
      </c>
      <c r="G1060" s="4" t="s">
        <v>2978</v>
      </c>
      <c r="H1060" s="4" t="s">
        <v>2692</v>
      </c>
      <c r="I1060" s="27">
        <v>21.010770999999998</v>
      </c>
      <c r="J1060" s="27">
        <v>-101.261668</v>
      </c>
      <c r="K1060" s="3"/>
      <c r="L1060" s="5" t="str">
        <f t="shared" si="35"/>
        <v>Ver en Google Maps</v>
      </c>
      <c r="M1060" s="5">
        <v>1</v>
      </c>
      <c r="O1060" s="1">
        <f>DAY(Tabla14[[#This Row],[Fecha de rev]])</f>
        <v>0</v>
      </c>
      <c r="P1060" s="1">
        <f>MONTH(Tabla14[[#This Row],[Fecha de rev]])</f>
        <v>1</v>
      </c>
      <c r="Q1060" s="1">
        <f>YEAR(Tabla14[[#This Row],[Fecha de rev]])</f>
        <v>1900</v>
      </c>
      <c r="AF1060" s="121"/>
    </row>
    <row r="1061" spans="1:32" x14ac:dyDescent="0.2">
      <c r="A1061" s="14">
        <v>825</v>
      </c>
      <c r="B1061" s="3" t="s">
        <v>1205</v>
      </c>
      <c r="C1061" s="27" t="s">
        <v>14</v>
      </c>
      <c r="D1061" s="27" t="s">
        <v>404</v>
      </c>
      <c r="E1061" s="27" t="s">
        <v>2819</v>
      </c>
      <c r="F1061" s="4" t="s">
        <v>2820</v>
      </c>
      <c r="G1061" s="4" t="s">
        <v>2980</v>
      </c>
      <c r="H1061" s="4" t="s">
        <v>2692</v>
      </c>
      <c r="I1061" s="27">
        <v>21.018605000000001</v>
      </c>
      <c r="J1061" s="27">
        <v>-101.274235</v>
      </c>
      <c r="K1061" s="3" t="s">
        <v>139</v>
      </c>
      <c r="L1061" s="5" t="str">
        <f t="shared" si="35"/>
        <v>Ver en Google Maps</v>
      </c>
      <c r="M1061" s="5">
        <v>1</v>
      </c>
      <c r="N1061" s="7">
        <v>45948</v>
      </c>
      <c r="O1061" s="1">
        <f>DAY(Tabla14[[#This Row],[Fecha de rev]])</f>
        <v>18</v>
      </c>
      <c r="P1061" s="1">
        <f>MONTH(Tabla14[[#This Row],[Fecha de rev]])</f>
        <v>10</v>
      </c>
      <c r="Q1061" s="1">
        <f>YEAR(Tabla14[[#This Row],[Fecha de rev]])</f>
        <v>2025</v>
      </c>
      <c r="R1061" s="1">
        <v>1</v>
      </c>
      <c r="S1061" s="1" t="s">
        <v>934</v>
      </c>
      <c r="T1061" s="1" t="s">
        <v>934</v>
      </c>
      <c r="U1061" s="1" t="s">
        <v>934</v>
      </c>
      <c r="V1061" s="1" t="s">
        <v>934</v>
      </c>
      <c r="W1061" s="1" t="s">
        <v>934</v>
      </c>
      <c r="X1061" s="1" t="s">
        <v>934</v>
      </c>
      <c r="Y1061" s="1" t="s">
        <v>934</v>
      </c>
      <c r="Z1061" s="1" t="s">
        <v>934</v>
      </c>
      <c r="AA1061" s="1">
        <v>0</v>
      </c>
      <c r="AB1061" s="1">
        <v>0</v>
      </c>
      <c r="AC1061" s="2" t="s">
        <v>3069</v>
      </c>
      <c r="AD1061" s="2" t="s">
        <v>2437</v>
      </c>
      <c r="AE1061" s="1">
        <f t="shared" si="34"/>
        <v>0</v>
      </c>
      <c r="AF1061" s="121"/>
    </row>
    <row r="1062" spans="1:32" x14ac:dyDescent="0.2">
      <c r="A1062" s="14">
        <v>826</v>
      </c>
      <c r="B1062" s="3" t="s">
        <v>1205</v>
      </c>
      <c r="C1062" s="27" t="s">
        <v>14</v>
      </c>
      <c r="D1062" s="27" t="s">
        <v>404</v>
      </c>
      <c r="E1062" s="27" t="s">
        <v>2821</v>
      </c>
      <c r="F1062" s="4" t="s">
        <v>2822</v>
      </c>
      <c r="G1062" s="4" t="s">
        <v>3004</v>
      </c>
      <c r="H1062" s="4" t="s">
        <v>2692</v>
      </c>
      <c r="I1062" s="27">
        <v>20.983035999999998</v>
      </c>
      <c r="J1062" s="27">
        <v>-101.2891</v>
      </c>
      <c r="K1062" s="3"/>
      <c r="L1062" s="5" t="str">
        <f t="shared" si="35"/>
        <v>Ver en Google Maps</v>
      </c>
      <c r="M1062" s="5">
        <v>1</v>
      </c>
      <c r="O1062" s="1">
        <f>DAY(Tabla14[[#This Row],[Fecha de rev]])</f>
        <v>0</v>
      </c>
      <c r="P1062" s="1">
        <f>MONTH(Tabla14[[#This Row],[Fecha de rev]])</f>
        <v>1</v>
      </c>
      <c r="Q1062" s="1">
        <f>YEAR(Tabla14[[#This Row],[Fecha de rev]])</f>
        <v>1900</v>
      </c>
      <c r="AF1062" s="121"/>
    </row>
    <row r="1063" spans="1:32" x14ac:dyDescent="0.2">
      <c r="A1063" s="14">
        <v>829</v>
      </c>
      <c r="B1063" s="3" t="s">
        <v>1205</v>
      </c>
      <c r="C1063" s="27" t="s">
        <v>14</v>
      </c>
      <c r="D1063" s="27" t="s">
        <v>404</v>
      </c>
      <c r="E1063" s="27" t="s">
        <v>2823</v>
      </c>
      <c r="F1063" s="4" t="s">
        <v>2824</v>
      </c>
      <c r="G1063" s="4" t="s">
        <v>1232</v>
      </c>
      <c r="H1063" s="4" t="s">
        <v>2692</v>
      </c>
      <c r="I1063" s="27">
        <v>21.002952000000001</v>
      </c>
      <c r="J1063" s="27">
        <v>-101.24316</v>
      </c>
      <c r="K1063" s="3"/>
      <c r="L1063" s="5" t="str">
        <f t="shared" si="35"/>
        <v>Ver en Google Maps</v>
      </c>
      <c r="M1063" s="5">
        <v>1</v>
      </c>
      <c r="O1063" s="1">
        <f>DAY(Tabla14[[#This Row],[Fecha de rev]])</f>
        <v>0</v>
      </c>
      <c r="P1063" s="1">
        <f>MONTH(Tabla14[[#This Row],[Fecha de rev]])</f>
        <v>1</v>
      </c>
      <c r="Q1063" s="1">
        <f>YEAR(Tabla14[[#This Row],[Fecha de rev]])</f>
        <v>1900</v>
      </c>
      <c r="AF1063" s="121"/>
    </row>
    <row r="1064" spans="1:32" x14ac:dyDescent="0.2">
      <c r="A1064" s="14">
        <v>830</v>
      </c>
      <c r="B1064" s="3" t="s">
        <v>1205</v>
      </c>
      <c r="C1064" s="27" t="s">
        <v>14</v>
      </c>
      <c r="D1064" s="27" t="s">
        <v>404</v>
      </c>
      <c r="E1064" s="27" t="s">
        <v>2825</v>
      </c>
      <c r="F1064" s="4" t="s">
        <v>2826</v>
      </c>
      <c r="G1064" s="4" t="s">
        <v>3005</v>
      </c>
      <c r="H1064" s="4" t="s">
        <v>2692</v>
      </c>
      <c r="I1064" s="27">
        <v>20.987703</v>
      </c>
      <c r="J1064" s="27">
        <v>-101.28367299999999</v>
      </c>
      <c r="K1064" s="3"/>
      <c r="L1064" s="5" t="str">
        <f t="shared" si="35"/>
        <v>Ver en Google Maps</v>
      </c>
      <c r="M1064" s="5">
        <v>1</v>
      </c>
      <c r="O1064" s="1">
        <f>DAY(Tabla14[[#This Row],[Fecha de rev]])</f>
        <v>0</v>
      </c>
      <c r="P1064" s="1">
        <f>MONTH(Tabla14[[#This Row],[Fecha de rev]])</f>
        <v>1</v>
      </c>
      <c r="Q1064" s="1">
        <f>YEAR(Tabla14[[#This Row],[Fecha de rev]])</f>
        <v>1900</v>
      </c>
      <c r="AF1064" s="121"/>
    </row>
    <row r="1065" spans="1:32" x14ac:dyDescent="0.2">
      <c r="A1065" s="14" t="s">
        <v>3029</v>
      </c>
      <c r="B1065" s="3" t="s">
        <v>1205</v>
      </c>
      <c r="C1065" s="27" t="s">
        <v>11</v>
      </c>
      <c r="D1065" s="27" t="s">
        <v>404</v>
      </c>
      <c r="E1065" s="27" t="s">
        <v>2827</v>
      </c>
      <c r="F1065" s="4" t="s">
        <v>2828</v>
      </c>
      <c r="G1065" s="4" t="s">
        <v>2967</v>
      </c>
      <c r="H1065" s="4" t="s">
        <v>2692</v>
      </c>
      <c r="I1065" s="27">
        <v>20.994810000000001</v>
      </c>
      <c r="J1065" s="27">
        <v>-101.27914</v>
      </c>
      <c r="K1065" s="3" t="s">
        <v>139</v>
      </c>
      <c r="L1065" s="5" t="str">
        <f t="shared" si="35"/>
        <v>Ver en Google Maps</v>
      </c>
      <c r="M1065" s="5">
        <v>2</v>
      </c>
      <c r="N1065" s="7">
        <v>45944</v>
      </c>
      <c r="O1065" s="1">
        <f>DAY(Tabla14[[#This Row],[Fecha de rev]])</f>
        <v>14</v>
      </c>
      <c r="P1065" s="1">
        <f>MONTH(Tabla14[[#This Row],[Fecha de rev]])</f>
        <v>10</v>
      </c>
      <c r="Q1065" s="1">
        <f>YEAR(Tabla14[[#This Row],[Fecha de rev]])</f>
        <v>2025</v>
      </c>
      <c r="R1065" s="1">
        <v>1</v>
      </c>
      <c r="S1065" s="1" t="s">
        <v>138</v>
      </c>
      <c r="T1065" s="1" t="s">
        <v>138</v>
      </c>
      <c r="U1065" s="1" t="s">
        <v>138</v>
      </c>
      <c r="V1065" s="1" t="s">
        <v>138</v>
      </c>
      <c r="W1065" s="1" t="s">
        <v>138</v>
      </c>
      <c r="X1065" s="1" t="s">
        <v>138</v>
      </c>
      <c r="Y1065" s="1" t="s">
        <v>138</v>
      </c>
      <c r="Z1065" s="1" t="s">
        <v>138</v>
      </c>
      <c r="AA1065" s="1">
        <v>94.6</v>
      </c>
      <c r="AB1065" s="1">
        <v>64.2</v>
      </c>
      <c r="AC1065" s="2" t="s">
        <v>968</v>
      </c>
      <c r="AD1065" s="2" t="s">
        <v>2437</v>
      </c>
      <c r="AE1065" s="1">
        <f>COUNTIF(S1065:Z1065, "si")</f>
        <v>8</v>
      </c>
      <c r="AF1065" s="121" t="s">
        <v>3116</v>
      </c>
    </row>
    <row r="1066" spans="1:32" x14ac:dyDescent="0.2">
      <c r="A1066" s="14" t="s">
        <v>3030</v>
      </c>
      <c r="B1066" s="3" t="s">
        <v>1205</v>
      </c>
      <c r="C1066" s="27" t="s">
        <v>11</v>
      </c>
      <c r="D1066" s="27" t="s">
        <v>404</v>
      </c>
      <c r="E1066" s="27" t="s">
        <v>2827</v>
      </c>
      <c r="F1066" s="4" t="s">
        <v>2828</v>
      </c>
      <c r="G1066" s="4" t="s">
        <v>2967</v>
      </c>
      <c r="H1066" s="4" t="s">
        <v>2692</v>
      </c>
      <c r="I1066" s="27">
        <v>20.994810000000001</v>
      </c>
      <c r="J1066" s="27">
        <v>-101.27914</v>
      </c>
      <c r="K1066" s="3" t="s">
        <v>139</v>
      </c>
      <c r="L1066" s="5" t="str">
        <f t="shared" si="35"/>
        <v>Ver en Google Maps</v>
      </c>
      <c r="M1066" s="5">
        <v>2</v>
      </c>
      <c r="N1066" s="7">
        <v>45944</v>
      </c>
      <c r="O1066" s="1">
        <f>DAY(Tabla14[[#This Row],[Fecha de rev]])</f>
        <v>14</v>
      </c>
      <c r="P1066" s="1">
        <f>MONTH(Tabla14[[#This Row],[Fecha de rev]])</f>
        <v>10</v>
      </c>
      <c r="Q1066" s="1">
        <f>YEAR(Tabla14[[#This Row],[Fecha de rev]])</f>
        <v>2025</v>
      </c>
      <c r="R1066" s="1">
        <v>1</v>
      </c>
      <c r="S1066" s="1" t="s">
        <v>138</v>
      </c>
      <c r="T1066" s="1" t="s">
        <v>138</v>
      </c>
      <c r="U1066" s="1" t="s">
        <v>138</v>
      </c>
      <c r="V1066" s="1" t="s">
        <v>138</v>
      </c>
      <c r="W1066" s="1" t="s">
        <v>138</v>
      </c>
      <c r="X1066" s="1" t="s">
        <v>138</v>
      </c>
      <c r="Y1066" s="1" t="s">
        <v>138</v>
      </c>
      <c r="Z1066" s="1" t="s">
        <v>138</v>
      </c>
      <c r="AA1066" s="1">
        <v>28.9</v>
      </c>
      <c r="AB1066" s="1">
        <v>14.9</v>
      </c>
      <c r="AC1066" s="2" t="s">
        <v>968</v>
      </c>
      <c r="AD1066" s="2" t="s">
        <v>2437</v>
      </c>
      <c r="AE1066" s="1">
        <f t="shared" si="34"/>
        <v>8</v>
      </c>
      <c r="AF1066" s="121" t="s">
        <v>3116</v>
      </c>
    </row>
    <row r="1067" spans="1:32" x14ac:dyDescent="0.2">
      <c r="A1067" s="14">
        <v>832</v>
      </c>
      <c r="B1067" s="3" t="s">
        <v>1205</v>
      </c>
      <c r="C1067" s="27" t="s">
        <v>14</v>
      </c>
      <c r="D1067" s="27" t="s">
        <v>404</v>
      </c>
      <c r="E1067" s="27" t="s">
        <v>2829</v>
      </c>
      <c r="F1067" s="4" t="s">
        <v>2830</v>
      </c>
      <c r="G1067" s="4" t="s">
        <v>2967</v>
      </c>
      <c r="H1067" s="4" t="s">
        <v>2692</v>
      </c>
      <c r="I1067" s="27">
        <v>20.984359000000001</v>
      </c>
      <c r="J1067" s="27">
        <v>-101.28804700000001</v>
      </c>
      <c r="K1067" s="3"/>
      <c r="L1067" s="5" t="str">
        <f t="shared" si="35"/>
        <v>Ver en Google Maps</v>
      </c>
      <c r="M1067" s="5">
        <v>1</v>
      </c>
      <c r="O1067" s="1">
        <f>DAY(Tabla14[[#This Row],[Fecha de rev]])</f>
        <v>0</v>
      </c>
      <c r="P1067" s="1">
        <f>MONTH(Tabla14[[#This Row],[Fecha de rev]])</f>
        <v>1</v>
      </c>
      <c r="Q1067" s="1">
        <f>YEAR(Tabla14[[#This Row],[Fecha de rev]])</f>
        <v>1900</v>
      </c>
      <c r="AF1067" s="121"/>
    </row>
    <row r="1068" spans="1:32" x14ac:dyDescent="0.2">
      <c r="A1068" s="14">
        <v>833</v>
      </c>
      <c r="B1068" s="3" t="s">
        <v>1205</v>
      </c>
      <c r="C1068" s="27" t="s">
        <v>14</v>
      </c>
      <c r="D1068" s="27" t="s">
        <v>404</v>
      </c>
      <c r="E1068" s="27" t="s">
        <v>2832</v>
      </c>
      <c r="F1068" s="4" t="s">
        <v>2833</v>
      </c>
      <c r="G1068" s="4" t="s">
        <v>1213</v>
      </c>
      <c r="H1068" s="4" t="s">
        <v>2692</v>
      </c>
      <c r="I1068" s="27">
        <v>21.003219999999999</v>
      </c>
      <c r="J1068" s="27">
        <v>-101.24047</v>
      </c>
      <c r="K1068" s="3"/>
      <c r="L1068" s="5" t="str">
        <f t="shared" si="35"/>
        <v>Ver en Google Maps</v>
      </c>
      <c r="M1068" s="5">
        <v>2</v>
      </c>
      <c r="O1068" s="1">
        <f>DAY(Tabla14[[#This Row],[Fecha de rev]])</f>
        <v>0</v>
      </c>
      <c r="P1068" s="1">
        <f>MONTH(Tabla14[[#This Row],[Fecha de rev]])</f>
        <v>1</v>
      </c>
      <c r="Q1068" s="1">
        <f>YEAR(Tabla14[[#This Row],[Fecha de rev]])</f>
        <v>1900</v>
      </c>
      <c r="AF1068" s="121"/>
    </row>
    <row r="1069" spans="1:32" x14ac:dyDescent="0.2">
      <c r="A1069" s="14">
        <v>834</v>
      </c>
      <c r="B1069" s="3" t="s">
        <v>1205</v>
      </c>
      <c r="C1069" s="27" t="s">
        <v>11</v>
      </c>
      <c r="D1069" s="27" t="s">
        <v>404</v>
      </c>
      <c r="E1069" s="27" t="s">
        <v>2834</v>
      </c>
      <c r="F1069" s="4" t="s">
        <v>2835</v>
      </c>
      <c r="G1069" s="4" t="s">
        <v>2972</v>
      </c>
      <c r="H1069" s="4" t="s">
        <v>2692</v>
      </c>
      <c r="I1069" s="27">
        <v>21.029724000000002</v>
      </c>
      <c r="J1069" s="27">
        <v>-101.255934</v>
      </c>
      <c r="K1069" s="3" t="s">
        <v>139</v>
      </c>
      <c r="L1069" s="5" t="str">
        <f t="shared" si="35"/>
        <v>Ver en Google Maps</v>
      </c>
      <c r="M1069" s="5">
        <v>1</v>
      </c>
      <c r="N1069" s="7">
        <v>45948</v>
      </c>
      <c r="O1069" s="1">
        <f>DAY(Tabla14[[#This Row],[Fecha de rev]])</f>
        <v>18</v>
      </c>
      <c r="P1069" s="1">
        <f>MONTH(Tabla14[[#This Row],[Fecha de rev]])</f>
        <v>10</v>
      </c>
      <c r="Q1069" s="1">
        <f>YEAR(Tabla14[[#This Row],[Fecha de rev]])</f>
        <v>2025</v>
      </c>
      <c r="R1069" s="1">
        <v>1</v>
      </c>
      <c r="S1069" s="1" t="s">
        <v>138</v>
      </c>
      <c r="T1069" s="1" t="s">
        <v>138</v>
      </c>
      <c r="U1069" s="1" t="s">
        <v>138</v>
      </c>
      <c r="V1069" s="1" t="s">
        <v>934</v>
      </c>
      <c r="W1069" s="1" t="s">
        <v>138</v>
      </c>
      <c r="X1069" s="1" t="s">
        <v>138</v>
      </c>
      <c r="Y1069" s="1" t="s">
        <v>934</v>
      </c>
      <c r="Z1069" s="1" t="s">
        <v>934</v>
      </c>
      <c r="AA1069" s="1">
        <v>0</v>
      </c>
      <c r="AB1069" s="1">
        <v>0</v>
      </c>
      <c r="AC1069" s="2" t="s">
        <v>3071</v>
      </c>
      <c r="AD1069" s="2" t="s">
        <v>2437</v>
      </c>
      <c r="AE1069" s="1">
        <f t="shared" si="34"/>
        <v>5</v>
      </c>
      <c r="AF1069" s="121"/>
    </row>
    <row r="1070" spans="1:32" x14ac:dyDescent="0.2">
      <c r="A1070" s="14">
        <v>836</v>
      </c>
      <c r="B1070" s="3" t="s">
        <v>1205</v>
      </c>
      <c r="C1070" s="27" t="s">
        <v>14</v>
      </c>
      <c r="D1070" s="27" t="s">
        <v>404</v>
      </c>
      <c r="E1070" s="27" t="s">
        <v>2831</v>
      </c>
      <c r="F1070" s="4" t="s">
        <v>2836</v>
      </c>
      <c r="G1070" s="4" t="s">
        <v>1232</v>
      </c>
      <c r="H1070" s="4" t="s">
        <v>2692</v>
      </c>
      <c r="I1070" s="27">
        <v>21.012246000000001</v>
      </c>
      <c r="J1070" s="27">
        <v>-101.249082</v>
      </c>
      <c r="K1070" s="3"/>
      <c r="L1070" s="5" t="str">
        <f t="shared" si="35"/>
        <v>Ver en Google Maps</v>
      </c>
      <c r="M1070" s="5">
        <v>1</v>
      </c>
      <c r="O1070" s="1">
        <f>DAY(Tabla14[[#This Row],[Fecha de rev]])</f>
        <v>0</v>
      </c>
      <c r="P1070" s="1">
        <f>MONTH(Tabla14[[#This Row],[Fecha de rev]])</f>
        <v>1</v>
      </c>
      <c r="Q1070" s="1">
        <f>YEAR(Tabla14[[#This Row],[Fecha de rev]])</f>
        <v>1900</v>
      </c>
      <c r="AF1070" s="121"/>
    </row>
    <row r="1071" spans="1:32" x14ac:dyDescent="0.2">
      <c r="A1071" s="14">
        <v>837</v>
      </c>
      <c r="B1071" s="3" t="s">
        <v>1205</v>
      </c>
      <c r="C1071" s="27" t="s">
        <v>14</v>
      </c>
      <c r="D1071" s="27" t="s">
        <v>404</v>
      </c>
      <c r="E1071" s="27" t="s">
        <v>2837</v>
      </c>
      <c r="F1071" s="4" t="s">
        <v>2838</v>
      </c>
      <c r="G1071" s="4" t="s">
        <v>2969</v>
      </c>
      <c r="H1071" s="4" t="s">
        <v>2692</v>
      </c>
      <c r="I1071" s="27">
        <v>21.009150999999999</v>
      </c>
      <c r="J1071" s="27">
        <v>-101.273414</v>
      </c>
      <c r="K1071" s="3"/>
      <c r="L1071" s="5" t="str">
        <f t="shared" si="35"/>
        <v>Ver en Google Maps</v>
      </c>
      <c r="M1071" s="5">
        <v>1</v>
      </c>
      <c r="O1071" s="1">
        <f>DAY(Tabla14[[#This Row],[Fecha de rev]])</f>
        <v>0</v>
      </c>
      <c r="P1071" s="1">
        <f>MONTH(Tabla14[[#This Row],[Fecha de rev]])</f>
        <v>1</v>
      </c>
      <c r="Q1071" s="1">
        <f>YEAR(Tabla14[[#This Row],[Fecha de rev]])</f>
        <v>1900</v>
      </c>
      <c r="AF1071" s="121"/>
    </row>
    <row r="1072" spans="1:32" x14ac:dyDescent="0.2">
      <c r="A1072" s="14">
        <v>838</v>
      </c>
      <c r="B1072" s="3" t="s">
        <v>1205</v>
      </c>
      <c r="C1072" s="27" t="s">
        <v>14</v>
      </c>
      <c r="D1072" s="27" t="s">
        <v>404</v>
      </c>
      <c r="E1072" s="27" t="s">
        <v>2839</v>
      </c>
      <c r="F1072" s="4" t="s">
        <v>2840</v>
      </c>
      <c r="G1072" s="4" t="s">
        <v>1232</v>
      </c>
      <c r="H1072" s="4" t="s">
        <v>2692</v>
      </c>
      <c r="I1072" s="27">
        <v>21.004059000000002</v>
      </c>
      <c r="J1072" s="27">
        <v>-101.245217</v>
      </c>
      <c r="K1072" s="3"/>
      <c r="L1072" s="5" t="str">
        <f t="shared" si="35"/>
        <v>Ver en Google Maps</v>
      </c>
      <c r="M1072" s="5">
        <v>1</v>
      </c>
      <c r="O1072" s="1">
        <f>DAY(Tabla14[[#This Row],[Fecha de rev]])</f>
        <v>0</v>
      </c>
      <c r="P1072" s="1">
        <f>MONTH(Tabla14[[#This Row],[Fecha de rev]])</f>
        <v>1</v>
      </c>
      <c r="Q1072" s="1">
        <f>YEAR(Tabla14[[#This Row],[Fecha de rev]])</f>
        <v>1900</v>
      </c>
      <c r="AF1072" s="121"/>
    </row>
    <row r="1073" spans="1:32" ht="14.25" x14ac:dyDescent="0.2">
      <c r="A1073" s="14">
        <v>839</v>
      </c>
      <c r="B1073" s="3" t="s">
        <v>1205</v>
      </c>
      <c r="C1073" s="27" t="s">
        <v>14</v>
      </c>
      <c r="D1073" s="27" t="s">
        <v>404</v>
      </c>
      <c r="E1073" s="27" t="s">
        <v>2841</v>
      </c>
      <c r="F1073" s="4" t="s">
        <v>2842</v>
      </c>
      <c r="G1073" s="4" t="s">
        <v>1232</v>
      </c>
      <c r="H1073" s="4" t="s">
        <v>2692</v>
      </c>
      <c r="I1073" s="27">
        <v>21.020135</v>
      </c>
      <c r="J1073" s="27">
        <v>-101.260364</v>
      </c>
      <c r="K1073" s="3" t="s">
        <v>139</v>
      </c>
      <c r="L1073" s="90" t="str">
        <f>HYPERLINK("https://www.google.com/maps?q=" &amp; I1073 &amp; "," &amp; J1073, "Ver en Google Maps")</f>
        <v>Ver en Google Maps</v>
      </c>
      <c r="M1073" s="5">
        <v>1</v>
      </c>
      <c r="N1073" s="7">
        <v>45948</v>
      </c>
      <c r="O1073" s="1">
        <f>DAY(Tabla14[[#This Row],[Fecha de rev]])</f>
        <v>18</v>
      </c>
      <c r="P1073" s="1">
        <f>MONTH(Tabla14[[#This Row],[Fecha de rev]])</f>
        <v>10</v>
      </c>
      <c r="Q1073" s="1">
        <f>YEAR(Tabla14[[#This Row],[Fecha de rev]])</f>
        <v>2025</v>
      </c>
      <c r="R1073" s="1">
        <v>1</v>
      </c>
      <c r="S1073" s="1" t="s">
        <v>934</v>
      </c>
      <c r="T1073" s="1" t="s">
        <v>934</v>
      </c>
      <c r="U1073" s="1" t="s">
        <v>934</v>
      </c>
      <c r="V1073" s="1" t="s">
        <v>934</v>
      </c>
      <c r="W1073" s="1" t="s">
        <v>934</v>
      </c>
      <c r="X1073" s="1" t="s">
        <v>934</v>
      </c>
      <c r="Y1073" s="1" t="s">
        <v>934</v>
      </c>
      <c r="Z1073" s="1" t="s">
        <v>934</v>
      </c>
      <c r="AA1073" s="1">
        <v>0</v>
      </c>
      <c r="AB1073" s="1">
        <v>0</v>
      </c>
      <c r="AC1073" s="2" t="s">
        <v>3118</v>
      </c>
      <c r="AD1073" s="2" t="s">
        <v>2437</v>
      </c>
      <c r="AE1073" s="1">
        <f t="shared" si="34"/>
        <v>0</v>
      </c>
      <c r="AF1073" s="121" t="s">
        <v>3115</v>
      </c>
    </row>
    <row r="1074" spans="1:32" x14ac:dyDescent="0.2">
      <c r="A1074" s="14">
        <v>840</v>
      </c>
      <c r="B1074" s="3" t="s">
        <v>1205</v>
      </c>
      <c r="C1074" s="27" t="s">
        <v>14</v>
      </c>
      <c r="D1074" s="27" t="s">
        <v>404</v>
      </c>
      <c r="E1074" s="27" t="s">
        <v>2843</v>
      </c>
      <c r="F1074" s="4" t="s">
        <v>2844</v>
      </c>
      <c r="G1074" s="4" t="s">
        <v>2974</v>
      </c>
      <c r="H1074" s="4" t="s">
        <v>2692</v>
      </c>
      <c r="I1074" s="27">
        <v>20.959022000000001</v>
      </c>
      <c r="J1074" s="27">
        <v>-101.271619</v>
      </c>
      <c r="K1074" s="3"/>
      <c r="L1074" s="5" t="str">
        <f t="shared" si="35"/>
        <v>Ver en Google Maps</v>
      </c>
      <c r="M1074" s="5">
        <v>1</v>
      </c>
      <c r="O1074" s="1">
        <f>DAY(Tabla14[[#This Row],[Fecha de rev]])</f>
        <v>0</v>
      </c>
      <c r="P1074" s="1">
        <f>MONTH(Tabla14[[#This Row],[Fecha de rev]])</f>
        <v>1</v>
      </c>
      <c r="Q1074" s="1">
        <f>YEAR(Tabla14[[#This Row],[Fecha de rev]])</f>
        <v>1900</v>
      </c>
      <c r="AF1074" s="121"/>
    </row>
    <row r="1075" spans="1:32" x14ac:dyDescent="0.2">
      <c r="A1075" s="14">
        <v>841</v>
      </c>
      <c r="B1075" s="3" t="s">
        <v>1205</v>
      </c>
      <c r="C1075" s="27" t="s">
        <v>14</v>
      </c>
      <c r="D1075" s="27" t="s">
        <v>404</v>
      </c>
      <c r="E1075" s="27" t="s">
        <v>2845</v>
      </c>
      <c r="F1075" s="4" t="s">
        <v>2844</v>
      </c>
      <c r="G1075" s="4" t="s">
        <v>3006</v>
      </c>
      <c r="H1075" s="4" t="s">
        <v>2692</v>
      </c>
      <c r="I1075" s="27">
        <v>20.960394000000001</v>
      </c>
      <c r="J1075" s="27">
        <v>-101.274152</v>
      </c>
      <c r="K1075" s="3"/>
      <c r="L1075" s="5" t="str">
        <f t="shared" si="35"/>
        <v>Ver en Google Maps</v>
      </c>
      <c r="M1075" s="5">
        <v>1</v>
      </c>
      <c r="O1075" s="1">
        <f>DAY(Tabla14[[#This Row],[Fecha de rev]])</f>
        <v>0</v>
      </c>
      <c r="P1075" s="1">
        <f>MONTH(Tabla14[[#This Row],[Fecha de rev]])</f>
        <v>1</v>
      </c>
      <c r="Q1075" s="1">
        <f>YEAR(Tabla14[[#This Row],[Fecha de rev]])</f>
        <v>1900</v>
      </c>
      <c r="AF1075" s="121"/>
    </row>
    <row r="1076" spans="1:32" x14ac:dyDescent="0.2">
      <c r="A1076" s="14">
        <v>842</v>
      </c>
      <c r="B1076" s="3" t="s">
        <v>1205</v>
      </c>
      <c r="C1076" s="27" t="s">
        <v>14</v>
      </c>
      <c r="D1076" s="27" t="s">
        <v>404</v>
      </c>
      <c r="E1076" s="27" t="s">
        <v>2846</v>
      </c>
      <c r="F1076" s="4" t="s">
        <v>2844</v>
      </c>
      <c r="G1076" s="4" t="s">
        <v>2974</v>
      </c>
      <c r="H1076" s="4" t="s">
        <v>2692</v>
      </c>
      <c r="I1076" s="27">
        <v>20.959859999999999</v>
      </c>
      <c r="J1076" s="27">
        <v>-101.27365</v>
      </c>
      <c r="K1076" s="3"/>
      <c r="L1076" s="5" t="str">
        <f t="shared" si="35"/>
        <v>Ver en Google Maps</v>
      </c>
      <c r="M1076" s="5">
        <v>1</v>
      </c>
      <c r="O1076" s="1">
        <f>DAY(Tabla14[[#This Row],[Fecha de rev]])</f>
        <v>0</v>
      </c>
      <c r="P1076" s="1">
        <f>MONTH(Tabla14[[#This Row],[Fecha de rev]])</f>
        <v>1</v>
      </c>
      <c r="Q1076" s="1">
        <f>YEAR(Tabla14[[#This Row],[Fecha de rev]])</f>
        <v>1900</v>
      </c>
      <c r="AF1076" s="121"/>
    </row>
    <row r="1077" spans="1:32" x14ac:dyDescent="0.2">
      <c r="A1077" s="14">
        <v>843</v>
      </c>
      <c r="B1077" s="3" t="s">
        <v>1205</v>
      </c>
      <c r="C1077" s="27" t="s">
        <v>14</v>
      </c>
      <c r="D1077" s="27" t="s">
        <v>404</v>
      </c>
      <c r="E1077" s="27" t="s">
        <v>2847</v>
      </c>
      <c r="F1077" s="4" t="s">
        <v>2848</v>
      </c>
      <c r="G1077" s="4" t="s">
        <v>1232</v>
      </c>
      <c r="H1077" s="4" t="s">
        <v>2692</v>
      </c>
      <c r="I1077" s="27">
        <v>21.004138000000001</v>
      </c>
      <c r="J1077" s="27">
        <v>-101.246574</v>
      </c>
      <c r="K1077" s="3"/>
      <c r="L1077" s="5" t="str">
        <f t="shared" si="35"/>
        <v>Ver en Google Maps</v>
      </c>
      <c r="M1077" s="5">
        <v>1</v>
      </c>
      <c r="O1077" s="1">
        <f>DAY(Tabla14[[#This Row],[Fecha de rev]])</f>
        <v>0</v>
      </c>
      <c r="P1077" s="1">
        <f>MONTH(Tabla14[[#This Row],[Fecha de rev]])</f>
        <v>1</v>
      </c>
      <c r="Q1077" s="1">
        <f>YEAR(Tabla14[[#This Row],[Fecha de rev]])</f>
        <v>1900</v>
      </c>
      <c r="AF1077" s="121"/>
    </row>
    <row r="1078" spans="1:32" x14ac:dyDescent="0.2">
      <c r="A1078" s="14">
        <v>846</v>
      </c>
      <c r="B1078" s="3" t="s">
        <v>1205</v>
      </c>
      <c r="C1078" s="27" t="s">
        <v>14</v>
      </c>
      <c r="D1078" s="27" t="s">
        <v>404</v>
      </c>
      <c r="E1078" s="27" t="s">
        <v>2849</v>
      </c>
      <c r="F1078" s="4" t="s">
        <v>2850</v>
      </c>
      <c r="G1078" s="4" t="s">
        <v>1232</v>
      </c>
      <c r="H1078" s="4" t="s">
        <v>2692</v>
      </c>
      <c r="I1078" s="27">
        <v>21.010266000000001</v>
      </c>
      <c r="J1078" s="27">
        <v>-101.24072</v>
      </c>
      <c r="K1078" s="3"/>
      <c r="L1078" s="5" t="str">
        <f t="shared" si="35"/>
        <v>Ver en Google Maps</v>
      </c>
      <c r="M1078" s="5">
        <v>1</v>
      </c>
      <c r="O1078" s="1">
        <f>DAY(Tabla14[[#This Row],[Fecha de rev]])</f>
        <v>0</v>
      </c>
      <c r="P1078" s="1">
        <f>MONTH(Tabla14[[#This Row],[Fecha de rev]])</f>
        <v>1</v>
      </c>
      <c r="Q1078" s="1">
        <f>YEAR(Tabla14[[#This Row],[Fecha de rev]])</f>
        <v>1900</v>
      </c>
      <c r="AF1078" s="121"/>
    </row>
    <row r="1079" spans="1:32" x14ac:dyDescent="0.2">
      <c r="A1079" s="14">
        <v>851</v>
      </c>
      <c r="B1079" s="3" t="s">
        <v>1205</v>
      </c>
      <c r="C1079" s="27" t="s">
        <v>14</v>
      </c>
      <c r="D1079" s="27" t="s">
        <v>404</v>
      </c>
      <c r="E1079" s="27" t="s">
        <v>2851</v>
      </c>
      <c r="F1079" s="4" t="s">
        <v>2852</v>
      </c>
      <c r="G1079" s="4" t="s">
        <v>2978</v>
      </c>
      <c r="H1079" s="4" t="s">
        <v>2692</v>
      </c>
      <c r="I1079" s="27">
        <v>21.010159999999999</v>
      </c>
      <c r="J1079" s="27">
        <v>-101.25991</v>
      </c>
      <c r="K1079" s="3"/>
      <c r="L1079" s="5" t="str">
        <f t="shared" si="35"/>
        <v>Ver en Google Maps</v>
      </c>
      <c r="M1079" s="5">
        <v>1</v>
      </c>
      <c r="O1079" s="1">
        <f>DAY(Tabla14[[#This Row],[Fecha de rev]])</f>
        <v>0</v>
      </c>
      <c r="P1079" s="1">
        <f>MONTH(Tabla14[[#This Row],[Fecha de rev]])</f>
        <v>1</v>
      </c>
      <c r="Q1079" s="1">
        <f>YEAR(Tabla14[[#This Row],[Fecha de rev]])</f>
        <v>1900</v>
      </c>
      <c r="AF1079" s="121"/>
    </row>
    <row r="1080" spans="1:32" x14ac:dyDescent="0.2">
      <c r="A1080" s="14">
        <v>856</v>
      </c>
      <c r="B1080" s="3" t="s">
        <v>1205</v>
      </c>
      <c r="C1080" s="27" t="s">
        <v>14</v>
      </c>
      <c r="D1080" s="27" t="s">
        <v>404</v>
      </c>
      <c r="E1080" s="27" t="s">
        <v>2853</v>
      </c>
      <c r="F1080" s="4" t="s">
        <v>2854</v>
      </c>
      <c r="G1080" s="4" t="s">
        <v>1232</v>
      </c>
      <c r="H1080" s="4" t="s">
        <v>2692</v>
      </c>
      <c r="I1080" s="27">
        <v>21.003183</v>
      </c>
      <c r="J1080" s="27">
        <v>-101.24348000000001</v>
      </c>
      <c r="K1080" s="3"/>
      <c r="L1080" s="5" t="str">
        <f t="shared" si="35"/>
        <v>Ver en Google Maps</v>
      </c>
      <c r="M1080" s="5">
        <v>2</v>
      </c>
      <c r="O1080" s="1">
        <f>DAY(Tabla14[[#This Row],[Fecha de rev]])</f>
        <v>0</v>
      </c>
      <c r="P1080" s="1">
        <f>MONTH(Tabla14[[#This Row],[Fecha de rev]])</f>
        <v>1</v>
      </c>
      <c r="Q1080" s="1">
        <f>YEAR(Tabla14[[#This Row],[Fecha de rev]])</f>
        <v>1900</v>
      </c>
      <c r="AF1080" s="121"/>
    </row>
    <row r="1081" spans="1:32" x14ac:dyDescent="0.2">
      <c r="A1081" s="14">
        <v>857</v>
      </c>
      <c r="B1081" s="3" t="s">
        <v>1205</v>
      </c>
      <c r="C1081" s="27" t="s">
        <v>14</v>
      </c>
      <c r="D1081" s="27" t="s">
        <v>404</v>
      </c>
      <c r="E1081" s="27" t="s">
        <v>2855</v>
      </c>
      <c r="F1081" s="4" t="s">
        <v>2856</v>
      </c>
      <c r="G1081" s="4" t="s">
        <v>2980</v>
      </c>
      <c r="H1081" s="4" t="s">
        <v>2692</v>
      </c>
      <c r="I1081" s="27">
        <v>21.013544</v>
      </c>
      <c r="J1081" s="27">
        <v>-101.27430699999999</v>
      </c>
      <c r="K1081" s="3"/>
      <c r="L1081" s="5" t="str">
        <f t="shared" si="35"/>
        <v>Ver en Google Maps</v>
      </c>
      <c r="M1081" s="5">
        <v>2</v>
      </c>
      <c r="O1081" s="1">
        <f>DAY(Tabla14[[#This Row],[Fecha de rev]])</f>
        <v>0</v>
      </c>
      <c r="P1081" s="1">
        <f>MONTH(Tabla14[[#This Row],[Fecha de rev]])</f>
        <v>1</v>
      </c>
      <c r="Q1081" s="1">
        <f>YEAR(Tabla14[[#This Row],[Fecha de rev]])</f>
        <v>1900</v>
      </c>
      <c r="AF1081" s="121"/>
    </row>
    <row r="1082" spans="1:32" x14ac:dyDescent="0.2">
      <c r="A1082" s="14">
        <v>858</v>
      </c>
      <c r="B1082" s="3" t="s">
        <v>1205</v>
      </c>
      <c r="C1082" s="27" t="s">
        <v>14</v>
      </c>
      <c r="D1082" s="27" t="s">
        <v>404</v>
      </c>
      <c r="E1082" s="27" t="s">
        <v>2857</v>
      </c>
      <c r="F1082" s="4" t="s">
        <v>2858</v>
      </c>
      <c r="G1082" s="4" t="s">
        <v>2967</v>
      </c>
      <c r="H1082" s="4" t="s">
        <v>2692</v>
      </c>
      <c r="I1082" s="27">
        <v>20.997990000000001</v>
      </c>
      <c r="J1082" s="27">
        <v>-101.28736000000001</v>
      </c>
      <c r="K1082" s="3"/>
      <c r="L1082" s="5" t="str">
        <f t="shared" si="35"/>
        <v>Ver en Google Maps</v>
      </c>
      <c r="M1082" s="5">
        <v>1</v>
      </c>
      <c r="O1082" s="1">
        <f>DAY(Tabla14[[#This Row],[Fecha de rev]])</f>
        <v>0</v>
      </c>
      <c r="P1082" s="1">
        <f>MONTH(Tabla14[[#This Row],[Fecha de rev]])</f>
        <v>1</v>
      </c>
      <c r="Q1082" s="1">
        <f>YEAR(Tabla14[[#This Row],[Fecha de rev]])</f>
        <v>1900</v>
      </c>
      <c r="AF1082" s="121"/>
    </row>
    <row r="1083" spans="1:32" x14ac:dyDescent="0.2">
      <c r="A1083" s="14">
        <v>859</v>
      </c>
      <c r="B1083" s="3" t="s">
        <v>1205</v>
      </c>
      <c r="C1083" s="27" t="s">
        <v>429</v>
      </c>
      <c r="D1083" s="27" t="s">
        <v>336</v>
      </c>
      <c r="E1083" s="27" t="s">
        <v>2859</v>
      </c>
      <c r="F1083" s="4" t="s">
        <v>2860</v>
      </c>
      <c r="G1083" s="4" t="s">
        <v>3007</v>
      </c>
      <c r="H1083" s="4" t="s">
        <v>2692</v>
      </c>
      <c r="I1083" s="27">
        <v>20.94624</v>
      </c>
      <c r="J1083" s="27">
        <v>-101.29156999999999</v>
      </c>
      <c r="K1083" s="3"/>
      <c r="L1083" s="5" t="str">
        <f t="shared" si="35"/>
        <v>Ver en Google Maps</v>
      </c>
      <c r="M1083" s="5">
        <v>2</v>
      </c>
      <c r="O1083" s="1">
        <f>DAY(Tabla14[[#This Row],[Fecha de rev]])</f>
        <v>0</v>
      </c>
      <c r="P1083" s="1">
        <f>MONTH(Tabla14[[#This Row],[Fecha de rev]])</f>
        <v>1</v>
      </c>
      <c r="Q1083" s="1">
        <f>YEAR(Tabla14[[#This Row],[Fecha de rev]])</f>
        <v>1900</v>
      </c>
      <c r="AF1083" s="121"/>
    </row>
    <row r="1084" spans="1:32" x14ac:dyDescent="0.2">
      <c r="A1084" s="14">
        <v>860</v>
      </c>
      <c r="B1084" s="3" t="s">
        <v>1205</v>
      </c>
      <c r="C1084" s="27" t="s">
        <v>14</v>
      </c>
      <c r="D1084" s="27" t="s">
        <v>404</v>
      </c>
      <c r="E1084" s="27" t="s">
        <v>2861</v>
      </c>
      <c r="F1084" s="4" t="s">
        <v>2862</v>
      </c>
      <c r="G1084" s="4" t="s">
        <v>2975</v>
      </c>
      <c r="H1084" s="4" t="s">
        <v>2692</v>
      </c>
      <c r="I1084" s="27">
        <v>20.987966</v>
      </c>
      <c r="J1084" s="27">
        <v>-101.28432599999999</v>
      </c>
      <c r="K1084" s="3" t="s">
        <v>139</v>
      </c>
      <c r="L1084" s="5" t="str">
        <f t="shared" si="35"/>
        <v>Ver en Google Maps</v>
      </c>
      <c r="M1084" s="5">
        <v>1</v>
      </c>
      <c r="N1084" s="7">
        <v>45944</v>
      </c>
      <c r="O1084" s="1">
        <f>DAY(Tabla14[[#This Row],[Fecha de rev]])</f>
        <v>14</v>
      </c>
      <c r="P1084" s="1">
        <f>MONTH(Tabla14[[#This Row],[Fecha de rev]])</f>
        <v>10</v>
      </c>
      <c r="Q1084" s="1">
        <f>YEAR(Tabla14[[#This Row],[Fecha de rev]])</f>
        <v>2025</v>
      </c>
      <c r="R1084" s="1">
        <v>1</v>
      </c>
      <c r="S1084" s="1" t="s">
        <v>138</v>
      </c>
      <c r="T1084" s="1" t="s">
        <v>138</v>
      </c>
      <c r="U1084" s="1" t="s">
        <v>138</v>
      </c>
      <c r="V1084" s="1" t="s">
        <v>138</v>
      </c>
      <c r="W1084" s="1" t="s">
        <v>138</v>
      </c>
      <c r="X1084" s="1" t="s">
        <v>138</v>
      </c>
      <c r="Y1084" s="1" t="s">
        <v>138</v>
      </c>
      <c r="Z1084" s="1" t="s">
        <v>138</v>
      </c>
      <c r="AA1084" s="1">
        <v>29</v>
      </c>
      <c r="AB1084" s="1">
        <v>18.2</v>
      </c>
      <c r="AC1084" s="2" t="s">
        <v>968</v>
      </c>
      <c r="AD1084" s="2" t="s">
        <v>2437</v>
      </c>
      <c r="AE1084" s="1">
        <f t="shared" si="34"/>
        <v>8</v>
      </c>
      <c r="AF1084" s="121" t="s">
        <v>3116</v>
      </c>
    </row>
    <row r="1085" spans="1:32" x14ac:dyDescent="0.2">
      <c r="A1085" s="14">
        <v>861</v>
      </c>
      <c r="B1085" s="3" t="s">
        <v>1205</v>
      </c>
      <c r="C1085" s="27" t="s">
        <v>18</v>
      </c>
      <c r="D1085" s="27" t="s">
        <v>404</v>
      </c>
      <c r="E1085" s="27" t="s">
        <v>2863</v>
      </c>
      <c r="F1085" s="4" t="s">
        <v>2864</v>
      </c>
      <c r="G1085" s="4" t="s">
        <v>1106</v>
      </c>
      <c r="H1085" s="4" t="s">
        <v>2692</v>
      </c>
      <c r="I1085" s="27">
        <v>21.015574000000001</v>
      </c>
      <c r="J1085" s="27">
        <v>-101.25327299999999</v>
      </c>
      <c r="K1085" s="3" t="s">
        <v>139</v>
      </c>
      <c r="L1085" s="5" t="str">
        <f t="shared" si="35"/>
        <v>Ver en Google Maps</v>
      </c>
      <c r="M1085" s="5">
        <v>1</v>
      </c>
      <c r="N1085" s="7">
        <v>45948</v>
      </c>
      <c r="O1085" s="1">
        <f>DAY(Tabla14[[#This Row],[Fecha de rev]])</f>
        <v>18</v>
      </c>
      <c r="P1085" s="1">
        <f>MONTH(Tabla14[[#This Row],[Fecha de rev]])</f>
        <v>10</v>
      </c>
      <c r="Q1085" s="1">
        <f>YEAR(Tabla14[[#This Row],[Fecha de rev]])</f>
        <v>2025</v>
      </c>
      <c r="R1085" s="1">
        <v>1</v>
      </c>
      <c r="S1085" s="1" t="s">
        <v>138</v>
      </c>
      <c r="T1085" s="1" t="s">
        <v>138</v>
      </c>
      <c r="U1085" s="1" t="s">
        <v>138</v>
      </c>
      <c r="V1085" s="1" t="s">
        <v>138</v>
      </c>
      <c r="W1085" s="1" t="s">
        <v>138</v>
      </c>
      <c r="X1085" s="1" t="s">
        <v>138</v>
      </c>
      <c r="Y1085" s="1" t="s">
        <v>138</v>
      </c>
      <c r="Z1085" s="1" t="s">
        <v>138</v>
      </c>
      <c r="AA1085" s="1">
        <v>126</v>
      </c>
      <c r="AB1085" s="1">
        <v>131</v>
      </c>
      <c r="AC1085" s="2" t="s">
        <v>968</v>
      </c>
      <c r="AD1085" s="2" t="s">
        <v>2437</v>
      </c>
      <c r="AE1085" s="1">
        <f t="shared" si="34"/>
        <v>8</v>
      </c>
      <c r="AF1085" s="121" t="s">
        <v>3116</v>
      </c>
    </row>
    <row r="1086" spans="1:32" x14ac:dyDescent="0.2">
      <c r="A1086" s="14">
        <v>865</v>
      </c>
      <c r="B1086" s="3" t="s">
        <v>1205</v>
      </c>
      <c r="C1086" s="27" t="s">
        <v>14</v>
      </c>
      <c r="D1086" s="27" t="s">
        <v>735</v>
      </c>
      <c r="E1086" s="27" t="s">
        <v>2865</v>
      </c>
      <c r="F1086" s="4" t="s">
        <v>2866</v>
      </c>
      <c r="G1086" s="4" t="s">
        <v>2967</v>
      </c>
      <c r="H1086" s="4" t="s">
        <v>2692</v>
      </c>
      <c r="I1086" s="27">
        <v>21.004021000000002</v>
      </c>
      <c r="J1086" s="27">
        <v>-101.285721</v>
      </c>
      <c r="K1086" s="3" t="s">
        <v>139</v>
      </c>
      <c r="L1086" s="5" t="str">
        <f t="shared" si="35"/>
        <v>Ver en Google Maps</v>
      </c>
      <c r="M1086" s="5">
        <v>2</v>
      </c>
      <c r="N1086" s="7">
        <v>45944</v>
      </c>
      <c r="O1086" s="1">
        <f>DAY(Tabla14[[#This Row],[Fecha de rev]])</f>
        <v>14</v>
      </c>
      <c r="P1086" s="1">
        <f>MONTH(Tabla14[[#This Row],[Fecha de rev]])</f>
        <v>10</v>
      </c>
      <c r="Q1086" s="1">
        <f>YEAR(Tabla14[[#This Row],[Fecha de rev]])</f>
        <v>2025</v>
      </c>
      <c r="R1086" s="1">
        <v>1</v>
      </c>
      <c r="S1086" s="1" t="s">
        <v>138</v>
      </c>
      <c r="T1086" s="1" t="s">
        <v>138</v>
      </c>
      <c r="U1086" s="1" t="s">
        <v>138</v>
      </c>
      <c r="V1086" s="1" t="s">
        <v>138</v>
      </c>
      <c r="W1086" s="1" t="s">
        <v>138</v>
      </c>
      <c r="X1086" s="1" t="s">
        <v>138</v>
      </c>
      <c r="Y1086" s="1" t="s">
        <v>138</v>
      </c>
      <c r="Z1086" s="1" t="s">
        <v>934</v>
      </c>
      <c r="AA1086" s="1">
        <v>11.4</v>
      </c>
      <c r="AB1086" s="1">
        <v>0.09</v>
      </c>
      <c r="AC1086" s="2" t="s">
        <v>1413</v>
      </c>
      <c r="AD1086" s="2" t="s">
        <v>2437</v>
      </c>
      <c r="AE1086" s="1">
        <f t="shared" si="34"/>
        <v>7</v>
      </c>
      <c r="AF1086" s="121"/>
    </row>
    <row r="1087" spans="1:32" x14ac:dyDescent="0.2">
      <c r="A1087" s="14">
        <v>877</v>
      </c>
      <c r="B1087" s="3" t="s">
        <v>1205</v>
      </c>
      <c r="C1087" s="27" t="s">
        <v>14</v>
      </c>
      <c r="D1087" s="27" t="s">
        <v>404</v>
      </c>
      <c r="E1087" s="27" t="s">
        <v>2867</v>
      </c>
      <c r="F1087" s="4" t="s">
        <v>2868</v>
      </c>
      <c r="G1087" s="4" t="s">
        <v>3008</v>
      </c>
      <c r="H1087" s="4" t="s">
        <v>2692</v>
      </c>
      <c r="I1087" s="27">
        <v>21.012986999999999</v>
      </c>
      <c r="J1087" s="27">
        <v>-101.26099499999999</v>
      </c>
      <c r="K1087" s="3"/>
      <c r="L1087" s="5" t="str">
        <f t="shared" si="35"/>
        <v>Ver en Google Maps</v>
      </c>
      <c r="M1087" s="5">
        <v>1</v>
      </c>
      <c r="O1087" s="1">
        <f>DAY(Tabla14[[#This Row],[Fecha de rev]])</f>
        <v>0</v>
      </c>
      <c r="P1087" s="1">
        <f>MONTH(Tabla14[[#This Row],[Fecha de rev]])</f>
        <v>1</v>
      </c>
      <c r="Q1087" s="1">
        <f>YEAR(Tabla14[[#This Row],[Fecha de rev]])</f>
        <v>1900</v>
      </c>
      <c r="AF1087" s="121"/>
    </row>
    <row r="1088" spans="1:32" x14ac:dyDescent="0.2">
      <c r="A1088" s="14">
        <v>878</v>
      </c>
      <c r="B1088" s="3" t="s">
        <v>1205</v>
      </c>
      <c r="C1088" s="27" t="s">
        <v>14</v>
      </c>
      <c r="D1088" s="27" t="s">
        <v>404</v>
      </c>
      <c r="E1088" s="27" t="s">
        <v>2869</v>
      </c>
      <c r="F1088" s="4" t="s">
        <v>2870</v>
      </c>
      <c r="G1088" s="4" t="s">
        <v>3009</v>
      </c>
      <c r="H1088" s="4" t="s">
        <v>2692</v>
      </c>
      <c r="I1088" s="27">
        <v>20.987864999999999</v>
      </c>
      <c r="J1088" s="27">
        <v>-101.28378600000001</v>
      </c>
      <c r="K1088" s="3" t="s">
        <v>139</v>
      </c>
      <c r="L1088" s="5" t="str">
        <f t="shared" si="35"/>
        <v>Ver en Google Maps</v>
      </c>
      <c r="M1088" s="5">
        <v>1</v>
      </c>
      <c r="N1088" s="7">
        <v>45944</v>
      </c>
      <c r="O1088" s="1">
        <f>DAY(Tabla14[[#This Row],[Fecha de rev]])</f>
        <v>14</v>
      </c>
      <c r="P1088" s="1">
        <f>MONTH(Tabla14[[#This Row],[Fecha de rev]])</f>
        <v>10</v>
      </c>
      <c r="Q1088" s="1">
        <f>YEAR(Tabla14[[#This Row],[Fecha de rev]])</f>
        <v>2025</v>
      </c>
      <c r="R1088" s="1">
        <v>1</v>
      </c>
      <c r="S1088" s="1" t="s">
        <v>138</v>
      </c>
      <c r="T1088" s="1" t="s">
        <v>138</v>
      </c>
      <c r="U1088" s="1" t="s">
        <v>138</v>
      </c>
      <c r="V1088" s="1" t="s">
        <v>138</v>
      </c>
      <c r="W1088" s="1" t="s">
        <v>138</v>
      </c>
      <c r="X1088" s="1" t="s">
        <v>138</v>
      </c>
      <c r="Y1088" s="1" t="s">
        <v>138</v>
      </c>
      <c r="Z1088" s="1" t="s">
        <v>138</v>
      </c>
      <c r="AA1088" s="1">
        <v>113</v>
      </c>
      <c r="AB1088" s="1">
        <v>107</v>
      </c>
      <c r="AC1088" s="2" t="s">
        <v>968</v>
      </c>
      <c r="AD1088" s="2" t="s">
        <v>2437</v>
      </c>
      <c r="AE1088" s="1">
        <f t="shared" si="34"/>
        <v>8</v>
      </c>
      <c r="AF1088" s="121" t="s">
        <v>3116</v>
      </c>
    </row>
    <row r="1089" spans="1:32" x14ac:dyDescent="0.2">
      <c r="A1089" s="14">
        <v>879</v>
      </c>
      <c r="B1089" s="3" t="s">
        <v>1205</v>
      </c>
      <c r="C1089" s="27" t="s">
        <v>14</v>
      </c>
      <c r="D1089" s="27" t="s">
        <v>404</v>
      </c>
      <c r="E1089" s="27" t="s">
        <v>2871</v>
      </c>
      <c r="F1089" s="4" t="s">
        <v>2872</v>
      </c>
      <c r="G1089" s="4" t="s">
        <v>2967</v>
      </c>
      <c r="H1089" s="4" t="s">
        <v>2692</v>
      </c>
      <c r="I1089" s="27">
        <v>21.0122</v>
      </c>
      <c r="J1089" s="27">
        <v>-101.27500000000001</v>
      </c>
      <c r="K1089" s="3"/>
      <c r="L1089" s="5" t="str">
        <f t="shared" si="35"/>
        <v>Ver en Google Maps</v>
      </c>
      <c r="M1089" s="5">
        <v>2</v>
      </c>
      <c r="O1089" s="1">
        <f>DAY(Tabla14[[#This Row],[Fecha de rev]])</f>
        <v>0</v>
      </c>
      <c r="P1089" s="1">
        <f>MONTH(Tabla14[[#This Row],[Fecha de rev]])</f>
        <v>1</v>
      </c>
      <c r="Q1089" s="1">
        <f>YEAR(Tabla14[[#This Row],[Fecha de rev]])</f>
        <v>1900</v>
      </c>
      <c r="AF1089" s="121"/>
    </row>
    <row r="1090" spans="1:32" x14ac:dyDescent="0.2">
      <c r="A1090" s="14">
        <v>893</v>
      </c>
      <c r="B1090" s="3" t="s">
        <v>1205</v>
      </c>
      <c r="C1090" s="27" t="s">
        <v>429</v>
      </c>
      <c r="D1090" s="27" t="s">
        <v>15</v>
      </c>
      <c r="E1090" s="27" t="s">
        <v>2873</v>
      </c>
      <c r="F1090" s="4" t="s">
        <v>2874</v>
      </c>
      <c r="G1090" s="4" t="s">
        <v>3002</v>
      </c>
      <c r="H1090" s="4" t="s">
        <v>2692</v>
      </c>
      <c r="I1090" s="27">
        <v>21.005870999999999</v>
      </c>
      <c r="J1090" s="27">
        <v>-101.24755999999999</v>
      </c>
      <c r="K1090" s="3"/>
      <c r="L1090" s="5" t="str">
        <f t="shared" si="35"/>
        <v>Ver en Google Maps</v>
      </c>
      <c r="M1090" s="5">
        <v>1</v>
      </c>
      <c r="O1090" s="1">
        <f>DAY(Tabla14[[#This Row],[Fecha de rev]])</f>
        <v>0</v>
      </c>
      <c r="P1090" s="1">
        <f>MONTH(Tabla14[[#This Row],[Fecha de rev]])</f>
        <v>1</v>
      </c>
      <c r="Q1090" s="1">
        <f>YEAR(Tabla14[[#This Row],[Fecha de rev]])</f>
        <v>1900</v>
      </c>
      <c r="AF1090" s="121"/>
    </row>
    <row r="1091" spans="1:32" x14ac:dyDescent="0.2">
      <c r="A1091" s="14">
        <v>896</v>
      </c>
      <c r="B1091" s="3" t="s">
        <v>1205</v>
      </c>
      <c r="C1091" s="27" t="s">
        <v>14</v>
      </c>
      <c r="D1091" s="27" t="s">
        <v>404</v>
      </c>
      <c r="E1091" s="27" t="s">
        <v>2875</v>
      </c>
      <c r="F1091" s="4" t="s">
        <v>2876</v>
      </c>
      <c r="G1091" s="4" t="s">
        <v>2967</v>
      </c>
      <c r="H1091" s="4" t="s">
        <v>2692</v>
      </c>
      <c r="I1091" s="27">
        <v>20.995384999999999</v>
      </c>
      <c r="J1091" s="27">
        <v>-101.290575</v>
      </c>
      <c r="K1091" s="3" t="s">
        <v>139</v>
      </c>
      <c r="L1091" s="5" t="str">
        <f t="shared" si="35"/>
        <v>Ver en Google Maps</v>
      </c>
      <c r="M1091" s="5">
        <v>1</v>
      </c>
      <c r="N1091" s="7">
        <v>45944</v>
      </c>
      <c r="O1091" s="1">
        <f>DAY(Tabla14[[#This Row],[Fecha de rev]])</f>
        <v>14</v>
      </c>
      <c r="P1091" s="1">
        <f>MONTH(Tabla14[[#This Row],[Fecha de rev]])</f>
        <v>10</v>
      </c>
      <c r="Q1091" s="1">
        <f>YEAR(Tabla14[[#This Row],[Fecha de rev]])</f>
        <v>2025</v>
      </c>
      <c r="R1091" s="1">
        <v>1</v>
      </c>
      <c r="S1091" s="1" t="s">
        <v>138</v>
      </c>
      <c r="T1091" s="1" t="s">
        <v>138</v>
      </c>
      <c r="U1091" s="1" t="s">
        <v>138</v>
      </c>
      <c r="V1091" s="1" t="s">
        <v>138</v>
      </c>
      <c r="W1091" s="1" t="s">
        <v>138</v>
      </c>
      <c r="X1091" s="1" t="s">
        <v>138</v>
      </c>
      <c r="Y1091" s="1" t="s">
        <v>138</v>
      </c>
      <c r="Z1091" s="1" t="s">
        <v>138</v>
      </c>
      <c r="AA1091" s="1">
        <v>36.5</v>
      </c>
      <c r="AB1091" s="1">
        <v>32.4</v>
      </c>
      <c r="AC1091" s="2" t="s">
        <v>968</v>
      </c>
      <c r="AD1091" s="2" t="s">
        <v>2437</v>
      </c>
      <c r="AE1091" s="1">
        <f t="shared" si="34"/>
        <v>8</v>
      </c>
      <c r="AF1091" s="121" t="s">
        <v>3116</v>
      </c>
    </row>
    <row r="1092" spans="1:32" x14ac:dyDescent="0.2">
      <c r="A1092" s="14">
        <v>899</v>
      </c>
      <c r="B1092" s="3" t="s">
        <v>1205</v>
      </c>
      <c r="C1092" s="27" t="s">
        <v>14</v>
      </c>
      <c r="D1092" s="27" t="s">
        <v>404</v>
      </c>
      <c r="E1092" s="27" t="s">
        <v>2877</v>
      </c>
      <c r="F1092" s="4" t="s">
        <v>2878</v>
      </c>
      <c r="G1092" s="4" t="s">
        <v>2969</v>
      </c>
      <c r="H1092" s="4" t="s">
        <v>2692</v>
      </c>
      <c r="I1092" s="27">
        <v>21.013662</v>
      </c>
      <c r="J1092" s="27">
        <v>-101.271931</v>
      </c>
      <c r="K1092" s="3"/>
      <c r="L1092" s="5" t="str">
        <f t="shared" si="35"/>
        <v>Ver en Google Maps</v>
      </c>
      <c r="M1092" s="5">
        <v>1</v>
      </c>
      <c r="O1092" s="1">
        <f>DAY(Tabla14[[#This Row],[Fecha de rev]])</f>
        <v>0</v>
      </c>
      <c r="P1092" s="1">
        <f>MONTH(Tabla14[[#This Row],[Fecha de rev]])</f>
        <v>1</v>
      </c>
      <c r="Q1092" s="1">
        <f>YEAR(Tabla14[[#This Row],[Fecha de rev]])</f>
        <v>1900</v>
      </c>
      <c r="AF1092" s="121"/>
    </row>
    <row r="1093" spans="1:32" x14ac:dyDescent="0.2">
      <c r="A1093" s="14">
        <v>901</v>
      </c>
      <c r="B1093" s="3" t="s">
        <v>1205</v>
      </c>
      <c r="C1093" s="27" t="s">
        <v>14</v>
      </c>
      <c r="D1093" s="27" t="s">
        <v>404</v>
      </c>
      <c r="E1093" s="27" t="s">
        <v>2879</v>
      </c>
      <c r="F1093" s="4" t="s">
        <v>2880</v>
      </c>
      <c r="G1093" s="4" t="s">
        <v>2967</v>
      </c>
      <c r="H1093" s="4" t="s">
        <v>2692</v>
      </c>
      <c r="I1093" s="27">
        <v>20.985609</v>
      </c>
      <c r="J1093" s="27">
        <v>-101.285455</v>
      </c>
      <c r="K1093" s="3" t="s">
        <v>3058</v>
      </c>
      <c r="L1093" s="5" t="str">
        <f t="shared" si="35"/>
        <v>Ver en Google Maps</v>
      </c>
      <c r="M1093" s="5">
        <v>1</v>
      </c>
      <c r="N1093" s="7">
        <v>45944</v>
      </c>
      <c r="O1093" s="1">
        <f>DAY(Tabla14[[#This Row],[Fecha de rev]])</f>
        <v>14</v>
      </c>
      <c r="P1093" s="1">
        <f>MONTH(Tabla14[[#This Row],[Fecha de rev]])</f>
        <v>10</v>
      </c>
      <c r="Q1093" s="1">
        <f>YEAR(Tabla14[[#This Row],[Fecha de rev]])</f>
        <v>2025</v>
      </c>
      <c r="R1093" s="1">
        <v>1</v>
      </c>
      <c r="S1093" s="1" t="s">
        <v>138</v>
      </c>
      <c r="T1093" s="1" t="s">
        <v>138</v>
      </c>
      <c r="U1093" s="1" t="s">
        <v>138</v>
      </c>
      <c r="V1093" s="1" t="s">
        <v>138</v>
      </c>
      <c r="W1093" s="1" t="s">
        <v>138</v>
      </c>
      <c r="X1093" s="1" t="s">
        <v>138</v>
      </c>
      <c r="Y1093" s="1" t="s">
        <v>138</v>
      </c>
      <c r="Z1093" s="1" t="s">
        <v>138</v>
      </c>
      <c r="AA1093" s="1">
        <v>103</v>
      </c>
      <c r="AB1093" s="1">
        <v>116</v>
      </c>
      <c r="AC1093" s="67" t="s">
        <v>3062</v>
      </c>
      <c r="AD1093" s="2" t="s">
        <v>2437</v>
      </c>
      <c r="AE1093" s="1">
        <f t="shared" si="34"/>
        <v>8</v>
      </c>
      <c r="AF1093" s="121" t="s">
        <v>3116</v>
      </c>
    </row>
    <row r="1094" spans="1:32" x14ac:dyDescent="0.2">
      <c r="A1094" s="14">
        <v>907</v>
      </c>
      <c r="B1094" s="3" t="s">
        <v>1205</v>
      </c>
      <c r="C1094" s="27" t="s">
        <v>14</v>
      </c>
      <c r="D1094" s="27" t="s">
        <v>404</v>
      </c>
      <c r="E1094" s="27" t="s">
        <v>2881</v>
      </c>
      <c r="F1094" s="4" t="s">
        <v>2870</v>
      </c>
      <c r="G1094" s="4" t="s">
        <v>3009</v>
      </c>
      <c r="H1094" s="4" t="s">
        <v>2692</v>
      </c>
      <c r="I1094" s="27">
        <v>20.987929000000001</v>
      </c>
      <c r="J1094" s="27">
        <v>-101.28359399999999</v>
      </c>
      <c r="K1094" s="3" t="s">
        <v>139</v>
      </c>
      <c r="L1094" s="5" t="str">
        <f t="shared" si="35"/>
        <v>Ver en Google Maps</v>
      </c>
      <c r="M1094" s="5">
        <v>1</v>
      </c>
      <c r="N1094" s="7">
        <v>45944</v>
      </c>
      <c r="O1094" s="1">
        <f>DAY(Tabla14[[#This Row],[Fecha de rev]])</f>
        <v>14</v>
      </c>
      <c r="P1094" s="1">
        <f>MONTH(Tabla14[[#This Row],[Fecha de rev]])</f>
        <v>10</v>
      </c>
      <c r="Q1094" s="1">
        <f>YEAR(Tabla14[[#This Row],[Fecha de rev]])</f>
        <v>2025</v>
      </c>
      <c r="R1094" s="1">
        <v>1</v>
      </c>
      <c r="S1094" s="1" t="s">
        <v>138</v>
      </c>
      <c r="T1094" s="1" t="s">
        <v>138</v>
      </c>
      <c r="U1094" s="1" t="s">
        <v>138</v>
      </c>
      <c r="V1094" s="1" t="s">
        <v>138</v>
      </c>
      <c r="W1094" s="1" t="s">
        <v>138</v>
      </c>
      <c r="X1094" s="1" t="s">
        <v>138</v>
      </c>
      <c r="Y1094" s="1" t="s">
        <v>934</v>
      </c>
      <c r="Z1094" s="1" t="s">
        <v>138</v>
      </c>
      <c r="AA1094" s="1">
        <v>46.3</v>
      </c>
      <c r="AB1094" s="1">
        <v>46.9</v>
      </c>
      <c r="AC1094" s="2" t="s">
        <v>3031</v>
      </c>
      <c r="AD1094" s="2" t="s">
        <v>2437</v>
      </c>
      <c r="AE1094" s="1">
        <f t="shared" si="34"/>
        <v>7</v>
      </c>
      <c r="AF1094" s="121"/>
    </row>
    <row r="1095" spans="1:32" x14ac:dyDescent="0.2">
      <c r="A1095" s="14">
        <v>908</v>
      </c>
      <c r="B1095" s="3" t="s">
        <v>1205</v>
      </c>
      <c r="C1095" s="27" t="s">
        <v>14</v>
      </c>
      <c r="D1095" s="27" t="s">
        <v>404</v>
      </c>
      <c r="E1095" s="27" t="s">
        <v>2882</v>
      </c>
      <c r="F1095" s="4" t="s">
        <v>2883</v>
      </c>
      <c r="G1095" s="4" t="s">
        <v>2651</v>
      </c>
      <c r="H1095" s="4" t="s">
        <v>2692</v>
      </c>
      <c r="I1095" s="27">
        <v>21.028261000000001</v>
      </c>
      <c r="J1095" s="27">
        <v>-101.261703</v>
      </c>
      <c r="K1095" s="3"/>
      <c r="L1095" s="5" t="str">
        <f t="shared" si="35"/>
        <v>Ver en Google Maps</v>
      </c>
      <c r="M1095" s="5">
        <v>1</v>
      </c>
      <c r="O1095" s="1">
        <f>DAY(Tabla14[[#This Row],[Fecha de rev]])</f>
        <v>0</v>
      </c>
      <c r="P1095" s="1">
        <f>MONTH(Tabla14[[#This Row],[Fecha de rev]])</f>
        <v>1</v>
      </c>
      <c r="Q1095" s="1">
        <f>YEAR(Tabla14[[#This Row],[Fecha de rev]])</f>
        <v>1900</v>
      </c>
      <c r="AF1095" s="121"/>
    </row>
    <row r="1096" spans="1:32" x14ac:dyDescent="0.2">
      <c r="A1096" s="14">
        <v>910</v>
      </c>
      <c r="B1096" s="3" t="s">
        <v>1205</v>
      </c>
      <c r="C1096" s="27" t="s">
        <v>14</v>
      </c>
      <c r="D1096" s="27" t="s">
        <v>404</v>
      </c>
      <c r="E1096" s="27" t="s">
        <v>2884</v>
      </c>
      <c r="F1096" s="4" t="s">
        <v>2885</v>
      </c>
      <c r="G1096" s="4" t="s">
        <v>2651</v>
      </c>
      <c r="H1096" s="4" t="s">
        <v>2692</v>
      </c>
      <c r="I1096" s="27">
        <v>21.027868999999999</v>
      </c>
      <c r="J1096" s="27">
        <v>-101.260209</v>
      </c>
      <c r="K1096" s="3"/>
      <c r="L1096" s="5" t="str">
        <f t="shared" si="35"/>
        <v>Ver en Google Maps</v>
      </c>
      <c r="M1096" s="5">
        <v>1</v>
      </c>
      <c r="O1096" s="1">
        <f>DAY(Tabla14[[#This Row],[Fecha de rev]])</f>
        <v>0</v>
      </c>
      <c r="P1096" s="1">
        <f>MONTH(Tabla14[[#This Row],[Fecha de rev]])</f>
        <v>1</v>
      </c>
      <c r="Q1096" s="1">
        <f>YEAR(Tabla14[[#This Row],[Fecha de rev]])</f>
        <v>1900</v>
      </c>
      <c r="AF1096" s="121"/>
    </row>
    <row r="1097" spans="1:32" x14ac:dyDescent="0.2">
      <c r="A1097" s="14">
        <v>913</v>
      </c>
      <c r="B1097" s="3" t="s">
        <v>1205</v>
      </c>
      <c r="C1097" s="27" t="s">
        <v>14</v>
      </c>
      <c r="D1097" s="27" t="s">
        <v>404</v>
      </c>
      <c r="E1097" s="27" t="s">
        <v>2886</v>
      </c>
      <c r="F1097" s="4" t="s">
        <v>2887</v>
      </c>
      <c r="G1097" s="4" t="s">
        <v>2997</v>
      </c>
      <c r="H1097" s="4" t="s">
        <v>2692</v>
      </c>
      <c r="I1097" s="27">
        <v>21.012329999999999</v>
      </c>
      <c r="J1097" s="27">
        <v>-101.28182700000001</v>
      </c>
      <c r="K1097" s="3" t="s">
        <v>139</v>
      </c>
      <c r="L1097" s="5" t="str">
        <f t="shared" si="35"/>
        <v>Ver en Google Maps</v>
      </c>
      <c r="M1097" s="5">
        <v>1</v>
      </c>
      <c r="N1097" s="7">
        <v>45944</v>
      </c>
      <c r="O1097" s="1">
        <f>DAY(Tabla14[[#This Row],[Fecha de rev]])</f>
        <v>14</v>
      </c>
      <c r="P1097" s="1">
        <f>MONTH(Tabla14[[#This Row],[Fecha de rev]])</f>
        <v>10</v>
      </c>
      <c r="Q1097" s="1">
        <f>YEAR(Tabla14[[#This Row],[Fecha de rev]])</f>
        <v>2025</v>
      </c>
      <c r="R1097" s="1">
        <v>1</v>
      </c>
      <c r="S1097" s="1" t="s">
        <v>138</v>
      </c>
      <c r="T1097" s="1" t="s">
        <v>138</v>
      </c>
      <c r="U1097" s="1" t="s">
        <v>138</v>
      </c>
      <c r="V1097" s="1" t="s">
        <v>138</v>
      </c>
      <c r="W1097" s="1" t="s">
        <v>138</v>
      </c>
      <c r="X1097" s="1" t="s">
        <v>138</v>
      </c>
      <c r="Y1097" s="1" t="s">
        <v>138</v>
      </c>
      <c r="Z1097" s="1" t="s">
        <v>138</v>
      </c>
      <c r="AA1097" s="1">
        <v>75.8</v>
      </c>
      <c r="AB1097" s="1">
        <v>34</v>
      </c>
      <c r="AC1097" s="2" t="s">
        <v>968</v>
      </c>
      <c r="AD1097" s="2" t="s">
        <v>2437</v>
      </c>
      <c r="AE1097" s="1">
        <f t="shared" ref="AE1097:AE1138" si="36">COUNTIF(S1097:Z1097, "si")</f>
        <v>8</v>
      </c>
      <c r="AF1097" s="121" t="s">
        <v>3116</v>
      </c>
    </row>
    <row r="1098" spans="1:32" x14ac:dyDescent="0.2">
      <c r="A1098" s="14">
        <v>915</v>
      </c>
      <c r="B1098" s="3" t="s">
        <v>1205</v>
      </c>
      <c r="C1098" s="27" t="s">
        <v>14</v>
      </c>
      <c r="D1098" s="27" t="s">
        <v>404</v>
      </c>
      <c r="E1098" s="27" t="s">
        <v>2888</v>
      </c>
      <c r="F1098" s="4" t="s">
        <v>2889</v>
      </c>
      <c r="G1098" s="4" t="s">
        <v>3010</v>
      </c>
      <c r="H1098" s="4" t="s">
        <v>2692</v>
      </c>
      <c r="I1098" s="27">
        <v>21.014192000000001</v>
      </c>
      <c r="J1098" s="27">
        <v>-101.246546</v>
      </c>
      <c r="K1098" s="3"/>
      <c r="L1098" s="5" t="str">
        <f t="shared" si="35"/>
        <v>Ver en Google Maps</v>
      </c>
      <c r="M1098" s="5">
        <v>1</v>
      </c>
      <c r="O1098" s="1">
        <f>DAY(Tabla14[[#This Row],[Fecha de rev]])</f>
        <v>0</v>
      </c>
      <c r="P1098" s="1">
        <f>MONTH(Tabla14[[#This Row],[Fecha de rev]])</f>
        <v>1</v>
      </c>
      <c r="Q1098" s="1">
        <f>YEAR(Tabla14[[#This Row],[Fecha de rev]])</f>
        <v>1900</v>
      </c>
      <c r="AF1098" s="121"/>
    </row>
    <row r="1099" spans="1:32" x14ac:dyDescent="0.2">
      <c r="A1099" s="14">
        <v>918</v>
      </c>
      <c r="B1099" s="3" t="s">
        <v>1205</v>
      </c>
      <c r="C1099" s="27" t="s">
        <v>14</v>
      </c>
      <c r="D1099" s="27" t="s">
        <v>404</v>
      </c>
      <c r="E1099" s="27" t="s">
        <v>2890</v>
      </c>
      <c r="F1099" s="4" t="s">
        <v>2818</v>
      </c>
      <c r="G1099" s="4" t="s">
        <v>2971</v>
      </c>
      <c r="H1099" s="4" t="s">
        <v>2692</v>
      </c>
      <c r="I1099" s="27">
        <v>21.011520000000001</v>
      </c>
      <c r="J1099" s="27">
        <v>-101.26165</v>
      </c>
      <c r="K1099" s="3"/>
      <c r="L1099" s="5" t="str">
        <f t="shared" si="35"/>
        <v>Ver en Google Maps</v>
      </c>
      <c r="M1099" s="5">
        <v>1</v>
      </c>
      <c r="O1099" s="1">
        <f>DAY(Tabla14[[#This Row],[Fecha de rev]])</f>
        <v>0</v>
      </c>
      <c r="P1099" s="1">
        <f>MONTH(Tabla14[[#This Row],[Fecha de rev]])</f>
        <v>1</v>
      </c>
      <c r="Q1099" s="1">
        <f>YEAR(Tabla14[[#This Row],[Fecha de rev]])</f>
        <v>1900</v>
      </c>
      <c r="AF1099" s="121"/>
    </row>
    <row r="1100" spans="1:32" x14ac:dyDescent="0.2">
      <c r="A1100" s="14">
        <v>919</v>
      </c>
      <c r="B1100" s="3" t="s">
        <v>1205</v>
      </c>
      <c r="C1100" s="27" t="s">
        <v>14</v>
      </c>
      <c r="D1100" s="27" t="s">
        <v>404</v>
      </c>
      <c r="E1100" s="27" t="s">
        <v>2891</v>
      </c>
      <c r="F1100" s="4" t="s">
        <v>2828</v>
      </c>
      <c r="G1100" s="4" t="s">
        <v>2967</v>
      </c>
      <c r="H1100" s="4" t="s">
        <v>2692</v>
      </c>
      <c r="I1100" s="27">
        <v>20.993950000000002</v>
      </c>
      <c r="J1100" s="27">
        <v>-101.28264</v>
      </c>
      <c r="K1100" s="3"/>
      <c r="L1100" s="5" t="str">
        <f t="shared" si="35"/>
        <v>Ver en Google Maps</v>
      </c>
      <c r="M1100" s="5">
        <v>1</v>
      </c>
      <c r="O1100" s="1">
        <f>DAY(Tabla14[[#This Row],[Fecha de rev]])</f>
        <v>0</v>
      </c>
      <c r="P1100" s="1">
        <f>MONTH(Tabla14[[#This Row],[Fecha de rev]])</f>
        <v>1</v>
      </c>
      <c r="Q1100" s="1">
        <f>YEAR(Tabla14[[#This Row],[Fecha de rev]])</f>
        <v>1900</v>
      </c>
      <c r="AF1100" s="121"/>
    </row>
    <row r="1101" spans="1:32" x14ac:dyDescent="0.2">
      <c r="A1101" s="14">
        <v>920</v>
      </c>
      <c r="B1101" s="3" t="s">
        <v>1205</v>
      </c>
      <c r="C1101" s="27" t="s">
        <v>14</v>
      </c>
      <c r="D1101" s="27" t="s">
        <v>404</v>
      </c>
      <c r="E1101" s="27" t="s">
        <v>2892</v>
      </c>
      <c r="F1101" s="4" t="s">
        <v>2893</v>
      </c>
      <c r="G1101" s="4" t="s">
        <v>1213</v>
      </c>
      <c r="H1101" s="4" t="s">
        <v>2692</v>
      </c>
      <c r="I1101" s="27">
        <v>21.015219999999999</v>
      </c>
      <c r="J1101" s="27">
        <v>-101.26647</v>
      </c>
      <c r="K1101" s="3"/>
      <c r="L1101" s="5" t="str">
        <f t="shared" si="35"/>
        <v>Ver en Google Maps</v>
      </c>
      <c r="M1101" s="5">
        <v>1</v>
      </c>
      <c r="O1101" s="1">
        <f>DAY(Tabla14[[#This Row],[Fecha de rev]])</f>
        <v>0</v>
      </c>
      <c r="P1101" s="1">
        <f>MONTH(Tabla14[[#This Row],[Fecha de rev]])</f>
        <v>1</v>
      </c>
      <c r="Q1101" s="1">
        <f>YEAR(Tabla14[[#This Row],[Fecha de rev]])</f>
        <v>1900</v>
      </c>
      <c r="AF1101" s="121"/>
    </row>
    <row r="1102" spans="1:32" x14ac:dyDescent="0.2">
      <c r="A1102" s="14">
        <v>922</v>
      </c>
      <c r="B1102" s="3" t="s">
        <v>1205</v>
      </c>
      <c r="C1102" s="27" t="s">
        <v>14</v>
      </c>
      <c r="D1102" s="27" t="s">
        <v>404</v>
      </c>
      <c r="E1102" s="27" t="s">
        <v>2894</v>
      </c>
      <c r="F1102" s="4" t="s">
        <v>2895</v>
      </c>
      <c r="G1102" s="4" t="s">
        <v>2980</v>
      </c>
      <c r="H1102" s="4" t="s">
        <v>2692</v>
      </c>
      <c r="I1102" s="27">
        <v>21.018682999999999</v>
      </c>
      <c r="J1102" s="27">
        <v>-101.273932</v>
      </c>
      <c r="K1102" s="3" t="s">
        <v>139</v>
      </c>
      <c r="L1102" s="5" t="str">
        <f t="shared" si="35"/>
        <v>Ver en Google Maps</v>
      </c>
      <c r="M1102" s="5">
        <v>1</v>
      </c>
      <c r="N1102" s="7">
        <v>45948</v>
      </c>
      <c r="O1102" s="1">
        <f>DAY(Tabla14[[#This Row],[Fecha de rev]])</f>
        <v>18</v>
      </c>
      <c r="P1102" s="1">
        <f>MONTH(Tabla14[[#This Row],[Fecha de rev]])</f>
        <v>10</v>
      </c>
      <c r="Q1102" s="1">
        <f>YEAR(Tabla14[[#This Row],[Fecha de rev]])</f>
        <v>2025</v>
      </c>
      <c r="R1102" s="1">
        <v>1</v>
      </c>
      <c r="S1102" s="1" t="s">
        <v>934</v>
      </c>
      <c r="T1102" s="1" t="s">
        <v>934</v>
      </c>
      <c r="U1102" s="1" t="s">
        <v>934</v>
      </c>
      <c r="V1102" s="1" t="s">
        <v>934</v>
      </c>
      <c r="W1102" s="1" t="s">
        <v>934</v>
      </c>
      <c r="X1102" s="1" t="s">
        <v>934</v>
      </c>
      <c r="Y1102" s="1" t="s">
        <v>934</v>
      </c>
      <c r="Z1102" s="1" t="s">
        <v>934</v>
      </c>
      <c r="AA1102" s="1">
        <v>0</v>
      </c>
      <c r="AB1102" s="1">
        <v>0</v>
      </c>
      <c r="AC1102" s="2" t="s">
        <v>3069</v>
      </c>
      <c r="AD1102" s="2" t="s">
        <v>2437</v>
      </c>
      <c r="AE1102" s="1">
        <f t="shared" si="36"/>
        <v>0</v>
      </c>
      <c r="AF1102" s="121"/>
    </row>
    <row r="1103" spans="1:32" x14ac:dyDescent="0.2">
      <c r="A1103" s="14">
        <v>923</v>
      </c>
      <c r="B1103" s="3" t="s">
        <v>1205</v>
      </c>
      <c r="C1103" s="27" t="s">
        <v>14</v>
      </c>
      <c r="D1103" s="27" t="s">
        <v>404</v>
      </c>
      <c r="E1103" s="27" t="s">
        <v>2896</v>
      </c>
      <c r="F1103" s="4" t="s">
        <v>2897</v>
      </c>
      <c r="G1103" s="4" t="s">
        <v>2978</v>
      </c>
      <c r="H1103" s="4" t="s">
        <v>2692</v>
      </c>
      <c r="I1103" s="27">
        <v>21.011165999999999</v>
      </c>
      <c r="J1103" s="27">
        <v>-101.26293</v>
      </c>
      <c r="K1103" s="3" t="s">
        <v>139</v>
      </c>
      <c r="L1103" s="5" t="str">
        <f t="shared" si="35"/>
        <v>Ver en Google Maps</v>
      </c>
      <c r="M1103" s="5">
        <v>1</v>
      </c>
      <c r="N1103" s="7">
        <v>45944</v>
      </c>
      <c r="O1103" s="1">
        <f>DAY(Tabla14[[#This Row],[Fecha de rev]])</f>
        <v>14</v>
      </c>
      <c r="P1103" s="1">
        <f>MONTH(Tabla14[[#This Row],[Fecha de rev]])</f>
        <v>10</v>
      </c>
      <c r="Q1103" s="1">
        <f>YEAR(Tabla14[[#This Row],[Fecha de rev]])</f>
        <v>2025</v>
      </c>
      <c r="R1103" s="1">
        <v>1</v>
      </c>
      <c r="S1103" s="1" t="s">
        <v>138</v>
      </c>
      <c r="T1103" s="1" t="s">
        <v>138</v>
      </c>
      <c r="U1103" s="1" t="s">
        <v>138</v>
      </c>
      <c r="V1103" s="1" t="s">
        <v>138</v>
      </c>
      <c r="W1103" s="1" t="s">
        <v>138</v>
      </c>
      <c r="X1103" s="1" t="s">
        <v>138</v>
      </c>
      <c r="Y1103" s="1" t="s">
        <v>138</v>
      </c>
      <c r="Z1103" s="1" t="s">
        <v>138</v>
      </c>
      <c r="AA1103" s="1">
        <v>93</v>
      </c>
      <c r="AB1103" s="1">
        <v>90.3</v>
      </c>
      <c r="AC1103" s="2" t="s">
        <v>968</v>
      </c>
      <c r="AD1103" s="2" t="s">
        <v>2437</v>
      </c>
      <c r="AE1103" s="1">
        <f t="shared" si="36"/>
        <v>8</v>
      </c>
      <c r="AF1103" s="121" t="s">
        <v>3116</v>
      </c>
    </row>
    <row r="1104" spans="1:32" x14ac:dyDescent="0.2">
      <c r="A1104" s="14">
        <v>924</v>
      </c>
      <c r="B1104" s="3" t="s">
        <v>1205</v>
      </c>
      <c r="C1104" s="27" t="s">
        <v>7</v>
      </c>
      <c r="D1104" s="27" t="s">
        <v>404</v>
      </c>
      <c r="E1104" s="27" t="s">
        <v>2898</v>
      </c>
      <c r="F1104" s="4" t="s">
        <v>2899</v>
      </c>
      <c r="G1104" s="4" t="s">
        <v>1232</v>
      </c>
      <c r="H1104" s="4" t="s">
        <v>2692</v>
      </c>
      <c r="I1104" s="27">
        <v>21.020088000000001</v>
      </c>
      <c r="J1104" s="27">
        <v>-101.26660200000001</v>
      </c>
      <c r="K1104" s="3" t="s">
        <v>139</v>
      </c>
      <c r="L1104" s="5" t="str">
        <f t="shared" si="35"/>
        <v>Ver en Google Maps</v>
      </c>
      <c r="M1104" s="5">
        <v>1</v>
      </c>
      <c r="N1104" s="7">
        <v>45948</v>
      </c>
      <c r="O1104" s="1">
        <f>DAY(Tabla14[[#This Row],[Fecha de rev]])</f>
        <v>18</v>
      </c>
      <c r="P1104" s="1">
        <f>MONTH(Tabla14[[#This Row],[Fecha de rev]])</f>
        <v>10</v>
      </c>
      <c r="Q1104" s="1">
        <f>YEAR(Tabla14[[#This Row],[Fecha de rev]])</f>
        <v>2025</v>
      </c>
      <c r="R1104" s="1">
        <v>1</v>
      </c>
      <c r="S1104" s="1" t="s">
        <v>138</v>
      </c>
      <c r="T1104" s="1" t="s">
        <v>138</v>
      </c>
      <c r="U1104" s="1" t="s">
        <v>138</v>
      </c>
      <c r="V1104" s="1" t="s">
        <v>138</v>
      </c>
      <c r="W1104" s="1" t="s">
        <v>138</v>
      </c>
      <c r="X1104" s="1" t="s">
        <v>138</v>
      </c>
      <c r="Y1104" s="1" t="s">
        <v>138</v>
      </c>
      <c r="Z1104" s="1" t="s">
        <v>138</v>
      </c>
      <c r="AA1104" s="1">
        <v>52.7</v>
      </c>
      <c r="AB1104" s="1">
        <v>58.1</v>
      </c>
      <c r="AC1104" s="2" t="s">
        <v>968</v>
      </c>
      <c r="AD1104" s="2" t="s">
        <v>2437</v>
      </c>
      <c r="AE1104" s="1">
        <f t="shared" si="36"/>
        <v>8</v>
      </c>
      <c r="AF1104" s="121" t="s">
        <v>3116</v>
      </c>
    </row>
    <row r="1105" spans="1:32" x14ac:dyDescent="0.2">
      <c r="A1105" s="14">
        <v>925</v>
      </c>
      <c r="B1105" s="3" t="s">
        <v>1205</v>
      </c>
      <c r="C1105" s="27" t="s">
        <v>14</v>
      </c>
      <c r="D1105" s="27" t="s">
        <v>404</v>
      </c>
      <c r="E1105" s="27" t="s">
        <v>2900</v>
      </c>
      <c r="F1105" s="4" t="s">
        <v>2901</v>
      </c>
      <c r="G1105" s="4" t="s">
        <v>3009</v>
      </c>
      <c r="H1105" s="4" t="s">
        <v>2692</v>
      </c>
      <c r="I1105" s="27">
        <v>20.978100000000001</v>
      </c>
      <c r="J1105" s="27">
        <v>-101.2811</v>
      </c>
      <c r="K1105" s="3" t="s">
        <v>3058</v>
      </c>
      <c r="L1105" s="5" t="str">
        <f t="shared" ref="L1105:L1138" si="37">HYPERLINK("https://www.google.com/maps?q=" &amp; I1105 &amp; "," &amp; J1105, "Ver en Google Maps")</f>
        <v>Ver en Google Maps</v>
      </c>
      <c r="M1105" s="5">
        <v>1</v>
      </c>
      <c r="N1105" s="7">
        <v>45944</v>
      </c>
      <c r="O1105" s="1">
        <f>DAY(Tabla14[[#This Row],[Fecha de rev]])</f>
        <v>14</v>
      </c>
      <c r="P1105" s="1">
        <f>MONTH(Tabla14[[#This Row],[Fecha de rev]])</f>
        <v>10</v>
      </c>
      <c r="Q1105" s="1">
        <f>YEAR(Tabla14[[#This Row],[Fecha de rev]])</f>
        <v>2025</v>
      </c>
      <c r="R1105" s="1">
        <v>1</v>
      </c>
      <c r="S1105" s="1" t="s">
        <v>934</v>
      </c>
      <c r="T1105" s="1" t="s">
        <v>934</v>
      </c>
      <c r="U1105" s="1" t="s">
        <v>934</v>
      </c>
      <c r="V1105" s="1" t="s">
        <v>934</v>
      </c>
      <c r="W1105" s="1" t="s">
        <v>934</v>
      </c>
      <c r="X1105" s="1" t="s">
        <v>934</v>
      </c>
      <c r="Y1105" s="1" t="s">
        <v>934</v>
      </c>
      <c r="Z1105" s="1" t="s">
        <v>934</v>
      </c>
      <c r="AA1105" s="1">
        <v>0</v>
      </c>
      <c r="AB1105" s="1">
        <v>0</v>
      </c>
      <c r="AC1105" s="2" t="s">
        <v>3063</v>
      </c>
      <c r="AD1105" s="2" t="s">
        <v>2437</v>
      </c>
      <c r="AE1105" s="1">
        <f t="shared" si="36"/>
        <v>0</v>
      </c>
      <c r="AF1105" s="121" t="s">
        <v>3115</v>
      </c>
    </row>
    <row r="1106" spans="1:32" x14ac:dyDescent="0.2">
      <c r="A1106" s="14">
        <v>926</v>
      </c>
      <c r="B1106" s="3" t="s">
        <v>1205</v>
      </c>
      <c r="C1106" s="27" t="s">
        <v>14</v>
      </c>
      <c r="D1106" s="27" t="s">
        <v>404</v>
      </c>
      <c r="E1106" s="27" t="s">
        <v>2902</v>
      </c>
      <c r="F1106" s="4" t="s">
        <v>2818</v>
      </c>
      <c r="G1106" s="4" t="s">
        <v>2971</v>
      </c>
      <c r="H1106" s="4" t="s">
        <v>2692</v>
      </c>
      <c r="I1106" s="27">
        <v>21.011520000000001</v>
      </c>
      <c r="J1106" s="27">
        <v>-101.26165</v>
      </c>
      <c r="K1106" s="3" t="s">
        <v>139</v>
      </c>
      <c r="L1106" s="5" t="str">
        <f t="shared" si="37"/>
        <v>Ver en Google Maps</v>
      </c>
      <c r="M1106" s="5">
        <v>1</v>
      </c>
      <c r="N1106" s="7">
        <v>45944</v>
      </c>
      <c r="O1106" s="1">
        <f>DAY(Tabla14[[#This Row],[Fecha de rev]])</f>
        <v>14</v>
      </c>
      <c r="P1106" s="1">
        <f>MONTH(Tabla14[[#This Row],[Fecha de rev]])</f>
        <v>10</v>
      </c>
      <c r="Q1106" s="1">
        <f>YEAR(Tabla14[[#This Row],[Fecha de rev]])</f>
        <v>2025</v>
      </c>
      <c r="R1106" s="1">
        <v>1</v>
      </c>
      <c r="S1106" s="1" t="s">
        <v>138</v>
      </c>
      <c r="T1106" s="1" t="s">
        <v>138</v>
      </c>
      <c r="U1106" s="1" t="s">
        <v>138</v>
      </c>
      <c r="V1106" s="1" t="s">
        <v>138</v>
      </c>
      <c r="W1106" s="1" t="s">
        <v>138</v>
      </c>
      <c r="X1106" s="1" t="s">
        <v>138</v>
      </c>
      <c r="Y1106" s="1" t="s">
        <v>138</v>
      </c>
      <c r="Z1106" s="1" t="s">
        <v>138</v>
      </c>
      <c r="AA1106" s="1">
        <v>90.3</v>
      </c>
      <c r="AB1106" s="1">
        <v>102</v>
      </c>
      <c r="AC1106" s="2" t="s">
        <v>968</v>
      </c>
      <c r="AD1106" s="2" t="s">
        <v>2437</v>
      </c>
      <c r="AE1106" s="1">
        <f t="shared" si="36"/>
        <v>8</v>
      </c>
      <c r="AF1106" s="121" t="s">
        <v>3116</v>
      </c>
    </row>
    <row r="1107" spans="1:32" x14ac:dyDescent="0.2">
      <c r="A1107" s="14">
        <v>931</v>
      </c>
      <c r="B1107" s="3" t="s">
        <v>1205</v>
      </c>
      <c r="C1107" s="27" t="s">
        <v>429</v>
      </c>
      <c r="D1107" s="27" t="s">
        <v>336</v>
      </c>
      <c r="E1107" s="27" t="s">
        <v>2903</v>
      </c>
      <c r="F1107" s="4" t="s">
        <v>2904</v>
      </c>
      <c r="G1107" s="4" t="s">
        <v>2980</v>
      </c>
      <c r="H1107" s="4" t="s">
        <v>2692</v>
      </c>
      <c r="I1107" s="27">
        <v>21.015279</v>
      </c>
      <c r="J1107" s="27">
        <v>-101.272971</v>
      </c>
      <c r="K1107" s="3"/>
      <c r="L1107" s="5" t="str">
        <f t="shared" si="37"/>
        <v>Ver en Google Maps</v>
      </c>
      <c r="M1107" s="5">
        <v>2</v>
      </c>
      <c r="O1107" s="1">
        <f>DAY(Tabla14[[#This Row],[Fecha de rev]])</f>
        <v>0</v>
      </c>
      <c r="P1107" s="1">
        <f>MONTH(Tabla14[[#This Row],[Fecha de rev]])</f>
        <v>1</v>
      </c>
      <c r="Q1107" s="1">
        <f>YEAR(Tabla14[[#This Row],[Fecha de rev]])</f>
        <v>1900</v>
      </c>
      <c r="AF1107" s="121"/>
    </row>
    <row r="1108" spans="1:32" x14ac:dyDescent="0.2">
      <c r="A1108" s="14">
        <v>935</v>
      </c>
      <c r="B1108" s="3" t="s">
        <v>1205</v>
      </c>
      <c r="C1108" s="27" t="s">
        <v>429</v>
      </c>
      <c r="D1108" s="27" t="s">
        <v>336</v>
      </c>
      <c r="E1108" s="27" t="s">
        <v>2905</v>
      </c>
      <c r="F1108" s="4" t="s">
        <v>2906</v>
      </c>
      <c r="G1108" s="4" t="s">
        <v>3011</v>
      </c>
      <c r="H1108" s="4" t="s">
        <v>2692</v>
      </c>
      <c r="I1108" s="27">
        <v>21.005469999999999</v>
      </c>
      <c r="J1108" s="27">
        <v>-101.248394</v>
      </c>
      <c r="K1108" s="3"/>
      <c r="L1108" s="5" t="str">
        <f t="shared" si="37"/>
        <v>Ver en Google Maps</v>
      </c>
      <c r="M1108" s="5">
        <v>2</v>
      </c>
      <c r="O1108" s="1">
        <f>DAY(Tabla14[[#This Row],[Fecha de rev]])</f>
        <v>0</v>
      </c>
      <c r="P1108" s="1">
        <f>MONTH(Tabla14[[#This Row],[Fecha de rev]])</f>
        <v>1</v>
      </c>
      <c r="Q1108" s="1">
        <f>YEAR(Tabla14[[#This Row],[Fecha de rev]])</f>
        <v>1900</v>
      </c>
      <c r="AF1108" s="121"/>
    </row>
    <row r="1109" spans="1:32" x14ac:dyDescent="0.2">
      <c r="A1109" s="14">
        <v>936</v>
      </c>
      <c r="B1109" s="3" t="s">
        <v>1205</v>
      </c>
      <c r="C1109" s="27" t="s">
        <v>429</v>
      </c>
      <c r="D1109" s="27" t="s">
        <v>336</v>
      </c>
      <c r="E1109" s="27" t="s">
        <v>2907</v>
      </c>
      <c r="F1109" s="4" t="s">
        <v>2908</v>
      </c>
      <c r="G1109" s="4" t="s">
        <v>2974</v>
      </c>
      <c r="H1109" s="4" t="s">
        <v>2692</v>
      </c>
      <c r="I1109" s="27">
        <v>20.961960000000001</v>
      </c>
      <c r="J1109" s="27">
        <v>-101.2748</v>
      </c>
      <c r="K1109" s="3"/>
      <c r="L1109" s="5" t="str">
        <f t="shared" si="37"/>
        <v>Ver en Google Maps</v>
      </c>
      <c r="M1109" s="5">
        <v>2</v>
      </c>
      <c r="O1109" s="1">
        <f>DAY(Tabla14[[#This Row],[Fecha de rev]])</f>
        <v>0</v>
      </c>
      <c r="P1109" s="1">
        <f>MONTH(Tabla14[[#This Row],[Fecha de rev]])</f>
        <v>1</v>
      </c>
      <c r="Q1109" s="1">
        <f>YEAR(Tabla14[[#This Row],[Fecha de rev]])</f>
        <v>1900</v>
      </c>
      <c r="AF1109" s="121"/>
    </row>
    <row r="1110" spans="1:32" x14ac:dyDescent="0.2">
      <c r="A1110" s="14">
        <v>937</v>
      </c>
      <c r="B1110" s="3" t="s">
        <v>1205</v>
      </c>
      <c r="C1110" s="27" t="s">
        <v>429</v>
      </c>
      <c r="D1110" s="27" t="s">
        <v>336</v>
      </c>
      <c r="E1110" s="27" t="s">
        <v>2909</v>
      </c>
      <c r="F1110" s="4" t="s">
        <v>2910</v>
      </c>
      <c r="G1110" s="4" t="s">
        <v>2310</v>
      </c>
      <c r="H1110" s="4" t="s">
        <v>2692</v>
      </c>
      <c r="I1110" s="27">
        <v>21.013310000000001</v>
      </c>
      <c r="J1110" s="27">
        <v>-101.27843</v>
      </c>
      <c r="K1110" s="3"/>
      <c r="L1110" s="5" t="str">
        <f t="shared" si="37"/>
        <v>Ver en Google Maps</v>
      </c>
      <c r="M1110" s="5">
        <v>2</v>
      </c>
      <c r="O1110" s="1">
        <f>DAY(Tabla14[[#This Row],[Fecha de rev]])</f>
        <v>0</v>
      </c>
      <c r="P1110" s="1">
        <f>MONTH(Tabla14[[#This Row],[Fecha de rev]])</f>
        <v>1</v>
      </c>
      <c r="Q1110" s="1">
        <f>YEAR(Tabla14[[#This Row],[Fecha de rev]])</f>
        <v>1900</v>
      </c>
      <c r="AF1110" s="121"/>
    </row>
    <row r="1111" spans="1:32" x14ac:dyDescent="0.2">
      <c r="A1111" s="14">
        <v>944</v>
      </c>
      <c r="B1111" s="3" t="s">
        <v>1205</v>
      </c>
      <c r="C1111" s="27" t="s">
        <v>429</v>
      </c>
      <c r="D1111" s="27" t="s">
        <v>132</v>
      </c>
      <c r="E1111" s="27" t="s">
        <v>2911</v>
      </c>
      <c r="F1111" s="4" t="s">
        <v>2912</v>
      </c>
      <c r="G1111" s="4" t="s">
        <v>3012</v>
      </c>
      <c r="H1111" s="4" t="s">
        <v>2692</v>
      </c>
      <c r="I1111" s="27">
        <v>20.943473999999998</v>
      </c>
      <c r="J1111" s="27">
        <v>-101.285554</v>
      </c>
      <c r="K1111" s="3"/>
      <c r="L1111" s="5" t="str">
        <f t="shared" si="37"/>
        <v>Ver en Google Maps</v>
      </c>
      <c r="M1111" s="5">
        <v>2</v>
      </c>
      <c r="O1111" s="1">
        <f>DAY(Tabla14[[#This Row],[Fecha de rev]])</f>
        <v>0</v>
      </c>
      <c r="P1111" s="1">
        <f>MONTH(Tabla14[[#This Row],[Fecha de rev]])</f>
        <v>1</v>
      </c>
      <c r="Q1111" s="1">
        <f>YEAR(Tabla14[[#This Row],[Fecha de rev]])</f>
        <v>1900</v>
      </c>
      <c r="AF1111" s="121"/>
    </row>
    <row r="1112" spans="1:32" x14ac:dyDescent="0.2">
      <c r="A1112" s="14">
        <v>956</v>
      </c>
      <c r="B1112" s="3" t="s">
        <v>1205</v>
      </c>
      <c r="C1112" s="27" t="s">
        <v>87</v>
      </c>
      <c r="D1112" s="27" t="s">
        <v>404</v>
      </c>
      <c r="E1112" s="27" t="s">
        <v>2913</v>
      </c>
      <c r="F1112" s="4" t="s">
        <v>2914</v>
      </c>
      <c r="G1112" s="4" t="s">
        <v>1213</v>
      </c>
      <c r="H1112" s="4" t="s">
        <v>2692</v>
      </c>
      <c r="I1112" s="27">
        <v>21.020106999999999</v>
      </c>
      <c r="J1112" s="27">
        <v>-101.259486</v>
      </c>
      <c r="K1112" s="3" t="s">
        <v>139</v>
      </c>
      <c r="L1112" s="5" t="str">
        <f t="shared" si="37"/>
        <v>Ver en Google Maps</v>
      </c>
      <c r="M1112" s="5">
        <v>1</v>
      </c>
      <c r="N1112" s="7">
        <v>45948</v>
      </c>
      <c r="O1112" s="1">
        <f>DAY(Tabla14[[#This Row],[Fecha de rev]])</f>
        <v>18</v>
      </c>
      <c r="P1112" s="1">
        <f>MONTH(Tabla14[[#This Row],[Fecha de rev]])</f>
        <v>10</v>
      </c>
      <c r="Q1112" s="1">
        <f>YEAR(Tabla14[[#This Row],[Fecha de rev]])</f>
        <v>2025</v>
      </c>
      <c r="R1112" s="1">
        <v>1</v>
      </c>
      <c r="S1112" s="1" t="s">
        <v>138</v>
      </c>
      <c r="T1112" s="1" t="s">
        <v>138</v>
      </c>
      <c r="U1112" s="1" t="s">
        <v>138</v>
      </c>
      <c r="V1112" s="1" t="s">
        <v>138</v>
      </c>
      <c r="W1112" s="1" t="s">
        <v>138</v>
      </c>
      <c r="X1112" s="1" t="s">
        <v>138</v>
      </c>
      <c r="Y1112" s="1" t="s">
        <v>138</v>
      </c>
      <c r="Z1112" s="1" t="s">
        <v>138</v>
      </c>
      <c r="AA1112" s="1">
        <v>7.08</v>
      </c>
      <c r="AB1112" s="1">
        <v>7.48</v>
      </c>
      <c r="AC1112" s="2" t="s">
        <v>1413</v>
      </c>
      <c r="AD1112" s="2" t="s">
        <v>2437</v>
      </c>
      <c r="AE1112" s="1">
        <f t="shared" si="36"/>
        <v>8</v>
      </c>
      <c r="AF1112" s="121" t="s">
        <v>3116</v>
      </c>
    </row>
    <row r="1113" spans="1:32" x14ac:dyDescent="0.2">
      <c r="A1113" s="14">
        <v>957</v>
      </c>
      <c r="B1113" s="3" t="s">
        <v>1205</v>
      </c>
      <c r="C1113" s="27" t="s">
        <v>87</v>
      </c>
      <c r="D1113" s="27" t="s">
        <v>404</v>
      </c>
      <c r="E1113" s="27" t="s">
        <v>2915</v>
      </c>
      <c r="F1113" s="4" t="s">
        <v>2916</v>
      </c>
      <c r="G1113" s="4" t="s">
        <v>3013</v>
      </c>
      <c r="H1113" s="4" t="s">
        <v>2692</v>
      </c>
      <c r="I1113" s="27">
        <v>21.010169999999999</v>
      </c>
      <c r="J1113" s="27">
        <v>-101.252979</v>
      </c>
      <c r="K1113" s="3"/>
      <c r="L1113" s="5" t="str">
        <f t="shared" si="37"/>
        <v>Ver en Google Maps</v>
      </c>
      <c r="M1113" s="5">
        <v>1</v>
      </c>
      <c r="O1113" s="1">
        <f>DAY(Tabla14[[#This Row],[Fecha de rev]])</f>
        <v>0</v>
      </c>
      <c r="P1113" s="1">
        <f>MONTH(Tabla14[[#This Row],[Fecha de rev]])</f>
        <v>1</v>
      </c>
      <c r="Q1113" s="1">
        <f>YEAR(Tabla14[[#This Row],[Fecha de rev]])</f>
        <v>1900</v>
      </c>
      <c r="AF1113" s="121"/>
    </row>
    <row r="1114" spans="1:32" x14ac:dyDescent="0.2">
      <c r="A1114" s="14">
        <v>960</v>
      </c>
      <c r="B1114" s="3" t="s">
        <v>1205</v>
      </c>
      <c r="C1114" s="27" t="s">
        <v>87</v>
      </c>
      <c r="D1114" s="27" t="s">
        <v>404</v>
      </c>
      <c r="E1114" s="27" t="s">
        <v>2917</v>
      </c>
      <c r="F1114" s="4" t="s">
        <v>2918</v>
      </c>
      <c r="G1114" s="4" t="s">
        <v>3014</v>
      </c>
      <c r="H1114" s="4" t="s">
        <v>2692</v>
      </c>
      <c r="I1114" s="27">
        <v>20.980824999999999</v>
      </c>
      <c r="J1114" s="27">
        <v>-101.28917300000001</v>
      </c>
      <c r="K1114" s="3"/>
      <c r="L1114" s="5" t="str">
        <f t="shared" si="37"/>
        <v>Ver en Google Maps</v>
      </c>
      <c r="M1114" s="5">
        <v>2</v>
      </c>
      <c r="O1114" s="1">
        <f>DAY(Tabla14[[#This Row],[Fecha de rev]])</f>
        <v>0</v>
      </c>
      <c r="P1114" s="1">
        <f>MONTH(Tabla14[[#This Row],[Fecha de rev]])</f>
        <v>1</v>
      </c>
      <c r="Q1114" s="1">
        <f>YEAR(Tabla14[[#This Row],[Fecha de rev]])</f>
        <v>1900</v>
      </c>
      <c r="AF1114" s="121"/>
    </row>
    <row r="1115" spans="1:32" x14ac:dyDescent="0.2">
      <c r="A1115" s="14">
        <v>961</v>
      </c>
      <c r="B1115" s="3" t="s">
        <v>1205</v>
      </c>
      <c r="C1115" s="27" t="s">
        <v>87</v>
      </c>
      <c r="D1115" s="27" t="s">
        <v>805</v>
      </c>
      <c r="E1115" s="27" t="s">
        <v>2919</v>
      </c>
      <c r="F1115" s="4" t="s">
        <v>2920</v>
      </c>
      <c r="G1115" s="4" t="s">
        <v>1232</v>
      </c>
      <c r="H1115" s="4" t="s">
        <v>2692</v>
      </c>
      <c r="I1115" s="27">
        <v>21.01933</v>
      </c>
      <c r="J1115" s="27">
        <v>-101.261144</v>
      </c>
      <c r="K1115" s="3" t="s">
        <v>139</v>
      </c>
      <c r="L1115" s="5" t="str">
        <f t="shared" si="37"/>
        <v>Ver en Google Maps</v>
      </c>
      <c r="M1115" s="5">
        <v>2</v>
      </c>
      <c r="N1115" s="7">
        <v>45948</v>
      </c>
      <c r="O1115" s="1">
        <f>DAY(Tabla14[[#This Row],[Fecha de rev]])</f>
        <v>18</v>
      </c>
      <c r="P1115" s="1">
        <f>MONTH(Tabla14[[#This Row],[Fecha de rev]])</f>
        <v>10</v>
      </c>
      <c r="Q1115" s="1">
        <f>YEAR(Tabla14[[#This Row],[Fecha de rev]])</f>
        <v>2025</v>
      </c>
      <c r="R1115" s="1">
        <v>1</v>
      </c>
      <c r="S1115" s="1" t="s">
        <v>138</v>
      </c>
      <c r="T1115" s="1" t="s">
        <v>138</v>
      </c>
      <c r="U1115" s="1" t="s">
        <v>138</v>
      </c>
      <c r="V1115" s="1" t="s">
        <v>138</v>
      </c>
      <c r="W1115" s="1" t="s">
        <v>138</v>
      </c>
      <c r="X1115" s="1" t="s">
        <v>138</v>
      </c>
      <c r="Y1115" s="1" t="s">
        <v>138</v>
      </c>
      <c r="Z1115" s="1" t="s">
        <v>138</v>
      </c>
      <c r="AA1115" s="1">
        <v>81.099999999999994</v>
      </c>
      <c r="AB1115" s="1">
        <v>67.400000000000006</v>
      </c>
      <c r="AC1115" s="2" t="s">
        <v>968</v>
      </c>
      <c r="AD1115" s="2" t="s">
        <v>2437</v>
      </c>
      <c r="AE1115" s="1">
        <f t="shared" si="36"/>
        <v>8</v>
      </c>
      <c r="AF1115" s="121" t="s">
        <v>3116</v>
      </c>
    </row>
    <row r="1116" spans="1:32" x14ac:dyDescent="0.2">
      <c r="A1116" s="14">
        <v>962</v>
      </c>
      <c r="B1116" s="3" t="s">
        <v>1205</v>
      </c>
      <c r="C1116" s="27" t="s">
        <v>87</v>
      </c>
      <c r="D1116" s="27" t="s">
        <v>563</v>
      </c>
      <c r="E1116" s="27" t="s">
        <v>2921</v>
      </c>
      <c r="F1116" s="4" t="s">
        <v>2922</v>
      </c>
      <c r="G1116" s="4" t="s">
        <v>2967</v>
      </c>
      <c r="H1116" s="4" t="s">
        <v>2692</v>
      </c>
      <c r="I1116" s="27">
        <v>20.995987</v>
      </c>
      <c r="J1116" s="27">
        <v>-101.29027000000001</v>
      </c>
      <c r="K1116" s="3" t="s">
        <v>139</v>
      </c>
      <c r="L1116" s="5" t="str">
        <f t="shared" si="37"/>
        <v>Ver en Google Maps</v>
      </c>
      <c r="M1116" s="5">
        <v>2</v>
      </c>
      <c r="N1116" s="7">
        <v>45944</v>
      </c>
      <c r="O1116" s="1">
        <f>DAY(Tabla14[[#This Row],[Fecha de rev]])</f>
        <v>14</v>
      </c>
      <c r="P1116" s="1">
        <f>MONTH(Tabla14[[#This Row],[Fecha de rev]])</f>
        <v>10</v>
      </c>
      <c r="Q1116" s="1">
        <f>YEAR(Tabla14[[#This Row],[Fecha de rev]])</f>
        <v>2025</v>
      </c>
      <c r="R1116" s="1">
        <v>1</v>
      </c>
      <c r="S1116" s="1" t="s">
        <v>138</v>
      </c>
      <c r="T1116" s="1" t="s">
        <v>138</v>
      </c>
      <c r="U1116" s="1" t="s">
        <v>138</v>
      </c>
      <c r="V1116" s="1" t="s">
        <v>138</v>
      </c>
      <c r="W1116" s="1" t="s">
        <v>138</v>
      </c>
      <c r="X1116" s="1" t="s">
        <v>138</v>
      </c>
      <c r="Y1116" s="1" t="s">
        <v>138</v>
      </c>
      <c r="Z1116" s="1" t="s">
        <v>138</v>
      </c>
      <c r="AA1116" s="1">
        <v>96.6</v>
      </c>
      <c r="AB1116" s="1">
        <v>66.599999999999994</v>
      </c>
      <c r="AC1116" s="2" t="s">
        <v>968</v>
      </c>
      <c r="AD1116" s="2" t="s">
        <v>2437</v>
      </c>
      <c r="AE1116" s="1">
        <f t="shared" si="36"/>
        <v>8</v>
      </c>
      <c r="AF1116" s="121" t="s">
        <v>3116</v>
      </c>
    </row>
    <row r="1117" spans="1:32" x14ac:dyDescent="0.2">
      <c r="A1117" s="14">
        <v>1014</v>
      </c>
      <c r="B1117" s="3" t="s">
        <v>1205</v>
      </c>
      <c r="C1117" s="27" t="s">
        <v>87</v>
      </c>
      <c r="D1117" s="27" t="s">
        <v>782</v>
      </c>
      <c r="E1117" s="27" t="s">
        <v>2923</v>
      </c>
      <c r="F1117" s="4" t="s">
        <v>2924</v>
      </c>
      <c r="G1117" s="4" t="s">
        <v>3004</v>
      </c>
      <c r="H1117" s="4" t="s">
        <v>2692</v>
      </c>
      <c r="I1117" s="27">
        <v>20.980824999999999</v>
      </c>
      <c r="J1117" s="27">
        <v>-101.28917300000001</v>
      </c>
      <c r="K1117" s="3"/>
      <c r="L1117" s="5" t="str">
        <f t="shared" si="37"/>
        <v>Ver en Google Maps</v>
      </c>
      <c r="M1117" s="5">
        <v>3</v>
      </c>
      <c r="O1117" s="1">
        <f>DAY(Tabla14[[#This Row],[Fecha de rev]])</f>
        <v>0</v>
      </c>
      <c r="P1117" s="1">
        <f>MONTH(Tabla14[[#This Row],[Fecha de rev]])</f>
        <v>1</v>
      </c>
      <c r="Q1117" s="1">
        <f>YEAR(Tabla14[[#This Row],[Fecha de rev]])</f>
        <v>1900</v>
      </c>
      <c r="AF1117" s="121"/>
    </row>
    <row r="1118" spans="1:32" x14ac:dyDescent="0.2">
      <c r="A1118" s="14">
        <v>1015</v>
      </c>
      <c r="B1118" s="3" t="s">
        <v>1205</v>
      </c>
      <c r="C1118" s="27" t="s">
        <v>87</v>
      </c>
      <c r="D1118" s="27" t="s">
        <v>842</v>
      </c>
      <c r="E1118" s="27" t="s">
        <v>2925</v>
      </c>
      <c r="F1118" s="4" t="s">
        <v>2924</v>
      </c>
      <c r="G1118" s="4" t="s">
        <v>3004</v>
      </c>
      <c r="H1118" s="4" t="s">
        <v>2692</v>
      </c>
      <c r="I1118" s="27">
        <v>20.980824999999999</v>
      </c>
      <c r="J1118" s="27">
        <v>-101.28917300000001</v>
      </c>
      <c r="K1118" s="3" t="s">
        <v>139</v>
      </c>
      <c r="L1118" s="5" t="str">
        <f t="shared" si="37"/>
        <v>Ver en Google Maps</v>
      </c>
      <c r="M1118" s="5">
        <v>2</v>
      </c>
      <c r="N1118" s="7">
        <v>45944</v>
      </c>
      <c r="O1118" s="1">
        <f>DAY(Tabla14[[#This Row],[Fecha de rev]])</f>
        <v>14</v>
      </c>
      <c r="P1118" s="1">
        <f>MONTH(Tabla14[[#This Row],[Fecha de rev]])</f>
        <v>10</v>
      </c>
      <c r="Q1118" s="1">
        <f>YEAR(Tabla14[[#This Row],[Fecha de rev]])</f>
        <v>2025</v>
      </c>
      <c r="R1118" s="1">
        <v>1</v>
      </c>
      <c r="S1118" s="1" t="s">
        <v>138</v>
      </c>
      <c r="T1118" s="1" t="s">
        <v>138</v>
      </c>
      <c r="U1118" s="1" t="s">
        <v>138</v>
      </c>
      <c r="V1118" s="1" t="s">
        <v>138</v>
      </c>
      <c r="W1118" s="1" t="s">
        <v>138</v>
      </c>
      <c r="X1118" s="1" t="s">
        <v>138</v>
      </c>
      <c r="Y1118" s="1" t="s">
        <v>138</v>
      </c>
      <c r="Z1118" s="1" t="s">
        <v>138</v>
      </c>
      <c r="AA1118" s="1">
        <v>59</v>
      </c>
      <c r="AB1118" s="1">
        <v>67.900000000000006</v>
      </c>
      <c r="AC1118" s="2" t="s">
        <v>968</v>
      </c>
      <c r="AD1118" s="2" t="s">
        <v>2437</v>
      </c>
      <c r="AE1118" s="1">
        <f t="shared" si="36"/>
        <v>8</v>
      </c>
      <c r="AF1118" s="121" t="s">
        <v>3116</v>
      </c>
    </row>
    <row r="1119" spans="1:32" x14ac:dyDescent="0.2">
      <c r="A1119" s="14">
        <v>1024</v>
      </c>
      <c r="B1119" s="3" t="s">
        <v>1205</v>
      </c>
      <c r="C1119" s="27" t="s">
        <v>87</v>
      </c>
      <c r="D1119" s="27" t="s">
        <v>404</v>
      </c>
      <c r="E1119" s="27" t="s">
        <v>2926</v>
      </c>
      <c r="F1119" s="4" t="s">
        <v>2927</v>
      </c>
      <c r="G1119" s="4" t="s">
        <v>2967</v>
      </c>
      <c r="H1119" s="4" t="s">
        <v>2692</v>
      </c>
      <c r="I1119" s="27">
        <v>20.996269999999999</v>
      </c>
      <c r="J1119" s="27">
        <v>-101.284486</v>
      </c>
      <c r="K1119" s="3" t="s">
        <v>139</v>
      </c>
      <c r="L1119" s="5" t="str">
        <f t="shared" si="37"/>
        <v>Ver en Google Maps</v>
      </c>
      <c r="M1119" s="5">
        <v>1</v>
      </c>
      <c r="N1119" s="7">
        <v>45944</v>
      </c>
      <c r="O1119" s="1">
        <f>DAY(Tabla14[[#This Row],[Fecha de rev]])</f>
        <v>14</v>
      </c>
      <c r="P1119" s="1">
        <f>MONTH(Tabla14[[#This Row],[Fecha de rev]])</f>
        <v>10</v>
      </c>
      <c r="Q1119" s="1">
        <f>YEAR(Tabla14[[#This Row],[Fecha de rev]])</f>
        <v>2025</v>
      </c>
      <c r="R1119" s="1">
        <v>1</v>
      </c>
      <c r="S1119" s="1" t="s">
        <v>138</v>
      </c>
      <c r="T1119" s="1" t="s">
        <v>138</v>
      </c>
      <c r="U1119" s="1" t="s">
        <v>138</v>
      </c>
      <c r="V1119" s="1" t="s">
        <v>138</v>
      </c>
      <c r="W1119" s="1" t="s">
        <v>138</v>
      </c>
      <c r="X1119" s="1" t="s">
        <v>138</v>
      </c>
      <c r="Y1119" s="1" t="s">
        <v>138</v>
      </c>
      <c r="Z1119" s="1" t="s">
        <v>138</v>
      </c>
      <c r="AA1119" s="1">
        <v>90.4</v>
      </c>
      <c r="AB1119" s="1">
        <v>28.7</v>
      </c>
      <c r="AC1119" s="2" t="s">
        <v>968</v>
      </c>
      <c r="AD1119" s="2" t="s">
        <v>2437</v>
      </c>
      <c r="AE1119" s="1">
        <f t="shared" si="36"/>
        <v>8</v>
      </c>
      <c r="AF1119" s="121" t="s">
        <v>3116</v>
      </c>
    </row>
    <row r="1120" spans="1:32" x14ac:dyDescent="0.2">
      <c r="A1120" s="14">
        <v>1025</v>
      </c>
      <c r="B1120" s="3" t="s">
        <v>1205</v>
      </c>
      <c r="C1120" s="27" t="s">
        <v>87</v>
      </c>
      <c r="D1120" s="27" t="s">
        <v>2928</v>
      </c>
      <c r="E1120" s="27" t="s">
        <v>2929</v>
      </c>
      <c r="F1120" s="4" t="s">
        <v>2930</v>
      </c>
      <c r="G1120" s="4" t="s">
        <v>3009</v>
      </c>
      <c r="H1120" s="4" t="s">
        <v>2692</v>
      </c>
      <c r="I1120" s="27">
        <v>20.986408999999998</v>
      </c>
      <c r="J1120" s="27">
        <v>-101.286877</v>
      </c>
      <c r="K1120" s="3" t="s">
        <v>139</v>
      </c>
      <c r="L1120" s="5" t="str">
        <f t="shared" si="37"/>
        <v>Ver en Google Maps</v>
      </c>
      <c r="M1120" s="5">
        <v>2</v>
      </c>
      <c r="N1120" s="7">
        <v>45944</v>
      </c>
      <c r="O1120" s="1">
        <f>DAY(Tabla14[[#This Row],[Fecha de rev]])</f>
        <v>14</v>
      </c>
      <c r="P1120" s="1">
        <f>MONTH(Tabla14[[#This Row],[Fecha de rev]])</f>
        <v>10</v>
      </c>
      <c r="Q1120" s="1">
        <f>YEAR(Tabla14[[#This Row],[Fecha de rev]])</f>
        <v>2025</v>
      </c>
      <c r="R1120" s="1">
        <v>1</v>
      </c>
      <c r="S1120" s="1" t="s">
        <v>138</v>
      </c>
      <c r="T1120" s="1" t="s">
        <v>138</v>
      </c>
      <c r="U1120" s="1" t="s">
        <v>138</v>
      </c>
      <c r="V1120" s="1" t="s">
        <v>138</v>
      </c>
      <c r="W1120" s="1" t="s">
        <v>138</v>
      </c>
      <c r="X1120" s="1" t="s">
        <v>138</v>
      </c>
      <c r="Y1120" s="1" t="s">
        <v>138</v>
      </c>
      <c r="Z1120" s="1" t="s">
        <v>138</v>
      </c>
      <c r="AA1120" s="1">
        <v>109</v>
      </c>
      <c r="AB1120" s="1">
        <v>109</v>
      </c>
      <c r="AC1120" s="2" t="s">
        <v>968</v>
      </c>
      <c r="AD1120" s="2" t="s">
        <v>2437</v>
      </c>
      <c r="AE1120" s="1">
        <f t="shared" si="36"/>
        <v>8</v>
      </c>
      <c r="AF1120" s="121" t="s">
        <v>3116</v>
      </c>
    </row>
    <row r="1121" spans="1:32" x14ac:dyDescent="0.2">
      <c r="A1121" s="14">
        <v>1026</v>
      </c>
      <c r="B1121" s="3" t="s">
        <v>1205</v>
      </c>
      <c r="C1121" s="27" t="s">
        <v>87</v>
      </c>
      <c r="D1121" s="27" t="s">
        <v>404</v>
      </c>
      <c r="E1121" s="27" t="s">
        <v>2931</v>
      </c>
      <c r="F1121" s="4" t="s">
        <v>2932</v>
      </c>
      <c r="G1121" s="4" t="s">
        <v>2967</v>
      </c>
      <c r="H1121" s="4" t="s">
        <v>2692</v>
      </c>
      <c r="I1121" s="27">
        <v>20.994458999999999</v>
      </c>
      <c r="J1121" s="27">
        <v>-101.292158</v>
      </c>
      <c r="K1121" s="3" t="s">
        <v>139</v>
      </c>
      <c r="L1121" s="5" t="str">
        <f t="shared" si="37"/>
        <v>Ver en Google Maps</v>
      </c>
      <c r="M1121" s="5">
        <v>1</v>
      </c>
      <c r="N1121" s="7">
        <v>45944</v>
      </c>
      <c r="O1121" s="1">
        <f>DAY(Tabla14[[#This Row],[Fecha de rev]])</f>
        <v>14</v>
      </c>
      <c r="P1121" s="1">
        <f>MONTH(Tabla14[[#This Row],[Fecha de rev]])</f>
        <v>10</v>
      </c>
      <c r="Q1121" s="1">
        <f>YEAR(Tabla14[[#This Row],[Fecha de rev]])</f>
        <v>2025</v>
      </c>
      <c r="R1121" s="1">
        <v>1</v>
      </c>
      <c r="S1121" s="1" t="s">
        <v>138</v>
      </c>
      <c r="T1121" s="1" t="s">
        <v>934</v>
      </c>
      <c r="U1121" s="1" t="s">
        <v>138</v>
      </c>
      <c r="V1121" s="1" t="s">
        <v>934</v>
      </c>
      <c r="W1121" s="1" t="s">
        <v>138</v>
      </c>
      <c r="X1121" s="1" t="s">
        <v>934</v>
      </c>
      <c r="Y1121" s="1" t="s">
        <v>934</v>
      </c>
      <c r="Z1121" s="1" t="s">
        <v>934</v>
      </c>
      <c r="AA1121" s="1">
        <v>0</v>
      </c>
      <c r="AB1121" s="1">
        <v>0</v>
      </c>
      <c r="AC1121" s="2" t="s">
        <v>3032</v>
      </c>
      <c r="AD1121" s="2" t="s">
        <v>2437</v>
      </c>
      <c r="AE1121" s="1">
        <f t="shared" si="36"/>
        <v>3</v>
      </c>
      <c r="AF1121" s="121"/>
    </row>
    <row r="1122" spans="1:32" x14ac:dyDescent="0.2">
      <c r="A1122" s="14">
        <v>1028</v>
      </c>
      <c r="B1122" s="3" t="s">
        <v>1205</v>
      </c>
      <c r="C1122" s="27" t="s">
        <v>87</v>
      </c>
      <c r="D1122" s="27" t="s">
        <v>404</v>
      </c>
      <c r="E1122" s="27" t="s">
        <v>2933</v>
      </c>
      <c r="F1122" s="4" t="s">
        <v>2934</v>
      </c>
      <c r="G1122" s="4" t="s">
        <v>2974</v>
      </c>
      <c r="H1122" s="4" t="s">
        <v>2692</v>
      </c>
      <c r="I1122" s="27">
        <v>20.959389999999999</v>
      </c>
      <c r="J1122" s="27">
        <v>-101.273535</v>
      </c>
      <c r="K1122" s="3"/>
      <c r="L1122" s="5" t="str">
        <f t="shared" si="37"/>
        <v>Ver en Google Maps</v>
      </c>
      <c r="M1122" s="5">
        <v>1</v>
      </c>
      <c r="O1122" s="1">
        <f>DAY(Tabla14[[#This Row],[Fecha de rev]])</f>
        <v>0</v>
      </c>
      <c r="P1122" s="1">
        <f>MONTH(Tabla14[[#This Row],[Fecha de rev]])</f>
        <v>1</v>
      </c>
      <c r="Q1122" s="1">
        <f>YEAR(Tabla14[[#This Row],[Fecha de rev]])</f>
        <v>1900</v>
      </c>
      <c r="AF1122" s="121"/>
    </row>
    <row r="1123" spans="1:32" x14ac:dyDescent="0.2">
      <c r="A1123" s="14">
        <v>1044</v>
      </c>
      <c r="B1123" s="3" t="s">
        <v>1205</v>
      </c>
      <c r="C1123" s="27" t="s">
        <v>87</v>
      </c>
      <c r="D1123" s="27" t="s">
        <v>563</v>
      </c>
      <c r="E1123" s="27" t="s">
        <v>2935</v>
      </c>
      <c r="F1123" s="4" t="s">
        <v>2936</v>
      </c>
      <c r="G1123" s="4" t="s">
        <v>2974</v>
      </c>
      <c r="H1123" s="4" t="s">
        <v>2692</v>
      </c>
      <c r="I1123" s="27">
        <v>20.967573999999999</v>
      </c>
      <c r="J1123" s="27">
        <v>-101.27360299999999</v>
      </c>
      <c r="K1123" s="3"/>
      <c r="L1123" s="5" t="str">
        <f t="shared" si="37"/>
        <v>Ver en Google Maps</v>
      </c>
      <c r="M1123" s="5">
        <v>2</v>
      </c>
      <c r="O1123" s="1">
        <f>DAY(Tabla14[[#This Row],[Fecha de rev]])</f>
        <v>0</v>
      </c>
      <c r="P1123" s="1">
        <f>MONTH(Tabla14[[#This Row],[Fecha de rev]])</f>
        <v>1</v>
      </c>
      <c r="Q1123" s="1">
        <f>YEAR(Tabla14[[#This Row],[Fecha de rev]])</f>
        <v>1900</v>
      </c>
      <c r="AF1123" s="121"/>
    </row>
    <row r="1124" spans="1:32" x14ac:dyDescent="0.2">
      <c r="A1124" s="14">
        <v>1054</v>
      </c>
      <c r="B1124" s="3" t="s">
        <v>1205</v>
      </c>
      <c r="C1124" s="27" t="s">
        <v>87</v>
      </c>
      <c r="D1124" s="27" t="s">
        <v>404</v>
      </c>
      <c r="E1124" s="27" t="s">
        <v>2937</v>
      </c>
      <c r="F1124" s="4" t="s">
        <v>2938</v>
      </c>
      <c r="G1124" s="4" t="s">
        <v>3009</v>
      </c>
      <c r="H1124" s="4" t="s">
        <v>2692</v>
      </c>
      <c r="I1124" s="27">
        <v>20.96209</v>
      </c>
      <c r="J1124" s="27">
        <v>-101.27329</v>
      </c>
      <c r="K1124" s="3"/>
      <c r="L1124" s="5" t="str">
        <f t="shared" si="37"/>
        <v>Ver en Google Maps</v>
      </c>
      <c r="M1124" s="5">
        <v>2</v>
      </c>
      <c r="O1124" s="1">
        <f>DAY(Tabla14[[#This Row],[Fecha de rev]])</f>
        <v>0</v>
      </c>
      <c r="P1124" s="1">
        <f>MONTH(Tabla14[[#This Row],[Fecha de rev]])</f>
        <v>1</v>
      </c>
      <c r="Q1124" s="1">
        <f>YEAR(Tabla14[[#This Row],[Fecha de rev]])</f>
        <v>1900</v>
      </c>
      <c r="AF1124" s="121"/>
    </row>
    <row r="1125" spans="1:32" x14ac:dyDescent="0.2">
      <c r="A1125" s="14">
        <v>1056</v>
      </c>
      <c r="B1125" s="3" t="s">
        <v>1205</v>
      </c>
      <c r="C1125" s="27" t="s">
        <v>14</v>
      </c>
      <c r="D1125" s="27" t="s">
        <v>404</v>
      </c>
      <c r="E1125" s="27" t="s">
        <v>2939</v>
      </c>
      <c r="F1125" s="4" t="s">
        <v>2940</v>
      </c>
      <c r="G1125" s="4" t="s">
        <v>1213</v>
      </c>
      <c r="H1125" s="4" t="s">
        <v>2692</v>
      </c>
      <c r="I1125" s="27">
        <v>21.003256</v>
      </c>
      <c r="J1125" s="27">
        <v>-101.243756</v>
      </c>
      <c r="K1125" s="3"/>
      <c r="L1125" s="5" t="str">
        <f t="shared" si="37"/>
        <v>Ver en Google Maps</v>
      </c>
      <c r="M1125" s="5">
        <v>1</v>
      </c>
      <c r="O1125" s="1">
        <f>DAY(Tabla14[[#This Row],[Fecha de rev]])</f>
        <v>0</v>
      </c>
      <c r="P1125" s="1">
        <f>MONTH(Tabla14[[#This Row],[Fecha de rev]])</f>
        <v>1</v>
      </c>
      <c r="Q1125" s="1">
        <f>YEAR(Tabla14[[#This Row],[Fecha de rev]])</f>
        <v>1900</v>
      </c>
      <c r="AF1125" s="121"/>
    </row>
    <row r="1126" spans="1:32" x14ac:dyDescent="0.2">
      <c r="A1126" s="14">
        <v>1062</v>
      </c>
      <c r="B1126" s="3" t="s">
        <v>1205</v>
      </c>
      <c r="C1126" s="27" t="s">
        <v>14</v>
      </c>
      <c r="D1126" s="27" t="s">
        <v>404</v>
      </c>
      <c r="E1126" s="27" t="s">
        <v>2941</v>
      </c>
      <c r="F1126" s="4" t="s">
        <v>2942</v>
      </c>
      <c r="G1126" s="4" t="s">
        <v>3015</v>
      </c>
      <c r="H1126" s="4" t="s">
        <v>2692</v>
      </c>
      <c r="I1126" s="27">
        <v>20.941970000000001</v>
      </c>
      <c r="J1126" s="27">
        <v>-101.28055999999999</v>
      </c>
      <c r="K1126" s="3"/>
      <c r="L1126" s="5" t="str">
        <f t="shared" si="37"/>
        <v>Ver en Google Maps</v>
      </c>
      <c r="M1126" s="5">
        <v>1</v>
      </c>
      <c r="O1126" s="1">
        <f>DAY(Tabla14[[#This Row],[Fecha de rev]])</f>
        <v>0</v>
      </c>
      <c r="P1126" s="1">
        <f>MONTH(Tabla14[[#This Row],[Fecha de rev]])</f>
        <v>1</v>
      </c>
      <c r="Q1126" s="1">
        <f>YEAR(Tabla14[[#This Row],[Fecha de rev]])</f>
        <v>1900</v>
      </c>
      <c r="AF1126" s="121"/>
    </row>
    <row r="1127" spans="1:32" x14ac:dyDescent="0.2">
      <c r="A1127" s="14">
        <v>1090</v>
      </c>
      <c r="B1127" s="3" t="s">
        <v>1205</v>
      </c>
      <c r="C1127" s="27" t="s">
        <v>426</v>
      </c>
      <c r="D1127" s="27" t="s">
        <v>404</v>
      </c>
      <c r="E1127" s="27" t="s">
        <v>2943</v>
      </c>
      <c r="F1127" s="4" t="s">
        <v>2944</v>
      </c>
      <c r="G1127" s="4" t="s">
        <v>1213</v>
      </c>
      <c r="H1127" s="4" t="s">
        <v>2692</v>
      </c>
      <c r="I1127" s="27">
        <v>21.016120000000001</v>
      </c>
      <c r="J1127" s="27">
        <v>-101.25360000000001</v>
      </c>
      <c r="K1127" s="3" t="s">
        <v>139</v>
      </c>
      <c r="L1127" s="5" t="str">
        <f t="shared" si="37"/>
        <v>Ver en Google Maps</v>
      </c>
      <c r="M1127" s="5">
        <v>1</v>
      </c>
      <c r="N1127" s="7">
        <v>45948</v>
      </c>
      <c r="O1127" s="1">
        <f>DAY(Tabla14[[#This Row],[Fecha de rev]])</f>
        <v>18</v>
      </c>
      <c r="P1127" s="1">
        <f>MONTH(Tabla14[[#This Row],[Fecha de rev]])</f>
        <v>10</v>
      </c>
      <c r="Q1127" s="1">
        <f>YEAR(Tabla14[[#This Row],[Fecha de rev]])</f>
        <v>2025</v>
      </c>
      <c r="R1127" s="1">
        <v>1</v>
      </c>
      <c r="S1127" s="1" t="s">
        <v>138</v>
      </c>
      <c r="T1127" s="1" t="s">
        <v>138</v>
      </c>
      <c r="U1127" s="1" t="s">
        <v>138</v>
      </c>
      <c r="V1127" s="1" t="s">
        <v>138</v>
      </c>
      <c r="W1127" s="1" t="s">
        <v>138</v>
      </c>
      <c r="X1127" s="1" t="s">
        <v>138</v>
      </c>
      <c r="Y1127" s="1" t="s">
        <v>934</v>
      </c>
      <c r="Z1127" s="1" t="s">
        <v>138</v>
      </c>
      <c r="AA1127" s="1">
        <v>51.9</v>
      </c>
      <c r="AB1127" s="1">
        <v>8.7200000000000006</v>
      </c>
      <c r="AC1127" s="2" t="s">
        <v>3072</v>
      </c>
      <c r="AD1127" s="2" t="s">
        <v>2437</v>
      </c>
      <c r="AE1127" s="1">
        <f t="shared" si="36"/>
        <v>7</v>
      </c>
      <c r="AF1127" s="121"/>
    </row>
    <row r="1128" spans="1:32" x14ac:dyDescent="0.2">
      <c r="A1128" s="14">
        <v>1098</v>
      </c>
      <c r="B1128" s="3" t="s">
        <v>1205</v>
      </c>
      <c r="C1128" s="27" t="s">
        <v>14</v>
      </c>
      <c r="D1128" s="27" t="s">
        <v>404</v>
      </c>
      <c r="E1128" s="27" t="s">
        <v>2945</v>
      </c>
      <c r="F1128" s="4" t="s">
        <v>2946</v>
      </c>
      <c r="G1128" s="4" t="s">
        <v>3016</v>
      </c>
      <c r="H1128" s="4" t="s">
        <v>2692</v>
      </c>
      <c r="I1128" s="27">
        <v>20.955577999999999</v>
      </c>
      <c r="J1128" s="27">
        <v>-101.28103400000001</v>
      </c>
      <c r="K1128" s="3"/>
      <c r="L1128" s="5" t="str">
        <f t="shared" si="37"/>
        <v>Ver en Google Maps</v>
      </c>
      <c r="M1128" s="5">
        <v>1</v>
      </c>
      <c r="O1128" s="1">
        <f>DAY(Tabla14[[#This Row],[Fecha de rev]])</f>
        <v>0</v>
      </c>
      <c r="P1128" s="1">
        <f>MONTH(Tabla14[[#This Row],[Fecha de rev]])</f>
        <v>1</v>
      </c>
      <c r="Q1128" s="1">
        <f>YEAR(Tabla14[[#This Row],[Fecha de rev]])</f>
        <v>1900</v>
      </c>
      <c r="AF1128" s="121"/>
    </row>
    <row r="1129" spans="1:32" x14ac:dyDescent="0.2">
      <c r="A1129" s="14">
        <v>1107</v>
      </c>
      <c r="B1129" s="3" t="s">
        <v>1205</v>
      </c>
      <c r="C1129" s="27" t="s">
        <v>429</v>
      </c>
      <c r="D1129" s="27" t="s">
        <v>132</v>
      </c>
      <c r="E1129" s="27" t="s">
        <v>2947</v>
      </c>
      <c r="F1129" s="4" t="s">
        <v>2948</v>
      </c>
      <c r="G1129" s="4" t="s">
        <v>1784</v>
      </c>
      <c r="H1129" s="4" t="s">
        <v>2692</v>
      </c>
      <c r="I1129" s="27">
        <v>21.012664000000001</v>
      </c>
      <c r="J1129" s="27">
        <v>-101.281316</v>
      </c>
      <c r="K1129" s="3" t="s">
        <v>139</v>
      </c>
      <c r="L1129" s="5" t="str">
        <f t="shared" si="37"/>
        <v>Ver en Google Maps</v>
      </c>
      <c r="M1129" s="5">
        <v>2</v>
      </c>
      <c r="N1129" s="7">
        <v>45944</v>
      </c>
      <c r="O1129" s="1">
        <f>DAY(Tabla14[[#This Row],[Fecha de rev]])</f>
        <v>14</v>
      </c>
      <c r="P1129" s="1">
        <f>MONTH(Tabla14[[#This Row],[Fecha de rev]])</f>
        <v>10</v>
      </c>
      <c r="Q1129" s="1">
        <f>YEAR(Tabla14[[#This Row],[Fecha de rev]])</f>
        <v>2025</v>
      </c>
      <c r="R1129" s="1">
        <v>1</v>
      </c>
      <c r="S1129" s="1" t="s">
        <v>138</v>
      </c>
      <c r="T1129" s="1" t="s">
        <v>138</v>
      </c>
      <c r="U1129" s="1" t="s">
        <v>138</v>
      </c>
      <c r="V1129" s="1" t="s">
        <v>138</v>
      </c>
      <c r="W1129" s="1" t="s">
        <v>138</v>
      </c>
      <c r="X1129" s="1" t="s">
        <v>138</v>
      </c>
      <c r="Y1129" s="1" t="s">
        <v>138</v>
      </c>
      <c r="Z1129" s="1" t="s">
        <v>138</v>
      </c>
      <c r="AA1129" s="1">
        <v>34.700000000000003</v>
      </c>
      <c r="AB1129" s="1">
        <v>11.2</v>
      </c>
      <c r="AC1129" s="2" t="s">
        <v>968</v>
      </c>
      <c r="AD1129" s="2" t="s">
        <v>2437</v>
      </c>
      <c r="AE1129" s="1">
        <f t="shared" si="36"/>
        <v>8</v>
      </c>
      <c r="AF1129" s="121" t="s">
        <v>3116</v>
      </c>
    </row>
    <row r="1130" spans="1:32" x14ac:dyDescent="0.2">
      <c r="A1130" s="14">
        <v>1108</v>
      </c>
      <c r="B1130" s="3" t="s">
        <v>1205</v>
      </c>
      <c r="C1130" s="27" t="s">
        <v>429</v>
      </c>
      <c r="D1130" s="27" t="s">
        <v>132</v>
      </c>
      <c r="E1130" s="27" t="s">
        <v>2949</v>
      </c>
      <c r="F1130" s="4" t="s">
        <v>2950</v>
      </c>
      <c r="G1130" s="4" t="s">
        <v>2985</v>
      </c>
      <c r="H1130" s="4" t="s">
        <v>2692</v>
      </c>
      <c r="I1130" s="27">
        <v>20.995170999999999</v>
      </c>
      <c r="J1130" s="27">
        <v>-101.292805</v>
      </c>
      <c r="K1130" s="3"/>
      <c r="L1130" s="5" t="str">
        <f t="shared" si="37"/>
        <v>Ver en Google Maps</v>
      </c>
      <c r="M1130" s="5">
        <v>2</v>
      </c>
      <c r="O1130" s="1">
        <f>DAY(Tabla14[[#This Row],[Fecha de rev]])</f>
        <v>0</v>
      </c>
      <c r="P1130" s="1">
        <f>MONTH(Tabla14[[#This Row],[Fecha de rev]])</f>
        <v>1</v>
      </c>
      <c r="Q1130" s="1">
        <f>YEAR(Tabla14[[#This Row],[Fecha de rev]])</f>
        <v>1900</v>
      </c>
      <c r="AF1130" s="121"/>
    </row>
    <row r="1131" spans="1:32" x14ac:dyDescent="0.2">
      <c r="A1131" s="14">
        <v>1111</v>
      </c>
      <c r="B1131" s="3" t="s">
        <v>1205</v>
      </c>
      <c r="C1131" s="27" t="s">
        <v>7</v>
      </c>
      <c r="D1131" s="27" t="s">
        <v>404</v>
      </c>
      <c r="E1131" s="27" t="s">
        <v>2951</v>
      </c>
      <c r="F1131" s="4" t="s">
        <v>2952</v>
      </c>
      <c r="G1131" s="4" t="s">
        <v>2967</v>
      </c>
      <c r="H1131" s="4" t="s">
        <v>2692</v>
      </c>
      <c r="I1131" s="27">
        <v>21.006716000000001</v>
      </c>
      <c r="J1131" s="27">
        <v>-101.28431999999999</v>
      </c>
      <c r="K1131" s="3" t="s">
        <v>139</v>
      </c>
      <c r="L1131" s="5" t="str">
        <f t="shared" si="37"/>
        <v>Ver en Google Maps</v>
      </c>
      <c r="M1131" s="5">
        <v>1</v>
      </c>
      <c r="N1131" s="7">
        <v>45944</v>
      </c>
      <c r="O1131" s="1">
        <f>DAY(Tabla14[[#This Row],[Fecha de rev]])</f>
        <v>14</v>
      </c>
      <c r="P1131" s="1">
        <f>MONTH(Tabla14[[#This Row],[Fecha de rev]])</f>
        <v>10</v>
      </c>
      <c r="Q1131" s="1">
        <f>YEAR(Tabla14[[#This Row],[Fecha de rev]])</f>
        <v>2025</v>
      </c>
      <c r="R1131" s="1">
        <v>1</v>
      </c>
      <c r="S1131" s="1" t="s">
        <v>138</v>
      </c>
      <c r="T1131" s="1" t="s">
        <v>138</v>
      </c>
      <c r="U1131" s="1" t="s">
        <v>138</v>
      </c>
      <c r="V1131" s="1" t="s">
        <v>138</v>
      </c>
      <c r="W1131" s="1" t="s">
        <v>138</v>
      </c>
      <c r="X1131" s="1" t="s">
        <v>138</v>
      </c>
      <c r="Y1131" s="1" t="s">
        <v>138</v>
      </c>
      <c r="Z1131" s="1" t="s">
        <v>138</v>
      </c>
      <c r="AA1131" s="1">
        <v>102</v>
      </c>
      <c r="AB1131" s="1">
        <v>28.9</v>
      </c>
      <c r="AC1131" s="2" t="s">
        <v>968</v>
      </c>
      <c r="AD1131" s="2" t="s">
        <v>2437</v>
      </c>
      <c r="AE1131" s="1">
        <f t="shared" si="36"/>
        <v>8</v>
      </c>
      <c r="AF1131" s="121" t="s">
        <v>3116</v>
      </c>
    </row>
    <row r="1132" spans="1:32" x14ac:dyDescent="0.2">
      <c r="A1132" s="14">
        <v>1112</v>
      </c>
      <c r="B1132" s="3" t="s">
        <v>1205</v>
      </c>
      <c r="C1132" s="27" t="s">
        <v>7</v>
      </c>
      <c r="D1132" s="27" t="s">
        <v>404</v>
      </c>
      <c r="E1132" s="27" t="s">
        <v>2953</v>
      </c>
      <c r="F1132" s="4" t="s">
        <v>2954</v>
      </c>
      <c r="G1132" s="4" t="s">
        <v>2980</v>
      </c>
      <c r="H1132" s="4" t="s">
        <v>2692</v>
      </c>
      <c r="I1132" s="27">
        <v>21.020667</v>
      </c>
      <c r="J1132" s="27">
        <v>-101.274896</v>
      </c>
      <c r="K1132" s="3" t="s">
        <v>139</v>
      </c>
      <c r="L1132" s="5" t="str">
        <f t="shared" si="37"/>
        <v>Ver en Google Maps</v>
      </c>
      <c r="M1132" s="5">
        <v>1</v>
      </c>
      <c r="N1132" s="7">
        <v>45948</v>
      </c>
      <c r="O1132" s="1">
        <f>DAY(Tabla14[[#This Row],[Fecha de rev]])</f>
        <v>18</v>
      </c>
      <c r="P1132" s="1">
        <f>MONTH(Tabla14[[#This Row],[Fecha de rev]])</f>
        <v>10</v>
      </c>
      <c r="Q1132" s="1">
        <f>YEAR(Tabla14[[#This Row],[Fecha de rev]])</f>
        <v>2025</v>
      </c>
      <c r="R1132" s="1">
        <v>1</v>
      </c>
      <c r="S1132" s="1" t="s">
        <v>138</v>
      </c>
      <c r="T1132" s="1" t="s">
        <v>138</v>
      </c>
      <c r="U1132" s="1" t="s">
        <v>138</v>
      </c>
      <c r="V1132" s="1" t="s">
        <v>934</v>
      </c>
      <c r="W1132" s="1" t="s">
        <v>138</v>
      </c>
      <c r="X1132" s="1" t="s">
        <v>934</v>
      </c>
      <c r="Y1132" s="1" t="s">
        <v>934</v>
      </c>
      <c r="Z1132" s="1" t="s">
        <v>934</v>
      </c>
      <c r="AA1132" s="1">
        <v>5.22</v>
      </c>
      <c r="AB1132" s="1">
        <v>9.86</v>
      </c>
      <c r="AC1132" s="2" t="s">
        <v>3070</v>
      </c>
      <c r="AD1132" s="2" t="s">
        <v>2437</v>
      </c>
      <c r="AE1132" s="1">
        <f t="shared" si="36"/>
        <v>4</v>
      </c>
      <c r="AF1132" s="121"/>
    </row>
    <row r="1133" spans="1:32" x14ac:dyDescent="0.2">
      <c r="A1133" s="14">
        <v>1113</v>
      </c>
      <c r="B1133" s="3" t="s">
        <v>1205</v>
      </c>
      <c r="C1133" s="27" t="s">
        <v>7</v>
      </c>
      <c r="D1133" s="27" t="s">
        <v>404</v>
      </c>
      <c r="E1133" s="27" t="s">
        <v>2955</v>
      </c>
      <c r="F1133" s="4" t="s">
        <v>2956</v>
      </c>
      <c r="G1133" s="4" t="s">
        <v>3009</v>
      </c>
      <c r="H1133" s="4" t="s">
        <v>2692</v>
      </c>
      <c r="I1133" s="27">
        <v>20.986649</v>
      </c>
      <c r="J1133" s="27">
        <v>-101.285355</v>
      </c>
      <c r="K1133" s="3" t="s">
        <v>139</v>
      </c>
      <c r="L1133" s="5" t="str">
        <f t="shared" si="37"/>
        <v>Ver en Google Maps</v>
      </c>
      <c r="M1133" s="5">
        <v>1</v>
      </c>
      <c r="N1133" s="7">
        <v>45944</v>
      </c>
      <c r="O1133" s="1">
        <f>DAY(Tabla14[[#This Row],[Fecha de rev]])</f>
        <v>14</v>
      </c>
      <c r="P1133" s="1">
        <f>MONTH(Tabla14[[#This Row],[Fecha de rev]])</f>
        <v>10</v>
      </c>
      <c r="Q1133" s="1">
        <f>YEAR(Tabla14[[#This Row],[Fecha de rev]])</f>
        <v>2025</v>
      </c>
      <c r="R1133" s="1">
        <v>1</v>
      </c>
      <c r="S1133" s="1" t="s">
        <v>138</v>
      </c>
      <c r="T1133" s="1" t="s">
        <v>138</v>
      </c>
      <c r="U1133" s="1" t="s">
        <v>138</v>
      </c>
      <c r="V1133" s="1" t="s">
        <v>138</v>
      </c>
      <c r="W1133" s="1" t="s">
        <v>138</v>
      </c>
      <c r="X1133" s="1" t="s">
        <v>138</v>
      </c>
      <c r="Y1133" s="1" t="s">
        <v>138</v>
      </c>
      <c r="Z1133" s="1" t="s">
        <v>138</v>
      </c>
      <c r="AA1133" s="1">
        <v>87</v>
      </c>
      <c r="AB1133" s="1">
        <v>39</v>
      </c>
      <c r="AC1133" s="2" t="s">
        <v>968</v>
      </c>
      <c r="AD1133" s="2" t="s">
        <v>2437</v>
      </c>
      <c r="AE1133" s="1">
        <f t="shared" si="36"/>
        <v>8</v>
      </c>
      <c r="AF1133" s="121" t="s">
        <v>3116</v>
      </c>
    </row>
    <row r="1134" spans="1:32" x14ac:dyDescent="0.2">
      <c r="A1134" s="14">
        <v>1114</v>
      </c>
      <c r="B1134" s="3" t="s">
        <v>1205</v>
      </c>
      <c r="C1134" s="27" t="s">
        <v>7</v>
      </c>
      <c r="D1134" s="27" t="s">
        <v>404</v>
      </c>
      <c r="E1134" s="27" t="s">
        <v>2957</v>
      </c>
      <c r="F1134" s="4" t="s">
        <v>2958</v>
      </c>
      <c r="G1134" s="4" t="s">
        <v>3017</v>
      </c>
      <c r="H1134" s="4" t="s">
        <v>2692</v>
      </c>
      <c r="I1134" s="27">
        <v>20.977557000000001</v>
      </c>
      <c r="J1134" s="27">
        <v>-101.27727899999999</v>
      </c>
      <c r="K1134" s="3" t="s">
        <v>139</v>
      </c>
      <c r="L1134" s="5" t="str">
        <f t="shared" si="37"/>
        <v>Ver en Google Maps</v>
      </c>
      <c r="M1134" s="5">
        <v>1</v>
      </c>
      <c r="N1134" s="7">
        <v>45944</v>
      </c>
      <c r="O1134" s="1">
        <f>DAY(Tabla14[[#This Row],[Fecha de rev]])</f>
        <v>14</v>
      </c>
      <c r="P1134" s="1">
        <f>MONTH(Tabla14[[#This Row],[Fecha de rev]])</f>
        <v>10</v>
      </c>
      <c r="Q1134" s="1">
        <f>YEAR(Tabla14[[#This Row],[Fecha de rev]])</f>
        <v>2025</v>
      </c>
      <c r="R1134" s="1">
        <v>1</v>
      </c>
      <c r="S1134" s="1" t="s">
        <v>138</v>
      </c>
      <c r="T1134" s="1" t="s">
        <v>138</v>
      </c>
      <c r="U1134" s="1" t="s">
        <v>138</v>
      </c>
      <c r="V1134" s="1" t="s">
        <v>138</v>
      </c>
      <c r="W1134" s="1" t="s">
        <v>138</v>
      </c>
      <c r="X1134" s="1" t="s">
        <v>138</v>
      </c>
      <c r="Y1134" s="1" t="s">
        <v>934</v>
      </c>
      <c r="Z1134" s="1" t="s">
        <v>138</v>
      </c>
      <c r="AA1134" s="1">
        <v>22.7</v>
      </c>
      <c r="AB1134" s="1">
        <v>1.03</v>
      </c>
      <c r="AC1134" s="2" t="s">
        <v>3076</v>
      </c>
      <c r="AD1134" s="2" t="s">
        <v>2437</v>
      </c>
      <c r="AE1134" s="1">
        <f t="shared" si="36"/>
        <v>7</v>
      </c>
      <c r="AF1134" s="121"/>
    </row>
    <row r="1135" spans="1:32" x14ac:dyDescent="0.2">
      <c r="A1135" s="14">
        <v>1115</v>
      </c>
      <c r="B1135" s="3" t="s">
        <v>1205</v>
      </c>
      <c r="C1135" s="27" t="s">
        <v>7</v>
      </c>
      <c r="D1135" s="27" t="s">
        <v>404</v>
      </c>
      <c r="E1135" s="27" t="s">
        <v>2959</v>
      </c>
      <c r="F1135" s="4" t="s">
        <v>2960</v>
      </c>
      <c r="G1135" s="4" t="s">
        <v>3004</v>
      </c>
      <c r="H1135" s="4" t="s">
        <v>2692</v>
      </c>
      <c r="I1135" s="27">
        <v>20.981656999999998</v>
      </c>
      <c r="J1135" s="27">
        <v>-101.287488</v>
      </c>
      <c r="K1135" s="3" t="s">
        <v>139</v>
      </c>
      <c r="L1135" s="5" t="str">
        <f t="shared" si="37"/>
        <v>Ver en Google Maps</v>
      </c>
      <c r="M1135" s="5">
        <v>1</v>
      </c>
      <c r="N1135" s="7">
        <v>45944</v>
      </c>
      <c r="O1135" s="1">
        <f>DAY(Tabla14[[#This Row],[Fecha de rev]])</f>
        <v>14</v>
      </c>
      <c r="P1135" s="1">
        <f>MONTH(Tabla14[[#This Row],[Fecha de rev]])</f>
        <v>10</v>
      </c>
      <c r="Q1135" s="1">
        <f>YEAR(Tabla14[[#This Row],[Fecha de rev]])</f>
        <v>2025</v>
      </c>
      <c r="R1135" s="1">
        <v>1</v>
      </c>
      <c r="S1135" s="1" t="s">
        <v>138</v>
      </c>
      <c r="T1135" s="1" t="s">
        <v>138</v>
      </c>
      <c r="U1135" s="1" t="s">
        <v>138</v>
      </c>
      <c r="V1135" s="1" t="s">
        <v>138</v>
      </c>
      <c r="W1135" s="1" t="s">
        <v>138</v>
      </c>
      <c r="X1135" s="1" t="s">
        <v>138</v>
      </c>
      <c r="Y1135" s="1" t="s">
        <v>138</v>
      </c>
      <c r="Z1135" s="1" t="s">
        <v>138</v>
      </c>
      <c r="AA1135" s="1">
        <v>34.4</v>
      </c>
      <c r="AB1135" s="1">
        <v>32.200000000000003</v>
      </c>
      <c r="AC1135" s="2" t="s">
        <v>968</v>
      </c>
      <c r="AD1135" s="2" t="s">
        <v>2437</v>
      </c>
      <c r="AE1135" s="1">
        <f t="shared" si="36"/>
        <v>8</v>
      </c>
      <c r="AF1135" s="121" t="s">
        <v>3116</v>
      </c>
    </row>
    <row r="1136" spans="1:32" x14ac:dyDescent="0.2">
      <c r="A1136" s="14">
        <v>1116</v>
      </c>
      <c r="B1136" s="3" t="s">
        <v>1205</v>
      </c>
      <c r="C1136" s="27" t="s">
        <v>7</v>
      </c>
      <c r="D1136" s="27" t="s">
        <v>404</v>
      </c>
      <c r="E1136" s="27" t="s">
        <v>2961</v>
      </c>
      <c r="F1136" s="4" t="s">
        <v>2962</v>
      </c>
      <c r="G1136" s="4" t="s">
        <v>3018</v>
      </c>
      <c r="H1136" s="4" t="s">
        <v>2692</v>
      </c>
      <c r="I1136" s="27">
        <v>20.976686000000001</v>
      </c>
      <c r="J1136" s="27">
        <v>-101.278325</v>
      </c>
      <c r="K1136" s="3" t="s">
        <v>139</v>
      </c>
      <c r="L1136" s="5" t="str">
        <f t="shared" si="37"/>
        <v>Ver en Google Maps</v>
      </c>
      <c r="M1136" s="5">
        <v>1</v>
      </c>
      <c r="N1136" s="7">
        <v>45944</v>
      </c>
      <c r="O1136" s="1">
        <f>DAY(Tabla14[[#This Row],[Fecha de rev]])</f>
        <v>14</v>
      </c>
      <c r="P1136" s="1">
        <f>MONTH(Tabla14[[#This Row],[Fecha de rev]])</f>
        <v>10</v>
      </c>
      <c r="Q1136" s="1">
        <f>YEAR(Tabla14[[#This Row],[Fecha de rev]])</f>
        <v>2025</v>
      </c>
      <c r="R1136" s="1">
        <v>1</v>
      </c>
      <c r="S1136" s="1" t="s">
        <v>138</v>
      </c>
      <c r="T1136" s="1" t="s">
        <v>138</v>
      </c>
      <c r="U1136" s="1" t="s">
        <v>138</v>
      </c>
      <c r="V1136" s="1" t="s">
        <v>138</v>
      </c>
      <c r="W1136" s="1" t="s">
        <v>138</v>
      </c>
      <c r="X1136" s="1" t="s">
        <v>138</v>
      </c>
      <c r="Y1136" s="1" t="s">
        <v>138</v>
      </c>
      <c r="Z1136" s="1" t="s">
        <v>138</v>
      </c>
      <c r="AA1136" s="1">
        <v>53.5</v>
      </c>
      <c r="AB1136" s="1">
        <v>52.2</v>
      </c>
      <c r="AC1136" s="2" t="s">
        <v>968</v>
      </c>
      <c r="AD1136" s="2" t="s">
        <v>2437</v>
      </c>
      <c r="AE1136" s="1">
        <f t="shared" si="36"/>
        <v>8</v>
      </c>
      <c r="AF1136" s="121" t="s">
        <v>3116</v>
      </c>
    </row>
    <row r="1137" spans="1:32" x14ac:dyDescent="0.2">
      <c r="A1137" s="14">
        <v>1117</v>
      </c>
      <c r="B1137" s="3" t="s">
        <v>1205</v>
      </c>
      <c r="C1137" s="27" t="s">
        <v>7</v>
      </c>
      <c r="D1137" s="27" t="s">
        <v>404</v>
      </c>
      <c r="E1137" s="27" t="s">
        <v>2963</v>
      </c>
      <c r="F1137" s="4" t="s">
        <v>2964</v>
      </c>
      <c r="G1137" s="4" t="s">
        <v>3019</v>
      </c>
      <c r="H1137" s="4" t="s">
        <v>2692</v>
      </c>
      <c r="I1137" s="27">
        <v>21.016134000000001</v>
      </c>
      <c r="J1137" s="27">
        <v>-101.277557</v>
      </c>
      <c r="K1137" s="3" t="s">
        <v>139</v>
      </c>
      <c r="L1137" s="5" t="str">
        <f t="shared" si="37"/>
        <v>Ver en Google Maps</v>
      </c>
      <c r="M1137" s="5">
        <v>1</v>
      </c>
      <c r="N1137" s="7">
        <v>45948</v>
      </c>
      <c r="O1137" s="1">
        <f>DAY(Tabla14[[#This Row],[Fecha de rev]])</f>
        <v>18</v>
      </c>
      <c r="P1137" s="1">
        <f>MONTH(Tabla14[[#This Row],[Fecha de rev]])</f>
        <v>10</v>
      </c>
      <c r="Q1137" s="1">
        <f>YEAR(Tabla14[[#This Row],[Fecha de rev]])</f>
        <v>2025</v>
      </c>
      <c r="R1137" s="1">
        <v>1</v>
      </c>
      <c r="S1137" s="1" t="s">
        <v>138</v>
      </c>
      <c r="T1137" s="1" t="s">
        <v>138</v>
      </c>
      <c r="U1137" s="1" t="s">
        <v>138</v>
      </c>
      <c r="V1137" s="1" t="s">
        <v>138</v>
      </c>
      <c r="W1137" s="1" t="s">
        <v>138</v>
      </c>
      <c r="X1137" s="1" t="s">
        <v>138</v>
      </c>
      <c r="Y1137" s="1" t="s">
        <v>138</v>
      </c>
      <c r="Z1137" s="1" t="s">
        <v>138</v>
      </c>
      <c r="AA1137" s="1">
        <v>55.9</v>
      </c>
      <c r="AB1137" s="1">
        <v>50.9</v>
      </c>
      <c r="AC1137" s="2" t="s">
        <v>968</v>
      </c>
      <c r="AD1137" s="2" t="s">
        <v>2437</v>
      </c>
      <c r="AE1137" s="1">
        <f t="shared" si="36"/>
        <v>8</v>
      </c>
      <c r="AF1137" s="121" t="s">
        <v>3116</v>
      </c>
    </row>
    <row r="1138" spans="1:32" x14ac:dyDescent="0.2">
      <c r="A1138" s="36">
        <v>1118</v>
      </c>
      <c r="B1138" s="37" t="s">
        <v>1205</v>
      </c>
      <c r="C1138" s="39" t="s">
        <v>7</v>
      </c>
      <c r="D1138" s="39" t="s">
        <v>404</v>
      </c>
      <c r="E1138" s="39" t="s">
        <v>2965</v>
      </c>
      <c r="F1138" s="38" t="s">
        <v>2966</v>
      </c>
      <c r="G1138" s="38" t="s">
        <v>3020</v>
      </c>
      <c r="H1138" s="38" t="s">
        <v>2692</v>
      </c>
      <c r="I1138" s="39">
        <v>21.040866000000001</v>
      </c>
      <c r="J1138" s="39">
        <v>-101.257276</v>
      </c>
      <c r="K1138" s="37" t="s">
        <v>139</v>
      </c>
      <c r="L1138" s="40" t="str">
        <f t="shared" si="37"/>
        <v>Ver en Google Maps</v>
      </c>
      <c r="M1138" s="40">
        <v>1</v>
      </c>
      <c r="N1138" s="7">
        <v>45948</v>
      </c>
      <c r="O1138" s="1">
        <f>DAY(Tabla14[[#This Row],[Fecha de rev]])</f>
        <v>18</v>
      </c>
      <c r="P1138" s="1">
        <f>MONTH(Tabla14[[#This Row],[Fecha de rev]])</f>
        <v>10</v>
      </c>
      <c r="Q1138" s="1">
        <f>YEAR(Tabla14[[#This Row],[Fecha de rev]])</f>
        <v>2025</v>
      </c>
      <c r="R1138" s="1">
        <v>1</v>
      </c>
      <c r="S1138" s="1" t="s">
        <v>138</v>
      </c>
      <c r="T1138" s="1" t="s">
        <v>138</v>
      </c>
      <c r="U1138" s="1" t="s">
        <v>138</v>
      </c>
      <c r="V1138" s="1" t="s">
        <v>138</v>
      </c>
      <c r="W1138" s="1" t="s">
        <v>138</v>
      </c>
      <c r="X1138" s="1" t="s">
        <v>138</v>
      </c>
      <c r="Y1138" s="1" t="s">
        <v>138</v>
      </c>
      <c r="Z1138" s="1" t="s">
        <v>138</v>
      </c>
      <c r="AA1138" s="1">
        <v>45.2</v>
      </c>
      <c r="AB1138" s="1">
        <v>43.1</v>
      </c>
      <c r="AC1138" s="2" t="s">
        <v>968</v>
      </c>
      <c r="AD1138" s="2" t="s">
        <v>2437</v>
      </c>
      <c r="AE1138" s="1">
        <f t="shared" si="36"/>
        <v>8</v>
      </c>
      <c r="AF1138" s="121" t="s">
        <v>3116</v>
      </c>
    </row>
  </sheetData>
  <conditionalFormatting sqref="AA2:AA1048576">
    <cfRule type="cellIs" dxfId="7" priority="3" operator="lessThan">
      <formula>14</formula>
    </cfRule>
    <cfRule type="cellIs" dxfId="6" priority="4" operator="greaterThan">
      <formula>14.1</formula>
    </cfRule>
  </conditionalFormatting>
  <conditionalFormatting sqref="AB2:AB1048576">
    <cfRule type="cellIs" dxfId="5" priority="1" operator="lessThan">
      <formula>10</formula>
    </cfRule>
    <cfRule type="cellIs" dxfId="4" priority="2" operator="greaterThan">
      <formula>10.1</formula>
    </cfRule>
  </conditionalFormatting>
  <pageMargins left="0.7" right="0.7" top="0.75" bottom="0.75" header="0.3" footer="0.3"/>
  <pageSetup paperSize="9" orientation="portrait" horizontalDpi="0"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9AF72-1799-40A3-A0A3-F50EB362211B}">
  <sheetPr codeName="Hoja1"/>
  <dimension ref="A1:AF1138"/>
  <sheetViews>
    <sheetView tabSelected="1" zoomScaleNormal="100" workbookViewId="0">
      <pane xSplit="1" ySplit="1" topLeftCell="B2" activePane="bottomRight" state="frozen"/>
      <selection pane="topRight" activeCell="B1" sqref="B1"/>
      <selection pane="bottomLeft" activeCell="A2" sqref="A2"/>
      <selection pane="bottomRight" activeCell="AE263" sqref="AE263"/>
    </sheetView>
  </sheetViews>
  <sheetFormatPr baseColWidth="10" defaultRowHeight="12" x14ac:dyDescent="0.2"/>
  <cols>
    <col min="1" max="1" width="5" style="1" bestFit="1" customWidth="1"/>
    <col min="2" max="2" width="11.5" style="1" customWidth="1"/>
    <col min="3" max="3" width="11.19921875" style="29"/>
    <col min="4" max="4" width="7.8984375" style="29" customWidth="1"/>
    <col min="5" max="5" width="15.59765625" style="2" customWidth="1"/>
    <col min="6" max="7" width="11.19921875" style="2"/>
    <col min="8" max="8" width="7.69921875" style="1" customWidth="1"/>
    <col min="9" max="9" width="6.09765625" style="29" bestFit="1" customWidth="1"/>
    <col min="10" max="10" width="7.09765625" style="29" bestFit="1" customWidth="1"/>
    <col min="11" max="11" width="5.3984375" style="1" customWidth="1"/>
    <col min="12" max="12" width="11.69921875" style="1" bestFit="1" customWidth="1"/>
    <col min="13" max="13" width="5.09765625" style="1" customWidth="1"/>
    <col min="14" max="14" width="9" style="1" customWidth="1"/>
    <col min="15" max="16" width="6" style="1" customWidth="1"/>
    <col min="17" max="26" width="5.796875" style="1" customWidth="1"/>
    <col min="27" max="28" width="6" style="1" customWidth="1"/>
    <col min="29" max="29" width="10.19921875" style="2" customWidth="1"/>
    <col min="30" max="30" width="7.8984375" style="2" customWidth="1"/>
    <col min="31" max="31" width="7" style="1" customWidth="1"/>
    <col min="32" max="32" width="8.3984375" style="2" bestFit="1" customWidth="1"/>
    <col min="33" max="16384" width="11.19921875" style="2"/>
  </cols>
  <sheetData>
    <row r="1" spans="1:32" ht="12.75" thickBot="1" x14ac:dyDescent="0.25">
      <c r="A1" s="21" t="s">
        <v>942</v>
      </c>
      <c r="B1" s="21" t="s">
        <v>955</v>
      </c>
      <c r="C1" s="25" t="s">
        <v>0</v>
      </c>
      <c r="D1" s="25" t="s">
        <v>943</v>
      </c>
      <c r="E1" s="22" t="s">
        <v>1</v>
      </c>
      <c r="F1" s="22" t="s">
        <v>2</v>
      </c>
      <c r="G1" s="22" t="s">
        <v>3</v>
      </c>
      <c r="H1" s="21" t="s">
        <v>6</v>
      </c>
      <c r="I1" s="25" t="s">
        <v>4</v>
      </c>
      <c r="J1" s="25" t="s">
        <v>5</v>
      </c>
      <c r="K1" s="21" t="s">
        <v>3066</v>
      </c>
      <c r="L1" s="21" t="s">
        <v>924</v>
      </c>
      <c r="M1" s="21" t="s">
        <v>941</v>
      </c>
      <c r="N1" s="1" t="s">
        <v>925</v>
      </c>
      <c r="O1" s="1" t="s">
        <v>1424</v>
      </c>
      <c r="P1" s="1" t="s">
        <v>1425</v>
      </c>
      <c r="Q1" s="1" t="s">
        <v>1426</v>
      </c>
      <c r="R1" s="1" t="s">
        <v>923</v>
      </c>
      <c r="S1" s="1" t="s">
        <v>926</v>
      </c>
      <c r="T1" s="1" t="s">
        <v>1423</v>
      </c>
      <c r="U1" s="1" t="s">
        <v>952</v>
      </c>
      <c r="V1" s="1" t="s">
        <v>927</v>
      </c>
      <c r="W1" s="1" t="s">
        <v>928</v>
      </c>
      <c r="X1" s="1" t="s">
        <v>929</v>
      </c>
      <c r="Y1" s="1" t="s">
        <v>930</v>
      </c>
      <c r="Z1" s="1" t="s">
        <v>3028</v>
      </c>
      <c r="AA1" s="1" t="s">
        <v>931</v>
      </c>
      <c r="AB1" s="1" t="s">
        <v>932</v>
      </c>
      <c r="AC1" s="2" t="s">
        <v>933</v>
      </c>
      <c r="AD1" s="2" t="s">
        <v>953</v>
      </c>
      <c r="AE1" s="1" t="s">
        <v>975</v>
      </c>
      <c r="AF1" s="1" t="s">
        <v>3114</v>
      </c>
    </row>
    <row r="2" spans="1:32" x14ac:dyDescent="0.2">
      <c r="A2" s="9">
        <v>1</v>
      </c>
      <c r="B2" s="10" t="s">
        <v>956</v>
      </c>
      <c r="C2" s="26" t="s">
        <v>7</v>
      </c>
      <c r="D2" s="26" t="s">
        <v>404</v>
      </c>
      <c r="E2" s="11" t="s">
        <v>405</v>
      </c>
      <c r="F2" s="11" t="s">
        <v>406</v>
      </c>
      <c r="G2" s="11" t="s">
        <v>976</v>
      </c>
      <c r="H2" s="10" t="s">
        <v>8</v>
      </c>
      <c r="I2" s="26">
        <v>21.127368000000001</v>
      </c>
      <c r="J2" s="26">
        <v>-101.675313</v>
      </c>
      <c r="K2" s="10" t="s">
        <v>139</v>
      </c>
      <c r="L2" s="12" t="str">
        <f>HYPERLINK("https://www.google.com/maps?q=" &amp; I2 &amp; "," &amp; J2, "Ver en Google Maps")</f>
        <v>Ver en Google Maps</v>
      </c>
      <c r="M2" s="13">
        <v>1</v>
      </c>
      <c r="N2" s="7">
        <v>45954</v>
      </c>
      <c r="O2" s="1">
        <f>DAY(Tabla1[[#This Row],[Fecha de rev]])</f>
        <v>24</v>
      </c>
      <c r="P2" s="1">
        <f>MONTH(Tabla1[[#This Row],[Fecha de rev]])</f>
        <v>10</v>
      </c>
      <c r="Q2" s="1">
        <f>YEAR(Tabla1[[#This Row],[Fecha de rev]])</f>
        <v>2025</v>
      </c>
      <c r="R2" s="1">
        <v>2</v>
      </c>
      <c r="S2" s="1" t="s">
        <v>138</v>
      </c>
      <c r="T2" s="1" t="s">
        <v>138</v>
      </c>
      <c r="U2" s="1" t="s">
        <v>138</v>
      </c>
      <c r="V2" s="1" t="s">
        <v>138</v>
      </c>
      <c r="W2" s="1" t="s">
        <v>138</v>
      </c>
      <c r="X2" s="1" t="s">
        <v>138</v>
      </c>
      <c r="Y2" s="1" t="s">
        <v>138</v>
      </c>
      <c r="Z2" s="1" t="str">
        <f>IF(Tabla1[[#This Row],[Bajada]]&gt;=14, "si", "no")</f>
        <v>si</v>
      </c>
      <c r="AA2" s="1">
        <v>119</v>
      </c>
      <c r="AB2" s="1">
        <v>42.8</v>
      </c>
      <c r="AC2" s="2" t="s">
        <v>968</v>
      </c>
      <c r="AD2" s="2" t="s">
        <v>954</v>
      </c>
      <c r="AE2" s="1">
        <f>COUNTIF(S2:Z2, "si")</f>
        <v>8</v>
      </c>
      <c r="AF2" s="1" t="s">
        <v>3116</v>
      </c>
    </row>
    <row r="3" spans="1:32" x14ac:dyDescent="0.2">
      <c r="A3" s="14">
        <v>2</v>
      </c>
      <c r="B3" s="3" t="s">
        <v>956</v>
      </c>
      <c r="C3" s="27" t="s">
        <v>7</v>
      </c>
      <c r="D3" s="27" t="s">
        <v>404</v>
      </c>
      <c r="E3" s="4" t="s">
        <v>9</v>
      </c>
      <c r="F3" s="4" t="s">
        <v>407</v>
      </c>
      <c r="G3" s="4" t="s">
        <v>977</v>
      </c>
      <c r="H3" s="3" t="s">
        <v>8</v>
      </c>
      <c r="I3" s="27">
        <v>21.099482999999999</v>
      </c>
      <c r="J3" s="27">
        <v>-101.699896</v>
      </c>
      <c r="K3" s="3" t="s">
        <v>139</v>
      </c>
      <c r="L3" s="5" t="str">
        <f t="shared" ref="L3:L66" si="0">HYPERLINK("https://www.google.com/maps?q=" &amp; I3 &amp; "," &amp; J3, "Ver en Google Maps")</f>
        <v>Ver en Google Maps</v>
      </c>
      <c r="M3" s="15">
        <v>1</v>
      </c>
      <c r="N3" s="7"/>
      <c r="O3" s="1">
        <f>DAY(Tabla1[[#This Row],[Fecha de rev]])</f>
        <v>0</v>
      </c>
      <c r="P3" s="1">
        <f>MONTH(Tabla1[[#This Row],[Fecha de rev]])</f>
        <v>1</v>
      </c>
      <c r="Q3" s="1">
        <f>YEAR(Tabla1[[#This Row],[Fecha de rev]])</f>
        <v>1900</v>
      </c>
      <c r="R3" s="1">
        <v>2</v>
      </c>
      <c r="S3" s="1" t="s">
        <v>138</v>
      </c>
      <c r="T3" s="1" t="s">
        <v>138</v>
      </c>
      <c r="U3" s="1" t="s">
        <v>138</v>
      </c>
      <c r="V3" s="1" t="s">
        <v>138</v>
      </c>
      <c r="W3" s="1" t="s">
        <v>138</v>
      </c>
      <c r="X3" s="1" t="s">
        <v>138</v>
      </c>
      <c r="Y3" s="1" t="s">
        <v>138</v>
      </c>
      <c r="Z3" s="1" t="str">
        <f>IF(Tabla1[[#This Row],[Bajada]] &lt; 14, "no", "si")</f>
        <v>no</v>
      </c>
      <c r="AC3" s="2" t="s">
        <v>968</v>
      </c>
      <c r="AD3" s="2" t="s">
        <v>954</v>
      </c>
      <c r="AE3" s="1">
        <f t="shared" ref="AE3:AE66" si="1">COUNTIF(S3:Z3, "si")</f>
        <v>7</v>
      </c>
      <c r="AF3" s="1"/>
    </row>
    <row r="4" spans="1:32" x14ac:dyDescent="0.2">
      <c r="A4" s="14">
        <v>3</v>
      </c>
      <c r="B4" s="3" t="s">
        <v>956</v>
      </c>
      <c r="C4" s="27" t="s">
        <v>7</v>
      </c>
      <c r="D4" s="27" t="s">
        <v>404</v>
      </c>
      <c r="E4" s="4" t="s">
        <v>10</v>
      </c>
      <c r="F4" s="4" t="s">
        <v>408</v>
      </c>
      <c r="G4" s="4" t="s">
        <v>978</v>
      </c>
      <c r="H4" s="3" t="s">
        <v>8</v>
      </c>
      <c r="I4" s="27">
        <v>21.122247999999999</v>
      </c>
      <c r="J4" s="27">
        <v>-101.650599</v>
      </c>
      <c r="K4" s="3" t="s">
        <v>139</v>
      </c>
      <c r="L4" s="5" t="str">
        <f t="shared" si="0"/>
        <v>Ver en Google Maps</v>
      </c>
      <c r="M4" s="15">
        <v>1</v>
      </c>
      <c r="N4" s="7">
        <v>45955</v>
      </c>
      <c r="O4" s="1">
        <f>DAY(Tabla1[[#This Row],[Fecha de rev]])</f>
        <v>25</v>
      </c>
      <c r="P4" s="1">
        <f>MONTH(Tabla1[[#This Row],[Fecha de rev]])</f>
        <v>10</v>
      </c>
      <c r="Q4" s="1">
        <f>YEAR(Tabla1[[#This Row],[Fecha de rev]])</f>
        <v>2025</v>
      </c>
      <c r="R4" s="1">
        <v>2</v>
      </c>
      <c r="S4" s="1" t="s">
        <v>934</v>
      </c>
      <c r="T4" s="1" t="s">
        <v>934</v>
      </c>
      <c r="U4" s="1" t="s">
        <v>934</v>
      </c>
      <c r="V4" s="1" t="s">
        <v>934</v>
      </c>
      <c r="W4" s="1" t="s">
        <v>934</v>
      </c>
      <c r="X4" s="1" t="s">
        <v>934</v>
      </c>
      <c r="Y4" s="1" t="s">
        <v>934</v>
      </c>
      <c r="Z4" s="1" t="str">
        <f>IF(Tabla1[[#This Row],[Bajada]] &lt; 14, "no", "si")</f>
        <v>no</v>
      </c>
      <c r="AA4" s="1">
        <v>0</v>
      </c>
      <c r="AB4" s="1">
        <v>0</v>
      </c>
      <c r="AC4" s="2" t="s">
        <v>3085</v>
      </c>
      <c r="AD4" s="2" t="s">
        <v>954</v>
      </c>
      <c r="AE4" s="1">
        <f t="shared" si="1"/>
        <v>0</v>
      </c>
      <c r="AF4" s="1" t="s">
        <v>3115</v>
      </c>
    </row>
    <row r="5" spans="1:32" x14ac:dyDescent="0.2">
      <c r="A5" s="14">
        <v>4</v>
      </c>
      <c r="B5" s="3" t="s">
        <v>956</v>
      </c>
      <c r="C5" s="27" t="s">
        <v>7</v>
      </c>
      <c r="D5" s="27" t="s">
        <v>404</v>
      </c>
      <c r="E5" s="4" t="s">
        <v>140</v>
      </c>
      <c r="F5" s="4" t="s">
        <v>409</v>
      </c>
      <c r="G5" s="4" t="s">
        <v>979</v>
      </c>
      <c r="H5" s="3" t="s">
        <v>8</v>
      </c>
      <c r="I5" s="27">
        <v>21.136565000000001</v>
      </c>
      <c r="J5" s="27">
        <v>-101.668249</v>
      </c>
      <c r="K5" s="3" t="s">
        <v>139</v>
      </c>
      <c r="L5" s="5" t="str">
        <f t="shared" si="0"/>
        <v>Ver en Google Maps</v>
      </c>
      <c r="M5" s="15">
        <v>1</v>
      </c>
      <c r="N5" s="7">
        <v>45954</v>
      </c>
      <c r="O5" s="1">
        <f>DAY(Tabla1[[#This Row],[Fecha de rev]])</f>
        <v>24</v>
      </c>
      <c r="P5" s="1">
        <f>MONTH(Tabla1[[#This Row],[Fecha de rev]])</f>
        <v>10</v>
      </c>
      <c r="Q5" s="1">
        <f>YEAR(Tabla1[[#This Row],[Fecha de rev]])</f>
        <v>2025</v>
      </c>
      <c r="R5" s="1">
        <v>2</v>
      </c>
      <c r="S5" s="1" t="s">
        <v>138</v>
      </c>
      <c r="T5" s="1" t="s">
        <v>138</v>
      </c>
      <c r="U5" s="1" t="s">
        <v>138</v>
      </c>
      <c r="V5" s="1" t="s">
        <v>138</v>
      </c>
      <c r="W5" s="1" t="s">
        <v>138</v>
      </c>
      <c r="X5" s="1" t="s">
        <v>138</v>
      </c>
      <c r="Y5" s="1" t="s">
        <v>138</v>
      </c>
      <c r="Z5" s="1" t="str">
        <f>IF(Tabla1[[#This Row],[Bajada]] &lt; 14, "no", "si")</f>
        <v>si</v>
      </c>
      <c r="AA5" s="1">
        <v>54.1</v>
      </c>
      <c r="AB5" s="1">
        <v>53</v>
      </c>
      <c r="AC5" s="2" t="s">
        <v>968</v>
      </c>
      <c r="AD5" s="2" t="s">
        <v>954</v>
      </c>
      <c r="AE5" s="1">
        <f t="shared" si="1"/>
        <v>8</v>
      </c>
      <c r="AF5" s="1" t="s">
        <v>3116</v>
      </c>
    </row>
    <row r="6" spans="1:32" x14ac:dyDescent="0.2">
      <c r="A6" s="14">
        <v>5</v>
      </c>
      <c r="B6" s="3" t="s">
        <v>956</v>
      </c>
      <c r="C6" s="27" t="s">
        <v>11</v>
      </c>
      <c r="D6" s="27" t="s">
        <v>404</v>
      </c>
      <c r="E6" s="4" t="s">
        <v>410</v>
      </c>
      <c r="F6" s="4" t="s">
        <v>411</v>
      </c>
      <c r="G6" s="4" t="s">
        <v>121</v>
      </c>
      <c r="H6" s="3" t="s">
        <v>8</v>
      </c>
      <c r="I6" s="27">
        <v>21.103263999999999</v>
      </c>
      <c r="J6" s="27">
        <v>-101.611514</v>
      </c>
      <c r="K6" s="3" t="s">
        <v>139</v>
      </c>
      <c r="L6" s="5" t="str">
        <f t="shared" si="0"/>
        <v>Ver en Google Maps</v>
      </c>
      <c r="M6" s="15">
        <v>1</v>
      </c>
      <c r="N6" s="7">
        <v>45957</v>
      </c>
      <c r="O6" s="1">
        <f>DAY(Tabla1[[#This Row],[Fecha de rev]])</f>
        <v>27</v>
      </c>
      <c r="P6" s="1">
        <f>MONTH(Tabla1[[#This Row],[Fecha de rev]])</f>
        <v>10</v>
      </c>
      <c r="Q6" s="1">
        <f>YEAR(Tabla1[[#This Row],[Fecha de rev]])</f>
        <v>2025</v>
      </c>
      <c r="R6" s="1">
        <v>2</v>
      </c>
      <c r="S6" s="1" t="s">
        <v>138</v>
      </c>
      <c r="T6" s="1" t="s">
        <v>138</v>
      </c>
      <c r="U6" s="1" t="s">
        <v>138</v>
      </c>
      <c r="V6" s="1" t="s">
        <v>138</v>
      </c>
      <c r="W6" s="1" t="s">
        <v>138</v>
      </c>
      <c r="X6" s="1" t="s">
        <v>138</v>
      </c>
      <c r="Y6" s="1" t="s">
        <v>138</v>
      </c>
      <c r="Z6" s="1" t="str">
        <f>IF(Tabla1[[#This Row],[Bajada]] &lt; 14, "no", "si")</f>
        <v>si</v>
      </c>
      <c r="AA6" s="1">
        <v>59.5</v>
      </c>
      <c r="AB6" s="1">
        <v>30.3</v>
      </c>
      <c r="AC6" s="2" t="s">
        <v>968</v>
      </c>
      <c r="AD6" s="2" t="s">
        <v>954</v>
      </c>
      <c r="AE6" s="1">
        <f t="shared" si="1"/>
        <v>8</v>
      </c>
      <c r="AF6" s="1" t="s">
        <v>3116</v>
      </c>
    </row>
    <row r="7" spans="1:32" x14ac:dyDescent="0.2">
      <c r="A7" s="14">
        <v>6</v>
      </c>
      <c r="B7" s="3" t="s">
        <v>956</v>
      </c>
      <c r="C7" s="27" t="s">
        <v>11</v>
      </c>
      <c r="D7" s="27" t="s">
        <v>404</v>
      </c>
      <c r="E7" s="4" t="s">
        <v>412</v>
      </c>
      <c r="F7" s="4" t="s">
        <v>413</v>
      </c>
      <c r="G7" s="4" t="s">
        <v>980</v>
      </c>
      <c r="H7" s="3" t="s">
        <v>8</v>
      </c>
      <c r="I7" s="27">
        <v>21.131813000000001</v>
      </c>
      <c r="J7" s="27">
        <v>-101.640463</v>
      </c>
      <c r="K7" s="3" t="s">
        <v>139</v>
      </c>
      <c r="L7" s="5" t="str">
        <f t="shared" si="0"/>
        <v>Ver en Google Maps</v>
      </c>
      <c r="M7" s="15">
        <v>1</v>
      </c>
      <c r="N7" s="7">
        <v>45955</v>
      </c>
      <c r="O7" s="1">
        <f>DAY(Tabla1[[#This Row],[Fecha de rev]])</f>
        <v>25</v>
      </c>
      <c r="P7" s="1">
        <f>MONTH(Tabla1[[#This Row],[Fecha de rev]])</f>
        <v>10</v>
      </c>
      <c r="Q7" s="1">
        <f>YEAR(Tabla1[[#This Row],[Fecha de rev]])</f>
        <v>2025</v>
      </c>
      <c r="R7" s="1">
        <v>2</v>
      </c>
      <c r="S7" s="1" t="s">
        <v>138</v>
      </c>
      <c r="T7" s="1" t="s">
        <v>138</v>
      </c>
      <c r="U7" s="1" t="s">
        <v>138</v>
      </c>
      <c r="V7" s="1" t="s">
        <v>138</v>
      </c>
      <c r="W7" s="1" t="s">
        <v>138</v>
      </c>
      <c r="X7" s="1" t="s">
        <v>138</v>
      </c>
      <c r="Y7" s="1" t="s">
        <v>138</v>
      </c>
      <c r="Z7" s="1" t="str">
        <f>IF(Tabla1[[#This Row],[Bajada]] &lt; 14, "no", "si")</f>
        <v>si</v>
      </c>
      <c r="AA7" s="1">
        <v>43.3</v>
      </c>
      <c r="AB7" s="1">
        <v>22.3</v>
      </c>
      <c r="AC7" s="2" t="s">
        <v>968</v>
      </c>
      <c r="AD7" s="2" t="s">
        <v>954</v>
      </c>
      <c r="AE7" s="1">
        <f t="shared" si="1"/>
        <v>8</v>
      </c>
      <c r="AF7" s="1" t="s">
        <v>3116</v>
      </c>
    </row>
    <row r="8" spans="1:32" x14ac:dyDescent="0.2">
      <c r="A8" s="14">
        <v>7</v>
      </c>
      <c r="B8" s="3" t="s">
        <v>956</v>
      </c>
      <c r="C8" s="27" t="s">
        <v>11</v>
      </c>
      <c r="D8" s="27" t="s">
        <v>404</v>
      </c>
      <c r="E8" s="4" t="s">
        <v>141</v>
      </c>
      <c r="F8" s="4" t="s">
        <v>414</v>
      </c>
      <c r="G8" s="4" t="s">
        <v>981</v>
      </c>
      <c r="H8" s="3" t="s">
        <v>8</v>
      </c>
      <c r="I8" s="6">
        <v>21.127840264616399</v>
      </c>
      <c r="J8" s="6">
        <v>-101.744353529886</v>
      </c>
      <c r="K8" s="3" t="s">
        <v>139</v>
      </c>
      <c r="L8" s="5" t="str">
        <f t="shared" si="0"/>
        <v>Ver en Google Maps</v>
      </c>
      <c r="M8" s="23">
        <v>1</v>
      </c>
      <c r="N8" s="7">
        <v>45960</v>
      </c>
      <c r="O8" s="1">
        <f>DAY(Tabla1[[#This Row],[Fecha de rev]])</f>
        <v>30</v>
      </c>
      <c r="P8" s="1">
        <f>MONTH(Tabla1[[#This Row],[Fecha de rev]])</f>
        <v>10</v>
      </c>
      <c r="Q8" s="1">
        <f>YEAR(Tabla1[[#This Row],[Fecha de rev]])</f>
        <v>2025</v>
      </c>
      <c r="R8" s="1">
        <v>2</v>
      </c>
      <c r="S8" s="1" t="s">
        <v>934</v>
      </c>
      <c r="T8" s="1" t="s">
        <v>934</v>
      </c>
      <c r="U8" s="1" t="s">
        <v>934</v>
      </c>
      <c r="V8" s="1" t="s">
        <v>934</v>
      </c>
      <c r="W8" s="1" t="s">
        <v>934</v>
      </c>
      <c r="X8" s="1" t="s">
        <v>934</v>
      </c>
      <c r="Y8" s="1" t="s">
        <v>934</v>
      </c>
      <c r="Z8" s="1" t="str">
        <f>IF(Tabla1[[#This Row],[Bajada]] &lt; 14, "no", "si")</f>
        <v>no</v>
      </c>
      <c r="AA8" s="1">
        <v>0</v>
      </c>
      <c r="AB8" s="1">
        <v>0</v>
      </c>
      <c r="AC8" s="2" t="s">
        <v>3119</v>
      </c>
      <c r="AD8" s="2" t="s">
        <v>954</v>
      </c>
      <c r="AE8" s="1">
        <f t="shared" si="1"/>
        <v>0</v>
      </c>
      <c r="AF8" s="1"/>
    </row>
    <row r="9" spans="1:32" x14ac:dyDescent="0.2">
      <c r="A9" s="14">
        <v>8</v>
      </c>
      <c r="B9" s="3" t="s">
        <v>956</v>
      </c>
      <c r="C9" s="27" t="s">
        <v>11</v>
      </c>
      <c r="D9" s="27" t="s">
        <v>404</v>
      </c>
      <c r="E9" s="4" t="s">
        <v>142</v>
      </c>
      <c r="F9" s="4" t="s">
        <v>415</v>
      </c>
      <c r="G9" s="4" t="s">
        <v>982</v>
      </c>
      <c r="H9" s="3" t="s">
        <v>8</v>
      </c>
      <c r="I9" s="27">
        <v>21.145551000000001</v>
      </c>
      <c r="J9" s="27">
        <v>-101.65661299999999</v>
      </c>
      <c r="K9" s="3" t="s">
        <v>139</v>
      </c>
      <c r="L9" s="5" t="str">
        <f t="shared" si="0"/>
        <v>Ver en Google Maps</v>
      </c>
      <c r="M9" s="15">
        <v>1</v>
      </c>
      <c r="N9" s="7">
        <v>45955</v>
      </c>
      <c r="O9" s="1">
        <f>DAY(Tabla1[[#This Row],[Fecha de rev]])</f>
        <v>25</v>
      </c>
      <c r="P9" s="1">
        <f>MONTH(Tabla1[[#This Row],[Fecha de rev]])</f>
        <v>10</v>
      </c>
      <c r="Q9" s="1">
        <f>YEAR(Tabla1[[#This Row],[Fecha de rev]])</f>
        <v>2025</v>
      </c>
      <c r="R9" s="1">
        <v>2</v>
      </c>
      <c r="S9" s="1" t="s">
        <v>138</v>
      </c>
      <c r="T9" s="1" t="s">
        <v>138</v>
      </c>
      <c r="U9" s="1" t="s">
        <v>138</v>
      </c>
      <c r="V9" s="1" t="s">
        <v>138</v>
      </c>
      <c r="W9" s="1" t="s">
        <v>138</v>
      </c>
      <c r="X9" s="1" t="s">
        <v>138</v>
      </c>
      <c r="Y9" s="1" t="s">
        <v>138</v>
      </c>
      <c r="Z9" s="1" t="str">
        <f>IF(Tabla1[[#This Row],[Bajada]] &lt; 14, "no", "si")</f>
        <v>si</v>
      </c>
      <c r="AA9" s="1">
        <v>27.7</v>
      </c>
      <c r="AB9" s="1">
        <v>8.2100000000000009</v>
      </c>
      <c r="AC9" s="2" t="s">
        <v>968</v>
      </c>
      <c r="AD9" s="2" t="s">
        <v>954</v>
      </c>
      <c r="AE9" s="1">
        <f t="shared" si="1"/>
        <v>8</v>
      </c>
      <c r="AF9" s="1" t="s">
        <v>3116</v>
      </c>
    </row>
    <row r="10" spans="1:32" x14ac:dyDescent="0.2">
      <c r="A10" s="14">
        <v>9</v>
      </c>
      <c r="B10" s="3" t="s">
        <v>956</v>
      </c>
      <c r="C10" s="27" t="s">
        <v>11</v>
      </c>
      <c r="D10" s="27" t="s">
        <v>404</v>
      </c>
      <c r="E10" s="4" t="s">
        <v>416</v>
      </c>
      <c r="F10" s="4" t="s">
        <v>417</v>
      </c>
      <c r="G10" s="4" t="s">
        <v>983</v>
      </c>
      <c r="H10" s="3" t="s">
        <v>8</v>
      </c>
      <c r="I10" s="27">
        <v>21.179690999999998</v>
      </c>
      <c r="J10" s="27">
        <v>-101.670008</v>
      </c>
      <c r="K10" s="3" t="s">
        <v>139</v>
      </c>
      <c r="L10" s="5" t="str">
        <f t="shared" si="0"/>
        <v>Ver en Google Maps</v>
      </c>
      <c r="M10" s="15">
        <v>1</v>
      </c>
      <c r="N10" s="7">
        <v>45952</v>
      </c>
      <c r="O10" s="1">
        <f>DAY(Tabla1[[#This Row],[Fecha de rev]])</f>
        <v>22</v>
      </c>
      <c r="P10" s="1">
        <f>MONTH(Tabla1[[#This Row],[Fecha de rev]])</f>
        <v>10</v>
      </c>
      <c r="Q10" s="1">
        <f>YEAR(Tabla1[[#This Row],[Fecha de rev]])</f>
        <v>2025</v>
      </c>
      <c r="R10" s="1">
        <v>2</v>
      </c>
      <c r="S10" s="1" t="s">
        <v>138</v>
      </c>
      <c r="T10" s="1" t="s">
        <v>138</v>
      </c>
      <c r="U10" s="1" t="s">
        <v>138</v>
      </c>
      <c r="V10" s="1" t="s">
        <v>138</v>
      </c>
      <c r="W10" s="1" t="s">
        <v>138</v>
      </c>
      <c r="X10" s="1" t="s">
        <v>138</v>
      </c>
      <c r="Y10" s="1" t="s">
        <v>138</v>
      </c>
      <c r="Z10" s="1" t="str">
        <f>IF(Tabla1[[#This Row],[Bajada]] &lt; 14, "no", "si")</f>
        <v>si</v>
      </c>
      <c r="AA10" s="1">
        <v>70.7</v>
      </c>
      <c r="AB10" s="1">
        <v>7.15</v>
      </c>
      <c r="AC10" s="2" t="s">
        <v>968</v>
      </c>
      <c r="AD10" s="2" t="s">
        <v>954</v>
      </c>
      <c r="AE10" s="1">
        <f t="shared" si="1"/>
        <v>8</v>
      </c>
      <c r="AF10" s="1" t="s">
        <v>3116</v>
      </c>
    </row>
    <row r="11" spans="1:32" x14ac:dyDescent="0.2">
      <c r="A11" s="14">
        <v>10</v>
      </c>
      <c r="B11" s="3" t="s">
        <v>956</v>
      </c>
      <c r="C11" s="27" t="s">
        <v>11</v>
      </c>
      <c r="D11" s="27" t="s">
        <v>404</v>
      </c>
      <c r="E11" s="4" t="s">
        <v>418</v>
      </c>
      <c r="F11" s="4" t="s">
        <v>419</v>
      </c>
      <c r="G11" s="4" t="s">
        <v>984</v>
      </c>
      <c r="H11" s="3" t="s">
        <v>8</v>
      </c>
      <c r="I11" s="27">
        <v>21.187875999999999</v>
      </c>
      <c r="J11" s="27">
        <v>-101.66684600000001</v>
      </c>
      <c r="K11" s="3" t="s">
        <v>139</v>
      </c>
      <c r="L11" s="5" t="str">
        <f t="shared" si="0"/>
        <v>Ver en Google Maps</v>
      </c>
      <c r="M11" s="15">
        <v>1</v>
      </c>
      <c r="N11" s="7">
        <v>45952</v>
      </c>
      <c r="O11" s="1">
        <f>DAY(Tabla1[[#This Row],[Fecha de rev]])</f>
        <v>22</v>
      </c>
      <c r="P11" s="1">
        <f>MONTH(Tabla1[[#This Row],[Fecha de rev]])</f>
        <v>10</v>
      </c>
      <c r="Q11" s="1">
        <f>YEAR(Tabla1[[#This Row],[Fecha de rev]])</f>
        <v>2025</v>
      </c>
      <c r="R11" s="1">
        <v>2</v>
      </c>
      <c r="S11" s="1" t="s">
        <v>138</v>
      </c>
      <c r="T11" s="1" t="s">
        <v>138</v>
      </c>
      <c r="U11" s="1" t="s">
        <v>138</v>
      </c>
      <c r="V11" s="1" t="s">
        <v>138</v>
      </c>
      <c r="W11" s="1" t="s">
        <v>138</v>
      </c>
      <c r="X11" s="1" t="s">
        <v>138</v>
      </c>
      <c r="Y11" s="1" t="s">
        <v>138</v>
      </c>
      <c r="Z11" s="1" t="str">
        <f>IF(Tabla1[[#This Row],[Bajada]] &lt; 14, "no", "si")</f>
        <v>si</v>
      </c>
      <c r="AA11" s="1">
        <v>48</v>
      </c>
      <c r="AB11" s="1">
        <v>16.100000000000001</v>
      </c>
      <c r="AC11" s="2" t="s">
        <v>968</v>
      </c>
      <c r="AD11" s="2" t="s">
        <v>954</v>
      </c>
      <c r="AE11" s="1">
        <f t="shared" si="1"/>
        <v>8</v>
      </c>
      <c r="AF11" s="1" t="s">
        <v>3116</v>
      </c>
    </row>
    <row r="12" spans="1:32" x14ac:dyDescent="0.2">
      <c r="A12" s="14">
        <v>11</v>
      </c>
      <c r="B12" s="3" t="s">
        <v>956</v>
      </c>
      <c r="C12" s="27" t="s">
        <v>11</v>
      </c>
      <c r="D12" s="27" t="s">
        <v>404</v>
      </c>
      <c r="E12" s="4" t="s">
        <v>143</v>
      </c>
      <c r="F12" s="4" t="s">
        <v>420</v>
      </c>
      <c r="G12" s="4" t="s">
        <v>985</v>
      </c>
      <c r="H12" s="3" t="s">
        <v>8</v>
      </c>
      <c r="I12" s="27">
        <v>21.143557999999999</v>
      </c>
      <c r="J12" s="27">
        <v>-101.669578</v>
      </c>
      <c r="K12" s="3" t="s">
        <v>139</v>
      </c>
      <c r="L12" s="5" t="str">
        <f t="shared" si="0"/>
        <v>Ver en Google Maps</v>
      </c>
      <c r="M12" s="15">
        <v>1</v>
      </c>
      <c r="N12" s="7">
        <v>45955</v>
      </c>
      <c r="O12" s="1">
        <f>DAY(Tabla1[[#This Row],[Fecha de rev]])</f>
        <v>25</v>
      </c>
      <c r="P12" s="1">
        <f>MONTH(Tabla1[[#This Row],[Fecha de rev]])</f>
        <v>10</v>
      </c>
      <c r="Q12" s="1">
        <f>YEAR(Tabla1[[#This Row],[Fecha de rev]])</f>
        <v>2025</v>
      </c>
      <c r="R12" s="1">
        <v>2</v>
      </c>
      <c r="S12" s="1" t="s">
        <v>138</v>
      </c>
      <c r="T12" s="1" t="s">
        <v>138</v>
      </c>
      <c r="U12" s="1" t="s">
        <v>138</v>
      </c>
      <c r="V12" s="1" t="s">
        <v>138</v>
      </c>
      <c r="W12" s="1" t="s">
        <v>138</v>
      </c>
      <c r="X12" s="1" t="s">
        <v>138</v>
      </c>
      <c r="Y12" s="1" t="s">
        <v>138</v>
      </c>
      <c r="Z12" s="1" t="str">
        <f>IF(Tabla1[[#This Row],[Bajada]] &lt; 14, "no", "si")</f>
        <v>si</v>
      </c>
      <c r="AA12" s="1">
        <v>37.799999999999997</v>
      </c>
      <c r="AB12" s="1">
        <v>54.4</v>
      </c>
      <c r="AC12" s="2" t="s">
        <v>968</v>
      </c>
      <c r="AD12" s="2" t="s">
        <v>954</v>
      </c>
      <c r="AE12" s="1">
        <f t="shared" si="1"/>
        <v>8</v>
      </c>
      <c r="AF12" s="1" t="s">
        <v>3116</v>
      </c>
    </row>
    <row r="13" spans="1:32" x14ac:dyDescent="0.2">
      <c r="A13" s="14">
        <v>12</v>
      </c>
      <c r="B13" s="3" t="s">
        <v>956</v>
      </c>
      <c r="C13" s="27" t="s">
        <v>11</v>
      </c>
      <c r="D13" s="27" t="s">
        <v>404</v>
      </c>
      <c r="E13" s="4" t="s">
        <v>12</v>
      </c>
      <c r="F13" s="4" t="s">
        <v>421</v>
      </c>
      <c r="G13" s="4" t="s">
        <v>986</v>
      </c>
      <c r="H13" s="3" t="s">
        <v>8</v>
      </c>
      <c r="I13" s="27">
        <v>21.110986324661699</v>
      </c>
      <c r="J13" s="27">
        <v>-101.72374402369999</v>
      </c>
      <c r="K13" s="3" t="s">
        <v>139</v>
      </c>
      <c r="L13" s="5" t="str">
        <f t="shared" si="0"/>
        <v>Ver en Google Maps</v>
      </c>
      <c r="M13" s="15">
        <v>2</v>
      </c>
      <c r="N13" s="7"/>
      <c r="O13" s="1">
        <f>DAY(Tabla1[[#This Row],[Fecha de rev]])</f>
        <v>0</v>
      </c>
      <c r="P13" s="1">
        <f>MONTH(Tabla1[[#This Row],[Fecha de rev]])</f>
        <v>1</v>
      </c>
      <c r="Q13" s="1">
        <f>YEAR(Tabla1[[#This Row],[Fecha de rev]])</f>
        <v>1900</v>
      </c>
      <c r="R13" s="1">
        <v>2</v>
      </c>
      <c r="S13" s="1" t="s">
        <v>138</v>
      </c>
      <c r="T13" s="1" t="s">
        <v>138</v>
      </c>
      <c r="U13" s="1" t="s">
        <v>138</v>
      </c>
      <c r="V13" s="1" t="s">
        <v>138</v>
      </c>
      <c r="W13" s="1" t="s">
        <v>138</v>
      </c>
      <c r="X13" s="1" t="s">
        <v>138</v>
      </c>
      <c r="Y13" s="1" t="s">
        <v>138</v>
      </c>
      <c r="Z13" s="1" t="str">
        <f>IF(Tabla1[[#This Row],[Bajada]] &lt; 14, "no", "si")</f>
        <v>no</v>
      </c>
      <c r="AC13" s="2" t="s">
        <v>968</v>
      </c>
      <c r="AD13" s="2" t="s">
        <v>954</v>
      </c>
      <c r="AE13" s="1">
        <f t="shared" si="1"/>
        <v>7</v>
      </c>
      <c r="AF13" s="1"/>
    </row>
    <row r="14" spans="1:32" x14ac:dyDescent="0.2">
      <c r="A14" s="14" t="s">
        <v>402</v>
      </c>
      <c r="B14" s="3" t="s">
        <v>956</v>
      </c>
      <c r="C14" s="27" t="s">
        <v>11</v>
      </c>
      <c r="D14" s="27" t="s">
        <v>404</v>
      </c>
      <c r="E14" s="4" t="s">
        <v>13</v>
      </c>
      <c r="F14" s="4" t="s">
        <v>422</v>
      </c>
      <c r="G14" s="4" t="s">
        <v>987</v>
      </c>
      <c r="H14" s="3" t="s">
        <v>8</v>
      </c>
      <c r="I14" s="6">
        <v>21.1023829385834</v>
      </c>
      <c r="J14" s="6">
        <v>-101.67666792692999</v>
      </c>
      <c r="K14" s="3" t="s">
        <v>139</v>
      </c>
      <c r="L14" s="5" t="str">
        <f t="shared" si="0"/>
        <v>Ver en Google Maps</v>
      </c>
      <c r="M14" s="23">
        <v>3</v>
      </c>
      <c r="N14" s="7"/>
      <c r="O14" s="1">
        <f>DAY(Tabla1[[#This Row],[Fecha de rev]])</f>
        <v>0</v>
      </c>
      <c r="P14" s="1">
        <f>MONTH(Tabla1[[#This Row],[Fecha de rev]])</f>
        <v>1</v>
      </c>
      <c r="Q14" s="1">
        <f>YEAR(Tabla1[[#This Row],[Fecha de rev]])</f>
        <v>1900</v>
      </c>
      <c r="R14" s="1">
        <v>2</v>
      </c>
      <c r="S14" s="1" t="s">
        <v>138</v>
      </c>
      <c r="T14" s="1" t="s">
        <v>138</v>
      </c>
      <c r="U14" s="1" t="s">
        <v>138</v>
      </c>
      <c r="V14" s="1" t="s">
        <v>138</v>
      </c>
      <c r="W14" s="1" t="s">
        <v>138</v>
      </c>
      <c r="X14" s="1" t="s">
        <v>138</v>
      </c>
      <c r="Y14" s="1" t="s">
        <v>138</v>
      </c>
      <c r="Z14" s="1" t="str">
        <f>IF(Tabla1[[#This Row],[Bajada]] &lt; 14, "no", "si")</f>
        <v>no</v>
      </c>
      <c r="AC14" s="2" t="s">
        <v>968</v>
      </c>
      <c r="AD14" s="2" t="s">
        <v>954</v>
      </c>
      <c r="AE14" s="1">
        <f t="shared" si="1"/>
        <v>7</v>
      </c>
      <c r="AF14" s="1"/>
    </row>
    <row r="15" spans="1:32" x14ac:dyDescent="0.2">
      <c r="A15" s="14" t="s">
        <v>403</v>
      </c>
      <c r="B15" s="3" t="s">
        <v>956</v>
      </c>
      <c r="C15" s="27" t="s">
        <v>11</v>
      </c>
      <c r="D15" s="27" t="s">
        <v>404</v>
      </c>
      <c r="E15" s="4" t="s">
        <v>13</v>
      </c>
      <c r="F15" s="4" t="s">
        <v>422</v>
      </c>
      <c r="G15" s="4" t="s">
        <v>987</v>
      </c>
      <c r="H15" s="3" t="s">
        <v>8</v>
      </c>
      <c r="I15" s="6">
        <v>21.103048558512999</v>
      </c>
      <c r="J15" s="6">
        <v>-101.675214169787</v>
      </c>
      <c r="K15" s="3" t="s">
        <v>139</v>
      </c>
      <c r="L15" s="5" t="str">
        <f t="shared" si="0"/>
        <v>Ver en Google Maps</v>
      </c>
      <c r="M15" s="23">
        <v>3</v>
      </c>
      <c r="N15" s="7"/>
      <c r="O15" s="1">
        <f>DAY(Tabla1[[#This Row],[Fecha de rev]])</f>
        <v>0</v>
      </c>
      <c r="P15" s="1">
        <f>MONTH(Tabla1[[#This Row],[Fecha de rev]])</f>
        <v>1</v>
      </c>
      <c r="Q15" s="1">
        <f>YEAR(Tabla1[[#This Row],[Fecha de rev]])</f>
        <v>1900</v>
      </c>
      <c r="R15" s="1">
        <v>2</v>
      </c>
      <c r="S15" s="1" t="s">
        <v>138</v>
      </c>
      <c r="T15" s="1" t="s">
        <v>138</v>
      </c>
      <c r="U15" s="1" t="s">
        <v>138</v>
      </c>
      <c r="V15" s="1" t="s">
        <v>138</v>
      </c>
      <c r="W15" s="1" t="s">
        <v>138</v>
      </c>
      <c r="X15" s="1" t="s">
        <v>138</v>
      </c>
      <c r="Y15" s="1" t="s">
        <v>138</v>
      </c>
      <c r="Z15" s="1" t="str">
        <f>IF(Tabla1[[#This Row],[Bajada]] &lt; 14, "no", "si")</f>
        <v>no</v>
      </c>
      <c r="AC15" s="2" t="s">
        <v>973</v>
      </c>
      <c r="AD15" s="2" t="s">
        <v>954</v>
      </c>
      <c r="AE15" s="1">
        <f t="shared" si="1"/>
        <v>7</v>
      </c>
      <c r="AF15" s="1"/>
    </row>
    <row r="16" spans="1:32" x14ac:dyDescent="0.2">
      <c r="A16" s="14">
        <v>14</v>
      </c>
      <c r="B16" s="3" t="s">
        <v>956</v>
      </c>
      <c r="C16" s="27" t="s">
        <v>11</v>
      </c>
      <c r="D16" s="27" t="s">
        <v>404</v>
      </c>
      <c r="E16" s="4" t="s">
        <v>144</v>
      </c>
      <c r="F16" s="4" t="s">
        <v>423</v>
      </c>
      <c r="G16" s="4" t="s">
        <v>145</v>
      </c>
      <c r="H16" s="3" t="s">
        <v>8</v>
      </c>
      <c r="I16" s="27">
        <v>21.137276</v>
      </c>
      <c r="J16" s="27">
        <v>-101.76615700000001</v>
      </c>
      <c r="K16" s="3" t="s">
        <v>139</v>
      </c>
      <c r="L16" s="5" t="str">
        <f t="shared" si="0"/>
        <v>Ver en Google Maps</v>
      </c>
      <c r="M16" s="15">
        <v>1</v>
      </c>
      <c r="N16" s="7">
        <v>45960</v>
      </c>
      <c r="O16" s="1">
        <f>DAY(Tabla1[[#This Row],[Fecha de rev]])</f>
        <v>30</v>
      </c>
      <c r="P16" s="1">
        <f>MONTH(Tabla1[[#This Row],[Fecha de rev]])</f>
        <v>10</v>
      </c>
      <c r="Q16" s="1">
        <f>YEAR(Tabla1[[#This Row],[Fecha de rev]])</f>
        <v>2025</v>
      </c>
      <c r="R16" s="1">
        <v>2</v>
      </c>
      <c r="S16" s="1" t="s">
        <v>138</v>
      </c>
      <c r="T16" s="1" t="s">
        <v>138</v>
      </c>
      <c r="U16" s="1" t="s">
        <v>138</v>
      </c>
      <c r="V16" s="1" t="s">
        <v>138</v>
      </c>
      <c r="W16" s="1" t="s">
        <v>138</v>
      </c>
      <c r="X16" s="1" t="s">
        <v>138</v>
      </c>
      <c r="Y16" s="1" t="s">
        <v>138</v>
      </c>
      <c r="Z16" s="1" t="str">
        <f>IF(Tabla1[[#This Row],[Bajada]] &lt; 14, "no", "si")</f>
        <v>si</v>
      </c>
      <c r="AA16" s="1">
        <v>108</v>
      </c>
      <c r="AB16" s="1">
        <v>34.1</v>
      </c>
      <c r="AC16" s="2" t="s">
        <v>968</v>
      </c>
      <c r="AD16" s="2" t="s">
        <v>954</v>
      </c>
      <c r="AE16" s="1">
        <f t="shared" si="1"/>
        <v>8</v>
      </c>
      <c r="AF16" s="1"/>
    </row>
    <row r="17" spans="1:32" x14ac:dyDescent="0.2">
      <c r="A17" s="14">
        <v>15</v>
      </c>
      <c r="B17" s="3" t="s">
        <v>956</v>
      </c>
      <c r="C17" s="27" t="s">
        <v>11</v>
      </c>
      <c r="D17" s="27" t="s">
        <v>404</v>
      </c>
      <c r="E17" s="4" t="s">
        <v>424</v>
      </c>
      <c r="F17" s="4" t="s">
        <v>425</v>
      </c>
      <c r="G17" s="4" t="s">
        <v>988</v>
      </c>
      <c r="H17" s="3" t="s">
        <v>8</v>
      </c>
      <c r="I17" s="27">
        <v>21.15992</v>
      </c>
      <c r="J17" s="27">
        <v>-101.656584</v>
      </c>
      <c r="K17" s="3" t="s">
        <v>139</v>
      </c>
      <c r="L17" s="5" t="str">
        <f t="shared" si="0"/>
        <v>Ver en Google Maps</v>
      </c>
      <c r="M17" s="15">
        <v>1</v>
      </c>
      <c r="N17" s="7">
        <v>45955</v>
      </c>
      <c r="O17" s="1">
        <f>DAY(Tabla1[[#This Row],[Fecha de rev]])</f>
        <v>25</v>
      </c>
      <c r="P17" s="1">
        <f>MONTH(Tabla1[[#This Row],[Fecha de rev]])</f>
        <v>10</v>
      </c>
      <c r="Q17" s="1">
        <f>YEAR(Tabla1[[#This Row],[Fecha de rev]])</f>
        <v>2025</v>
      </c>
      <c r="R17" s="1">
        <v>2</v>
      </c>
      <c r="S17" s="1" t="s">
        <v>138</v>
      </c>
      <c r="T17" s="1" t="s">
        <v>138</v>
      </c>
      <c r="U17" s="1" t="s">
        <v>138</v>
      </c>
      <c r="V17" s="1" t="s">
        <v>138</v>
      </c>
      <c r="W17" s="1" t="s">
        <v>138</v>
      </c>
      <c r="X17" s="1" t="s">
        <v>138</v>
      </c>
      <c r="Y17" s="1" t="s">
        <v>138</v>
      </c>
      <c r="Z17" s="1" t="str">
        <f>IF(Tabla1[[#This Row],[Bajada]] &lt; 14, "no", "si")</f>
        <v>si</v>
      </c>
      <c r="AA17" s="1">
        <v>111</v>
      </c>
      <c r="AB17" s="1">
        <v>44.2</v>
      </c>
      <c r="AC17" s="2" t="s">
        <v>968</v>
      </c>
      <c r="AD17" s="2" t="s">
        <v>954</v>
      </c>
      <c r="AE17" s="1">
        <f t="shared" si="1"/>
        <v>8</v>
      </c>
      <c r="AF17" s="1" t="s">
        <v>3116</v>
      </c>
    </row>
    <row r="18" spans="1:32" x14ac:dyDescent="0.2">
      <c r="A18" s="14">
        <v>16</v>
      </c>
      <c r="B18" s="3" t="s">
        <v>956</v>
      </c>
      <c r="C18" s="27" t="s">
        <v>426</v>
      </c>
      <c r="D18" s="27" t="s">
        <v>404</v>
      </c>
      <c r="E18" s="4" t="s">
        <v>146</v>
      </c>
      <c r="F18" s="4" t="s">
        <v>427</v>
      </c>
      <c r="G18" s="4" t="s">
        <v>360</v>
      </c>
      <c r="H18" s="3" t="s">
        <v>8</v>
      </c>
      <c r="I18" s="27">
        <v>21.121759999999998</v>
      </c>
      <c r="J18" s="27">
        <v>-101.68234</v>
      </c>
      <c r="K18" s="3" t="s">
        <v>139</v>
      </c>
      <c r="L18" s="5" t="str">
        <f t="shared" si="0"/>
        <v>Ver en Google Maps</v>
      </c>
      <c r="M18" s="15">
        <v>3</v>
      </c>
      <c r="N18" s="7">
        <v>45954</v>
      </c>
      <c r="O18" s="1">
        <f>DAY(Tabla1[[#This Row],[Fecha de rev]])</f>
        <v>24</v>
      </c>
      <c r="P18" s="1">
        <f>MONTH(Tabla1[[#This Row],[Fecha de rev]])</f>
        <v>10</v>
      </c>
      <c r="Q18" s="1">
        <f>YEAR(Tabla1[[#This Row],[Fecha de rev]])</f>
        <v>2025</v>
      </c>
      <c r="R18" s="1">
        <v>2</v>
      </c>
      <c r="S18" s="1" t="s">
        <v>138</v>
      </c>
      <c r="T18" s="1" t="s">
        <v>138</v>
      </c>
      <c r="U18" s="1" t="s">
        <v>138</v>
      </c>
      <c r="V18" s="1" t="s">
        <v>138</v>
      </c>
      <c r="W18" s="1" t="s">
        <v>138</v>
      </c>
      <c r="X18" s="1" t="s">
        <v>138</v>
      </c>
      <c r="Y18" s="1" t="s">
        <v>138</v>
      </c>
      <c r="Z18" s="1" t="str">
        <f>IF(Tabla1[[#This Row],[Bajada]] &lt; 14, "no", "si")</f>
        <v>si</v>
      </c>
      <c r="AA18" s="1">
        <v>16.3</v>
      </c>
      <c r="AB18" s="1">
        <v>3.73</v>
      </c>
      <c r="AC18" s="2" t="s">
        <v>968</v>
      </c>
      <c r="AD18" s="2" t="s">
        <v>954</v>
      </c>
      <c r="AE18" s="1">
        <f t="shared" si="1"/>
        <v>8</v>
      </c>
      <c r="AF18" s="1" t="s">
        <v>3116</v>
      </c>
    </row>
    <row r="19" spans="1:32" x14ac:dyDescent="0.2">
      <c r="A19" s="14">
        <v>88</v>
      </c>
      <c r="B19" s="3" t="s">
        <v>956</v>
      </c>
      <c r="C19" s="27" t="s">
        <v>18</v>
      </c>
      <c r="D19" s="27" t="s">
        <v>404</v>
      </c>
      <c r="E19" s="4" t="s">
        <v>19</v>
      </c>
      <c r="F19" s="4" t="s">
        <v>428</v>
      </c>
      <c r="G19" s="4" t="s">
        <v>989</v>
      </c>
      <c r="H19" s="3" t="s">
        <v>8</v>
      </c>
      <c r="I19" s="27">
        <v>21.129923000000002</v>
      </c>
      <c r="J19" s="27">
        <v>-101.685838</v>
      </c>
      <c r="K19" s="3"/>
      <c r="L19" s="5" t="str">
        <f t="shared" si="0"/>
        <v>Ver en Google Maps</v>
      </c>
      <c r="M19" s="15">
        <v>2</v>
      </c>
      <c r="O19" s="1">
        <f>DAY(Tabla1[[#This Row],[Fecha de rev]])</f>
        <v>0</v>
      </c>
      <c r="P19" s="1">
        <f>MONTH(Tabla1[[#This Row],[Fecha de rev]])</f>
        <v>1</v>
      </c>
      <c r="Q19" s="1">
        <f>YEAR(Tabla1[[#This Row],[Fecha de rev]])</f>
        <v>1900</v>
      </c>
      <c r="Z19" s="1" t="str">
        <f>IF(Tabla1[[#This Row],[Bajada]] &lt; 14, "no", "si")</f>
        <v>no</v>
      </c>
      <c r="AC19" s="1"/>
      <c r="AF19" s="1"/>
    </row>
    <row r="20" spans="1:32" x14ac:dyDescent="0.2">
      <c r="A20" s="14">
        <v>89</v>
      </c>
      <c r="B20" s="3" t="s">
        <v>956</v>
      </c>
      <c r="C20" s="27" t="s">
        <v>429</v>
      </c>
      <c r="D20" s="27" t="s">
        <v>15</v>
      </c>
      <c r="E20" s="4" t="s">
        <v>147</v>
      </c>
      <c r="F20" s="4" t="s">
        <v>430</v>
      </c>
      <c r="G20" s="4" t="s">
        <v>979</v>
      </c>
      <c r="H20" s="3" t="s">
        <v>8</v>
      </c>
      <c r="I20" s="27">
        <v>21.135660000000001</v>
      </c>
      <c r="J20" s="27">
        <v>-101.66829</v>
      </c>
      <c r="K20" s="3" t="s">
        <v>139</v>
      </c>
      <c r="L20" s="5" t="str">
        <f t="shared" si="0"/>
        <v>Ver en Google Maps</v>
      </c>
      <c r="M20" s="15">
        <v>1</v>
      </c>
      <c r="N20" s="7">
        <v>45954</v>
      </c>
      <c r="O20" s="1">
        <f>DAY(Tabla1[[#This Row],[Fecha de rev]])</f>
        <v>24</v>
      </c>
      <c r="P20" s="1">
        <f>MONTH(Tabla1[[#This Row],[Fecha de rev]])</f>
        <v>10</v>
      </c>
      <c r="Q20" s="1">
        <f>YEAR(Tabla1[[#This Row],[Fecha de rev]])</f>
        <v>2025</v>
      </c>
      <c r="R20" s="1">
        <v>2</v>
      </c>
      <c r="S20" s="1" t="s">
        <v>138</v>
      </c>
      <c r="T20" s="1" t="s">
        <v>138</v>
      </c>
      <c r="U20" s="1" t="s">
        <v>138</v>
      </c>
      <c r="V20" s="1" t="s">
        <v>138</v>
      </c>
      <c r="W20" s="1" t="s">
        <v>138</v>
      </c>
      <c r="X20" s="1" t="s">
        <v>138</v>
      </c>
      <c r="Y20" s="1" t="s">
        <v>138</v>
      </c>
      <c r="Z20" s="1" t="str">
        <f>IF(Tabla1[[#This Row],[Bajada]] &lt; 14, "no", "si")</f>
        <v>si</v>
      </c>
      <c r="AA20" s="1">
        <v>43</v>
      </c>
      <c r="AB20" s="1">
        <v>16.399999999999999</v>
      </c>
      <c r="AC20" s="2" t="s">
        <v>968</v>
      </c>
      <c r="AD20" s="2" t="s">
        <v>954</v>
      </c>
      <c r="AE20" s="1">
        <f t="shared" si="1"/>
        <v>8</v>
      </c>
      <c r="AF20" s="1" t="s">
        <v>3116</v>
      </c>
    </row>
    <row r="21" spans="1:32" x14ac:dyDescent="0.2">
      <c r="A21" s="14">
        <v>92</v>
      </c>
      <c r="B21" s="3" t="s">
        <v>956</v>
      </c>
      <c r="C21" s="27" t="s">
        <v>429</v>
      </c>
      <c r="D21" s="27" t="s">
        <v>17</v>
      </c>
      <c r="E21" s="4" t="s">
        <v>20</v>
      </c>
      <c r="F21" s="4" t="s">
        <v>431</v>
      </c>
      <c r="G21" s="4" t="s">
        <v>990</v>
      </c>
      <c r="H21" s="3" t="s">
        <v>8</v>
      </c>
      <c r="I21" s="27">
        <v>21.101990000000001</v>
      </c>
      <c r="J21" s="27">
        <v>-101.65482</v>
      </c>
      <c r="K21" s="3" t="s">
        <v>139</v>
      </c>
      <c r="L21" s="5" t="str">
        <f t="shared" si="0"/>
        <v>Ver en Google Maps</v>
      </c>
      <c r="M21" s="15">
        <v>1</v>
      </c>
      <c r="N21" s="7"/>
      <c r="O21" s="1">
        <f>DAY(Tabla1[[#This Row],[Fecha de rev]])</f>
        <v>0</v>
      </c>
      <c r="P21" s="1">
        <f>MONTH(Tabla1[[#This Row],[Fecha de rev]])</f>
        <v>1</v>
      </c>
      <c r="Q21" s="1">
        <f>YEAR(Tabla1[[#This Row],[Fecha de rev]])</f>
        <v>1900</v>
      </c>
      <c r="R21" s="1">
        <v>2</v>
      </c>
      <c r="S21" s="1" t="s">
        <v>138</v>
      </c>
      <c r="T21" s="1" t="s">
        <v>138</v>
      </c>
      <c r="U21" s="1" t="s">
        <v>138</v>
      </c>
      <c r="V21" s="1" t="s">
        <v>138</v>
      </c>
      <c r="W21" s="1" t="s">
        <v>138</v>
      </c>
      <c r="X21" s="1" t="s">
        <v>138</v>
      </c>
      <c r="Y21" s="1" t="s">
        <v>138</v>
      </c>
      <c r="Z21" s="1" t="str">
        <f>IF(Tabla1[[#This Row],[Bajada]] &lt; 14, "no", "si")</f>
        <v>no</v>
      </c>
      <c r="AC21" s="2" t="s">
        <v>968</v>
      </c>
      <c r="AD21" s="2" t="s">
        <v>954</v>
      </c>
      <c r="AE21" s="1">
        <f t="shared" si="1"/>
        <v>7</v>
      </c>
      <c r="AF21" s="1"/>
    </row>
    <row r="22" spans="1:32" x14ac:dyDescent="0.2">
      <c r="A22" s="14">
        <v>96</v>
      </c>
      <c r="B22" s="3" t="s">
        <v>956</v>
      </c>
      <c r="C22" s="27" t="s">
        <v>429</v>
      </c>
      <c r="D22" s="27" t="s">
        <v>15</v>
      </c>
      <c r="E22" s="4" t="s">
        <v>148</v>
      </c>
      <c r="F22" s="4" t="s">
        <v>432</v>
      </c>
      <c r="G22" s="4" t="s">
        <v>991</v>
      </c>
      <c r="H22" s="3" t="s">
        <v>8</v>
      </c>
      <c r="I22" s="27">
        <v>21.15465</v>
      </c>
      <c r="J22" s="27">
        <v>-101.69157</v>
      </c>
      <c r="K22" s="3" t="s">
        <v>139</v>
      </c>
      <c r="L22" s="5" t="str">
        <f t="shared" si="0"/>
        <v>Ver en Google Maps</v>
      </c>
      <c r="M22" s="15">
        <v>2</v>
      </c>
      <c r="N22" s="7">
        <v>45952</v>
      </c>
      <c r="O22" s="1">
        <f>DAY(Tabla1[[#This Row],[Fecha de rev]])</f>
        <v>22</v>
      </c>
      <c r="P22" s="1">
        <f>MONTH(Tabla1[[#This Row],[Fecha de rev]])</f>
        <v>10</v>
      </c>
      <c r="Q22" s="1">
        <f>YEAR(Tabla1[[#This Row],[Fecha de rev]])</f>
        <v>2025</v>
      </c>
      <c r="R22" s="1">
        <v>2</v>
      </c>
      <c r="S22" s="1" t="s">
        <v>138</v>
      </c>
      <c r="T22" s="1" t="s">
        <v>138</v>
      </c>
      <c r="U22" s="1" t="s">
        <v>138</v>
      </c>
      <c r="V22" s="1" t="s">
        <v>138</v>
      </c>
      <c r="W22" s="1" t="s">
        <v>138</v>
      </c>
      <c r="X22" s="1" t="s">
        <v>138</v>
      </c>
      <c r="Y22" s="1" t="s">
        <v>138</v>
      </c>
      <c r="Z22" s="1" t="str">
        <f>IF(Tabla1[[#This Row],[Bajada]] &lt; 14, "no", "si")</f>
        <v>si</v>
      </c>
      <c r="AA22" s="1">
        <v>113</v>
      </c>
      <c r="AB22" s="1">
        <v>51.1</v>
      </c>
      <c r="AC22" s="2" t="s">
        <v>968</v>
      </c>
      <c r="AD22" s="2" t="s">
        <v>954</v>
      </c>
      <c r="AE22" s="1">
        <f t="shared" si="1"/>
        <v>8</v>
      </c>
      <c r="AF22" s="1" t="s">
        <v>3116</v>
      </c>
    </row>
    <row r="23" spans="1:32" x14ac:dyDescent="0.2">
      <c r="A23" s="14">
        <v>101</v>
      </c>
      <c r="B23" s="3" t="s">
        <v>956</v>
      </c>
      <c r="C23" s="27" t="s">
        <v>429</v>
      </c>
      <c r="D23" s="27" t="s">
        <v>17</v>
      </c>
      <c r="E23" s="4" t="s">
        <v>149</v>
      </c>
      <c r="F23" s="4" t="s">
        <v>433</v>
      </c>
      <c r="G23" s="4" t="s">
        <v>992</v>
      </c>
      <c r="H23" s="3" t="s">
        <v>8</v>
      </c>
      <c r="I23" s="27">
        <v>21.106586</v>
      </c>
      <c r="J23" s="27">
        <v>-101.653088</v>
      </c>
      <c r="K23" s="3" t="s">
        <v>139</v>
      </c>
      <c r="L23" s="5" t="str">
        <f t="shared" si="0"/>
        <v>Ver en Google Maps</v>
      </c>
      <c r="M23" s="15">
        <v>1</v>
      </c>
      <c r="N23" s="7"/>
      <c r="O23" s="1">
        <f>DAY(Tabla1[[#This Row],[Fecha de rev]])</f>
        <v>0</v>
      </c>
      <c r="P23" s="1">
        <f>MONTH(Tabla1[[#This Row],[Fecha de rev]])</f>
        <v>1</v>
      </c>
      <c r="Q23" s="1">
        <f>YEAR(Tabla1[[#This Row],[Fecha de rev]])</f>
        <v>1900</v>
      </c>
      <c r="R23" s="1">
        <v>2</v>
      </c>
      <c r="S23" s="1" t="s">
        <v>138</v>
      </c>
      <c r="T23" s="1" t="s">
        <v>138</v>
      </c>
      <c r="U23" s="1" t="s">
        <v>138</v>
      </c>
      <c r="V23" s="1" t="s">
        <v>138</v>
      </c>
      <c r="W23" s="1" t="s">
        <v>138</v>
      </c>
      <c r="X23" s="1" t="s">
        <v>138</v>
      </c>
      <c r="Y23" s="1" t="s">
        <v>138</v>
      </c>
      <c r="Z23" s="1" t="str">
        <f>IF(Tabla1[[#This Row],[Bajada]] &lt; 14, "no", "si")</f>
        <v>no</v>
      </c>
      <c r="AC23" s="2" t="s">
        <v>946</v>
      </c>
      <c r="AD23" s="2" t="s">
        <v>954</v>
      </c>
      <c r="AE23" s="1">
        <f t="shared" si="1"/>
        <v>7</v>
      </c>
      <c r="AF23" s="1"/>
    </row>
    <row r="24" spans="1:32" x14ac:dyDescent="0.2">
      <c r="A24" s="14">
        <v>102</v>
      </c>
      <c r="B24" s="3" t="s">
        <v>956</v>
      </c>
      <c r="C24" s="27" t="s">
        <v>429</v>
      </c>
      <c r="D24" s="27" t="s">
        <v>15</v>
      </c>
      <c r="E24" s="4" t="s">
        <v>150</v>
      </c>
      <c r="F24" s="4" t="s">
        <v>434</v>
      </c>
      <c r="G24" s="4" t="s">
        <v>993</v>
      </c>
      <c r="H24" s="3" t="s">
        <v>8</v>
      </c>
      <c r="I24" s="27">
        <v>21.10182</v>
      </c>
      <c r="J24" s="27">
        <v>-101.70554</v>
      </c>
      <c r="K24" s="3" t="s">
        <v>139</v>
      </c>
      <c r="L24" s="5" t="str">
        <f t="shared" si="0"/>
        <v>Ver en Google Maps</v>
      </c>
      <c r="M24" s="15">
        <v>2</v>
      </c>
      <c r="N24" s="7"/>
      <c r="O24" s="1">
        <f>DAY(Tabla1[[#This Row],[Fecha de rev]])</f>
        <v>0</v>
      </c>
      <c r="P24" s="1">
        <f>MONTH(Tabla1[[#This Row],[Fecha de rev]])</f>
        <v>1</v>
      </c>
      <c r="Q24" s="1">
        <f>YEAR(Tabla1[[#This Row],[Fecha de rev]])</f>
        <v>1900</v>
      </c>
      <c r="R24" s="1">
        <v>2</v>
      </c>
      <c r="S24" s="1" t="s">
        <v>138</v>
      </c>
      <c r="T24" s="1" t="s">
        <v>138</v>
      </c>
      <c r="U24" s="1" t="s">
        <v>138</v>
      </c>
      <c r="V24" s="1" t="s">
        <v>138</v>
      </c>
      <c r="W24" s="1" t="s">
        <v>138</v>
      </c>
      <c r="X24" s="1" t="s">
        <v>138</v>
      </c>
      <c r="Y24" s="1" t="s">
        <v>138</v>
      </c>
      <c r="Z24" s="1" t="str">
        <f>IF(Tabla1[[#This Row],[Bajada]] &lt; 14, "no", "si")</f>
        <v>no</v>
      </c>
      <c r="AC24" s="2" t="s">
        <v>935</v>
      </c>
      <c r="AD24" s="2" t="s">
        <v>957</v>
      </c>
      <c r="AE24" s="1">
        <f t="shared" si="1"/>
        <v>7</v>
      </c>
      <c r="AF24" s="1"/>
    </row>
    <row r="25" spans="1:32" x14ac:dyDescent="0.2">
      <c r="A25" s="14">
        <v>106</v>
      </c>
      <c r="B25" s="3" t="s">
        <v>956</v>
      </c>
      <c r="C25" s="27" t="s">
        <v>429</v>
      </c>
      <c r="D25" s="27" t="s">
        <v>15</v>
      </c>
      <c r="E25" s="4" t="s">
        <v>151</v>
      </c>
      <c r="F25" s="4" t="s">
        <v>435</v>
      </c>
      <c r="G25" s="4" t="s">
        <v>994</v>
      </c>
      <c r="H25" s="3" t="s">
        <v>8</v>
      </c>
      <c r="I25" s="27">
        <v>21.12576</v>
      </c>
      <c r="J25" s="27">
        <v>-101.70522699999999</v>
      </c>
      <c r="K25" s="3"/>
      <c r="L25" s="5" t="str">
        <f t="shared" si="0"/>
        <v>Ver en Google Maps</v>
      </c>
      <c r="M25" s="15">
        <v>2</v>
      </c>
      <c r="O25" s="1">
        <f>DAY(Tabla1[[#This Row],[Fecha de rev]])</f>
        <v>0</v>
      </c>
      <c r="P25" s="1">
        <f>MONTH(Tabla1[[#This Row],[Fecha de rev]])</f>
        <v>1</v>
      </c>
      <c r="Q25" s="1">
        <f>YEAR(Tabla1[[#This Row],[Fecha de rev]])</f>
        <v>1900</v>
      </c>
      <c r="Z25" s="1" t="str">
        <f>IF(Tabla1[[#This Row],[Bajada]] &lt; 14, "no", "si")</f>
        <v>no</v>
      </c>
      <c r="AF25" s="1"/>
    </row>
    <row r="26" spans="1:32" x14ac:dyDescent="0.2">
      <c r="A26" s="14">
        <v>107</v>
      </c>
      <c r="B26" s="3" t="s">
        <v>956</v>
      </c>
      <c r="C26" s="27" t="s">
        <v>429</v>
      </c>
      <c r="D26" s="27" t="s">
        <v>15</v>
      </c>
      <c r="E26" s="4" t="s">
        <v>152</v>
      </c>
      <c r="F26" s="4" t="s">
        <v>436</v>
      </c>
      <c r="G26" s="4" t="s">
        <v>995</v>
      </c>
      <c r="H26" s="3" t="s">
        <v>8</v>
      </c>
      <c r="I26" s="27">
        <v>21.140599999999999</v>
      </c>
      <c r="J26" s="27">
        <v>-101.70609</v>
      </c>
      <c r="K26" s="3" t="s">
        <v>139</v>
      </c>
      <c r="L26" s="5" t="str">
        <f t="shared" si="0"/>
        <v>Ver en Google Maps</v>
      </c>
      <c r="M26" s="15">
        <v>2</v>
      </c>
      <c r="N26" s="7">
        <v>45958</v>
      </c>
      <c r="O26" s="1">
        <f>DAY(Tabla1[[#This Row],[Fecha de rev]])</f>
        <v>28</v>
      </c>
      <c r="P26" s="1">
        <f>MONTH(Tabla1[[#This Row],[Fecha de rev]])</f>
        <v>10</v>
      </c>
      <c r="Q26" s="1">
        <f>YEAR(Tabla1[[#This Row],[Fecha de rev]])</f>
        <v>2025</v>
      </c>
      <c r="R26" s="1">
        <v>2</v>
      </c>
      <c r="S26" s="1" t="s">
        <v>138</v>
      </c>
      <c r="T26" s="1" t="s">
        <v>138</v>
      </c>
      <c r="U26" s="1" t="s">
        <v>138</v>
      </c>
      <c r="V26" s="1" t="s">
        <v>138</v>
      </c>
      <c r="W26" s="1" t="s">
        <v>138</v>
      </c>
      <c r="X26" s="1" t="s">
        <v>138</v>
      </c>
      <c r="Y26" s="1" t="s">
        <v>138</v>
      </c>
      <c r="Z26" s="1" t="str">
        <f>IF(Tabla1[[#This Row],[Bajada]] &lt; 14, "no", "si")</f>
        <v>si</v>
      </c>
      <c r="AA26" s="1">
        <v>14.7</v>
      </c>
      <c r="AB26" s="1">
        <v>8.69</v>
      </c>
      <c r="AC26" s="2" t="s">
        <v>968</v>
      </c>
      <c r="AD26" s="2" t="s">
        <v>957</v>
      </c>
      <c r="AE26" s="1">
        <f t="shared" si="1"/>
        <v>8</v>
      </c>
      <c r="AF26" s="1" t="s">
        <v>3116</v>
      </c>
    </row>
    <row r="27" spans="1:32" x14ac:dyDescent="0.2">
      <c r="A27" s="14">
        <v>108</v>
      </c>
      <c r="B27" s="3" t="s">
        <v>956</v>
      </c>
      <c r="C27" s="27" t="s">
        <v>429</v>
      </c>
      <c r="D27" s="27" t="s">
        <v>15</v>
      </c>
      <c r="E27" s="4" t="s">
        <v>21</v>
      </c>
      <c r="F27" s="4" t="s">
        <v>437</v>
      </c>
      <c r="G27" s="4" t="s">
        <v>996</v>
      </c>
      <c r="H27" s="3" t="s">
        <v>8</v>
      </c>
      <c r="I27" s="27">
        <v>21.091370000000001</v>
      </c>
      <c r="J27" s="27">
        <v>-101.64843999999999</v>
      </c>
      <c r="K27" s="3"/>
      <c r="L27" s="5" t="str">
        <f t="shared" si="0"/>
        <v>Ver en Google Maps</v>
      </c>
      <c r="M27" s="15">
        <v>2</v>
      </c>
      <c r="O27" s="1">
        <f>DAY(Tabla1[[#This Row],[Fecha de rev]])</f>
        <v>0</v>
      </c>
      <c r="P27" s="1">
        <f>MONTH(Tabla1[[#This Row],[Fecha de rev]])</f>
        <v>1</v>
      </c>
      <c r="Q27" s="1">
        <f>YEAR(Tabla1[[#This Row],[Fecha de rev]])</f>
        <v>1900</v>
      </c>
      <c r="Z27" s="1" t="str">
        <f>IF(Tabla1[[#This Row],[Bajada]] &lt; 14, "no", "si")</f>
        <v>no</v>
      </c>
      <c r="AC27" s="1"/>
      <c r="AF27" s="1"/>
    </row>
    <row r="28" spans="1:32" x14ac:dyDescent="0.2">
      <c r="A28" s="14">
        <v>109</v>
      </c>
      <c r="B28" s="3" t="s">
        <v>956</v>
      </c>
      <c r="C28" s="27" t="s">
        <v>429</v>
      </c>
      <c r="D28" s="27" t="s">
        <v>15</v>
      </c>
      <c r="E28" s="4" t="s">
        <v>153</v>
      </c>
      <c r="F28" s="4" t="s">
        <v>438</v>
      </c>
      <c r="G28" s="4" t="s">
        <v>980</v>
      </c>
      <c r="H28" s="3" t="s">
        <v>8</v>
      </c>
      <c r="I28" s="27">
        <v>21.13391</v>
      </c>
      <c r="J28" s="27">
        <v>-101.64409000000001</v>
      </c>
      <c r="K28" s="3" t="s">
        <v>139</v>
      </c>
      <c r="L28" s="5" t="str">
        <f t="shared" si="0"/>
        <v>Ver en Google Maps</v>
      </c>
      <c r="M28" s="15">
        <v>2</v>
      </c>
      <c r="N28" s="7">
        <v>45955</v>
      </c>
      <c r="O28" s="1">
        <f>DAY(Tabla1[[#This Row],[Fecha de rev]])</f>
        <v>25</v>
      </c>
      <c r="P28" s="1">
        <f>MONTH(Tabla1[[#This Row],[Fecha de rev]])</f>
        <v>10</v>
      </c>
      <c r="Q28" s="1">
        <f>YEAR(Tabla1[[#This Row],[Fecha de rev]])</f>
        <v>2025</v>
      </c>
      <c r="R28" s="1">
        <v>2</v>
      </c>
      <c r="S28" s="1" t="s">
        <v>138</v>
      </c>
      <c r="T28" s="1" t="s">
        <v>138</v>
      </c>
      <c r="U28" s="1" t="s">
        <v>138</v>
      </c>
      <c r="V28" s="1" t="s">
        <v>138</v>
      </c>
      <c r="W28" s="1" t="s">
        <v>138</v>
      </c>
      <c r="X28" s="1" t="s">
        <v>138</v>
      </c>
      <c r="Y28" s="1" t="s">
        <v>138</v>
      </c>
      <c r="Z28" s="1" t="str">
        <f>IF(Tabla1[[#This Row],[Bajada]] &lt; 14, "no", "si")</f>
        <v>si</v>
      </c>
      <c r="AA28" s="1">
        <v>14</v>
      </c>
      <c r="AB28" s="1">
        <v>36.200000000000003</v>
      </c>
      <c r="AC28" s="2" t="s">
        <v>951</v>
      </c>
      <c r="AD28" s="2" t="s">
        <v>954</v>
      </c>
      <c r="AE28" s="1">
        <f t="shared" si="1"/>
        <v>8</v>
      </c>
      <c r="AF28" s="1" t="s">
        <v>3116</v>
      </c>
    </row>
    <row r="29" spans="1:32" x14ac:dyDescent="0.2">
      <c r="A29" s="14">
        <v>112</v>
      </c>
      <c r="B29" s="3" t="s">
        <v>956</v>
      </c>
      <c r="C29" s="27" t="s">
        <v>429</v>
      </c>
      <c r="D29" s="27" t="s">
        <v>15</v>
      </c>
      <c r="E29" s="4" t="s">
        <v>154</v>
      </c>
      <c r="F29" s="4" t="s">
        <v>439</v>
      </c>
      <c r="G29" s="4" t="s">
        <v>997</v>
      </c>
      <c r="H29" s="3" t="s">
        <v>8</v>
      </c>
      <c r="I29" s="27">
        <v>21.113420000000001</v>
      </c>
      <c r="J29" s="27">
        <v>-101.70892000000001</v>
      </c>
      <c r="K29" s="3" t="s">
        <v>139</v>
      </c>
      <c r="L29" s="5" t="str">
        <f t="shared" si="0"/>
        <v>Ver en Google Maps</v>
      </c>
      <c r="M29" s="15">
        <v>2</v>
      </c>
      <c r="N29" s="7"/>
      <c r="O29" s="1">
        <f>DAY(Tabla1[[#This Row],[Fecha de rev]])</f>
        <v>0</v>
      </c>
      <c r="P29" s="1">
        <f>MONTH(Tabla1[[#This Row],[Fecha de rev]])</f>
        <v>1</v>
      </c>
      <c r="Q29" s="1">
        <f>YEAR(Tabla1[[#This Row],[Fecha de rev]])</f>
        <v>1900</v>
      </c>
      <c r="R29" s="1">
        <v>2</v>
      </c>
      <c r="S29" s="1" t="s">
        <v>138</v>
      </c>
      <c r="T29" s="1" t="s">
        <v>138</v>
      </c>
      <c r="U29" s="1" t="s">
        <v>138</v>
      </c>
      <c r="V29" s="1" t="s">
        <v>138</v>
      </c>
      <c r="W29" s="1" t="s">
        <v>138</v>
      </c>
      <c r="X29" s="1" t="s">
        <v>138</v>
      </c>
      <c r="Y29" s="1" t="s">
        <v>138</v>
      </c>
      <c r="Z29" s="1" t="str">
        <f>IF(Tabla1[[#This Row],[Bajada]] &lt; 14, "no", "si")</f>
        <v>no</v>
      </c>
      <c r="AC29" s="2" t="s">
        <v>1420</v>
      </c>
      <c r="AD29" s="2" t="s">
        <v>957</v>
      </c>
      <c r="AE29" s="1">
        <f t="shared" si="1"/>
        <v>7</v>
      </c>
      <c r="AF29" s="1"/>
    </row>
    <row r="30" spans="1:32" x14ac:dyDescent="0.2">
      <c r="A30" s="14">
        <v>114</v>
      </c>
      <c r="B30" s="3" t="s">
        <v>956</v>
      </c>
      <c r="C30" s="27" t="s">
        <v>429</v>
      </c>
      <c r="D30" s="27" t="s">
        <v>15</v>
      </c>
      <c r="E30" s="4" t="s">
        <v>155</v>
      </c>
      <c r="F30" s="4" t="s">
        <v>440</v>
      </c>
      <c r="G30" s="4" t="s">
        <v>998</v>
      </c>
      <c r="H30" s="3" t="s">
        <v>8</v>
      </c>
      <c r="I30" s="27">
        <v>21.108450000000001</v>
      </c>
      <c r="J30" s="27">
        <v>-101.7283</v>
      </c>
      <c r="K30" s="3" t="s">
        <v>139</v>
      </c>
      <c r="L30" s="5" t="str">
        <f t="shared" si="0"/>
        <v>Ver en Google Maps</v>
      </c>
      <c r="M30" s="15">
        <v>2</v>
      </c>
      <c r="N30" s="7"/>
      <c r="O30" s="1">
        <f>DAY(Tabla1[[#This Row],[Fecha de rev]])</f>
        <v>0</v>
      </c>
      <c r="P30" s="1">
        <f>MONTH(Tabla1[[#This Row],[Fecha de rev]])</f>
        <v>1</v>
      </c>
      <c r="Q30" s="1">
        <f>YEAR(Tabla1[[#This Row],[Fecha de rev]])</f>
        <v>1900</v>
      </c>
      <c r="R30" s="1">
        <v>2</v>
      </c>
      <c r="S30" s="1" t="s">
        <v>138</v>
      </c>
      <c r="T30" s="1" t="s">
        <v>138</v>
      </c>
      <c r="U30" s="1" t="s">
        <v>138</v>
      </c>
      <c r="V30" s="1" t="s">
        <v>138</v>
      </c>
      <c r="W30" s="1" t="s">
        <v>138</v>
      </c>
      <c r="X30" s="1" t="s">
        <v>138</v>
      </c>
      <c r="Y30" s="1" t="s">
        <v>138</v>
      </c>
      <c r="Z30" s="1" t="str">
        <f>IF(Tabla1[[#This Row],[Bajada]] &lt; 14, "no", "si")</f>
        <v>no</v>
      </c>
      <c r="AC30" s="2" t="s">
        <v>948</v>
      </c>
      <c r="AD30" s="2" t="s">
        <v>954</v>
      </c>
      <c r="AE30" s="1">
        <f t="shared" si="1"/>
        <v>7</v>
      </c>
      <c r="AF30" s="1"/>
    </row>
    <row r="31" spans="1:32" x14ac:dyDescent="0.2">
      <c r="A31" s="14">
        <v>115</v>
      </c>
      <c r="B31" s="3" t="s">
        <v>956</v>
      </c>
      <c r="C31" s="27" t="s">
        <v>429</v>
      </c>
      <c r="D31" s="27" t="s">
        <v>15</v>
      </c>
      <c r="E31" s="4" t="s">
        <v>156</v>
      </c>
      <c r="F31" s="4" t="s">
        <v>441</v>
      </c>
      <c r="G31" s="4" t="s">
        <v>999</v>
      </c>
      <c r="H31" s="3" t="s">
        <v>8</v>
      </c>
      <c r="I31" s="27">
        <v>21.081569999999999</v>
      </c>
      <c r="J31" s="27">
        <v>-101.63813</v>
      </c>
      <c r="K31" s="3"/>
      <c r="L31" s="5" t="str">
        <f t="shared" si="0"/>
        <v>Ver en Google Maps</v>
      </c>
      <c r="M31" s="15">
        <v>2</v>
      </c>
      <c r="O31" s="1">
        <f>DAY(Tabla1[[#This Row],[Fecha de rev]])</f>
        <v>0</v>
      </c>
      <c r="P31" s="1">
        <f>MONTH(Tabla1[[#This Row],[Fecha de rev]])</f>
        <v>1</v>
      </c>
      <c r="Q31" s="1">
        <f>YEAR(Tabla1[[#This Row],[Fecha de rev]])</f>
        <v>1900</v>
      </c>
      <c r="Z31" s="1" t="str">
        <f>IF(Tabla1[[#This Row],[Bajada]] &lt; 14, "no", "si")</f>
        <v>no</v>
      </c>
      <c r="AC31" s="1"/>
      <c r="AF31" s="1"/>
    </row>
    <row r="32" spans="1:32" x14ac:dyDescent="0.2">
      <c r="A32" s="14">
        <v>116</v>
      </c>
      <c r="B32" s="3" t="s">
        <v>956</v>
      </c>
      <c r="C32" s="27" t="s">
        <v>429</v>
      </c>
      <c r="D32" s="27" t="s">
        <v>15</v>
      </c>
      <c r="E32" s="4" t="s">
        <v>157</v>
      </c>
      <c r="F32" s="4" t="s">
        <v>442</v>
      </c>
      <c r="G32" s="4" t="s">
        <v>1000</v>
      </c>
      <c r="H32" s="3" t="s">
        <v>8</v>
      </c>
      <c r="I32" s="27">
        <v>21.080089999999998</v>
      </c>
      <c r="J32" s="27">
        <v>-101.62151</v>
      </c>
      <c r="K32" s="3"/>
      <c r="L32" s="5" t="str">
        <f t="shared" si="0"/>
        <v>Ver en Google Maps</v>
      </c>
      <c r="M32" s="15">
        <v>2</v>
      </c>
      <c r="O32" s="1">
        <f>DAY(Tabla1[[#This Row],[Fecha de rev]])</f>
        <v>0</v>
      </c>
      <c r="P32" s="1">
        <f>MONTH(Tabla1[[#This Row],[Fecha de rev]])</f>
        <v>1</v>
      </c>
      <c r="Q32" s="1">
        <f>YEAR(Tabla1[[#This Row],[Fecha de rev]])</f>
        <v>1900</v>
      </c>
      <c r="Z32" s="1" t="str">
        <f>IF(Tabla1[[#This Row],[Bajada]] &lt; 14, "no", "si")</f>
        <v>no</v>
      </c>
      <c r="AC32" s="1"/>
      <c r="AF32" s="1"/>
    </row>
    <row r="33" spans="1:32" x14ac:dyDescent="0.2">
      <c r="A33" s="14">
        <v>117</v>
      </c>
      <c r="B33" s="3" t="s">
        <v>956</v>
      </c>
      <c r="C33" s="27" t="s">
        <v>429</v>
      </c>
      <c r="D33" s="27" t="s">
        <v>15</v>
      </c>
      <c r="E33" s="4" t="s">
        <v>158</v>
      </c>
      <c r="F33" s="4" t="s">
        <v>443</v>
      </c>
      <c r="G33" s="4" t="s">
        <v>22</v>
      </c>
      <c r="H33" s="3" t="s">
        <v>8</v>
      </c>
      <c r="I33" s="27">
        <v>21.092549999999999</v>
      </c>
      <c r="J33" s="27">
        <v>-101.59189000000001</v>
      </c>
      <c r="K33" s="3"/>
      <c r="L33" s="5" t="str">
        <f t="shared" si="0"/>
        <v>Ver en Google Maps</v>
      </c>
      <c r="M33" s="15">
        <v>2</v>
      </c>
      <c r="O33" s="1">
        <f>DAY(Tabla1[[#This Row],[Fecha de rev]])</f>
        <v>0</v>
      </c>
      <c r="P33" s="1">
        <f>MONTH(Tabla1[[#This Row],[Fecha de rev]])</f>
        <v>1</v>
      </c>
      <c r="Q33" s="1">
        <f>YEAR(Tabla1[[#This Row],[Fecha de rev]])</f>
        <v>1900</v>
      </c>
      <c r="Z33" s="1" t="str">
        <f>IF(Tabla1[[#This Row],[Bajada]] &lt; 14, "no", "si")</f>
        <v>no</v>
      </c>
      <c r="AC33" s="1"/>
      <c r="AF33" s="1"/>
    </row>
    <row r="34" spans="1:32" x14ac:dyDescent="0.2">
      <c r="A34" s="14">
        <v>120</v>
      </c>
      <c r="B34" s="3" t="s">
        <v>956</v>
      </c>
      <c r="C34" s="27" t="s">
        <v>429</v>
      </c>
      <c r="D34" s="27" t="s">
        <v>17</v>
      </c>
      <c r="E34" s="4" t="s">
        <v>159</v>
      </c>
      <c r="F34" s="4" t="s">
        <v>444</v>
      </c>
      <c r="G34" s="4" t="s">
        <v>1001</v>
      </c>
      <c r="H34" s="3" t="s">
        <v>8</v>
      </c>
      <c r="I34" s="27">
        <v>21.132909999999999</v>
      </c>
      <c r="J34" s="27">
        <v>-101.70179</v>
      </c>
      <c r="K34" s="3"/>
      <c r="L34" s="5" t="str">
        <f t="shared" si="0"/>
        <v>Ver en Google Maps</v>
      </c>
      <c r="M34" s="15">
        <v>1</v>
      </c>
      <c r="O34" s="1">
        <f>DAY(Tabla1[[#This Row],[Fecha de rev]])</f>
        <v>0</v>
      </c>
      <c r="P34" s="1">
        <f>MONTH(Tabla1[[#This Row],[Fecha de rev]])</f>
        <v>1</v>
      </c>
      <c r="Q34" s="1">
        <f>YEAR(Tabla1[[#This Row],[Fecha de rev]])</f>
        <v>1900</v>
      </c>
      <c r="Z34" s="1" t="str">
        <f>IF(Tabla1[[#This Row],[Bajada]] &lt; 14, "no", "si")</f>
        <v>no</v>
      </c>
      <c r="AC34" s="1"/>
      <c r="AF34" s="1"/>
    </row>
    <row r="35" spans="1:32" x14ac:dyDescent="0.2">
      <c r="A35" s="14">
        <v>123</v>
      </c>
      <c r="B35" s="3" t="s">
        <v>956</v>
      </c>
      <c r="C35" s="27" t="s">
        <v>429</v>
      </c>
      <c r="D35" s="27" t="s">
        <v>17</v>
      </c>
      <c r="E35" s="4" t="s">
        <v>160</v>
      </c>
      <c r="F35" s="4" t="s">
        <v>445</v>
      </c>
      <c r="G35" s="4" t="s">
        <v>1002</v>
      </c>
      <c r="H35" s="3" t="s">
        <v>8</v>
      </c>
      <c r="I35" s="27">
        <v>21.120629999999998</v>
      </c>
      <c r="J35" s="27">
        <v>-101.65833000000001</v>
      </c>
      <c r="K35" s="3" t="s">
        <v>139</v>
      </c>
      <c r="L35" s="5" t="str">
        <f t="shared" si="0"/>
        <v>Ver en Google Maps</v>
      </c>
      <c r="M35" s="15">
        <v>1</v>
      </c>
      <c r="N35" s="7">
        <v>45955</v>
      </c>
      <c r="O35" s="1">
        <f>DAY(Tabla1[[#This Row],[Fecha de rev]])</f>
        <v>25</v>
      </c>
      <c r="P35" s="1">
        <f>MONTH(Tabla1[[#This Row],[Fecha de rev]])</f>
        <v>10</v>
      </c>
      <c r="Q35" s="1">
        <f>YEAR(Tabla1[[#This Row],[Fecha de rev]])</f>
        <v>2025</v>
      </c>
      <c r="R35" s="1">
        <v>2</v>
      </c>
      <c r="S35" s="1" t="s">
        <v>138</v>
      </c>
      <c r="T35" s="1" t="s">
        <v>138</v>
      </c>
      <c r="U35" s="1" t="s">
        <v>138</v>
      </c>
      <c r="V35" s="1" t="s">
        <v>138</v>
      </c>
      <c r="W35" s="1" t="s">
        <v>138</v>
      </c>
      <c r="X35" s="1" t="s">
        <v>138</v>
      </c>
      <c r="Y35" s="1" t="s">
        <v>138</v>
      </c>
      <c r="Z35" s="1" t="str">
        <f>IF(Tabla1[[#This Row],[Bajada]] &lt; 14, "no", "si")</f>
        <v>si</v>
      </c>
      <c r="AA35" s="1">
        <v>91.6</v>
      </c>
      <c r="AB35" s="1">
        <v>52</v>
      </c>
      <c r="AC35" s="2" t="s">
        <v>968</v>
      </c>
      <c r="AD35" s="2" t="s">
        <v>957</v>
      </c>
      <c r="AE35" s="1">
        <f t="shared" si="1"/>
        <v>8</v>
      </c>
      <c r="AF35" s="1" t="s">
        <v>3116</v>
      </c>
    </row>
    <row r="36" spans="1:32" x14ac:dyDescent="0.2">
      <c r="A36" s="14">
        <v>128</v>
      </c>
      <c r="B36" s="3" t="s">
        <v>956</v>
      </c>
      <c r="C36" s="27" t="s">
        <v>429</v>
      </c>
      <c r="D36" s="27" t="s">
        <v>17</v>
      </c>
      <c r="E36" s="4" t="s">
        <v>161</v>
      </c>
      <c r="F36" s="4" t="s">
        <v>446</v>
      </c>
      <c r="G36" s="4" t="s">
        <v>1003</v>
      </c>
      <c r="H36" s="3" t="s">
        <v>8</v>
      </c>
      <c r="I36" s="27">
        <v>21.14996</v>
      </c>
      <c r="J36" s="27">
        <v>-101.68823999999999</v>
      </c>
      <c r="K36" s="3" t="s">
        <v>139</v>
      </c>
      <c r="L36" s="5" t="str">
        <f t="shared" si="0"/>
        <v>Ver en Google Maps</v>
      </c>
      <c r="M36" s="15">
        <v>1</v>
      </c>
      <c r="N36" s="7">
        <v>45958</v>
      </c>
      <c r="O36" s="1">
        <f>DAY(Tabla1[[#This Row],[Fecha de rev]])</f>
        <v>28</v>
      </c>
      <c r="P36" s="1">
        <f>MONTH(Tabla1[[#This Row],[Fecha de rev]])</f>
        <v>10</v>
      </c>
      <c r="Q36" s="1">
        <f>YEAR(Tabla1[[#This Row],[Fecha de rev]])</f>
        <v>2025</v>
      </c>
      <c r="R36" s="1">
        <v>2</v>
      </c>
      <c r="S36" s="1" t="s">
        <v>138</v>
      </c>
      <c r="T36" s="1" t="s">
        <v>138</v>
      </c>
      <c r="U36" s="1" t="s">
        <v>138</v>
      </c>
      <c r="V36" s="1" t="s">
        <v>138</v>
      </c>
      <c r="W36" s="1" t="s">
        <v>138</v>
      </c>
      <c r="X36" s="1" t="s">
        <v>138</v>
      </c>
      <c r="Y36" s="1" t="s">
        <v>138</v>
      </c>
      <c r="Z36" s="1" t="str">
        <f>IF(Tabla1[[#This Row],[Bajada]] &lt; 14, "no", "si")</f>
        <v>si</v>
      </c>
      <c r="AA36" s="1">
        <v>74.7</v>
      </c>
      <c r="AB36" s="1">
        <v>43.4</v>
      </c>
      <c r="AC36" s="2" t="s">
        <v>968</v>
      </c>
      <c r="AD36" s="2" t="s">
        <v>954</v>
      </c>
      <c r="AE36" s="1">
        <f t="shared" si="1"/>
        <v>8</v>
      </c>
      <c r="AF36" s="1" t="s">
        <v>3116</v>
      </c>
    </row>
    <row r="37" spans="1:32" x14ac:dyDescent="0.2">
      <c r="A37" s="14">
        <v>131</v>
      </c>
      <c r="B37" s="3" t="s">
        <v>956</v>
      </c>
      <c r="C37" s="27" t="s">
        <v>429</v>
      </c>
      <c r="D37" s="27" t="s">
        <v>17</v>
      </c>
      <c r="E37" s="4" t="s">
        <v>162</v>
      </c>
      <c r="F37" s="4" t="s">
        <v>447</v>
      </c>
      <c r="G37" s="4" t="s">
        <v>1004</v>
      </c>
      <c r="H37" s="3" t="s">
        <v>8</v>
      </c>
      <c r="I37" s="27">
        <v>21.101050000000001</v>
      </c>
      <c r="J37" s="27">
        <v>-101.65532</v>
      </c>
      <c r="K37" s="3" t="s">
        <v>139</v>
      </c>
      <c r="L37" s="5" t="str">
        <f t="shared" si="0"/>
        <v>Ver en Google Maps</v>
      </c>
      <c r="M37" s="15">
        <v>1</v>
      </c>
      <c r="N37" s="7"/>
      <c r="O37" s="1">
        <f>DAY(Tabla1[[#This Row],[Fecha de rev]])</f>
        <v>0</v>
      </c>
      <c r="P37" s="1">
        <f>MONTH(Tabla1[[#This Row],[Fecha de rev]])</f>
        <v>1</v>
      </c>
      <c r="Q37" s="1">
        <f>YEAR(Tabla1[[#This Row],[Fecha de rev]])</f>
        <v>1900</v>
      </c>
      <c r="R37" s="1">
        <v>2</v>
      </c>
      <c r="S37" s="1" t="s">
        <v>138</v>
      </c>
      <c r="T37" s="1" t="s">
        <v>138</v>
      </c>
      <c r="U37" s="1" t="s">
        <v>138</v>
      </c>
      <c r="V37" s="1" t="s">
        <v>138</v>
      </c>
      <c r="W37" s="1" t="s">
        <v>138</v>
      </c>
      <c r="X37" s="1" t="s">
        <v>138</v>
      </c>
      <c r="Y37" s="1" t="s">
        <v>138</v>
      </c>
      <c r="Z37" s="1" t="str">
        <f>IF(Tabla1[[#This Row],[Bajada]] &lt; 14, "no", "si")</f>
        <v>no</v>
      </c>
      <c r="AC37" s="2" t="s">
        <v>968</v>
      </c>
      <c r="AD37" s="2" t="s">
        <v>954</v>
      </c>
      <c r="AE37" s="1">
        <f t="shared" si="1"/>
        <v>7</v>
      </c>
      <c r="AF37" s="1"/>
    </row>
    <row r="38" spans="1:32" x14ac:dyDescent="0.2">
      <c r="A38" s="14">
        <v>136</v>
      </c>
      <c r="B38" s="3" t="s">
        <v>956</v>
      </c>
      <c r="C38" s="27" t="s">
        <v>429</v>
      </c>
      <c r="D38" s="27" t="s">
        <v>17</v>
      </c>
      <c r="E38" s="4" t="s">
        <v>163</v>
      </c>
      <c r="F38" s="4" t="s">
        <v>448</v>
      </c>
      <c r="G38" s="4" t="s">
        <v>977</v>
      </c>
      <c r="H38" s="3" t="s">
        <v>8</v>
      </c>
      <c r="I38" s="27">
        <v>21.103629999999999</v>
      </c>
      <c r="J38" s="27">
        <v>-101.7011</v>
      </c>
      <c r="K38" s="3" t="s">
        <v>139</v>
      </c>
      <c r="L38" s="5" t="str">
        <f t="shared" si="0"/>
        <v>Ver en Google Maps</v>
      </c>
      <c r="M38" s="15">
        <v>1</v>
      </c>
      <c r="N38" s="7"/>
      <c r="O38" s="1">
        <f>DAY(Tabla1[[#This Row],[Fecha de rev]])</f>
        <v>0</v>
      </c>
      <c r="P38" s="1">
        <f>MONTH(Tabla1[[#This Row],[Fecha de rev]])</f>
        <v>1</v>
      </c>
      <c r="Q38" s="1">
        <f>YEAR(Tabla1[[#This Row],[Fecha de rev]])</f>
        <v>1900</v>
      </c>
      <c r="R38" s="1">
        <v>2</v>
      </c>
      <c r="S38" s="1" t="s">
        <v>138</v>
      </c>
      <c r="T38" s="1" t="s">
        <v>138</v>
      </c>
      <c r="U38" s="1" t="s">
        <v>138</v>
      </c>
      <c r="V38" s="1" t="s">
        <v>138</v>
      </c>
      <c r="W38" s="1" t="s">
        <v>138</v>
      </c>
      <c r="X38" s="1" t="s">
        <v>138</v>
      </c>
      <c r="Y38" s="1" t="s">
        <v>138</v>
      </c>
      <c r="Z38" s="1" t="str">
        <f>IF(Tabla1[[#This Row],[Bajada]] &lt; 14, "no", "si")</f>
        <v>no</v>
      </c>
      <c r="AC38" s="2" t="s">
        <v>968</v>
      </c>
      <c r="AD38" s="2" t="s">
        <v>957</v>
      </c>
      <c r="AE38" s="1">
        <f t="shared" si="1"/>
        <v>7</v>
      </c>
      <c r="AF38" s="1"/>
    </row>
    <row r="39" spans="1:32" x14ac:dyDescent="0.2">
      <c r="A39" s="14">
        <v>141</v>
      </c>
      <c r="B39" s="3" t="s">
        <v>956</v>
      </c>
      <c r="C39" s="27" t="s">
        <v>429</v>
      </c>
      <c r="D39" s="27" t="s">
        <v>17</v>
      </c>
      <c r="E39" s="4" t="s">
        <v>164</v>
      </c>
      <c r="F39" s="4" t="s">
        <v>449</v>
      </c>
      <c r="G39" s="4" t="s">
        <v>1005</v>
      </c>
      <c r="H39" s="3" t="s">
        <v>8</v>
      </c>
      <c r="I39" s="27">
        <v>21.11673</v>
      </c>
      <c r="J39" s="27">
        <v>-101.70174</v>
      </c>
      <c r="K39" s="3" t="s">
        <v>139</v>
      </c>
      <c r="L39" s="5" t="str">
        <f t="shared" si="0"/>
        <v>Ver en Google Maps</v>
      </c>
      <c r="M39" s="15">
        <v>1</v>
      </c>
      <c r="N39" s="7"/>
      <c r="O39" s="1">
        <f>DAY(Tabla1[[#This Row],[Fecha de rev]])</f>
        <v>0</v>
      </c>
      <c r="P39" s="1">
        <f>MONTH(Tabla1[[#This Row],[Fecha de rev]])</f>
        <v>1</v>
      </c>
      <c r="Q39" s="1">
        <f>YEAR(Tabla1[[#This Row],[Fecha de rev]])</f>
        <v>1900</v>
      </c>
      <c r="R39" s="1">
        <v>2</v>
      </c>
      <c r="S39" s="1" t="s">
        <v>138</v>
      </c>
      <c r="T39" s="1" t="s">
        <v>138</v>
      </c>
      <c r="U39" s="1" t="s">
        <v>138</v>
      </c>
      <c r="V39" s="1" t="s">
        <v>138</v>
      </c>
      <c r="W39" s="1" t="s">
        <v>138</v>
      </c>
      <c r="X39" s="1" t="s">
        <v>138</v>
      </c>
      <c r="Y39" s="1" t="s">
        <v>138</v>
      </c>
      <c r="Z39" s="1" t="str">
        <f>IF(Tabla1[[#This Row],[Bajada]] &lt; 14, "no", "si")</f>
        <v>no</v>
      </c>
      <c r="AC39" s="2" t="s">
        <v>968</v>
      </c>
      <c r="AD39" s="2" t="s">
        <v>957</v>
      </c>
      <c r="AE39" s="1">
        <f t="shared" si="1"/>
        <v>7</v>
      </c>
      <c r="AF39" s="1"/>
    </row>
    <row r="40" spans="1:32" x14ac:dyDescent="0.2">
      <c r="A40" s="14">
        <v>142</v>
      </c>
      <c r="B40" s="3" t="s">
        <v>956</v>
      </c>
      <c r="C40" s="27" t="s">
        <v>429</v>
      </c>
      <c r="D40" s="27" t="s">
        <v>17</v>
      </c>
      <c r="E40" s="4" t="s">
        <v>165</v>
      </c>
      <c r="F40" s="4" t="s">
        <v>450</v>
      </c>
      <c r="G40" s="4" t="s">
        <v>1006</v>
      </c>
      <c r="H40" s="3" t="s">
        <v>8</v>
      </c>
      <c r="I40" s="27">
        <v>21.127649999999999</v>
      </c>
      <c r="J40" s="27">
        <v>-101.64816</v>
      </c>
      <c r="K40" s="3" t="s">
        <v>139</v>
      </c>
      <c r="L40" s="5" t="str">
        <f t="shared" si="0"/>
        <v>Ver en Google Maps</v>
      </c>
      <c r="M40" s="15">
        <v>1</v>
      </c>
      <c r="N40" s="7">
        <v>45957</v>
      </c>
      <c r="O40" s="1">
        <f>DAY(Tabla1[[#This Row],[Fecha de rev]])</f>
        <v>27</v>
      </c>
      <c r="P40" s="1">
        <f>MONTH(Tabla1[[#This Row],[Fecha de rev]])</f>
        <v>10</v>
      </c>
      <c r="Q40" s="1">
        <f>YEAR(Tabla1[[#This Row],[Fecha de rev]])</f>
        <v>2025</v>
      </c>
      <c r="R40" s="1">
        <v>2</v>
      </c>
      <c r="S40" s="1" t="s">
        <v>138</v>
      </c>
      <c r="T40" s="1" t="s">
        <v>138</v>
      </c>
      <c r="U40" s="1" t="s">
        <v>138</v>
      </c>
      <c r="V40" s="1" t="s">
        <v>138</v>
      </c>
      <c r="W40" s="1" t="s">
        <v>138</v>
      </c>
      <c r="X40" s="1" t="s">
        <v>138</v>
      </c>
      <c r="Y40" s="1" t="s">
        <v>138</v>
      </c>
      <c r="Z40" s="1" t="str">
        <f>IF(Tabla1[[#This Row],[Bajada]] &lt; 14, "no", "si")</f>
        <v>si</v>
      </c>
      <c r="AA40" s="1">
        <v>98.2</v>
      </c>
      <c r="AB40" s="1">
        <v>78.599999999999994</v>
      </c>
      <c r="AC40" s="2" t="s">
        <v>968</v>
      </c>
      <c r="AD40" s="2" t="s">
        <v>954</v>
      </c>
      <c r="AE40" s="1">
        <f t="shared" si="1"/>
        <v>8</v>
      </c>
      <c r="AF40" s="1" t="s">
        <v>3116</v>
      </c>
    </row>
    <row r="41" spans="1:32" x14ac:dyDescent="0.2">
      <c r="A41" s="14">
        <v>144</v>
      </c>
      <c r="B41" s="3" t="s">
        <v>956</v>
      </c>
      <c r="C41" s="27" t="s">
        <v>429</v>
      </c>
      <c r="D41" s="27" t="s">
        <v>17</v>
      </c>
      <c r="E41" s="4" t="s">
        <v>166</v>
      </c>
      <c r="F41" s="4" t="s">
        <v>451</v>
      </c>
      <c r="G41" s="4" t="s">
        <v>1007</v>
      </c>
      <c r="H41" s="3" t="s">
        <v>8</v>
      </c>
      <c r="I41" s="27">
        <v>21.12003</v>
      </c>
      <c r="J41" s="27">
        <v>-101.70858</v>
      </c>
      <c r="K41" s="3" t="s">
        <v>139</v>
      </c>
      <c r="L41" s="5" t="str">
        <f t="shared" si="0"/>
        <v>Ver en Google Maps</v>
      </c>
      <c r="M41" s="15">
        <v>1</v>
      </c>
      <c r="N41" s="7"/>
      <c r="O41" s="1">
        <f>DAY(Tabla1[[#This Row],[Fecha de rev]])</f>
        <v>0</v>
      </c>
      <c r="P41" s="1">
        <f>MONTH(Tabla1[[#This Row],[Fecha de rev]])</f>
        <v>1</v>
      </c>
      <c r="Q41" s="1">
        <f>YEAR(Tabla1[[#This Row],[Fecha de rev]])</f>
        <v>1900</v>
      </c>
      <c r="R41" s="1">
        <v>2</v>
      </c>
      <c r="S41" s="1" t="s">
        <v>138</v>
      </c>
      <c r="T41" s="1" t="s">
        <v>138</v>
      </c>
      <c r="U41" s="1" t="s">
        <v>138</v>
      </c>
      <c r="V41" s="1" t="s">
        <v>138</v>
      </c>
      <c r="W41" s="1" t="s">
        <v>138</v>
      </c>
      <c r="X41" s="1" t="s">
        <v>138</v>
      </c>
      <c r="Y41" s="1" t="s">
        <v>138</v>
      </c>
      <c r="Z41" s="1" t="str">
        <f>IF(Tabla1[[#This Row],[Bajada]] &lt; 14, "no", "si")</f>
        <v>no</v>
      </c>
      <c r="AC41" s="2" t="s">
        <v>968</v>
      </c>
      <c r="AD41" s="2" t="s">
        <v>954</v>
      </c>
      <c r="AE41" s="1">
        <f t="shared" si="1"/>
        <v>7</v>
      </c>
      <c r="AF41" s="1"/>
    </row>
    <row r="42" spans="1:32" x14ac:dyDescent="0.2">
      <c r="A42" s="14">
        <v>146</v>
      </c>
      <c r="B42" s="3" t="s">
        <v>956</v>
      </c>
      <c r="C42" s="27" t="s">
        <v>429</v>
      </c>
      <c r="D42" s="27" t="s">
        <v>17</v>
      </c>
      <c r="E42" s="4" t="s">
        <v>167</v>
      </c>
      <c r="F42" s="4" t="s">
        <v>452</v>
      </c>
      <c r="G42" s="4" t="s">
        <v>1008</v>
      </c>
      <c r="H42" s="3" t="s">
        <v>8</v>
      </c>
      <c r="I42" s="27">
        <v>21.137309999999999</v>
      </c>
      <c r="J42" s="27">
        <v>-101.71594</v>
      </c>
      <c r="K42" s="3"/>
      <c r="L42" s="5" t="str">
        <f t="shared" si="0"/>
        <v>Ver en Google Maps</v>
      </c>
      <c r="M42" s="15">
        <v>1</v>
      </c>
      <c r="O42" s="1">
        <f>DAY(Tabla1[[#This Row],[Fecha de rev]])</f>
        <v>0</v>
      </c>
      <c r="P42" s="1">
        <f>MONTH(Tabla1[[#This Row],[Fecha de rev]])</f>
        <v>1</v>
      </c>
      <c r="Q42" s="1">
        <f>YEAR(Tabla1[[#This Row],[Fecha de rev]])</f>
        <v>1900</v>
      </c>
      <c r="Z42" s="1" t="str">
        <f>IF(Tabla1[[#This Row],[Bajada]] &lt; 14, "no", "si")</f>
        <v>no</v>
      </c>
      <c r="AC42" s="1"/>
      <c r="AF42" s="1"/>
    </row>
    <row r="43" spans="1:32" x14ac:dyDescent="0.2">
      <c r="A43" s="14">
        <v>147</v>
      </c>
      <c r="B43" s="3" t="s">
        <v>956</v>
      </c>
      <c r="C43" s="27" t="s">
        <v>429</v>
      </c>
      <c r="D43" s="27" t="s">
        <v>17</v>
      </c>
      <c r="E43" s="4" t="s">
        <v>168</v>
      </c>
      <c r="F43" s="4" t="s">
        <v>453</v>
      </c>
      <c r="G43" s="4" t="s">
        <v>1009</v>
      </c>
      <c r="H43" s="3" t="s">
        <v>8</v>
      </c>
      <c r="I43" s="27">
        <v>21.108720000000002</v>
      </c>
      <c r="J43" s="27">
        <v>-101.69521</v>
      </c>
      <c r="K43" s="3" t="s">
        <v>139</v>
      </c>
      <c r="L43" s="5" t="str">
        <f t="shared" si="0"/>
        <v>Ver en Google Maps</v>
      </c>
      <c r="M43" s="15">
        <v>1</v>
      </c>
      <c r="N43" s="7"/>
      <c r="O43" s="1">
        <f>DAY(Tabla1[[#This Row],[Fecha de rev]])</f>
        <v>0</v>
      </c>
      <c r="P43" s="1">
        <f>MONTH(Tabla1[[#This Row],[Fecha de rev]])</f>
        <v>1</v>
      </c>
      <c r="Q43" s="1">
        <f>YEAR(Tabla1[[#This Row],[Fecha de rev]])</f>
        <v>1900</v>
      </c>
      <c r="R43" s="1">
        <v>2</v>
      </c>
      <c r="S43" s="1" t="s">
        <v>138</v>
      </c>
      <c r="T43" s="1" t="s">
        <v>138</v>
      </c>
      <c r="U43" s="1" t="s">
        <v>138</v>
      </c>
      <c r="V43" s="1" t="s">
        <v>138</v>
      </c>
      <c r="W43" s="1" t="s">
        <v>138</v>
      </c>
      <c r="X43" s="1" t="s">
        <v>138</v>
      </c>
      <c r="Y43" s="1" t="s">
        <v>138</v>
      </c>
      <c r="Z43" s="1" t="str">
        <f>IF(Tabla1[[#This Row],[Bajada]] &lt; 14, "no", "si")</f>
        <v>no</v>
      </c>
      <c r="AC43" s="2" t="s">
        <v>968</v>
      </c>
      <c r="AD43" s="2" t="s">
        <v>957</v>
      </c>
      <c r="AE43" s="1">
        <f t="shared" si="1"/>
        <v>7</v>
      </c>
      <c r="AF43" s="1"/>
    </row>
    <row r="44" spans="1:32" x14ac:dyDescent="0.2">
      <c r="A44" s="14">
        <v>148</v>
      </c>
      <c r="B44" s="3" t="s">
        <v>956</v>
      </c>
      <c r="C44" s="27" t="s">
        <v>429</v>
      </c>
      <c r="D44" s="27" t="s">
        <v>17</v>
      </c>
      <c r="E44" s="4" t="s">
        <v>169</v>
      </c>
      <c r="F44" s="4" t="s">
        <v>454</v>
      </c>
      <c r="G44" s="4" t="s">
        <v>1010</v>
      </c>
      <c r="H44" s="3" t="s">
        <v>8</v>
      </c>
      <c r="I44" s="27">
        <v>21.134519999999998</v>
      </c>
      <c r="J44" s="27">
        <v>-101.70735000000001</v>
      </c>
      <c r="K44" s="3" t="s">
        <v>3058</v>
      </c>
      <c r="L44" s="5" t="str">
        <f t="shared" si="0"/>
        <v>Ver en Google Maps</v>
      </c>
      <c r="M44" s="15">
        <v>1</v>
      </c>
      <c r="N44" s="7"/>
      <c r="O44" s="1">
        <f>DAY(Tabla1[[#This Row],[Fecha de rev]])</f>
        <v>0</v>
      </c>
      <c r="P44" s="1">
        <f>MONTH(Tabla1[[#This Row],[Fecha de rev]])</f>
        <v>1</v>
      </c>
      <c r="Q44" s="1">
        <f>YEAR(Tabla1[[#This Row],[Fecha de rev]])</f>
        <v>1900</v>
      </c>
      <c r="R44" s="1">
        <v>2</v>
      </c>
      <c r="Z44" s="1" t="str">
        <f>IF(Tabla1[[#This Row],[Bajada]] &lt; 14, "no", "si")</f>
        <v>no</v>
      </c>
      <c r="AC44" s="2" t="s">
        <v>968</v>
      </c>
      <c r="AD44" s="2" t="s">
        <v>954</v>
      </c>
      <c r="AE44" s="1">
        <f t="shared" si="1"/>
        <v>0</v>
      </c>
      <c r="AF44" s="1"/>
    </row>
    <row r="45" spans="1:32" x14ac:dyDescent="0.2">
      <c r="A45" s="14">
        <v>149</v>
      </c>
      <c r="B45" s="3" t="s">
        <v>956</v>
      </c>
      <c r="C45" s="27" t="s">
        <v>429</v>
      </c>
      <c r="D45" s="27" t="s">
        <v>17</v>
      </c>
      <c r="E45" s="4" t="s">
        <v>170</v>
      </c>
      <c r="F45" s="4" t="s">
        <v>455</v>
      </c>
      <c r="G45" s="4" t="s">
        <v>1011</v>
      </c>
      <c r="H45" s="3" t="s">
        <v>8</v>
      </c>
      <c r="I45" s="27">
        <v>21.106089999999998</v>
      </c>
      <c r="J45" s="27">
        <v>-101.70782</v>
      </c>
      <c r="K45" s="3"/>
      <c r="L45" s="5" t="str">
        <f t="shared" si="0"/>
        <v>Ver en Google Maps</v>
      </c>
      <c r="M45" s="15">
        <v>2</v>
      </c>
      <c r="O45" s="1">
        <f>DAY(Tabla1[[#This Row],[Fecha de rev]])</f>
        <v>0</v>
      </c>
      <c r="P45" s="1">
        <f>MONTH(Tabla1[[#This Row],[Fecha de rev]])</f>
        <v>1</v>
      </c>
      <c r="Q45" s="1">
        <f>YEAR(Tabla1[[#This Row],[Fecha de rev]])</f>
        <v>1900</v>
      </c>
      <c r="Z45" s="1" t="str">
        <f>IF(Tabla1[[#This Row],[Bajada]] &lt; 14, "no", "si")</f>
        <v>no</v>
      </c>
      <c r="AC45" s="1"/>
      <c r="AF45" s="1"/>
    </row>
    <row r="46" spans="1:32" x14ac:dyDescent="0.2">
      <c r="A46" s="14">
        <v>163</v>
      </c>
      <c r="B46" s="3" t="s">
        <v>956</v>
      </c>
      <c r="C46" s="27" t="s">
        <v>429</v>
      </c>
      <c r="D46" s="27" t="s">
        <v>17</v>
      </c>
      <c r="E46" s="4" t="s">
        <v>171</v>
      </c>
      <c r="F46" s="4" t="s">
        <v>456</v>
      </c>
      <c r="G46" s="4" t="s">
        <v>1012</v>
      </c>
      <c r="H46" s="3" t="s">
        <v>8</v>
      </c>
      <c r="I46" s="27">
        <v>21.102589999999999</v>
      </c>
      <c r="J46" s="27">
        <v>-101.66410999999999</v>
      </c>
      <c r="K46" s="3" t="s">
        <v>139</v>
      </c>
      <c r="L46" s="5" t="str">
        <f t="shared" si="0"/>
        <v>Ver en Google Maps</v>
      </c>
      <c r="M46" s="15">
        <v>2</v>
      </c>
      <c r="N46" s="7"/>
      <c r="O46" s="1">
        <f>DAY(Tabla1[[#This Row],[Fecha de rev]])</f>
        <v>0</v>
      </c>
      <c r="P46" s="1">
        <f>MONTH(Tabla1[[#This Row],[Fecha de rev]])</f>
        <v>1</v>
      </c>
      <c r="Q46" s="1">
        <f>YEAR(Tabla1[[#This Row],[Fecha de rev]])</f>
        <v>1900</v>
      </c>
      <c r="R46" s="1">
        <v>2</v>
      </c>
      <c r="S46" s="1" t="s">
        <v>138</v>
      </c>
      <c r="T46" s="1" t="s">
        <v>138</v>
      </c>
      <c r="U46" s="1" t="s">
        <v>138</v>
      </c>
      <c r="V46" s="1" t="s">
        <v>138</v>
      </c>
      <c r="W46" s="1" t="s">
        <v>138</v>
      </c>
      <c r="X46" s="1" t="s">
        <v>138</v>
      </c>
      <c r="Y46" s="1" t="s">
        <v>138</v>
      </c>
      <c r="Z46" s="1" t="str">
        <f>IF(Tabla1[[#This Row],[Bajada]] &lt; 14, "no", "si")</f>
        <v>no</v>
      </c>
      <c r="AC46" s="2" t="s">
        <v>968</v>
      </c>
      <c r="AD46" s="2" t="s">
        <v>954</v>
      </c>
      <c r="AE46" s="1">
        <f t="shared" si="1"/>
        <v>7</v>
      </c>
      <c r="AF46" s="1"/>
    </row>
    <row r="47" spans="1:32" x14ac:dyDescent="0.2">
      <c r="A47" s="14">
        <v>164</v>
      </c>
      <c r="B47" s="3" t="s">
        <v>956</v>
      </c>
      <c r="C47" s="27" t="s">
        <v>429</v>
      </c>
      <c r="D47" s="27" t="s">
        <v>17</v>
      </c>
      <c r="E47" s="4" t="s">
        <v>172</v>
      </c>
      <c r="F47" s="4" t="s">
        <v>457</v>
      </c>
      <c r="G47" s="4" t="s">
        <v>1013</v>
      </c>
      <c r="H47" s="3" t="s">
        <v>8</v>
      </c>
      <c r="I47" s="27">
        <v>21.139299999999999</v>
      </c>
      <c r="J47" s="27">
        <v>-101.69745</v>
      </c>
      <c r="K47" s="3" t="s">
        <v>139</v>
      </c>
      <c r="L47" s="5" t="str">
        <f t="shared" si="0"/>
        <v>Ver en Google Maps</v>
      </c>
      <c r="M47" s="15">
        <v>2</v>
      </c>
      <c r="N47" s="7">
        <v>45958</v>
      </c>
      <c r="O47" s="1">
        <f>DAY(Tabla1[[#This Row],[Fecha de rev]])</f>
        <v>28</v>
      </c>
      <c r="P47" s="1">
        <f>MONTH(Tabla1[[#This Row],[Fecha de rev]])</f>
        <v>10</v>
      </c>
      <c r="Q47" s="1">
        <f>YEAR(Tabla1[[#This Row],[Fecha de rev]])</f>
        <v>2025</v>
      </c>
      <c r="R47" s="1">
        <v>2</v>
      </c>
      <c r="S47" s="1" t="s">
        <v>138</v>
      </c>
      <c r="T47" s="1" t="s">
        <v>138</v>
      </c>
      <c r="U47" s="1" t="s">
        <v>138</v>
      </c>
      <c r="V47" s="1" t="s">
        <v>138</v>
      </c>
      <c r="W47" s="1" t="s">
        <v>138</v>
      </c>
      <c r="X47" s="1" t="s">
        <v>138</v>
      </c>
      <c r="Y47" s="1" t="s">
        <v>138</v>
      </c>
      <c r="Z47" s="1" t="str">
        <f>IF(Tabla1[[#This Row],[Bajada]] &lt; 14, "no", "si")</f>
        <v>si</v>
      </c>
      <c r="AA47" s="1">
        <v>34.5</v>
      </c>
      <c r="AB47" s="1">
        <v>22.2</v>
      </c>
      <c r="AC47" s="2" t="s">
        <v>968</v>
      </c>
      <c r="AD47" s="2" t="s">
        <v>954</v>
      </c>
      <c r="AE47" s="1">
        <f t="shared" si="1"/>
        <v>8</v>
      </c>
      <c r="AF47" s="1" t="s">
        <v>3116</v>
      </c>
    </row>
    <row r="48" spans="1:32" x14ac:dyDescent="0.2">
      <c r="A48" s="14">
        <v>165</v>
      </c>
      <c r="B48" s="3" t="s">
        <v>956</v>
      </c>
      <c r="C48" s="27" t="s">
        <v>429</v>
      </c>
      <c r="D48" s="27" t="s">
        <v>17</v>
      </c>
      <c r="E48" s="4" t="s">
        <v>173</v>
      </c>
      <c r="F48" s="4" t="s">
        <v>458</v>
      </c>
      <c r="G48" s="4" t="s">
        <v>1014</v>
      </c>
      <c r="H48" s="3" t="s">
        <v>8</v>
      </c>
      <c r="I48" s="27">
        <v>21.079419999999999</v>
      </c>
      <c r="J48" s="27">
        <v>-101.65515000000001</v>
      </c>
      <c r="K48" s="3"/>
      <c r="L48" s="5" t="str">
        <f t="shared" si="0"/>
        <v>Ver en Google Maps</v>
      </c>
      <c r="M48" s="15">
        <v>1</v>
      </c>
      <c r="O48" s="1">
        <f>DAY(Tabla1[[#This Row],[Fecha de rev]])</f>
        <v>0</v>
      </c>
      <c r="P48" s="1">
        <f>MONTH(Tabla1[[#This Row],[Fecha de rev]])</f>
        <v>1</v>
      </c>
      <c r="Q48" s="1">
        <f>YEAR(Tabla1[[#This Row],[Fecha de rev]])</f>
        <v>1900</v>
      </c>
      <c r="Z48" s="1" t="str">
        <f>IF(Tabla1[[#This Row],[Bajada]] &lt; 14, "no", "si")</f>
        <v>no</v>
      </c>
      <c r="AC48" s="1"/>
      <c r="AF48" s="1"/>
    </row>
    <row r="49" spans="1:32" x14ac:dyDescent="0.2">
      <c r="A49" s="14">
        <v>187</v>
      </c>
      <c r="B49" s="3" t="s">
        <v>956</v>
      </c>
      <c r="C49" s="27" t="s">
        <v>429</v>
      </c>
      <c r="D49" s="27" t="s">
        <v>17</v>
      </c>
      <c r="E49" s="4" t="s">
        <v>174</v>
      </c>
      <c r="F49" s="4" t="s">
        <v>459</v>
      </c>
      <c r="G49" s="4" t="s">
        <v>23</v>
      </c>
      <c r="H49" s="3" t="s">
        <v>8</v>
      </c>
      <c r="I49" s="27">
        <v>21.09562</v>
      </c>
      <c r="J49" s="27">
        <v>-101.71724</v>
      </c>
      <c r="K49" s="3"/>
      <c r="L49" s="5" t="str">
        <f t="shared" si="0"/>
        <v>Ver en Google Maps</v>
      </c>
      <c r="M49" s="15">
        <v>1</v>
      </c>
      <c r="O49" s="1">
        <f>DAY(Tabla1[[#This Row],[Fecha de rev]])</f>
        <v>0</v>
      </c>
      <c r="P49" s="1">
        <f>MONTH(Tabla1[[#This Row],[Fecha de rev]])</f>
        <v>1</v>
      </c>
      <c r="Q49" s="1">
        <f>YEAR(Tabla1[[#This Row],[Fecha de rev]])</f>
        <v>1900</v>
      </c>
      <c r="Z49" s="1" t="str">
        <f>IF(Tabla1[[#This Row],[Bajada]] &lt; 14, "no", "si")</f>
        <v>no</v>
      </c>
      <c r="AC49" s="1"/>
      <c r="AF49" s="1"/>
    </row>
    <row r="50" spans="1:32" x14ac:dyDescent="0.2">
      <c r="A50" s="14">
        <v>190</v>
      </c>
      <c r="B50" s="3" t="s">
        <v>956</v>
      </c>
      <c r="C50" s="27" t="s">
        <v>429</v>
      </c>
      <c r="D50" s="27" t="s">
        <v>17</v>
      </c>
      <c r="E50" s="4" t="s">
        <v>175</v>
      </c>
      <c r="F50" s="4" t="s">
        <v>460</v>
      </c>
      <c r="G50" s="4" t="s">
        <v>1015</v>
      </c>
      <c r="H50" s="3" t="s">
        <v>8</v>
      </c>
      <c r="I50" s="27">
        <v>21.093883999999999</v>
      </c>
      <c r="J50" s="27">
        <v>-101.695656</v>
      </c>
      <c r="K50" s="3"/>
      <c r="L50" s="5" t="str">
        <f t="shared" si="0"/>
        <v>Ver en Google Maps</v>
      </c>
      <c r="M50" s="15">
        <v>1</v>
      </c>
      <c r="O50" s="1">
        <f>DAY(Tabla1[[#This Row],[Fecha de rev]])</f>
        <v>0</v>
      </c>
      <c r="P50" s="1">
        <f>MONTH(Tabla1[[#This Row],[Fecha de rev]])</f>
        <v>1</v>
      </c>
      <c r="Q50" s="1">
        <f>YEAR(Tabla1[[#This Row],[Fecha de rev]])</f>
        <v>1900</v>
      </c>
      <c r="Z50" s="1" t="str">
        <f>IF(Tabla1[[#This Row],[Bajada]] &lt; 14, "no", "si")</f>
        <v>no</v>
      </c>
      <c r="AC50" s="1"/>
      <c r="AF50" s="1"/>
    </row>
    <row r="51" spans="1:32" x14ac:dyDescent="0.2">
      <c r="A51" s="14">
        <v>191</v>
      </c>
      <c r="B51" s="3" t="s">
        <v>956</v>
      </c>
      <c r="C51" s="27" t="s">
        <v>429</v>
      </c>
      <c r="D51" s="27" t="s">
        <v>17</v>
      </c>
      <c r="E51" s="4" t="s">
        <v>176</v>
      </c>
      <c r="F51" s="4" t="s">
        <v>461</v>
      </c>
      <c r="G51" s="4" t="s">
        <v>1016</v>
      </c>
      <c r="H51" s="3" t="s">
        <v>8</v>
      </c>
      <c r="I51" s="27">
        <v>21.10941</v>
      </c>
      <c r="J51" s="27">
        <v>-101.70592000000001</v>
      </c>
      <c r="K51" s="3"/>
      <c r="L51" s="5" t="str">
        <f t="shared" si="0"/>
        <v>Ver en Google Maps</v>
      </c>
      <c r="M51" s="15">
        <v>1</v>
      </c>
      <c r="O51" s="1">
        <f>DAY(Tabla1[[#This Row],[Fecha de rev]])</f>
        <v>0</v>
      </c>
      <c r="P51" s="1">
        <f>MONTH(Tabla1[[#This Row],[Fecha de rev]])</f>
        <v>1</v>
      </c>
      <c r="Q51" s="1">
        <f>YEAR(Tabla1[[#This Row],[Fecha de rev]])</f>
        <v>1900</v>
      </c>
      <c r="Z51" s="1" t="str">
        <f>IF(Tabla1[[#This Row],[Bajada]] &lt; 14, "no", "si")</f>
        <v>no</v>
      </c>
      <c r="AC51" s="1"/>
      <c r="AF51" s="1"/>
    </row>
    <row r="52" spans="1:32" x14ac:dyDescent="0.2">
      <c r="A52" s="14">
        <v>198</v>
      </c>
      <c r="B52" s="3" t="s">
        <v>956</v>
      </c>
      <c r="C52" s="27" t="s">
        <v>429</v>
      </c>
      <c r="D52" s="27" t="s">
        <v>17</v>
      </c>
      <c r="E52" s="4" t="s">
        <v>24</v>
      </c>
      <c r="F52" s="4" t="s">
        <v>462</v>
      </c>
      <c r="G52" s="4" t="s">
        <v>1017</v>
      </c>
      <c r="H52" s="3" t="s">
        <v>8</v>
      </c>
      <c r="I52" s="27">
        <v>21.087012000000001</v>
      </c>
      <c r="J52" s="27">
        <v>-101.63592800000001</v>
      </c>
      <c r="K52" s="3"/>
      <c r="L52" s="5" t="str">
        <f t="shared" si="0"/>
        <v>Ver en Google Maps</v>
      </c>
      <c r="M52" s="15">
        <v>1</v>
      </c>
      <c r="O52" s="1">
        <f>DAY(Tabla1[[#This Row],[Fecha de rev]])</f>
        <v>0</v>
      </c>
      <c r="P52" s="1">
        <f>MONTH(Tabla1[[#This Row],[Fecha de rev]])</f>
        <v>1</v>
      </c>
      <c r="Q52" s="1">
        <f>YEAR(Tabla1[[#This Row],[Fecha de rev]])</f>
        <v>1900</v>
      </c>
      <c r="Z52" s="1" t="str">
        <f>IF(Tabla1[[#This Row],[Bajada]] &lt; 14, "no", "si")</f>
        <v>no</v>
      </c>
      <c r="AC52" s="1"/>
      <c r="AF52" s="1"/>
    </row>
    <row r="53" spans="1:32" x14ac:dyDescent="0.2">
      <c r="A53" s="14">
        <v>199</v>
      </c>
      <c r="B53" s="3" t="s">
        <v>956</v>
      </c>
      <c r="C53" s="27" t="s">
        <v>429</v>
      </c>
      <c r="D53" s="27" t="s">
        <v>17</v>
      </c>
      <c r="E53" s="4" t="s">
        <v>25</v>
      </c>
      <c r="F53" s="4" t="s">
        <v>463</v>
      </c>
      <c r="G53" s="4" t="s">
        <v>1018</v>
      </c>
      <c r="H53" s="3" t="s">
        <v>8</v>
      </c>
      <c r="I53" s="27">
        <v>21.070202999999999</v>
      </c>
      <c r="J53" s="27">
        <v>-101.586367</v>
      </c>
      <c r="K53" s="3"/>
      <c r="L53" s="5" t="str">
        <f t="shared" si="0"/>
        <v>Ver en Google Maps</v>
      </c>
      <c r="M53" s="15">
        <v>1</v>
      </c>
      <c r="O53" s="1">
        <f>DAY(Tabla1[[#This Row],[Fecha de rev]])</f>
        <v>0</v>
      </c>
      <c r="P53" s="1">
        <f>MONTH(Tabla1[[#This Row],[Fecha de rev]])</f>
        <v>1</v>
      </c>
      <c r="Q53" s="1">
        <f>YEAR(Tabla1[[#This Row],[Fecha de rev]])</f>
        <v>1900</v>
      </c>
      <c r="Z53" s="1" t="str">
        <f>IF(Tabla1[[#This Row],[Bajada]] &lt; 14, "no", "si")</f>
        <v>no</v>
      </c>
      <c r="AC53" s="1"/>
      <c r="AF53" s="1"/>
    </row>
    <row r="54" spans="1:32" x14ac:dyDescent="0.2">
      <c r="A54" s="14">
        <v>200</v>
      </c>
      <c r="B54" s="3" t="s">
        <v>956</v>
      </c>
      <c r="C54" s="27" t="s">
        <v>429</v>
      </c>
      <c r="D54" s="27" t="s">
        <v>17</v>
      </c>
      <c r="E54" s="4" t="s">
        <v>26</v>
      </c>
      <c r="F54" s="4" t="s">
        <v>464</v>
      </c>
      <c r="G54" s="4" t="s">
        <v>1019</v>
      </c>
      <c r="H54" s="3" t="s">
        <v>8</v>
      </c>
      <c r="I54" s="27">
        <v>21.11598</v>
      </c>
      <c r="J54" s="27">
        <v>-101.58891</v>
      </c>
      <c r="K54" s="3" t="s">
        <v>139</v>
      </c>
      <c r="L54" s="5" t="str">
        <f t="shared" si="0"/>
        <v>Ver en Google Maps</v>
      </c>
      <c r="M54" s="15">
        <v>1</v>
      </c>
      <c r="N54" s="7">
        <v>45957</v>
      </c>
      <c r="O54" s="1">
        <f>DAY(Tabla1[[#This Row],[Fecha de rev]])</f>
        <v>27</v>
      </c>
      <c r="P54" s="1">
        <f>MONTH(Tabla1[[#This Row],[Fecha de rev]])</f>
        <v>10</v>
      </c>
      <c r="Q54" s="1">
        <f>YEAR(Tabla1[[#This Row],[Fecha de rev]])</f>
        <v>2025</v>
      </c>
      <c r="R54" s="1">
        <v>2</v>
      </c>
      <c r="S54" s="1" t="s">
        <v>138</v>
      </c>
      <c r="T54" s="1" t="s">
        <v>138</v>
      </c>
      <c r="U54" s="1" t="s">
        <v>138</v>
      </c>
      <c r="V54" s="1" t="s">
        <v>138</v>
      </c>
      <c r="W54" s="1" t="s">
        <v>138</v>
      </c>
      <c r="X54" s="1" t="s">
        <v>138</v>
      </c>
      <c r="Y54" s="1" t="s">
        <v>138</v>
      </c>
      <c r="Z54" s="1" t="str">
        <f>IF(Tabla1[[#This Row],[Bajada]] &lt; 14, "no", "si")</f>
        <v>si</v>
      </c>
      <c r="AA54" s="1">
        <v>83.7</v>
      </c>
      <c r="AB54" s="1">
        <v>31.2</v>
      </c>
      <c r="AC54" s="2" t="s">
        <v>968</v>
      </c>
      <c r="AD54" s="2" t="s">
        <v>954</v>
      </c>
      <c r="AE54" s="1">
        <f t="shared" si="1"/>
        <v>8</v>
      </c>
      <c r="AF54" s="1" t="s">
        <v>3116</v>
      </c>
    </row>
    <row r="55" spans="1:32" x14ac:dyDescent="0.2">
      <c r="A55" s="14">
        <v>202</v>
      </c>
      <c r="B55" s="3" t="s">
        <v>956</v>
      </c>
      <c r="C55" s="27" t="s">
        <v>429</v>
      </c>
      <c r="D55" s="27" t="s">
        <v>17</v>
      </c>
      <c r="E55" s="4" t="s">
        <v>27</v>
      </c>
      <c r="F55" s="4" t="s">
        <v>465</v>
      </c>
      <c r="G55" s="4" t="s">
        <v>1020</v>
      </c>
      <c r="H55" s="3" t="s">
        <v>8</v>
      </c>
      <c r="I55" s="27">
        <v>21.115290000000002</v>
      </c>
      <c r="J55" s="27">
        <v>-101.72177000000001</v>
      </c>
      <c r="K55" s="3" t="s">
        <v>139</v>
      </c>
      <c r="L55" s="5" t="str">
        <f t="shared" si="0"/>
        <v>Ver en Google Maps</v>
      </c>
      <c r="M55" s="15">
        <v>1</v>
      </c>
      <c r="N55" s="7"/>
      <c r="O55" s="1">
        <f>DAY(Tabla1[[#This Row],[Fecha de rev]])</f>
        <v>0</v>
      </c>
      <c r="P55" s="1">
        <f>MONTH(Tabla1[[#This Row],[Fecha de rev]])</f>
        <v>1</v>
      </c>
      <c r="Q55" s="1">
        <f>YEAR(Tabla1[[#This Row],[Fecha de rev]])</f>
        <v>1900</v>
      </c>
      <c r="R55" s="1">
        <v>2</v>
      </c>
      <c r="S55" s="1" t="s">
        <v>138</v>
      </c>
      <c r="T55" s="1" t="s">
        <v>138</v>
      </c>
      <c r="U55" s="1" t="s">
        <v>138</v>
      </c>
      <c r="V55" s="1" t="s">
        <v>138</v>
      </c>
      <c r="W55" s="1" t="s">
        <v>138</v>
      </c>
      <c r="X55" s="1" t="s">
        <v>138</v>
      </c>
      <c r="Y55" s="1" t="s">
        <v>138</v>
      </c>
      <c r="Z55" s="1" t="str">
        <f>IF(Tabla1[[#This Row],[Bajada]] &lt; 14, "no", "si")</f>
        <v>no</v>
      </c>
      <c r="AC55" s="2" t="s">
        <v>968</v>
      </c>
      <c r="AD55" s="2" t="s">
        <v>954</v>
      </c>
      <c r="AE55" s="1">
        <f t="shared" si="1"/>
        <v>7</v>
      </c>
      <c r="AF55" s="1"/>
    </row>
    <row r="56" spans="1:32" x14ac:dyDescent="0.2">
      <c r="A56" s="14">
        <v>203</v>
      </c>
      <c r="B56" s="3" t="s">
        <v>956</v>
      </c>
      <c r="C56" s="27" t="s">
        <v>429</v>
      </c>
      <c r="D56" s="27" t="s">
        <v>17</v>
      </c>
      <c r="E56" s="4" t="s">
        <v>28</v>
      </c>
      <c r="F56" s="4" t="s">
        <v>466</v>
      </c>
      <c r="G56" s="4" t="s">
        <v>29</v>
      </c>
      <c r="H56" s="3" t="s">
        <v>8</v>
      </c>
      <c r="I56" s="27">
        <v>21.092079999999999</v>
      </c>
      <c r="J56" s="27">
        <v>-101.65698999999999</v>
      </c>
      <c r="K56" s="3"/>
      <c r="L56" s="5" t="str">
        <f t="shared" si="0"/>
        <v>Ver en Google Maps</v>
      </c>
      <c r="M56" s="15">
        <v>1</v>
      </c>
      <c r="O56" s="1">
        <f>DAY(Tabla1[[#This Row],[Fecha de rev]])</f>
        <v>0</v>
      </c>
      <c r="P56" s="1">
        <f>MONTH(Tabla1[[#This Row],[Fecha de rev]])</f>
        <v>1</v>
      </c>
      <c r="Q56" s="1">
        <f>YEAR(Tabla1[[#This Row],[Fecha de rev]])</f>
        <v>1900</v>
      </c>
      <c r="Z56" s="1" t="str">
        <f>IF(Tabla1[[#This Row],[Bajada]] &lt; 14, "no", "si")</f>
        <v>no</v>
      </c>
      <c r="AC56" s="1"/>
      <c r="AF56" s="1"/>
    </row>
    <row r="57" spans="1:32" x14ac:dyDescent="0.2">
      <c r="A57" s="14">
        <v>204</v>
      </c>
      <c r="B57" s="3" t="s">
        <v>956</v>
      </c>
      <c r="C57" s="27" t="s">
        <v>429</v>
      </c>
      <c r="D57" s="27" t="s">
        <v>17</v>
      </c>
      <c r="E57" s="4" t="s">
        <v>30</v>
      </c>
      <c r="F57" s="4" t="s">
        <v>467</v>
      </c>
      <c r="G57" s="4" t="s">
        <v>1021</v>
      </c>
      <c r="H57" s="3" t="s">
        <v>8</v>
      </c>
      <c r="I57" s="27">
        <v>21.115172000000001</v>
      </c>
      <c r="J57" s="27">
        <v>-101.63907</v>
      </c>
      <c r="K57" s="3" t="s">
        <v>139</v>
      </c>
      <c r="L57" s="5" t="str">
        <f t="shared" si="0"/>
        <v>Ver en Google Maps</v>
      </c>
      <c r="M57" s="15">
        <v>1</v>
      </c>
      <c r="N57" s="7">
        <v>45957</v>
      </c>
      <c r="O57" s="1">
        <f>DAY(Tabla1[[#This Row],[Fecha de rev]])</f>
        <v>27</v>
      </c>
      <c r="P57" s="1">
        <f>MONTH(Tabla1[[#This Row],[Fecha de rev]])</f>
        <v>10</v>
      </c>
      <c r="Q57" s="1">
        <f>YEAR(Tabla1[[#This Row],[Fecha de rev]])</f>
        <v>2025</v>
      </c>
      <c r="R57" s="1">
        <v>2</v>
      </c>
      <c r="S57" s="1" t="s">
        <v>138</v>
      </c>
      <c r="T57" s="1" t="s">
        <v>138</v>
      </c>
      <c r="U57" s="1" t="s">
        <v>138</v>
      </c>
      <c r="V57" s="1" t="s">
        <v>138</v>
      </c>
      <c r="W57" s="1" t="s">
        <v>138</v>
      </c>
      <c r="X57" s="1" t="s">
        <v>138</v>
      </c>
      <c r="Y57" s="1" t="s">
        <v>138</v>
      </c>
      <c r="Z57" s="1" t="str">
        <f>IF(Tabla1[[#This Row],[Bajada]] &lt; 14, "no", "si")</f>
        <v>si</v>
      </c>
      <c r="AA57" s="1">
        <v>83.2</v>
      </c>
      <c r="AB57" s="1">
        <v>22.1</v>
      </c>
      <c r="AC57" s="2" t="s">
        <v>968</v>
      </c>
      <c r="AD57" s="2" t="s">
        <v>954</v>
      </c>
      <c r="AE57" s="1">
        <f t="shared" si="1"/>
        <v>8</v>
      </c>
      <c r="AF57" s="1" t="s">
        <v>3116</v>
      </c>
    </row>
    <row r="58" spans="1:32" x14ac:dyDescent="0.2">
      <c r="A58" s="14">
        <v>205</v>
      </c>
      <c r="B58" s="3" t="s">
        <v>956</v>
      </c>
      <c r="C58" s="27" t="s">
        <v>429</v>
      </c>
      <c r="D58" s="27" t="s">
        <v>17</v>
      </c>
      <c r="E58" s="4" t="s">
        <v>31</v>
      </c>
      <c r="F58" s="4" t="s">
        <v>468</v>
      </c>
      <c r="G58" s="4" t="s">
        <v>1022</v>
      </c>
      <c r="H58" s="3" t="s">
        <v>8</v>
      </c>
      <c r="I58" s="27">
        <v>21.096679999999999</v>
      </c>
      <c r="J58" s="27">
        <v>-101.74957000000001</v>
      </c>
      <c r="K58" s="3"/>
      <c r="L58" s="5" t="str">
        <f t="shared" si="0"/>
        <v>Ver en Google Maps</v>
      </c>
      <c r="M58" s="15">
        <v>1</v>
      </c>
      <c r="O58" s="1">
        <f>DAY(Tabla1[[#This Row],[Fecha de rev]])</f>
        <v>0</v>
      </c>
      <c r="P58" s="1">
        <f>MONTH(Tabla1[[#This Row],[Fecha de rev]])</f>
        <v>1</v>
      </c>
      <c r="Q58" s="1">
        <f>YEAR(Tabla1[[#This Row],[Fecha de rev]])</f>
        <v>1900</v>
      </c>
      <c r="Z58" s="1" t="str">
        <f>IF(Tabla1[[#This Row],[Bajada]] &lt; 14, "no", "si")</f>
        <v>no</v>
      </c>
      <c r="AC58" s="1"/>
      <c r="AF58" s="1"/>
    </row>
    <row r="59" spans="1:32" x14ac:dyDescent="0.2">
      <c r="A59" s="14">
        <v>206</v>
      </c>
      <c r="B59" s="3" t="s">
        <v>956</v>
      </c>
      <c r="C59" s="27" t="s">
        <v>429</v>
      </c>
      <c r="D59" s="27" t="s">
        <v>17</v>
      </c>
      <c r="E59" s="4" t="s">
        <v>32</v>
      </c>
      <c r="F59" s="4" t="s">
        <v>469</v>
      </c>
      <c r="G59" s="4" t="s">
        <v>1023</v>
      </c>
      <c r="H59" s="3" t="s">
        <v>8</v>
      </c>
      <c r="I59" s="27">
        <v>21.094989999999999</v>
      </c>
      <c r="J59" s="27">
        <v>-101.72033999999999</v>
      </c>
      <c r="K59" s="3"/>
      <c r="L59" s="5" t="str">
        <f t="shared" si="0"/>
        <v>Ver en Google Maps</v>
      </c>
      <c r="M59" s="15">
        <v>1</v>
      </c>
      <c r="O59" s="1">
        <f>DAY(Tabla1[[#This Row],[Fecha de rev]])</f>
        <v>0</v>
      </c>
      <c r="P59" s="1">
        <f>MONTH(Tabla1[[#This Row],[Fecha de rev]])</f>
        <v>1</v>
      </c>
      <c r="Q59" s="1">
        <f>YEAR(Tabla1[[#This Row],[Fecha de rev]])</f>
        <v>1900</v>
      </c>
      <c r="Z59" s="1" t="str">
        <f>IF(Tabla1[[#This Row],[Bajada]] &lt; 14, "no", "si")</f>
        <v>no</v>
      </c>
      <c r="AC59" s="1"/>
      <c r="AF59" s="1"/>
    </row>
    <row r="60" spans="1:32" x14ac:dyDescent="0.2">
      <c r="A60" s="14">
        <v>208</v>
      </c>
      <c r="B60" s="3" t="s">
        <v>956</v>
      </c>
      <c r="C60" s="27" t="s">
        <v>429</v>
      </c>
      <c r="D60" s="27" t="s">
        <v>17</v>
      </c>
      <c r="E60" s="4" t="s">
        <v>33</v>
      </c>
      <c r="F60" s="4" t="s">
        <v>470</v>
      </c>
      <c r="G60" s="4" t="s">
        <v>1024</v>
      </c>
      <c r="H60" s="3" t="s">
        <v>8</v>
      </c>
      <c r="I60" s="27">
        <v>21.061246000000001</v>
      </c>
      <c r="J60" s="27">
        <v>-101.61919399999999</v>
      </c>
      <c r="K60" s="3"/>
      <c r="L60" s="5" t="str">
        <f t="shared" si="0"/>
        <v>Ver en Google Maps</v>
      </c>
      <c r="M60" s="15">
        <v>2</v>
      </c>
      <c r="O60" s="1">
        <f>DAY(Tabla1[[#This Row],[Fecha de rev]])</f>
        <v>0</v>
      </c>
      <c r="P60" s="1">
        <f>MONTH(Tabla1[[#This Row],[Fecha de rev]])</f>
        <v>1</v>
      </c>
      <c r="Q60" s="1">
        <f>YEAR(Tabla1[[#This Row],[Fecha de rev]])</f>
        <v>1900</v>
      </c>
      <c r="Z60" s="1" t="str">
        <f>IF(Tabla1[[#This Row],[Bajada]] &lt; 14, "no", "si")</f>
        <v>no</v>
      </c>
      <c r="AC60" s="1"/>
      <c r="AF60" s="1"/>
    </row>
    <row r="61" spans="1:32" x14ac:dyDescent="0.2">
      <c r="A61" s="14">
        <v>211</v>
      </c>
      <c r="B61" s="3" t="s">
        <v>956</v>
      </c>
      <c r="C61" s="27" t="s">
        <v>429</v>
      </c>
      <c r="D61" s="27" t="s">
        <v>16</v>
      </c>
      <c r="E61" s="4" t="s">
        <v>177</v>
      </c>
      <c r="F61" s="4" t="s">
        <v>471</v>
      </c>
      <c r="G61" s="4" t="s">
        <v>1025</v>
      </c>
      <c r="H61" s="3" t="s">
        <v>8</v>
      </c>
      <c r="I61" s="27">
        <v>21.134679999999999</v>
      </c>
      <c r="J61" s="27">
        <v>-101.66621000000001</v>
      </c>
      <c r="K61" s="3" t="s">
        <v>139</v>
      </c>
      <c r="L61" s="5" t="str">
        <f t="shared" si="0"/>
        <v>Ver en Google Maps</v>
      </c>
      <c r="M61" s="15">
        <v>1</v>
      </c>
      <c r="N61" s="7">
        <v>45954</v>
      </c>
      <c r="O61" s="1">
        <f>DAY(Tabla1[[#This Row],[Fecha de rev]])</f>
        <v>24</v>
      </c>
      <c r="P61" s="1">
        <f>MONTH(Tabla1[[#This Row],[Fecha de rev]])</f>
        <v>10</v>
      </c>
      <c r="Q61" s="1">
        <f>YEAR(Tabla1[[#This Row],[Fecha de rev]])</f>
        <v>2025</v>
      </c>
      <c r="R61" s="1">
        <v>2</v>
      </c>
      <c r="S61" s="1" t="s">
        <v>138</v>
      </c>
      <c r="T61" s="1" t="s">
        <v>138</v>
      </c>
      <c r="U61" s="1" t="s">
        <v>138</v>
      </c>
      <c r="V61" s="1" t="s">
        <v>138</v>
      </c>
      <c r="W61" s="1" t="s">
        <v>138</v>
      </c>
      <c r="X61" s="1" t="s">
        <v>138</v>
      </c>
      <c r="Y61" s="1" t="s">
        <v>138</v>
      </c>
      <c r="Z61" s="1" t="str">
        <f>IF(Tabla1[[#This Row],[Bajada]] &lt; 14, "no", "si")</f>
        <v>no</v>
      </c>
      <c r="AA61" s="1">
        <v>13</v>
      </c>
      <c r="AB61" s="1">
        <v>11.3</v>
      </c>
      <c r="AC61" s="2" t="s">
        <v>970</v>
      </c>
      <c r="AD61" s="2" t="s">
        <v>954</v>
      </c>
      <c r="AE61" s="1">
        <f t="shared" si="1"/>
        <v>7</v>
      </c>
      <c r="AF61" s="1"/>
    </row>
    <row r="62" spans="1:32" x14ac:dyDescent="0.2">
      <c r="A62" s="14">
        <v>212</v>
      </c>
      <c r="B62" s="3" t="s">
        <v>956</v>
      </c>
      <c r="C62" s="27" t="s">
        <v>429</v>
      </c>
      <c r="D62" s="27" t="s">
        <v>17</v>
      </c>
      <c r="E62" s="4" t="s">
        <v>34</v>
      </c>
      <c r="F62" s="4" t="s">
        <v>472</v>
      </c>
      <c r="G62" s="4" t="s">
        <v>1026</v>
      </c>
      <c r="H62" s="3" t="s">
        <v>8</v>
      </c>
      <c r="I62" s="27">
        <v>21.12049</v>
      </c>
      <c r="J62" s="27">
        <v>-101.63503</v>
      </c>
      <c r="K62" s="3" t="s">
        <v>139</v>
      </c>
      <c r="L62" s="5" t="str">
        <f t="shared" si="0"/>
        <v>Ver en Google Maps</v>
      </c>
      <c r="M62" s="15">
        <v>1</v>
      </c>
      <c r="N62" s="7">
        <v>45955</v>
      </c>
      <c r="O62" s="1">
        <f>DAY(Tabla1[[#This Row],[Fecha de rev]])</f>
        <v>25</v>
      </c>
      <c r="P62" s="1">
        <f>MONTH(Tabla1[[#This Row],[Fecha de rev]])</f>
        <v>10</v>
      </c>
      <c r="Q62" s="1">
        <f>YEAR(Tabla1[[#This Row],[Fecha de rev]])</f>
        <v>2025</v>
      </c>
      <c r="R62" s="1">
        <v>2</v>
      </c>
      <c r="S62" s="1" t="s">
        <v>138</v>
      </c>
      <c r="T62" s="1" t="s">
        <v>138</v>
      </c>
      <c r="U62" s="1" t="s">
        <v>138</v>
      </c>
      <c r="V62" s="1" t="s">
        <v>138</v>
      </c>
      <c r="W62" s="1" t="s">
        <v>138</v>
      </c>
      <c r="X62" s="1" t="s">
        <v>138</v>
      </c>
      <c r="Y62" s="1" t="s">
        <v>138</v>
      </c>
      <c r="Z62" s="1" t="str">
        <f>IF(Tabla1[[#This Row],[Bajada]] &lt; 14, "no", "si")</f>
        <v>no</v>
      </c>
      <c r="AA62" s="1">
        <v>1.47</v>
      </c>
      <c r="AB62" s="1">
        <v>1.63</v>
      </c>
      <c r="AC62" s="2" t="s">
        <v>968</v>
      </c>
      <c r="AD62" s="2" t="s">
        <v>954</v>
      </c>
      <c r="AE62" s="1">
        <f t="shared" si="1"/>
        <v>7</v>
      </c>
      <c r="AF62" s="1"/>
    </row>
    <row r="63" spans="1:32" x14ac:dyDescent="0.2">
      <c r="A63" s="14">
        <v>213</v>
      </c>
      <c r="B63" s="3" t="s">
        <v>956</v>
      </c>
      <c r="C63" s="27" t="s">
        <v>429</v>
      </c>
      <c r="D63" s="27" t="s">
        <v>17</v>
      </c>
      <c r="E63" s="4" t="s">
        <v>35</v>
      </c>
      <c r="F63" s="4" t="s">
        <v>473</v>
      </c>
      <c r="G63" s="4" t="s">
        <v>1027</v>
      </c>
      <c r="H63" s="3" t="s">
        <v>8</v>
      </c>
      <c r="I63" s="27">
        <v>21.096160000000001</v>
      </c>
      <c r="J63" s="27">
        <v>-101.63831</v>
      </c>
      <c r="K63" s="3"/>
      <c r="L63" s="5" t="str">
        <f t="shared" si="0"/>
        <v>Ver en Google Maps</v>
      </c>
      <c r="M63" s="15">
        <v>2</v>
      </c>
      <c r="O63" s="1">
        <f>DAY(Tabla1[[#This Row],[Fecha de rev]])</f>
        <v>0</v>
      </c>
      <c r="P63" s="1">
        <f>MONTH(Tabla1[[#This Row],[Fecha de rev]])</f>
        <v>1</v>
      </c>
      <c r="Q63" s="1">
        <f>YEAR(Tabla1[[#This Row],[Fecha de rev]])</f>
        <v>1900</v>
      </c>
      <c r="Z63" s="1" t="str">
        <f>IF(Tabla1[[#This Row],[Bajada]] &lt; 14, "no", "si")</f>
        <v>no</v>
      </c>
      <c r="AC63" s="1"/>
      <c r="AF63" s="1"/>
    </row>
    <row r="64" spans="1:32" x14ac:dyDescent="0.2">
      <c r="A64" s="14">
        <v>214</v>
      </c>
      <c r="B64" s="3" t="s">
        <v>956</v>
      </c>
      <c r="C64" s="27" t="s">
        <v>429</v>
      </c>
      <c r="D64" s="27" t="s">
        <v>17</v>
      </c>
      <c r="E64" s="4" t="s">
        <v>36</v>
      </c>
      <c r="F64" s="4" t="s">
        <v>474</v>
      </c>
      <c r="G64" s="4" t="s">
        <v>1028</v>
      </c>
      <c r="H64" s="3" t="s">
        <v>8</v>
      </c>
      <c r="I64" s="27">
        <v>21.084489999999999</v>
      </c>
      <c r="J64" s="27">
        <v>-101.61864</v>
      </c>
      <c r="K64" s="3" t="s">
        <v>139</v>
      </c>
      <c r="L64" s="5" t="str">
        <f t="shared" si="0"/>
        <v>Ver en Google Maps</v>
      </c>
      <c r="M64" s="15">
        <v>1</v>
      </c>
      <c r="N64" s="7"/>
      <c r="O64" s="1">
        <f>DAY(Tabla1[[#This Row],[Fecha de rev]])</f>
        <v>0</v>
      </c>
      <c r="P64" s="1">
        <f>MONTH(Tabla1[[#This Row],[Fecha de rev]])</f>
        <v>1</v>
      </c>
      <c r="Q64" s="1">
        <f>YEAR(Tabla1[[#This Row],[Fecha de rev]])</f>
        <v>1900</v>
      </c>
      <c r="R64" s="1">
        <v>2</v>
      </c>
      <c r="S64" s="1" t="s">
        <v>138</v>
      </c>
      <c r="T64" s="1" t="s">
        <v>138</v>
      </c>
      <c r="U64" s="1" t="s">
        <v>138</v>
      </c>
      <c r="V64" s="1" t="s">
        <v>138</v>
      </c>
      <c r="W64" s="1" t="s">
        <v>138</v>
      </c>
      <c r="X64" s="1" t="s">
        <v>138</v>
      </c>
      <c r="Y64" s="1" t="s">
        <v>138</v>
      </c>
      <c r="Z64" s="1" t="str">
        <f>IF(Tabla1[[#This Row],[Bajada]] &lt; 14, "no", "si")</f>
        <v>no</v>
      </c>
      <c r="AC64" s="2" t="s">
        <v>968</v>
      </c>
      <c r="AD64" s="2" t="s">
        <v>954</v>
      </c>
      <c r="AE64" s="1">
        <f t="shared" si="1"/>
        <v>7</v>
      </c>
      <c r="AF64" s="1"/>
    </row>
    <row r="65" spans="1:32" x14ac:dyDescent="0.2">
      <c r="A65" s="14">
        <v>215</v>
      </c>
      <c r="B65" s="3" t="s">
        <v>956</v>
      </c>
      <c r="C65" s="27" t="s">
        <v>429</v>
      </c>
      <c r="D65" s="27" t="s">
        <v>17</v>
      </c>
      <c r="E65" s="4" t="s">
        <v>37</v>
      </c>
      <c r="F65" s="4" t="s">
        <v>475</v>
      </c>
      <c r="G65" s="4" t="s">
        <v>1029</v>
      </c>
      <c r="H65" s="3" t="s">
        <v>8</v>
      </c>
      <c r="I65" s="27">
        <v>21.108889999999999</v>
      </c>
      <c r="J65" s="27">
        <v>-101.72598000000001</v>
      </c>
      <c r="K65" s="3" t="s">
        <v>139</v>
      </c>
      <c r="L65" s="5" t="str">
        <f t="shared" si="0"/>
        <v>Ver en Google Maps</v>
      </c>
      <c r="M65" s="15">
        <v>1</v>
      </c>
      <c r="N65" s="7"/>
      <c r="O65" s="1">
        <f>DAY(Tabla1[[#This Row],[Fecha de rev]])</f>
        <v>0</v>
      </c>
      <c r="P65" s="1">
        <f>MONTH(Tabla1[[#This Row],[Fecha de rev]])</f>
        <v>1</v>
      </c>
      <c r="Q65" s="1">
        <f>YEAR(Tabla1[[#This Row],[Fecha de rev]])</f>
        <v>1900</v>
      </c>
      <c r="R65" s="1">
        <v>2</v>
      </c>
      <c r="S65" s="1" t="s">
        <v>138</v>
      </c>
      <c r="T65" s="1" t="s">
        <v>138</v>
      </c>
      <c r="U65" s="1" t="s">
        <v>138</v>
      </c>
      <c r="V65" s="1" t="s">
        <v>138</v>
      </c>
      <c r="W65" s="1" t="s">
        <v>138</v>
      </c>
      <c r="X65" s="1" t="s">
        <v>138</v>
      </c>
      <c r="Y65" s="1" t="s">
        <v>138</v>
      </c>
      <c r="Z65" s="1" t="str">
        <f>IF(Tabla1[[#This Row],[Bajada]] &lt; 14, "no", "si")</f>
        <v>no</v>
      </c>
      <c r="AC65" s="2" t="s">
        <v>968</v>
      </c>
      <c r="AD65" s="2" t="s">
        <v>954</v>
      </c>
      <c r="AE65" s="1">
        <f t="shared" si="1"/>
        <v>7</v>
      </c>
      <c r="AF65" s="1"/>
    </row>
    <row r="66" spans="1:32" x14ac:dyDescent="0.2">
      <c r="A66" s="14">
        <v>216</v>
      </c>
      <c r="B66" s="3" t="s">
        <v>956</v>
      </c>
      <c r="C66" s="27" t="s">
        <v>429</v>
      </c>
      <c r="D66" s="27" t="s">
        <v>17</v>
      </c>
      <c r="E66" s="4" t="s">
        <v>38</v>
      </c>
      <c r="F66" s="4" t="s">
        <v>476</v>
      </c>
      <c r="G66" s="4" t="s">
        <v>73</v>
      </c>
      <c r="H66" s="3" t="s">
        <v>8</v>
      </c>
      <c r="I66" s="27">
        <v>21.110849999999999</v>
      </c>
      <c r="J66" s="27">
        <v>-101.63195</v>
      </c>
      <c r="K66" s="3" t="s">
        <v>139</v>
      </c>
      <c r="L66" s="5" t="str">
        <f t="shared" si="0"/>
        <v>Ver en Google Maps</v>
      </c>
      <c r="M66" s="15">
        <v>1</v>
      </c>
      <c r="N66" s="7">
        <v>45957</v>
      </c>
      <c r="O66" s="1">
        <f>DAY(Tabla1[[#This Row],[Fecha de rev]])</f>
        <v>27</v>
      </c>
      <c r="P66" s="1">
        <f>MONTH(Tabla1[[#This Row],[Fecha de rev]])</f>
        <v>10</v>
      </c>
      <c r="Q66" s="1">
        <f>YEAR(Tabla1[[#This Row],[Fecha de rev]])</f>
        <v>2025</v>
      </c>
      <c r="R66" s="1">
        <v>2</v>
      </c>
      <c r="S66" s="1" t="s">
        <v>138</v>
      </c>
      <c r="T66" s="1" t="s">
        <v>138</v>
      </c>
      <c r="U66" s="1" t="s">
        <v>138</v>
      </c>
      <c r="V66" s="1" t="s">
        <v>138</v>
      </c>
      <c r="W66" s="1" t="s">
        <v>138</v>
      </c>
      <c r="X66" s="1" t="s">
        <v>138</v>
      </c>
      <c r="Y66" s="1" t="s">
        <v>138</v>
      </c>
      <c r="Z66" s="1" t="str">
        <f>IF(Tabla1[[#This Row],[Bajada]] &lt; 14, "no", "si")</f>
        <v>si</v>
      </c>
      <c r="AA66" s="1">
        <v>93.5</v>
      </c>
      <c r="AB66" s="1">
        <v>52.4</v>
      </c>
      <c r="AC66" s="2" t="s">
        <v>968</v>
      </c>
      <c r="AD66" s="2" t="s">
        <v>954</v>
      </c>
      <c r="AE66" s="1">
        <f t="shared" si="1"/>
        <v>8</v>
      </c>
      <c r="AF66" s="1" t="s">
        <v>3116</v>
      </c>
    </row>
    <row r="67" spans="1:32" x14ac:dyDescent="0.2">
      <c r="A67" s="14">
        <v>217</v>
      </c>
      <c r="B67" s="3" t="s">
        <v>956</v>
      </c>
      <c r="C67" s="27" t="s">
        <v>429</v>
      </c>
      <c r="D67" s="27" t="s">
        <v>17</v>
      </c>
      <c r="E67" s="4" t="s">
        <v>39</v>
      </c>
      <c r="F67" s="4" t="s">
        <v>477</v>
      </c>
      <c r="G67" s="4" t="s">
        <v>1030</v>
      </c>
      <c r="H67" s="3" t="s">
        <v>8</v>
      </c>
      <c r="I67" s="27">
        <v>21.11504</v>
      </c>
      <c r="J67" s="27">
        <v>-101.70041000000001</v>
      </c>
      <c r="K67" s="3" t="s">
        <v>3058</v>
      </c>
      <c r="L67" s="5" t="str">
        <f t="shared" ref="L67:L130" si="2">HYPERLINK("https://www.google.com/maps?q=" &amp; I67 &amp; "," &amp; J67, "Ver en Google Maps")</f>
        <v>Ver en Google Maps</v>
      </c>
      <c r="M67" s="15">
        <v>1</v>
      </c>
      <c r="N67" s="7"/>
      <c r="O67" s="1">
        <f>DAY(Tabla1[[#This Row],[Fecha de rev]])</f>
        <v>0</v>
      </c>
      <c r="P67" s="1">
        <f>MONTH(Tabla1[[#This Row],[Fecha de rev]])</f>
        <v>1</v>
      </c>
      <c r="Q67" s="1">
        <f>YEAR(Tabla1[[#This Row],[Fecha de rev]])</f>
        <v>1900</v>
      </c>
      <c r="R67" s="1">
        <v>2</v>
      </c>
      <c r="Z67" s="1" t="str">
        <f>IF(Tabla1[[#This Row],[Bajada]] &lt; 14, "no", "si")</f>
        <v>no</v>
      </c>
      <c r="AC67" s="2" t="s">
        <v>968</v>
      </c>
      <c r="AD67" s="2" t="s">
        <v>957</v>
      </c>
      <c r="AE67" s="1">
        <f t="shared" ref="AE67:AE130" si="3">COUNTIF(S67:Z67, "si")</f>
        <v>0</v>
      </c>
      <c r="AF67" s="1"/>
    </row>
    <row r="68" spans="1:32" x14ac:dyDescent="0.2">
      <c r="A68" s="14">
        <v>222</v>
      </c>
      <c r="B68" s="3" t="s">
        <v>956</v>
      </c>
      <c r="C68" s="27" t="s">
        <v>429</v>
      </c>
      <c r="D68" s="27" t="s">
        <v>17</v>
      </c>
      <c r="E68" s="4" t="s">
        <v>178</v>
      </c>
      <c r="F68" s="4" t="s">
        <v>478</v>
      </c>
      <c r="G68" s="4" t="s">
        <v>1031</v>
      </c>
      <c r="H68" s="3" t="s">
        <v>8</v>
      </c>
      <c r="I68" s="27">
        <v>21.143049999999999</v>
      </c>
      <c r="J68" s="27">
        <v>-101.67734</v>
      </c>
      <c r="K68" s="3" t="s">
        <v>139</v>
      </c>
      <c r="L68" s="5" t="str">
        <f t="shared" si="2"/>
        <v>Ver en Google Maps</v>
      </c>
      <c r="M68" s="15">
        <v>1</v>
      </c>
      <c r="N68" s="7">
        <v>45952</v>
      </c>
      <c r="O68" s="1">
        <f>DAY(Tabla1[[#This Row],[Fecha de rev]])</f>
        <v>22</v>
      </c>
      <c r="P68" s="1">
        <f>MONTH(Tabla1[[#This Row],[Fecha de rev]])</f>
        <v>10</v>
      </c>
      <c r="Q68" s="1">
        <f>YEAR(Tabla1[[#This Row],[Fecha de rev]])</f>
        <v>2025</v>
      </c>
      <c r="R68" s="1">
        <v>2</v>
      </c>
      <c r="S68" s="1" t="s">
        <v>138</v>
      </c>
      <c r="T68" s="1" t="s">
        <v>138</v>
      </c>
      <c r="U68" s="1" t="s">
        <v>138</v>
      </c>
      <c r="V68" s="1" t="s">
        <v>138</v>
      </c>
      <c r="W68" s="1" t="s">
        <v>138</v>
      </c>
      <c r="X68" s="1" t="s">
        <v>138</v>
      </c>
      <c r="Y68" s="1" t="s">
        <v>138</v>
      </c>
      <c r="Z68" s="1" t="str">
        <f>IF(Tabla1[[#This Row],[Bajada]] &lt; 14, "no", "si")</f>
        <v>si</v>
      </c>
      <c r="AA68" s="1">
        <v>56.8</v>
      </c>
      <c r="AB68" s="1">
        <v>42.8</v>
      </c>
      <c r="AC68" s="2" t="s">
        <v>968</v>
      </c>
      <c r="AD68" s="2" t="s">
        <v>954</v>
      </c>
      <c r="AE68" s="1">
        <f t="shared" si="3"/>
        <v>8</v>
      </c>
      <c r="AF68" s="1" t="s">
        <v>3116</v>
      </c>
    </row>
    <row r="69" spans="1:32" x14ac:dyDescent="0.2">
      <c r="A69" s="14">
        <v>224</v>
      </c>
      <c r="B69" s="3" t="s">
        <v>956</v>
      </c>
      <c r="C69" s="27" t="s">
        <v>429</v>
      </c>
      <c r="D69" s="27" t="s">
        <v>17</v>
      </c>
      <c r="E69" s="4" t="s">
        <v>179</v>
      </c>
      <c r="F69" s="4" t="s">
        <v>479</v>
      </c>
      <c r="G69" s="4" t="s">
        <v>1032</v>
      </c>
      <c r="H69" s="3" t="s">
        <v>8</v>
      </c>
      <c r="I69" s="27">
        <v>21.143439999999998</v>
      </c>
      <c r="J69" s="27">
        <v>-101.70083</v>
      </c>
      <c r="K69" s="3" t="s">
        <v>139</v>
      </c>
      <c r="L69" s="5" t="str">
        <f t="shared" si="2"/>
        <v>Ver en Google Maps</v>
      </c>
      <c r="M69" s="15">
        <v>1</v>
      </c>
      <c r="N69" s="7">
        <v>45958</v>
      </c>
      <c r="O69" s="1">
        <f>DAY(Tabla1[[#This Row],[Fecha de rev]])</f>
        <v>28</v>
      </c>
      <c r="P69" s="1">
        <f>MONTH(Tabla1[[#This Row],[Fecha de rev]])</f>
        <v>10</v>
      </c>
      <c r="Q69" s="1">
        <f>YEAR(Tabla1[[#This Row],[Fecha de rev]])</f>
        <v>2025</v>
      </c>
      <c r="R69" s="1">
        <v>2</v>
      </c>
      <c r="S69" s="1" t="s">
        <v>138</v>
      </c>
      <c r="T69" s="1" t="s">
        <v>138</v>
      </c>
      <c r="U69" s="1" t="s">
        <v>138</v>
      </c>
      <c r="V69" s="1" t="s">
        <v>138</v>
      </c>
      <c r="W69" s="1" t="s">
        <v>138</v>
      </c>
      <c r="X69" s="1" t="s">
        <v>138</v>
      </c>
      <c r="Y69" s="1" t="s">
        <v>138</v>
      </c>
      <c r="Z69" s="1" t="str">
        <f>IF(Tabla1[[#This Row],[Bajada]] &lt; 14, "no", "si")</f>
        <v>si</v>
      </c>
      <c r="AA69" s="1">
        <v>23.5</v>
      </c>
      <c r="AB69" s="1">
        <v>3.07</v>
      </c>
      <c r="AC69" s="2" t="s">
        <v>968</v>
      </c>
      <c r="AD69" s="2" t="s">
        <v>954</v>
      </c>
      <c r="AE69" s="1">
        <f t="shared" si="3"/>
        <v>8</v>
      </c>
      <c r="AF69" s="1" t="s">
        <v>3116</v>
      </c>
    </row>
    <row r="70" spans="1:32" x14ac:dyDescent="0.2">
      <c r="A70" s="14">
        <v>230</v>
      </c>
      <c r="B70" s="3" t="s">
        <v>956</v>
      </c>
      <c r="C70" s="27" t="s">
        <v>429</v>
      </c>
      <c r="D70" s="27" t="s">
        <v>17</v>
      </c>
      <c r="E70" s="4" t="s">
        <v>40</v>
      </c>
      <c r="F70" s="4" t="s">
        <v>480</v>
      </c>
      <c r="G70" s="4" t="s">
        <v>41</v>
      </c>
      <c r="H70" s="3" t="s">
        <v>8</v>
      </c>
      <c r="I70" s="27">
        <v>21.057790000000001</v>
      </c>
      <c r="J70" s="27">
        <v>-101.63623</v>
      </c>
      <c r="K70" s="3"/>
      <c r="L70" s="5" t="str">
        <f t="shared" si="2"/>
        <v>Ver en Google Maps</v>
      </c>
      <c r="M70" s="15">
        <v>1</v>
      </c>
      <c r="O70" s="1">
        <f>DAY(Tabla1[[#This Row],[Fecha de rev]])</f>
        <v>0</v>
      </c>
      <c r="P70" s="1">
        <f>MONTH(Tabla1[[#This Row],[Fecha de rev]])</f>
        <v>1</v>
      </c>
      <c r="Q70" s="1">
        <f>YEAR(Tabla1[[#This Row],[Fecha de rev]])</f>
        <v>1900</v>
      </c>
      <c r="Z70" s="1" t="str">
        <f>IF(Tabla1[[#This Row],[Bajada]] &lt; 14, "no", "si")</f>
        <v>no</v>
      </c>
      <c r="AC70" s="1"/>
      <c r="AF70" s="1"/>
    </row>
    <row r="71" spans="1:32" x14ac:dyDescent="0.2">
      <c r="A71" s="14">
        <v>231</v>
      </c>
      <c r="B71" s="3" t="s">
        <v>956</v>
      </c>
      <c r="C71" s="27" t="s">
        <v>429</v>
      </c>
      <c r="D71" s="27" t="s">
        <v>17</v>
      </c>
      <c r="E71" s="4" t="s">
        <v>180</v>
      </c>
      <c r="F71" s="4" t="s">
        <v>481</v>
      </c>
      <c r="G71" s="4" t="s">
        <v>1033</v>
      </c>
      <c r="H71" s="3" t="s">
        <v>8</v>
      </c>
      <c r="I71" s="27">
        <v>21.140080000000001</v>
      </c>
      <c r="J71" s="27">
        <v>-101.75378000000001</v>
      </c>
      <c r="K71" s="3" t="s">
        <v>139</v>
      </c>
      <c r="L71" s="5" t="str">
        <f t="shared" si="2"/>
        <v>Ver en Google Maps</v>
      </c>
      <c r="M71" s="15">
        <v>1</v>
      </c>
      <c r="N71" s="7">
        <v>45960</v>
      </c>
      <c r="O71" s="1">
        <f>DAY(Tabla1[[#This Row],[Fecha de rev]])</f>
        <v>30</v>
      </c>
      <c r="P71" s="1">
        <f>MONTH(Tabla1[[#This Row],[Fecha de rev]])</f>
        <v>10</v>
      </c>
      <c r="Q71" s="1">
        <f>YEAR(Tabla1[[#This Row],[Fecha de rev]])</f>
        <v>2025</v>
      </c>
      <c r="R71" s="1">
        <v>2</v>
      </c>
      <c r="S71" s="1" t="s">
        <v>138</v>
      </c>
      <c r="T71" s="1" t="s">
        <v>138</v>
      </c>
      <c r="U71" s="1" t="s">
        <v>138</v>
      </c>
      <c r="V71" s="1" t="s">
        <v>138</v>
      </c>
      <c r="W71" s="1" t="s">
        <v>138</v>
      </c>
      <c r="X71" s="1" t="s">
        <v>138</v>
      </c>
      <c r="Y71" s="1" t="s">
        <v>934</v>
      </c>
      <c r="Z71" s="1" t="str">
        <f>IF(Tabla1[[#This Row],[Bajada]] &lt; 14, "no", "si")</f>
        <v>si</v>
      </c>
      <c r="AA71" s="1">
        <v>69.2</v>
      </c>
      <c r="AB71" s="1">
        <v>28.9</v>
      </c>
      <c r="AC71" s="2" t="s">
        <v>3120</v>
      </c>
      <c r="AD71" s="2" t="s">
        <v>957</v>
      </c>
      <c r="AE71" s="1">
        <f t="shared" si="3"/>
        <v>7</v>
      </c>
      <c r="AF71" s="1"/>
    </row>
    <row r="72" spans="1:32" x14ac:dyDescent="0.2">
      <c r="A72" s="14">
        <v>233</v>
      </c>
      <c r="B72" s="3" t="s">
        <v>956</v>
      </c>
      <c r="C72" s="27" t="s">
        <v>429</v>
      </c>
      <c r="D72" s="27" t="s">
        <v>17</v>
      </c>
      <c r="E72" s="4" t="s">
        <v>181</v>
      </c>
      <c r="F72" s="4" t="s">
        <v>482</v>
      </c>
      <c r="G72" s="4" t="s">
        <v>1034</v>
      </c>
      <c r="H72" s="3" t="s">
        <v>8</v>
      </c>
      <c r="I72" s="27">
        <v>21.142942000000001</v>
      </c>
      <c r="J72" s="27">
        <v>-101.73758599999999</v>
      </c>
      <c r="K72" s="3" t="s">
        <v>139</v>
      </c>
      <c r="L72" s="5" t="str">
        <f t="shared" si="2"/>
        <v>Ver en Google Maps</v>
      </c>
      <c r="M72" s="15">
        <v>1</v>
      </c>
      <c r="N72" s="7">
        <v>45960</v>
      </c>
      <c r="O72" s="1">
        <f>DAY(Tabla1[[#This Row],[Fecha de rev]])</f>
        <v>30</v>
      </c>
      <c r="P72" s="1">
        <f>MONTH(Tabla1[[#This Row],[Fecha de rev]])</f>
        <v>10</v>
      </c>
      <c r="Q72" s="1">
        <f>YEAR(Tabla1[[#This Row],[Fecha de rev]])</f>
        <v>2025</v>
      </c>
      <c r="R72" s="1">
        <v>2</v>
      </c>
      <c r="S72" s="1" t="s">
        <v>138</v>
      </c>
      <c r="T72" s="1" t="s">
        <v>138</v>
      </c>
      <c r="U72" s="1" t="s">
        <v>138</v>
      </c>
      <c r="V72" s="1" t="s">
        <v>138</v>
      </c>
      <c r="W72" s="1" t="s">
        <v>138</v>
      </c>
      <c r="X72" s="1" t="s">
        <v>138</v>
      </c>
      <c r="Y72" s="1" t="s">
        <v>138</v>
      </c>
      <c r="Z72" s="1" t="str">
        <f>IF(Tabla1[[#This Row],[Bajada]] &lt; 14, "no", "si")</f>
        <v>si</v>
      </c>
      <c r="AA72" s="1">
        <v>112</v>
      </c>
      <c r="AB72" s="1">
        <v>107</v>
      </c>
      <c r="AC72" s="2" t="s">
        <v>968</v>
      </c>
      <c r="AD72" s="2" t="s">
        <v>954</v>
      </c>
      <c r="AE72" s="1">
        <f t="shared" si="3"/>
        <v>8</v>
      </c>
      <c r="AF72" s="1"/>
    </row>
    <row r="73" spans="1:32" x14ac:dyDescent="0.2">
      <c r="A73" s="14">
        <v>234</v>
      </c>
      <c r="B73" s="3" t="s">
        <v>956</v>
      </c>
      <c r="C73" s="27" t="s">
        <v>429</v>
      </c>
      <c r="D73" s="27" t="s">
        <v>17</v>
      </c>
      <c r="E73" s="4" t="s">
        <v>42</v>
      </c>
      <c r="F73" s="4" t="s">
        <v>483</v>
      </c>
      <c r="G73" s="4" t="s">
        <v>43</v>
      </c>
      <c r="H73" s="3" t="s">
        <v>8</v>
      </c>
      <c r="I73" s="27">
        <v>21.129259999999999</v>
      </c>
      <c r="J73" s="27">
        <v>-101.59872</v>
      </c>
      <c r="K73" s="3" t="s">
        <v>139</v>
      </c>
      <c r="L73" s="5" t="str">
        <f t="shared" si="2"/>
        <v>Ver en Google Maps</v>
      </c>
      <c r="M73" s="15">
        <v>1</v>
      </c>
      <c r="N73" s="7">
        <v>45957</v>
      </c>
      <c r="O73" s="1">
        <f>DAY(Tabla1[[#This Row],[Fecha de rev]])</f>
        <v>27</v>
      </c>
      <c r="P73" s="1">
        <f>MONTH(Tabla1[[#This Row],[Fecha de rev]])</f>
        <v>10</v>
      </c>
      <c r="Q73" s="1">
        <f>YEAR(Tabla1[[#This Row],[Fecha de rev]])</f>
        <v>2025</v>
      </c>
      <c r="R73" s="1">
        <v>2</v>
      </c>
      <c r="S73" s="1" t="s">
        <v>138</v>
      </c>
      <c r="T73" s="1" t="s">
        <v>138</v>
      </c>
      <c r="U73" s="1" t="s">
        <v>138</v>
      </c>
      <c r="V73" s="1" t="s">
        <v>138</v>
      </c>
      <c r="W73" s="1" t="s">
        <v>138</v>
      </c>
      <c r="X73" s="1" t="s">
        <v>138</v>
      </c>
      <c r="Y73" s="1" t="s">
        <v>138</v>
      </c>
      <c r="Z73" s="1" t="str">
        <f>IF(Tabla1[[#This Row],[Bajada]] &lt; 14, "no", "si")</f>
        <v>si</v>
      </c>
      <c r="AA73" s="1">
        <v>76.8</v>
      </c>
      <c r="AB73" s="1">
        <v>12.3</v>
      </c>
      <c r="AC73" s="2" t="s">
        <v>968</v>
      </c>
      <c r="AD73" s="2" t="s">
        <v>954</v>
      </c>
      <c r="AE73" s="1">
        <f t="shared" si="3"/>
        <v>8</v>
      </c>
      <c r="AF73" s="1" t="s">
        <v>3116</v>
      </c>
    </row>
    <row r="74" spans="1:32" x14ac:dyDescent="0.2">
      <c r="A74" s="14">
        <v>235</v>
      </c>
      <c r="B74" s="3" t="s">
        <v>956</v>
      </c>
      <c r="C74" s="27" t="s">
        <v>429</v>
      </c>
      <c r="D74" s="27" t="s">
        <v>17</v>
      </c>
      <c r="E74" s="4" t="s">
        <v>44</v>
      </c>
      <c r="F74" s="4" t="s">
        <v>484</v>
      </c>
      <c r="G74" s="4" t="s">
        <v>1035</v>
      </c>
      <c r="H74" s="3" t="s">
        <v>8</v>
      </c>
      <c r="I74" s="27">
        <v>21.092600000000001</v>
      </c>
      <c r="J74" s="27">
        <v>-101.64812999999999</v>
      </c>
      <c r="K74" s="3"/>
      <c r="L74" s="5" t="str">
        <f t="shared" si="2"/>
        <v>Ver en Google Maps</v>
      </c>
      <c r="M74" s="15">
        <v>1</v>
      </c>
      <c r="O74" s="1">
        <f>DAY(Tabla1[[#This Row],[Fecha de rev]])</f>
        <v>0</v>
      </c>
      <c r="P74" s="1">
        <f>MONTH(Tabla1[[#This Row],[Fecha de rev]])</f>
        <v>1</v>
      </c>
      <c r="Q74" s="1">
        <f>YEAR(Tabla1[[#This Row],[Fecha de rev]])</f>
        <v>1900</v>
      </c>
      <c r="Z74" s="1" t="str">
        <f>IF(Tabla1[[#This Row],[Bajada]] &lt; 14, "no", "si")</f>
        <v>no</v>
      </c>
      <c r="AC74" s="1"/>
      <c r="AF74" s="1"/>
    </row>
    <row r="75" spans="1:32" x14ac:dyDescent="0.2">
      <c r="A75" s="14">
        <v>241</v>
      </c>
      <c r="B75" s="3" t="s">
        <v>956</v>
      </c>
      <c r="C75" s="27" t="s">
        <v>429</v>
      </c>
      <c r="D75" s="27" t="s">
        <v>17</v>
      </c>
      <c r="E75" s="4" t="s">
        <v>182</v>
      </c>
      <c r="F75" s="4" t="s">
        <v>485</v>
      </c>
      <c r="G75" s="4" t="s">
        <v>980</v>
      </c>
      <c r="H75" s="3" t="s">
        <v>8</v>
      </c>
      <c r="I75" s="27">
        <v>21.128907000000002</v>
      </c>
      <c r="J75" s="27">
        <v>-101.638987</v>
      </c>
      <c r="K75" s="3" t="s">
        <v>139</v>
      </c>
      <c r="L75" s="5" t="str">
        <f t="shared" si="2"/>
        <v>Ver en Google Maps</v>
      </c>
      <c r="M75" s="15">
        <v>1</v>
      </c>
      <c r="N75" s="7">
        <v>45955</v>
      </c>
      <c r="O75" s="1">
        <f>DAY(Tabla1[[#This Row],[Fecha de rev]])</f>
        <v>25</v>
      </c>
      <c r="P75" s="1">
        <f>MONTH(Tabla1[[#This Row],[Fecha de rev]])</f>
        <v>10</v>
      </c>
      <c r="Q75" s="1">
        <f>YEAR(Tabla1[[#This Row],[Fecha de rev]])</f>
        <v>2025</v>
      </c>
      <c r="R75" s="1">
        <v>2</v>
      </c>
      <c r="S75" s="1" t="s">
        <v>138</v>
      </c>
      <c r="T75" s="1" t="s">
        <v>138</v>
      </c>
      <c r="U75" s="1" t="s">
        <v>138</v>
      </c>
      <c r="V75" s="1" t="s">
        <v>138</v>
      </c>
      <c r="W75" s="1" t="s">
        <v>138</v>
      </c>
      <c r="X75" s="1" t="s">
        <v>138</v>
      </c>
      <c r="Y75" s="1" t="s">
        <v>138</v>
      </c>
      <c r="Z75" s="1" t="str">
        <f>IF(Tabla1[[#This Row],[Bajada]] &lt; 14, "no", "si")</f>
        <v>si</v>
      </c>
      <c r="AA75" s="1">
        <v>30.8</v>
      </c>
      <c r="AB75" s="1">
        <v>15.3</v>
      </c>
      <c r="AC75" s="2" t="s">
        <v>968</v>
      </c>
      <c r="AD75" s="2" t="s">
        <v>954</v>
      </c>
      <c r="AE75" s="1">
        <f t="shared" si="3"/>
        <v>8</v>
      </c>
      <c r="AF75" s="1" t="s">
        <v>3116</v>
      </c>
    </row>
    <row r="76" spans="1:32" x14ac:dyDescent="0.2">
      <c r="A76" s="14">
        <v>242</v>
      </c>
      <c r="B76" s="3" t="s">
        <v>956</v>
      </c>
      <c r="C76" s="27" t="s">
        <v>429</v>
      </c>
      <c r="D76" s="27" t="s">
        <v>17</v>
      </c>
      <c r="E76" s="4" t="s">
        <v>183</v>
      </c>
      <c r="F76" s="4" t="s">
        <v>486</v>
      </c>
      <c r="G76" s="4" t="s">
        <v>1036</v>
      </c>
      <c r="H76" s="3" t="s">
        <v>8</v>
      </c>
      <c r="I76" s="27">
        <v>21.147469999999998</v>
      </c>
      <c r="J76" s="27">
        <v>-101.71567</v>
      </c>
      <c r="K76" s="3" t="s">
        <v>139</v>
      </c>
      <c r="L76" s="5" t="str">
        <f t="shared" si="2"/>
        <v>Ver en Google Maps</v>
      </c>
      <c r="M76" s="15">
        <v>1</v>
      </c>
      <c r="N76" s="7">
        <v>45958</v>
      </c>
      <c r="O76" s="1">
        <f>DAY(Tabla1[[#This Row],[Fecha de rev]])</f>
        <v>28</v>
      </c>
      <c r="P76" s="1">
        <f>MONTH(Tabla1[[#This Row],[Fecha de rev]])</f>
        <v>10</v>
      </c>
      <c r="Q76" s="1">
        <f>YEAR(Tabla1[[#This Row],[Fecha de rev]])</f>
        <v>2025</v>
      </c>
      <c r="R76" s="1">
        <v>2</v>
      </c>
      <c r="S76" s="1" t="s">
        <v>138</v>
      </c>
      <c r="T76" s="1" t="s">
        <v>138</v>
      </c>
      <c r="U76" s="1" t="s">
        <v>138</v>
      </c>
      <c r="V76" s="1" t="s">
        <v>138</v>
      </c>
      <c r="W76" s="1" t="s">
        <v>138</v>
      </c>
      <c r="X76" s="1" t="s">
        <v>138</v>
      </c>
      <c r="Y76" s="1" t="s">
        <v>138</v>
      </c>
      <c r="Z76" s="1" t="str">
        <f>IF(Tabla1[[#This Row],[Bajada]] &lt; 14, "no", "si")</f>
        <v>si</v>
      </c>
      <c r="AA76" s="1">
        <v>76.099999999999994</v>
      </c>
      <c r="AB76" s="1">
        <v>35.9</v>
      </c>
      <c r="AC76" s="2" t="s">
        <v>968</v>
      </c>
      <c r="AD76" s="2" t="s">
        <v>954</v>
      </c>
      <c r="AE76" s="1">
        <f t="shared" si="3"/>
        <v>8</v>
      </c>
      <c r="AF76" s="1" t="s">
        <v>3116</v>
      </c>
    </row>
    <row r="77" spans="1:32" x14ac:dyDescent="0.2">
      <c r="A77" s="14">
        <v>248</v>
      </c>
      <c r="B77" s="3" t="s">
        <v>956</v>
      </c>
      <c r="C77" s="27" t="s">
        <v>429</v>
      </c>
      <c r="D77" s="27" t="s">
        <v>17</v>
      </c>
      <c r="E77" s="4" t="s">
        <v>45</v>
      </c>
      <c r="F77" s="4" t="s">
        <v>487</v>
      </c>
      <c r="G77" s="4" t="s">
        <v>184</v>
      </c>
      <c r="H77" s="3" t="s">
        <v>8</v>
      </c>
      <c r="I77" s="27">
        <v>21.116330000000001</v>
      </c>
      <c r="J77" s="27">
        <v>-101.6096</v>
      </c>
      <c r="K77" s="3" t="s">
        <v>139</v>
      </c>
      <c r="L77" s="5" t="str">
        <f t="shared" si="2"/>
        <v>Ver en Google Maps</v>
      </c>
      <c r="M77" s="15">
        <v>1</v>
      </c>
      <c r="N77" s="7">
        <v>45957</v>
      </c>
      <c r="O77" s="1">
        <f>DAY(Tabla1[[#This Row],[Fecha de rev]])</f>
        <v>27</v>
      </c>
      <c r="P77" s="1">
        <f>MONTH(Tabla1[[#This Row],[Fecha de rev]])</f>
        <v>10</v>
      </c>
      <c r="Q77" s="1">
        <f>YEAR(Tabla1[[#This Row],[Fecha de rev]])</f>
        <v>2025</v>
      </c>
      <c r="R77" s="1">
        <v>2</v>
      </c>
      <c r="S77" s="1" t="s">
        <v>138</v>
      </c>
      <c r="T77" s="1" t="s">
        <v>138</v>
      </c>
      <c r="U77" s="1" t="s">
        <v>138</v>
      </c>
      <c r="V77" s="1" t="s">
        <v>934</v>
      </c>
      <c r="W77" s="1" t="s">
        <v>138</v>
      </c>
      <c r="X77" s="1" t="s">
        <v>934</v>
      </c>
      <c r="Y77" s="1" t="s">
        <v>138</v>
      </c>
      <c r="Z77" s="1" t="str">
        <f>IF(Tabla1[[#This Row],[Bajada]] &lt; 14, "no", "si")</f>
        <v>no</v>
      </c>
      <c r="AA77" s="1">
        <v>10.7</v>
      </c>
      <c r="AB77" s="1">
        <v>5.34</v>
      </c>
      <c r="AC77" s="2" t="s">
        <v>3102</v>
      </c>
      <c r="AD77" s="2" t="s">
        <v>954</v>
      </c>
      <c r="AE77" s="1">
        <f t="shared" si="3"/>
        <v>5</v>
      </c>
      <c r="AF77" s="1"/>
    </row>
    <row r="78" spans="1:32" x14ac:dyDescent="0.2">
      <c r="A78" s="14">
        <v>252</v>
      </c>
      <c r="B78" s="3" t="s">
        <v>956</v>
      </c>
      <c r="C78" s="27" t="s">
        <v>429</v>
      </c>
      <c r="D78" s="27" t="s">
        <v>17</v>
      </c>
      <c r="E78" s="4" t="s">
        <v>46</v>
      </c>
      <c r="F78" s="4" t="s">
        <v>488</v>
      </c>
      <c r="G78" s="4" t="s">
        <v>1037</v>
      </c>
      <c r="H78" s="3" t="s">
        <v>8</v>
      </c>
      <c r="I78" s="27">
        <v>21.129729999999999</v>
      </c>
      <c r="J78" s="27">
        <v>-101.71687</v>
      </c>
      <c r="K78" s="3"/>
      <c r="L78" s="5" t="str">
        <f t="shared" si="2"/>
        <v>Ver en Google Maps</v>
      </c>
      <c r="M78" s="15">
        <v>1</v>
      </c>
      <c r="O78" s="1">
        <f>DAY(Tabla1[[#This Row],[Fecha de rev]])</f>
        <v>0</v>
      </c>
      <c r="P78" s="1">
        <f>MONTH(Tabla1[[#This Row],[Fecha de rev]])</f>
        <v>1</v>
      </c>
      <c r="Q78" s="1">
        <f>YEAR(Tabla1[[#This Row],[Fecha de rev]])</f>
        <v>1900</v>
      </c>
      <c r="Z78" s="1" t="str">
        <f>IF(Tabla1[[#This Row],[Bajada]] &lt; 14, "no", "si")</f>
        <v>no</v>
      </c>
      <c r="AC78" s="1"/>
      <c r="AF78" s="1"/>
    </row>
    <row r="79" spans="1:32" x14ac:dyDescent="0.2">
      <c r="A79" s="14">
        <v>254</v>
      </c>
      <c r="B79" s="3" t="s">
        <v>956</v>
      </c>
      <c r="C79" s="27" t="s">
        <v>429</v>
      </c>
      <c r="D79" s="27" t="s">
        <v>17</v>
      </c>
      <c r="E79" s="4" t="s">
        <v>185</v>
      </c>
      <c r="F79" s="4" t="s">
        <v>489</v>
      </c>
      <c r="G79" s="4" t="s">
        <v>998</v>
      </c>
      <c r="H79" s="3" t="s">
        <v>8</v>
      </c>
      <c r="I79" s="27">
        <v>21.116569999999999</v>
      </c>
      <c r="J79" s="27">
        <v>-101.73038</v>
      </c>
      <c r="K79" s="3" t="s">
        <v>139</v>
      </c>
      <c r="L79" s="5" t="str">
        <f t="shared" si="2"/>
        <v>Ver en Google Maps</v>
      </c>
      <c r="M79" s="15">
        <v>1</v>
      </c>
      <c r="N79" s="7">
        <v>45960</v>
      </c>
      <c r="O79" s="1">
        <f>DAY(Tabla1[[#This Row],[Fecha de rev]])</f>
        <v>30</v>
      </c>
      <c r="P79" s="1">
        <f>MONTH(Tabla1[[#This Row],[Fecha de rev]])</f>
        <v>10</v>
      </c>
      <c r="Q79" s="1">
        <f>YEAR(Tabla1[[#This Row],[Fecha de rev]])</f>
        <v>2025</v>
      </c>
      <c r="R79" s="1">
        <v>2</v>
      </c>
      <c r="S79" s="1" t="s">
        <v>138</v>
      </c>
      <c r="T79" s="1" t="s">
        <v>138</v>
      </c>
      <c r="U79" s="1" t="s">
        <v>138</v>
      </c>
      <c r="V79" s="1" t="s">
        <v>138</v>
      </c>
      <c r="W79" s="1" t="s">
        <v>138</v>
      </c>
      <c r="X79" s="1" t="s">
        <v>138</v>
      </c>
      <c r="Y79" s="1" t="s">
        <v>138</v>
      </c>
      <c r="Z79" s="1" t="str">
        <f>IF(Tabla1[[#This Row],[Bajada]] &lt; 14, "no", "si")</f>
        <v>si</v>
      </c>
      <c r="AA79" s="1">
        <v>87.3</v>
      </c>
      <c r="AB79" s="1">
        <v>46.1</v>
      </c>
      <c r="AC79" s="2" t="s">
        <v>970</v>
      </c>
      <c r="AD79" s="2" t="s">
        <v>954</v>
      </c>
      <c r="AE79" s="1">
        <f t="shared" si="3"/>
        <v>8</v>
      </c>
      <c r="AF79" s="1"/>
    </row>
    <row r="80" spans="1:32" x14ac:dyDescent="0.2">
      <c r="A80" s="14">
        <v>256</v>
      </c>
      <c r="B80" s="3" t="s">
        <v>956</v>
      </c>
      <c r="C80" s="27" t="s">
        <v>429</v>
      </c>
      <c r="D80" s="27" t="s">
        <v>17</v>
      </c>
      <c r="E80" s="4" t="s">
        <v>186</v>
      </c>
      <c r="F80" s="4" t="s">
        <v>490</v>
      </c>
      <c r="G80" s="4" t="s">
        <v>1038</v>
      </c>
      <c r="H80" s="3" t="s">
        <v>8</v>
      </c>
      <c r="I80" s="27">
        <v>21.1526</v>
      </c>
      <c r="J80" s="27">
        <v>-101.75776999999999</v>
      </c>
      <c r="K80" s="3" t="s">
        <v>139</v>
      </c>
      <c r="L80" s="5" t="str">
        <f t="shared" si="2"/>
        <v>Ver en Google Maps</v>
      </c>
      <c r="M80" s="15">
        <v>1</v>
      </c>
      <c r="N80" s="7">
        <v>45960</v>
      </c>
      <c r="O80" s="1">
        <f>DAY(Tabla1[[#This Row],[Fecha de rev]])</f>
        <v>30</v>
      </c>
      <c r="P80" s="1">
        <f>MONTH(Tabla1[[#This Row],[Fecha de rev]])</f>
        <v>10</v>
      </c>
      <c r="Q80" s="1">
        <f>YEAR(Tabla1[[#This Row],[Fecha de rev]])</f>
        <v>2025</v>
      </c>
      <c r="R80" s="1">
        <v>2</v>
      </c>
      <c r="S80" s="1" t="s">
        <v>138</v>
      </c>
      <c r="T80" s="1" t="s">
        <v>138</v>
      </c>
      <c r="U80" s="1" t="s">
        <v>138</v>
      </c>
      <c r="V80" s="1" t="s">
        <v>138</v>
      </c>
      <c r="W80" s="1" t="s">
        <v>138</v>
      </c>
      <c r="X80" s="1" t="s">
        <v>138</v>
      </c>
      <c r="Y80" s="1" t="s">
        <v>138</v>
      </c>
      <c r="Z80" s="1" t="str">
        <f>IF(Tabla1[[#This Row],[Bajada]] &lt; 14, "no", "si")</f>
        <v>si</v>
      </c>
      <c r="AA80" s="1">
        <v>105</v>
      </c>
      <c r="AB80" s="1">
        <v>41.1</v>
      </c>
      <c r="AC80" s="2" t="s">
        <v>968</v>
      </c>
      <c r="AD80" s="2" t="s">
        <v>954</v>
      </c>
      <c r="AE80" s="1">
        <f t="shared" si="3"/>
        <v>8</v>
      </c>
      <c r="AF80" s="1"/>
    </row>
    <row r="81" spans="1:32" x14ac:dyDescent="0.2">
      <c r="A81" s="14">
        <v>257</v>
      </c>
      <c r="B81" s="3" t="s">
        <v>956</v>
      </c>
      <c r="C81" s="27" t="s">
        <v>14</v>
      </c>
      <c r="D81" s="27" t="s">
        <v>404</v>
      </c>
      <c r="E81" s="4" t="s">
        <v>187</v>
      </c>
      <c r="F81" s="4" t="s">
        <v>491</v>
      </c>
      <c r="G81" s="4" t="s">
        <v>1039</v>
      </c>
      <c r="H81" s="3" t="s">
        <v>8</v>
      </c>
      <c r="I81" s="27">
        <v>21.122703999999999</v>
      </c>
      <c r="J81" s="27">
        <v>-101.69341900000001</v>
      </c>
      <c r="K81" s="3" t="s">
        <v>139</v>
      </c>
      <c r="L81" s="5" t="str">
        <f t="shared" si="2"/>
        <v>Ver en Google Maps</v>
      </c>
      <c r="M81" s="15">
        <v>2</v>
      </c>
      <c r="N81" s="7">
        <v>45958</v>
      </c>
      <c r="O81" s="1">
        <f>DAY(Tabla1[[#This Row],[Fecha de rev]])</f>
        <v>28</v>
      </c>
      <c r="P81" s="1">
        <f>MONTH(Tabla1[[#This Row],[Fecha de rev]])</f>
        <v>10</v>
      </c>
      <c r="Q81" s="1">
        <f>YEAR(Tabla1[[#This Row],[Fecha de rev]])</f>
        <v>2025</v>
      </c>
      <c r="R81" s="1">
        <v>2</v>
      </c>
      <c r="S81" s="1" t="s">
        <v>138</v>
      </c>
      <c r="T81" s="1" t="s">
        <v>138</v>
      </c>
      <c r="U81" s="1" t="s">
        <v>138</v>
      </c>
      <c r="V81" s="1" t="s">
        <v>138</v>
      </c>
      <c r="W81" s="1" t="s">
        <v>138</v>
      </c>
      <c r="X81" s="1" t="s">
        <v>138</v>
      </c>
      <c r="Y81" s="1" t="s">
        <v>138</v>
      </c>
      <c r="Z81" s="1" t="str">
        <f>IF(Tabla1[[#This Row],[Bajada]] &lt; 14, "no", "si")</f>
        <v>si</v>
      </c>
      <c r="AA81" s="1">
        <v>124</v>
      </c>
      <c r="AB81" s="1">
        <v>52</v>
      </c>
      <c r="AC81" s="2" t="s">
        <v>968</v>
      </c>
      <c r="AD81" s="2" t="s">
        <v>954</v>
      </c>
      <c r="AE81" s="1">
        <f t="shared" si="3"/>
        <v>8</v>
      </c>
      <c r="AF81" s="1" t="s">
        <v>3116</v>
      </c>
    </row>
    <row r="82" spans="1:32" x14ac:dyDescent="0.2">
      <c r="A82" s="14">
        <v>259</v>
      </c>
      <c r="B82" s="3" t="s">
        <v>956</v>
      </c>
      <c r="C82" s="27" t="s">
        <v>429</v>
      </c>
      <c r="D82" s="27" t="s">
        <v>17</v>
      </c>
      <c r="E82" s="4" t="s">
        <v>47</v>
      </c>
      <c r="F82" s="4" t="s">
        <v>492</v>
      </c>
      <c r="G82" s="4" t="s">
        <v>48</v>
      </c>
      <c r="H82" s="3" t="s">
        <v>8</v>
      </c>
      <c r="I82" s="27">
        <v>21.122489999999999</v>
      </c>
      <c r="J82" s="27">
        <v>-101.64601</v>
      </c>
      <c r="K82" s="3" t="s">
        <v>139</v>
      </c>
      <c r="L82" s="5" t="str">
        <f t="shared" si="2"/>
        <v>Ver en Google Maps</v>
      </c>
      <c r="M82" s="15">
        <v>1</v>
      </c>
      <c r="N82" s="7">
        <v>45957</v>
      </c>
      <c r="O82" s="1">
        <f>DAY(Tabla1[[#This Row],[Fecha de rev]])</f>
        <v>27</v>
      </c>
      <c r="P82" s="1">
        <f>MONTH(Tabla1[[#This Row],[Fecha de rev]])</f>
        <v>10</v>
      </c>
      <c r="Q82" s="1">
        <f>YEAR(Tabla1[[#This Row],[Fecha de rev]])</f>
        <v>2025</v>
      </c>
      <c r="R82" s="1">
        <v>2</v>
      </c>
      <c r="S82" s="1" t="s">
        <v>138</v>
      </c>
      <c r="T82" s="1" t="s">
        <v>138</v>
      </c>
      <c r="U82" s="1" t="s">
        <v>138</v>
      </c>
      <c r="V82" s="1" t="s">
        <v>138</v>
      </c>
      <c r="W82" s="1" t="s">
        <v>138</v>
      </c>
      <c r="X82" s="1" t="s">
        <v>138</v>
      </c>
      <c r="Y82" s="1" t="s">
        <v>138</v>
      </c>
      <c r="Z82" s="1" t="str">
        <f>IF(Tabla1[[#This Row],[Bajada]] &lt; 14, "no", "si")</f>
        <v>si</v>
      </c>
      <c r="AA82" s="1">
        <v>98.6</v>
      </c>
      <c r="AB82" s="1">
        <v>92</v>
      </c>
      <c r="AC82" s="2" t="s">
        <v>968</v>
      </c>
      <c r="AD82" s="2" t="s">
        <v>954</v>
      </c>
      <c r="AE82" s="1">
        <f t="shared" si="3"/>
        <v>8</v>
      </c>
      <c r="AF82" s="1" t="s">
        <v>3116</v>
      </c>
    </row>
    <row r="83" spans="1:32" x14ac:dyDescent="0.2">
      <c r="A83" s="14">
        <v>264</v>
      </c>
      <c r="B83" s="3" t="s">
        <v>956</v>
      </c>
      <c r="C83" s="27" t="s">
        <v>429</v>
      </c>
      <c r="D83" s="27" t="s">
        <v>17</v>
      </c>
      <c r="E83" s="4" t="s">
        <v>49</v>
      </c>
      <c r="F83" s="4" t="s">
        <v>493</v>
      </c>
      <c r="G83" s="4" t="s">
        <v>1040</v>
      </c>
      <c r="H83" s="3" t="s">
        <v>8</v>
      </c>
      <c r="I83" s="27">
        <v>21.085650000000001</v>
      </c>
      <c r="J83" s="27">
        <v>-101.62854</v>
      </c>
      <c r="K83" s="3"/>
      <c r="L83" s="5" t="str">
        <f t="shared" si="2"/>
        <v>Ver en Google Maps</v>
      </c>
      <c r="M83" s="15">
        <v>1</v>
      </c>
      <c r="O83" s="1">
        <f>DAY(Tabla1[[#This Row],[Fecha de rev]])</f>
        <v>0</v>
      </c>
      <c r="P83" s="1">
        <f>MONTH(Tabla1[[#This Row],[Fecha de rev]])</f>
        <v>1</v>
      </c>
      <c r="Q83" s="1">
        <f>YEAR(Tabla1[[#This Row],[Fecha de rev]])</f>
        <v>1900</v>
      </c>
      <c r="Z83" s="1" t="str">
        <f>IF(Tabla1[[#This Row],[Bajada]] &lt; 14, "no", "si")</f>
        <v>no</v>
      </c>
      <c r="AC83" s="1"/>
      <c r="AF83" s="1"/>
    </row>
    <row r="84" spans="1:32" x14ac:dyDescent="0.2">
      <c r="A84" s="14">
        <v>265</v>
      </c>
      <c r="B84" s="3" t="s">
        <v>956</v>
      </c>
      <c r="C84" s="27" t="s">
        <v>429</v>
      </c>
      <c r="D84" s="27" t="s">
        <v>17</v>
      </c>
      <c r="E84" s="4" t="s">
        <v>50</v>
      </c>
      <c r="F84" s="4" t="s">
        <v>494</v>
      </c>
      <c r="G84" s="4" t="s">
        <v>1041</v>
      </c>
      <c r="H84" s="3" t="s">
        <v>8</v>
      </c>
      <c r="I84" s="27">
        <v>21.077850000000002</v>
      </c>
      <c r="J84" s="27">
        <v>-101.65033</v>
      </c>
      <c r="K84" s="3"/>
      <c r="L84" s="5" t="str">
        <f t="shared" si="2"/>
        <v>Ver en Google Maps</v>
      </c>
      <c r="M84" s="15">
        <v>1</v>
      </c>
      <c r="O84" s="1">
        <f>DAY(Tabla1[[#This Row],[Fecha de rev]])</f>
        <v>0</v>
      </c>
      <c r="P84" s="1">
        <f>MONTH(Tabla1[[#This Row],[Fecha de rev]])</f>
        <v>1</v>
      </c>
      <c r="Q84" s="1">
        <f>YEAR(Tabla1[[#This Row],[Fecha de rev]])</f>
        <v>1900</v>
      </c>
      <c r="Z84" s="1" t="str">
        <f>IF(Tabla1[[#This Row],[Bajada]] &lt; 14, "no", "si")</f>
        <v>no</v>
      </c>
      <c r="AC84" s="1"/>
      <c r="AF84" s="1"/>
    </row>
    <row r="85" spans="1:32" x14ac:dyDescent="0.2">
      <c r="A85" s="14">
        <v>266</v>
      </c>
      <c r="B85" s="3" t="s">
        <v>956</v>
      </c>
      <c r="C85" s="27" t="s">
        <v>429</v>
      </c>
      <c r="D85" s="27" t="s">
        <v>17</v>
      </c>
      <c r="E85" s="4" t="s">
        <v>188</v>
      </c>
      <c r="F85" s="4" t="s">
        <v>495</v>
      </c>
      <c r="G85" s="4" t="s">
        <v>1042</v>
      </c>
      <c r="H85" s="3" t="s">
        <v>8</v>
      </c>
      <c r="I85" s="27">
        <v>21.150310000000001</v>
      </c>
      <c r="J85" s="27">
        <v>-101.73293</v>
      </c>
      <c r="K85" s="3" t="s">
        <v>139</v>
      </c>
      <c r="L85" s="5" t="str">
        <f t="shared" si="2"/>
        <v>Ver en Google Maps</v>
      </c>
      <c r="M85" s="15">
        <v>1</v>
      </c>
      <c r="N85" s="7">
        <v>45960</v>
      </c>
      <c r="O85" s="1">
        <f>DAY(Tabla1[[#This Row],[Fecha de rev]])</f>
        <v>30</v>
      </c>
      <c r="P85" s="1">
        <f>MONTH(Tabla1[[#This Row],[Fecha de rev]])</f>
        <v>10</v>
      </c>
      <c r="Q85" s="1">
        <f>YEAR(Tabla1[[#This Row],[Fecha de rev]])</f>
        <v>2025</v>
      </c>
      <c r="R85" s="1">
        <v>2</v>
      </c>
      <c r="S85" s="1" t="s">
        <v>138</v>
      </c>
      <c r="T85" s="1" t="s">
        <v>138</v>
      </c>
      <c r="U85" s="1" t="s">
        <v>138</v>
      </c>
      <c r="V85" s="1" t="s">
        <v>138</v>
      </c>
      <c r="W85" s="1" t="s">
        <v>138</v>
      </c>
      <c r="X85" s="1" t="s">
        <v>138</v>
      </c>
      <c r="Y85" s="1" t="s">
        <v>138</v>
      </c>
      <c r="Z85" s="1" t="str">
        <f>IF(Tabla1[[#This Row],[Bajada]] &lt; 14, "no", "si")</f>
        <v>si</v>
      </c>
      <c r="AA85" s="1">
        <v>62.9</v>
      </c>
      <c r="AB85" s="1">
        <v>5.79</v>
      </c>
      <c r="AC85" s="2" t="s">
        <v>968</v>
      </c>
      <c r="AD85" s="2" t="s">
        <v>954</v>
      </c>
      <c r="AE85" s="1">
        <f t="shared" si="3"/>
        <v>8</v>
      </c>
      <c r="AF85" s="1"/>
    </row>
    <row r="86" spans="1:32" x14ac:dyDescent="0.2">
      <c r="A86" s="14">
        <v>267</v>
      </c>
      <c r="B86" s="3" t="s">
        <v>956</v>
      </c>
      <c r="C86" s="27" t="s">
        <v>429</v>
      </c>
      <c r="D86" s="27" t="s">
        <v>17</v>
      </c>
      <c r="E86" s="4" t="s">
        <v>51</v>
      </c>
      <c r="F86" s="4" t="s">
        <v>496</v>
      </c>
      <c r="G86" s="4" t="s">
        <v>1043</v>
      </c>
      <c r="H86" s="3" t="s">
        <v>8</v>
      </c>
      <c r="I86" s="27">
        <v>21.073090000000001</v>
      </c>
      <c r="J86" s="27">
        <v>-101.64436000000001</v>
      </c>
      <c r="K86" s="3"/>
      <c r="L86" s="5" t="str">
        <f t="shared" si="2"/>
        <v>Ver en Google Maps</v>
      </c>
      <c r="M86" s="15">
        <v>1</v>
      </c>
      <c r="O86" s="1">
        <f>DAY(Tabla1[[#This Row],[Fecha de rev]])</f>
        <v>0</v>
      </c>
      <c r="P86" s="1">
        <f>MONTH(Tabla1[[#This Row],[Fecha de rev]])</f>
        <v>1</v>
      </c>
      <c r="Q86" s="1">
        <f>YEAR(Tabla1[[#This Row],[Fecha de rev]])</f>
        <v>1900</v>
      </c>
      <c r="Z86" s="1" t="str">
        <f>IF(Tabla1[[#This Row],[Bajada]] &lt; 14, "no", "si")</f>
        <v>no</v>
      </c>
      <c r="AC86" s="1"/>
      <c r="AF86" s="1"/>
    </row>
    <row r="87" spans="1:32" x14ac:dyDescent="0.2">
      <c r="A87" s="14">
        <v>269</v>
      </c>
      <c r="B87" s="3" t="s">
        <v>956</v>
      </c>
      <c r="C87" s="27" t="s">
        <v>429</v>
      </c>
      <c r="D87" s="27" t="s">
        <v>17</v>
      </c>
      <c r="E87" s="4" t="s">
        <v>52</v>
      </c>
      <c r="F87" s="4" t="s">
        <v>497</v>
      </c>
      <c r="G87" s="4" t="s">
        <v>53</v>
      </c>
      <c r="H87" s="3" t="s">
        <v>8</v>
      </c>
      <c r="I87" s="27">
        <v>21.11683</v>
      </c>
      <c r="J87" s="27">
        <v>-101.6031</v>
      </c>
      <c r="K87" s="3" t="s">
        <v>139</v>
      </c>
      <c r="L87" s="5" t="str">
        <f t="shared" si="2"/>
        <v>Ver en Google Maps</v>
      </c>
      <c r="M87" s="15">
        <v>1</v>
      </c>
      <c r="N87" s="7">
        <v>45957</v>
      </c>
      <c r="O87" s="1">
        <f>DAY(Tabla1[[#This Row],[Fecha de rev]])</f>
        <v>27</v>
      </c>
      <c r="P87" s="1">
        <f>MONTH(Tabla1[[#This Row],[Fecha de rev]])</f>
        <v>10</v>
      </c>
      <c r="Q87" s="1">
        <f>YEAR(Tabla1[[#This Row],[Fecha de rev]])</f>
        <v>2025</v>
      </c>
      <c r="R87" s="1">
        <v>2</v>
      </c>
      <c r="S87" s="1" t="s">
        <v>138</v>
      </c>
      <c r="T87" s="1" t="s">
        <v>934</v>
      </c>
      <c r="U87" s="1" t="s">
        <v>138</v>
      </c>
      <c r="V87" s="1" t="s">
        <v>934</v>
      </c>
      <c r="W87" s="1" t="s">
        <v>138</v>
      </c>
      <c r="X87" s="1" t="s">
        <v>934</v>
      </c>
      <c r="Y87" s="1" t="s">
        <v>934</v>
      </c>
      <c r="Z87" s="1" t="str">
        <f>IF(Tabla1[[#This Row],[Bajada]] &lt; 14, "no", "si")</f>
        <v>no</v>
      </c>
      <c r="AA87" s="1">
        <v>0</v>
      </c>
      <c r="AB87" s="1">
        <v>0</v>
      </c>
      <c r="AC87" s="2" t="s">
        <v>3101</v>
      </c>
      <c r="AD87" s="2" t="s">
        <v>957</v>
      </c>
      <c r="AE87" s="1">
        <f t="shared" si="3"/>
        <v>3</v>
      </c>
      <c r="AF87" s="1"/>
    </row>
    <row r="88" spans="1:32" x14ac:dyDescent="0.2">
      <c r="A88" s="14">
        <v>274</v>
      </c>
      <c r="B88" s="3" t="s">
        <v>956</v>
      </c>
      <c r="C88" s="27" t="s">
        <v>429</v>
      </c>
      <c r="D88" s="27" t="s">
        <v>17</v>
      </c>
      <c r="E88" s="4" t="s">
        <v>54</v>
      </c>
      <c r="F88" s="4" t="s">
        <v>498</v>
      </c>
      <c r="G88" s="4" t="s">
        <v>1044</v>
      </c>
      <c r="H88" s="3" t="s">
        <v>8</v>
      </c>
      <c r="I88" s="27">
        <v>21.096453</v>
      </c>
      <c r="J88" s="27">
        <v>-101.598573</v>
      </c>
      <c r="K88" s="3" t="s">
        <v>139</v>
      </c>
      <c r="L88" s="5" t="str">
        <f t="shared" si="2"/>
        <v>Ver en Google Maps</v>
      </c>
      <c r="M88" s="15">
        <v>1</v>
      </c>
      <c r="N88" s="7">
        <v>45957</v>
      </c>
      <c r="O88" s="1">
        <f>DAY(Tabla1[[#This Row],[Fecha de rev]])</f>
        <v>27</v>
      </c>
      <c r="P88" s="1">
        <f>MONTH(Tabla1[[#This Row],[Fecha de rev]])</f>
        <v>10</v>
      </c>
      <c r="Q88" s="1">
        <f>YEAR(Tabla1[[#This Row],[Fecha de rev]])</f>
        <v>2025</v>
      </c>
      <c r="R88" s="1">
        <v>2</v>
      </c>
      <c r="S88" s="1" t="s">
        <v>138</v>
      </c>
      <c r="T88" s="1" t="s">
        <v>138</v>
      </c>
      <c r="U88" s="1" t="s">
        <v>138</v>
      </c>
      <c r="V88" s="1" t="s">
        <v>138</v>
      </c>
      <c r="W88" s="1" t="s">
        <v>138</v>
      </c>
      <c r="X88" s="1" t="s">
        <v>138</v>
      </c>
      <c r="Y88" s="1" t="s">
        <v>138</v>
      </c>
      <c r="Z88" s="1" t="str">
        <f>IF(Tabla1[[#This Row],[Bajada]] &lt; 14, "no", "si")</f>
        <v>si</v>
      </c>
      <c r="AA88" s="1">
        <v>84.2</v>
      </c>
      <c r="AB88" s="1">
        <v>42.5</v>
      </c>
      <c r="AC88" s="2" t="s">
        <v>971</v>
      </c>
      <c r="AD88" s="2" t="s">
        <v>954</v>
      </c>
      <c r="AE88" s="1">
        <f t="shared" si="3"/>
        <v>8</v>
      </c>
      <c r="AF88" s="1" t="s">
        <v>3116</v>
      </c>
    </row>
    <row r="89" spans="1:32" x14ac:dyDescent="0.2">
      <c r="A89" s="14">
        <v>275</v>
      </c>
      <c r="B89" s="3" t="s">
        <v>956</v>
      </c>
      <c r="C89" s="27" t="s">
        <v>429</v>
      </c>
      <c r="D89" s="27" t="s">
        <v>17</v>
      </c>
      <c r="E89" s="4" t="s">
        <v>189</v>
      </c>
      <c r="F89" s="4" t="s">
        <v>499</v>
      </c>
      <c r="G89" s="4" t="s">
        <v>1202</v>
      </c>
      <c r="H89" s="3" t="s">
        <v>8</v>
      </c>
      <c r="I89" s="27">
        <v>21.124459999999999</v>
      </c>
      <c r="J89" s="27">
        <v>-101.74466</v>
      </c>
      <c r="K89" s="3" t="s">
        <v>139</v>
      </c>
      <c r="L89" s="5" t="str">
        <f t="shared" si="2"/>
        <v>Ver en Google Maps</v>
      </c>
      <c r="M89" s="15">
        <v>1</v>
      </c>
      <c r="N89" s="7">
        <v>45960</v>
      </c>
      <c r="O89" s="1">
        <f>DAY(Tabla1[[#This Row],[Fecha de rev]])</f>
        <v>30</v>
      </c>
      <c r="P89" s="1">
        <f>MONTH(Tabla1[[#This Row],[Fecha de rev]])</f>
        <v>10</v>
      </c>
      <c r="Q89" s="1">
        <f>YEAR(Tabla1[[#This Row],[Fecha de rev]])</f>
        <v>2025</v>
      </c>
      <c r="R89" s="1">
        <v>2</v>
      </c>
      <c r="S89" s="1" t="s">
        <v>138</v>
      </c>
      <c r="T89" s="1" t="s">
        <v>138</v>
      </c>
      <c r="U89" s="1" t="s">
        <v>138</v>
      </c>
      <c r="V89" s="1" t="s">
        <v>138</v>
      </c>
      <c r="W89" s="1" t="s">
        <v>138</v>
      </c>
      <c r="X89" s="1" t="s">
        <v>138</v>
      </c>
      <c r="Y89" s="1" t="s">
        <v>138</v>
      </c>
      <c r="Z89" s="1" t="str">
        <f>IF(Tabla1[[#This Row],[Bajada]] &lt; 14, "no", "si")</f>
        <v>si</v>
      </c>
      <c r="AA89" s="1">
        <v>88.3</v>
      </c>
      <c r="AB89" s="1">
        <v>24</v>
      </c>
      <c r="AC89" s="2" t="s">
        <v>968</v>
      </c>
      <c r="AD89" s="2" t="s">
        <v>954</v>
      </c>
      <c r="AE89" s="1">
        <f t="shared" si="3"/>
        <v>8</v>
      </c>
      <c r="AF89" s="1"/>
    </row>
    <row r="90" spans="1:32" x14ac:dyDescent="0.2">
      <c r="A90" s="14">
        <v>280</v>
      </c>
      <c r="B90" s="3" t="s">
        <v>956</v>
      </c>
      <c r="C90" s="27" t="s">
        <v>429</v>
      </c>
      <c r="D90" s="27" t="s">
        <v>15</v>
      </c>
      <c r="E90" s="4" t="s">
        <v>55</v>
      </c>
      <c r="F90" s="4" t="s">
        <v>500</v>
      </c>
      <c r="G90" s="4" t="s">
        <v>1203</v>
      </c>
      <c r="H90" s="3" t="s">
        <v>8</v>
      </c>
      <c r="I90" s="27">
        <v>21.095533</v>
      </c>
      <c r="J90" s="27">
        <v>-101.671768</v>
      </c>
      <c r="K90" s="3"/>
      <c r="L90" s="5" t="str">
        <f t="shared" si="2"/>
        <v>Ver en Google Maps</v>
      </c>
      <c r="M90" s="15">
        <v>2</v>
      </c>
      <c r="O90" s="1">
        <f>DAY(Tabla1[[#This Row],[Fecha de rev]])</f>
        <v>0</v>
      </c>
      <c r="P90" s="1">
        <f>MONTH(Tabla1[[#This Row],[Fecha de rev]])</f>
        <v>1</v>
      </c>
      <c r="Q90" s="1">
        <f>YEAR(Tabla1[[#This Row],[Fecha de rev]])</f>
        <v>1900</v>
      </c>
      <c r="Z90" s="1" t="str">
        <f>IF(Tabla1[[#This Row],[Bajada]] &lt; 14, "no", "si")</f>
        <v>no</v>
      </c>
      <c r="AC90" s="1"/>
      <c r="AF90" s="1"/>
    </row>
    <row r="91" spans="1:32" x14ac:dyDescent="0.2">
      <c r="A91" s="14">
        <v>281</v>
      </c>
      <c r="B91" s="3" t="s">
        <v>956</v>
      </c>
      <c r="C91" s="27" t="s">
        <v>429</v>
      </c>
      <c r="D91" s="27" t="s">
        <v>17</v>
      </c>
      <c r="E91" s="4" t="s">
        <v>56</v>
      </c>
      <c r="F91" s="4" t="s">
        <v>501</v>
      </c>
      <c r="G91" s="4" t="s">
        <v>1045</v>
      </c>
      <c r="H91" s="3" t="s">
        <v>8</v>
      </c>
      <c r="I91" s="27">
        <v>21.07761</v>
      </c>
      <c r="J91" s="27">
        <v>-101.62772</v>
      </c>
      <c r="K91" s="3"/>
      <c r="L91" s="5" t="str">
        <f t="shared" si="2"/>
        <v>Ver en Google Maps</v>
      </c>
      <c r="M91" s="15">
        <v>1</v>
      </c>
      <c r="O91" s="1">
        <f>DAY(Tabla1[[#This Row],[Fecha de rev]])</f>
        <v>0</v>
      </c>
      <c r="P91" s="1">
        <f>MONTH(Tabla1[[#This Row],[Fecha de rev]])</f>
        <v>1</v>
      </c>
      <c r="Q91" s="1">
        <f>YEAR(Tabla1[[#This Row],[Fecha de rev]])</f>
        <v>1900</v>
      </c>
      <c r="Z91" s="1" t="str">
        <f>IF(Tabla1[[#This Row],[Bajada]] &lt; 14, "no", "si")</f>
        <v>no</v>
      </c>
      <c r="AC91" s="1"/>
      <c r="AF91" s="1"/>
    </row>
    <row r="92" spans="1:32" x14ac:dyDescent="0.2">
      <c r="A92" s="14">
        <v>283</v>
      </c>
      <c r="B92" s="3" t="s">
        <v>956</v>
      </c>
      <c r="C92" s="27" t="s">
        <v>429</v>
      </c>
      <c r="D92" s="27" t="s">
        <v>17</v>
      </c>
      <c r="E92" s="4" t="s">
        <v>57</v>
      </c>
      <c r="F92" s="4" t="s">
        <v>502</v>
      </c>
      <c r="G92" s="4" t="s">
        <v>22</v>
      </c>
      <c r="H92" s="3" t="s">
        <v>8</v>
      </c>
      <c r="I92" s="27">
        <v>21.092449999999999</v>
      </c>
      <c r="J92" s="27">
        <v>-101.59121</v>
      </c>
      <c r="K92" s="3"/>
      <c r="L92" s="5" t="str">
        <f t="shared" si="2"/>
        <v>Ver en Google Maps</v>
      </c>
      <c r="M92" s="15">
        <v>1</v>
      </c>
      <c r="O92" s="1">
        <f>DAY(Tabla1[[#This Row],[Fecha de rev]])</f>
        <v>0</v>
      </c>
      <c r="P92" s="1">
        <f>MONTH(Tabla1[[#This Row],[Fecha de rev]])</f>
        <v>1</v>
      </c>
      <c r="Q92" s="1">
        <f>YEAR(Tabla1[[#This Row],[Fecha de rev]])</f>
        <v>1900</v>
      </c>
      <c r="Z92" s="1" t="str">
        <f>IF(Tabla1[[#This Row],[Bajada]] &lt; 14, "no", "si")</f>
        <v>no</v>
      </c>
      <c r="AC92" s="1"/>
      <c r="AF92" s="1"/>
    </row>
    <row r="93" spans="1:32" x14ac:dyDescent="0.2">
      <c r="A93" s="14">
        <v>285</v>
      </c>
      <c r="B93" s="3" t="s">
        <v>956</v>
      </c>
      <c r="C93" s="27" t="s">
        <v>429</v>
      </c>
      <c r="D93" s="27" t="s">
        <v>16</v>
      </c>
      <c r="E93" s="4" t="s">
        <v>58</v>
      </c>
      <c r="F93" s="4" t="s">
        <v>503</v>
      </c>
      <c r="G93" s="4" t="s">
        <v>59</v>
      </c>
      <c r="H93" s="3" t="s">
        <v>8</v>
      </c>
      <c r="I93" s="27">
        <v>21.08793</v>
      </c>
      <c r="J93" s="27">
        <v>-101.69023</v>
      </c>
      <c r="K93" s="3"/>
      <c r="L93" s="5" t="str">
        <f t="shared" si="2"/>
        <v>Ver en Google Maps</v>
      </c>
      <c r="M93" s="15">
        <v>1</v>
      </c>
      <c r="O93" s="1">
        <f>DAY(Tabla1[[#This Row],[Fecha de rev]])</f>
        <v>0</v>
      </c>
      <c r="P93" s="1">
        <f>MONTH(Tabla1[[#This Row],[Fecha de rev]])</f>
        <v>1</v>
      </c>
      <c r="Q93" s="1">
        <f>YEAR(Tabla1[[#This Row],[Fecha de rev]])</f>
        <v>1900</v>
      </c>
      <c r="Z93" s="1" t="str">
        <f>IF(Tabla1[[#This Row],[Bajada]] &lt; 14, "no", "si")</f>
        <v>no</v>
      </c>
      <c r="AC93" s="1"/>
      <c r="AF93" s="1"/>
    </row>
    <row r="94" spans="1:32" x14ac:dyDescent="0.2">
      <c r="A94" s="14">
        <v>286</v>
      </c>
      <c r="B94" s="3" t="s">
        <v>956</v>
      </c>
      <c r="C94" s="27" t="s">
        <v>429</v>
      </c>
      <c r="D94" s="27" t="s">
        <v>16</v>
      </c>
      <c r="E94" s="4" t="s">
        <v>60</v>
      </c>
      <c r="F94" s="4" t="s">
        <v>504</v>
      </c>
      <c r="G94" s="4" t="s">
        <v>1046</v>
      </c>
      <c r="H94" s="3" t="s">
        <v>8</v>
      </c>
      <c r="I94" s="27">
        <v>21.096219999999999</v>
      </c>
      <c r="J94" s="27">
        <v>-101.63906</v>
      </c>
      <c r="K94" s="3"/>
      <c r="L94" s="5" t="str">
        <f t="shared" si="2"/>
        <v>Ver en Google Maps</v>
      </c>
      <c r="M94" s="15">
        <v>1</v>
      </c>
      <c r="O94" s="1">
        <f>DAY(Tabla1[[#This Row],[Fecha de rev]])</f>
        <v>0</v>
      </c>
      <c r="P94" s="1">
        <f>MONTH(Tabla1[[#This Row],[Fecha de rev]])</f>
        <v>1</v>
      </c>
      <c r="Q94" s="1">
        <f>YEAR(Tabla1[[#This Row],[Fecha de rev]])</f>
        <v>1900</v>
      </c>
      <c r="Z94" s="1" t="str">
        <f>IF(Tabla1[[#This Row],[Bajada]] &lt; 14, "no", "si")</f>
        <v>no</v>
      </c>
      <c r="AC94" s="1"/>
      <c r="AF94" s="1"/>
    </row>
    <row r="95" spans="1:32" x14ac:dyDescent="0.2">
      <c r="A95" s="14">
        <v>287</v>
      </c>
      <c r="B95" s="3" t="s">
        <v>956</v>
      </c>
      <c r="C95" s="27" t="s">
        <v>429</v>
      </c>
      <c r="D95" s="27" t="s">
        <v>16</v>
      </c>
      <c r="E95" s="4" t="s">
        <v>190</v>
      </c>
      <c r="F95" s="4" t="s">
        <v>505</v>
      </c>
      <c r="G95" s="4" t="s">
        <v>1047</v>
      </c>
      <c r="H95" s="3" t="s">
        <v>8</v>
      </c>
      <c r="I95" s="27">
        <v>21.14207</v>
      </c>
      <c r="J95" s="27">
        <v>-101.67757</v>
      </c>
      <c r="K95" s="3" t="s">
        <v>139</v>
      </c>
      <c r="L95" s="5" t="str">
        <f t="shared" si="2"/>
        <v>Ver en Google Maps</v>
      </c>
      <c r="M95" s="15">
        <v>1</v>
      </c>
      <c r="N95" s="7">
        <v>45952</v>
      </c>
      <c r="O95" s="1">
        <f>DAY(Tabla1[[#This Row],[Fecha de rev]])</f>
        <v>22</v>
      </c>
      <c r="P95" s="1">
        <f>MONTH(Tabla1[[#This Row],[Fecha de rev]])</f>
        <v>10</v>
      </c>
      <c r="Q95" s="1">
        <f>YEAR(Tabla1[[#This Row],[Fecha de rev]])</f>
        <v>2025</v>
      </c>
      <c r="R95" s="1">
        <v>2</v>
      </c>
      <c r="S95" s="1" t="s">
        <v>138</v>
      </c>
      <c r="T95" s="1" t="s">
        <v>138</v>
      </c>
      <c r="U95" s="1" t="s">
        <v>138</v>
      </c>
      <c r="V95" s="1" t="s">
        <v>138</v>
      </c>
      <c r="W95" s="1" t="s">
        <v>138</v>
      </c>
      <c r="X95" s="1" t="s">
        <v>138</v>
      </c>
      <c r="Y95" s="1" t="s">
        <v>138</v>
      </c>
      <c r="Z95" s="1" t="str">
        <f>IF(Tabla1[[#This Row],[Bajada]] &lt; 14, "no", "si")</f>
        <v>si</v>
      </c>
      <c r="AA95" s="1">
        <v>42.7</v>
      </c>
      <c r="AB95" s="1">
        <v>48.4</v>
      </c>
      <c r="AC95" s="2" t="s">
        <v>968</v>
      </c>
      <c r="AD95" s="2" t="s">
        <v>954</v>
      </c>
      <c r="AE95" s="1">
        <f t="shared" si="3"/>
        <v>8</v>
      </c>
      <c r="AF95" s="1" t="s">
        <v>3116</v>
      </c>
    </row>
    <row r="96" spans="1:32" x14ac:dyDescent="0.2">
      <c r="A96" s="14">
        <v>295</v>
      </c>
      <c r="B96" s="3" t="s">
        <v>956</v>
      </c>
      <c r="C96" s="27" t="s">
        <v>429</v>
      </c>
      <c r="D96" s="27" t="s">
        <v>16</v>
      </c>
      <c r="E96" s="4" t="s">
        <v>61</v>
      </c>
      <c r="F96" s="4" t="s">
        <v>506</v>
      </c>
      <c r="G96" s="4" t="s">
        <v>1048</v>
      </c>
      <c r="H96" s="3" t="s">
        <v>8</v>
      </c>
      <c r="I96" s="27">
        <v>21.144442000000002</v>
      </c>
      <c r="J96" s="27">
        <v>-101.7038</v>
      </c>
      <c r="K96" s="3" t="s">
        <v>139</v>
      </c>
      <c r="L96" s="5" t="str">
        <f t="shared" si="2"/>
        <v>Ver en Google Maps</v>
      </c>
      <c r="M96" s="15">
        <v>1</v>
      </c>
      <c r="N96" s="7">
        <v>45958</v>
      </c>
      <c r="O96" s="1">
        <f>DAY(Tabla1[[#This Row],[Fecha de rev]])</f>
        <v>28</v>
      </c>
      <c r="P96" s="1">
        <f>MONTH(Tabla1[[#This Row],[Fecha de rev]])</f>
        <v>10</v>
      </c>
      <c r="Q96" s="1">
        <f>YEAR(Tabla1[[#This Row],[Fecha de rev]])</f>
        <v>2025</v>
      </c>
      <c r="R96" s="1">
        <v>2</v>
      </c>
      <c r="S96" s="1" t="s">
        <v>934</v>
      </c>
      <c r="T96" s="1" t="s">
        <v>934</v>
      </c>
      <c r="U96" s="1" t="s">
        <v>138</v>
      </c>
      <c r="V96" s="1" t="s">
        <v>934</v>
      </c>
      <c r="W96" s="1" t="s">
        <v>138</v>
      </c>
      <c r="X96" s="1" t="s">
        <v>934</v>
      </c>
      <c r="Y96" s="1" t="s">
        <v>934</v>
      </c>
      <c r="Z96" s="1" t="str">
        <f>IF(Tabla1[[#This Row],[Bajada]] &lt; 14, "no", "si")</f>
        <v>no</v>
      </c>
      <c r="AA96" s="1">
        <v>0</v>
      </c>
      <c r="AB96" s="1">
        <v>0</v>
      </c>
      <c r="AC96" s="2" t="s">
        <v>3108</v>
      </c>
      <c r="AD96" s="2" t="s">
        <v>957</v>
      </c>
      <c r="AE96" s="1">
        <f t="shared" si="3"/>
        <v>2</v>
      </c>
      <c r="AF96" s="1"/>
    </row>
    <row r="97" spans="1:32" x14ac:dyDescent="0.2">
      <c r="A97" s="14">
        <v>296</v>
      </c>
      <c r="B97" s="3" t="s">
        <v>956</v>
      </c>
      <c r="C97" s="27" t="s">
        <v>429</v>
      </c>
      <c r="D97" s="27" t="s">
        <v>16</v>
      </c>
      <c r="E97" s="4" t="s">
        <v>191</v>
      </c>
      <c r="F97" s="4" t="s">
        <v>507</v>
      </c>
      <c r="G97" s="4" t="s">
        <v>23</v>
      </c>
      <c r="H97" s="3" t="s">
        <v>8</v>
      </c>
      <c r="I97" s="27">
        <v>21.09517</v>
      </c>
      <c r="J97" s="27">
        <v>-101.71593</v>
      </c>
      <c r="K97" s="3"/>
      <c r="L97" s="5" t="str">
        <f t="shared" si="2"/>
        <v>Ver en Google Maps</v>
      </c>
      <c r="M97" s="15">
        <v>1</v>
      </c>
      <c r="O97" s="1">
        <f>DAY(Tabla1[[#This Row],[Fecha de rev]])</f>
        <v>0</v>
      </c>
      <c r="P97" s="1">
        <f>MONTH(Tabla1[[#This Row],[Fecha de rev]])</f>
        <v>1</v>
      </c>
      <c r="Q97" s="1">
        <f>YEAR(Tabla1[[#This Row],[Fecha de rev]])</f>
        <v>1900</v>
      </c>
      <c r="Z97" s="1" t="str">
        <f>IF(Tabla1[[#This Row],[Bajada]] &lt; 14, "no", "si")</f>
        <v>no</v>
      </c>
      <c r="AC97" s="1"/>
      <c r="AF97" s="1"/>
    </row>
    <row r="98" spans="1:32" x14ac:dyDescent="0.2">
      <c r="A98" s="14">
        <v>298</v>
      </c>
      <c r="B98" s="3" t="s">
        <v>956</v>
      </c>
      <c r="C98" s="27" t="s">
        <v>429</v>
      </c>
      <c r="D98" s="27" t="s">
        <v>16</v>
      </c>
      <c r="E98" s="4" t="s">
        <v>192</v>
      </c>
      <c r="F98" s="4" t="s">
        <v>508</v>
      </c>
      <c r="G98" s="4" t="s">
        <v>1049</v>
      </c>
      <c r="H98" s="3" t="s">
        <v>8</v>
      </c>
      <c r="I98" s="27">
        <v>21.100899999999999</v>
      </c>
      <c r="J98" s="27">
        <v>-101.69466</v>
      </c>
      <c r="K98" s="3" t="s">
        <v>139</v>
      </c>
      <c r="L98" s="5" t="str">
        <f t="shared" si="2"/>
        <v>Ver en Google Maps</v>
      </c>
      <c r="M98" s="15">
        <v>2</v>
      </c>
      <c r="N98" s="7"/>
      <c r="O98" s="1">
        <f>DAY(Tabla1[[#This Row],[Fecha de rev]])</f>
        <v>0</v>
      </c>
      <c r="P98" s="1">
        <f>MONTH(Tabla1[[#This Row],[Fecha de rev]])</f>
        <v>1</v>
      </c>
      <c r="Q98" s="1">
        <f>YEAR(Tabla1[[#This Row],[Fecha de rev]])</f>
        <v>1900</v>
      </c>
      <c r="R98" s="1">
        <v>2</v>
      </c>
      <c r="S98" s="1" t="s">
        <v>138</v>
      </c>
      <c r="T98" s="1" t="s">
        <v>138</v>
      </c>
      <c r="U98" s="1" t="s">
        <v>138</v>
      </c>
      <c r="V98" s="1" t="s">
        <v>138</v>
      </c>
      <c r="W98" s="1" t="s">
        <v>138</v>
      </c>
      <c r="X98" s="1" t="s">
        <v>138</v>
      </c>
      <c r="Y98" s="1" t="s">
        <v>138</v>
      </c>
      <c r="Z98" s="1" t="str">
        <f>IF(Tabla1[[#This Row],[Bajada]] &lt; 14, "no", "si")</f>
        <v>no</v>
      </c>
      <c r="AC98" s="2" t="s">
        <v>968</v>
      </c>
      <c r="AD98" s="2" t="s">
        <v>954</v>
      </c>
      <c r="AE98" s="1">
        <f t="shared" si="3"/>
        <v>7</v>
      </c>
      <c r="AF98" s="1"/>
    </row>
    <row r="99" spans="1:32" x14ac:dyDescent="0.2">
      <c r="A99" s="14">
        <v>305</v>
      </c>
      <c r="B99" s="3" t="s">
        <v>956</v>
      </c>
      <c r="C99" s="27" t="s">
        <v>429</v>
      </c>
      <c r="D99" s="27" t="s">
        <v>16</v>
      </c>
      <c r="E99" s="4" t="s">
        <v>193</v>
      </c>
      <c r="F99" s="4" t="s">
        <v>509</v>
      </c>
      <c r="G99" s="4" t="s">
        <v>194</v>
      </c>
      <c r="H99" s="3" t="s">
        <v>8</v>
      </c>
      <c r="I99" s="27">
        <v>21.155850000000001</v>
      </c>
      <c r="J99" s="27">
        <v>-101.69033</v>
      </c>
      <c r="K99" s="3" t="s">
        <v>139</v>
      </c>
      <c r="L99" s="5" t="str">
        <f t="shared" si="2"/>
        <v>Ver en Google Maps</v>
      </c>
      <c r="M99" s="15">
        <v>1</v>
      </c>
      <c r="N99" s="7">
        <v>45958</v>
      </c>
      <c r="O99" s="1">
        <f>DAY(Tabla1[[#This Row],[Fecha de rev]])</f>
        <v>28</v>
      </c>
      <c r="P99" s="1">
        <f>MONTH(Tabla1[[#This Row],[Fecha de rev]])</f>
        <v>10</v>
      </c>
      <c r="Q99" s="1">
        <f>YEAR(Tabla1[[#This Row],[Fecha de rev]])</f>
        <v>2025</v>
      </c>
      <c r="R99" s="1">
        <v>2</v>
      </c>
      <c r="S99" s="1" t="s">
        <v>138</v>
      </c>
      <c r="T99" s="1" t="s">
        <v>138</v>
      </c>
      <c r="U99" s="1" t="s">
        <v>138</v>
      </c>
      <c r="V99" s="1" t="s">
        <v>138</v>
      </c>
      <c r="W99" s="1" t="s">
        <v>138</v>
      </c>
      <c r="X99" s="1" t="s">
        <v>138</v>
      </c>
      <c r="Y99" s="1" t="s">
        <v>138</v>
      </c>
      <c r="Z99" s="1" t="str">
        <f>IF(Tabla1[[#This Row],[Bajada]] &lt; 14, "no", "si")</f>
        <v>si</v>
      </c>
      <c r="AA99" s="1">
        <v>56.4</v>
      </c>
      <c r="AB99" s="1">
        <v>27.8</v>
      </c>
      <c r="AC99" s="2" t="s">
        <v>936</v>
      </c>
      <c r="AD99" s="2" t="s">
        <v>954</v>
      </c>
      <c r="AE99" s="1">
        <f t="shared" si="3"/>
        <v>8</v>
      </c>
      <c r="AF99" s="1" t="s">
        <v>3116</v>
      </c>
    </row>
    <row r="100" spans="1:32" x14ac:dyDescent="0.2">
      <c r="A100" s="14">
        <v>307</v>
      </c>
      <c r="B100" s="3" t="s">
        <v>956</v>
      </c>
      <c r="C100" s="27" t="s">
        <v>429</v>
      </c>
      <c r="D100" s="27" t="s">
        <v>16</v>
      </c>
      <c r="E100" s="4" t="s">
        <v>62</v>
      </c>
      <c r="F100" s="4" t="s">
        <v>510</v>
      </c>
      <c r="G100" s="4" t="s">
        <v>1050</v>
      </c>
      <c r="H100" s="3" t="s">
        <v>8</v>
      </c>
      <c r="I100" s="27">
        <v>21.103490000000001</v>
      </c>
      <c r="J100" s="27">
        <v>-101.66767</v>
      </c>
      <c r="K100" s="3" t="s">
        <v>139</v>
      </c>
      <c r="L100" s="5" t="str">
        <f t="shared" si="2"/>
        <v>Ver en Google Maps</v>
      </c>
      <c r="M100" s="15">
        <v>1</v>
      </c>
      <c r="N100" s="7"/>
      <c r="O100" s="1">
        <f>DAY(Tabla1[[#This Row],[Fecha de rev]])</f>
        <v>0</v>
      </c>
      <c r="P100" s="1">
        <f>MONTH(Tabla1[[#This Row],[Fecha de rev]])</f>
        <v>1</v>
      </c>
      <c r="Q100" s="1">
        <f>YEAR(Tabla1[[#This Row],[Fecha de rev]])</f>
        <v>1900</v>
      </c>
      <c r="R100" s="1">
        <v>2</v>
      </c>
      <c r="S100" s="1" t="s">
        <v>138</v>
      </c>
      <c r="T100" s="1" t="s">
        <v>138</v>
      </c>
      <c r="U100" s="1" t="s">
        <v>138</v>
      </c>
      <c r="V100" s="1" t="s">
        <v>138</v>
      </c>
      <c r="W100" s="1" t="s">
        <v>138</v>
      </c>
      <c r="X100" s="1" t="s">
        <v>138</v>
      </c>
      <c r="Y100" s="1" t="s">
        <v>138</v>
      </c>
      <c r="Z100" s="1" t="str">
        <f>IF(Tabla1[[#This Row],[Bajada]] &lt; 14, "no", "si")</f>
        <v>no</v>
      </c>
      <c r="AC100" s="2" t="s">
        <v>968</v>
      </c>
      <c r="AD100" s="2" t="s">
        <v>954</v>
      </c>
      <c r="AE100" s="1">
        <f t="shared" si="3"/>
        <v>7</v>
      </c>
      <c r="AF100" s="1"/>
    </row>
    <row r="101" spans="1:32" x14ac:dyDescent="0.2">
      <c r="A101" s="14">
        <v>312</v>
      </c>
      <c r="B101" s="3" t="s">
        <v>956</v>
      </c>
      <c r="C101" s="27" t="s">
        <v>429</v>
      </c>
      <c r="D101" s="27" t="s">
        <v>16</v>
      </c>
      <c r="E101" s="4" t="s">
        <v>63</v>
      </c>
      <c r="F101" s="4" t="s">
        <v>511</v>
      </c>
      <c r="G101" s="4" t="s">
        <v>1051</v>
      </c>
      <c r="H101" s="3" t="s">
        <v>8</v>
      </c>
      <c r="I101" s="27">
        <v>21.12172</v>
      </c>
      <c r="J101" s="27">
        <v>-101.70778</v>
      </c>
      <c r="K101" s="3" t="s">
        <v>139</v>
      </c>
      <c r="L101" s="5" t="str">
        <f t="shared" si="2"/>
        <v>Ver en Google Maps</v>
      </c>
      <c r="M101" s="15">
        <v>2</v>
      </c>
      <c r="N101" s="7"/>
      <c r="O101" s="1">
        <f>DAY(Tabla1[[#This Row],[Fecha de rev]])</f>
        <v>0</v>
      </c>
      <c r="P101" s="1">
        <f>MONTH(Tabla1[[#This Row],[Fecha de rev]])</f>
        <v>1</v>
      </c>
      <c r="Q101" s="1">
        <f>YEAR(Tabla1[[#This Row],[Fecha de rev]])</f>
        <v>1900</v>
      </c>
      <c r="R101" s="1">
        <v>2</v>
      </c>
      <c r="S101" s="1" t="s">
        <v>138</v>
      </c>
      <c r="T101" s="1" t="s">
        <v>138</v>
      </c>
      <c r="U101" s="1" t="s">
        <v>138</v>
      </c>
      <c r="V101" s="1" t="s">
        <v>138</v>
      </c>
      <c r="W101" s="1" t="s">
        <v>138</v>
      </c>
      <c r="X101" s="1" t="s">
        <v>138</v>
      </c>
      <c r="Y101" s="1" t="s">
        <v>138</v>
      </c>
      <c r="Z101" s="1" t="str">
        <f>IF(Tabla1[[#This Row],[Bajada]] &lt; 14, "no", "si")</f>
        <v>no</v>
      </c>
      <c r="AC101" s="2" t="s">
        <v>935</v>
      </c>
      <c r="AD101" s="2" t="s">
        <v>954</v>
      </c>
      <c r="AE101" s="1">
        <f t="shared" si="3"/>
        <v>7</v>
      </c>
      <c r="AF101" s="1"/>
    </row>
    <row r="102" spans="1:32" x14ac:dyDescent="0.2">
      <c r="A102" s="14">
        <v>313</v>
      </c>
      <c r="B102" s="3" t="s">
        <v>956</v>
      </c>
      <c r="C102" s="27" t="s">
        <v>429</v>
      </c>
      <c r="D102" s="27" t="s">
        <v>16</v>
      </c>
      <c r="E102" s="4" t="s">
        <v>64</v>
      </c>
      <c r="F102" s="4" t="s">
        <v>512</v>
      </c>
      <c r="G102" s="4" t="s">
        <v>1052</v>
      </c>
      <c r="H102" s="3" t="s">
        <v>8</v>
      </c>
      <c r="I102" s="27">
        <v>21.119</v>
      </c>
      <c r="J102" s="27">
        <v>-101.65036000000001</v>
      </c>
      <c r="K102" s="3" t="s">
        <v>139</v>
      </c>
      <c r="L102" s="5" t="str">
        <f t="shared" si="2"/>
        <v>Ver en Google Maps</v>
      </c>
      <c r="M102" s="15">
        <v>1</v>
      </c>
      <c r="N102" s="7">
        <v>45955</v>
      </c>
      <c r="O102" s="1">
        <f>DAY(Tabla1[[#This Row],[Fecha de rev]])</f>
        <v>25</v>
      </c>
      <c r="P102" s="1">
        <f>MONTH(Tabla1[[#This Row],[Fecha de rev]])</f>
        <v>10</v>
      </c>
      <c r="Q102" s="1">
        <f>YEAR(Tabla1[[#This Row],[Fecha de rev]])</f>
        <v>2025</v>
      </c>
      <c r="R102" s="1">
        <v>2</v>
      </c>
      <c r="S102" s="1" t="s">
        <v>138</v>
      </c>
      <c r="T102" s="1" t="s">
        <v>138</v>
      </c>
      <c r="U102" s="1" t="s">
        <v>138</v>
      </c>
      <c r="V102" s="1" t="s">
        <v>138</v>
      </c>
      <c r="W102" s="1" t="s">
        <v>138</v>
      </c>
      <c r="X102" s="1" t="s">
        <v>138</v>
      </c>
      <c r="Y102" s="1" t="s">
        <v>138</v>
      </c>
      <c r="Z102" s="1" t="str">
        <f>IF(Tabla1[[#This Row],[Bajada]] &lt; 14, "no", "si")</f>
        <v>no</v>
      </c>
      <c r="AA102" s="1">
        <v>1.72</v>
      </c>
      <c r="AB102" s="1">
        <v>1.76</v>
      </c>
      <c r="AC102" s="2" t="s">
        <v>3093</v>
      </c>
      <c r="AD102" s="2" t="s">
        <v>954</v>
      </c>
      <c r="AE102" s="1">
        <f t="shared" si="3"/>
        <v>7</v>
      </c>
      <c r="AF102" s="1"/>
    </row>
    <row r="103" spans="1:32" x14ac:dyDescent="0.2">
      <c r="A103" s="14">
        <v>314</v>
      </c>
      <c r="B103" s="3" t="s">
        <v>956</v>
      </c>
      <c r="C103" s="27" t="s">
        <v>429</v>
      </c>
      <c r="D103" s="27" t="s">
        <v>16</v>
      </c>
      <c r="E103" s="4" t="s">
        <v>195</v>
      </c>
      <c r="F103" s="4" t="s">
        <v>513</v>
      </c>
      <c r="G103" s="4" t="s">
        <v>1053</v>
      </c>
      <c r="H103" s="3" t="s">
        <v>8</v>
      </c>
      <c r="I103" s="27">
        <v>21.112760000000002</v>
      </c>
      <c r="J103" s="27">
        <v>-101.70654</v>
      </c>
      <c r="K103" s="3" t="s">
        <v>139</v>
      </c>
      <c r="L103" s="5" t="str">
        <f t="shared" si="2"/>
        <v>Ver en Google Maps</v>
      </c>
      <c r="M103" s="15">
        <v>1</v>
      </c>
      <c r="N103" s="7"/>
      <c r="O103" s="1">
        <f>DAY(Tabla1[[#This Row],[Fecha de rev]])</f>
        <v>0</v>
      </c>
      <c r="P103" s="1">
        <f>MONTH(Tabla1[[#This Row],[Fecha de rev]])</f>
        <v>1</v>
      </c>
      <c r="Q103" s="1">
        <f>YEAR(Tabla1[[#This Row],[Fecha de rev]])</f>
        <v>1900</v>
      </c>
      <c r="R103" s="1">
        <v>2</v>
      </c>
      <c r="S103" s="1" t="s">
        <v>138</v>
      </c>
      <c r="T103" s="1" t="s">
        <v>138</v>
      </c>
      <c r="U103" s="1" t="s">
        <v>138</v>
      </c>
      <c r="V103" s="1" t="s">
        <v>138</v>
      </c>
      <c r="W103" s="1" t="s">
        <v>138</v>
      </c>
      <c r="X103" s="1" t="s">
        <v>138</v>
      </c>
      <c r="Y103" s="1" t="s">
        <v>138</v>
      </c>
      <c r="Z103" s="1" t="str">
        <f>IF(Tabla1[[#This Row],[Bajada]] &lt; 14, "no", "si")</f>
        <v>no</v>
      </c>
      <c r="AC103" s="2" t="s">
        <v>1421</v>
      </c>
      <c r="AD103" s="2" t="s">
        <v>957</v>
      </c>
      <c r="AE103" s="1">
        <f t="shared" si="3"/>
        <v>7</v>
      </c>
      <c r="AF103" s="1"/>
    </row>
    <row r="104" spans="1:32" x14ac:dyDescent="0.2">
      <c r="A104" s="14">
        <v>315</v>
      </c>
      <c r="B104" s="3" t="s">
        <v>956</v>
      </c>
      <c r="C104" s="27" t="s">
        <v>429</v>
      </c>
      <c r="D104" s="27" t="s">
        <v>16</v>
      </c>
      <c r="E104" s="4" t="s">
        <v>196</v>
      </c>
      <c r="F104" s="4" t="s">
        <v>514</v>
      </c>
      <c r="G104" s="4" t="s">
        <v>1054</v>
      </c>
      <c r="H104" s="3" t="s">
        <v>8</v>
      </c>
      <c r="I104" s="27">
        <v>21.094304999999999</v>
      </c>
      <c r="J104" s="27">
        <v>-101.695171</v>
      </c>
      <c r="K104" s="3"/>
      <c r="L104" s="5" t="str">
        <f t="shared" si="2"/>
        <v>Ver en Google Maps</v>
      </c>
      <c r="M104" s="15">
        <v>1</v>
      </c>
      <c r="O104" s="1">
        <f>DAY(Tabla1[[#This Row],[Fecha de rev]])</f>
        <v>0</v>
      </c>
      <c r="P104" s="1">
        <f>MONTH(Tabla1[[#This Row],[Fecha de rev]])</f>
        <v>1</v>
      </c>
      <c r="Q104" s="1">
        <f>YEAR(Tabla1[[#This Row],[Fecha de rev]])</f>
        <v>1900</v>
      </c>
      <c r="Z104" s="1" t="str">
        <f>IF(Tabla1[[#This Row],[Bajada]] &lt; 14, "no", "si")</f>
        <v>no</v>
      </c>
      <c r="AC104" s="1"/>
      <c r="AF104" s="1"/>
    </row>
    <row r="105" spans="1:32" x14ac:dyDescent="0.2">
      <c r="A105" s="14">
        <v>322</v>
      </c>
      <c r="B105" s="3" t="s">
        <v>956</v>
      </c>
      <c r="C105" s="27" t="s">
        <v>429</v>
      </c>
      <c r="D105" s="27" t="s">
        <v>16</v>
      </c>
      <c r="E105" s="4" t="s">
        <v>65</v>
      </c>
      <c r="F105" s="4" t="s">
        <v>515</v>
      </c>
      <c r="G105" s="4" t="s">
        <v>1055</v>
      </c>
      <c r="H105" s="3" t="s">
        <v>8</v>
      </c>
      <c r="I105" s="27">
        <v>21.109000000000002</v>
      </c>
      <c r="J105" s="27">
        <v>-101.64915000000001</v>
      </c>
      <c r="K105" s="3" t="s">
        <v>139</v>
      </c>
      <c r="L105" s="5" t="str">
        <f t="shared" si="2"/>
        <v>Ver en Google Maps</v>
      </c>
      <c r="M105" s="15">
        <v>2</v>
      </c>
      <c r="N105" s="7"/>
      <c r="O105" s="1">
        <f>DAY(Tabla1[[#This Row],[Fecha de rev]])</f>
        <v>0</v>
      </c>
      <c r="P105" s="1">
        <f>MONTH(Tabla1[[#This Row],[Fecha de rev]])</f>
        <v>1</v>
      </c>
      <c r="Q105" s="1">
        <f>YEAR(Tabla1[[#This Row],[Fecha de rev]])</f>
        <v>1900</v>
      </c>
      <c r="R105" s="1">
        <v>2</v>
      </c>
      <c r="S105" s="1" t="s">
        <v>138</v>
      </c>
      <c r="T105" s="1" t="s">
        <v>138</v>
      </c>
      <c r="U105" s="1" t="s">
        <v>138</v>
      </c>
      <c r="V105" s="1" t="s">
        <v>138</v>
      </c>
      <c r="W105" s="1" t="s">
        <v>138</v>
      </c>
      <c r="X105" s="1" t="s">
        <v>138</v>
      </c>
      <c r="Y105" s="1" t="s">
        <v>138</v>
      </c>
      <c r="Z105" s="1" t="str">
        <f>IF(Tabla1[[#This Row],[Bajada]] &lt; 14, "no", "si")</f>
        <v>no</v>
      </c>
      <c r="AC105" s="2" t="s">
        <v>970</v>
      </c>
      <c r="AD105" s="2" t="s">
        <v>954</v>
      </c>
      <c r="AE105" s="1">
        <f t="shared" si="3"/>
        <v>7</v>
      </c>
      <c r="AF105" s="1"/>
    </row>
    <row r="106" spans="1:32" x14ac:dyDescent="0.2">
      <c r="A106" s="14">
        <v>323</v>
      </c>
      <c r="B106" s="3" t="s">
        <v>956</v>
      </c>
      <c r="C106" s="27" t="s">
        <v>429</v>
      </c>
      <c r="D106" s="27" t="s">
        <v>16</v>
      </c>
      <c r="E106" s="4" t="s">
        <v>197</v>
      </c>
      <c r="F106" s="4" t="s">
        <v>516</v>
      </c>
      <c r="G106" s="4" t="s">
        <v>29</v>
      </c>
      <c r="H106" s="3" t="s">
        <v>8</v>
      </c>
      <c r="I106" s="27">
        <v>21.093509999999998</v>
      </c>
      <c r="J106" s="27">
        <v>-101.65509</v>
      </c>
      <c r="K106" s="3"/>
      <c r="L106" s="5" t="str">
        <f t="shared" si="2"/>
        <v>Ver en Google Maps</v>
      </c>
      <c r="M106" s="15">
        <v>2</v>
      </c>
      <c r="O106" s="1">
        <f>DAY(Tabla1[[#This Row],[Fecha de rev]])</f>
        <v>0</v>
      </c>
      <c r="P106" s="1">
        <f>MONTH(Tabla1[[#This Row],[Fecha de rev]])</f>
        <v>1</v>
      </c>
      <c r="Q106" s="1">
        <f>YEAR(Tabla1[[#This Row],[Fecha de rev]])</f>
        <v>1900</v>
      </c>
      <c r="Z106" s="1" t="str">
        <f>IF(Tabla1[[#This Row],[Bajada]] &lt; 14, "no", "si")</f>
        <v>no</v>
      </c>
      <c r="AC106" s="1"/>
      <c r="AF106" s="1"/>
    </row>
    <row r="107" spans="1:32" x14ac:dyDescent="0.2">
      <c r="A107" s="14">
        <v>333</v>
      </c>
      <c r="B107" s="3" t="s">
        <v>956</v>
      </c>
      <c r="C107" s="27" t="s">
        <v>429</v>
      </c>
      <c r="D107" s="27" t="s">
        <v>16</v>
      </c>
      <c r="E107" s="4" t="s">
        <v>198</v>
      </c>
      <c r="F107" s="4" t="s">
        <v>517</v>
      </c>
      <c r="G107" s="4" t="s">
        <v>994</v>
      </c>
      <c r="H107" s="3" t="s">
        <v>8</v>
      </c>
      <c r="I107" s="27">
        <v>21.126930000000002</v>
      </c>
      <c r="J107" s="27">
        <v>-101.70362</v>
      </c>
      <c r="K107" s="3" t="s">
        <v>139</v>
      </c>
      <c r="L107" s="5" t="str">
        <f t="shared" si="2"/>
        <v>Ver en Google Maps</v>
      </c>
      <c r="M107" s="15">
        <v>1</v>
      </c>
      <c r="N107" s="7">
        <v>45958</v>
      </c>
      <c r="O107" s="1">
        <f>DAY(Tabla1[[#This Row],[Fecha de rev]])</f>
        <v>28</v>
      </c>
      <c r="P107" s="1">
        <f>MONTH(Tabla1[[#This Row],[Fecha de rev]])</f>
        <v>10</v>
      </c>
      <c r="Q107" s="1">
        <f>YEAR(Tabla1[[#This Row],[Fecha de rev]])</f>
        <v>2025</v>
      </c>
      <c r="R107" s="1">
        <v>2</v>
      </c>
      <c r="S107" s="1" t="s">
        <v>138</v>
      </c>
      <c r="T107" s="1" t="s">
        <v>138</v>
      </c>
      <c r="U107" s="1" t="s">
        <v>138</v>
      </c>
      <c r="V107" s="1" t="s">
        <v>138</v>
      </c>
      <c r="W107" s="1" t="s">
        <v>138</v>
      </c>
      <c r="X107" s="1" t="s">
        <v>138</v>
      </c>
      <c r="Y107" s="1" t="s">
        <v>138</v>
      </c>
      <c r="Z107" s="1" t="str">
        <f>IF(Tabla1[[#This Row],[Bajada]] &lt; 14, "no", "si")</f>
        <v>si</v>
      </c>
      <c r="AA107" s="1">
        <v>71.099999999999994</v>
      </c>
      <c r="AB107" s="1">
        <v>34.9</v>
      </c>
      <c r="AC107" s="2" t="s">
        <v>970</v>
      </c>
      <c r="AD107" s="2" t="s">
        <v>954</v>
      </c>
      <c r="AE107" s="1">
        <f t="shared" si="3"/>
        <v>8</v>
      </c>
      <c r="AF107" s="1" t="s">
        <v>3116</v>
      </c>
    </row>
    <row r="108" spans="1:32" x14ac:dyDescent="0.2">
      <c r="A108" s="14">
        <v>334</v>
      </c>
      <c r="B108" s="3" t="s">
        <v>956</v>
      </c>
      <c r="C108" s="27" t="s">
        <v>429</v>
      </c>
      <c r="D108" s="27" t="s">
        <v>16</v>
      </c>
      <c r="E108" s="4" t="s">
        <v>199</v>
      </c>
      <c r="F108" s="4" t="s">
        <v>518</v>
      </c>
      <c r="G108" s="4" t="s">
        <v>1013</v>
      </c>
      <c r="H108" s="3" t="s">
        <v>8</v>
      </c>
      <c r="I108" s="27">
        <v>21.141580000000001</v>
      </c>
      <c r="J108" s="27">
        <v>-101.69583</v>
      </c>
      <c r="K108" s="3"/>
      <c r="L108" s="5" t="str">
        <f t="shared" si="2"/>
        <v>Ver en Google Maps</v>
      </c>
      <c r="M108" s="15">
        <v>2</v>
      </c>
      <c r="O108" s="1">
        <f>DAY(Tabla1[[#This Row],[Fecha de rev]])</f>
        <v>0</v>
      </c>
      <c r="P108" s="1">
        <f>MONTH(Tabla1[[#This Row],[Fecha de rev]])</f>
        <v>1</v>
      </c>
      <c r="Q108" s="1">
        <f>YEAR(Tabla1[[#This Row],[Fecha de rev]])</f>
        <v>1900</v>
      </c>
      <c r="Z108" s="1" t="str">
        <f>IF(Tabla1[[#This Row],[Bajada]] &lt; 14, "no", "si")</f>
        <v>no</v>
      </c>
      <c r="AC108" s="1"/>
      <c r="AF108" s="1"/>
    </row>
    <row r="109" spans="1:32" x14ac:dyDescent="0.2">
      <c r="A109" s="14">
        <v>335</v>
      </c>
      <c r="B109" s="3" t="s">
        <v>956</v>
      </c>
      <c r="C109" s="27" t="s">
        <v>429</v>
      </c>
      <c r="D109" s="27" t="s">
        <v>16</v>
      </c>
      <c r="E109" s="4" t="s">
        <v>66</v>
      </c>
      <c r="F109" s="4" t="s">
        <v>519</v>
      </c>
      <c r="G109" s="4" t="s">
        <v>1056</v>
      </c>
      <c r="H109" s="3" t="s">
        <v>8</v>
      </c>
      <c r="I109" s="27">
        <v>21.115880000000001</v>
      </c>
      <c r="J109" s="27">
        <v>-101.69379000000001</v>
      </c>
      <c r="K109" s="3" t="s">
        <v>139</v>
      </c>
      <c r="L109" s="5" t="str">
        <f t="shared" si="2"/>
        <v>Ver en Google Maps</v>
      </c>
      <c r="M109" s="15">
        <v>1</v>
      </c>
      <c r="N109" s="7"/>
      <c r="O109" s="1">
        <f>DAY(Tabla1[[#This Row],[Fecha de rev]])</f>
        <v>0</v>
      </c>
      <c r="P109" s="1">
        <f>MONTH(Tabla1[[#This Row],[Fecha de rev]])</f>
        <v>1</v>
      </c>
      <c r="Q109" s="1">
        <f>YEAR(Tabla1[[#This Row],[Fecha de rev]])</f>
        <v>1900</v>
      </c>
      <c r="R109" s="1">
        <v>2</v>
      </c>
      <c r="S109" s="1" t="s">
        <v>138</v>
      </c>
      <c r="T109" s="1" t="s">
        <v>138</v>
      </c>
      <c r="U109" s="1" t="s">
        <v>138</v>
      </c>
      <c r="V109" s="1" t="s">
        <v>138</v>
      </c>
      <c r="W109" s="1" t="s">
        <v>138</v>
      </c>
      <c r="X109" s="1" t="s">
        <v>138</v>
      </c>
      <c r="Y109" s="1" t="s">
        <v>138</v>
      </c>
      <c r="Z109" s="1" t="str">
        <f>IF(Tabla1[[#This Row],[Bajada]] &lt; 14, "no", "si")</f>
        <v>no</v>
      </c>
      <c r="AC109" s="2" t="s">
        <v>1422</v>
      </c>
      <c r="AD109" s="2" t="s">
        <v>957</v>
      </c>
      <c r="AE109" s="1">
        <f t="shared" si="3"/>
        <v>7</v>
      </c>
      <c r="AF109" s="1"/>
    </row>
    <row r="110" spans="1:32" x14ac:dyDescent="0.2">
      <c r="A110" s="14">
        <v>337</v>
      </c>
      <c r="B110" s="3" t="s">
        <v>956</v>
      </c>
      <c r="C110" s="27" t="s">
        <v>429</v>
      </c>
      <c r="D110" s="27" t="s">
        <v>16</v>
      </c>
      <c r="E110" s="4" t="s">
        <v>67</v>
      </c>
      <c r="F110" s="4" t="s">
        <v>520</v>
      </c>
      <c r="G110" s="4" t="s">
        <v>1057</v>
      </c>
      <c r="H110" s="3" t="s">
        <v>8</v>
      </c>
      <c r="I110" s="27">
        <v>21.1296</v>
      </c>
      <c r="J110" s="27">
        <v>-101.70950000000001</v>
      </c>
      <c r="K110" s="3"/>
      <c r="L110" s="5" t="str">
        <f t="shared" si="2"/>
        <v>Ver en Google Maps</v>
      </c>
      <c r="M110" s="15">
        <v>1</v>
      </c>
      <c r="O110" s="1">
        <f>DAY(Tabla1[[#This Row],[Fecha de rev]])</f>
        <v>0</v>
      </c>
      <c r="P110" s="1">
        <f>MONTH(Tabla1[[#This Row],[Fecha de rev]])</f>
        <v>1</v>
      </c>
      <c r="Q110" s="1">
        <f>YEAR(Tabla1[[#This Row],[Fecha de rev]])</f>
        <v>1900</v>
      </c>
      <c r="Z110" s="1" t="str">
        <f>IF(Tabla1[[#This Row],[Bajada]] &lt; 14, "no", "si")</f>
        <v>no</v>
      </c>
      <c r="AC110" s="1"/>
      <c r="AF110" s="1"/>
    </row>
    <row r="111" spans="1:32" x14ac:dyDescent="0.2">
      <c r="A111" s="14">
        <v>339</v>
      </c>
      <c r="B111" s="3" t="s">
        <v>956</v>
      </c>
      <c r="C111" s="27" t="s">
        <v>429</v>
      </c>
      <c r="D111" s="27" t="s">
        <v>16</v>
      </c>
      <c r="E111" s="4" t="s">
        <v>68</v>
      </c>
      <c r="F111" s="4" t="s">
        <v>521</v>
      </c>
      <c r="G111" s="4" t="s">
        <v>1004</v>
      </c>
      <c r="H111" s="3" t="s">
        <v>8</v>
      </c>
      <c r="I111" s="27">
        <v>21.098794000000002</v>
      </c>
      <c r="J111" s="27">
        <v>-101.65069</v>
      </c>
      <c r="K111" s="3" t="s">
        <v>139</v>
      </c>
      <c r="L111" s="5" t="str">
        <f t="shared" si="2"/>
        <v>Ver en Google Maps</v>
      </c>
      <c r="M111" s="15">
        <v>2</v>
      </c>
      <c r="N111" s="7"/>
      <c r="O111" s="1">
        <f>DAY(Tabla1[[#This Row],[Fecha de rev]])</f>
        <v>0</v>
      </c>
      <c r="P111" s="1">
        <f>MONTH(Tabla1[[#This Row],[Fecha de rev]])</f>
        <v>1</v>
      </c>
      <c r="Q111" s="1">
        <f>YEAR(Tabla1[[#This Row],[Fecha de rev]])</f>
        <v>1900</v>
      </c>
      <c r="R111" s="1">
        <v>2</v>
      </c>
      <c r="S111" s="1" t="s">
        <v>138</v>
      </c>
      <c r="T111" s="1" t="s">
        <v>138</v>
      </c>
      <c r="U111" s="1" t="s">
        <v>138</v>
      </c>
      <c r="V111" s="1" t="s">
        <v>138</v>
      </c>
      <c r="W111" s="1" t="s">
        <v>138</v>
      </c>
      <c r="X111" s="1" t="s">
        <v>138</v>
      </c>
      <c r="Y111" s="1" t="s">
        <v>138</v>
      </c>
      <c r="Z111" s="1" t="str">
        <f>IF(Tabla1[[#This Row],[Bajada]] &lt; 14, "no", "si")</f>
        <v>no</v>
      </c>
      <c r="AC111" s="2" t="s">
        <v>945</v>
      </c>
      <c r="AD111" s="2" t="s">
        <v>954</v>
      </c>
      <c r="AE111" s="1">
        <f t="shared" si="3"/>
        <v>7</v>
      </c>
      <c r="AF111" s="1"/>
    </row>
    <row r="112" spans="1:32" x14ac:dyDescent="0.2">
      <c r="A112" s="14">
        <v>340</v>
      </c>
      <c r="B112" s="3" t="s">
        <v>956</v>
      </c>
      <c r="C112" s="27" t="s">
        <v>429</v>
      </c>
      <c r="D112" s="27" t="s">
        <v>16</v>
      </c>
      <c r="E112" s="4" t="s">
        <v>200</v>
      </c>
      <c r="F112" s="4" t="s">
        <v>522</v>
      </c>
      <c r="G112" s="4" t="s">
        <v>1058</v>
      </c>
      <c r="H112" s="3" t="s">
        <v>8</v>
      </c>
      <c r="I112" s="27">
        <v>21.098649999999999</v>
      </c>
      <c r="J112" s="27">
        <v>-101.72927</v>
      </c>
      <c r="K112" s="3"/>
      <c r="L112" s="5" t="str">
        <f t="shared" si="2"/>
        <v>Ver en Google Maps</v>
      </c>
      <c r="M112" s="15">
        <v>1</v>
      </c>
      <c r="O112" s="1">
        <f>DAY(Tabla1[[#This Row],[Fecha de rev]])</f>
        <v>0</v>
      </c>
      <c r="P112" s="1">
        <f>MONTH(Tabla1[[#This Row],[Fecha de rev]])</f>
        <v>1</v>
      </c>
      <c r="Q112" s="1">
        <f>YEAR(Tabla1[[#This Row],[Fecha de rev]])</f>
        <v>1900</v>
      </c>
      <c r="Z112" s="1" t="str">
        <f>IF(Tabla1[[#This Row],[Bajada]] &lt; 14, "no", "si")</f>
        <v>no</v>
      </c>
      <c r="AC112" s="1"/>
      <c r="AF112" s="1"/>
    </row>
    <row r="113" spans="1:32" x14ac:dyDescent="0.2">
      <c r="A113" s="14">
        <v>342</v>
      </c>
      <c r="B113" s="3" t="s">
        <v>956</v>
      </c>
      <c r="C113" s="27" t="s">
        <v>429</v>
      </c>
      <c r="D113" s="27" t="s">
        <v>16</v>
      </c>
      <c r="E113" s="4" t="s">
        <v>201</v>
      </c>
      <c r="F113" s="4" t="s">
        <v>523</v>
      </c>
      <c r="G113" s="4" t="s">
        <v>985</v>
      </c>
      <c r="H113" s="3" t="s">
        <v>8</v>
      </c>
      <c r="I113" s="27">
        <v>21.14124</v>
      </c>
      <c r="J113" s="27">
        <v>-101.67006000000001</v>
      </c>
      <c r="K113" s="3" t="s">
        <v>139</v>
      </c>
      <c r="L113" s="5" t="str">
        <f t="shared" si="2"/>
        <v>Ver en Google Maps</v>
      </c>
      <c r="M113" s="15">
        <v>1</v>
      </c>
      <c r="N113" s="7">
        <v>45955</v>
      </c>
      <c r="O113" s="1">
        <f>DAY(Tabla1[[#This Row],[Fecha de rev]])</f>
        <v>25</v>
      </c>
      <c r="P113" s="1">
        <f>MONTH(Tabla1[[#This Row],[Fecha de rev]])</f>
        <v>10</v>
      </c>
      <c r="Q113" s="1">
        <f>YEAR(Tabla1[[#This Row],[Fecha de rev]])</f>
        <v>2025</v>
      </c>
      <c r="R113" s="1">
        <v>2</v>
      </c>
      <c r="S113" s="1" t="s">
        <v>138</v>
      </c>
      <c r="T113" s="1" t="s">
        <v>138</v>
      </c>
      <c r="U113" s="1" t="s">
        <v>138</v>
      </c>
      <c r="V113" s="1" t="s">
        <v>138</v>
      </c>
      <c r="W113" s="1" t="s">
        <v>138</v>
      </c>
      <c r="X113" s="1" t="s">
        <v>138</v>
      </c>
      <c r="Y113" s="1" t="s">
        <v>138</v>
      </c>
      <c r="Z113" s="1" t="str">
        <f>IF(Tabla1[[#This Row],[Bajada]] &lt; 14, "no", "si")</f>
        <v>si</v>
      </c>
      <c r="AA113" s="1">
        <v>98.4</v>
      </c>
      <c r="AB113" s="1">
        <v>49</v>
      </c>
      <c r="AC113" s="2" t="s">
        <v>968</v>
      </c>
      <c r="AD113" s="2" t="s">
        <v>954</v>
      </c>
      <c r="AE113" s="1">
        <f t="shared" si="3"/>
        <v>8</v>
      </c>
      <c r="AF113" s="1" t="s">
        <v>3116</v>
      </c>
    </row>
    <row r="114" spans="1:32" x14ac:dyDescent="0.2">
      <c r="A114" s="14">
        <v>345</v>
      </c>
      <c r="B114" s="3" t="s">
        <v>956</v>
      </c>
      <c r="C114" s="27" t="s">
        <v>429</v>
      </c>
      <c r="D114" s="27" t="s">
        <v>16</v>
      </c>
      <c r="E114" s="4" t="s">
        <v>202</v>
      </c>
      <c r="F114" s="4" t="s">
        <v>524</v>
      </c>
      <c r="G114" s="4" t="s">
        <v>1059</v>
      </c>
      <c r="H114" s="3" t="s">
        <v>8</v>
      </c>
      <c r="I114" s="27">
        <v>21.144580000000001</v>
      </c>
      <c r="J114" s="27">
        <v>-101.68037</v>
      </c>
      <c r="K114" s="3" t="s">
        <v>139</v>
      </c>
      <c r="L114" s="5" t="str">
        <f t="shared" si="2"/>
        <v>Ver en Google Maps</v>
      </c>
      <c r="M114" s="15">
        <v>1</v>
      </c>
      <c r="N114" s="7">
        <v>45958</v>
      </c>
      <c r="O114" s="1">
        <f>DAY(Tabla1[[#This Row],[Fecha de rev]])</f>
        <v>28</v>
      </c>
      <c r="P114" s="1">
        <f>MONTH(Tabla1[[#This Row],[Fecha de rev]])</f>
        <v>10</v>
      </c>
      <c r="Q114" s="1">
        <f>YEAR(Tabla1[[#This Row],[Fecha de rev]])</f>
        <v>2025</v>
      </c>
      <c r="R114" s="1">
        <v>2</v>
      </c>
      <c r="S114" s="1" t="s">
        <v>138</v>
      </c>
      <c r="T114" s="1" t="s">
        <v>138</v>
      </c>
      <c r="U114" s="1" t="s">
        <v>138</v>
      </c>
      <c r="V114" s="1" t="s">
        <v>138</v>
      </c>
      <c r="W114" s="1" t="s">
        <v>138</v>
      </c>
      <c r="X114" s="1" t="s">
        <v>138</v>
      </c>
      <c r="Y114" s="1" t="s">
        <v>138</v>
      </c>
      <c r="Z114" s="1" t="str">
        <f>IF(Tabla1[[#This Row],[Bajada]] &lt; 14, "no", "si")</f>
        <v>si</v>
      </c>
      <c r="AA114" s="1">
        <v>98.2</v>
      </c>
      <c r="AB114" s="1">
        <v>28.7</v>
      </c>
      <c r="AC114" s="2" t="s">
        <v>1413</v>
      </c>
      <c r="AD114" s="2" t="s">
        <v>957</v>
      </c>
      <c r="AE114" s="1">
        <f t="shared" si="3"/>
        <v>8</v>
      </c>
      <c r="AF114" s="1" t="s">
        <v>3116</v>
      </c>
    </row>
    <row r="115" spans="1:32" x14ac:dyDescent="0.2">
      <c r="A115" s="14">
        <v>346</v>
      </c>
      <c r="B115" s="3" t="s">
        <v>956</v>
      </c>
      <c r="C115" s="27" t="s">
        <v>429</v>
      </c>
      <c r="D115" s="27" t="s">
        <v>16</v>
      </c>
      <c r="E115" s="4" t="s">
        <v>203</v>
      </c>
      <c r="F115" s="4" t="s">
        <v>525</v>
      </c>
      <c r="G115" s="4" t="s">
        <v>1057</v>
      </c>
      <c r="H115" s="3" t="s">
        <v>8</v>
      </c>
      <c r="I115" s="27">
        <v>21.130379999999999</v>
      </c>
      <c r="J115" s="27">
        <v>-101.70565999999999</v>
      </c>
      <c r="K115" s="3"/>
      <c r="L115" s="5" t="str">
        <f t="shared" si="2"/>
        <v>Ver en Google Maps</v>
      </c>
      <c r="M115" s="15">
        <v>1</v>
      </c>
      <c r="O115" s="1">
        <f>DAY(Tabla1[[#This Row],[Fecha de rev]])</f>
        <v>0</v>
      </c>
      <c r="P115" s="1">
        <f>MONTH(Tabla1[[#This Row],[Fecha de rev]])</f>
        <v>1</v>
      </c>
      <c r="Q115" s="1">
        <f>YEAR(Tabla1[[#This Row],[Fecha de rev]])</f>
        <v>1900</v>
      </c>
      <c r="Z115" s="1" t="str">
        <f>IF(Tabla1[[#This Row],[Bajada]] &lt; 14, "no", "si")</f>
        <v>no</v>
      </c>
      <c r="AC115" s="1"/>
      <c r="AF115" s="1"/>
    </row>
    <row r="116" spans="1:32" x14ac:dyDescent="0.2">
      <c r="A116" s="14">
        <v>350</v>
      </c>
      <c r="B116" s="3" t="s">
        <v>956</v>
      </c>
      <c r="C116" s="27" t="s">
        <v>429</v>
      </c>
      <c r="D116" s="27" t="s">
        <v>16</v>
      </c>
      <c r="E116" s="4" t="s">
        <v>204</v>
      </c>
      <c r="F116" s="4" t="s">
        <v>526</v>
      </c>
      <c r="G116" s="4" t="s">
        <v>1060</v>
      </c>
      <c r="H116" s="3" t="s">
        <v>8</v>
      </c>
      <c r="I116" s="27">
        <v>21.115872</v>
      </c>
      <c r="J116" s="27">
        <v>-101.713961</v>
      </c>
      <c r="K116" s="3"/>
      <c r="L116" s="5" t="str">
        <f t="shared" si="2"/>
        <v>Ver en Google Maps</v>
      </c>
      <c r="M116" s="15">
        <v>1</v>
      </c>
      <c r="O116" s="1">
        <f>DAY(Tabla1[[#This Row],[Fecha de rev]])</f>
        <v>0</v>
      </c>
      <c r="P116" s="1">
        <f>MONTH(Tabla1[[#This Row],[Fecha de rev]])</f>
        <v>1</v>
      </c>
      <c r="Q116" s="1">
        <f>YEAR(Tabla1[[#This Row],[Fecha de rev]])</f>
        <v>1900</v>
      </c>
      <c r="Z116" s="1" t="str">
        <f>IF(Tabla1[[#This Row],[Bajada]] &lt; 14, "no", "si")</f>
        <v>no</v>
      </c>
      <c r="AC116" s="1"/>
      <c r="AF116" s="1"/>
    </row>
    <row r="117" spans="1:32" x14ac:dyDescent="0.2">
      <c r="A117" s="14">
        <v>352</v>
      </c>
      <c r="B117" s="3" t="s">
        <v>956</v>
      </c>
      <c r="C117" s="27" t="s">
        <v>429</v>
      </c>
      <c r="D117" s="27" t="s">
        <v>16</v>
      </c>
      <c r="E117" s="4" t="s">
        <v>69</v>
      </c>
      <c r="F117" s="4" t="s">
        <v>527</v>
      </c>
      <c r="G117" s="4" t="s">
        <v>70</v>
      </c>
      <c r="H117" s="3" t="s">
        <v>8</v>
      </c>
      <c r="I117" s="27">
        <v>21.105709999999998</v>
      </c>
      <c r="J117" s="27">
        <v>-101.68573000000001</v>
      </c>
      <c r="K117" s="3" t="s">
        <v>139</v>
      </c>
      <c r="L117" s="5" t="str">
        <f t="shared" si="2"/>
        <v>Ver en Google Maps</v>
      </c>
      <c r="M117" s="15">
        <v>1</v>
      </c>
      <c r="N117" s="7"/>
      <c r="O117" s="1">
        <f>DAY(Tabla1[[#This Row],[Fecha de rev]])</f>
        <v>0</v>
      </c>
      <c r="P117" s="1">
        <f>MONTH(Tabla1[[#This Row],[Fecha de rev]])</f>
        <v>1</v>
      </c>
      <c r="Q117" s="1">
        <f>YEAR(Tabla1[[#This Row],[Fecha de rev]])</f>
        <v>1900</v>
      </c>
      <c r="R117" s="1">
        <v>2</v>
      </c>
      <c r="S117" s="1" t="s">
        <v>138</v>
      </c>
      <c r="T117" s="1" t="s">
        <v>138</v>
      </c>
      <c r="U117" s="1" t="s">
        <v>138</v>
      </c>
      <c r="V117" s="1" t="s">
        <v>138</v>
      </c>
      <c r="W117" s="1" t="s">
        <v>138</v>
      </c>
      <c r="X117" s="1" t="s">
        <v>138</v>
      </c>
      <c r="Y117" s="1" t="s">
        <v>138</v>
      </c>
      <c r="Z117" s="1" t="str">
        <f>IF(Tabla1[[#This Row],[Bajada]] &lt; 14, "no", "si")</f>
        <v>no</v>
      </c>
      <c r="AC117" s="2" t="s">
        <v>968</v>
      </c>
      <c r="AD117" s="2" t="s">
        <v>957</v>
      </c>
      <c r="AE117" s="1">
        <f t="shared" si="3"/>
        <v>7</v>
      </c>
      <c r="AF117" s="1"/>
    </row>
    <row r="118" spans="1:32" x14ac:dyDescent="0.2">
      <c r="A118" s="14">
        <v>353</v>
      </c>
      <c r="B118" s="3" t="s">
        <v>956</v>
      </c>
      <c r="C118" s="27" t="s">
        <v>429</v>
      </c>
      <c r="D118" s="27" t="s">
        <v>16</v>
      </c>
      <c r="E118" s="4" t="s">
        <v>71</v>
      </c>
      <c r="F118" s="4" t="s">
        <v>528</v>
      </c>
      <c r="G118" s="4" t="s">
        <v>1017</v>
      </c>
      <c r="H118" s="3" t="s">
        <v>8</v>
      </c>
      <c r="I118" s="27">
        <v>21.089120000000001</v>
      </c>
      <c r="J118" s="27">
        <v>-101.631255</v>
      </c>
      <c r="K118" s="3"/>
      <c r="L118" s="5" t="str">
        <f t="shared" si="2"/>
        <v>Ver en Google Maps</v>
      </c>
      <c r="M118" s="15">
        <v>1</v>
      </c>
      <c r="O118" s="1">
        <f>DAY(Tabla1[[#This Row],[Fecha de rev]])</f>
        <v>0</v>
      </c>
      <c r="P118" s="1">
        <f>MONTH(Tabla1[[#This Row],[Fecha de rev]])</f>
        <v>1</v>
      </c>
      <c r="Q118" s="1">
        <f>YEAR(Tabla1[[#This Row],[Fecha de rev]])</f>
        <v>1900</v>
      </c>
      <c r="Z118" s="1" t="str">
        <f>IF(Tabla1[[#This Row],[Bajada]] &lt; 14, "no", "si")</f>
        <v>no</v>
      </c>
      <c r="AC118" s="1"/>
      <c r="AF118" s="1"/>
    </row>
    <row r="119" spans="1:32" x14ac:dyDescent="0.2">
      <c r="A119" s="14">
        <v>354</v>
      </c>
      <c r="B119" s="3" t="s">
        <v>956</v>
      </c>
      <c r="C119" s="27" t="s">
        <v>429</v>
      </c>
      <c r="D119" s="27" t="s">
        <v>16</v>
      </c>
      <c r="E119" s="4" t="s">
        <v>205</v>
      </c>
      <c r="F119" s="4" t="s">
        <v>529</v>
      </c>
      <c r="G119" s="4" t="s">
        <v>1061</v>
      </c>
      <c r="H119" s="3" t="s">
        <v>8</v>
      </c>
      <c r="I119" s="27">
        <v>21.138490000000001</v>
      </c>
      <c r="J119" s="27">
        <v>-101.70775999999999</v>
      </c>
      <c r="K119" s="3" t="s">
        <v>139</v>
      </c>
      <c r="L119" s="5" t="str">
        <f t="shared" si="2"/>
        <v>Ver en Google Maps</v>
      </c>
      <c r="M119" s="15">
        <v>1</v>
      </c>
      <c r="N119" s="7">
        <v>45958</v>
      </c>
      <c r="O119" s="1">
        <f>DAY(Tabla1[[#This Row],[Fecha de rev]])</f>
        <v>28</v>
      </c>
      <c r="P119" s="1">
        <f>MONTH(Tabla1[[#This Row],[Fecha de rev]])</f>
        <v>10</v>
      </c>
      <c r="Q119" s="1">
        <f>YEAR(Tabla1[[#This Row],[Fecha de rev]])</f>
        <v>2025</v>
      </c>
      <c r="R119" s="1">
        <v>2</v>
      </c>
      <c r="S119" s="1" t="s">
        <v>138</v>
      </c>
      <c r="T119" s="1" t="s">
        <v>138</v>
      </c>
      <c r="U119" s="1" t="s">
        <v>138</v>
      </c>
      <c r="V119" s="1" t="s">
        <v>138</v>
      </c>
      <c r="W119" s="1" t="s">
        <v>138</v>
      </c>
      <c r="X119" s="1" t="s">
        <v>138</v>
      </c>
      <c r="Y119" s="1" t="s">
        <v>138</v>
      </c>
      <c r="Z119" s="1" t="str">
        <f>IF(Tabla1[[#This Row],[Bajada]] &lt; 14, "no", "si")</f>
        <v>si</v>
      </c>
      <c r="AA119" s="1">
        <v>46.5</v>
      </c>
      <c r="AB119" s="1">
        <v>24</v>
      </c>
      <c r="AC119" s="2" t="s">
        <v>970</v>
      </c>
      <c r="AD119" s="2" t="s">
        <v>957</v>
      </c>
      <c r="AE119" s="1">
        <f t="shared" si="3"/>
        <v>8</v>
      </c>
      <c r="AF119" s="1" t="s">
        <v>3116</v>
      </c>
    </row>
    <row r="120" spans="1:32" x14ac:dyDescent="0.2">
      <c r="A120" s="14">
        <v>355</v>
      </c>
      <c r="B120" s="3" t="s">
        <v>956</v>
      </c>
      <c r="C120" s="27" t="s">
        <v>429</v>
      </c>
      <c r="D120" s="27" t="s">
        <v>16</v>
      </c>
      <c r="E120" s="4" t="s">
        <v>206</v>
      </c>
      <c r="F120" s="4" t="s">
        <v>530</v>
      </c>
      <c r="G120" s="4" t="s">
        <v>1061</v>
      </c>
      <c r="H120" s="3" t="s">
        <v>8</v>
      </c>
      <c r="I120" s="27">
        <v>21.13888</v>
      </c>
      <c r="J120" s="27">
        <v>-101.69905</v>
      </c>
      <c r="K120" s="3" t="s">
        <v>139</v>
      </c>
      <c r="L120" s="5" t="str">
        <f t="shared" si="2"/>
        <v>Ver en Google Maps</v>
      </c>
      <c r="M120" s="15">
        <v>2</v>
      </c>
      <c r="N120" s="7">
        <v>45958</v>
      </c>
      <c r="O120" s="1">
        <f>DAY(Tabla1[[#This Row],[Fecha de rev]])</f>
        <v>28</v>
      </c>
      <c r="P120" s="1">
        <f>MONTH(Tabla1[[#This Row],[Fecha de rev]])</f>
        <v>10</v>
      </c>
      <c r="Q120" s="1">
        <f>YEAR(Tabla1[[#This Row],[Fecha de rev]])</f>
        <v>2025</v>
      </c>
      <c r="R120" s="1">
        <v>2</v>
      </c>
      <c r="S120" s="1" t="s">
        <v>138</v>
      </c>
      <c r="T120" s="1" t="s">
        <v>138</v>
      </c>
      <c r="U120" s="1" t="s">
        <v>138</v>
      </c>
      <c r="V120" s="1" t="s">
        <v>138</v>
      </c>
      <c r="W120" s="1" t="s">
        <v>138</v>
      </c>
      <c r="X120" s="1" t="s">
        <v>138</v>
      </c>
      <c r="Y120" s="1" t="s">
        <v>138</v>
      </c>
      <c r="Z120" s="1" t="str">
        <f>IF(Tabla1[[#This Row],[Bajada]] &lt; 14, "no", "si")</f>
        <v>si</v>
      </c>
      <c r="AA120" s="1">
        <v>83.6</v>
      </c>
      <c r="AB120" s="1">
        <v>108</v>
      </c>
      <c r="AC120" s="2" t="s">
        <v>959</v>
      </c>
      <c r="AD120" s="2" t="s">
        <v>954</v>
      </c>
      <c r="AE120" s="1">
        <f t="shared" si="3"/>
        <v>8</v>
      </c>
      <c r="AF120" s="1" t="s">
        <v>3116</v>
      </c>
    </row>
    <row r="121" spans="1:32" x14ac:dyDescent="0.2">
      <c r="A121" s="14">
        <v>357</v>
      </c>
      <c r="B121" s="3" t="s">
        <v>956</v>
      </c>
      <c r="C121" s="27" t="s">
        <v>429</v>
      </c>
      <c r="D121" s="27" t="s">
        <v>16</v>
      </c>
      <c r="E121" s="4" t="s">
        <v>207</v>
      </c>
      <c r="F121" s="4" t="s">
        <v>531</v>
      </c>
      <c r="G121" s="4" t="s">
        <v>1062</v>
      </c>
      <c r="H121" s="3" t="s">
        <v>8</v>
      </c>
      <c r="I121" s="27">
        <v>21.137371000000002</v>
      </c>
      <c r="J121" s="27">
        <v>-101.695953</v>
      </c>
      <c r="K121" s="3"/>
      <c r="L121" s="5" t="str">
        <f t="shared" si="2"/>
        <v>Ver en Google Maps</v>
      </c>
      <c r="M121" s="15">
        <v>1</v>
      </c>
      <c r="O121" s="1">
        <f>DAY(Tabla1[[#This Row],[Fecha de rev]])</f>
        <v>0</v>
      </c>
      <c r="P121" s="1">
        <f>MONTH(Tabla1[[#This Row],[Fecha de rev]])</f>
        <v>1</v>
      </c>
      <c r="Q121" s="1">
        <f>YEAR(Tabla1[[#This Row],[Fecha de rev]])</f>
        <v>1900</v>
      </c>
      <c r="Z121" s="1" t="str">
        <f>IF(Tabla1[[#This Row],[Bajada]] &lt; 14, "no", "si")</f>
        <v>no</v>
      </c>
      <c r="AC121" s="1"/>
      <c r="AF121" s="1"/>
    </row>
    <row r="122" spans="1:32" x14ac:dyDescent="0.2">
      <c r="A122" s="14">
        <v>358</v>
      </c>
      <c r="B122" s="3" t="s">
        <v>956</v>
      </c>
      <c r="C122" s="27" t="s">
        <v>429</v>
      </c>
      <c r="D122" s="27" t="s">
        <v>16</v>
      </c>
      <c r="E122" s="4" t="s">
        <v>208</v>
      </c>
      <c r="F122" s="4" t="s">
        <v>532</v>
      </c>
      <c r="G122" s="4" t="s">
        <v>1063</v>
      </c>
      <c r="H122" s="3" t="s">
        <v>8</v>
      </c>
      <c r="I122" s="27">
        <v>21.127739999999999</v>
      </c>
      <c r="J122" s="27">
        <v>-101.64878</v>
      </c>
      <c r="K122" s="3" t="s">
        <v>139</v>
      </c>
      <c r="L122" s="5" t="str">
        <f t="shared" si="2"/>
        <v>Ver en Google Maps</v>
      </c>
      <c r="M122" s="15">
        <v>1</v>
      </c>
      <c r="N122" s="7">
        <v>45957</v>
      </c>
      <c r="O122" s="1">
        <f>DAY(Tabla1[[#This Row],[Fecha de rev]])</f>
        <v>27</v>
      </c>
      <c r="P122" s="1">
        <f>MONTH(Tabla1[[#This Row],[Fecha de rev]])</f>
        <v>10</v>
      </c>
      <c r="Q122" s="1">
        <f>YEAR(Tabla1[[#This Row],[Fecha de rev]])</f>
        <v>2025</v>
      </c>
      <c r="R122" s="1">
        <v>2</v>
      </c>
      <c r="S122" s="1" t="s">
        <v>138</v>
      </c>
      <c r="T122" s="1" t="s">
        <v>138</v>
      </c>
      <c r="U122" s="1" t="s">
        <v>138</v>
      </c>
      <c r="V122" s="1" t="s">
        <v>138</v>
      </c>
      <c r="W122" s="1" t="s">
        <v>138</v>
      </c>
      <c r="X122" s="1" t="s">
        <v>138</v>
      </c>
      <c r="Y122" s="1" t="s">
        <v>138</v>
      </c>
      <c r="Z122" s="1" t="str">
        <f>IF(Tabla1[[#This Row],[Bajada]] &lt; 14, "no", "si")</f>
        <v>no</v>
      </c>
      <c r="AA122" s="1">
        <v>12.3</v>
      </c>
      <c r="AB122" s="1">
        <v>94.6</v>
      </c>
      <c r="AC122" s="2" t="s">
        <v>3098</v>
      </c>
      <c r="AD122" s="2" t="s">
        <v>954</v>
      </c>
      <c r="AE122" s="1">
        <f t="shared" si="3"/>
        <v>7</v>
      </c>
      <c r="AF122" s="1"/>
    </row>
    <row r="123" spans="1:32" x14ac:dyDescent="0.2">
      <c r="A123" s="14">
        <v>359</v>
      </c>
      <c r="B123" s="3" t="s">
        <v>956</v>
      </c>
      <c r="C123" s="27" t="s">
        <v>429</v>
      </c>
      <c r="D123" s="27" t="s">
        <v>16</v>
      </c>
      <c r="E123" s="4" t="s">
        <v>209</v>
      </c>
      <c r="F123" s="4" t="s">
        <v>533</v>
      </c>
      <c r="G123" s="4" t="s">
        <v>1050</v>
      </c>
      <c r="H123" s="3" t="s">
        <v>8</v>
      </c>
      <c r="I123" s="27">
        <v>21.102599999999999</v>
      </c>
      <c r="J123" s="27">
        <v>-101.66695</v>
      </c>
      <c r="K123" s="3" t="s">
        <v>139</v>
      </c>
      <c r="L123" s="5" t="str">
        <f t="shared" si="2"/>
        <v>Ver en Google Maps</v>
      </c>
      <c r="M123" s="15">
        <v>1</v>
      </c>
      <c r="N123" s="7"/>
      <c r="O123" s="1">
        <f>DAY(Tabla1[[#This Row],[Fecha de rev]])</f>
        <v>0</v>
      </c>
      <c r="P123" s="1">
        <f>MONTH(Tabla1[[#This Row],[Fecha de rev]])</f>
        <v>1</v>
      </c>
      <c r="Q123" s="1">
        <f>YEAR(Tabla1[[#This Row],[Fecha de rev]])</f>
        <v>1900</v>
      </c>
      <c r="R123" s="1">
        <v>2</v>
      </c>
      <c r="S123" s="1" t="s">
        <v>138</v>
      </c>
      <c r="T123" s="1" t="s">
        <v>138</v>
      </c>
      <c r="U123" s="1" t="s">
        <v>138</v>
      </c>
      <c r="V123" s="1" t="s">
        <v>138</v>
      </c>
      <c r="W123" s="1" t="s">
        <v>138</v>
      </c>
      <c r="X123" s="1" t="s">
        <v>138</v>
      </c>
      <c r="Y123" s="1" t="s">
        <v>138</v>
      </c>
      <c r="Z123" s="1" t="str">
        <f>IF(Tabla1[[#This Row],[Bajada]] &lt; 14, "no", "si")</f>
        <v>no</v>
      </c>
      <c r="AC123" s="2" t="s">
        <v>970</v>
      </c>
      <c r="AD123" s="2" t="s">
        <v>954</v>
      </c>
      <c r="AE123" s="1">
        <f t="shared" si="3"/>
        <v>7</v>
      </c>
      <c r="AF123" s="1"/>
    </row>
    <row r="124" spans="1:32" x14ac:dyDescent="0.2">
      <c r="A124" s="14">
        <v>360</v>
      </c>
      <c r="B124" s="3" t="s">
        <v>956</v>
      </c>
      <c r="C124" s="27" t="s">
        <v>429</v>
      </c>
      <c r="D124" s="27" t="s">
        <v>16</v>
      </c>
      <c r="E124" s="4" t="s">
        <v>210</v>
      </c>
      <c r="F124" s="4" t="s">
        <v>534</v>
      </c>
      <c r="G124" s="4" t="s">
        <v>1064</v>
      </c>
      <c r="H124" s="3" t="s">
        <v>8</v>
      </c>
      <c r="I124" s="27">
        <v>21.131623999999999</v>
      </c>
      <c r="J124" s="27">
        <v>-101.67470299999999</v>
      </c>
      <c r="K124" s="3" t="s">
        <v>139</v>
      </c>
      <c r="L124" s="5" t="str">
        <f t="shared" si="2"/>
        <v>Ver en Google Maps</v>
      </c>
      <c r="M124" s="15">
        <v>1</v>
      </c>
      <c r="N124" s="7">
        <v>45954</v>
      </c>
      <c r="O124" s="1">
        <f>DAY(Tabla1[[#This Row],[Fecha de rev]])</f>
        <v>24</v>
      </c>
      <c r="P124" s="1">
        <f>MONTH(Tabla1[[#This Row],[Fecha de rev]])</f>
        <v>10</v>
      </c>
      <c r="Q124" s="1">
        <f>YEAR(Tabla1[[#This Row],[Fecha de rev]])</f>
        <v>2025</v>
      </c>
      <c r="R124" s="1">
        <v>2</v>
      </c>
      <c r="S124" s="1" t="s">
        <v>138</v>
      </c>
      <c r="T124" s="1" t="s">
        <v>138</v>
      </c>
      <c r="U124" s="1" t="s">
        <v>138</v>
      </c>
      <c r="V124" s="1" t="s">
        <v>138</v>
      </c>
      <c r="W124" s="1" t="s">
        <v>138</v>
      </c>
      <c r="X124" s="1" t="s">
        <v>138</v>
      </c>
      <c r="Y124" s="1" t="s">
        <v>138</v>
      </c>
      <c r="Z124" s="1" t="str">
        <f>IF(Tabla1[[#This Row],[Bajada]] &lt; 14, "no", "si")</f>
        <v>si</v>
      </c>
      <c r="AA124" s="1">
        <v>95.3</v>
      </c>
      <c r="AB124" s="1">
        <v>32.799999999999997</v>
      </c>
      <c r="AC124" s="2" t="s">
        <v>968</v>
      </c>
      <c r="AD124" s="2" t="s">
        <v>957</v>
      </c>
      <c r="AE124" s="1">
        <f t="shared" si="3"/>
        <v>8</v>
      </c>
      <c r="AF124" s="1" t="s">
        <v>3116</v>
      </c>
    </row>
    <row r="125" spans="1:32" x14ac:dyDescent="0.2">
      <c r="A125" s="14">
        <v>361</v>
      </c>
      <c r="B125" s="3" t="s">
        <v>956</v>
      </c>
      <c r="C125" s="27" t="s">
        <v>429</v>
      </c>
      <c r="D125" s="27" t="s">
        <v>16</v>
      </c>
      <c r="E125" s="4" t="s">
        <v>211</v>
      </c>
      <c r="F125" s="4" t="s">
        <v>535</v>
      </c>
      <c r="G125" s="4" t="s">
        <v>1005</v>
      </c>
      <c r="H125" s="3" t="s">
        <v>8</v>
      </c>
      <c r="I125" s="27">
        <v>21.117650000000001</v>
      </c>
      <c r="J125" s="27">
        <v>-101.70480000000001</v>
      </c>
      <c r="K125" s="3" t="s">
        <v>139</v>
      </c>
      <c r="L125" s="5" t="str">
        <f t="shared" si="2"/>
        <v>Ver en Google Maps</v>
      </c>
      <c r="M125" s="15">
        <v>1</v>
      </c>
      <c r="N125" s="7"/>
      <c r="O125" s="1">
        <f>DAY(Tabla1[[#This Row],[Fecha de rev]])</f>
        <v>0</v>
      </c>
      <c r="P125" s="1">
        <f>MONTH(Tabla1[[#This Row],[Fecha de rev]])</f>
        <v>1</v>
      </c>
      <c r="Q125" s="1">
        <f>YEAR(Tabla1[[#This Row],[Fecha de rev]])</f>
        <v>1900</v>
      </c>
      <c r="R125" s="1">
        <v>2</v>
      </c>
      <c r="S125" s="1" t="s">
        <v>138</v>
      </c>
      <c r="T125" s="1" t="s">
        <v>138</v>
      </c>
      <c r="U125" s="1" t="s">
        <v>138</v>
      </c>
      <c r="V125" s="1" t="s">
        <v>138</v>
      </c>
      <c r="W125" s="1" t="s">
        <v>138</v>
      </c>
      <c r="X125" s="1" t="s">
        <v>138</v>
      </c>
      <c r="Y125" s="1" t="s">
        <v>138</v>
      </c>
      <c r="Z125" s="1" t="str">
        <f>IF(Tabla1[[#This Row],[Bajada]] &lt; 14, "no", "si")</f>
        <v>no</v>
      </c>
      <c r="AC125" s="2" t="s">
        <v>968</v>
      </c>
      <c r="AD125" s="2" t="s">
        <v>957</v>
      </c>
      <c r="AE125" s="1">
        <f t="shared" si="3"/>
        <v>7</v>
      </c>
      <c r="AF125" s="1"/>
    </row>
    <row r="126" spans="1:32" x14ac:dyDescent="0.2">
      <c r="A126" s="14">
        <v>365</v>
      </c>
      <c r="B126" s="3" t="s">
        <v>956</v>
      </c>
      <c r="C126" s="27" t="s">
        <v>429</v>
      </c>
      <c r="D126" s="27" t="s">
        <v>16</v>
      </c>
      <c r="E126" s="4" t="s">
        <v>212</v>
      </c>
      <c r="F126" s="4" t="s">
        <v>536</v>
      </c>
      <c r="G126" s="4" t="s">
        <v>1065</v>
      </c>
      <c r="H126" s="3" t="s">
        <v>8</v>
      </c>
      <c r="I126" s="27">
        <v>21.099387</v>
      </c>
      <c r="J126" s="27">
        <v>-101.577066</v>
      </c>
      <c r="K126" s="3"/>
      <c r="L126" s="5" t="str">
        <f t="shared" si="2"/>
        <v>Ver en Google Maps</v>
      </c>
      <c r="M126" s="15">
        <v>1</v>
      </c>
      <c r="O126" s="1">
        <f>DAY(Tabla1[[#This Row],[Fecha de rev]])</f>
        <v>0</v>
      </c>
      <c r="P126" s="1">
        <f>MONTH(Tabla1[[#This Row],[Fecha de rev]])</f>
        <v>1</v>
      </c>
      <c r="Q126" s="1">
        <f>YEAR(Tabla1[[#This Row],[Fecha de rev]])</f>
        <v>1900</v>
      </c>
      <c r="Z126" s="1" t="str">
        <f>IF(Tabla1[[#This Row],[Bajada]] &lt; 14, "no", "si")</f>
        <v>no</v>
      </c>
      <c r="AC126" s="1"/>
      <c r="AF126" s="1"/>
    </row>
    <row r="127" spans="1:32" x14ac:dyDescent="0.2">
      <c r="A127" s="14">
        <v>366</v>
      </c>
      <c r="B127" s="3" t="s">
        <v>956</v>
      </c>
      <c r="C127" s="27" t="s">
        <v>429</v>
      </c>
      <c r="D127" s="27" t="s">
        <v>16</v>
      </c>
      <c r="E127" s="4" t="s">
        <v>213</v>
      </c>
      <c r="F127" s="4" t="s">
        <v>537</v>
      </c>
      <c r="G127" s="4" t="s">
        <v>1066</v>
      </c>
      <c r="H127" s="3" t="s">
        <v>8</v>
      </c>
      <c r="I127" s="27">
        <v>21.132390000000001</v>
      </c>
      <c r="J127" s="27">
        <v>-101.69441</v>
      </c>
      <c r="K127" s="3"/>
      <c r="L127" s="5" t="str">
        <f t="shared" si="2"/>
        <v>Ver en Google Maps</v>
      </c>
      <c r="M127" s="15">
        <v>1</v>
      </c>
      <c r="O127" s="1">
        <f>DAY(Tabla1[[#This Row],[Fecha de rev]])</f>
        <v>0</v>
      </c>
      <c r="P127" s="1">
        <f>MONTH(Tabla1[[#This Row],[Fecha de rev]])</f>
        <v>1</v>
      </c>
      <c r="Q127" s="1">
        <f>YEAR(Tabla1[[#This Row],[Fecha de rev]])</f>
        <v>1900</v>
      </c>
      <c r="Z127" s="1" t="str">
        <f>IF(Tabla1[[#This Row],[Bajada]] &lt; 14, "no", "si")</f>
        <v>no</v>
      </c>
      <c r="AC127" s="1"/>
      <c r="AF127" s="1"/>
    </row>
    <row r="128" spans="1:32" x14ac:dyDescent="0.2">
      <c r="A128" s="14">
        <v>369</v>
      </c>
      <c r="B128" s="3" t="s">
        <v>956</v>
      </c>
      <c r="C128" s="27" t="s">
        <v>429</v>
      </c>
      <c r="D128" s="27" t="s">
        <v>16</v>
      </c>
      <c r="E128" s="4" t="s">
        <v>72</v>
      </c>
      <c r="F128" s="4" t="s">
        <v>538</v>
      </c>
      <c r="G128" s="4" t="s">
        <v>73</v>
      </c>
      <c r="H128" s="3" t="s">
        <v>8</v>
      </c>
      <c r="I128" s="27">
        <v>21.110810000000001</v>
      </c>
      <c r="J128" s="27">
        <v>-101.63275</v>
      </c>
      <c r="K128" s="3" t="s">
        <v>139</v>
      </c>
      <c r="L128" s="5" t="str">
        <f t="shared" si="2"/>
        <v>Ver en Google Maps</v>
      </c>
      <c r="M128" s="15">
        <v>1</v>
      </c>
      <c r="N128" s="7">
        <v>45957</v>
      </c>
      <c r="O128" s="1">
        <f>DAY(Tabla1[[#This Row],[Fecha de rev]])</f>
        <v>27</v>
      </c>
      <c r="P128" s="1">
        <f>MONTH(Tabla1[[#This Row],[Fecha de rev]])</f>
        <v>10</v>
      </c>
      <c r="Q128" s="1">
        <f>YEAR(Tabla1[[#This Row],[Fecha de rev]])</f>
        <v>2025</v>
      </c>
      <c r="R128" s="1">
        <v>2</v>
      </c>
      <c r="S128" s="1" t="s">
        <v>138</v>
      </c>
      <c r="T128" s="1" t="s">
        <v>138</v>
      </c>
      <c r="U128" s="1" t="s">
        <v>138</v>
      </c>
      <c r="V128" s="1" t="s">
        <v>138</v>
      </c>
      <c r="W128" s="1" t="s">
        <v>138</v>
      </c>
      <c r="X128" s="1" t="s">
        <v>138</v>
      </c>
      <c r="Y128" s="1" t="s">
        <v>138</v>
      </c>
      <c r="Z128" s="1" t="str">
        <f>IF(Tabla1[[#This Row],[Bajada]] &lt; 14, "no", "si")</f>
        <v>si</v>
      </c>
      <c r="AA128" s="1">
        <v>54.9</v>
      </c>
      <c r="AB128" s="1">
        <v>16</v>
      </c>
      <c r="AC128" s="2" t="s">
        <v>968</v>
      </c>
      <c r="AD128" s="2" t="s">
        <v>954</v>
      </c>
      <c r="AE128" s="1">
        <f t="shared" si="3"/>
        <v>8</v>
      </c>
      <c r="AF128" s="1" t="s">
        <v>3116</v>
      </c>
    </row>
    <row r="129" spans="1:32" x14ac:dyDescent="0.2">
      <c r="A129" s="14">
        <v>371</v>
      </c>
      <c r="B129" s="3" t="s">
        <v>956</v>
      </c>
      <c r="C129" s="27" t="s">
        <v>429</v>
      </c>
      <c r="D129" s="27" t="s">
        <v>16</v>
      </c>
      <c r="E129" s="4" t="s">
        <v>74</v>
      </c>
      <c r="F129" s="4" t="s">
        <v>539</v>
      </c>
      <c r="G129" s="4" t="s">
        <v>1067</v>
      </c>
      <c r="H129" s="3" t="s">
        <v>8</v>
      </c>
      <c r="I129" s="27">
        <v>21.058284</v>
      </c>
      <c r="J129" s="27">
        <v>-101.637996</v>
      </c>
      <c r="K129" s="3"/>
      <c r="L129" s="5" t="str">
        <f t="shared" si="2"/>
        <v>Ver en Google Maps</v>
      </c>
      <c r="M129" s="15">
        <v>1</v>
      </c>
      <c r="O129" s="1">
        <f>DAY(Tabla1[[#This Row],[Fecha de rev]])</f>
        <v>0</v>
      </c>
      <c r="P129" s="1">
        <f>MONTH(Tabla1[[#This Row],[Fecha de rev]])</f>
        <v>1</v>
      </c>
      <c r="Q129" s="1">
        <f>YEAR(Tabla1[[#This Row],[Fecha de rev]])</f>
        <v>1900</v>
      </c>
      <c r="Z129" s="1" t="str">
        <f>IF(Tabla1[[#This Row],[Bajada]] &lt; 14, "no", "si")</f>
        <v>no</v>
      </c>
      <c r="AC129" s="1"/>
      <c r="AF129" s="1"/>
    </row>
    <row r="130" spans="1:32" x14ac:dyDescent="0.2">
      <c r="A130" s="14">
        <v>372</v>
      </c>
      <c r="B130" s="3" t="s">
        <v>956</v>
      </c>
      <c r="C130" s="27" t="s">
        <v>429</v>
      </c>
      <c r="D130" s="27" t="s">
        <v>16</v>
      </c>
      <c r="E130" s="4" t="s">
        <v>214</v>
      </c>
      <c r="F130" s="4" t="s">
        <v>540</v>
      </c>
      <c r="G130" s="4" t="s">
        <v>1068</v>
      </c>
      <c r="H130" s="3" t="s">
        <v>8</v>
      </c>
      <c r="I130" s="27">
        <v>21.145489999999999</v>
      </c>
      <c r="J130" s="27">
        <v>-101.68668</v>
      </c>
      <c r="K130" s="3" t="s">
        <v>139</v>
      </c>
      <c r="L130" s="5" t="str">
        <f t="shared" si="2"/>
        <v>Ver en Google Maps</v>
      </c>
      <c r="M130" s="15">
        <v>1</v>
      </c>
      <c r="N130" s="7">
        <v>45958</v>
      </c>
      <c r="O130" s="1">
        <f>DAY(Tabla1[[#This Row],[Fecha de rev]])</f>
        <v>28</v>
      </c>
      <c r="P130" s="1">
        <f>MONTH(Tabla1[[#This Row],[Fecha de rev]])</f>
        <v>10</v>
      </c>
      <c r="Q130" s="1">
        <f>YEAR(Tabla1[[#This Row],[Fecha de rev]])</f>
        <v>2025</v>
      </c>
      <c r="R130" s="1">
        <v>2</v>
      </c>
      <c r="S130" s="1" t="s">
        <v>138</v>
      </c>
      <c r="T130" s="1" t="s">
        <v>138</v>
      </c>
      <c r="U130" s="1" t="s">
        <v>138</v>
      </c>
      <c r="V130" s="1" t="s">
        <v>138</v>
      </c>
      <c r="W130" s="1" t="s">
        <v>138</v>
      </c>
      <c r="X130" s="1" t="s">
        <v>138</v>
      </c>
      <c r="Y130" s="1" t="s">
        <v>138</v>
      </c>
      <c r="Z130" s="1" t="str">
        <f>IF(Tabla1[[#This Row],[Bajada]] &lt; 14, "no", "si")</f>
        <v>si</v>
      </c>
      <c r="AA130" s="1">
        <v>125</v>
      </c>
      <c r="AB130" s="1">
        <v>86.3</v>
      </c>
      <c r="AC130" s="2" t="s">
        <v>968</v>
      </c>
      <c r="AD130" s="2" t="s">
        <v>957</v>
      </c>
      <c r="AE130" s="1">
        <f t="shared" si="3"/>
        <v>8</v>
      </c>
      <c r="AF130" s="1" t="s">
        <v>3116</v>
      </c>
    </row>
    <row r="131" spans="1:32" x14ac:dyDescent="0.2">
      <c r="A131" s="14">
        <v>380</v>
      </c>
      <c r="B131" s="3" t="s">
        <v>956</v>
      </c>
      <c r="C131" s="27" t="s">
        <v>429</v>
      </c>
      <c r="D131" s="27" t="s">
        <v>16</v>
      </c>
      <c r="E131" s="4" t="s">
        <v>75</v>
      </c>
      <c r="F131" s="4" t="s">
        <v>541</v>
      </c>
      <c r="G131" s="4" t="s">
        <v>1069</v>
      </c>
      <c r="H131" s="3" t="s">
        <v>8</v>
      </c>
      <c r="I131" s="27">
        <v>21.103639999999999</v>
      </c>
      <c r="J131" s="27">
        <v>-101.70253</v>
      </c>
      <c r="K131" s="3" t="s">
        <v>139</v>
      </c>
      <c r="L131" s="5" t="str">
        <f t="shared" ref="L131:L194" si="4">HYPERLINK("https://www.google.com/maps?q=" &amp; I131 &amp; "," &amp; J131, "Ver en Google Maps")</f>
        <v>Ver en Google Maps</v>
      </c>
      <c r="M131" s="15">
        <v>2</v>
      </c>
      <c r="N131" s="7"/>
      <c r="O131" s="1">
        <f>DAY(Tabla1[[#This Row],[Fecha de rev]])</f>
        <v>0</v>
      </c>
      <c r="P131" s="1">
        <f>MONTH(Tabla1[[#This Row],[Fecha de rev]])</f>
        <v>1</v>
      </c>
      <c r="Q131" s="1">
        <f>YEAR(Tabla1[[#This Row],[Fecha de rev]])</f>
        <v>1900</v>
      </c>
      <c r="R131" s="1">
        <v>2</v>
      </c>
      <c r="S131" s="1" t="s">
        <v>138</v>
      </c>
      <c r="T131" s="1" t="s">
        <v>138</v>
      </c>
      <c r="U131" s="1" t="s">
        <v>138</v>
      </c>
      <c r="V131" s="1" t="s">
        <v>138</v>
      </c>
      <c r="W131" s="1" t="s">
        <v>138</v>
      </c>
      <c r="X131" s="1" t="s">
        <v>138</v>
      </c>
      <c r="Y131" s="1" t="s">
        <v>138</v>
      </c>
      <c r="Z131" s="1" t="str">
        <f>IF(Tabla1[[#This Row],[Bajada]] &lt; 14, "no", "si")</f>
        <v>no</v>
      </c>
      <c r="AC131" s="2" t="s">
        <v>968</v>
      </c>
      <c r="AD131" s="2" t="s">
        <v>954</v>
      </c>
      <c r="AE131" s="1">
        <f t="shared" ref="AE131:AE192" si="5">COUNTIF(S131:Z131, "si")</f>
        <v>7</v>
      </c>
      <c r="AF131" s="1"/>
    </row>
    <row r="132" spans="1:32" x14ac:dyDescent="0.2">
      <c r="A132" s="14">
        <v>381</v>
      </c>
      <c r="B132" s="3" t="s">
        <v>956</v>
      </c>
      <c r="C132" s="27" t="s">
        <v>429</v>
      </c>
      <c r="D132" s="27" t="s">
        <v>16</v>
      </c>
      <c r="E132" s="4" t="s">
        <v>215</v>
      </c>
      <c r="F132" s="4" t="s">
        <v>542</v>
      </c>
      <c r="G132" s="4" t="s">
        <v>1070</v>
      </c>
      <c r="H132" s="3" t="s">
        <v>8</v>
      </c>
      <c r="I132" s="27">
        <v>21.144100000000002</v>
      </c>
      <c r="J132" s="27">
        <v>-101.73332600000001</v>
      </c>
      <c r="K132" s="3" t="s">
        <v>139</v>
      </c>
      <c r="L132" s="5" t="str">
        <f t="shared" si="4"/>
        <v>Ver en Google Maps</v>
      </c>
      <c r="M132" s="15">
        <v>1</v>
      </c>
      <c r="N132" s="7">
        <v>45960</v>
      </c>
      <c r="O132" s="1">
        <f>DAY(Tabla1[[#This Row],[Fecha de rev]])</f>
        <v>30</v>
      </c>
      <c r="P132" s="1">
        <f>MONTH(Tabla1[[#This Row],[Fecha de rev]])</f>
        <v>10</v>
      </c>
      <c r="Q132" s="1">
        <f>YEAR(Tabla1[[#This Row],[Fecha de rev]])</f>
        <v>2025</v>
      </c>
      <c r="R132" s="1">
        <v>2</v>
      </c>
      <c r="S132" s="1" t="s">
        <v>138</v>
      </c>
      <c r="T132" s="1" t="s">
        <v>138</v>
      </c>
      <c r="U132" s="1" t="s">
        <v>138</v>
      </c>
      <c r="V132" s="1" t="s">
        <v>138</v>
      </c>
      <c r="W132" s="1" t="s">
        <v>138</v>
      </c>
      <c r="X132" s="1" t="s">
        <v>138</v>
      </c>
      <c r="Y132" s="1" t="s">
        <v>138</v>
      </c>
      <c r="Z132" s="1" t="str">
        <f>IF(Tabla1[[#This Row],[Bajada]] &lt; 14, "no", "si")</f>
        <v>si</v>
      </c>
      <c r="AA132" s="1">
        <v>41</v>
      </c>
      <c r="AB132" s="1">
        <v>19.3</v>
      </c>
      <c r="AC132" s="2" t="s">
        <v>968</v>
      </c>
      <c r="AD132" s="2" t="s">
        <v>954</v>
      </c>
      <c r="AE132" s="1">
        <f t="shared" si="5"/>
        <v>8</v>
      </c>
      <c r="AF132" s="1"/>
    </row>
    <row r="133" spans="1:32" x14ac:dyDescent="0.2">
      <c r="A133" s="14">
        <v>382</v>
      </c>
      <c r="B133" s="3" t="s">
        <v>956</v>
      </c>
      <c r="C133" s="27" t="s">
        <v>429</v>
      </c>
      <c r="D133" s="27" t="s">
        <v>16</v>
      </c>
      <c r="E133" s="4" t="s">
        <v>216</v>
      </c>
      <c r="F133" s="4" t="s">
        <v>543</v>
      </c>
      <c r="G133" s="4" t="s">
        <v>1071</v>
      </c>
      <c r="H133" s="3" t="s">
        <v>8</v>
      </c>
      <c r="I133" s="27">
        <v>21.129940000000001</v>
      </c>
      <c r="J133" s="27">
        <v>-101.68953999999999</v>
      </c>
      <c r="K133" s="3" t="s">
        <v>139</v>
      </c>
      <c r="L133" s="5" t="str">
        <f t="shared" si="4"/>
        <v>Ver en Google Maps</v>
      </c>
      <c r="M133" s="15">
        <v>1</v>
      </c>
      <c r="N133" s="7">
        <v>45958</v>
      </c>
      <c r="O133" s="1">
        <f>DAY(Tabla1[[#This Row],[Fecha de rev]])</f>
        <v>28</v>
      </c>
      <c r="P133" s="1">
        <f>MONTH(Tabla1[[#This Row],[Fecha de rev]])</f>
        <v>10</v>
      </c>
      <c r="Q133" s="1">
        <f>YEAR(Tabla1[[#This Row],[Fecha de rev]])</f>
        <v>2025</v>
      </c>
      <c r="R133" s="1">
        <v>2</v>
      </c>
      <c r="S133" s="1" t="s">
        <v>138</v>
      </c>
      <c r="T133" s="1" t="s">
        <v>138</v>
      </c>
      <c r="U133" s="1" t="s">
        <v>138</v>
      </c>
      <c r="V133" s="1" t="s">
        <v>138</v>
      </c>
      <c r="W133" s="1" t="s">
        <v>138</v>
      </c>
      <c r="X133" s="1" t="s">
        <v>138</v>
      </c>
      <c r="Y133" s="1" t="s">
        <v>138</v>
      </c>
      <c r="Z133" s="1" t="str">
        <f>IF(Tabla1[[#This Row],[Bajada]] &lt; 14, "no", "si")</f>
        <v>si</v>
      </c>
      <c r="AA133" s="1">
        <v>123</v>
      </c>
      <c r="AB133" s="1">
        <v>81.8</v>
      </c>
      <c r="AC133" s="2" t="s">
        <v>968</v>
      </c>
      <c r="AD133" s="2" t="s">
        <v>957</v>
      </c>
      <c r="AE133" s="1">
        <f t="shared" si="5"/>
        <v>8</v>
      </c>
      <c r="AF133" s="1" t="s">
        <v>3116</v>
      </c>
    </row>
    <row r="134" spans="1:32" x14ac:dyDescent="0.2">
      <c r="A134" s="14">
        <v>383</v>
      </c>
      <c r="B134" s="3" t="s">
        <v>956</v>
      </c>
      <c r="C134" s="27" t="s">
        <v>429</v>
      </c>
      <c r="D134" s="27" t="s">
        <v>16</v>
      </c>
      <c r="E134" s="4" t="s">
        <v>76</v>
      </c>
      <c r="F134" s="4" t="s">
        <v>544</v>
      </c>
      <c r="G134" s="4" t="s">
        <v>1072</v>
      </c>
      <c r="H134" s="3" t="s">
        <v>8</v>
      </c>
      <c r="I134" s="27">
        <v>21.075700000000001</v>
      </c>
      <c r="J134" s="27">
        <v>-101.64856</v>
      </c>
      <c r="K134" s="3"/>
      <c r="L134" s="5" t="str">
        <f t="shared" si="4"/>
        <v>Ver en Google Maps</v>
      </c>
      <c r="M134" s="15">
        <v>2</v>
      </c>
      <c r="O134" s="1">
        <f>DAY(Tabla1[[#This Row],[Fecha de rev]])</f>
        <v>0</v>
      </c>
      <c r="P134" s="1">
        <f>MONTH(Tabla1[[#This Row],[Fecha de rev]])</f>
        <v>1</v>
      </c>
      <c r="Q134" s="1">
        <f>YEAR(Tabla1[[#This Row],[Fecha de rev]])</f>
        <v>1900</v>
      </c>
      <c r="Z134" s="1" t="str">
        <f>IF(Tabla1[[#This Row],[Bajada]] &lt; 14, "no", "si")</f>
        <v>no</v>
      </c>
      <c r="AC134" s="1"/>
      <c r="AF134" s="1"/>
    </row>
    <row r="135" spans="1:32" x14ac:dyDescent="0.2">
      <c r="A135" s="14">
        <v>384</v>
      </c>
      <c r="B135" s="3" t="s">
        <v>956</v>
      </c>
      <c r="C135" s="27" t="s">
        <v>429</v>
      </c>
      <c r="D135" s="27" t="s">
        <v>16</v>
      </c>
      <c r="E135" s="4" t="s">
        <v>217</v>
      </c>
      <c r="F135" s="4" t="s">
        <v>545</v>
      </c>
      <c r="G135" s="4" t="s">
        <v>1064</v>
      </c>
      <c r="H135" s="3" t="s">
        <v>8</v>
      </c>
      <c r="I135" s="27">
        <v>21.132909999999999</v>
      </c>
      <c r="J135" s="27">
        <v>-101.67433</v>
      </c>
      <c r="K135" s="3" t="s">
        <v>139</v>
      </c>
      <c r="L135" s="5" t="str">
        <f t="shared" si="4"/>
        <v>Ver en Google Maps</v>
      </c>
      <c r="M135" s="15">
        <v>1</v>
      </c>
      <c r="N135" s="7">
        <v>45954</v>
      </c>
      <c r="O135" s="1">
        <f>DAY(Tabla1[[#This Row],[Fecha de rev]])</f>
        <v>24</v>
      </c>
      <c r="P135" s="1">
        <f>MONTH(Tabla1[[#This Row],[Fecha de rev]])</f>
        <v>10</v>
      </c>
      <c r="Q135" s="1">
        <f>YEAR(Tabla1[[#This Row],[Fecha de rev]])</f>
        <v>2025</v>
      </c>
      <c r="R135" s="1">
        <v>2</v>
      </c>
      <c r="S135" s="1" t="s">
        <v>138</v>
      </c>
      <c r="T135" s="1" t="s">
        <v>138</v>
      </c>
      <c r="U135" s="1" t="s">
        <v>138</v>
      </c>
      <c r="V135" s="1" t="s">
        <v>138</v>
      </c>
      <c r="W135" s="1" t="s">
        <v>138</v>
      </c>
      <c r="X135" s="1" t="s">
        <v>138</v>
      </c>
      <c r="Y135" s="1" t="s">
        <v>138</v>
      </c>
      <c r="Z135" s="1" t="str">
        <f>IF(Tabla1[[#This Row],[Bajada]] &lt; 14, "no", "si")</f>
        <v>si</v>
      </c>
      <c r="AA135" s="1">
        <v>45.7</v>
      </c>
      <c r="AB135" s="1">
        <v>54.9</v>
      </c>
      <c r="AC135" s="2" t="s">
        <v>968</v>
      </c>
      <c r="AD135" s="2" t="s">
        <v>954</v>
      </c>
      <c r="AE135" s="1">
        <f t="shared" si="5"/>
        <v>8</v>
      </c>
      <c r="AF135" s="1" t="s">
        <v>3116</v>
      </c>
    </row>
    <row r="136" spans="1:32" x14ac:dyDescent="0.2">
      <c r="A136" s="14">
        <v>385</v>
      </c>
      <c r="B136" s="3" t="s">
        <v>956</v>
      </c>
      <c r="C136" s="27" t="s">
        <v>429</v>
      </c>
      <c r="D136" s="27" t="s">
        <v>16</v>
      </c>
      <c r="E136" s="4" t="s">
        <v>77</v>
      </c>
      <c r="F136" s="4" t="s">
        <v>546</v>
      </c>
      <c r="G136" s="4" t="s">
        <v>1053</v>
      </c>
      <c r="H136" s="3" t="s">
        <v>8</v>
      </c>
      <c r="I136" s="27">
        <v>21.112580000000001</v>
      </c>
      <c r="J136" s="27">
        <v>-101.69814</v>
      </c>
      <c r="K136" s="3" t="s">
        <v>139</v>
      </c>
      <c r="L136" s="5" t="str">
        <f t="shared" si="4"/>
        <v>Ver en Google Maps</v>
      </c>
      <c r="M136" s="15">
        <v>1</v>
      </c>
      <c r="N136" s="7"/>
      <c r="O136" s="1">
        <f>DAY(Tabla1[[#This Row],[Fecha de rev]])</f>
        <v>0</v>
      </c>
      <c r="P136" s="1">
        <f>MONTH(Tabla1[[#This Row],[Fecha de rev]])</f>
        <v>1</v>
      </c>
      <c r="Q136" s="1">
        <f>YEAR(Tabla1[[#This Row],[Fecha de rev]])</f>
        <v>1900</v>
      </c>
      <c r="R136" s="1">
        <v>2</v>
      </c>
      <c r="S136" s="1" t="s">
        <v>138</v>
      </c>
      <c r="T136" s="1" t="s">
        <v>138</v>
      </c>
      <c r="U136" s="1" t="s">
        <v>138</v>
      </c>
      <c r="V136" s="1" t="s">
        <v>138</v>
      </c>
      <c r="W136" s="1" t="s">
        <v>138</v>
      </c>
      <c r="X136" s="1" t="s">
        <v>138</v>
      </c>
      <c r="Y136" s="1" t="s">
        <v>138</v>
      </c>
      <c r="Z136" s="1" t="str">
        <f>IF(Tabla1[[#This Row],[Bajada]] &lt; 14, "no", "si")</f>
        <v>no</v>
      </c>
      <c r="AC136" s="2" t="s">
        <v>968</v>
      </c>
      <c r="AD136" s="2" t="s">
        <v>957</v>
      </c>
      <c r="AE136" s="1">
        <f t="shared" si="5"/>
        <v>7</v>
      </c>
      <c r="AF136" s="1"/>
    </row>
    <row r="137" spans="1:32" x14ac:dyDescent="0.2">
      <c r="A137" s="14">
        <v>386</v>
      </c>
      <c r="B137" s="3" t="s">
        <v>956</v>
      </c>
      <c r="C137" s="27" t="s">
        <v>429</v>
      </c>
      <c r="D137" s="27" t="s">
        <v>16</v>
      </c>
      <c r="E137" s="4" t="s">
        <v>218</v>
      </c>
      <c r="F137" s="4" t="s">
        <v>547</v>
      </c>
      <c r="G137" s="4" t="s">
        <v>1073</v>
      </c>
      <c r="H137" s="3" t="s">
        <v>8</v>
      </c>
      <c r="I137" s="27">
        <v>21.165479999999999</v>
      </c>
      <c r="J137" s="27">
        <v>-101.69022</v>
      </c>
      <c r="K137" s="3" t="s">
        <v>139</v>
      </c>
      <c r="L137" s="5" t="str">
        <f t="shared" si="4"/>
        <v>Ver en Google Maps</v>
      </c>
      <c r="M137" s="15">
        <v>1</v>
      </c>
      <c r="N137" s="7">
        <v>45958</v>
      </c>
      <c r="O137" s="1">
        <f>DAY(Tabla1[[#This Row],[Fecha de rev]])</f>
        <v>28</v>
      </c>
      <c r="P137" s="1">
        <f>MONTH(Tabla1[[#This Row],[Fecha de rev]])</f>
        <v>10</v>
      </c>
      <c r="Q137" s="1">
        <f>YEAR(Tabla1[[#This Row],[Fecha de rev]])</f>
        <v>2025</v>
      </c>
      <c r="R137" s="1">
        <v>2</v>
      </c>
      <c r="S137" s="1" t="s">
        <v>138</v>
      </c>
      <c r="T137" s="1" t="s">
        <v>138</v>
      </c>
      <c r="U137" s="1" t="s">
        <v>138</v>
      </c>
      <c r="V137" s="1" t="s">
        <v>138</v>
      </c>
      <c r="W137" s="1" t="s">
        <v>138</v>
      </c>
      <c r="X137" s="1" t="s">
        <v>138</v>
      </c>
      <c r="Y137" s="1" t="s">
        <v>138</v>
      </c>
      <c r="Z137" s="1" t="str">
        <f>IF(Tabla1[[#This Row],[Bajada]] &lt; 14, "no", "si")</f>
        <v>si</v>
      </c>
      <c r="AA137" s="1">
        <v>55.9</v>
      </c>
      <c r="AB137" s="1">
        <v>29.6</v>
      </c>
      <c r="AC137" s="2" t="s">
        <v>968</v>
      </c>
      <c r="AD137" s="2" t="s">
        <v>954</v>
      </c>
      <c r="AE137" s="1">
        <f t="shared" si="5"/>
        <v>8</v>
      </c>
      <c r="AF137" s="1" t="s">
        <v>3116</v>
      </c>
    </row>
    <row r="138" spans="1:32" x14ac:dyDescent="0.2">
      <c r="A138" s="14">
        <v>387</v>
      </c>
      <c r="B138" s="3" t="s">
        <v>956</v>
      </c>
      <c r="C138" s="27" t="s">
        <v>14</v>
      </c>
      <c r="D138" s="27" t="s">
        <v>404</v>
      </c>
      <c r="E138" s="4" t="s">
        <v>219</v>
      </c>
      <c r="F138" s="4" t="s">
        <v>548</v>
      </c>
      <c r="G138" s="4" t="s">
        <v>1074</v>
      </c>
      <c r="H138" s="3" t="s">
        <v>8</v>
      </c>
      <c r="I138" s="27">
        <v>21.134588000000001</v>
      </c>
      <c r="J138" s="27">
        <v>-101.651968</v>
      </c>
      <c r="K138" s="3" t="s">
        <v>139</v>
      </c>
      <c r="L138" s="5" t="str">
        <f t="shared" si="4"/>
        <v>Ver en Google Maps</v>
      </c>
      <c r="M138" s="15">
        <v>2</v>
      </c>
      <c r="N138" s="7">
        <v>45955</v>
      </c>
      <c r="O138" s="1">
        <f>DAY(Tabla1[[#This Row],[Fecha de rev]])</f>
        <v>25</v>
      </c>
      <c r="P138" s="1">
        <f>MONTH(Tabla1[[#This Row],[Fecha de rev]])</f>
        <v>10</v>
      </c>
      <c r="Q138" s="1">
        <f>YEAR(Tabla1[[#This Row],[Fecha de rev]])</f>
        <v>2025</v>
      </c>
      <c r="R138" s="1">
        <v>2</v>
      </c>
      <c r="S138" s="1" t="s">
        <v>138</v>
      </c>
      <c r="T138" s="1" t="s">
        <v>138</v>
      </c>
      <c r="U138" s="1" t="s">
        <v>138</v>
      </c>
      <c r="V138" s="1" t="s">
        <v>934</v>
      </c>
      <c r="W138" s="1" t="s">
        <v>138</v>
      </c>
      <c r="X138" s="1" t="s">
        <v>934</v>
      </c>
      <c r="Y138" s="1" t="s">
        <v>934</v>
      </c>
      <c r="Z138" s="1" t="str">
        <f>IF(Tabla1[[#This Row],[Bajada]] &lt; 14, "no", "si")</f>
        <v>no</v>
      </c>
      <c r="AA138" s="1">
        <v>0</v>
      </c>
      <c r="AB138" s="1">
        <v>0</v>
      </c>
      <c r="AC138" s="2" t="s">
        <v>3087</v>
      </c>
      <c r="AD138" s="2" t="s">
        <v>954</v>
      </c>
      <c r="AE138" s="1">
        <f t="shared" si="5"/>
        <v>4</v>
      </c>
      <c r="AF138" s="1"/>
    </row>
    <row r="139" spans="1:32" x14ac:dyDescent="0.2">
      <c r="A139" s="14">
        <v>388</v>
      </c>
      <c r="B139" s="3" t="s">
        <v>956</v>
      </c>
      <c r="C139" s="27" t="s">
        <v>429</v>
      </c>
      <c r="D139" s="27" t="s">
        <v>16</v>
      </c>
      <c r="E139" s="4" t="s">
        <v>78</v>
      </c>
      <c r="F139" s="4" t="s">
        <v>549</v>
      </c>
      <c r="G139" s="4" t="s">
        <v>1075</v>
      </c>
      <c r="H139" s="3" t="s">
        <v>8</v>
      </c>
      <c r="I139" s="27">
        <v>21.108550000000001</v>
      </c>
      <c r="J139" s="27">
        <v>-101.70041000000001</v>
      </c>
      <c r="K139" s="3" t="s">
        <v>139</v>
      </c>
      <c r="L139" s="5" t="str">
        <f t="shared" si="4"/>
        <v>Ver en Google Maps</v>
      </c>
      <c r="M139" s="15">
        <v>1</v>
      </c>
      <c r="N139" s="7"/>
      <c r="O139" s="1">
        <f>DAY(Tabla1[[#This Row],[Fecha de rev]])</f>
        <v>0</v>
      </c>
      <c r="P139" s="1">
        <f>MONTH(Tabla1[[#This Row],[Fecha de rev]])</f>
        <v>1</v>
      </c>
      <c r="Q139" s="1">
        <f>YEAR(Tabla1[[#This Row],[Fecha de rev]])</f>
        <v>1900</v>
      </c>
      <c r="R139" s="1">
        <v>2</v>
      </c>
      <c r="S139" s="1" t="s">
        <v>138</v>
      </c>
      <c r="T139" s="1" t="s">
        <v>138</v>
      </c>
      <c r="U139" s="1" t="s">
        <v>138</v>
      </c>
      <c r="V139" s="1" t="s">
        <v>138</v>
      </c>
      <c r="W139" s="1" t="s">
        <v>138</v>
      </c>
      <c r="X139" s="1" t="s">
        <v>138</v>
      </c>
      <c r="Y139" s="1" t="s">
        <v>138</v>
      </c>
      <c r="Z139" s="1" t="str">
        <f>IF(Tabla1[[#This Row],[Bajada]] &lt; 14, "no", "si")</f>
        <v>no</v>
      </c>
      <c r="AC139" s="2" t="s">
        <v>968</v>
      </c>
      <c r="AD139" s="2" t="s">
        <v>954</v>
      </c>
      <c r="AE139" s="1">
        <f t="shared" si="5"/>
        <v>7</v>
      </c>
      <c r="AF139" s="1"/>
    </row>
    <row r="140" spans="1:32" x14ac:dyDescent="0.2">
      <c r="A140" s="14">
        <v>389</v>
      </c>
      <c r="B140" s="3" t="s">
        <v>956</v>
      </c>
      <c r="C140" s="27" t="s">
        <v>429</v>
      </c>
      <c r="D140" s="27" t="s">
        <v>16</v>
      </c>
      <c r="E140" s="4" t="s">
        <v>220</v>
      </c>
      <c r="F140" s="4" t="s">
        <v>550</v>
      </c>
      <c r="G140" s="4" t="s">
        <v>1076</v>
      </c>
      <c r="H140" s="3" t="s">
        <v>8</v>
      </c>
      <c r="I140" s="27">
        <v>21.150790000000001</v>
      </c>
      <c r="J140" s="27">
        <v>-101.67958</v>
      </c>
      <c r="K140" s="3" t="s">
        <v>139</v>
      </c>
      <c r="L140" s="5" t="str">
        <f t="shared" si="4"/>
        <v>Ver en Google Maps</v>
      </c>
      <c r="M140" s="15">
        <v>1</v>
      </c>
      <c r="N140" s="7">
        <v>45952</v>
      </c>
      <c r="O140" s="1">
        <f>DAY(Tabla1[[#This Row],[Fecha de rev]])</f>
        <v>22</v>
      </c>
      <c r="P140" s="1">
        <f>MONTH(Tabla1[[#This Row],[Fecha de rev]])</f>
        <v>10</v>
      </c>
      <c r="Q140" s="1">
        <f>YEAR(Tabla1[[#This Row],[Fecha de rev]])</f>
        <v>2025</v>
      </c>
      <c r="R140" s="1">
        <v>2</v>
      </c>
      <c r="S140" s="1" t="s">
        <v>138</v>
      </c>
      <c r="T140" s="1" t="s">
        <v>138</v>
      </c>
      <c r="U140" s="1" t="s">
        <v>138</v>
      </c>
      <c r="V140" s="1" t="s">
        <v>138</v>
      </c>
      <c r="W140" s="1" t="s">
        <v>138</v>
      </c>
      <c r="X140" s="1" t="s">
        <v>138</v>
      </c>
      <c r="Y140" s="1" t="s">
        <v>138</v>
      </c>
      <c r="Z140" s="1" t="str">
        <f>IF(Tabla1[[#This Row],[Bajada]] &lt; 14, "no", "si")</f>
        <v>si</v>
      </c>
      <c r="AA140" s="1">
        <v>77.3</v>
      </c>
      <c r="AB140" s="1">
        <v>0.4</v>
      </c>
      <c r="AC140" s="2" t="s">
        <v>968</v>
      </c>
      <c r="AD140" s="2" t="s">
        <v>954</v>
      </c>
      <c r="AE140" s="1">
        <f t="shared" si="5"/>
        <v>8</v>
      </c>
      <c r="AF140" s="1" t="s">
        <v>3116</v>
      </c>
    </row>
    <row r="141" spans="1:32" x14ac:dyDescent="0.2">
      <c r="A141" s="14">
        <v>396</v>
      </c>
      <c r="B141" s="3" t="s">
        <v>956</v>
      </c>
      <c r="C141" s="27" t="s">
        <v>429</v>
      </c>
      <c r="D141" s="27" t="s">
        <v>16</v>
      </c>
      <c r="E141" s="4" t="s">
        <v>221</v>
      </c>
      <c r="F141" s="4" t="s">
        <v>551</v>
      </c>
      <c r="G141" s="4" t="s">
        <v>1077</v>
      </c>
      <c r="H141" s="3" t="s">
        <v>8</v>
      </c>
      <c r="I141" s="27">
        <v>21.133600000000001</v>
      </c>
      <c r="J141" s="27">
        <v>-101.69745</v>
      </c>
      <c r="K141" s="3" t="s">
        <v>139</v>
      </c>
      <c r="L141" s="5" t="str">
        <f t="shared" si="4"/>
        <v>Ver en Google Maps</v>
      </c>
      <c r="M141" s="15">
        <v>1</v>
      </c>
      <c r="N141" s="7">
        <v>45958</v>
      </c>
      <c r="O141" s="1">
        <f>DAY(Tabla1[[#This Row],[Fecha de rev]])</f>
        <v>28</v>
      </c>
      <c r="P141" s="1">
        <f>MONTH(Tabla1[[#This Row],[Fecha de rev]])</f>
        <v>10</v>
      </c>
      <c r="Q141" s="1">
        <f>YEAR(Tabla1[[#This Row],[Fecha de rev]])</f>
        <v>2025</v>
      </c>
      <c r="R141" s="1">
        <v>2</v>
      </c>
      <c r="S141" s="1" t="s">
        <v>138</v>
      </c>
      <c r="T141" s="1" t="s">
        <v>138</v>
      </c>
      <c r="U141" s="1" t="s">
        <v>138</v>
      </c>
      <c r="V141" s="1" t="s">
        <v>138</v>
      </c>
      <c r="W141" s="1" t="s">
        <v>138</v>
      </c>
      <c r="X141" s="1" t="s">
        <v>138</v>
      </c>
      <c r="Y141" s="1" t="s">
        <v>138</v>
      </c>
      <c r="Z141" s="1" t="str">
        <f>IF(Tabla1[[#This Row],[Bajada]] &lt; 14, "no", "si")</f>
        <v>no</v>
      </c>
      <c r="AA141" s="1">
        <v>1.38</v>
      </c>
      <c r="AB141" s="1">
        <v>0</v>
      </c>
      <c r="AC141" s="2" t="s">
        <v>3111</v>
      </c>
      <c r="AD141" s="2" t="s">
        <v>954</v>
      </c>
      <c r="AE141" s="1">
        <f t="shared" si="5"/>
        <v>7</v>
      </c>
      <c r="AF141" s="1"/>
    </row>
    <row r="142" spans="1:32" x14ac:dyDescent="0.2">
      <c r="A142" s="14">
        <v>398</v>
      </c>
      <c r="B142" s="3" t="s">
        <v>956</v>
      </c>
      <c r="C142" s="27" t="s">
        <v>429</v>
      </c>
      <c r="D142" s="27" t="s">
        <v>17</v>
      </c>
      <c r="E142" s="4" t="s">
        <v>79</v>
      </c>
      <c r="F142" s="4" t="s">
        <v>552</v>
      </c>
      <c r="G142" s="4" t="s">
        <v>1078</v>
      </c>
      <c r="H142" s="3" t="s">
        <v>8</v>
      </c>
      <c r="I142" s="27">
        <v>21.08475</v>
      </c>
      <c r="J142" s="27">
        <v>-101.749072</v>
      </c>
      <c r="K142" s="3"/>
      <c r="L142" s="5" t="str">
        <f t="shared" si="4"/>
        <v>Ver en Google Maps</v>
      </c>
      <c r="M142" s="15">
        <v>1</v>
      </c>
      <c r="O142" s="1">
        <f>DAY(Tabla1[[#This Row],[Fecha de rev]])</f>
        <v>0</v>
      </c>
      <c r="P142" s="1">
        <f>MONTH(Tabla1[[#This Row],[Fecha de rev]])</f>
        <v>1</v>
      </c>
      <c r="Q142" s="1">
        <f>YEAR(Tabla1[[#This Row],[Fecha de rev]])</f>
        <v>1900</v>
      </c>
      <c r="Z142" s="1" t="str">
        <f>IF(Tabla1[[#This Row],[Bajada]] &lt; 14, "no", "si")</f>
        <v>no</v>
      </c>
      <c r="AC142" s="1"/>
      <c r="AF142" s="1"/>
    </row>
    <row r="143" spans="1:32" x14ac:dyDescent="0.2">
      <c r="A143" s="14">
        <v>399</v>
      </c>
      <c r="B143" s="3" t="s">
        <v>956</v>
      </c>
      <c r="C143" s="27" t="s">
        <v>429</v>
      </c>
      <c r="D143" s="27" t="s">
        <v>16</v>
      </c>
      <c r="E143" s="4" t="s">
        <v>80</v>
      </c>
      <c r="F143" s="4" t="s">
        <v>553</v>
      </c>
      <c r="G143" s="4" t="s">
        <v>1079</v>
      </c>
      <c r="H143" s="3" t="s">
        <v>8</v>
      </c>
      <c r="I143" s="27">
        <v>21.065529999999999</v>
      </c>
      <c r="J143" s="27">
        <v>-101.58925000000001</v>
      </c>
      <c r="K143" s="3"/>
      <c r="L143" s="5" t="str">
        <f t="shared" si="4"/>
        <v>Ver en Google Maps</v>
      </c>
      <c r="M143" s="15">
        <v>1</v>
      </c>
      <c r="O143" s="1">
        <f>DAY(Tabla1[[#This Row],[Fecha de rev]])</f>
        <v>0</v>
      </c>
      <c r="P143" s="1">
        <f>MONTH(Tabla1[[#This Row],[Fecha de rev]])</f>
        <v>1</v>
      </c>
      <c r="Q143" s="1">
        <f>YEAR(Tabla1[[#This Row],[Fecha de rev]])</f>
        <v>1900</v>
      </c>
      <c r="Z143" s="1" t="str">
        <f>IF(Tabla1[[#This Row],[Bajada]] &lt; 14, "no", "si")</f>
        <v>no</v>
      </c>
      <c r="AC143" s="1"/>
      <c r="AF143" s="1"/>
    </row>
    <row r="144" spans="1:32" x14ac:dyDescent="0.2">
      <c r="A144" s="14">
        <v>400</v>
      </c>
      <c r="B144" s="3" t="s">
        <v>956</v>
      </c>
      <c r="C144" s="27" t="s">
        <v>429</v>
      </c>
      <c r="D144" s="27" t="s">
        <v>16</v>
      </c>
      <c r="E144" s="4" t="s">
        <v>81</v>
      </c>
      <c r="F144" s="4" t="s">
        <v>554</v>
      </c>
      <c r="G144" s="4" t="s">
        <v>1080</v>
      </c>
      <c r="H144" s="3" t="s">
        <v>8</v>
      </c>
      <c r="I144" s="27">
        <v>21.13786</v>
      </c>
      <c r="J144" s="27">
        <v>-101.70823</v>
      </c>
      <c r="K144" s="3" t="s">
        <v>139</v>
      </c>
      <c r="L144" s="5" t="str">
        <f t="shared" si="4"/>
        <v>Ver en Google Maps</v>
      </c>
      <c r="M144" s="15">
        <v>1</v>
      </c>
      <c r="N144" s="7">
        <v>45958</v>
      </c>
      <c r="O144" s="1">
        <f>DAY(Tabla1[[#This Row],[Fecha de rev]])</f>
        <v>28</v>
      </c>
      <c r="P144" s="1">
        <f>MONTH(Tabla1[[#This Row],[Fecha de rev]])</f>
        <v>10</v>
      </c>
      <c r="Q144" s="1">
        <f>YEAR(Tabla1[[#This Row],[Fecha de rev]])</f>
        <v>2025</v>
      </c>
      <c r="R144" s="1">
        <v>2</v>
      </c>
      <c r="S144" s="1" t="s">
        <v>138</v>
      </c>
      <c r="T144" s="1" t="s">
        <v>138</v>
      </c>
      <c r="U144" s="1" t="s">
        <v>138</v>
      </c>
      <c r="V144" s="1" t="s">
        <v>138</v>
      </c>
      <c r="W144" s="1" t="s">
        <v>138</v>
      </c>
      <c r="X144" s="1" t="s">
        <v>138</v>
      </c>
      <c r="Y144" s="1" t="s">
        <v>138</v>
      </c>
      <c r="Z144" s="1" t="str">
        <f>IF(Tabla1[[#This Row],[Bajada]] &lt; 14, "no", "si")</f>
        <v>si</v>
      </c>
      <c r="AA144" s="1">
        <v>116</v>
      </c>
      <c r="AB144" s="1">
        <v>46.1</v>
      </c>
      <c r="AC144" s="2" t="s">
        <v>968</v>
      </c>
      <c r="AD144" s="2" t="s">
        <v>954</v>
      </c>
      <c r="AE144" s="1">
        <f t="shared" si="5"/>
        <v>8</v>
      </c>
      <c r="AF144" s="1" t="s">
        <v>3116</v>
      </c>
    </row>
    <row r="145" spans="1:32" x14ac:dyDescent="0.2">
      <c r="A145" s="14">
        <v>401</v>
      </c>
      <c r="B145" s="3" t="s">
        <v>956</v>
      </c>
      <c r="C145" s="27" t="s">
        <v>429</v>
      </c>
      <c r="D145" s="27" t="s">
        <v>16</v>
      </c>
      <c r="E145" s="4" t="s">
        <v>82</v>
      </c>
      <c r="F145" s="4" t="s">
        <v>555</v>
      </c>
      <c r="G145" s="4" t="s">
        <v>83</v>
      </c>
      <c r="H145" s="3" t="s">
        <v>8</v>
      </c>
      <c r="I145" s="27">
        <v>21.111719999999998</v>
      </c>
      <c r="J145" s="27">
        <v>-101.69311999999999</v>
      </c>
      <c r="K145" s="3" t="s">
        <v>139</v>
      </c>
      <c r="L145" s="5" t="str">
        <f t="shared" si="4"/>
        <v>Ver en Google Maps</v>
      </c>
      <c r="M145" s="15">
        <v>1</v>
      </c>
      <c r="N145" s="7"/>
      <c r="O145" s="1">
        <f>DAY(Tabla1[[#This Row],[Fecha de rev]])</f>
        <v>0</v>
      </c>
      <c r="P145" s="1">
        <f>MONTH(Tabla1[[#This Row],[Fecha de rev]])</f>
        <v>1</v>
      </c>
      <c r="Q145" s="1">
        <f>YEAR(Tabla1[[#This Row],[Fecha de rev]])</f>
        <v>1900</v>
      </c>
      <c r="R145" s="1">
        <v>2</v>
      </c>
      <c r="S145" s="1" t="s">
        <v>138</v>
      </c>
      <c r="T145" s="1" t="s">
        <v>138</v>
      </c>
      <c r="U145" s="1" t="s">
        <v>138</v>
      </c>
      <c r="V145" s="1" t="s">
        <v>138</v>
      </c>
      <c r="W145" s="1" t="s">
        <v>138</v>
      </c>
      <c r="X145" s="1" t="s">
        <v>138</v>
      </c>
      <c r="Y145" s="1" t="s">
        <v>138</v>
      </c>
      <c r="Z145" s="1" t="str">
        <f>IF(Tabla1[[#This Row],[Bajada]] &lt; 14, "no", "si")</f>
        <v>no</v>
      </c>
      <c r="AC145" s="2" t="s">
        <v>968</v>
      </c>
      <c r="AD145" s="2" t="s">
        <v>954</v>
      </c>
      <c r="AE145" s="1">
        <f t="shared" si="5"/>
        <v>7</v>
      </c>
      <c r="AF145" s="1"/>
    </row>
    <row r="146" spans="1:32" x14ac:dyDescent="0.2">
      <c r="A146" s="14">
        <v>402</v>
      </c>
      <c r="B146" s="3" t="s">
        <v>956</v>
      </c>
      <c r="C146" s="27" t="s">
        <v>429</v>
      </c>
      <c r="D146" s="27" t="s">
        <v>17</v>
      </c>
      <c r="E146" s="4" t="s">
        <v>84</v>
      </c>
      <c r="F146" s="4" t="s">
        <v>556</v>
      </c>
      <c r="G146" s="4" t="s">
        <v>1081</v>
      </c>
      <c r="H146" s="3" t="s">
        <v>8</v>
      </c>
      <c r="I146" s="27">
        <v>21.066901999999999</v>
      </c>
      <c r="J146" s="27">
        <v>-101.620153</v>
      </c>
      <c r="K146" s="3"/>
      <c r="L146" s="5" t="str">
        <f t="shared" si="4"/>
        <v>Ver en Google Maps</v>
      </c>
      <c r="M146" s="15">
        <v>1</v>
      </c>
      <c r="O146" s="1">
        <f>DAY(Tabla1[[#This Row],[Fecha de rev]])</f>
        <v>0</v>
      </c>
      <c r="P146" s="1">
        <f>MONTH(Tabla1[[#This Row],[Fecha de rev]])</f>
        <v>1</v>
      </c>
      <c r="Q146" s="1">
        <f>YEAR(Tabla1[[#This Row],[Fecha de rev]])</f>
        <v>1900</v>
      </c>
      <c r="Z146" s="1" t="str">
        <f>IF(Tabla1[[#This Row],[Bajada]] &lt; 14, "no", "si")</f>
        <v>no</v>
      </c>
      <c r="AC146" s="1"/>
      <c r="AF146" s="1"/>
    </row>
    <row r="147" spans="1:32" x14ac:dyDescent="0.2">
      <c r="A147" s="14">
        <v>409</v>
      </c>
      <c r="B147" s="3" t="s">
        <v>956</v>
      </c>
      <c r="C147" s="27" t="s">
        <v>429</v>
      </c>
      <c r="D147" s="27" t="s">
        <v>16</v>
      </c>
      <c r="E147" s="4" t="s">
        <v>85</v>
      </c>
      <c r="F147" s="4" t="s">
        <v>557</v>
      </c>
      <c r="G147" s="4" t="s">
        <v>86</v>
      </c>
      <c r="H147" s="3" t="s">
        <v>8</v>
      </c>
      <c r="I147" s="27">
        <v>21.11551</v>
      </c>
      <c r="J147" s="27">
        <v>-101.58444</v>
      </c>
      <c r="K147" s="3"/>
      <c r="L147" s="5" t="str">
        <f t="shared" si="4"/>
        <v>Ver en Google Maps</v>
      </c>
      <c r="M147" s="15">
        <v>1</v>
      </c>
      <c r="O147" s="1">
        <f>DAY(Tabla1[[#This Row],[Fecha de rev]])</f>
        <v>0</v>
      </c>
      <c r="P147" s="1">
        <f>MONTH(Tabla1[[#This Row],[Fecha de rev]])</f>
        <v>1</v>
      </c>
      <c r="Q147" s="1">
        <f>YEAR(Tabla1[[#This Row],[Fecha de rev]])</f>
        <v>1900</v>
      </c>
      <c r="Z147" s="1" t="str">
        <f>IF(Tabla1[[#This Row],[Bajada]] &lt; 14, "no", "si")</f>
        <v>no</v>
      </c>
      <c r="AC147" s="1"/>
      <c r="AF147" s="1"/>
    </row>
    <row r="148" spans="1:32" x14ac:dyDescent="0.2">
      <c r="A148" s="14">
        <v>412</v>
      </c>
      <c r="B148" s="3" t="s">
        <v>956</v>
      </c>
      <c r="C148" s="27" t="s">
        <v>14</v>
      </c>
      <c r="D148" s="27" t="s">
        <v>404</v>
      </c>
      <c r="E148" s="4" t="s">
        <v>558</v>
      </c>
      <c r="F148" s="4" t="s">
        <v>559</v>
      </c>
      <c r="G148" s="4" t="s">
        <v>43</v>
      </c>
      <c r="H148" s="3" t="s">
        <v>8</v>
      </c>
      <c r="I148" s="27">
        <v>21.125354999999999</v>
      </c>
      <c r="J148" s="27">
        <v>-101.596108</v>
      </c>
      <c r="K148" s="3" t="s">
        <v>139</v>
      </c>
      <c r="L148" s="5" t="str">
        <f t="shared" si="4"/>
        <v>Ver en Google Maps</v>
      </c>
      <c r="M148" s="15">
        <v>1</v>
      </c>
      <c r="N148" s="7">
        <v>45957</v>
      </c>
      <c r="O148" s="1">
        <f>DAY(Tabla1[[#This Row],[Fecha de rev]])</f>
        <v>27</v>
      </c>
      <c r="P148" s="1">
        <f>MONTH(Tabla1[[#This Row],[Fecha de rev]])</f>
        <v>10</v>
      </c>
      <c r="Q148" s="1">
        <f>YEAR(Tabla1[[#This Row],[Fecha de rev]])</f>
        <v>2025</v>
      </c>
      <c r="R148" s="1">
        <v>2</v>
      </c>
      <c r="S148" s="1" t="s">
        <v>138</v>
      </c>
      <c r="T148" s="1" t="s">
        <v>138</v>
      </c>
      <c r="U148" s="1" t="s">
        <v>138</v>
      </c>
      <c r="V148" s="1" t="s">
        <v>138</v>
      </c>
      <c r="W148" s="1" t="s">
        <v>138</v>
      </c>
      <c r="X148" s="1" t="s">
        <v>138</v>
      </c>
      <c r="Y148" s="1" t="s">
        <v>138</v>
      </c>
      <c r="Z148" s="1" t="str">
        <f>IF(Tabla1[[#This Row],[Bajada]] &lt; 14, "no", "si")</f>
        <v>si</v>
      </c>
      <c r="AA148" s="1">
        <v>67</v>
      </c>
      <c r="AB148" s="1">
        <v>32</v>
      </c>
      <c r="AC148" s="2" t="s">
        <v>968</v>
      </c>
      <c r="AE148" s="1">
        <f t="shared" si="5"/>
        <v>8</v>
      </c>
      <c r="AF148" s="1" t="s">
        <v>3116</v>
      </c>
    </row>
    <row r="149" spans="1:32" x14ac:dyDescent="0.2">
      <c r="A149" s="14">
        <v>413</v>
      </c>
      <c r="B149" s="3" t="s">
        <v>956</v>
      </c>
      <c r="C149" s="27" t="s">
        <v>429</v>
      </c>
      <c r="D149" s="27" t="s">
        <v>16</v>
      </c>
      <c r="E149" s="4" t="s">
        <v>88</v>
      </c>
      <c r="F149" s="4" t="s">
        <v>560</v>
      </c>
      <c r="G149" s="4" t="s">
        <v>23</v>
      </c>
      <c r="H149" s="3" t="s">
        <v>8</v>
      </c>
      <c r="I149" s="27">
        <v>21.105046999999999</v>
      </c>
      <c r="J149" s="27">
        <v>-101.709835</v>
      </c>
      <c r="K149" s="3"/>
      <c r="L149" s="5" t="str">
        <f t="shared" si="4"/>
        <v>Ver en Google Maps</v>
      </c>
      <c r="M149" s="15">
        <v>1</v>
      </c>
      <c r="O149" s="1">
        <f>DAY(Tabla1[[#This Row],[Fecha de rev]])</f>
        <v>0</v>
      </c>
      <c r="P149" s="1">
        <f>MONTH(Tabla1[[#This Row],[Fecha de rev]])</f>
        <v>1</v>
      </c>
      <c r="Q149" s="1">
        <f>YEAR(Tabla1[[#This Row],[Fecha de rev]])</f>
        <v>1900</v>
      </c>
      <c r="Z149" s="1" t="str">
        <f>IF(Tabla1[[#This Row],[Bajada]] &lt; 14, "no", "si")</f>
        <v>no</v>
      </c>
      <c r="AC149" s="1"/>
      <c r="AF149" s="1"/>
    </row>
    <row r="150" spans="1:32" x14ac:dyDescent="0.2">
      <c r="A150" s="14">
        <v>416</v>
      </c>
      <c r="B150" s="3" t="s">
        <v>956</v>
      </c>
      <c r="C150" s="27" t="s">
        <v>429</v>
      </c>
      <c r="D150" s="27" t="s">
        <v>16</v>
      </c>
      <c r="E150" s="4" t="s">
        <v>89</v>
      </c>
      <c r="F150" s="4" t="s">
        <v>561</v>
      </c>
      <c r="G150" s="4" t="s">
        <v>1020</v>
      </c>
      <c r="H150" s="3" t="s">
        <v>8</v>
      </c>
      <c r="I150" s="27">
        <v>21.115490000000001</v>
      </c>
      <c r="J150" s="27">
        <v>-101.72230999999999</v>
      </c>
      <c r="K150" s="3" t="s">
        <v>139</v>
      </c>
      <c r="L150" s="5" t="str">
        <f t="shared" si="4"/>
        <v>Ver en Google Maps</v>
      </c>
      <c r="M150" s="15">
        <v>1</v>
      </c>
      <c r="N150" s="7"/>
      <c r="O150" s="1">
        <f>DAY(Tabla1[[#This Row],[Fecha de rev]])</f>
        <v>0</v>
      </c>
      <c r="P150" s="1">
        <f>MONTH(Tabla1[[#This Row],[Fecha de rev]])</f>
        <v>1</v>
      </c>
      <c r="Q150" s="1">
        <f>YEAR(Tabla1[[#This Row],[Fecha de rev]])</f>
        <v>1900</v>
      </c>
      <c r="R150" s="1">
        <v>2</v>
      </c>
      <c r="S150" s="1" t="s">
        <v>138</v>
      </c>
      <c r="T150" s="1" t="s">
        <v>138</v>
      </c>
      <c r="U150" s="1" t="s">
        <v>138</v>
      </c>
      <c r="V150" s="1" t="s">
        <v>138</v>
      </c>
      <c r="W150" s="1" t="s">
        <v>138</v>
      </c>
      <c r="X150" s="1" t="s">
        <v>138</v>
      </c>
      <c r="Y150" s="1" t="s">
        <v>138</v>
      </c>
      <c r="Z150" s="1" t="str">
        <f>IF(Tabla1[[#This Row],[Bajada]] &lt; 14, "no", "si")</f>
        <v>no</v>
      </c>
      <c r="AC150" s="2" t="s">
        <v>968</v>
      </c>
      <c r="AD150" s="2" t="s">
        <v>954</v>
      </c>
      <c r="AE150" s="1">
        <f t="shared" si="5"/>
        <v>7</v>
      </c>
      <c r="AF150" s="1"/>
    </row>
    <row r="151" spans="1:32" x14ac:dyDescent="0.2">
      <c r="A151" s="14">
        <v>419</v>
      </c>
      <c r="B151" s="3" t="s">
        <v>956</v>
      </c>
      <c r="C151" s="27" t="s">
        <v>87</v>
      </c>
      <c r="D151" s="27" t="s">
        <v>16</v>
      </c>
      <c r="E151" s="4" t="s">
        <v>90</v>
      </c>
      <c r="F151" s="4" t="s">
        <v>562</v>
      </c>
      <c r="G151" s="4" t="s">
        <v>1005</v>
      </c>
      <c r="H151" s="3" t="s">
        <v>8</v>
      </c>
      <c r="I151" s="27">
        <v>21.116620000000001</v>
      </c>
      <c r="J151" s="27">
        <v>-101.70237</v>
      </c>
      <c r="K151" s="3" t="s">
        <v>139</v>
      </c>
      <c r="L151" s="5" t="str">
        <f t="shared" si="4"/>
        <v>Ver en Google Maps</v>
      </c>
      <c r="M151" s="15">
        <v>1</v>
      </c>
      <c r="N151" s="7"/>
      <c r="O151" s="1">
        <f>DAY(Tabla1[[#This Row],[Fecha de rev]])</f>
        <v>0</v>
      </c>
      <c r="P151" s="1">
        <f>MONTH(Tabla1[[#This Row],[Fecha de rev]])</f>
        <v>1</v>
      </c>
      <c r="Q151" s="1">
        <f>YEAR(Tabla1[[#This Row],[Fecha de rev]])</f>
        <v>1900</v>
      </c>
      <c r="R151" s="1">
        <v>2</v>
      </c>
      <c r="S151" s="1" t="s">
        <v>138</v>
      </c>
      <c r="T151" s="1" t="s">
        <v>138</v>
      </c>
      <c r="U151" s="1" t="s">
        <v>138</v>
      </c>
      <c r="V151" s="1" t="s">
        <v>138</v>
      </c>
      <c r="W151" s="1" t="s">
        <v>138</v>
      </c>
      <c r="X151" s="1" t="s">
        <v>138</v>
      </c>
      <c r="Y151" s="1" t="s">
        <v>138</v>
      </c>
      <c r="Z151" s="1" t="str">
        <f>IF(Tabla1[[#This Row],[Bajada]] &lt; 14, "no", "si")</f>
        <v>no</v>
      </c>
      <c r="AC151" s="2" t="s">
        <v>968</v>
      </c>
      <c r="AD151" s="2" t="s">
        <v>957</v>
      </c>
      <c r="AE151" s="1">
        <f t="shared" si="5"/>
        <v>7</v>
      </c>
      <c r="AF151" s="1"/>
    </row>
    <row r="152" spans="1:32" x14ac:dyDescent="0.2">
      <c r="A152" s="14">
        <v>420</v>
      </c>
      <c r="B152" s="3" t="s">
        <v>956</v>
      </c>
      <c r="C152" s="27" t="s">
        <v>87</v>
      </c>
      <c r="D152" s="27" t="s">
        <v>563</v>
      </c>
      <c r="E152" s="4" t="s">
        <v>564</v>
      </c>
      <c r="F152" s="4" t="s">
        <v>565</v>
      </c>
      <c r="G152" s="4" t="s">
        <v>1204</v>
      </c>
      <c r="H152" s="3" t="s">
        <v>8</v>
      </c>
      <c r="I152" s="27">
        <v>21.08624</v>
      </c>
      <c r="J152" s="27">
        <v>-101.521469</v>
      </c>
      <c r="K152" s="3"/>
      <c r="L152" s="5" t="str">
        <f t="shared" si="4"/>
        <v>Ver en Google Maps</v>
      </c>
      <c r="M152" s="15">
        <v>1</v>
      </c>
      <c r="O152" s="1">
        <f>DAY(Tabla1[[#This Row],[Fecha de rev]])</f>
        <v>0</v>
      </c>
      <c r="P152" s="1">
        <f>MONTH(Tabla1[[#This Row],[Fecha de rev]])</f>
        <v>1</v>
      </c>
      <c r="Q152" s="1">
        <f>YEAR(Tabla1[[#This Row],[Fecha de rev]])</f>
        <v>1900</v>
      </c>
      <c r="Z152" s="1" t="str">
        <f>IF(Tabla1[[#This Row],[Bajada]] &lt; 14, "no", "si")</f>
        <v>no</v>
      </c>
      <c r="AC152" s="1"/>
      <c r="AF152" s="1"/>
    </row>
    <row r="153" spans="1:32" x14ac:dyDescent="0.2">
      <c r="A153" s="14">
        <v>422</v>
      </c>
      <c r="B153" s="3" t="s">
        <v>956</v>
      </c>
      <c r="C153" s="27" t="s">
        <v>429</v>
      </c>
      <c r="D153" s="27" t="s">
        <v>16</v>
      </c>
      <c r="E153" s="4" t="s">
        <v>91</v>
      </c>
      <c r="F153" s="4" t="s">
        <v>566</v>
      </c>
      <c r="G153" s="4" t="s">
        <v>1069</v>
      </c>
      <c r="H153" s="3" t="s">
        <v>8</v>
      </c>
      <c r="I153" s="27">
        <v>21.10323</v>
      </c>
      <c r="J153" s="27">
        <v>-101.70292999999999</v>
      </c>
      <c r="K153" s="3" t="s">
        <v>139</v>
      </c>
      <c r="L153" s="5" t="str">
        <f t="shared" si="4"/>
        <v>Ver en Google Maps</v>
      </c>
      <c r="M153" s="15">
        <v>1</v>
      </c>
      <c r="N153" s="7"/>
      <c r="O153" s="1">
        <f>DAY(Tabla1[[#This Row],[Fecha de rev]])</f>
        <v>0</v>
      </c>
      <c r="P153" s="1">
        <f>MONTH(Tabla1[[#This Row],[Fecha de rev]])</f>
        <v>1</v>
      </c>
      <c r="Q153" s="1">
        <f>YEAR(Tabla1[[#This Row],[Fecha de rev]])</f>
        <v>1900</v>
      </c>
      <c r="R153" s="1">
        <v>2</v>
      </c>
      <c r="S153" s="1" t="s">
        <v>138</v>
      </c>
      <c r="T153" s="1" t="s">
        <v>138</v>
      </c>
      <c r="U153" s="1" t="s">
        <v>138</v>
      </c>
      <c r="V153" s="1" t="s">
        <v>138</v>
      </c>
      <c r="W153" s="1" t="s">
        <v>138</v>
      </c>
      <c r="X153" s="1" t="s">
        <v>138</v>
      </c>
      <c r="Y153" s="1" t="s">
        <v>138</v>
      </c>
      <c r="Z153" s="1" t="str">
        <f>IF(Tabla1[[#This Row],[Bajada]] &lt; 14, "no", "si")</f>
        <v>no</v>
      </c>
      <c r="AC153" s="2" t="s">
        <v>968</v>
      </c>
      <c r="AD153" s="2" t="s">
        <v>957</v>
      </c>
      <c r="AE153" s="1">
        <f t="shared" si="5"/>
        <v>7</v>
      </c>
      <c r="AF153" s="1"/>
    </row>
    <row r="154" spans="1:32" x14ac:dyDescent="0.2">
      <c r="A154" s="14">
        <v>428</v>
      </c>
      <c r="B154" s="3" t="s">
        <v>956</v>
      </c>
      <c r="C154" s="27" t="s">
        <v>429</v>
      </c>
      <c r="D154" s="27" t="s">
        <v>16</v>
      </c>
      <c r="E154" s="4" t="s">
        <v>222</v>
      </c>
      <c r="F154" s="4" t="s">
        <v>567</v>
      </c>
      <c r="G154" s="4" t="s">
        <v>1064</v>
      </c>
      <c r="H154" s="3" t="s">
        <v>8</v>
      </c>
      <c r="I154" s="27">
        <v>21.131119999999999</v>
      </c>
      <c r="J154" s="27">
        <v>-101.67491</v>
      </c>
      <c r="K154" s="3" t="s">
        <v>139</v>
      </c>
      <c r="L154" s="5" t="str">
        <f t="shared" si="4"/>
        <v>Ver en Google Maps</v>
      </c>
      <c r="M154" s="15">
        <v>1</v>
      </c>
      <c r="N154" s="7">
        <v>45954</v>
      </c>
      <c r="O154" s="1">
        <f>DAY(Tabla1[[#This Row],[Fecha de rev]])</f>
        <v>24</v>
      </c>
      <c r="P154" s="1">
        <f>MONTH(Tabla1[[#This Row],[Fecha de rev]])</f>
        <v>10</v>
      </c>
      <c r="Q154" s="1">
        <f>YEAR(Tabla1[[#This Row],[Fecha de rev]])</f>
        <v>2025</v>
      </c>
      <c r="R154" s="1">
        <v>2</v>
      </c>
      <c r="S154" s="1" t="s">
        <v>138</v>
      </c>
      <c r="T154" s="1" t="s">
        <v>138</v>
      </c>
      <c r="U154" s="1" t="s">
        <v>138</v>
      </c>
      <c r="V154" s="1" t="s">
        <v>138</v>
      </c>
      <c r="W154" s="1" t="s">
        <v>138</v>
      </c>
      <c r="X154" s="1" t="s">
        <v>138</v>
      </c>
      <c r="Y154" s="1" t="s">
        <v>138</v>
      </c>
      <c r="Z154" s="1" t="str">
        <f>IF(Tabla1[[#This Row],[Bajada]] &lt; 14, "no", "si")</f>
        <v>si</v>
      </c>
      <c r="AA154" s="1">
        <v>59.7</v>
      </c>
      <c r="AB154" s="1">
        <v>3.22</v>
      </c>
      <c r="AC154" s="2" t="s">
        <v>968</v>
      </c>
      <c r="AD154" s="2" t="s">
        <v>954</v>
      </c>
      <c r="AE154" s="1">
        <f t="shared" si="5"/>
        <v>8</v>
      </c>
      <c r="AF154" s="1" t="s">
        <v>3116</v>
      </c>
    </row>
    <row r="155" spans="1:32" x14ac:dyDescent="0.2">
      <c r="A155" s="14">
        <v>429</v>
      </c>
      <c r="B155" s="3" t="s">
        <v>956</v>
      </c>
      <c r="C155" s="27" t="s">
        <v>429</v>
      </c>
      <c r="D155" s="27" t="s">
        <v>16</v>
      </c>
      <c r="E155" s="4" t="s">
        <v>92</v>
      </c>
      <c r="F155" s="4" t="s">
        <v>568</v>
      </c>
      <c r="G155" s="4" t="s">
        <v>1053</v>
      </c>
      <c r="H155" s="3" t="s">
        <v>8</v>
      </c>
      <c r="I155" s="27">
        <v>21.112490000000001</v>
      </c>
      <c r="J155" s="27">
        <v>-101.7068</v>
      </c>
      <c r="K155" s="3" t="s">
        <v>139</v>
      </c>
      <c r="L155" s="5" t="str">
        <f t="shared" si="4"/>
        <v>Ver en Google Maps</v>
      </c>
      <c r="M155" s="15">
        <v>1</v>
      </c>
      <c r="N155" s="7"/>
      <c r="O155" s="1">
        <f>DAY(Tabla1[[#This Row],[Fecha de rev]])</f>
        <v>0</v>
      </c>
      <c r="P155" s="1">
        <f>MONTH(Tabla1[[#This Row],[Fecha de rev]])</f>
        <v>1</v>
      </c>
      <c r="Q155" s="1">
        <f>YEAR(Tabla1[[#This Row],[Fecha de rev]])</f>
        <v>1900</v>
      </c>
      <c r="R155" s="1">
        <v>2</v>
      </c>
      <c r="S155" s="1" t="s">
        <v>138</v>
      </c>
      <c r="T155" s="1" t="s">
        <v>138</v>
      </c>
      <c r="U155" s="1" t="s">
        <v>138</v>
      </c>
      <c r="V155" s="1" t="s">
        <v>138</v>
      </c>
      <c r="W155" s="1" t="s">
        <v>138</v>
      </c>
      <c r="X155" s="1" t="s">
        <v>138</v>
      </c>
      <c r="Y155" s="1" t="s">
        <v>138</v>
      </c>
      <c r="Z155" s="1" t="str">
        <f>IF(Tabla1[[#This Row],[Bajada]] &lt; 14, "no", "si")</f>
        <v>no</v>
      </c>
      <c r="AC155" s="2" t="s">
        <v>968</v>
      </c>
      <c r="AD155" s="2" t="s">
        <v>957</v>
      </c>
      <c r="AE155" s="1">
        <f t="shared" si="5"/>
        <v>7</v>
      </c>
      <c r="AF155" s="1"/>
    </row>
    <row r="156" spans="1:32" x14ac:dyDescent="0.2">
      <c r="A156" s="14">
        <v>431</v>
      </c>
      <c r="B156" s="3" t="s">
        <v>956</v>
      </c>
      <c r="C156" s="27" t="s">
        <v>429</v>
      </c>
      <c r="D156" s="27" t="s">
        <v>16</v>
      </c>
      <c r="E156" s="4" t="s">
        <v>93</v>
      </c>
      <c r="F156" s="4" t="s">
        <v>569</v>
      </c>
      <c r="G156" s="4" t="s">
        <v>1082</v>
      </c>
      <c r="H156" s="3" t="s">
        <v>8</v>
      </c>
      <c r="I156" s="27">
        <v>21.14179</v>
      </c>
      <c r="J156" s="27">
        <v>-101.7182</v>
      </c>
      <c r="K156" s="3"/>
      <c r="L156" s="5" t="str">
        <f t="shared" si="4"/>
        <v>Ver en Google Maps</v>
      </c>
      <c r="M156" s="15">
        <v>1</v>
      </c>
      <c r="O156" s="1">
        <f>DAY(Tabla1[[#This Row],[Fecha de rev]])</f>
        <v>0</v>
      </c>
      <c r="P156" s="1">
        <f>MONTH(Tabla1[[#This Row],[Fecha de rev]])</f>
        <v>1</v>
      </c>
      <c r="Q156" s="1">
        <f>YEAR(Tabla1[[#This Row],[Fecha de rev]])</f>
        <v>1900</v>
      </c>
      <c r="Z156" s="1" t="str">
        <f>IF(Tabla1[[#This Row],[Bajada]] &lt; 14, "no", "si")</f>
        <v>no</v>
      </c>
      <c r="AC156" s="1"/>
      <c r="AF156" s="1"/>
    </row>
    <row r="157" spans="1:32" x14ac:dyDescent="0.2">
      <c r="A157" s="14">
        <v>432</v>
      </c>
      <c r="B157" s="3" t="s">
        <v>956</v>
      </c>
      <c r="C157" s="27" t="s">
        <v>429</v>
      </c>
      <c r="D157" s="27" t="s">
        <v>16</v>
      </c>
      <c r="E157" s="4" t="s">
        <v>94</v>
      </c>
      <c r="F157" s="4" t="s">
        <v>570</v>
      </c>
      <c r="G157" s="4" t="s">
        <v>1083</v>
      </c>
      <c r="H157" s="3" t="s">
        <v>8</v>
      </c>
      <c r="I157" s="27">
        <v>21.091359000000001</v>
      </c>
      <c r="J157" s="27">
        <v>-101.754165</v>
      </c>
      <c r="K157" s="3"/>
      <c r="L157" s="5" t="str">
        <f t="shared" si="4"/>
        <v>Ver en Google Maps</v>
      </c>
      <c r="M157" s="15">
        <v>1</v>
      </c>
      <c r="O157" s="1">
        <f>DAY(Tabla1[[#This Row],[Fecha de rev]])</f>
        <v>0</v>
      </c>
      <c r="P157" s="1">
        <f>MONTH(Tabla1[[#This Row],[Fecha de rev]])</f>
        <v>1</v>
      </c>
      <c r="Q157" s="1">
        <f>YEAR(Tabla1[[#This Row],[Fecha de rev]])</f>
        <v>1900</v>
      </c>
      <c r="Z157" s="1" t="str">
        <f>IF(Tabla1[[#This Row],[Bajada]] &lt; 14, "no", "si")</f>
        <v>no</v>
      </c>
      <c r="AC157" s="1"/>
      <c r="AF157" s="1"/>
    </row>
    <row r="158" spans="1:32" x14ac:dyDescent="0.2">
      <c r="A158" s="14">
        <v>433</v>
      </c>
      <c r="B158" s="3" t="s">
        <v>956</v>
      </c>
      <c r="C158" s="27" t="s">
        <v>429</v>
      </c>
      <c r="D158" s="27" t="s">
        <v>16</v>
      </c>
      <c r="E158" s="4" t="s">
        <v>95</v>
      </c>
      <c r="F158" s="4" t="s">
        <v>571</v>
      </c>
      <c r="G158" s="4" t="s">
        <v>1024</v>
      </c>
      <c r="H158" s="3" t="s">
        <v>8</v>
      </c>
      <c r="I158" s="27">
        <v>21.059947000000001</v>
      </c>
      <c r="J158" s="27">
        <v>-101.62000399999999</v>
      </c>
      <c r="K158" s="3"/>
      <c r="L158" s="5" t="str">
        <f t="shared" si="4"/>
        <v>Ver en Google Maps</v>
      </c>
      <c r="M158" s="15">
        <v>1</v>
      </c>
      <c r="O158" s="1">
        <f>DAY(Tabla1[[#This Row],[Fecha de rev]])</f>
        <v>0</v>
      </c>
      <c r="P158" s="1">
        <f>MONTH(Tabla1[[#This Row],[Fecha de rev]])</f>
        <v>1</v>
      </c>
      <c r="Q158" s="1">
        <f>YEAR(Tabla1[[#This Row],[Fecha de rev]])</f>
        <v>1900</v>
      </c>
      <c r="Z158" s="1" t="str">
        <f>IF(Tabla1[[#This Row],[Bajada]] &lt; 14, "no", "si")</f>
        <v>no</v>
      </c>
      <c r="AC158" s="1"/>
      <c r="AF158" s="1"/>
    </row>
    <row r="159" spans="1:32" x14ac:dyDescent="0.2">
      <c r="A159" s="14">
        <v>435</v>
      </c>
      <c r="B159" s="3" t="s">
        <v>956</v>
      </c>
      <c r="C159" s="27" t="s">
        <v>429</v>
      </c>
      <c r="D159" s="27" t="s">
        <v>16</v>
      </c>
      <c r="E159" s="4" t="s">
        <v>96</v>
      </c>
      <c r="F159" s="4" t="s">
        <v>572</v>
      </c>
      <c r="G159" s="4" t="s">
        <v>1084</v>
      </c>
      <c r="H159" s="3" t="s">
        <v>8</v>
      </c>
      <c r="I159" s="27">
        <v>21.099641999999999</v>
      </c>
      <c r="J159" s="27">
        <v>-101.702191</v>
      </c>
      <c r="K159" s="3" t="s">
        <v>139</v>
      </c>
      <c r="L159" s="5" t="str">
        <f t="shared" si="4"/>
        <v>Ver en Google Maps</v>
      </c>
      <c r="M159" s="15">
        <v>1</v>
      </c>
      <c r="N159" s="7"/>
      <c r="O159" s="1">
        <f>DAY(Tabla1[[#This Row],[Fecha de rev]])</f>
        <v>0</v>
      </c>
      <c r="P159" s="1">
        <f>MONTH(Tabla1[[#This Row],[Fecha de rev]])</f>
        <v>1</v>
      </c>
      <c r="Q159" s="1">
        <f>YEAR(Tabla1[[#This Row],[Fecha de rev]])</f>
        <v>1900</v>
      </c>
      <c r="R159" s="1">
        <v>2</v>
      </c>
      <c r="S159" s="1" t="s">
        <v>138</v>
      </c>
      <c r="T159" s="1" t="s">
        <v>138</v>
      </c>
      <c r="U159" s="1" t="s">
        <v>138</v>
      </c>
      <c r="V159" s="1" t="s">
        <v>138</v>
      </c>
      <c r="W159" s="1" t="s">
        <v>138</v>
      </c>
      <c r="X159" s="1" t="s">
        <v>138</v>
      </c>
      <c r="Y159" s="1" t="s">
        <v>138</v>
      </c>
      <c r="Z159" s="1" t="str">
        <f>IF(Tabla1[[#This Row],[Bajada]] &lt; 14, "no", "si")</f>
        <v>no</v>
      </c>
      <c r="AC159" s="2" t="s">
        <v>968</v>
      </c>
      <c r="AD159" s="2" t="s">
        <v>954</v>
      </c>
      <c r="AE159" s="1">
        <f t="shared" si="5"/>
        <v>7</v>
      </c>
      <c r="AF159" s="1"/>
    </row>
    <row r="160" spans="1:32" x14ac:dyDescent="0.2">
      <c r="A160" s="14">
        <v>436</v>
      </c>
      <c r="B160" s="3" t="s">
        <v>956</v>
      </c>
      <c r="C160" s="27" t="s">
        <v>429</v>
      </c>
      <c r="D160" s="27" t="s">
        <v>17</v>
      </c>
      <c r="E160" s="4" t="s">
        <v>97</v>
      </c>
      <c r="F160" s="4" t="s">
        <v>573</v>
      </c>
      <c r="G160" s="4" t="s">
        <v>1085</v>
      </c>
      <c r="H160" s="3" t="s">
        <v>8</v>
      </c>
      <c r="I160" s="27">
        <v>21.07892</v>
      </c>
      <c r="J160" s="27">
        <v>-101.6183</v>
      </c>
      <c r="K160" s="3"/>
      <c r="L160" s="5" t="str">
        <f t="shared" si="4"/>
        <v>Ver en Google Maps</v>
      </c>
      <c r="M160" s="15">
        <v>1</v>
      </c>
      <c r="O160" s="1">
        <f>DAY(Tabla1[[#This Row],[Fecha de rev]])</f>
        <v>0</v>
      </c>
      <c r="P160" s="1">
        <f>MONTH(Tabla1[[#This Row],[Fecha de rev]])</f>
        <v>1</v>
      </c>
      <c r="Q160" s="1">
        <f>YEAR(Tabla1[[#This Row],[Fecha de rev]])</f>
        <v>1900</v>
      </c>
      <c r="Z160" s="1" t="str">
        <f>IF(Tabla1[[#This Row],[Bajada]] &lt; 14, "no", "si")</f>
        <v>no</v>
      </c>
      <c r="AC160" s="1"/>
      <c r="AF160" s="1"/>
    </row>
    <row r="161" spans="1:32" x14ac:dyDescent="0.2">
      <c r="A161" s="14">
        <v>437</v>
      </c>
      <c r="B161" s="3" t="s">
        <v>956</v>
      </c>
      <c r="C161" s="27" t="s">
        <v>429</v>
      </c>
      <c r="D161" s="27" t="s">
        <v>17</v>
      </c>
      <c r="E161" s="4" t="s">
        <v>98</v>
      </c>
      <c r="F161" s="4" t="s">
        <v>574</v>
      </c>
      <c r="G161" s="4" t="s">
        <v>1086</v>
      </c>
      <c r="H161" s="3" t="s">
        <v>8</v>
      </c>
      <c r="I161" s="27">
        <v>21.072880000000001</v>
      </c>
      <c r="J161" s="27">
        <v>-101.63882</v>
      </c>
      <c r="K161" s="3"/>
      <c r="L161" s="5" t="str">
        <f t="shared" si="4"/>
        <v>Ver en Google Maps</v>
      </c>
      <c r="M161" s="15">
        <v>1</v>
      </c>
      <c r="O161" s="1">
        <f>DAY(Tabla1[[#This Row],[Fecha de rev]])</f>
        <v>0</v>
      </c>
      <c r="P161" s="1">
        <f>MONTH(Tabla1[[#This Row],[Fecha de rev]])</f>
        <v>1</v>
      </c>
      <c r="Q161" s="1">
        <f>YEAR(Tabla1[[#This Row],[Fecha de rev]])</f>
        <v>1900</v>
      </c>
      <c r="Z161" s="1" t="str">
        <f>IF(Tabla1[[#This Row],[Bajada]] &lt; 14, "no", "si")</f>
        <v>no</v>
      </c>
      <c r="AC161" s="1"/>
      <c r="AF161" s="1"/>
    </row>
    <row r="162" spans="1:32" x14ac:dyDescent="0.2">
      <c r="A162" s="14">
        <v>438</v>
      </c>
      <c r="B162" s="3" t="s">
        <v>956</v>
      </c>
      <c r="C162" s="27" t="s">
        <v>429</v>
      </c>
      <c r="D162" s="27" t="s">
        <v>16</v>
      </c>
      <c r="E162" s="4" t="s">
        <v>99</v>
      </c>
      <c r="F162" s="4" t="s">
        <v>575</v>
      </c>
      <c r="G162" s="4" t="s">
        <v>1087</v>
      </c>
      <c r="H162" s="3" t="s">
        <v>8</v>
      </c>
      <c r="I162" s="27">
        <v>21.10294</v>
      </c>
      <c r="J162" s="27">
        <v>-101.60207</v>
      </c>
      <c r="K162" s="3" t="s">
        <v>139</v>
      </c>
      <c r="L162" s="5" t="str">
        <f t="shared" si="4"/>
        <v>Ver en Google Maps</v>
      </c>
      <c r="M162" s="15">
        <v>1</v>
      </c>
      <c r="N162" s="7">
        <v>45957</v>
      </c>
      <c r="O162" s="1">
        <f>DAY(Tabla1[[#This Row],[Fecha de rev]])</f>
        <v>27</v>
      </c>
      <c r="P162" s="1">
        <f>MONTH(Tabla1[[#This Row],[Fecha de rev]])</f>
        <v>10</v>
      </c>
      <c r="Q162" s="1">
        <f>YEAR(Tabla1[[#This Row],[Fecha de rev]])</f>
        <v>2025</v>
      </c>
      <c r="R162" s="1">
        <v>2</v>
      </c>
      <c r="S162" s="1" t="s">
        <v>138</v>
      </c>
      <c r="T162" s="1" t="s">
        <v>138</v>
      </c>
      <c r="U162" s="1" t="s">
        <v>138</v>
      </c>
      <c r="V162" s="1" t="s">
        <v>934</v>
      </c>
      <c r="W162" s="1" t="s">
        <v>934</v>
      </c>
      <c r="X162" s="1" t="s">
        <v>934</v>
      </c>
      <c r="Y162" s="1" t="s">
        <v>934</v>
      </c>
      <c r="Z162" s="1" t="str">
        <f>IF(Tabla1[[#This Row],[Bajada]] &lt; 14, "no", "si")</f>
        <v>no</v>
      </c>
      <c r="AA162" s="1">
        <v>0</v>
      </c>
      <c r="AB162" s="1">
        <v>0</v>
      </c>
      <c r="AC162" s="2" t="s">
        <v>1422</v>
      </c>
      <c r="AD162" s="2" t="s">
        <v>954</v>
      </c>
      <c r="AE162" s="1">
        <f t="shared" si="5"/>
        <v>3</v>
      </c>
      <c r="AF162" s="1"/>
    </row>
    <row r="163" spans="1:32" x14ac:dyDescent="0.2">
      <c r="A163" s="14">
        <v>439</v>
      </c>
      <c r="B163" s="3" t="s">
        <v>956</v>
      </c>
      <c r="C163" s="27" t="s">
        <v>429</v>
      </c>
      <c r="D163" s="27" t="s">
        <v>15</v>
      </c>
      <c r="E163" s="4" t="s">
        <v>100</v>
      </c>
      <c r="F163" s="4" t="s">
        <v>576</v>
      </c>
      <c r="G163" s="4" t="s">
        <v>1088</v>
      </c>
      <c r="H163" s="3" t="s">
        <v>8</v>
      </c>
      <c r="I163" s="27">
        <v>21.124663999999999</v>
      </c>
      <c r="J163" s="27">
        <v>-101.589361</v>
      </c>
      <c r="K163" s="3" t="s">
        <v>139</v>
      </c>
      <c r="L163" s="5" t="str">
        <f t="shared" si="4"/>
        <v>Ver en Google Maps</v>
      </c>
      <c r="M163" s="15">
        <v>2</v>
      </c>
      <c r="N163" s="7">
        <v>45957</v>
      </c>
      <c r="O163" s="1">
        <f>DAY(Tabla1[[#This Row],[Fecha de rev]])</f>
        <v>27</v>
      </c>
      <c r="P163" s="1">
        <f>MONTH(Tabla1[[#This Row],[Fecha de rev]])</f>
        <v>10</v>
      </c>
      <c r="Q163" s="1">
        <f>YEAR(Tabla1[[#This Row],[Fecha de rev]])</f>
        <v>2025</v>
      </c>
      <c r="R163" s="1">
        <v>2</v>
      </c>
      <c r="S163" s="1" t="s">
        <v>138</v>
      </c>
      <c r="T163" s="1" t="s">
        <v>138</v>
      </c>
      <c r="U163" s="1" t="s">
        <v>138</v>
      </c>
      <c r="V163" s="1" t="s">
        <v>138</v>
      </c>
      <c r="W163" s="1" t="s">
        <v>138</v>
      </c>
      <c r="X163" s="1" t="s">
        <v>138</v>
      </c>
      <c r="Y163" s="1" t="s">
        <v>138</v>
      </c>
      <c r="Z163" s="1" t="str">
        <f>IF(Tabla1[[#This Row],[Bajada]] &lt; 14, "no", "si")</f>
        <v>si</v>
      </c>
      <c r="AA163" s="1">
        <v>18.100000000000001</v>
      </c>
      <c r="AB163" s="1">
        <v>15</v>
      </c>
      <c r="AC163" s="2" t="s">
        <v>968</v>
      </c>
      <c r="AD163" s="2" t="s">
        <v>954</v>
      </c>
      <c r="AE163" s="1">
        <f t="shared" si="5"/>
        <v>8</v>
      </c>
      <c r="AF163" s="1" t="s">
        <v>3116</v>
      </c>
    </row>
    <row r="164" spans="1:32" x14ac:dyDescent="0.2">
      <c r="A164" s="14">
        <v>440</v>
      </c>
      <c r="B164" s="3" t="s">
        <v>956</v>
      </c>
      <c r="C164" s="27" t="s">
        <v>429</v>
      </c>
      <c r="D164" s="27" t="s">
        <v>15</v>
      </c>
      <c r="E164" s="4" t="s">
        <v>101</v>
      </c>
      <c r="F164" s="4" t="s">
        <v>577</v>
      </c>
      <c r="G164" s="4" t="s">
        <v>22</v>
      </c>
      <c r="H164" s="3" t="s">
        <v>8</v>
      </c>
      <c r="I164" s="27">
        <v>21.092580000000002</v>
      </c>
      <c r="J164" s="27">
        <v>-101.58732999999999</v>
      </c>
      <c r="K164" s="3"/>
      <c r="L164" s="5" t="str">
        <f t="shared" si="4"/>
        <v>Ver en Google Maps</v>
      </c>
      <c r="M164" s="15">
        <v>2</v>
      </c>
      <c r="O164" s="1">
        <f>DAY(Tabla1[[#This Row],[Fecha de rev]])</f>
        <v>0</v>
      </c>
      <c r="P164" s="1">
        <f>MONTH(Tabla1[[#This Row],[Fecha de rev]])</f>
        <v>1</v>
      </c>
      <c r="Q164" s="1">
        <f>YEAR(Tabla1[[#This Row],[Fecha de rev]])</f>
        <v>1900</v>
      </c>
      <c r="Z164" s="1" t="str">
        <f>IF(Tabla1[[#This Row],[Bajada]] &lt; 14, "no", "si")</f>
        <v>no</v>
      </c>
      <c r="AC164" s="1"/>
      <c r="AF164" s="1"/>
    </row>
    <row r="165" spans="1:32" x14ac:dyDescent="0.2">
      <c r="A165" s="14">
        <v>442</v>
      </c>
      <c r="B165" s="3" t="s">
        <v>956</v>
      </c>
      <c r="C165" s="27" t="s">
        <v>429</v>
      </c>
      <c r="D165" s="27" t="s">
        <v>16</v>
      </c>
      <c r="E165" s="4" t="s">
        <v>102</v>
      </c>
      <c r="F165" s="4" t="s">
        <v>578</v>
      </c>
      <c r="G165" s="4" t="s">
        <v>1089</v>
      </c>
      <c r="H165" s="3" t="s">
        <v>8</v>
      </c>
      <c r="I165" s="27">
        <v>21.111141</v>
      </c>
      <c r="J165" s="27">
        <v>-101.715396</v>
      </c>
      <c r="K165" s="3"/>
      <c r="L165" s="5" t="str">
        <f t="shared" si="4"/>
        <v>Ver en Google Maps</v>
      </c>
      <c r="M165" s="15">
        <v>1</v>
      </c>
      <c r="N165" s="7"/>
      <c r="O165" s="1">
        <f>DAY(Tabla1[[#This Row],[Fecha de rev]])</f>
        <v>0</v>
      </c>
      <c r="P165" s="1">
        <f>MONTH(Tabla1[[#This Row],[Fecha de rev]])</f>
        <v>1</v>
      </c>
      <c r="Q165" s="1">
        <f>YEAR(Tabla1[[#This Row],[Fecha de rev]])</f>
        <v>1900</v>
      </c>
      <c r="Z165" s="1" t="str">
        <f>IF(Tabla1[[#This Row],[Bajada]] &lt; 14, "no", "si")</f>
        <v>no</v>
      </c>
      <c r="AF165" s="1"/>
    </row>
    <row r="166" spans="1:32" x14ac:dyDescent="0.2">
      <c r="A166" s="14">
        <v>443</v>
      </c>
      <c r="B166" s="3" t="s">
        <v>956</v>
      </c>
      <c r="C166" s="27" t="s">
        <v>429</v>
      </c>
      <c r="D166" s="27" t="s">
        <v>16</v>
      </c>
      <c r="E166" s="4" t="s">
        <v>103</v>
      </c>
      <c r="F166" s="4" t="s">
        <v>579</v>
      </c>
      <c r="G166" s="4" t="s">
        <v>1090</v>
      </c>
      <c r="H166" s="3" t="s">
        <v>8</v>
      </c>
      <c r="I166" s="27">
        <v>21.115300000000001</v>
      </c>
      <c r="J166" s="27">
        <v>-101.69396</v>
      </c>
      <c r="K166" s="3" t="s">
        <v>139</v>
      </c>
      <c r="L166" s="5" t="str">
        <f t="shared" si="4"/>
        <v>Ver en Google Maps</v>
      </c>
      <c r="M166" s="15">
        <v>1</v>
      </c>
      <c r="N166" s="7"/>
      <c r="O166" s="1">
        <f>DAY(Tabla1[[#This Row],[Fecha de rev]])</f>
        <v>0</v>
      </c>
      <c r="P166" s="1">
        <f>MONTH(Tabla1[[#This Row],[Fecha de rev]])</f>
        <v>1</v>
      </c>
      <c r="Q166" s="1">
        <f>YEAR(Tabla1[[#This Row],[Fecha de rev]])</f>
        <v>1900</v>
      </c>
      <c r="R166" s="1">
        <v>2</v>
      </c>
      <c r="S166" s="1" t="s">
        <v>138</v>
      </c>
      <c r="T166" s="1" t="s">
        <v>138</v>
      </c>
      <c r="U166" s="1" t="s">
        <v>138</v>
      </c>
      <c r="V166" s="1" t="s">
        <v>138</v>
      </c>
      <c r="W166" s="1" t="s">
        <v>138</v>
      </c>
      <c r="X166" s="1" t="s">
        <v>138</v>
      </c>
      <c r="Y166" s="1" t="s">
        <v>138</v>
      </c>
      <c r="Z166" s="1" t="str">
        <f>IF(Tabla1[[#This Row],[Bajada]] &lt; 14, "no", "si")</f>
        <v>no</v>
      </c>
      <c r="AC166" s="2" t="s">
        <v>968</v>
      </c>
      <c r="AD166" s="2" t="s">
        <v>957</v>
      </c>
      <c r="AE166" s="1">
        <f t="shared" si="5"/>
        <v>7</v>
      </c>
      <c r="AF166" s="1"/>
    </row>
    <row r="167" spans="1:32" x14ac:dyDescent="0.2">
      <c r="A167" s="14">
        <v>445</v>
      </c>
      <c r="B167" s="3" t="s">
        <v>956</v>
      </c>
      <c r="C167" s="27" t="s">
        <v>429</v>
      </c>
      <c r="D167" s="27" t="s">
        <v>16</v>
      </c>
      <c r="E167" s="4" t="s">
        <v>223</v>
      </c>
      <c r="F167" s="4" t="s">
        <v>580</v>
      </c>
      <c r="G167" s="4" t="s">
        <v>1033</v>
      </c>
      <c r="H167" s="3" t="s">
        <v>8</v>
      </c>
      <c r="I167" s="27">
        <v>21.139309999999998</v>
      </c>
      <c r="J167" s="27">
        <v>-101.75396000000001</v>
      </c>
      <c r="K167" s="3" t="s">
        <v>139</v>
      </c>
      <c r="L167" s="5" t="str">
        <f t="shared" si="4"/>
        <v>Ver en Google Maps</v>
      </c>
      <c r="M167" s="15">
        <v>1</v>
      </c>
      <c r="N167" s="7">
        <v>45960</v>
      </c>
      <c r="O167" s="1">
        <f>DAY(Tabla1[[#This Row],[Fecha de rev]])</f>
        <v>30</v>
      </c>
      <c r="P167" s="1">
        <f>MONTH(Tabla1[[#This Row],[Fecha de rev]])</f>
        <v>10</v>
      </c>
      <c r="Q167" s="1">
        <f>YEAR(Tabla1[[#This Row],[Fecha de rev]])</f>
        <v>2025</v>
      </c>
      <c r="R167" s="1">
        <v>2</v>
      </c>
      <c r="S167" s="1" t="s">
        <v>138</v>
      </c>
      <c r="T167" s="1" t="s">
        <v>138</v>
      </c>
      <c r="U167" s="1" t="s">
        <v>138</v>
      </c>
      <c r="V167" s="1" t="s">
        <v>138</v>
      </c>
      <c r="W167" s="1" t="s">
        <v>138</v>
      </c>
      <c r="X167" s="1" t="s">
        <v>138</v>
      </c>
      <c r="Y167" s="1" t="s">
        <v>138</v>
      </c>
      <c r="Z167" s="1" t="str">
        <f>IF(Tabla1[[#This Row],[Bajada]] &lt; 14, "no", "si")</f>
        <v>si</v>
      </c>
      <c r="AA167" s="1">
        <v>29.2</v>
      </c>
      <c r="AB167" s="1">
        <v>5.59</v>
      </c>
      <c r="AC167" s="2" t="s">
        <v>968</v>
      </c>
      <c r="AD167" s="2" t="s">
        <v>954</v>
      </c>
      <c r="AE167" s="1">
        <f t="shared" si="5"/>
        <v>8</v>
      </c>
      <c r="AF167" s="1"/>
    </row>
    <row r="168" spans="1:32" x14ac:dyDescent="0.2">
      <c r="A168" s="14">
        <v>447</v>
      </c>
      <c r="B168" s="3" t="s">
        <v>956</v>
      </c>
      <c r="C168" s="27" t="s">
        <v>429</v>
      </c>
      <c r="D168" s="27" t="s">
        <v>16</v>
      </c>
      <c r="E168" s="4" t="s">
        <v>224</v>
      </c>
      <c r="F168" s="4" t="s">
        <v>581</v>
      </c>
      <c r="G168" s="4" t="s">
        <v>1091</v>
      </c>
      <c r="H168" s="3" t="s">
        <v>8</v>
      </c>
      <c r="I168" s="27">
        <v>21.1433</v>
      </c>
      <c r="J168" s="27">
        <v>-101.70074</v>
      </c>
      <c r="K168" s="3" t="s">
        <v>139</v>
      </c>
      <c r="L168" s="5" t="str">
        <f t="shared" si="4"/>
        <v>Ver en Google Maps</v>
      </c>
      <c r="M168" s="15">
        <v>1</v>
      </c>
      <c r="N168" s="7">
        <v>45958</v>
      </c>
      <c r="O168" s="1">
        <f>DAY(Tabla1[[#This Row],[Fecha de rev]])</f>
        <v>28</v>
      </c>
      <c r="P168" s="1">
        <f>MONTH(Tabla1[[#This Row],[Fecha de rev]])</f>
        <v>10</v>
      </c>
      <c r="Q168" s="1">
        <f>YEAR(Tabla1[[#This Row],[Fecha de rev]])</f>
        <v>2025</v>
      </c>
      <c r="R168" s="1">
        <v>2</v>
      </c>
      <c r="S168" s="1" t="s">
        <v>138</v>
      </c>
      <c r="T168" s="1" t="s">
        <v>138</v>
      </c>
      <c r="U168" s="1" t="s">
        <v>138</v>
      </c>
      <c r="V168" s="1" t="s">
        <v>138</v>
      </c>
      <c r="W168" s="1" t="s">
        <v>138</v>
      </c>
      <c r="X168" s="1" t="s">
        <v>934</v>
      </c>
      <c r="Y168" s="1" t="s">
        <v>138</v>
      </c>
      <c r="Z168" s="1" t="str">
        <f>IF(Tabla1[[#This Row],[Bajada]] &lt; 14, "no", "si")</f>
        <v>si</v>
      </c>
      <c r="AA168" s="1">
        <v>24.1</v>
      </c>
      <c r="AB168" s="1">
        <v>2.9</v>
      </c>
      <c r="AC168" s="2" t="s">
        <v>3113</v>
      </c>
      <c r="AD168" s="2" t="s">
        <v>954</v>
      </c>
      <c r="AE168" s="1">
        <f t="shared" si="5"/>
        <v>7</v>
      </c>
      <c r="AF168" s="1"/>
    </row>
    <row r="169" spans="1:32" x14ac:dyDescent="0.2">
      <c r="A169" s="14">
        <v>448</v>
      </c>
      <c r="B169" s="3" t="s">
        <v>956</v>
      </c>
      <c r="C169" s="27" t="s">
        <v>429</v>
      </c>
      <c r="D169" s="27" t="s">
        <v>16</v>
      </c>
      <c r="E169" s="4" t="s">
        <v>104</v>
      </c>
      <c r="F169" s="4" t="s">
        <v>582</v>
      </c>
      <c r="G169" s="4" t="s">
        <v>1092</v>
      </c>
      <c r="H169" s="3" t="s">
        <v>8</v>
      </c>
      <c r="I169" s="27">
        <v>21.092569999999998</v>
      </c>
      <c r="J169" s="27">
        <v>-101.64555</v>
      </c>
      <c r="K169" s="3"/>
      <c r="L169" s="5" t="str">
        <f t="shared" si="4"/>
        <v>Ver en Google Maps</v>
      </c>
      <c r="M169" s="15">
        <v>1</v>
      </c>
      <c r="O169" s="1">
        <f>DAY(Tabla1[[#This Row],[Fecha de rev]])</f>
        <v>0</v>
      </c>
      <c r="P169" s="1">
        <f>MONTH(Tabla1[[#This Row],[Fecha de rev]])</f>
        <v>1</v>
      </c>
      <c r="Q169" s="1">
        <f>YEAR(Tabla1[[#This Row],[Fecha de rev]])</f>
        <v>1900</v>
      </c>
      <c r="Z169" s="1" t="str">
        <f>IF(Tabla1[[#This Row],[Bajada]] &lt; 14, "no", "si")</f>
        <v>no</v>
      </c>
      <c r="AC169" s="1"/>
      <c r="AF169" s="1"/>
    </row>
    <row r="170" spans="1:32" x14ac:dyDescent="0.2">
      <c r="A170" s="14">
        <v>453</v>
      </c>
      <c r="B170" s="3" t="s">
        <v>956</v>
      </c>
      <c r="C170" s="27" t="s">
        <v>429</v>
      </c>
      <c r="D170" s="27" t="s">
        <v>17</v>
      </c>
      <c r="E170" s="4" t="s">
        <v>105</v>
      </c>
      <c r="F170" s="4" t="s">
        <v>583</v>
      </c>
      <c r="G170" s="4" t="s">
        <v>1093</v>
      </c>
      <c r="H170" s="3" t="s">
        <v>8</v>
      </c>
      <c r="I170" s="27">
        <v>21.057898000000002</v>
      </c>
      <c r="J170" s="27">
        <v>-101.637951</v>
      </c>
      <c r="K170" s="3"/>
      <c r="L170" s="5" t="str">
        <f t="shared" si="4"/>
        <v>Ver en Google Maps</v>
      </c>
      <c r="M170" s="15">
        <v>1</v>
      </c>
      <c r="O170" s="1">
        <f>DAY(Tabla1[[#This Row],[Fecha de rev]])</f>
        <v>0</v>
      </c>
      <c r="P170" s="1">
        <f>MONTH(Tabla1[[#This Row],[Fecha de rev]])</f>
        <v>1</v>
      </c>
      <c r="Q170" s="1">
        <f>YEAR(Tabla1[[#This Row],[Fecha de rev]])</f>
        <v>1900</v>
      </c>
      <c r="Z170" s="1" t="str">
        <f>IF(Tabla1[[#This Row],[Bajada]] &lt; 14, "no", "si")</f>
        <v>no</v>
      </c>
      <c r="AC170" s="1"/>
      <c r="AF170" s="1"/>
    </row>
    <row r="171" spans="1:32" x14ac:dyDescent="0.2">
      <c r="A171" s="14">
        <v>456</v>
      </c>
      <c r="B171" s="3" t="s">
        <v>956</v>
      </c>
      <c r="C171" s="27" t="s">
        <v>429</v>
      </c>
      <c r="D171" s="27" t="s">
        <v>16</v>
      </c>
      <c r="E171" s="4" t="s">
        <v>106</v>
      </c>
      <c r="F171" s="4" t="s">
        <v>584</v>
      </c>
      <c r="G171" s="4" t="s">
        <v>1094</v>
      </c>
      <c r="H171" s="3" t="s">
        <v>8</v>
      </c>
      <c r="I171" s="27">
        <v>21.079899999999999</v>
      </c>
      <c r="J171" s="27">
        <v>-101.65606</v>
      </c>
      <c r="K171" s="3"/>
      <c r="L171" s="5" t="str">
        <f t="shared" si="4"/>
        <v>Ver en Google Maps</v>
      </c>
      <c r="M171" s="15">
        <v>1</v>
      </c>
      <c r="O171" s="1">
        <f>DAY(Tabla1[[#This Row],[Fecha de rev]])</f>
        <v>0</v>
      </c>
      <c r="P171" s="1">
        <f>MONTH(Tabla1[[#This Row],[Fecha de rev]])</f>
        <v>1</v>
      </c>
      <c r="Q171" s="1">
        <f>YEAR(Tabla1[[#This Row],[Fecha de rev]])</f>
        <v>1900</v>
      </c>
      <c r="Z171" s="1" t="str">
        <f>IF(Tabla1[[#This Row],[Bajada]] &lt; 14, "no", "si")</f>
        <v>no</v>
      </c>
      <c r="AC171" s="1"/>
      <c r="AF171" s="1"/>
    </row>
    <row r="172" spans="1:32" x14ac:dyDescent="0.2">
      <c r="A172" s="14">
        <v>458</v>
      </c>
      <c r="B172" s="3" t="s">
        <v>956</v>
      </c>
      <c r="C172" s="27" t="s">
        <v>429</v>
      </c>
      <c r="D172" s="27" t="s">
        <v>16</v>
      </c>
      <c r="E172" s="4" t="s">
        <v>225</v>
      </c>
      <c r="F172" s="4" t="s">
        <v>585</v>
      </c>
      <c r="G172" s="4" t="s">
        <v>985</v>
      </c>
      <c r="H172" s="3" t="s">
        <v>8</v>
      </c>
      <c r="I172" s="27">
        <v>21.141349999999999</v>
      </c>
      <c r="J172" s="27">
        <v>-101.66932</v>
      </c>
      <c r="K172" s="3" t="s">
        <v>139</v>
      </c>
      <c r="L172" s="5" t="str">
        <f t="shared" si="4"/>
        <v>Ver en Google Maps</v>
      </c>
      <c r="M172" s="15">
        <v>1</v>
      </c>
      <c r="N172" s="7">
        <v>45955</v>
      </c>
      <c r="O172" s="1">
        <f>DAY(Tabla1[[#This Row],[Fecha de rev]])</f>
        <v>25</v>
      </c>
      <c r="P172" s="1">
        <f>MONTH(Tabla1[[#This Row],[Fecha de rev]])</f>
        <v>10</v>
      </c>
      <c r="Q172" s="1">
        <f>YEAR(Tabla1[[#This Row],[Fecha de rev]])</f>
        <v>2025</v>
      </c>
      <c r="R172" s="1">
        <v>2</v>
      </c>
      <c r="S172" s="1" t="s">
        <v>138</v>
      </c>
      <c r="T172" s="1" t="s">
        <v>138</v>
      </c>
      <c r="U172" s="1" t="s">
        <v>138</v>
      </c>
      <c r="V172" s="1" t="s">
        <v>138</v>
      </c>
      <c r="W172" s="1" t="s">
        <v>138</v>
      </c>
      <c r="X172" s="1" t="s">
        <v>138</v>
      </c>
      <c r="Y172" s="1" t="s">
        <v>138</v>
      </c>
      <c r="Z172" s="1" t="str">
        <f>IF(Tabla1[[#This Row],[Bajada]] &lt; 14, "no", "si")</f>
        <v>si</v>
      </c>
      <c r="AA172" s="1">
        <v>18.399999999999999</v>
      </c>
      <c r="AB172" s="1">
        <v>5.28</v>
      </c>
      <c r="AC172" s="2" t="s">
        <v>968</v>
      </c>
      <c r="AD172" s="2" t="s">
        <v>954</v>
      </c>
      <c r="AE172" s="1">
        <f t="shared" si="5"/>
        <v>8</v>
      </c>
      <c r="AF172" s="1" t="s">
        <v>3116</v>
      </c>
    </row>
    <row r="173" spans="1:32" x14ac:dyDescent="0.2">
      <c r="A173" s="14">
        <v>465</v>
      </c>
      <c r="B173" s="3" t="s">
        <v>956</v>
      </c>
      <c r="C173" s="27" t="s">
        <v>429</v>
      </c>
      <c r="D173" s="27" t="s">
        <v>16</v>
      </c>
      <c r="E173" s="4" t="s">
        <v>226</v>
      </c>
      <c r="F173" s="4" t="s">
        <v>586</v>
      </c>
      <c r="G173" s="4" t="s">
        <v>1095</v>
      </c>
      <c r="H173" s="3" t="s">
        <v>8</v>
      </c>
      <c r="I173" s="27">
        <v>21.134138</v>
      </c>
      <c r="J173" s="27">
        <v>-101.756474</v>
      </c>
      <c r="K173" s="3" t="s">
        <v>139</v>
      </c>
      <c r="L173" s="5" t="str">
        <f t="shared" si="4"/>
        <v>Ver en Google Maps</v>
      </c>
      <c r="M173" s="15">
        <v>1</v>
      </c>
      <c r="N173" s="7">
        <v>45960</v>
      </c>
      <c r="O173" s="1">
        <f>DAY(Tabla1[[#This Row],[Fecha de rev]])</f>
        <v>30</v>
      </c>
      <c r="P173" s="1">
        <f>MONTH(Tabla1[[#This Row],[Fecha de rev]])</f>
        <v>10</v>
      </c>
      <c r="Q173" s="1">
        <f>YEAR(Tabla1[[#This Row],[Fecha de rev]])</f>
        <v>2025</v>
      </c>
      <c r="R173" s="1">
        <v>2</v>
      </c>
      <c r="S173" s="1" t="s">
        <v>138</v>
      </c>
      <c r="T173" s="1" t="s">
        <v>138</v>
      </c>
      <c r="U173" s="1" t="s">
        <v>138</v>
      </c>
      <c r="V173" s="1" t="s">
        <v>138</v>
      </c>
      <c r="W173" s="1" t="s">
        <v>138</v>
      </c>
      <c r="X173" s="1" t="s">
        <v>138</v>
      </c>
      <c r="Y173" s="1" t="s">
        <v>138</v>
      </c>
      <c r="Z173" s="1" t="str">
        <f>IF(Tabla1[[#This Row],[Bajada]] &lt; 14, "no", "si")</f>
        <v>no</v>
      </c>
      <c r="AA173" s="1">
        <v>1.67</v>
      </c>
      <c r="AB173" s="1">
        <v>1.87</v>
      </c>
      <c r="AC173" s="2" t="s">
        <v>3111</v>
      </c>
      <c r="AD173" s="2" t="s">
        <v>954</v>
      </c>
      <c r="AE173" s="1">
        <f t="shared" si="5"/>
        <v>7</v>
      </c>
      <c r="AF173" s="1"/>
    </row>
    <row r="174" spans="1:32" x14ac:dyDescent="0.2">
      <c r="A174" s="14">
        <v>466</v>
      </c>
      <c r="B174" s="3" t="s">
        <v>956</v>
      </c>
      <c r="C174" s="27" t="s">
        <v>429</v>
      </c>
      <c r="D174" s="27" t="s">
        <v>16</v>
      </c>
      <c r="E174" s="4" t="s">
        <v>587</v>
      </c>
      <c r="F174" s="4" t="s">
        <v>588</v>
      </c>
      <c r="G174" s="4" t="s">
        <v>1096</v>
      </c>
      <c r="H174" s="3" t="s">
        <v>8</v>
      </c>
      <c r="I174" s="27">
        <v>21.092130000000001</v>
      </c>
      <c r="J174" s="27">
        <v>-101.65734</v>
      </c>
      <c r="K174" s="3"/>
      <c r="L174" s="5" t="str">
        <f t="shared" si="4"/>
        <v>Ver en Google Maps</v>
      </c>
      <c r="M174" s="15">
        <v>1</v>
      </c>
      <c r="O174" s="1">
        <f>DAY(Tabla1[[#This Row],[Fecha de rev]])</f>
        <v>0</v>
      </c>
      <c r="P174" s="1">
        <f>MONTH(Tabla1[[#This Row],[Fecha de rev]])</f>
        <v>1</v>
      </c>
      <c r="Q174" s="1">
        <f>YEAR(Tabla1[[#This Row],[Fecha de rev]])</f>
        <v>1900</v>
      </c>
      <c r="Z174" s="1" t="str">
        <f>IF(Tabla1[[#This Row],[Bajada]] &lt; 14, "no", "si")</f>
        <v>no</v>
      </c>
      <c r="AC174" s="1"/>
      <c r="AF174" s="1"/>
    </row>
    <row r="175" spans="1:32" x14ac:dyDescent="0.2">
      <c r="A175" s="14">
        <v>468</v>
      </c>
      <c r="B175" s="3" t="s">
        <v>956</v>
      </c>
      <c r="C175" s="27" t="s">
        <v>429</v>
      </c>
      <c r="D175" s="27" t="s">
        <v>16</v>
      </c>
      <c r="E175" s="4" t="s">
        <v>227</v>
      </c>
      <c r="F175" s="4" t="s">
        <v>589</v>
      </c>
      <c r="G175" s="4" t="s">
        <v>980</v>
      </c>
      <c r="H175" s="3" t="s">
        <v>8</v>
      </c>
      <c r="I175" s="27">
        <v>21.130089999999999</v>
      </c>
      <c r="J175" s="27">
        <v>-101.63934</v>
      </c>
      <c r="K175" s="3" t="s">
        <v>139</v>
      </c>
      <c r="L175" s="5" t="str">
        <f t="shared" si="4"/>
        <v>Ver en Google Maps</v>
      </c>
      <c r="M175" s="15">
        <v>1</v>
      </c>
      <c r="N175" s="7">
        <v>45955</v>
      </c>
      <c r="O175" s="1">
        <f>DAY(Tabla1[[#This Row],[Fecha de rev]])</f>
        <v>25</v>
      </c>
      <c r="P175" s="1">
        <f>MONTH(Tabla1[[#This Row],[Fecha de rev]])</f>
        <v>10</v>
      </c>
      <c r="Q175" s="1">
        <f>YEAR(Tabla1[[#This Row],[Fecha de rev]])</f>
        <v>2025</v>
      </c>
      <c r="R175" s="1">
        <v>2</v>
      </c>
      <c r="S175" s="1" t="s">
        <v>138</v>
      </c>
      <c r="T175" s="1" t="s">
        <v>138</v>
      </c>
      <c r="U175" s="1" t="s">
        <v>138</v>
      </c>
      <c r="V175" s="1" t="s">
        <v>138</v>
      </c>
      <c r="W175" s="1" t="s">
        <v>138</v>
      </c>
      <c r="X175" s="1" t="s">
        <v>138</v>
      </c>
      <c r="Y175" s="1" t="s">
        <v>138</v>
      </c>
      <c r="Z175" s="1" t="str">
        <f>IF(Tabla1[[#This Row],[Bajada]] &lt; 14, "no", "si")</f>
        <v>si</v>
      </c>
      <c r="AA175" s="1">
        <v>65.900000000000006</v>
      </c>
      <c r="AB175" s="1">
        <v>25.4</v>
      </c>
      <c r="AC175" s="2" t="s">
        <v>968</v>
      </c>
      <c r="AD175" s="2" t="s">
        <v>954</v>
      </c>
      <c r="AE175" s="1">
        <f t="shared" si="5"/>
        <v>8</v>
      </c>
      <c r="AF175" s="1" t="s">
        <v>3116</v>
      </c>
    </row>
    <row r="176" spans="1:32" x14ac:dyDescent="0.2">
      <c r="A176" s="14">
        <v>469</v>
      </c>
      <c r="B176" s="3" t="s">
        <v>956</v>
      </c>
      <c r="C176" s="27" t="s">
        <v>429</v>
      </c>
      <c r="D176" s="27" t="s">
        <v>16</v>
      </c>
      <c r="E176" s="4" t="s">
        <v>107</v>
      </c>
      <c r="F176" s="4" t="s">
        <v>590</v>
      </c>
      <c r="G176" s="4" t="s">
        <v>1097</v>
      </c>
      <c r="H176" s="3" t="s">
        <v>8</v>
      </c>
      <c r="I176" s="27">
        <v>21.116710000000001</v>
      </c>
      <c r="J176" s="27">
        <v>-101.581414</v>
      </c>
      <c r="K176" s="3"/>
      <c r="L176" s="5" t="str">
        <f t="shared" si="4"/>
        <v>Ver en Google Maps</v>
      </c>
      <c r="M176" s="15">
        <v>1</v>
      </c>
      <c r="O176" s="1">
        <f>DAY(Tabla1[[#This Row],[Fecha de rev]])</f>
        <v>0</v>
      </c>
      <c r="P176" s="1">
        <f>MONTH(Tabla1[[#This Row],[Fecha de rev]])</f>
        <v>1</v>
      </c>
      <c r="Q176" s="1">
        <f>YEAR(Tabla1[[#This Row],[Fecha de rev]])</f>
        <v>1900</v>
      </c>
      <c r="Z176" s="1" t="str">
        <f>IF(Tabla1[[#This Row],[Bajada]] &lt; 14, "no", "si")</f>
        <v>no</v>
      </c>
      <c r="AC176" s="1"/>
      <c r="AF176" s="1"/>
    </row>
    <row r="177" spans="1:32" x14ac:dyDescent="0.2">
      <c r="A177" s="14">
        <v>475</v>
      </c>
      <c r="B177" s="3" t="s">
        <v>956</v>
      </c>
      <c r="C177" s="27" t="s">
        <v>429</v>
      </c>
      <c r="D177" s="27" t="s">
        <v>16</v>
      </c>
      <c r="E177" s="4" t="s">
        <v>108</v>
      </c>
      <c r="F177" s="4" t="s">
        <v>591</v>
      </c>
      <c r="G177" s="4" t="s">
        <v>1098</v>
      </c>
      <c r="H177" s="3" t="s">
        <v>8</v>
      </c>
      <c r="I177" s="27">
        <v>21.070948999999999</v>
      </c>
      <c r="J177" s="27">
        <v>-101.605351</v>
      </c>
      <c r="K177" s="3"/>
      <c r="L177" s="5" t="str">
        <f t="shared" si="4"/>
        <v>Ver en Google Maps</v>
      </c>
      <c r="M177" s="15">
        <v>1</v>
      </c>
      <c r="O177" s="1">
        <f>DAY(Tabla1[[#This Row],[Fecha de rev]])</f>
        <v>0</v>
      </c>
      <c r="P177" s="1">
        <f>MONTH(Tabla1[[#This Row],[Fecha de rev]])</f>
        <v>1</v>
      </c>
      <c r="Q177" s="1">
        <f>YEAR(Tabla1[[#This Row],[Fecha de rev]])</f>
        <v>1900</v>
      </c>
      <c r="Z177" s="1" t="str">
        <f>IF(Tabla1[[#This Row],[Bajada]] &lt; 14, "no", "si")</f>
        <v>no</v>
      </c>
      <c r="AC177" s="1"/>
      <c r="AF177" s="1"/>
    </row>
    <row r="178" spans="1:32" x14ac:dyDescent="0.2">
      <c r="A178" s="14">
        <v>478</v>
      </c>
      <c r="B178" s="3" t="s">
        <v>956</v>
      </c>
      <c r="C178" s="27" t="s">
        <v>429</v>
      </c>
      <c r="D178" s="27" t="s">
        <v>16</v>
      </c>
      <c r="E178" s="4" t="s">
        <v>228</v>
      </c>
      <c r="F178" s="4" t="s">
        <v>592</v>
      </c>
      <c r="G178" s="4" t="s">
        <v>998</v>
      </c>
      <c r="H178" s="3" t="s">
        <v>8</v>
      </c>
      <c r="I178" s="27">
        <v>21.117280000000001</v>
      </c>
      <c r="J178" s="27">
        <v>-101.73036</v>
      </c>
      <c r="K178" s="3" t="s">
        <v>139</v>
      </c>
      <c r="L178" s="5" t="str">
        <f t="shared" si="4"/>
        <v>Ver en Google Maps</v>
      </c>
      <c r="M178" s="15">
        <v>1</v>
      </c>
      <c r="N178" s="7">
        <v>45960</v>
      </c>
      <c r="O178" s="1">
        <f>DAY(Tabla1[[#This Row],[Fecha de rev]])</f>
        <v>30</v>
      </c>
      <c r="P178" s="1">
        <f>MONTH(Tabla1[[#This Row],[Fecha de rev]])</f>
        <v>10</v>
      </c>
      <c r="Q178" s="1">
        <f>YEAR(Tabla1[[#This Row],[Fecha de rev]])</f>
        <v>2025</v>
      </c>
      <c r="R178" s="1">
        <v>2</v>
      </c>
      <c r="S178" s="1" t="s">
        <v>138</v>
      </c>
      <c r="T178" s="1" t="s">
        <v>138</v>
      </c>
      <c r="U178" s="1" t="s">
        <v>138</v>
      </c>
      <c r="V178" s="1" t="s">
        <v>138</v>
      </c>
      <c r="W178" s="1" t="s">
        <v>138</v>
      </c>
      <c r="X178" s="1" t="s">
        <v>138</v>
      </c>
      <c r="Y178" s="1" t="s">
        <v>138</v>
      </c>
      <c r="Z178" s="1" t="str">
        <f>IF(Tabla1[[#This Row],[Bajada]] &lt; 14, "no", "si")</f>
        <v>si</v>
      </c>
      <c r="AA178" s="1">
        <v>98.6</v>
      </c>
      <c r="AB178" s="1">
        <v>52.3</v>
      </c>
      <c r="AC178" s="2" t="s">
        <v>968</v>
      </c>
      <c r="AD178" s="2" t="s">
        <v>954</v>
      </c>
      <c r="AE178" s="1">
        <f t="shared" si="5"/>
        <v>8</v>
      </c>
      <c r="AF178" s="1"/>
    </row>
    <row r="179" spans="1:32" x14ac:dyDescent="0.2">
      <c r="A179" s="14">
        <v>479</v>
      </c>
      <c r="B179" s="3" t="s">
        <v>956</v>
      </c>
      <c r="C179" s="27" t="s">
        <v>429</v>
      </c>
      <c r="D179" s="27" t="s">
        <v>16</v>
      </c>
      <c r="E179" s="4" t="s">
        <v>229</v>
      </c>
      <c r="F179" s="4" t="s">
        <v>593</v>
      </c>
      <c r="G179" s="4" t="s">
        <v>1099</v>
      </c>
      <c r="H179" s="3" t="s">
        <v>8</v>
      </c>
      <c r="I179" s="27">
        <v>21.140689999999999</v>
      </c>
      <c r="J179" s="27">
        <v>-101.73911</v>
      </c>
      <c r="K179" s="3" t="s">
        <v>139</v>
      </c>
      <c r="L179" s="5" t="str">
        <f t="shared" si="4"/>
        <v>Ver en Google Maps</v>
      </c>
      <c r="M179" s="15">
        <v>1</v>
      </c>
      <c r="N179" s="7">
        <v>45960</v>
      </c>
      <c r="O179" s="1">
        <f>DAY(Tabla1[[#This Row],[Fecha de rev]])</f>
        <v>30</v>
      </c>
      <c r="P179" s="1">
        <f>MONTH(Tabla1[[#This Row],[Fecha de rev]])</f>
        <v>10</v>
      </c>
      <c r="Q179" s="1">
        <f>YEAR(Tabla1[[#This Row],[Fecha de rev]])</f>
        <v>2025</v>
      </c>
      <c r="R179" s="1">
        <v>2</v>
      </c>
      <c r="S179" s="1" t="s">
        <v>934</v>
      </c>
      <c r="T179" s="1" t="s">
        <v>934</v>
      </c>
      <c r="U179" s="1" t="s">
        <v>934</v>
      </c>
      <c r="V179" s="1" t="s">
        <v>934</v>
      </c>
      <c r="W179" s="1" t="s">
        <v>934</v>
      </c>
      <c r="X179" s="1" t="s">
        <v>934</v>
      </c>
      <c r="Y179" s="1" t="s">
        <v>934</v>
      </c>
      <c r="Z179" s="1" t="str">
        <f>IF(Tabla1[[#This Row],[Bajada]] &lt; 14, "no", "si")</f>
        <v>no</v>
      </c>
      <c r="AA179" s="1">
        <v>0</v>
      </c>
      <c r="AB179" s="1">
        <v>0</v>
      </c>
      <c r="AC179" s="2" t="s">
        <v>3121</v>
      </c>
      <c r="AD179" s="2" t="s">
        <v>954</v>
      </c>
      <c r="AE179" s="1">
        <f t="shared" si="5"/>
        <v>0</v>
      </c>
      <c r="AF179" s="1"/>
    </row>
    <row r="180" spans="1:32" x14ac:dyDescent="0.2">
      <c r="A180" s="14">
        <v>483</v>
      </c>
      <c r="B180" s="3" t="s">
        <v>956</v>
      </c>
      <c r="C180" s="27" t="s">
        <v>429</v>
      </c>
      <c r="D180" s="27" t="s">
        <v>16</v>
      </c>
      <c r="E180" s="4" t="s">
        <v>109</v>
      </c>
      <c r="F180" s="4" t="s">
        <v>594</v>
      </c>
      <c r="G180" s="4" t="s">
        <v>1100</v>
      </c>
      <c r="H180" s="3" t="s">
        <v>8</v>
      </c>
      <c r="I180" s="27">
        <v>21.073969999999999</v>
      </c>
      <c r="J180" s="27">
        <v>-101.63544</v>
      </c>
      <c r="K180" s="3"/>
      <c r="L180" s="5" t="str">
        <f t="shared" si="4"/>
        <v>Ver en Google Maps</v>
      </c>
      <c r="M180" s="15">
        <v>1</v>
      </c>
      <c r="O180" s="1">
        <f>DAY(Tabla1[[#This Row],[Fecha de rev]])</f>
        <v>0</v>
      </c>
      <c r="P180" s="1">
        <f>MONTH(Tabla1[[#This Row],[Fecha de rev]])</f>
        <v>1</v>
      </c>
      <c r="Q180" s="1">
        <f>YEAR(Tabla1[[#This Row],[Fecha de rev]])</f>
        <v>1900</v>
      </c>
      <c r="Z180" s="1" t="str">
        <f>IF(Tabla1[[#This Row],[Bajada]] &lt; 14, "no", "si")</f>
        <v>no</v>
      </c>
      <c r="AC180" s="1"/>
      <c r="AF180" s="1"/>
    </row>
    <row r="181" spans="1:32" x14ac:dyDescent="0.2">
      <c r="A181" s="14">
        <v>484</v>
      </c>
      <c r="B181" s="3" t="s">
        <v>956</v>
      </c>
      <c r="C181" s="27" t="s">
        <v>429</v>
      </c>
      <c r="D181" s="27" t="s">
        <v>16</v>
      </c>
      <c r="E181" s="4" t="s">
        <v>110</v>
      </c>
      <c r="F181" s="4" t="s">
        <v>595</v>
      </c>
      <c r="G181" s="4" t="s">
        <v>1101</v>
      </c>
      <c r="H181" s="3" t="s">
        <v>8</v>
      </c>
      <c r="I181" s="27">
        <v>21.057490000000001</v>
      </c>
      <c r="J181" s="27">
        <v>-101.61726</v>
      </c>
      <c r="K181" s="3"/>
      <c r="L181" s="5" t="str">
        <f t="shared" si="4"/>
        <v>Ver en Google Maps</v>
      </c>
      <c r="M181" s="15">
        <v>1</v>
      </c>
      <c r="O181" s="1">
        <f>DAY(Tabla1[[#This Row],[Fecha de rev]])</f>
        <v>0</v>
      </c>
      <c r="P181" s="1">
        <f>MONTH(Tabla1[[#This Row],[Fecha de rev]])</f>
        <v>1</v>
      </c>
      <c r="Q181" s="1">
        <f>YEAR(Tabla1[[#This Row],[Fecha de rev]])</f>
        <v>1900</v>
      </c>
      <c r="Z181" s="1" t="str">
        <f>IF(Tabla1[[#This Row],[Bajada]] &lt; 14, "no", "si")</f>
        <v>no</v>
      </c>
      <c r="AC181" s="1"/>
      <c r="AF181" s="1"/>
    </row>
    <row r="182" spans="1:32" x14ac:dyDescent="0.2">
      <c r="A182" s="14">
        <v>486</v>
      </c>
      <c r="B182" s="3" t="s">
        <v>956</v>
      </c>
      <c r="C182" s="27" t="s">
        <v>429</v>
      </c>
      <c r="D182" s="27" t="s">
        <v>16</v>
      </c>
      <c r="E182" s="4" t="s">
        <v>111</v>
      </c>
      <c r="F182" s="4" t="s">
        <v>596</v>
      </c>
      <c r="G182" s="4" t="s">
        <v>1083</v>
      </c>
      <c r="H182" s="3" t="s">
        <v>8</v>
      </c>
      <c r="I182" s="27">
        <v>21.096468000000002</v>
      </c>
      <c r="J182" s="27">
        <v>-101.74959200000001</v>
      </c>
      <c r="K182" s="3"/>
      <c r="L182" s="5" t="str">
        <f t="shared" si="4"/>
        <v>Ver en Google Maps</v>
      </c>
      <c r="M182" s="15">
        <v>1</v>
      </c>
      <c r="O182" s="1">
        <f>DAY(Tabla1[[#This Row],[Fecha de rev]])</f>
        <v>0</v>
      </c>
      <c r="P182" s="1">
        <f>MONTH(Tabla1[[#This Row],[Fecha de rev]])</f>
        <v>1</v>
      </c>
      <c r="Q182" s="1">
        <f>YEAR(Tabla1[[#This Row],[Fecha de rev]])</f>
        <v>1900</v>
      </c>
      <c r="Z182" s="1" t="str">
        <f>IF(Tabla1[[#This Row],[Bajada]] &lt; 14, "no", "si")</f>
        <v>no</v>
      </c>
      <c r="AC182" s="1"/>
      <c r="AF182" s="1"/>
    </row>
    <row r="183" spans="1:32" x14ac:dyDescent="0.2">
      <c r="A183" s="14">
        <v>487</v>
      </c>
      <c r="B183" s="3" t="s">
        <v>956</v>
      </c>
      <c r="C183" s="27" t="s">
        <v>429</v>
      </c>
      <c r="D183" s="27" t="s">
        <v>16</v>
      </c>
      <c r="E183" s="4" t="s">
        <v>230</v>
      </c>
      <c r="F183" s="4" t="s">
        <v>597</v>
      </c>
      <c r="G183" s="4" t="s">
        <v>1037</v>
      </c>
      <c r="H183" s="3" t="s">
        <v>8</v>
      </c>
      <c r="I183" s="27">
        <v>21.128869999999999</v>
      </c>
      <c r="J183" s="27">
        <v>-101.72011000000001</v>
      </c>
      <c r="K183" s="3" t="s">
        <v>139</v>
      </c>
      <c r="L183" s="5" t="str">
        <f t="shared" si="4"/>
        <v>Ver en Google Maps</v>
      </c>
      <c r="M183" s="15">
        <v>1</v>
      </c>
      <c r="N183" s="7">
        <v>45960</v>
      </c>
      <c r="O183" s="1">
        <f>DAY(Tabla1[[#This Row],[Fecha de rev]])</f>
        <v>30</v>
      </c>
      <c r="P183" s="1">
        <f>MONTH(Tabla1[[#This Row],[Fecha de rev]])</f>
        <v>10</v>
      </c>
      <c r="Q183" s="1">
        <f>YEAR(Tabla1[[#This Row],[Fecha de rev]])</f>
        <v>2025</v>
      </c>
      <c r="R183" s="1">
        <v>2</v>
      </c>
      <c r="S183" s="1" t="s">
        <v>138</v>
      </c>
      <c r="T183" s="1" t="s">
        <v>138</v>
      </c>
      <c r="U183" s="1" t="s">
        <v>138</v>
      </c>
      <c r="V183" s="1" t="s">
        <v>138</v>
      </c>
      <c r="W183" s="1" t="s">
        <v>138</v>
      </c>
      <c r="X183" s="1" t="s">
        <v>138</v>
      </c>
      <c r="Y183" s="1" t="s">
        <v>138</v>
      </c>
      <c r="Z183" s="1" t="str">
        <f>IF(Tabla1[[#This Row],[Bajada]] &lt; 14, "no", "si")</f>
        <v>si</v>
      </c>
      <c r="AA183" s="1">
        <v>55.8</v>
      </c>
      <c r="AB183" s="1">
        <v>11.7</v>
      </c>
      <c r="AC183" s="2" t="s">
        <v>968</v>
      </c>
      <c r="AD183" s="2" t="s">
        <v>957</v>
      </c>
      <c r="AE183" s="1">
        <f t="shared" si="5"/>
        <v>8</v>
      </c>
      <c r="AF183" s="1"/>
    </row>
    <row r="184" spans="1:32" x14ac:dyDescent="0.2">
      <c r="A184" s="14">
        <v>488</v>
      </c>
      <c r="B184" s="3" t="s">
        <v>956</v>
      </c>
      <c r="C184" s="27" t="s">
        <v>429</v>
      </c>
      <c r="D184" s="27" t="s">
        <v>16</v>
      </c>
      <c r="E184" s="4" t="s">
        <v>112</v>
      </c>
      <c r="F184" s="4" t="s">
        <v>598</v>
      </c>
      <c r="G184" s="4" t="s">
        <v>1029</v>
      </c>
      <c r="H184" s="3" t="s">
        <v>8</v>
      </c>
      <c r="I184" s="27">
        <v>21.108599999999999</v>
      </c>
      <c r="J184" s="27">
        <v>-101.72571000000001</v>
      </c>
      <c r="K184" s="3" t="s">
        <v>3058</v>
      </c>
      <c r="L184" s="5" t="str">
        <f t="shared" si="4"/>
        <v>Ver en Google Maps</v>
      </c>
      <c r="M184" s="15">
        <v>1</v>
      </c>
      <c r="N184" s="7"/>
      <c r="O184" s="1">
        <f>DAY(Tabla1[[#This Row],[Fecha de rev]])</f>
        <v>0</v>
      </c>
      <c r="P184" s="1">
        <f>MONTH(Tabla1[[#This Row],[Fecha de rev]])</f>
        <v>1</v>
      </c>
      <c r="Q184" s="1">
        <f>YEAR(Tabla1[[#This Row],[Fecha de rev]])</f>
        <v>1900</v>
      </c>
      <c r="R184" s="1">
        <v>2</v>
      </c>
      <c r="Z184" s="1" t="str">
        <f>IF(Tabla1[[#This Row],[Bajada]] &lt; 14, "no", "si")</f>
        <v>no</v>
      </c>
      <c r="AC184" s="2" t="s">
        <v>949</v>
      </c>
      <c r="AD184" s="2" t="s">
        <v>954</v>
      </c>
      <c r="AE184" s="1">
        <f t="shared" si="5"/>
        <v>0</v>
      </c>
      <c r="AF184" s="1"/>
    </row>
    <row r="185" spans="1:32" x14ac:dyDescent="0.2">
      <c r="A185" s="14">
        <v>489</v>
      </c>
      <c r="B185" s="3" t="s">
        <v>956</v>
      </c>
      <c r="C185" s="27" t="s">
        <v>429</v>
      </c>
      <c r="D185" s="27" t="s">
        <v>16</v>
      </c>
      <c r="E185" s="4" t="s">
        <v>113</v>
      </c>
      <c r="F185" s="4" t="s">
        <v>599</v>
      </c>
      <c r="G185" s="4" t="s">
        <v>1044</v>
      </c>
      <c r="H185" s="3" t="s">
        <v>8</v>
      </c>
      <c r="I185" s="27">
        <v>21.095780000000001</v>
      </c>
      <c r="J185" s="27">
        <v>-101.59815999999999</v>
      </c>
      <c r="K185" s="3" t="s">
        <v>139</v>
      </c>
      <c r="L185" s="5" t="str">
        <f t="shared" si="4"/>
        <v>Ver en Google Maps</v>
      </c>
      <c r="M185" s="15">
        <v>1</v>
      </c>
      <c r="N185" s="7">
        <v>45957</v>
      </c>
      <c r="O185" s="1">
        <f>DAY(Tabla1[[#This Row],[Fecha de rev]])</f>
        <v>27</v>
      </c>
      <c r="P185" s="1">
        <f>MONTH(Tabla1[[#This Row],[Fecha de rev]])</f>
        <v>10</v>
      </c>
      <c r="Q185" s="1">
        <f>YEAR(Tabla1[[#This Row],[Fecha de rev]])</f>
        <v>2025</v>
      </c>
      <c r="R185" s="1">
        <v>2</v>
      </c>
      <c r="S185" s="1" t="s">
        <v>138</v>
      </c>
      <c r="T185" s="1" t="s">
        <v>138</v>
      </c>
      <c r="U185" s="1" t="s">
        <v>138</v>
      </c>
      <c r="V185" s="1" t="s">
        <v>138</v>
      </c>
      <c r="W185" s="1" t="s">
        <v>138</v>
      </c>
      <c r="X185" s="1" t="s">
        <v>138</v>
      </c>
      <c r="Y185" s="1" t="s">
        <v>138</v>
      </c>
      <c r="Z185" s="1" t="str">
        <f>IF(Tabla1[[#This Row],[Bajada]] &lt; 14, "no", "si")</f>
        <v>no</v>
      </c>
      <c r="AA185" s="1">
        <v>4.87</v>
      </c>
      <c r="AB185" s="1">
        <v>0</v>
      </c>
      <c r="AC185" s="2" t="s">
        <v>1413</v>
      </c>
      <c r="AD185" s="2" t="s">
        <v>954</v>
      </c>
      <c r="AE185" s="1">
        <f t="shared" si="5"/>
        <v>7</v>
      </c>
      <c r="AF185" s="1"/>
    </row>
    <row r="186" spans="1:32" x14ac:dyDescent="0.2">
      <c r="A186" s="14">
        <v>490</v>
      </c>
      <c r="B186" s="3" t="s">
        <v>956</v>
      </c>
      <c r="C186" s="27" t="s">
        <v>429</v>
      </c>
      <c r="D186" s="27" t="s">
        <v>16</v>
      </c>
      <c r="E186" s="4" t="s">
        <v>114</v>
      </c>
      <c r="F186" s="4" t="s">
        <v>600</v>
      </c>
      <c r="G186" s="4" t="s">
        <v>1040</v>
      </c>
      <c r="H186" s="3" t="s">
        <v>8</v>
      </c>
      <c r="I186" s="27">
        <v>21.08605</v>
      </c>
      <c r="J186" s="27">
        <v>-101.62849</v>
      </c>
      <c r="K186" s="3"/>
      <c r="L186" s="5" t="str">
        <f t="shared" si="4"/>
        <v>Ver en Google Maps</v>
      </c>
      <c r="M186" s="15">
        <v>1</v>
      </c>
      <c r="O186" s="1">
        <f>DAY(Tabla1[[#This Row],[Fecha de rev]])</f>
        <v>0</v>
      </c>
      <c r="P186" s="1">
        <f>MONTH(Tabla1[[#This Row],[Fecha de rev]])</f>
        <v>1</v>
      </c>
      <c r="Q186" s="1">
        <f>YEAR(Tabla1[[#This Row],[Fecha de rev]])</f>
        <v>1900</v>
      </c>
      <c r="Z186" s="1" t="str">
        <f>IF(Tabla1[[#This Row],[Bajada]] &lt; 14, "no", "si")</f>
        <v>no</v>
      </c>
      <c r="AC186" s="1"/>
      <c r="AF186" s="1"/>
    </row>
    <row r="187" spans="1:32" x14ac:dyDescent="0.2">
      <c r="A187" s="14">
        <v>491</v>
      </c>
      <c r="B187" s="3" t="s">
        <v>956</v>
      </c>
      <c r="C187" s="27" t="s">
        <v>429</v>
      </c>
      <c r="D187" s="27" t="s">
        <v>16</v>
      </c>
      <c r="E187" s="4" t="s">
        <v>115</v>
      </c>
      <c r="F187" s="4" t="s">
        <v>601</v>
      </c>
      <c r="G187" s="4" t="s">
        <v>1102</v>
      </c>
      <c r="H187" s="3" t="s">
        <v>8</v>
      </c>
      <c r="I187" s="27">
        <v>21.105329999999999</v>
      </c>
      <c r="J187" s="27">
        <v>-101.73175999999999</v>
      </c>
      <c r="K187" s="3" t="s">
        <v>139</v>
      </c>
      <c r="L187" s="5" t="str">
        <f t="shared" si="4"/>
        <v>Ver en Google Maps</v>
      </c>
      <c r="M187" s="15">
        <v>1</v>
      </c>
      <c r="N187" s="7"/>
      <c r="O187" s="1">
        <f>DAY(Tabla1[[#This Row],[Fecha de rev]])</f>
        <v>0</v>
      </c>
      <c r="P187" s="1">
        <f>MONTH(Tabla1[[#This Row],[Fecha de rev]])</f>
        <v>1</v>
      </c>
      <c r="Q187" s="1">
        <f>YEAR(Tabla1[[#This Row],[Fecha de rev]])</f>
        <v>1900</v>
      </c>
      <c r="R187" s="1">
        <v>2</v>
      </c>
      <c r="S187" s="1" t="s">
        <v>138</v>
      </c>
      <c r="T187" s="1" t="s">
        <v>138</v>
      </c>
      <c r="U187" s="1" t="s">
        <v>138</v>
      </c>
      <c r="V187" s="1" t="s">
        <v>138</v>
      </c>
      <c r="W187" s="1" t="s">
        <v>138</v>
      </c>
      <c r="X187" s="1" t="s">
        <v>138</v>
      </c>
      <c r="Y187" s="1" t="s">
        <v>138</v>
      </c>
      <c r="Z187" s="1" t="str">
        <f>IF(Tabla1[[#This Row],[Bajada]] &lt; 14, "no", "si")</f>
        <v>no</v>
      </c>
      <c r="AC187" s="2" t="s">
        <v>968</v>
      </c>
      <c r="AD187" s="2" t="s">
        <v>957</v>
      </c>
      <c r="AE187" s="1">
        <f t="shared" si="5"/>
        <v>7</v>
      </c>
      <c r="AF187" s="1"/>
    </row>
    <row r="188" spans="1:32" x14ac:dyDescent="0.2">
      <c r="A188" s="14">
        <v>493</v>
      </c>
      <c r="B188" s="3" t="s">
        <v>956</v>
      </c>
      <c r="C188" s="27" t="s">
        <v>429</v>
      </c>
      <c r="D188" s="27" t="s">
        <v>17</v>
      </c>
      <c r="E188" s="4" t="s">
        <v>116</v>
      </c>
      <c r="F188" s="4" t="s">
        <v>602</v>
      </c>
      <c r="G188" s="4" t="s">
        <v>117</v>
      </c>
      <c r="H188" s="3" t="s">
        <v>8</v>
      </c>
      <c r="I188" s="27">
        <v>21.0822</v>
      </c>
      <c r="J188" s="27">
        <v>-101.586</v>
      </c>
      <c r="K188" s="3"/>
      <c r="L188" s="5" t="str">
        <f t="shared" si="4"/>
        <v>Ver en Google Maps</v>
      </c>
      <c r="M188" s="15">
        <v>1</v>
      </c>
      <c r="O188" s="1">
        <f>DAY(Tabla1[[#This Row],[Fecha de rev]])</f>
        <v>0</v>
      </c>
      <c r="P188" s="1">
        <f>MONTH(Tabla1[[#This Row],[Fecha de rev]])</f>
        <v>1</v>
      </c>
      <c r="Q188" s="1">
        <f>YEAR(Tabla1[[#This Row],[Fecha de rev]])</f>
        <v>1900</v>
      </c>
      <c r="Z188" s="1" t="str">
        <f>IF(Tabla1[[#This Row],[Bajada]] &lt; 14, "no", "si")</f>
        <v>no</v>
      </c>
      <c r="AC188" s="1"/>
      <c r="AF188" s="1"/>
    </row>
    <row r="189" spans="1:32" x14ac:dyDescent="0.2">
      <c r="A189" s="14">
        <v>494</v>
      </c>
      <c r="B189" s="3" t="s">
        <v>956</v>
      </c>
      <c r="C189" s="27" t="s">
        <v>429</v>
      </c>
      <c r="D189" s="27" t="s">
        <v>16</v>
      </c>
      <c r="E189" s="4" t="s">
        <v>118</v>
      </c>
      <c r="F189" s="4" t="s">
        <v>603</v>
      </c>
      <c r="G189" s="4" t="s">
        <v>1103</v>
      </c>
      <c r="H189" s="3" t="s">
        <v>8</v>
      </c>
      <c r="I189" s="27">
        <v>21.07273</v>
      </c>
      <c r="J189" s="27">
        <v>-101.62917</v>
      </c>
      <c r="K189" s="3"/>
      <c r="L189" s="5" t="str">
        <f t="shared" si="4"/>
        <v>Ver en Google Maps</v>
      </c>
      <c r="M189" s="15">
        <v>1</v>
      </c>
      <c r="O189" s="1">
        <f>DAY(Tabla1[[#This Row],[Fecha de rev]])</f>
        <v>0</v>
      </c>
      <c r="P189" s="1">
        <f>MONTH(Tabla1[[#This Row],[Fecha de rev]])</f>
        <v>1</v>
      </c>
      <c r="Q189" s="1">
        <f>YEAR(Tabla1[[#This Row],[Fecha de rev]])</f>
        <v>1900</v>
      </c>
      <c r="Z189" s="1" t="str">
        <f>IF(Tabla1[[#This Row],[Bajada]] &lt; 14, "no", "si")</f>
        <v>no</v>
      </c>
      <c r="AC189" s="1"/>
      <c r="AF189" s="1"/>
    </row>
    <row r="190" spans="1:32" x14ac:dyDescent="0.2">
      <c r="A190" s="14">
        <v>496</v>
      </c>
      <c r="B190" s="3" t="s">
        <v>956</v>
      </c>
      <c r="C190" s="27" t="s">
        <v>429</v>
      </c>
      <c r="D190" s="27" t="s">
        <v>16</v>
      </c>
      <c r="E190" s="4" t="s">
        <v>119</v>
      </c>
      <c r="F190" s="4" t="s">
        <v>604</v>
      </c>
      <c r="G190" s="4" t="s">
        <v>1043</v>
      </c>
      <c r="H190" s="3" t="s">
        <v>8</v>
      </c>
      <c r="I190" s="27">
        <v>21.072880000000001</v>
      </c>
      <c r="J190" s="27">
        <v>-101.6448</v>
      </c>
      <c r="K190" s="3"/>
      <c r="L190" s="5" t="str">
        <f t="shared" si="4"/>
        <v>Ver en Google Maps</v>
      </c>
      <c r="M190" s="15">
        <v>1</v>
      </c>
      <c r="O190" s="1">
        <f>DAY(Tabla1[[#This Row],[Fecha de rev]])</f>
        <v>0</v>
      </c>
      <c r="P190" s="1">
        <f>MONTH(Tabla1[[#This Row],[Fecha de rev]])</f>
        <v>1</v>
      </c>
      <c r="Q190" s="1">
        <f>YEAR(Tabla1[[#This Row],[Fecha de rev]])</f>
        <v>1900</v>
      </c>
      <c r="Z190" s="1" t="str">
        <f>IF(Tabla1[[#This Row],[Bajada]] &lt; 14, "no", "si")</f>
        <v>no</v>
      </c>
      <c r="AC190" s="1"/>
      <c r="AF190" s="1"/>
    </row>
    <row r="191" spans="1:32" x14ac:dyDescent="0.2">
      <c r="A191" s="14">
        <v>499</v>
      </c>
      <c r="B191" s="3" t="s">
        <v>956</v>
      </c>
      <c r="C191" s="27" t="s">
        <v>429</v>
      </c>
      <c r="D191" s="27" t="s">
        <v>16</v>
      </c>
      <c r="E191" s="4" t="s">
        <v>231</v>
      </c>
      <c r="F191" s="4" t="s">
        <v>605</v>
      </c>
      <c r="G191" s="4" t="s">
        <v>1104</v>
      </c>
      <c r="H191" s="3" t="s">
        <v>8</v>
      </c>
      <c r="I191" s="27">
        <v>21.143799999999999</v>
      </c>
      <c r="J191" s="27">
        <v>-101.74875</v>
      </c>
      <c r="K191" s="3" t="s">
        <v>139</v>
      </c>
      <c r="L191" s="5" t="str">
        <f t="shared" si="4"/>
        <v>Ver en Google Maps</v>
      </c>
      <c r="M191" s="15">
        <v>1</v>
      </c>
      <c r="N191" s="7">
        <v>45960</v>
      </c>
      <c r="O191" s="1">
        <f>DAY(Tabla1[[#This Row],[Fecha de rev]])</f>
        <v>30</v>
      </c>
      <c r="P191" s="1">
        <f>MONTH(Tabla1[[#This Row],[Fecha de rev]])</f>
        <v>10</v>
      </c>
      <c r="Q191" s="1">
        <f>YEAR(Tabla1[[#This Row],[Fecha de rev]])</f>
        <v>2025</v>
      </c>
      <c r="R191" s="1">
        <v>2</v>
      </c>
      <c r="S191" s="1" t="s">
        <v>138</v>
      </c>
      <c r="T191" s="1" t="s">
        <v>138</v>
      </c>
      <c r="U191" s="1" t="s">
        <v>138</v>
      </c>
      <c r="V191" s="1" t="s">
        <v>138</v>
      </c>
      <c r="W191" s="1" t="s">
        <v>138</v>
      </c>
      <c r="X191" s="1" t="s">
        <v>138</v>
      </c>
      <c r="Y191" s="1" t="s">
        <v>138</v>
      </c>
      <c r="Z191" s="1" t="str">
        <f>IF(Tabla1[[#This Row],[Bajada]] &lt; 14, "no", "si")</f>
        <v>si</v>
      </c>
      <c r="AA191" s="1">
        <v>105</v>
      </c>
      <c r="AB191" s="1">
        <v>17.5</v>
      </c>
      <c r="AC191" s="2" t="s">
        <v>968</v>
      </c>
      <c r="AD191" s="2" t="s">
        <v>954</v>
      </c>
      <c r="AE191" s="1">
        <f t="shared" si="5"/>
        <v>8</v>
      </c>
      <c r="AF191" s="1"/>
    </row>
    <row r="192" spans="1:32" x14ac:dyDescent="0.2">
      <c r="A192" s="14">
        <v>500</v>
      </c>
      <c r="B192" s="3" t="s">
        <v>956</v>
      </c>
      <c r="C192" s="27" t="s">
        <v>429</v>
      </c>
      <c r="D192" s="27" t="s">
        <v>16</v>
      </c>
      <c r="E192" s="4" t="s">
        <v>120</v>
      </c>
      <c r="F192" s="4" t="s">
        <v>606</v>
      </c>
      <c r="G192" s="4" t="s">
        <v>121</v>
      </c>
      <c r="H192" s="3" t="s">
        <v>8</v>
      </c>
      <c r="I192" s="27">
        <v>21.103470000000002</v>
      </c>
      <c r="J192" s="27">
        <v>-101.61317</v>
      </c>
      <c r="K192" s="3" t="s">
        <v>139</v>
      </c>
      <c r="L192" s="5" t="str">
        <f t="shared" si="4"/>
        <v>Ver en Google Maps</v>
      </c>
      <c r="M192" s="15">
        <v>1</v>
      </c>
      <c r="N192" s="7">
        <v>45957</v>
      </c>
      <c r="O192" s="1">
        <f>DAY(Tabla1[[#This Row],[Fecha de rev]])</f>
        <v>27</v>
      </c>
      <c r="P192" s="1">
        <f>MONTH(Tabla1[[#This Row],[Fecha de rev]])</f>
        <v>10</v>
      </c>
      <c r="Q192" s="1">
        <f>YEAR(Tabla1[[#This Row],[Fecha de rev]])</f>
        <v>2025</v>
      </c>
      <c r="R192" s="1">
        <v>2</v>
      </c>
      <c r="S192" s="1" t="s">
        <v>138</v>
      </c>
      <c r="T192" s="1" t="s">
        <v>138</v>
      </c>
      <c r="U192" s="1" t="s">
        <v>138</v>
      </c>
      <c r="V192" s="1" t="s">
        <v>138</v>
      </c>
      <c r="W192" s="1" t="s">
        <v>138</v>
      </c>
      <c r="X192" s="1" t="s">
        <v>138</v>
      </c>
      <c r="Y192" s="1" t="s">
        <v>138</v>
      </c>
      <c r="Z192" s="1" t="str">
        <f>IF(Tabla1[[#This Row],[Bajada]] &lt; 14, "no", "si")</f>
        <v>si</v>
      </c>
      <c r="AA192" s="1">
        <v>82.8</v>
      </c>
      <c r="AB192" s="1">
        <v>18.600000000000001</v>
      </c>
      <c r="AC192" s="2" t="s">
        <v>968</v>
      </c>
      <c r="AD192" s="2" t="s">
        <v>954</v>
      </c>
      <c r="AE192" s="1">
        <f t="shared" si="5"/>
        <v>8</v>
      </c>
      <c r="AF192" s="1" t="s">
        <v>3116</v>
      </c>
    </row>
    <row r="193" spans="1:32" x14ac:dyDescent="0.2">
      <c r="A193" s="14">
        <v>501</v>
      </c>
      <c r="B193" s="3" t="s">
        <v>956</v>
      </c>
      <c r="C193" s="27" t="s">
        <v>429</v>
      </c>
      <c r="D193" s="27" t="s">
        <v>16</v>
      </c>
      <c r="E193" s="4" t="s">
        <v>122</v>
      </c>
      <c r="F193" s="4" t="s">
        <v>607</v>
      </c>
      <c r="G193" s="4" t="s">
        <v>1105</v>
      </c>
      <c r="H193" s="3" t="s">
        <v>8</v>
      </c>
      <c r="I193" s="27">
        <v>21.080819999999999</v>
      </c>
      <c r="J193" s="27">
        <v>-101.61803</v>
      </c>
      <c r="K193" s="3"/>
      <c r="L193" s="5" t="str">
        <f t="shared" si="4"/>
        <v>Ver en Google Maps</v>
      </c>
      <c r="M193" s="15">
        <v>1</v>
      </c>
      <c r="O193" s="1">
        <f>DAY(Tabla1[[#This Row],[Fecha de rev]])</f>
        <v>0</v>
      </c>
      <c r="P193" s="1">
        <f>MONTH(Tabla1[[#This Row],[Fecha de rev]])</f>
        <v>1</v>
      </c>
      <c r="Q193" s="1">
        <f>YEAR(Tabla1[[#This Row],[Fecha de rev]])</f>
        <v>1900</v>
      </c>
      <c r="Z193" s="1" t="str">
        <f>IF(Tabla1[[#This Row],[Bajada]] &lt; 14, "no", "si")</f>
        <v>no</v>
      </c>
      <c r="AC193" s="1"/>
      <c r="AF193" s="1"/>
    </row>
    <row r="194" spans="1:32" x14ac:dyDescent="0.2">
      <c r="A194" s="14">
        <v>502</v>
      </c>
      <c r="B194" s="3" t="s">
        <v>956</v>
      </c>
      <c r="C194" s="27" t="s">
        <v>429</v>
      </c>
      <c r="D194" s="27" t="s">
        <v>16</v>
      </c>
      <c r="E194" s="4" t="s">
        <v>123</v>
      </c>
      <c r="F194" s="4" t="s">
        <v>608</v>
      </c>
      <c r="G194" s="4" t="s">
        <v>22</v>
      </c>
      <c r="H194" s="3" t="s">
        <v>8</v>
      </c>
      <c r="I194" s="27">
        <v>21.092179999999999</v>
      </c>
      <c r="J194" s="27">
        <v>-101.5907</v>
      </c>
      <c r="K194" s="3"/>
      <c r="L194" s="5" t="str">
        <f t="shared" si="4"/>
        <v>Ver en Google Maps</v>
      </c>
      <c r="M194" s="15">
        <v>1</v>
      </c>
      <c r="O194" s="1">
        <f>DAY(Tabla1[[#This Row],[Fecha de rev]])</f>
        <v>0</v>
      </c>
      <c r="P194" s="1">
        <f>MONTH(Tabla1[[#This Row],[Fecha de rev]])</f>
        <v>1</v>
      </c>
      <c r="Q194" s="1">
        <f>YEAR(Tabla1[[#This Row],[Fecha de rev]])</f>
        <v>1900</v>
      </c>
      <c r="Z194" s="1" t="str">
        <f>IF(Tabla1[[#This Row],[Bajada]] &lt; 14, "no", "si")</f>
        <v>no</v>
      </c>
      <c r="AC194" s="1"/>
      <c r="AF194" s="1"/>
    </row>
    <row r="195" spans="1:32" x14ac:dyDescent="0.2">
      <c r="A195" s="14">
        <v>504</v>
      </c>
      <c r="B195" s="3" t="s">
        <v>956</v>
      </c>
      <c r="C195" s="27" t="s">
        <v>429</v>
      </c>
      <c r="D195" s="27" t="s">
        <v>15</v>
      </c>
      <c r="E195" s="4" t="s">
        <v>232</v>
      </c>
      <c r="F195" s="4" t="s">
        <v>609</v>
      </c>
      <c r="G195" s="4" t="s">
        <v>1106</v>
      </c>
      <c r="H195" s="3" t="s">
        <v>8</v>
      </c>
      <c r="I195" s="27">
        <v>21.12556</v>
      </c>
      <c r="J195" s="27">
        <v>-101.68339</v>
      </c>
      <c r="K195" s="3" t="s">
        <v>139</v>
      </c>
      <c r="L195" s="5" t="str">
        <f t="shared" ref="L195:L258" si="6">HYPERLINK("https://www.google.com/maps?q=" &amp; I195 &amp; "," &amp; J195, "Ver en Google Maps")</f>
        <v>Ver en Google Maps</v>
      </c>
      <c r="M195" s="15">
        <v>2</v>
      </c>
      <c r="N195" s="7">
        <v>45954</v>
      </c>
      <c r="O195" s="1">
        <f>DAY(Tabla1[[#This Row],[Fecha de rev]])</f>
        <v>24</v>
      </c>
      <c r="P195" s="1">
        <f>MONTH(Tabla1[[#This Row],[Fecha de rev]])</f>
        <v>10</v>
      </c>
      <c r="Q195" s="1">
        <f>YEAR(Tabla1[[#This Row],[Fecha de rev]])</f>
        <v>2025</v>
      </c>
      <c r="R195" s="1">
        <v>2</v>
      </c>
      <c r="S195" s="1" t="s">
        <v>138</v>
      </c>
      <c r="T195" s="1" t="s">
        <v>138</v>
      </c>
      <c r="U195" s="1" t="s">
        <v>138</v>
      </c>
      <c r="V195" s="1" t="s">
        <v>138</v>
      </c>
      <c r="W195" s="1" t="s">
        <v>138</v>
      </c>
      <c r="X195" s="1" t="s">
        <v>138</v>
      </c>
      <c r="Y195" s="1" t="s">
        <v>138</v>
      </c>
      <c r="Z195" s="1" t="str">
        <f>IF(Tabla1[[#This Row],[Bajada]] &lt; 14, "no", "si")</f>
        <v>si</v>
      </c>
      <c r="AA195" s="1">
        <v>21.9</v>
      </c>
      <c r="AB195" s="1">
        <v>5.9</v>
      </c>
      <c r="AC195" s="2" t="s">
        <v>968</v>
      </c>
      <c r="AD195" s="2" t="s">
        <v>954</v>
      </c>
      <c r="AE195" s="1">
        <f t="shared" ref="AE195:AE258" si="7">COUNTIF(S195:Z195, "si")</f>
        <v>8</v>
      </c>
      <c r="AF195" s="1" t="s">
        <v>3116</v>
      </c>
    </row>
    <row r="196" spans="1:32" x14ac:dyDescent="0.2">
      <c r="A196" s="14">
        <v>510</v>
      </c>
      <c r="B196" s="3" t="s">
        <v>956</v>
      </c>
      <c r="C196" s="27" t="s">
        <v>429</v>
      </c>
      <c r="D196" s="27" t="s">
        <v>15</v>
      </c>
      <c r="E196" s="4" t="s">
        <v>124</v>
      </c>
      <c r="F196" s="4" t="s">
        <v>610</v>
      </c>
      <c r="G196" s="4" t="s">
        <v>1004</v>
      </c>
      <c r="H196" s="3" t="s">
        <v>8</v>
      </c>
      <c r="I196" s="27">
        <v>21.094529999999999</v>
      </c>
      <c r="J196" s="27">
        <v>-101.64948</v>
      </c>
      <c r="K196" s="3"/>
      <c r="L196" s="5" t="str">
        <f t="shared" si="6"/>
        <v>Ver en Google Maps</v>
      </c>
      <c r="M196" s="15">
        <v>2</v>
      </c>
      <c r="O196" s="1">
        <f>DAY(Tabla1[[#This Row],[Fecha de rev]])</f>
        <v>0</v>
      </c>
      <c r="P196" s="1">
        <f>MONTH(Tabla1[[#This Row],[Fecha de rev]])</f>
        <v>1</v>
      </c>
      <c r="Q196" s="1">
        <f>YEAR(Tabla1[[#This Row],[Fecha de rev]])</f>
        <v>1900</v>
      </c>
      <c r="Z196" s="1" t="str">
        <f>IF(Tabla1[[#This Row],[Bajada]] &lt; 14, "no", "si")</f>
        <v>no</v>
      </c>
      <c r="AC196" s="1"/>
      <c r="AF196" s="1"/>
    </row>
    <row r="197" spans="1:32" x14ac:dyDescent="0.2">
      <c r="A197" s="14">
        <v>514</v>
      </c>
      <c r="B197" s="3" t="s">
        <v>956</v>
      </c>
      <c r="C197" s="27" t="s">
        <v>429</v>
      </c>
      <c r="D197" s="27" t="s">
        <v>15</v>
      </c>
      <c r="E197" s="4" t="s">
        <v>125</v>
      </c>
      <c r="F197" s="4" t="s">
        <v>611</v>
      </c>
      <c r="G197" s="4" t="s">
        <v>1089</v>
      </c>
      <c r="H197" s="3" t="s">
        <v>8</v>
      </c>
      <c r="I197" s="27">
        <v>21.107859999999999</v>
      </c>
      <c r="J197" s="27">
        <v>-101.71378</v>
      </c>
      <c r="K197" s="3"/>
      <c r="L197" s="5" t="str">
        <f t="shared" si="6"/>
        <v>Ver en Google Maps</v>
      </c>
      <c r="M197" s="15">
        <v>2</v>
      </c>
      <c r="O197" s="1">
        <f>DAY(Tabla1[[#This Row],[Fecha de rev]])</f>
        <v>0</v>
      </c>
      <c r="P197" s="1">
        <f>MONTH(Tabla1[[#This Row],[Fecha de rev]])</f>
        <v>1</v>
      </c>
      <c r="Q197" s="1">
        <f>YEAR(Tabla1[[#This Row],[Fecha de rev]])</f>
        <v>1900</v>
      </c>
      <c r="Z197" s="1" t="str">
        <f>IF(Tabla1[[#This Row],[Bajada]] &lt; 14, "no", "si")</f>
        <v>no</v>
      </c>
      <c r="AC197" s="1"/>
      <c r="AF197" s="1"/>
    </row>
    <row r="198" spans="1:32" x14ac:dyDescent="0.2">
      <c r="A198" s="14">
        <v>516</v>
      </c>
      <c r="B198" s="3" t="s">
        <v>956</v>
      </c>
      <c r="C198" s="27" t="s">
        <v>429</v>
      </c>
      <c r="D198" s="27" t="s">
        <v>15</v>
      </c>
      <c r="E198" s="4" t="s">
        <v>233</v>
      </c>
      <c r="F198" s="4" t="s">
        <v>612</v>
      </c>
      <c r="G198" s="4" t="s">
        <v>998</v>
      </c>
      <c r="H198" s="3" t="s">
        <v>8</v>
      </c>
      <c r="I198" s="27">
        <v>21.120560000000001</v>
      </c>
      <c r="J198" s="27">
        <v>-101.73050000000001</v>
      </c>
      <c r="K198" s="3"/>
      <c r="L198" s="5" t="str">
        <f t="shared" si="6"/>
        <v>Ver en Google Maps</v>
      </c>
      <c r="M198" s="15">
        <v>2</v>
      </c>
      <c r="O198" s="1">
        <f>DAY(Tabla1[[#This Row],[Fecha de rev]])</f>
        <v>0</v>
      </c>
      <c r="P198" s="1">
        <f>MONTH(Tabla1[[#This Row],[Fecha de rev]])</f>
        <v>1</v>
      </c>
      <c r="Q198" s="1">
        <f>YEAR(Tabla1[[#This Row],[Fecha de rev]])</f>
        <v>1900</v>
      </c>
      <c r="Z198" s="1" t="str">
        <f>IF(Tabla1[[#This Row],[Bajada]] &lt; 14, "no", "si")</f>
        <v>no</v>
      </c>
      <c r="AC198" s="1"/>
      <c r="AF198" s="1"/>
    </row>
    <row r="199" spans="1:32" x14ac:dyDescent="0.2">
      <c r="A199" s="14">
        <v>519</v>
      </c>
      <c r="B199" s="3" t="s">
        <v>956</v>
      </c>
      <c r="C199" s="27" t="s">
        <v>429</v>
      </c>
      <c r="D199" s="27" t="s">
        <v>15</v>
      </c>
      <c r="E199" s="4" t="s">
        <v>234</v>
      </c>
      <c r="F199" s="4" t="s">
        <v>613</v>
      </c>
      <c r="G199" s="4" t="s">
        <v>1084</v>
      </c>
      <c r="H199" s="3" t="s">
        <v>8</v>
      </c>
      <c r="I199" s="27">
        <v>21.1022</v>
      </c>
      <c r="J199" s="27">
        <v>-101.69911999999999</v>
      </c>
      <c r="K199" s="3"/>
      <c r="L199" s="5" t="str">
        <f t="shared" si="6"/>
        <v>Ver en Google Maps</v>
      </c>
      <c r="M199" s="15">
        <v>2</v>
      </c>
      <c r="O199" s="1">
        <f>DAY(Tabla1[[#This Row],[Fecha de rev]])</f>
        <v>0</v>
      </c>
      <c r="P199" s="1">
        <f>MONTH(Tabla1[[#This Row],[Fecha de rev]])</f>
        <v>1</v>
      </c>
      <c r="Q199" s="1">
        <f>YEAR(Tabla1[[#This Row],[Fecha de rev]])</f>
        <v>1900</v>
      </c>
      <c r="Z199" s="1" t="str">
        <f>IF(Tabla1[[#This Row],[Bajada]] &lt; 14, "no", "si")</f>
        <v>no</v>
      </c>
      <c r="AC199" s="1"/>
      <c r="AF199" s="1"/>
    </row>
    <row r="200" spans="1:32" x14ac:dyDescent="0.2">
      <c r="A200" s="14">
        <v>522</v>
      </c>
      <c r="B200" s="3" t="s">
        <v>956</v>
      </c>
      <c r="C200" s="27" t="s">
        <v>429</v>
      </c>
      <c r="D200" s="27" t="s">
        <v>15</v>
      </c>
      <c r="E200" s="4" t="s">
        <v>235</v>
      </c>
      <c r="F200" s="4" t="s">
        <v>614</v>
      </c>
      <c r="G200" s="4" t="s">
        <v>1017</v>
      </c>
      <c r="H200" s="3" t="s">
        <v>8</v>
      </c>
      <c r="I200" s="27">
        <v>21.086290000000002</v>
      </c>
      <c r="J200" s="27">
        <v>-101.63558999999999</v>
      </c>
      <c r="K200" s="3"/>
      <c r="L200" s="5" t="str">
        <f t="shared" si="6"/>
        <v>Ver en Google Maps</v>
      </c>
      <c r="M200" s="15">
        <v>2</v>
      </c>
      <c r="O200" s="1">
        <f>DAY(Tabla1[[#This Row],[Fecha de rev]])</f>
        <v>0</v>
      </c>
      <c r="P200" s="1">
        <f>MONTH(Tabla1[[#This Row],[Fecha de rev]])</f>
        <v>1</v>
      </c>
      <c r="Q200" s="1">
        <f>YEAR(Tabla1[[#This Row],[Fecha de rev]])</f>
        <v>1900</v>
      </c>
      <c r="Z200" s="1" t="str">
        <f>IF(Tabla1[[#This Row],[Bajada]] &lt; 14, "no", "si")</f>
        <v>no</v>
      </c>
      <c r="AC200" s="1"/>
      <c r="AF200" s="1"/>
    </row>
    <row r="201" spans="1:32" x14ac:dyDescent="0.2">
      <c r="A201" s="14">
        <v>523</v>
      </c>
      <c r="B201" s="3" t="s">
        <v>956</v>
      </c>
      <c r="C201" s="27" t="s">
        <v>429</v>
      </c>
      <c r="D201" s="27" t="s">
        <v>15</v>
      </c>
      <c r="E201" s="4" t="s">
        <v>236</v>
      </c>
      <c r="F201" s="4" t="s">
        <v>615</v>
      </c>
      <c r="G201" s="4" t="s">
        <v>1107</v>
      </c>
      <c r="H201" s="3" t="s">
        <v>8</v>
      </c>
      <c r="I201" s="27">
        <v>21.127389999999998</v>
      </c>
      <c r="J201" s="27">
        <v>-101.74548</v>
      </c>
      <c r="K201" s="3"/>
      <c r="L201" s="5" t="str">
        <f t="shared" si="6"/>
        <v>Ver en Google Maps</v>
      </c>
      <c r="M201" s="15">
        <v>2</v>
      </c>
      <c r="O201" s="1">
        <f>DAY(Tabla1[[#This Row],[Fecha de rev]])</f>
        <v>0</v>
      </c>
      <c r="P201" s="1">
        <f>MONTH(Tabla1[[#This Row],[Fecha de rev]])</f>
        <v>1</v>
      </c>
      <c r="Q201" s="1">
        <f>YEAR(Tabla1[[#This Row],[Fecha de rev]])</f>
        <v>1900</v>
      </c>
      <c r="Z201" s="1" t="str">
        <f>IF(Tabla1[[#This Row],[Bajada]] &lt; 14, "no", "si")</f>
        <v>no</v>
      </c>
      <c r="AC201" s="1"/>
      <c r="AF201" s="1"/>
    </row>
    <row r="202" spans="1:32" x14ac:dyDescent="0.2">
      <c r="A202" s="14">
        <v>524</v>
      </c>
      <c r="B202" s="3" t="s">
        <v>956</v>
      </c>
      <c r="C202" s="27" t="s">
        <v>429</v>
      </c>
      <c r="D202" s="27" t="s">
        <v>15</v>
      </c>
      <c r="E202" s="4" t="s">
        <v>237</v>
      </c>
      <c r="F202" s="4" t="s">
        <v>616</v>
      </c>
      <c r="G202" s="4" t="s">
        <v>389</v>
      </c>
      <c r="H202" s="3" t="s">
        <v>8</v>
      </c>
      <c r="I202" s="27">
        <v>21.125060000000001</v>
      </c>
      <c r="J202" s="27">
        <v>-101.63764</v>
      </c>
      <c r="K202" s="3" t="s">
        <v>139</v>
      </c>
      <c r="L202" s="5" t="str">
        <f t="shared" si="6"/>
        <v>Ver en Google Maps</v>
      </c>
      <c r="M202" s="15">
        <v>2</v>
      </c>
      <c r="N202" s="7">
        <v>45955</v>
      </c>
      <c r="O202" s="1">
        <f>DAY(Tabla1[[#This Row],[Fecha de rev]])</f>
        <v>25</v>
      </c>
      <c r="P202" s="1">
        <f>MONTH(Tabla1[[#This Row],[Fecha de rev]])</f>
        <v>10</v>
      </c>
      <c r="Q202" s="1">
        <f>YEAR(Tabla1[[#This Row],[Fecha de rev]])</f>
        <v>2025</v>
      </c>
      <c r="R202" s="1">
        <v>2</v>
      </c>
      <c r="S202" s="1" t="s">
        <v>138</v>
      </c>
      <c r="T202" s="1" t="s">
        <v>138</v>
      </c>
      <c r="U202" s="1" t="s">
        <v>138</v>
      </c>
      <c r="V202" s="1" t="s">
        <v>138</v>
      </c>
      <c r="W202" s="1" t="s">
        <v>138</v>
      </c>
      <c r="X202" s="1" t="s">
        <v>138</v>
      </c>
      <c r="Y202" s="1" t="s">
        <v>138</v>
      </c>
      <c r="Z202" s="1" t="str">
        <f>IF(Tabla1[[#This Row],[Bajada]] &lt; 14, "no", "si")</f>
        <v>si</v>
      </c>
      <c r="AA202" s="1">
        <v>30.8</v>
      </c>
      <c r="AB202" s="1">
        <v>3.31</v>
      </c>
      <c r="AC202" s="2" t="s">
        <v>968</v>
      </c>
      <c r="AD202" s="2" t="s">
        <v>954</v>
      </c>
      <c r="AE202" s="1">
        <f t="shared" si="7"/>
        <v>8</v>
      </c>
      <c r="AF202" s="1" t="s">
        <v>3116</v>
      </c>
    </row>
    <row r="203" spans="1:32" x14ac:dyDescent="0.2">
      <c r="A203" s="14">
        <v>525</v>
      </c>
      <c r="B203" s="3" t="s">
        <v>956</v>
      </c>
      <c r="C203" s="27" t="s">
        <v>429</v>
      </c>
      <c r="D203" s="27" t="s">
        <v>17</v>
      </c>
      <c r="E203" s="4" t="s">
        <v>126</v>
      </c>
      <c r="F203" s="4" t="s">
        <v>617</v>
      </c>
      <c r="G203" s="4" t="s">
        <v>1108</v>
      </c>
      <c r="H203" s="3" t="s">
        <v>8</v>
      </c>
      <c r="I203" s="27">
        <v>21.092911999999998</v>
      </c>
      <c r="J203" s="27">
        <v>-101.68994600000001</v>
      </c>
      <c r="K203" s="3"/>
      <c r="L203" s="5" t="str">
        <f t="shared" si="6"/>
        <v>Ver en Google Maps</v>
      </c>
      <c r="M203" s="15">
        <v>1</v>
      </c>
      <c r="O203" s="1">
        <f>DAY(Tabla1[[#This Row],[Fecha de rev]])</f>
        <v>0</v>
      </c>
      <c r="P203" s="1">
        <f>MONTH(Tabla1[[#This Row],[Fecha de rev]])</f>
        <v>1</v>
      </c>
      <c r="Q203" s="1">
        <f>YEAR(Tabla1[[#This Row],[Fecha de rev]])</f>
        <v>1900</v>
      </c>
      <c r="Z203" s="1" t="str">
        <f>IF(Tabla1[[#This Row],[Bajada]] &lt; 14, "no", "si")</f>
        <v>no</v>
      </c>
      <c r="AC203" s="1"/>
      <c r="AF203" s="1"/>
    </row>
    <row r="204" spans="1:32" x14ac:dyDescent="0.2">
      <c r="A204" s="14">
        <v>532</v>
      </c>
      <c r="B204" s="3" t="s">
        <v>956</v>
      </c>
      <c r="C204" s="27" t="s">
        <v>429</v>
      </c>
      <c r="D204" s="27" t="s">
        <v>15</v>
      </c>
      <c r="E204" s="4" t="s">
        <v>238</v>
      </c>
      <c r="F204" s="4" t="s">
        <v>618</v>
      </c>
      <c r="G204" s="4" t="s">
        <v>1109</v>
      </c>
      <c r="H204" s="3" t="s">
        <v>8</v>
      </c>
      <c r="I204" s="27">
        <v>21.101707999999999</v>
      </c>
      <c r="J204" s="27">
        <v>-101.605785</v>
      </c>
      <c r="K204" s="3"/>
      <c r="L204" s="5" t="str">
        <f t="shared" si="6"/>
        <v>Ver en Google Maps</v>
      </c>
      <c r="M204" s="15">
        <v>2</v>
      </c>
      <c r="O204" s="1">
        <f>DAY(Tabla1[[#This Row],[Fecha de rev]])</f>
        <v>0</v>
      </c>
      <c r="P204" s="1">
        <f>MONTH(Tabla1[[#This Row],[Fecha de rev]])</f>
        <v>1</v>
      </c>
      <c r="Q204" s="1">
        <f>YEAR(Tabla1[[#This Row],[Fecha de rev]])</f>
        <v>1900</v>
      </c>
      <c r="Z204" s="1" t="str">
        <f>IF(Tabla1[[#This Row],[Bajada]] &lt; 14, "no", "si")</f>
        <v>no</v>
      </c>
      <c r="AC204" s="1"/>
      <c r="AF204" s="1"/>
    </row>
    <row r="205" spans="1:32" x14ac:dyDescent="0.2">
      <c r="A205" s="14">
        <v>533</v>
      </c>
      <c r="B205" s="3" t="s">
        <v>956</v>
      </c>
      <c r="C205" s="27" t="s">
        <v>429</v>
      </c>
      <c r="D205" s="27" t="s">
        <v>17</v>
      </c>
      <c r="E205" s="4" t="s">
        <v>239</v>
      </c>
      <c r="F205" s="4" t="s">
        <v>619</v>
      </c>
      <c r="G205" s="4" t="s">
        <v>240</v>
      </c>
      <c r="H205" s="3" t="s">
        <v>8</v>
      </c>
      <c r="I205" s="27">
        <v>21.133927</v>
      </c>
      <c r="J205" s="27">
        <v>-101.756713</v>
      </c>
      <c r="K205" s="3"/>
      <c r="L205" s="5" t="str">
        <f t="shared" si="6"/>
        <v>Ver en Google Maps</v>
      </c>
      <c r="M205" s="15">
        <v>1</v>
      </c>
      <c r="O205" s="1">
        <f>DAY(Tabla1[[#This Row],[Fecha de rev]])</f>
        <v>0</v>
      </c>
      <c r="P205" s="1">
        <f>MONTH(Tabla1[[#This Row],[Fecha de rev]])</f>
        <v>1</v>
      </c>
      <c r="Q205" s="1">
        <f>YEAR(Tabla1[[#This Row],[Fecha de rev]])</f>
        <v>1900</v>
      </c>
      <c r="Z205" s="1" t="str">
        <f>IF(Tabla1[[#This Row],[Bajada]] &lt; 14, "no", "si")</f>
        <v>no</v>
      </c>
      <c r="AC205" s="1"/>
      <c r="AF205" s="1"/>
    </row>
    <row r="206" spans="1:32" x14ac:dyDescent="0.2">
      <c r="A206" s="14">
        <v>534</v>
      </c>
      <c r="B206" s="3" t="s">
        <v>956</v>
      </c>
      <c r="C206" s="27" t="s">
        <v>429</v>
      </c>
      <c r="D206" s="27" t="s">
        <v>17</v>
      </c>
      <c r="E206" s="4" t="s">
        <v>241</v>
      </c>
      <c r="F206" s="4" t="s">
        <v>620</v>
      </c>
      <c r="G206" s="4" t="s">
        <v>1087</v>
      </c>
      <c r="H206" s="3" t="s">
        <v>8</v>
      </c>
      <c r="I206" s="27">
        <v>21.10286</v>
      </c>
      <c r="J206" s="27">
        <v>-101.602296</v>
      </c>
      <c r="K206" s="3"/>
      <c r="L206" s="5" t="str">
        <f t="shared" si="6"/>
        <v>Ver en Google Maps</v>
      </c>
      <c r="M206" s="15">
        <v>1</v>
      </c>
      <c r="O206" s="1">
        <f>DAY(Tabla1[[#This Row],[Fecha de rev]])</f>
        <v>0</v>
      </c>
      <c r="P206" s="1">
        <f>MONTH(Tabla1[[#This Row],[Fecha de rev]])</f>
        <v>1</v>
      </c>
      <c r="Q206" s="1">
        <f>YEAR(Tabla1[[#This Row],[Fecha de rev]])</f>
        <v>1900</v>
      </c>
      <c r="Z206" s="1" t="str">
        <f>IF(Tabla1[[#This Row],[Bajada]] &lt; 14, "no", "si")</f>
        <v>no</v>
      </c>
      <c r="AC206" s="1"/>
      <c r="AF206" s="1"/>
    </row>
    <row r="207" spans="1:32" x14ac:dyDescent="0.2">
      <c r="A207" s="14">
        <v>535</v>
      </c>
      <c r="B207" s="3" t="s">
        <v>956</v>
      </c>
      <c r="C207" s="27" t="s">
        <v>429</v>
      </c>
      <c r="D207" s="27" t="s">
        <v>17</v>
      </c>
      <c r="E207" s="4" t="s">
        <v>242</v>
      </c>
      <c r="F207" s="4" t="s">
        <v>621</v>
      </c>
      <c r="G207" s="4" t="s">
        <v>1110</v>
      </c>
      <c r="H207" s="3" t="s">
        <v>8</v>
      </c>
      <c r="I207" s="27">
        <v>21.103814</v>
      </c>
      <c r="J207" s="27">
        <v>-101.71387799999999</v>
      </c>
      <c r="K207" s="3"/>
      <c r="L207" s="5" t="str">
        <f t="shared" si="6"/>
        <v>Ver en Google Maps</v>
      </c>
      <c r="M207" s="15">
        <v>1</v>
      </c>
      <c r="O207" s="1">
        <f>DAY(Tabla1[[#This Row],[Fecha de rev]])</f>
        <v>0</v>
      </c>
      <c r="P207" s="1">
        <f>MONTH(Tabla1[[#This Row],[Fecha de rev]])</f>
        <v>1</v>
      </c>
      <c r="Q207" s="1">
        <f>YEAR(Tabla1[[#This Row],[Fecha de rev]])</f>
        <v>1900</v>
      </c>
      <c r="Z207" s="1" t="str">
        <f>IF(Tabla1[[#This Row],[Bajada]] &lt; 14, "no", "si")</f>
        <v>no</v>
      </c>
      <c r="AC207" s="1"/>
      <c r="AF207" s="1"/>
    </row>
    <row r="208" spans="1:32" x14ac:dyDescent="0.2">
      <c r="A208" s="14">
        <v>536</v>
      </c>
      <c r="B208" s="3" t="s">
        <v>956</v>
      </c>
      <c r="C208" s="27" t="s">
        <v>429</v>
      </c>
      <c r="D208" s="27" t="s">
        <v>17</v>
      </c>
      <c r="E208" s="4" t="s">
        <v>243</v>
      </c>
      <c r="F208" s="4" t="s">
        <v>622</v>
      </c>
      <c r="G208" s="4" t="s">
        <v>1111</v>
      </c>
      <c r="H208" s="3" t="s">
        <v>8</v>
      </c>
      <c r="I208" s="27">
        <v>21.079481000000001</v>
      </c>
      <c r="J208" s="27">
        <v>-101.642551</v>
      </c>
      <c r="K208" s="3"/>
      <c r="L208" s="5" t="str">
        <f t="shared" si="6"/>
        <v>Ver en Google Maps</v>
      </c>
      <c r="M208" s="15">
        <v>1</v>
      </c>
      <c r="O208" s="1">
        <f>DAY(Tabla1[[#This Row],[Fecha de rev]])</f>
        <v>0</v>
      </c>
      <c r="P208" s="1">
        <f>MONTH(Tabla1[[#This Row],[Fecha de rev]])</f>
        <v>1</v>
      </c>
      <c r="Q208" s="1">
        <f>YEAR(Tabla1[[#This Row],[Fecha de rev]])</f>
        <v>1900</v>
      </c>
      <c r="Z208" s="1" t="str">
        <f>IF(Tabla1[[#This Row],[Bajada]] &lt; 14, "no", "si")</f>
        <v>no</v>
      </c>
      <c r="AC208" s="1"/>
      <c r="AF208" s="1"/>
    </row>
    <row r="209" spans="1:32" x14ac:dyDescent="0.2">
      <c r="A209" s="14">
        <v>537</v>
      </c>
      <c r="B209" s="3" t="s">
        <v>956</v>
      </c>
      <c r="C209" s="27" t="s">
        <v>429</v>
      </c>
      <c r="D209" s="27" t="s">
        <v>17</v>
      </c>
      <c r="E209" s="4" t="s">
        <v>244</v>
      </c>
      <c r="F209" s="4" t="s">
        <v>623</v>
      </c>
      <c r="G209" s="4" t="s">
        <v>1112</v>
      </c>
      <c r="H209" s="3" t="s">
        <v>8</v>
      </c>
      <c r="I209" s="27">
        <v>21.123792999999999</v>
      </c>
      <c r="J209" s="27">
        <v>-101.643002</v>
      </c>
      <c r="K209" s="3" t="s">
        <v>139</v>
      </c>
      <c r="L209" s="5" t="str">
        <f t="shared" si="6"/>
        <v>Ver en Google Maps</v>
      </c>
      <c r="M209" s="15">
        <v>1</v>
      </c>
      <c r="N209" s="7">
        <v>45957</v>
      </c>
      <c r="O209" s="1">
        <f>DAY(Tabla1[[#This Row],[Fecha de rev]])</f>
        <v>27</v>
      </c>
      <c r="P209" s="1">
        <f>MONTH(Tabla1[[#This Row],[Fecha de rev]])</f>
        <v>10</v>
      </c>
      <c r="Q209" s="1">
        <f>YEAR(Tabla1[[#This Row],[Fecha de rev]])</f>
        <v>2025</v>
      </c>
      <c r="R209" s="1">
        <v>2</v>
      </c>
      <c r="S209" s="1" t="s">
        <v>138</v>
      </c>
      <c r="T209" s="1" t="s">
        <v>138</v>
      </c>
      <c r="U209" s="1" t="s">
        <v>138</v>
      </c>
      <c r="V209" s="1" t="s">
        <v>138</v>
      </c>
      <c r="W209" s="1" t="s">
        <v>138</v>
      </c>
      <c r="X209" s="1" t="s">
        <v>138</v>
      </c>
      <c r="Y209" s="1" t="s">
        <v>138</v>
      </c>
      <c r="Z209" s="1" t="str">
        <f>IF(Tabla1[[#This Row],[Bajada]] &lt; 14, "no", "si")</f>
        <v>si</v>
      </c>
      <c r="AA209" s="1">
        <v>125</v>
      </c>
      <c r="AB209" s="1">
        <v>102</v>
      </c>
      <c r="AC209" s="2" t="s">
        <v>972</v>
      </c>
      <c r="AD209" s="2" t="s">
        <v>957</v>
      </c>
      <c r="AE209" s="1">
        <f t="shared" si="7"/>
        <v>8</v>
      </c>
      <c r="AF209" s="1" t="s">
        <v>3116</v>
      </c>
    </row>
    <row r="210" spans="1:32" x14ac:dyDescent="0.2">
      <c r="A210" s="14">
        <v>545</v>
      </c>
      <c r="B210" s="3" t="s">
        <v>956</v>
      </c>
      <c r="C210" s="27" t="s">
        <v>429</v>
      </c>
      <c r="D210" s="27" t="s">
        <v>17</v>
      </c>
      <c r="E210" s="4" t="s">
        <v>245</v>
      </c>
      <c r="F210" s="4" t="s">
        <v>624</v>
      </c>
      <c r="G210" s="4" t="s">
        <v>1113</v>
      </c>
      <c r="H210" s="3" t="s">
        <v>8</v>
      </c>
      <c r="I210" s="27">
        <v>21.092140000000001</v>
      </c>
      <c r="J210" s="27">
        <v>-101.60608000000001</v>
      </c>
      <c r="K210" s="3"/>
      <c r="L210" s="5" t="str">
        <f t="shared" si="6"/>
        <v>Ver en Google Maps</v>
      </c>
      <c r="M210" s="15">
        <v>1</v>
      </c>
      <c r="O210" s="1">
        <f>DAY(Tabla1[[#This Row],[Fecha de rev]])</f>
        <v>0</v>
      </c>
      <c r="P210" s="1">
        <f>MONTH(Tabla1[[#This Row],[Fecha de rev]])</f>
        <v>1</v>
      </c>
      <c r="Q210" s="1">
        <f>YEAR(Tabla1[[#This Row],[Fecha de rev]])</f>
        <v>1900</v>
      </c>
      <c r="Z210" s="1" t="str">
        <f>IF(Tabla1[[#This Row],[Bajada]] &lt; 14, "no", "si")</f>
        <v>no</v>
      </c>
      <c r="AC210" s="1"/>
      <c r="AF210" s="1"/>
    </row>
    <row r="211" spans="1:32" x14ac:dyDescent="0.2">
      <c r="A211" s="14">
        <v>549</v>
      </c>
      <c r="B211" s="3" t="s">
        <v>956</v>
      </c>
      <c r="C211" s="27" t="s">
        <v>429</v>
      </c>
      <c r="D211" s="27" t="s">
        <v>17</v>
      </c>
      <c r="E211" s="4" t="s">
        <v>246</v>
      </c>
      <c r="F211" s="4" t="s">
        <v>625</v>
      </c>
      <c r="G211" s="4" t="s">
        <v>1037</v>
      </c>
      <c r="H211" s="3" t="s">
        <v>8</v>
      </c>
      <c r="I211" s="27">
        <v>21.126629999999999</v>
      </c>
      <c r="J211" s="27">
        <v>-101.71639</v>
      </c>
      <c r="K211" s="3"/>
      <c r="L211" s="5" t="str">
        <f t="shared" si="6"/>
        <v>Ver en Google Maps</v>
      </c>
      <c r="M211" s="15">
        <v>1</v>
      </c>
      <c r="O211" s="1">
        <f>DAY(Tabla1[[#This Row],[Fecha de rev]])</f>
        <v>0</v>
      </c>
      <c r="P211" s="1">
        <f>MONTH(Tabla1[[#This Row],[Fecha de rev]])</f>
        <v>1</v>
      </c>
      <c r="Q211" s="1">
        <f>YEAR(Tabla1[[#This Row],[Fecha de rev]])</f>
        <v>1900</v>
      </c>
      <c r="Z211" s="1" t="str">
        <f>IF(Tabla1[[#This Row],[Bajada]] &lt; 14, "no", "si")</f>
        <v>no</v>
      </c>
      <c r="AC211" s="1"/>
      <c r="AF211" s="1"/>
    </row>
    <row r="212" spans="1:32" x14ac:dyDescent="0.2">
      <c r="A212" s="14">
        <v>550</v>
      </c>
      <c r="B212" s="3" t="s">
        <v>956</v>
      </c>
      <c r="C212" s="27" t="s">
        <v>429</v>
      </c>
      <c r="D212" s="27" t="s">
        <v>17</v>
      </c>
      <c r="E212" s="4" t="s">
        <v>247</v>
      </c>
      <c r="F212" s="4" t="s">
        <v>626</v>
      </c>
      <c r="G212" s="4" t="s">
        <v>981</v>
      </c>
      <c r="H212" s="3" t="s">
        <v>8</v>
      </c>
      <c r="I212" s="27">
        <v>21.12866</v>
      </c>
      <c r="J212" s="27">
        <v>-101.74576999999999</v>
      </c>
      <c r="K212" s="3"/>
      <c r="L212" s="5" t="str">
        <f t="shared" si="6"/>
        <v>Ver en Google Maps</v>
      </c>
      <c r="M212" s="15">
        <v>1</v>
      </c>
      <c r="O212" s="1">
        <f>DAY(Tabla1[[#This Row],[Fecha de rev]])</f>
        <v>0</v>
      </c>
      <c r="P212" s="1">
        <f>MONTH(Tabla1[[#This Row],[Fecha de rev]])</f>
        <v>1</v>
      </c>
      <c r="Q212" s="1">
        <f>YEAR(Tabla1[[#This Row],[Fecha de rev]])</f>
        <v>1900</v>
      </c>
      <c r="Z212" s="1" t="str">
        <f>IF(Tabla1[[#This Row],[Bajada]] &lt; 14, "no", "si")</f>
        <v>no</v>
      </c>
      <c r="AC212" s="1"/>
      <c r="AF212" s="1"/>
    </row>
    <row r="213" spans="1:32" x14ac:dyDescent="0.2">
      <c r="A213" s="14">
        <v>552</v>
      </c>
      <c r="B213" s="3" t="s">
        <v>956</v>
      </c>
      <c r="C213" s="27" t="s">
        <v>429</v>
      </c>
      <c r="D213" s="27" t="s">
        <v>17</v>
      </c>
      <c r="E213" s="4" t="s">
        <v>248</v>
      </c>
      <c r="F213" s="4" t="s">
        <v>627</v>
      </c>
      <c r="G213" s="4" t="s">
        <v>1075</v>
      </c>
      <c r="H213" s="3" t="s">
        <v>8</v>
      </c>
      <c r="I213" s="27">
        <v>21.109089999999998</v>
      </c>
      <c r="J213" s="27">
        <v>-101.70023</v>
      </c>
      <c r="K213" s="3" t="s">
        <v>139</v>
      </c>
      <c r="L213" s="5" t="str">
        <f t="shared" si="6"/>
        <v>Ver en Google Maps</v>
      </c>
      <c r="M213" s="15">
        <v>1</v>
      </c>
      <c r="N213" s="7"/>
      <c r="O213" s="1">
        <f>DAY(Tabla1[[#This Row],[Fecha de rev]])</f>
        <v>0</v>
      </c>
      <c r="P213" s="1">
        <f>MONTH(Tabla1[[#This Row],[Fecha de rev]])</f>
        <v>1</v>
      </c>
      <c r="Q213" s="1">
        <f>YEAR(Tabla1[[#This Row],[Fecha de rev]])</f>
        <v>1900</v>
      </c>
      <c r="R213" s="1">
        <v>2</v>
      </c>
      <c r="S213" s="1" t="s">
        <v>138</v>
      </c>
      <c r="T213" s="1" t="s">
        <v>138</v>
      </c>
      <c r="U213" s="1" t="s">
        <v>138</v>
      </c>
      <c r="V213" s="1" t="s">
        <v>138</v>
      </c>
      <c r="W213" s="1" t="s">
        <v>138</v>
      </c>
      <c r="X213" s="1" t="s">
        <v>138</v>
      </c>
      <c r="Y213" s="1" t="s">
        <v>138</v>
      </c>
      <c r="Z213" s="1" t="str">
        <f>IF(Tabla1[[#This Row],[Bajada]] &lt; 14, "no", "si")</f>
        <v>no</v>
      </c>
      <c r="AC213" s="2" t="s">
        <v>968</v>
      </c>
      <c r="AD213" s="2" t="s">
        <v>957</v>
      </c>
      <c r="AE213" s="1">
        <f t="shared" si="7"/>
        <v>7</v>
      </c>
      <c r="AF213" s="1"/>
    </row>
    <row r="214" spans="1:32" x14ac:dyDescent="0.2">
      <c r="A214" s="14">
        <v>557</v>
      </c>
      <c r="B214" s="3" t="s">
        <v>956</v>
      </c>
      <c r="C214" s="27" t="s">
        <v>429</v>
      </c>
      <c r="D214" s="27" t="s">
        <v>17</v>
      </c>
      <c r="E214" s="4" t="s">
        <v>249</v>
      </c>
      <c r="F214" s="4" t="s">
        <v>628</v>
      </c>
      <c r="G214" s="4" t="s">
        <v>1114</v>
      </c>
      <c r="H214" s="3" t="s">
        <v>8</v>
      </c>
      <c r="I214" s="27">
        <v>21.13841</v>
      </c>
      <c r="J214" s="27">
        <v>-101.70959999999999</v>
      </c>
      <c r="K214" s="3" t="s">
        <v>139</v>
      </c>
      <c r="L214" s="5" t="str">
        <f t="shared" si="6"/>
        <v>Ver en Google Maps</v>
      </c>
      <c r="M214" s="15">
        <v>1</v>
      </c>
      <c r="N214" s="7">
        <v>45958</v>
      </c>
      <c r="O214" s="1">
        <f>DAY(Tabla1[[#This Row],[Fecha de rev]])</f>
        <v>28</v>
      </c>
      <c r="P214" s="1">
        <f>MONTH(Tabla1[[#This Row],[Fecha de rev]])</f>
        <v>10</v>
      </c>
      <c r="Q214" s="1">
        <f>YEAR(Tabla1[[#This Row],[Fecha de rev]])</f>
        <v>2025</v>
      </c>
      <c r="R214" s="1">
        <v>2</v>
      </c>
      <c r="S214" s="1" t="s">
        <v>138</v>
      </c>
      <c r="T214" s="1" t="s">
        <v>138</v>
      </c>
      <c r="U214" s="1" t="s">
        <v>138</v>
      </c>
      <c r="V214" s="1" t="s">
        <v>138</v>
      </c>
      <c r="W214" s="1" t="s">
        <v>138</v>
      </c>
      <c r="X214" s="1" t="s">
        <v>138</v>
      </c>
      <c r="Y214" s="1" t="s">
        <v>138</v>
      </c>
      <c r="Z214" s="1" t="str">
        <f>IF(Tabla1[[#This Row],[Bajada]] &lt; 14, "no", "si")</f>
        <v>si</v>
      </c>
      <c r="AA214" s="1">
        <v>14.7</v>
      </c>
      <c r="AB214" s="1">
        <v>2.17</v>
      </c>
      <c r="AC214" s="2" t="s">
        <v>968</v>
      </c>
      <c r="AD214" s="2" t="s">
        <v>954</v>
      </c>
      <c r="AE214" s="1">
        <f t="shared" si="7"/>
        <v>8</v>
      </c>
      <c r="AF214" s="1" t="s">
        <v>3116</v>
      </c>
    </row>
    <row r="215" spans="1:32" x14ac:dyDescent="0.2">
      <c r="A215" s="14">
        <v>558</v>
      </c>
      <c r="B215" s="3" t="s">
        <v>956</v>
      </c>
      <c r="C215" s="27" t="s">
        <v>429</v>
      </c>
      <c r="D215" s="27" t="s">
        <v>17</v>
      </c>
      <c r="E215" s="4" t="s">
        <v>250</v>
      </c>
      <c r="F215" s="4" t="s">
        <v>629</v>
      </c>
      <c r="G215" s="4" t="s">
        <v>1115</v>
      </c>
      <c r="H215" s="3" t="s">
        <v>8</v>
      </c>
      <c r="I215" s="27">
        <v>21.120460000000001</v>
      </c>
      <c r="J215" s="27">
        <v>-101.65685999999999</v>
      </c>
      <c r="K215" s="3" t="s">
        <v>139</v>
      </c>
      <c r="L215" s="5" t="str">
        <f t="shared" si="6"/>
        <v>Ver en Google Maps</v>
      </c>
      <c r="M215" s="15">
        <v>1</v>
      </c>
      <c r="N215" s="7">
        <v>45955</v>
      </c>
      <c r="O215" s="1">
        <f>DAY(Tabla1[[#This Row],[Fecha de rev]])</f>
        <v>25</v>
      </c>
      <c r="P215" s="1">
        <f>MONTH(Tabla1[[#This Row],[Fecha de rev]])</f>
        <v>10</v>
      </c>
      <c r="Q215" s="1">
        <f>YEAR(Tabla1[[#This Row],[Fecha de rev]])</f>
        <v>2025</v>
      </c>
      <c r="R215" s="1">
        <v>2</v>
      </c>
      <c r="S215" s="1" t="s">
        <v>138</v>
      </c>
      <c r="T215" s="1" t="s">
        <v>138</v>
      </c>
      <c r="U215" s="1" t="s">
        <v>138</v>
      </c>
      <c r="V215" s="1" t="s">
        <v>138</v>
      </c>
      <c r="W215" s="1" t="s">
        <v>138</v>
      </c>
      <c r="X215" s="1" t="s">
        <v>138</v>
      </c>
      <c r="Y215" s="1" t="s">
        <v>138</v>
      </c>
      <c r="Z215" s="1" t="str">
        <f>IF(Tabla1[[#This Row],[Bajada]] &lt; 14, "no", "si")</f>
        <v>si</v>
      </c>
      <c r="AA215" s="1">
        <v>23.6</v>
      </c>
      <c r="AB215" s="1">
        <v>15.7</v>
      </c>
      <c r="AC215" s="2" t="s">
        <v>968</v>
      </c>
      <c r="AD215" s="2" t="s">
        <v>957</v>
      </c>
      <c r="AE215" s="1">
        <f t="shared" si="7"/>
        <v>8</v>
      </c>
      <c r="AF215" s="1" t="s">
        <v>3116</v>
      </c>
    </row>
    <row r="216" spans="1:32" x14ac:dyDescent="0.2">
      <c r="A216" s="14">
        <v>559</v>
      </c>
      <c r="B216" s="3" t="s">
        <v>956</v>
      </c>
      <c r="C216" s="27" t="s">
        <v>429</v>
      </c>
      <c r="D216" s="27" t="s">
        <v>17</v>
      </c>
      <c r="E216" s="4" t="s">
        <v>251</v>
      </c>
      <c r="F216" s="4" t="s">
        <v>630</v>
      </c>
      <c r="G216" s="4" t="s">
        <v>1116</v>
      </c>
      <c r="H216" s="3" t="s">
        <v>8</v>
      </c>
      <c r="I216" s="27">
        <v>21.124780000000001</v>
      </c>
      <c r="J216" s="27">
        <v>-101.70632999999999</v>
      </c>
      <c r="K216" s="3" t="s">
        <v>139</v>
      </c>
      <c r="L216" s="5" t="str">
        <f t="shared" si="6"/>
        <v>Ver en Google Maps</v>
      </c>
      <c r="M216" s="15">
        <v>1</v>
      </c>
      <c r="N216" s="7">
        <v>45958</v>
      </c>
      <c r="O216" s="1">
        <f>DAY(Tabla1[[#This Row],[Fecha de rev]])</f>
        <v>28</v>
      </c>
      <c r="P216" s="1">
        <f>MONTH(Tabla1[[#This Row],[Fecha de rev]])</f>
        <v>10</v>
      </c>
      <c r="Q216" s="1">
        <f>YEAR(Tabla1[[#This Row],[Fecha de rev]])</f>
        <v>2025</v>
      </c>
      <c r="R216" s="1">
        <v>2</v>
      </c>
      <c r="S216" s="1" t="s">
        <v>138</v>
      </c>
      <c r="T216" s="1" t="s">
        <v>138</v>
      </c>
      <c r="U216" s="1" t="s">
        <v>138</v>
      </c>
      <c r="V216" s="1" t="s">
        <v>138</v>
      </c>
      <c r="W216" s="1" t="s">
        <v>138</v>
      </c>
      <c r="X216" s="1" t="s">
        <v>138</v>
      </c>
      <c r="Y216" s="1" t="s">
        <v>138</v>
      </c>
      <c r="Z216" s="1" t="str">
        <f>IF(Tabla1[[#This Row],[Bajada]] &lt; 14, "no", "si")</f>
        <v>si</v>
      </c>
      <c r="AA216" s="1">
        <v>95.4</v>
      </c>
      <c r="AB216" s="1">
        <v>19.3</v>
      </c>
      <c r="AC216" s="2" t="s">
        <v>968</v>
      </c>
      <c r="AD216" s="2" t="s">
        <v>954</v>
      </c>
      <c r="AE216" s="1">
        <f t="shared" si="7"/>
        <v>8</v>
      </c>
      <c r="AF216" s="1" t="s">
        <v>3116</v>
      </c>
    </row>
    <row r="217" spans="1:32" x14ac:dyDescent="0.2">
      <c r="A217" s="14">
        <v>563</v>
      </c>
      <c r="B217" s="3" t="s">
        <v>956</v>
      </c>
      <c r="C217" s="27" t="s">
        <v>429</v>
      </c>
      <c r="D217" s="27" t="s">
        <v>17</v>
      </c>
      <c r="E217" s="4" t="s">
        <v>127</v>
      </c>
      <c r="F217" s="4" t="s">
        <v>631</v>
      </c>
      <c r="G217" s="4" t="s">
        <v>128</v>
      </c>
      <c r="H217" s="3" t="s">
        <v>8</v>
      </c>
      <c r="I217" s="27">
        <v>21.113769999999999</v>
      </c>
      <c r="J217" s="27">
        <v>-101.62838000000001</v>
      </c>
      <c r="K217" s="3" t="s">
        <v>139</v>
      </c>
      <c r="L217" s="5" t="str">
        <f t="shared" si="6"/>
        <v>Ver en Google Maps</v>
      </c>
      <c r="M217" s="15">
        <v>1</v>
      </c>
      <c r="N217" s="7">
        <v>45957</v>
      </c>
      <c r="O217" s="1">
        <f>DAY(Tabla1[[#This Row],[Fecha de rev]])</f>
        <v>27</v>
      </c>
      <c r="P217" s="1">
        <f>MONTH(Tabla1[[#This Row],[Fecha de rev]])</f>
        <v>10</v>
      </c>
      <c r="Q217" s="1">
        <f>YEAR(Tabla1[[#This Row],[Fecha de rev]])</f>
        <v>2025</v>
      </c>
      <c r="R217" s="1">
        <v>2</v>
      </c>
      <c r="S217" s="1" t="s">
        <v>138</v>
      </c>
      <c r="T217" s="1" t="s">
        <v>138</v>
      </c>
      <c r="U217" s="1" t="s">
        <v>138</v>
      </c>
      <c r="V217" s="1" t="s">
        <v>138</v>
      </c>
      <c r="W217" s="1" t="s">
        <v>138</v>
      </c>
      <c r="X217" s="1" t="s">
        <v>138</v>
      </c>
      <c r="Y217" s="1" t="s">
        <v>138</v>
      </c>
      <c r="Z217" s="1" t="str">
        <f>IF(Tabla1[[#This Row],[Bajada]] &lt; 14, "no", "si")</f>
        <v>si</v>
      </c>
      <c r="AA217" s="1">
        <v>116</v>
      </c>
      <c r="AB217" s="1">
        <v>82.8</v>
      </c>
      <c r="AC217" s="2" t="s">
        <v>968</v>
      </c>
      <c r="AD217" s="2" t="s">
        <v>954</v>
      </c>
      <c r="AE217" s="1">
        <f t="shared" si="7"/>
        <v>8</v>
      </c>
      <c r="AF217" s="1" t="s">
        <v>3116</v>
      </c>
    </row>
    <row r="218" spans="1:32" x14ac:dyDescent="0.2">
      <c r="A218" s="14">
        <v>564</v>
      </c>
      <c r="B218" s="3" t="s">
        <v>956</v>
      </c>
      <c r="C218" s="27" t="s">
        <v>429</v>
      </c>
      <c r="D218" s="27" t="s">
        <v>17</v>
      </c>
      <c r="E218" s="4" t="s">
        <v>252</v>
      </c>
      <c r="F218" s="4" t="s">
        <v>632</v>
      </c>
      <c r="G218" s="4" t="s">
        <v>994</v>
      </c>
      <c r="H218" s="3" t="s">
        <v>8</v>
      </c>
      <c r="I218" s="27">
        <v>21.126570000000001</v>
      </c>
      <c r="J218" s="27">
        <v>-101.70193</v>
      </c>
      <c r="K218" s="3" t="s">
        <v>139</v>
      </c>
      <c r="L218" s="5" t="str">
        <f t="shared" si="6"/>
        <v>Ver en Google Maps</v>
      </c>
      <c r="M218" s="15">
        <v>1</v>
      </c>
      <c r="N218" s="7">
        <v>45958</v>
      </c>
      <c r="O218" s="1">
        <f>DAY(Tabla1[[#This Row],[Fecha de rev]])</f>
        <v>28</v>
      </c>
      <c r="P218" s="1">
        <f>MONTH(Tabla1[[#This Row],[Fecha de rev]])</f>
        <v>10</v>
      </c>
      <c r="Q218" s="1">
        <f>YEAR(Tabla1[[#This Row],[Fecha de rev]])</f>
        <v>2025</v>
      </c>
      <c r="R218" s="1">
        <v>2</v>
      </c>
      <c r="S218" s="1" t="s">
        <v>138</v>
      </c>
      <c r="T218" s="1" t="s">
        <v>138</v>
      </c>
      <c r="U218" s="1" t="s">
        <v>138</v>
      </c>
      <c r="V218" s="1" t="s">
        <v>138</v>
      </c>
      <c r="W218" s="1" t="s">
        <v>138</v>
      </c>
      <c r="X218" s="1" t="s">
        <v>138</v>
      </c>
      <c r="Y218" s="1" t="s">
        <v>138</v>
      </c>
      <c r="Z218" s="1" t="str">
        <f>IF(Tabla1[[#This Row],[Bajada]] &lt; 14, "no", "si")</f>
        <v>no</v>
      </c>
      <c r="AA218" s="1">
        <v>0</v>
      </c>
      <c r="AB218" s="1">
        <v>0</v>
      </c>
      <c r="AC218" s="2" t="s">
        <v>3110</v>
      </c>
      <c r="AD218" s="2" t="s">
        <v>954</v>
      </c>
      <c r="AE218" s="1">
        <f t="shared" si="7"/>
        <v>7</v>
      </c>
      <c r="AF218" s="1"/>
    </row>
    <row r="219" spans="1:32" x14ac:dyDescent="0.2">
      <c r="A219" s="14">
        <v>569</v>
      </c>
      <c r="B219" s="3" t="s">
        <v>956</v>
      </c>
      <c r="C219" s="27" t="s">
        <v>429</v>
      </c>
      <c r="D219" s="27" t="s">
        <v>17</v>
      </c>
      <c r="E219" s="4" t="s">
        <v>129</v>
      </c>
      <c r="F219" s="4" t="s">
        <v>633</v>
      </c>
      <c r="G219" s="4" t="s">
        <v>1009</v>
      </c>
      <c r="H219" s="3" t="s">
        <v>8</v>
      </c>
      <c r="I219" s="27">
        <v>21.108460000000001</v>
      </c>
      <c r="J219" s="27">
        <v>-101.69477999999999</v>
      </c>
      <c r="K219" s="3" t="s">
        <v>139</v>
      </c>
      <c r="L219" s="5" t="str">
        <f t="shared" si="6"/>
        <v>Ver en Google Maps</v>
      </c>
      <c r="M219" s="15">
        <v>1</v>
      </c>
      <c r="N219" s="7"/>
      <c r="O219" s="1">
        <f>DAY(Tabla1[[#This Row],[Fecha de rev]])</f>
        <v>0</v>
      </c>
      <c r="P219" s="1">
        <f>MONTH(Tabla1[[#This Row],[Fecha de rev]])</f>
        <v>1</v>
      </c>
      <c r="Q219" s="1">
        <f>YEAR(Tabla1[[#This Row],[Fecha de rev]])</f>
        <v>1900</v>
      </c>
      <c r="R219" s="1">
        <v>2</v>
      </c>
      <c r="S219" s="1" t="s">
        <v>138</v>
      </c>
      <c r="T219" s="1" t="s">
        <v>138</v>
      </c>
      <c r="U219" s="1" t="s">
        <v>138</v>
      </c>
      <c r="V219" s="1" t="s">
        <v>138</v>
      </c>
      <c r="W219" s="1" t="s">
        <v>138</v>
      </c>
      <c r="X219" s="1" t="s">
        <v>138</v>
      </c>
      <c r="Y219" s="1" t="s">
        <v>138</v>
      </c>
      <c r="Z219" s="1" t="str">
        <f>IF(Tabla1[[#This Row],[Bajada]] &lt; 14, "no", "si")</f>
        <v>no</v>
      </c>
      <c r="AC219" s="2" t="s">
        <v>968</v>
      </c>
      <c r="AD219" s="2" t="s">
        <v>954</v>
      </c>
      <c r="AE219" s="1">
        <f t="shared" si="7"/>
        <v>7</v>
      </c>
      <c r="AF219" s="1"/>
    </row>
    <row r="220" spans="1:32" x14ac:dyDescent="0.2">
      <c r="A220" s="14">
        <v>570</v>
      </c>
      <c r="B220" s="3" t="s">
        <v>956</v>
      </c>
      <c r="C220" s="27" t="s">
        <v>429</v>
      </c>
      <c r="D220" s="27" t="s">
        <v>17</v>
      </c>
      <c r="E220" s="4" t="s">
        <v>253</v>
      </c>
      <c r="F220" s="4" t="s">
        <v>634</v>
      </c>
      <c r="G220" s="4" t="s">
        <v>1117</v>
      </c>
      <c r="H220" s="3" t="s">
        <v>8</v>
      </c>
      <c r="I220" s="27">
        <v>21.098859999999998</v>
      </c>
      <c r="J220" s="27">
        <v>-101.64806</v>
      </c>
      <c r="K220" s="3" t="s">
        <v>139</v>
      </c>
      <c r="L220" s="5" t="str">
        <f t="shared" si="6"/>
        <v>Ver en Google Maps</v>
      </c>
      <c r="M220" s="15">
        <v>1</v>
      </c>
      <c r="N220" s="7"/>
      <c r="O220" s="1">
        <f>DAY(Tabla1[[#This Row],[Fecha de rev]])</f>
        <v>0</v>
      </c>
      <c r="P220" s="1">
        <f>MONTH(Tabla1[[#This Row],[Fecha de rev]])</f>
        <v>1</v>
      </c>
      <c r="Q220" s="1">
        <f>YEAR(Tabla1[[#This Row],[Fecha de rev]])</f>
        <v>1900</v>
      </c>
      <c r="R220" s="1">
        <v>2</v>
      </c>
      <c r="S220" s="1" t="s">
        <v>138</v>
      </c>
      <c r="T220" s="1" t="s">
        <v>138</v>
      </c>
      <c r="U220" s="1" t="s">
        <v>138</v>
      </c>
      <c r="V220" s="1" t="s">
        <v>138</v>
      </c>
      <c r="W220" s="1" t="s">
        <v>138</v>
      </c>
      <c r="X220" s="1" t="s">
        <v>138</v>
      </c>
      <c r="Y220" s="1" t="s">
        <v>138</v>
      </c>
      <c r="Z220" s="1" t="str">
        <f>IF(Tabla1[[#This Row],[Bajada]] &lt; 14, "no", "si")</f>
        <v>no</v>
      </c>
      <c r="AC220" s="2" t="s">
        <v>968</v>
      </c>
      <c r="AD220" s="2" t="s">
        <v>954</v>
      </c>
      <c r="AE220" s="1">
        <f t="shared" si="7"/>
        <v>7</v>
      </c>
      <c r="AF220" s="1"/>
    </row>
    <row r="221" spans="1:32" x14ac:dyDescent="0.2">
      <c r="A221" s="14">
        <v>575</v>
      </c>
      <c r="B221" s="3" t="s">
        <v>956</v>
      </c>
      <c r="C221" s="27" t="s">
        <v>429</v>
      </c>
      <c r="D221" s="27" t="s">
        <v>17</v>
      </c>
      <c r="E221" s="4" t="s">
        <v>254</v>
      </c>
      <c r="F221" s="4" t="s">
        <v>635</v>
      </c>
      <c r="G221" s="4" t="s">
        <v>1055</v>
      </c>
      <c r="H221" s="3" t="s">
        <v>8</v>
      </c>
      <c r="I221" s="27">
        <v>21.10624</v>
      </c>
      <c r="J221" s="27">
        <v>-101.64685</v>
      </c>
      <c r="K221" s="3" t="s">
        <v>139</v>
      </c>
      <c r="L221" s="5" t="str">
        <f t="shared" si="6"/>
        <v>Ver en Google Maps</v>
      </c>
      <c r="M221" s="15">
        <v>1</v>
      </c>
      <c r="N221" s="7"/>
      <c r="O221" s="1">
        <f>DAY(Tabla1[[#This Row],[Fecha de rev]])</f>
        <v>0</v>
      </c>
      <c r="P221" s="1">
        <f>MONTH(Tabla1[[#This Row],[Fecha de rev]])</f>
        <v>1</v>
      </c>
      <c r="Q221" s="1">
        <f>YEAR(Tabla1[[#This Row],[Fecha de rev]])</f>
        <v>1900</v>
      </c>
      <c r="R221" s="1">
        <v>2</v>
      </c>
      <c r="S221" s="1" t="s">
        <v>138</v>
      </c>
      <c r="T221" s="1" t="s">
        <v>138</v>
      </c>
      <c r="U221" s="1" t="s">
        <v>138</v>
      </c>
      <c r="V221" s="1" t="s">
        <v>138</v>
      </c>
      <c r="W221" s="1" t="s">
        <v>138</v>
      </c>
      <c r="X221" s="1" t="s">
        <v>138</v>
      </c>
      <c r="Y221" s="1" t="s">
        <v>138</v>
      </c>
      <c r="Z221" s="1" t="str">
        <f>IF(Tabla1[[#This Row],[Bajada]] &lt; 14, "no", "si")</f>
        <v>no</v>
      </c>
      <c r="AC221" s="2" t="s">
        <v>968</v>
      </c>
      <c r="AD221" s="2" t="s">
        <v>954</v>
      </c>
      <c r="AE221" s="1">
        <f t="shared" si="7"/>
        <v>7</v>
      </c>
      <c r="AF221" s="1"/>
    </row>
    <row r="222" spans="1:32" x14ac:dyDescent="0.2">
      <c r="A222" s="14">
        <v>577</v>
      </c>
      <c r="B222" s="3" t="s">
        <v>956</v>
      </c>
      <c r="C222" s="27" t="s">
        <v>429</v>
      </c>
      <c r="D222" s="27" t="s">
        <v>17</v>
      </c>
      <c r="E222" s="4" t="s">
        <v>130</v>
      </c>
      <c r="F222" s="4" t="s">
        <v>636</v>
      </c>
      <c r="G222" s="4" t="s">
        <v>1118</v>
      </c>
      <c r="H222" s="3" t="s">
        <v>8</v>
      </c>
      <c r="I222" s="27">
        <v>21.122833</v>
      </c>
      <c r="J222" s="27">
        <v>-101.651342</v>
      </c>
      <c r="K222" s="3" t="s">
        <v>139</v>
      </c>
      <c r="L222" s="5" t="str">
        <f t="shared" si="6"/>
        <v>Ver en Google Maps</v>
      </c>
      <c r="M222" s="15">
        <v>1</v>
      </c>
      <c r="N222" s="7">
        <v>45955</v>
      </c>
      <c r="O222" s="1">
        <f>DAY(Tabla1[[#This Row],[Fecha de rev]])</f>
        <v>25</v>
      </c>
      <c r="P222" s="1">
        <f>MONTH(Tabla1[[#This Row],[Fecha de rev]])</f>
        <v>10</v>
      </c>
      <c r="Q222" s="1">
        <f>YEAR(Tabla1[[#This Row],[Fecha de rev]])</f>
        <v>2025</v>
      </c>
      <c r="R222" s="1">
        <v>2</v>
      </c>
      <c r="S222" s="1" t="s">
        <v>934</v>
      </c>
      <c r="T222" s="1" t="s">
        <v>934</v>
      </c>
      <c r="U222" s="1" t="s">
        <v>934</v>
      </c>
      <c r="V222" s="1" t="s">
        <v>934</v>
      </c>
      <c r="W222" s="1" t="s">
        <v>934</v>
      </c>
      <c r="X222" s="1" t="s">
        <v>934</v>
      </c>
      <c r="Y222" s="1" t="s">
        <v>934</v>
      </c>
      <c r="Z222" s="1" t="str">
        <f>IF(Tabla1[[#This Row],[Bajada]] &lt; 14, "no", "si")</f>
        <v>no</v>
      </c>
      <c r="AA222" s="1">
        <v>0</v>
      </c>
      <c r="AB222" s="1">
        <v>0</v>
      </c>
      <c r="AC222" s="2" t="s">
        <v>3092</v>
      </c>
      <c r="AD222" s="2" t="s">
        <v>957</v>
      </c>
      <c r="AE222" s="1">
        <f t="shared" si="7"/>
        <v>0</v>
      </c>
      <c r="AF222" s="1" t="s">
        <v>3115</v>
      </c>
    </row>
    <row r="223" spans="1:32" x14ac:dyDescent="0.2">
      <c r="A223" s="14">
        <v>578</v>
      </c>
      <c r="B223" s="3" t="s">
        <v>956</v>
      </c>
      <c r="C223" s="27" t="s">
        <v>429</v>
      </c>
      <c r="D223" s="27" t="s">
        <v>17</v>
      </c>
      <c r="E223" s="4" t="s">
        <v>131</v>
      </c>
      <c r="F223" s="4" t="s">
        <v>637</v>
      </c>
      <c r="G223" s="4" t="s">
        <v>1119</v>
      </c>
      <c r="H223" s="3" t="s">
        <v>8</v>
      </c>
      <c r="I223" s="27">
        <v>21.072230000000001</v>
      </c>
      <c r="J223" s="27">
        <v>-101.63207</v>
      </c>
      <c r="K223" s="3"/>
      <c r="L223" s="5" t="str">
        <f t="shared" si="6"/>
        <v>Ver en Google Maps</v>
      </c>
      <c r="M223" s="15">
        <v>1</v>
      </c>
      <c r="O223" s="1">
        <f>DAY(Tabla1[[#This Row],[Fecha de rev]])</f>
        <v>0</v>
      </c>
      <c r="P223" s="1">
        <f>MONTH(Tabla1[[#This Row],[Fecha de rev]])</f>
        <v>1</v>
      </c>
      <c r="Q223" s="1">
        <f>YEAR(Tabla1[[#This Row],[Fecha de rev]])</f>
        <v>1900</v>
      </c>
      <c r="Z223" s="1" t="str">
        <f>IF(Tabla1[[#This Row],[Bajada]] &lt; 14, "no", "si")</f>
        <v>no</v>
      </c>
      <c r="AC223" s="1"/>
      <c r="AF223" s="1"/>
    </row>
    <row r="224" spans="1:32" x14ac:dyDescent="0.2">
      <c r="A224" s="14">
        <v>591</v>
      </c>
      <c r="B224" s="3" t="s">
        <v>956</v>
      </c>
      <c r="C224" s="27" t="s">
        <v>429</v>
      </c>
      <c r="D224" s="27" t="s">
        <v>17</v>
      </c>
      <c r="E224" s="4" t="s">
        <v>255</v>
      </c>
      <c r="F224" s="4" t="s">
        <v>638</v>
      </c>
      <c r="G224" s="4" t="s">
        <v>1049</v>
      </c>
      <c r="H224" s="3" t="s">
        <v>8</v>
      </c>
      <c r="I224" s="27">
        <v>21.099219999999999</v>
      </c>
      <c r="J224" s="27">
        <v>-101.69707</v>
      </c>
      <c r="K224" s="3" t="s">
        <v>139</v>
      </c>
      <c r="L224" s="5" t="str">
        <f t="shared" si="6"/>
        <v>Ver en Google Maps</v>
      </c>
      <c r="M224" s="15">
        <v>1</v>
      </c>
      <c r="N224" s="7"/>
      <c r="O224" s="1">
        <f>DAY(Tabla1[[#This Row],[Fecha de rev]])</f>
        <v>0</v>
      </c>
      <c r="P224" s="1">
        <f>MONTH(Tabla1[[#This Row],[Fecha de rev]])</f>
        <v>1</v>
      </c>
      <c r="Q224" s="1">
        <f>YEAR(Tabla1[[#This Row],[Fecha de rev]])</f>
        <v>1900</v>
      </c>
      <c r="R224" s="1">
        <v>2</v>
      </c>
      <c r="S224" s="1" t="s">
        <v>138</v>
      </c>
      <c r="T224" s="1" t="s">
        <v>138</v>
      </c>
      <c r="U224" s="1" t="s">
        <v>138</v>
      </c>
      <c r="V224" s="1" t="s">
        <v>138</v>
      </c>
      <c r="W224" s="1" t="s">
        <v>138</v>
      </c>
      <c r="X224" s="1" t="s">
        <v>138</v>
      </c>
      <c r="Y224" s="1" t="s">
        <v>138</v>
      </c>
      <c r="Z224" s="1" t="str">
        <f>IF(Tabla1[[#This Row],[Bajada]] &lt; 14, "no", "si")</f>
        <v>no</v>
      </c>
      <c r="AC224" s="2" t="s">
        <v>968</v>
      </c>
      <c r="AD224" s="2" t="s">
        <v>957</v>
      </c>
      <c r="AE224" s="1">
        <f t="shared" si="7"/>
        <v>7</v>
      </c>
      <c r="AF224" s="1"/>
    </row>
    <row r="225" spans="1:32" x14ac:dyDescent="0.2">
      <c r="A225" s="14">
        <v>592</v>
      </c>
      <c r="B225" s="3" t="s">
        <v>956</v>
      </c>
      <c r="C225" s="27" t="s">
        <v>429</v>
      </c>
      <c r="D225" s="27" t="s">
        <v>17</v>
      </c>
      <c r="E225" s="4" t="s">
        <v>256</v>
      </c>
      <c r="F225" s="4" t="s">
        <v>639</v>
      </c>
      <c r="G225" s="4" t="s">
        <v>1120</v>
      </c>
      <c r="H225" s="3" t="s">
        <v>8</v>
      </c>
      <c r="I225" s="27">
        <v>21.12124</v>
      </c>
      <c r="J225" s="27">
        <v>-101.71771</v>
      </c>
      <c r="K225" s="3" t="s">
        <v>139</v>
      </c>
      <c r="L225" s="5" t="str">
        <f t="shared" si="6"/>
        <v>Ver en Google Maps</v>
      </c>
      <c r="M225" s="15">
        <v>1</v>
      </c>
      <c r="N225" s="7"/>
      <c r="O225" s="1">
        <f>DAY(Tabla1[[#This Row],[Fecha de rev]])</f>
        <v>0</v>
      </c>
      <c r="P225" s="1">
        <f>MONTH(Tabla1[[#This Row],[Fecha de rev]])</f>
        <v>1</v>
      </c>
      <c r="Q225" s="1">
        <f>YEAR(Tabla1[[#This Row],[Fecha de rev]])</f>
        <v>1900</v>
      </c>
      <c r="R225" s="1">
        <v>2</v>
      </c>
      <c r="S225" s="1" t="s">
        <v>138</v>
      </c>
      <c r="T225" s="1" t="s">
        <v>138</v>
      </c>
      <c r="U225" s="1" t="s">
        <v>138</v>
      </c>
      <c r="V225" s="1" t="s">
        <v>138</v>
      </c>
      <c r="W225" s="1" t="s">
        <v>138</v>
      </c>
      <c r="X225" s="1" t="s">
        <v>138</v>
      </c>
      <c r="Y225" s="1" t="s">
        <v>138</v>
      </c>
      <c r="Z225" s="1" t="str">
        <f>IF(Tabla1[[#This Row],[Bajada]] &lt; 14, "no", "si")</f>
        <v>no</v>
      </c>
      <c r="AC225" s="2" t="s">
        <v>968</v>
      </c>
      <c r="AD225" s="2" t="s">
        <v>954</v>
      </c>
      <c r="AE225" s="1">
        <f t="shared" si="7"/>
        <v>7</v>
      </c>
      <c r="AF225" s="1"/>
    </row>
    <row r="226" spans="1:32" x14ac:dyDescent="0.2">
      <c r="A226" s="14">
        <v>596</v>
      </c>
      <c r="B226" s="3" t="s">
        <v>956</v>
      </c>
      <c r="C226" s="27" t="s">
        <v>429</v>
      </c>
      <c r="D226" s="27" t="s">
        <v>17</v>
      </c>
      <c r="E226" s="4" t="s">
        <v>257</v>
      </c>
      <c r="F226" s="4" t="s">
        <v>640</v>
      </c>
      <c r="G226" s="4" t="s">
        <v>121</v>
      </c>
      <c r="H226" s="3" t="s">
        <v>8</v>
      </c>
      <c r="I226" s="27">
        <v>21.104310000000002</v>
      </c>
      <c r="J226" s="27">
        <v>-101.61639</v>
      </c>
      <c r="K226" s="3"/>
      <c r="L226" s="5" t="str">
        <f t="shared" si="6"/>
        <v>Ver en Google Maps</v>
      </c>
      <c r="M226" s="15">
        <v>1</v>
      </c>
      <c r="O226" s="1">
        <f>DAY(Tabla1[[#This Row],[Fecha de rev]])</f>
        <v>0</v>
      </c>
      <c r="P226" s="1">
        <f>MONTH(Tabla1[[#This Row],[Fecha de rev]])</f>
        <v>1</v>
      </c>
      <c r="Q226" s="1">
        <f>YEAR(Tabla1[[#This Row],[Fecha de rev]])</f>
        <v>1900</v>
      </c>
      <c r="Z226" s="1" t="str">
        <f>IF(Tabla1[[#This Row],[Bajada]] &lt; 14, "no", "si")</f>
        <v>no</v>
      </c>
      <c r="AC226" s="1"/>
      <c r="AF226" s="1"/>
    </row>
    <row r="227" spans="1:32" x14ac:dyDescent="0.2">
      <c r="A227" s="14">
        <v>599</v>
      </c>
      <c r="B227" s="3" t="s">
        <v>956</v>
      </c>
      <c r="C227" s="27" t="s">
        <v>429</v>
      </c>
      <c r="D227" s="27" t="s">
        <v>17</v>
      </c>
      <c r="E227" s="4" t="s">
        <v>258</v>
      </c>
      <c r="F227" s="4" t="s">
        <v>641</v>
      </c>
      <c r="G227" s="4" t="s">
        <v>1102</v>
      </c>
      <c r="H227" s="3" t="s">
        <v>8</v>
      </c>
      <c r="I227" s="27">
        <v>21.1051</v>
      </c>
      <c r="J227" s="27">
        <v>-101.73101</v>
      </c>
      <c r="K227" s="3" t="s">
        <v>139</v>
      </c>
      <c r="L227" s="5" t="str">
        <f t="shared" si="6"/>
        <v>Ver en Google Maps</v>
      </c>
      <c r="M227" s="15">
        <v>1</v>
      </c>
      <c r="N227" s="7"/>
      <c r="O227" s="1">
        <f>DAY(Tabla1[[#This Row],[Fecha de rev]])</f>
        <v>0</v>
      </c>
      <c r="P227" s="1">
        <f>MONTH(Tabla1[[#This Row],[Fecha de rev]])</f>
        <v>1</v>
      </c>
      <c r="Q227" s="1">
        <f>YEAR(Tabla1[[#This Row],[Fecha de rev]])</f>
        <v>1900</v>
      </c>
      <c r="R227" s="1">
        <v>2</v>
      </c>
      <c r="S227" s="1" t="s">
        <v>138</v>
      </c>
      <c r="T227" s="1" t="s">
        <v>138</v>
      </c>
      <c r="U227" s="1" t="s">
        <v>138</v>
      </c>
      <c r="V227" s="1" t="s">
        <v>138</v>
      </c>
      <c r="W227" s="1" t="s">
        <v>138</v>
      </c>
      <c r="X227" s="1" t="s">
        <v>138</v>
      </c>
      <c r="Y227" s="1" t="s">
        <v>138</v>
      </c>
      <c r="Z227" s="1" t="str">
        <f>IF(Tabla1[[#This Row],[Bajada]] &lt; 14, "no", "si")</f>
        <v>no</v>
      </c>
      <c r="AC227" s="2" t="s">
        <v>968</v>
      </c>
      <c r="AD227" s="2" t="s">
        <v>954</v>
      </c>
      <c r="AE227" s="1">
        <f t="shared" si="7"/>
        <v>7</v>
      </c>
      <c r="AF227" s="1"/>
    </row>
    <row r="228" spans="1:32" x14ac:dyDescent="0.2">
      <c r="A228" s="14">
        <v>601</v>
      </c>
      <c r="B228" s="3" t="s">
        <v>956</v>
      </c>
      <c r="C228" s="27" t="s">
        <v>429</v>
      </c>
      <c r="D228" s="27" t="s">
        <v>17</v>
      </c>
      <c r="E228" s="4" t="s">
        <v>259</v>
      </c>
      <c r="F228" s="4" t="s">
        <v>642</v>
      </c>
      <c r="G228" s="4" t="s">
        <v>1026</v>
      </c>
      <c r="H228" s="3" t="s">
        <v>8</v>
      </c>
      <c r="I228" s="27">
        <v>21.12068</v>
      </c>
      <c r="J228" s="27">
        <v>-101.6384</v>
      </c>
      <c r="K228" s="3" t="s">
        <v>139</v>
      </c>
      <c r="L228" s="5" t="str">
        <f t="shared" si="6"/>
        <v>Ver en Google Maps</v>
      </c>
      <c r="M228" s="15">
        <v>1</v>
      </c>
      <c r="N228" s="7">
        <v>45955</v>
      </c>
      <c r="O228" s="1">
        <f>DAY(Tabla1[[#This Row],[Fecha de rev]])</f>
        <v>25</v>
      </c>
      <c r="P228" s="1">
        <f>MONTH(Tabla1[[#This Row],[Fecha de rev]])</f>
        <v>10</v>
      </c>
      <c r="Q228" s="1">
        <f>YEAR(Tabla1[[#This Row],[Fecha de rev]])</f>
        <v>2025</v>
      </c>
      <c r="R228" s="1">
        <v>2</v>
      </c>
      <c r="S228" s="1" t="s">
        <v>138</v>
      </c>
      <c r="T228" s="1" t="s">
        <v>138</v>
      </c>
      <c r="U228" s="1" t="s">
        <v>138</v>
      </c>
      <c r="V228" s="1" t="s">
        <v>138</v>
      </c>
      <c r="W228" s="1" t="s">
        <v>138</v>
      </c>
      <c r="X228" s="1" t="s">
        <v>138</v>
      </c>
      <c r="Y228" s="1" t="s">
        <v>138</v>
      </c>
      <c r="Z228" s="1" t="str">
        <f>IF(Tabla1[[#This Row],[Bajada]] &lt; 14, "no", "si")</f>
        <v>no</v>
      </c>
      <c r="AA228" s="1">
        <v>0</v>
      </c>
      <c r="AB228" s="1">
        <v>0</v>
      </c>
      <c r="AC228" s="2" t="s">
        <v>3091</v>
      </c>
      <c r="AD228" s="2" t="s">
        <v>954</v>
      </c>
      <c r="AE228" s="1">
        <f t="shared" si="7"/>
        <v>7</v>
      </c>
      <c r="AF228" s="1" t="s">
        <v>3115</v>
      </c>
    </row>
    <row r="229" spans="1:32" x14ac:dyDescent="0.2">
      <c r="A229" s="14">
        <v>602</v>
      </c>
      <c r="B229" s="3" t="s">
        <v>956</v>
      </c>
      <c r="C229" s="27" t="s">
        <v>429</v>
      </c>
      <c r="D229" s="27" t="s">
        <v>17</v>
      </c>
      <c r="E229" s="4" t="s">
        <v>260</v>
      </c>
      <c r="F229" s="4" t="s">
        <v>643</v>
      </c>
      <c r="G229" s="4" t="s">
        <v>70</v>
      </c>
      <c r="H229" s="3" t="s">
        <v>8</v>
      </c>
      <c r="I229" s="27">
        <v>21.10586</v>
      </c>
      <c r="J229" s="27">
        <v>-101.68668</v>
      </c>
      <c r="K229" s="3" t="s">
        <v>139</v>
      </c>
      <c r="L229" s="5" t="str">
        <f t="shared" si="6"/>
        <v>Ver en Google Maps</v>
      </c>
      <c r="M229" s="15">
        <v>1</v>
      </c>
      <c r="N229" s="7"/>
      <c r="O229" s="1">
        <f>DAY(Tabla1[[#This Row],[Fecha de rev]])</f>
        <v>0</v>
      </c>
      <c r="P229" s="1">
        <f>MONTH(Tabla1[[#This Row],[Fecha de rev]])</f>
        <v>1</v>
      </c>
      <c r="Q229" s="1">
        <f>YEAR(Tabla1[[#This Row],[Fecha de rev]])</f>
        <v>1900</v>
      </c>
      <c r="R229" s="1">
        <v>2</v>
      </c>
      <c r="S229" s="1" t="s">
        <v>138</v>
      </c>
      <c r="T229" s="1" t="s">
        <v>138</v>
      </c>
      <c r="U229" s="1" t="s">
        <v>138</v>
      </c>
      <c r="V229" s="1" t="s">
        <v>138</v>
      </c>
      <c r="W229" s="1" t="s">
        <v>138</v>
      </c>
      <c r="X229" s="1" t="s">
        <v>138</v>
      </c>
      <c r="Y229" s="1" t="s">
        <v>138</v>
      </c>
      <c r="Z229" s="1" t="str">
        <f>IF(Tabla1[[#This Row],[Bajada]] &lt; 14, "no", "si")</f>
        <v>no</v>
      </c>
      <c r="AC229" s="2" t="s">
        <v>968</v>
      </c>
      <c r="AD229" s="2" t="s">
        <v>954</v>
      </c>
      <c r="AE229" s="1">
        <f t="shared" si="7"/>
        <v>7</v>
      </c>
      <c r="AF229" s="1"/>
    </row>
    <row r="230" spans="1:32" x14ac:dyDescent="0.2">
      <c r="A230" s="14">
        <v>606</v>
      </c>
      <c r="B230" s="3" t="s">
        <v>956</v>
      </c>
      <c r="C230" s="27" t="s">
        <v>429</v>
      </c>
      <c r="D230" s="27" t="s">
        <v>17</v>
      </c>
      <c r="E230" s="4" t="s">
        <v>261</v>
      </c>
      <c r="F230" s="4" t="s">
        <v>644</v>
      </c>
      <c r="G230" s="4" t="s">
        <v>1121</v>
      </c>
      <c r="H230" s="3" t="s">
        <v>8</v>
      </c>
      <c r="I230" s="27">
        <v>21.098980000000001</v>
      </c>
      <c r="J230" s="27">
        <v>-101.70238000000001</v>
      </c>
      <c r="K230" s="3" t="s">
        <v>139</v>
      </c>
      <c r="L230" s="5" t="str">
        <f t="shared" si="6"/>
        <v>Ver en Google Maps</v>
      </c>
      <c r="M230" s="15">
        <v>1</v>
      </c>
      <c r="N230" s="7"/>
      <c r="O230" s="1">
        <f>DAY(Tabla1[[#This Row],[Fecha de rev]])</f>
        <v>0</v>
      </c>
      <c r="P230" s="1">
        <f>MONTH(Tabla1[[#This Row],[Fecha de rev]])</f>
        <v>1</v>
      </c>
      <c r="Q230" s="1">
        <f>YEAR(Tabla1[[#This Row],[Fecha de rev]])</f>
        <v>1900</v>
      </c>
      <c r="R230" s="1">
        <v>2</v>
      </c>
      <c r="S230" s="1" t="s">
        <v>138</v>
      </c>
      <c r="T230" s="1" t="s">
        <v>138</v>
      </c>
      <c r="U230" s="1" t="s">
        <v>138</v>
      </c>
      <c r="V230" s="1" t="s">
        <v>138</v>
      </c>
      <c r="W230" s="1" t="s">
        <v>138</v>
      </c>
      <c r="X230" s="1" t="s">
        <v>138</v>
      </c>
      <c r="Y230" s="1" t="s">
        <v>138</v>
      </c>
      <c r="Z230" s="1" t="str">
        <f>IF(Tabla1[[#This Row],[Bajada]] &lt; 14, "no", "si")</f>
        <v>no</v>
      </c>
      <c r="AC230" s="2" t="s">
        <v>968</v>
      </c>
      <c r="AD230" s="2" t="s">
        <v>954</v>
      </c>
      <c r="AE230" s="1">
        <f t="shared" si="7"/>
        <v>7</v>
      </c>
      <c r="AF230" s="1"/>
    </row>
    <row r="231" spans="1:32" x14ac:dyDescent="0.2">
      <c r="A231" s="14">
        <v>607</v>
      </c>
      <c r="B231" s="3" t="s">
        <v>956</v>
      </c>
      <c r="C231" s="27" t="s">
        <v>429</v>
      </c>
      <c r="D231" s="27" t="s">
        <v>16</v>
      </c>
      <c r="E231" s="4" t="s">
        <v>262</v>
      </c>
      <c r="F231" s="4" t="s">
        <v>645</v>
      </c>
      <c r="G231" s="4" t="s">
        <v>1023</v>
      </c>
      <c r="H231" s="3" t="s">
        <v>8</v>
      </c>
      <c r="I231" s="27">
        <v>21.094570000000001</v>
      </c>
      <c r="J231" s="27">
        <v>-101.72092000000001</v>
      </c>
      <c r="K231" s="3"/>
      <c r="L231" s="5" t="str">
        <f t="shared" si="6"/>
        <v>Ver en Google Maps</v>
      </c>
      <c r="M231" s="15">
        <v>1</v>
      </c>
      <c r="O231" s="1">
        <f>DAY(Tabla1[[#This Row],[Fecha de rev]])</f>
        <v>0</v>
      </c>
      <c r="P231" s="1">
        <f>MONTH(Tabla1[[#This Row],[Fecha de rev]])</f>
        <v>1</v>
      </c>
      <c r="Q231" s="1">
        <f>YEAR(Tabla1[[#This Row],[Fecha de rev]])</f>
        <v>1900</v>
      </c>
      <c r="Z231" s="1" t="str">
        <f>IF(Tabla1[[#This Row],[Bajada]] &lt; 14, "no", "si")</f>
        <v>no</v>
      </c>
      <c r="AC231" s="1"/>
      <c r="AF231" s="1"/>
    </row>
    <row r="232" spans="1:32" x14ac:dyDescent="0.2">
      <c r="A232" s="14">
        <v>632</v>
      </c>
      <c r="B232" s="3" t="s">
        <v>956</v>
      </c>
      <c r="C232" s="27" t="s">
        <v>429</v>
      </c>
      <c r="D232" s="27" t="s">
        <v>16</v>
      </c>
      <c r="E232" s="4" t="s">
        <v>263</v>
      </c>
      <c r="F232" s="4" t="s">
        <v>646</v>
      </c>
      <c r="G232" s="4" t="s">
        <v>360</v>
      </c>
      <c r="H232" s="3" t="s">
        <v>8</v>
      </c>
      <c r="I232" s="27">
        <v>21.120360000000002</v>
      </c>
      <c r="J232" s="27">
        <v>-101.68349000000001</v>
      </c>
      <c r="K232" s="3" t="s">
        <v>139</v>
      </c>
      <c r="L232" s="5" t="str">
        <f t="shared" si="6"/>
        <v>Ver en Google Maps</v>
      </c>
      <c r="M232" s="15">
        <v>1</v>
      </c>
      <c r="N232" s="7">
        <v>45954</v>
      </c>
      <c r="O232" s="1">
        <f>DAY(Tabla1[[#This Row],[Fecha de rev]])</f>
        <v>24</v>
      </c>
      <c r="P232" s="1">
        <f>MONTH(Tabla1[[#This Row],[Fecha de rev]])</f>
        <v>10</v>
      </c>
      <c r="Q232" s="1">
        <f>YEAR(Tabla1[[#This Row],[Fecha de rev]])</f>
        <v>2025</v>
      </c>
      <c r="R232" s="1">
        <v>2</v>
      </c>
      <c r="S232" s="1" t="s">
        <v>138</v>
      </c>
      <c r="T232" s="1" t="s">
        <v>138</v>
      </c>
      <c r="U232" s="1" t="s">
        <v>138</v>
      </c>
      <c r="V232" s="1" t="s">
        <v>138</v>
      </c>
      <c r="W232" s="1" t="s">
        <v>138</v>
      </c>
      <c r="X232" s="1" t="s">
        <v>138</v>
      </c>
      <c r="Y232" s="1" t="s">
        <v>138</v>
      </c>
      <c r="Z232" s="1" t="str">
        <f>IF(Tabla1[[#This Row],[Bajada]] &lt; 14, "no", "si")</f>
        <v>si</v>
      </c>
      <c r="AA232" s="1">
        <v>27.8</v>
      </c>
      <c r="AB232" s="1">
        <v>1.96</v>
      </c>
      <c r="AC232" s="2" t="s">
        <v>968</v>
      </c>
      <c r="AD232" s="2" t="s">
        <v>954</v>
      </c>
      <c r="AE232" s="1">
        <f t="shared" si="7"/>
        <v>8</v>
      </c>
      <c r="AF232" s="1" t="s">
        <v>3116</v>
      </c>
    </row>
    <row r="233" spans="1:32" x14ac:dyDescent="0.2">
      <c r="A233" s="14">
        <v>633</v>
      </c>
      <c r="B233" s="3" t="s">
        <v>956</v>
      </c>
      <c r="C233" s="27" t="s">
        <v>429</v>
      </c>
      <c r="D233" s="27" t="s">
        <v>16</v>
      </c>
      <c r="E233" s="4" t="s">
        <v>264</v>
      </c>
      <c r="F233" s="4" t="s">
        <v>647</v>
      </c>
      <c r="G233" s="4" t="s">
        <v>1122</v>
      </c>
      <c r="H233" s="3" t="s">
        <v>8</v>
      </c>
      <c r="I233" s="27">
        <v>21.107585</v>
      </c>
      <c r="J233" s="27">
        <v>-101.687496</v>
      </c>
      <c r="K233" s="3"/>
      <c r="L233" s="5" t="str">
        <f t="shared" si="6"/>
        <v>Ver en Google Maps</v>
      </c>
      <c r="M233" s="15">
        <v>1</v>
      </c>
      <c r="O233" s="1">
        <f>DAY(Tabla1[[#This Row],[Fecha de rev]])</f>
        <v>0</v>
      </c>
      <c r="P233" s="1">
        <f>MONTH(Tabla1[[#This Row],[Fecha de rev]])</f>
        <v>1</v>
      </c>
      <c r="Q233" s="1">
        <f>YEAR(Tabla1[[#This Row],[Fecha de rev]])</f>
        <v>1900</v>
      </c>
      <c r="Z233" s="1" t="str">
        <f>IF(Tabla1[[#This Row],[Bajada]] &lt; 14, "no", "si")</f>
        <v>no</v>
      </c>
      <c r="AC233" s="1"/>
      <c r="AF233" s="1"/>
    </row>
    <row r="234" spans="1:32" x14ac:dyDescent="0.2">
      <c r="A234" s="14">
        <v>634</v>
      </c>
      <c r="B234" s="3" t="s">
        <v>956</v>
      </c>
      <c r="C234" s="27" t="s">
        <v>429</v>
      </c>
      <c r="D234" s="27" t="s">
        <v>16</v>
      </c>
      <c r="E234" s="4" t="s">
        <v>265</v>
      </c>
      <c r="F234" s="4" t="s">
        <v>648</v>
      </c>
      <c r="G234" s="4" t="s">
        <v>70</v>
      </c>
      <c r="H234" s="3" t="s">
        <v>8</v>
      </c>
      <c r="I234" s="27">
        <v>21.098849999999999</v>
      </c>
      <c r="J234" s="27">
        <v>-101.68664</v>
      </c>
      <c r="K234" s="3"/>
      <c r="L234" s="5" t="str">
        <f t="shared" si="6"/>
        <v>Ver en Google Maps</v>
      </c>
      <c r="M234" s="15">
        <v>1</v>
      </c>
      <c r="O234" s="1">
        <f>DAY(Tabla1[[#This Row],[Fecha de rev]])</f>
        <v>0</v>
      </c>
      <c r="P234" s="1">
        <f>MONTH(Tabla1[[#This Row],[Fecha de rev]])</f>
        <v>1</v>
      </c>
      <c r="Q234" s="1">
        <f>YEAR(Tabla1[[#This Row],[Fecha de rev]])</f>
        <v>1900</v>
      </c>
      <c r="Z234" s="1" t="str">
        <f>IF(Tabla1[[#This Row],[Bajada]] &lt; 14, "no", "si")</f>
        <v>no</v>
      </c>
      <c r="AC234" s="1"/>
      <c r="AF234" s="1"/>
    </row>
    <row r="235" spans="1:32" x14ac:dyDescent="0.2">
      <c r="A235" s="14">
        <v>635</v>
      </c>
      <c r="B235" s="3" t="s">
        <v>956</v>
      </c>
      <c r="C235" s="27" t="s">
        <v>429</v>
      </c>
      <c r="D235" s="27" t="s">
        <v>16</v>
      </c>
      <c r="E235" s="4" t="s">
        <v>266</v>
      </c>
      <c r="F235" s="4" t="s">
        <v>649</v>
      </c>
      <c r="G235" s="4" t="s">
        <v>360</v>
      </c>
      <c r="H235" s="3" t="s">
        <v>8</v>
      </c>
      <c r="I235" s="27">
        <v>21.1252</v>
      </c>
      <c r="J235" s="27">
        <v>-101.68554</v>
      </c>
      <c r="K235" s="3" t="s">
        <v>139</v>
      </c>
      <c r="L235" s="5" t="str">
        <f t="shared" si="6"/>
        <v>Ver en Google Maps</v>
      </c>
      <c r="M235" s="15">
        <v>2</v>
      </c>
      <c r="N235" s="7">
        <v>45954</v>
      </c>
      <c r="O235" s="1">
        <f>DAY(Tabla1[[#This Row],[Fecha de rev]])</f>
        <v>24</v>
      </c>
      <c r="P235" s="1">
        <f>MONTH(Tabla1[[#This Row],[Fecha de rev]])</f>
        <v>10</v>
      </c>
      <c r="Q235" s="1">
        <f>YEAR(Tabla1[[#This Row],[Fecha de rev]])</f>
        <v>2025</v>
      </c>
      <c r="R235" s="1">
        <v>2</v>
      </c>
      <c r="S235" s="1" t="s">
        <v>138</v>
      </c>
      <c r="T235" s="1" t="s">
        <v>138</v>
      </c>
      <c r="U235" s="1" t="s">
        <v>138</v>
      </c>
      <c r="V235" s="1" t="s">
        <v>138</v>
      </c>
      <c r="W235" s="1" t="s">
        <v>138</v>
      </c>
      <c r="X235" s="1" t="s">
        <v>138</v>
      </c>
      <c r="Y235" s="1" t="s">
        <v>138</v>
      </c>
      <c r="Z235" s="1" t="str">
        <f>IF(Tabla1[[#This Row],[Bajada]] &lt; 14, "no", "si")</f>
        <v>si</v>
      </c>
      <c r="AA235" s="1">
        <v>45.5</v>
      </c>
      <c r="AB235" s="1">
        <v>18.899999999999999</v>
      </c>
      <c r="AC235" s="2" t="s">
        <v>968</v>
      </c>
      <c r="AD235" s="2" t="s">
        <v>954</v>
      </c>
      <c r="AE235" s="1">
        <f t="shared" si="7"/>
        <v>8</v>
      </c>
      <c r="AF235" s="1" t="s">
        <v>3116</v>
      </c>
    </row>
    <row r="236" spans="1:32" x14ac:dyDescent="0.2">
      <c r="A236" s="14">
        <v>636</v>
      </c>
      <c r="B236" s="3" t="s">
        <v>956</v>
      </c>
      <c r="C236" s="27" t="s">
        <v>429</v>
      </c>
      <c r="D236" s="27" t="s">
        <v>16</v>
      </c>
      <c r="E236" s="4" t="s">
        <v>267</v>
      </c>
      <c r="F236" s="4" t="s">
        <v>650</v>
      </c>
      <c r="G236" s="4" t="s">
        <v>1123</v>
      </c>
      <c r="H236" s="3" t="s">
        <v>8</v>
      </c>
      <c r="I236" s="27">
        <v>21.122340000000001</v>
      </c>
      <c r="J236" s="27">
        <v>-101.71411999999999</v>
      </c>
      <c r="K236" s="3" t="s">
        <v>139</v>
      </c>
      <c r="L236" s="5" t="str">
        <f t="shared" si="6"/>
        <v>Ver en Google Maps</v>
      </c>
      <c r="M236" s="15">
        <v>1</v>
      </c>
      <c r="N236" s="7"/>
      <c r="O236" s="1">
        <f>DAY(Tabla1[[#This Row],[Fecha de rev]])</f>
        <v>0</v>
      </c>
      <c r="P236" s="1">
        <f>MONTH(Tabla1[[#This Row],[Fecha de rev]])</f>
        <v>1</v>
      </c>
      <c r="Q236" s="1">
        <f>YEAR(Tabla1[[#This Row],[Fecha de rev]])</f>
        <v>1900</v>
      </c>
      <c r="R236" s="1">
        <v>2</v>
      </c>
      <c r="S236" s="1" t="s">
        <v>138</v>
      </c>
      <c r="T236" s="1" t="s">
        <v>138</v>
      </c>
      <c r="U236" s="1" t="s">
        <v>138</v>
      </c>
      <c r="V236" s="1" t="s">
        <v>138</v>
      </c>
      <c r="W236" s="1" t="s">
        <v>138</v>
      </c>
      <c r="X236" s="1" t="s">
        <v>138</v>
      </c>
      <c r="Y236" s="1" t="s">
        <v>138</v>
      </c>
      <c r="Z236" s="1" t="str">
        <f>IF(Tabla1[[#This Row],[Bajada]] &lt; 14, "no", "si")</f>
        <v>no</v>
      </c>
      <c r="AC236" s="2" t="s">
        <v>968</v>
      </c>
      <c r="AD236" s="2" t="s">
        <v>954</v>
      </c>
      <c r="AE236" s="1">
        <f t="shared" si="7"/>
        <v>7</v>
      </c>
      <c r="AF236" s="1"/>
    </row>
    <row r="237" spans="1:32" x14ac:dyDescent="0.2">
      <c r="A237" s="14">
        <v>637</v>
      </c>
      <c r="B237" s="3" t="s">
        <v>956</v>
      </c>
      <c r="C237" s="27" t="s">
        <v>429</v>
      </c>
      <c r="D237" s="27" t="s">
        <v>17</v>
      </c>
      <c r="E237" s="4" t="s">
        <v>268</v>
      </c>
      <c r="F237" s="4" t="s">
        <v>651</v>
      </c>
      <c r="G237" s="4" t="s">
        <v>269</v>
      </c>
      <c r="H237" s="3" t="s">
        <v>8</v>
      </c>
      <c r="I237" s="27">
        <v>21.086980000000001</v>
      </c>
      <c r="J237" s="27">
        <v>-101.69011999999999</v>
      </c>
      <c r="K237" s="3"/>
      <c r="L237" s="5" t="str">
        <f t="shared" si="6"/>
        <v>Ver en Google Maps</v>
      </c>
      <c r="M237" s="15">
        <v>1</v>
      </c>
      <c r="O237" s="1">
        <f>DAY(Tabla1[[#This Row],[Fecha de rev]])</f>
        <v>0</v>
      </c>
      <c r="P237" s="1">
        <f>MONTH(Tabla1[[#This Row],[Fecha de rev]])</f>
        <v>1</v>
      </c>
      <c r="Q237" s="1">
        <f>YEAR(Tabla1[[#This Row],[Fecha de rev]])</f>
        <v>1900</v>
      </c>
      <c r="Z237" s="1" t="str">
        <f>IF(Tabla1[[#This Row],[Bajada]] &lt; 14, "no", "si")</f>
        <v>no</v>
      </c>
      <c r="AC237" s="1"/>
      <c r="AF237" s="1"/>
    </row>
    <row r="238" spans="1:32" x14ac:dyDescent="0.2">
      <c r="A238" s="14">
        <v>638</v>
      </c>
      <c r="B238" s="3" t="s">
        <v>956</v>
      </c>
      <c r="C238" s="27" t="s">
        <v>429</v>
      </c>
      <c r="D238" s="27" t="s">
        <v>16</v>
      </c>
      <c r="E238" s="4" t="s">
        <v>270</v>
      </c>
      <c r="F238" s="4" t="s">
        <v>652</v>
      </c>
      <c r="G238" s="4" t="s">
        <v>360</v>
      </c>
      <c r="H238" s="3" t="s">
        <v>8</v>
      </c>
      <c r="I238" s="27">
        <v>21.123449999999998</v>
      </c>
      <c r="J238" s="27">
        <v>-101.68464</v>
      </c>
      <c r="K238" s="3" t="s">
        <v>139</v>
      </c>
      <c r="L238" s="5" t="str">
        <f t="shared" si="6"/>
        <v>Ver en Google Maps</v>
      </c>
      <c r="M238" s="15">
        <v>1</v>
      </c>
      <c r="N238" s="7">
        <v>45954</v>
      </c>
      <c r="O238" s="1">
        <f>DAY(Tabla1[[#This Row],[Fecha de rev]])</f>
        <v>24</v>
      </c>
      <c r="P238" s="1">
        <f>MONTH(Tabla1[[#This Row],[Fecha de rev]])</f>
        <v>10</v>
      </c>
      <c r="Q238" s="1">
        <f>YEAR(Tabla1[[#This Row],[Fecha de rev]])</f>
        <v>2025</v>
      </c>
      <c r="R238" s="1">
        <v>2</v>
      </c>
      <c r="S238" s="1" t="s">
        <v>138</v>
      </c>
      <c r="T238" s="1" t="s">
        <v>138</v>
      </c>
      <c r="U238" s="1" t="s">
        <v>138</v>
      </c>
      <c r="V238" s="1" t="s">
        <v>934</v>
      </c>
      <c r="W238" s="1" t="s">
        <v>138</v>
      </c>
      <c r="X238" s="1" t="s">
        <v>934</v>
      </c>
      <c r="Y238" s="1" t="s">
        <v>934</v>
      </c>
      <c r="Z238" s="1" t="str">
        <f>IF(Tabla1[[#This Row],[Bajada]] &lt; 14, "no", "si")</f>
        <v>no</v>
      </c>
      <c r="AA238" s="1">
        <v>0</v>
      </c>
      <c r="AB238" s="1">
        <v>0</v>
      </c>
      <c r="AC238" s="2" t="s">
        <v>3079</v>
      </c>
      <c r="AD238" s="2" t="s">
        <v>954</v>
      </c>
      <c r="AE238" s="1">
        <f t="shared" si="7"/>
        <v>4</v>
      </c>
      <c r="AF238" s="1"/>
    </row>
    <row r="239" spans="1:32" x14ac:dyDescent="0.2">
      <c r="A239" s="14">
        <v>639</v>
      </c>
      <c r="B239" s="3" t="s">
        <v>956</v>
      </c>
      <c r="C239" s="27" t="s">
        <v>429</v>
      </c>
      <c r="D239" s="27" t="s">
        <v>16</v>
      </c>
      <c r="E239" s="4" t="s">
        <v>271</v>
      </c>
      <c r="F239" s="4" t="s">
        <v>653</v>
      </c>
      <c r="G239" s="4" t="s">
        <v>1045</v>
      </c>
      <c r="H239" s="3" t="s">
        <v>8</v>
      </c>
      <c r="I239" s="27">
        <v>21.076744000000001</v>
      </c>
      <c r="J239" s="27">
        <v>-101.629318</v>
      </c>
      <c r="K239" s="3"/>
      <c r="L239" s="5" t="str">
        <f t="shared" si="6"/>
        <v>Ver en Google Maps</v>
      </c>
      <c r="M239" s="15">
        <v>1</v>
      </c>
      <c r="O239" s="1">
        <f>DAY(Tabla1[[#This Row],[Fecha de rev]])</f>
        <v>0</v>
      </c>
      <c r="P239" s="1">
        <f>MONTH(Tabla1[[#This Row],[Fecha de rev]])</f>
        <v>1</v>
      </c>
      <c r="Q239" s="1">
        <f>YEAR(Tabla1[[#This Row],[Fecha de rev]])</f>
        <v>1900</v>
      </c>
      <c r="Z239" s="1" t="str">
        <f>IF(Tabla1[[#This Row],[Bajada]] &lt; 14, "no", "si")</f>
        <v>no</v>
      </c>
      <c r="AC239" s="1"/>
      <c r="AF239" s="1"/>
    </row>
    <row r="240" spans="1:32" x14ac:dyDescent="0.2">
      <c r="A240" s="14">
        <v>640</v>
      </c>
      <c r="B240" s="3" t="s">
        <v>956</v>
      </c>
      <c r="C240" s="27" t="s">
        <v>429</v>
      </c>
      <c r="D240" s="27" t="s">
        <v>16</v>
      </c>
      <c r="E240" s="4" t="s">
        <v>272</v>
      </c>
      <c r="F240" s="4" t="s">
        <v>654</v>
      </c>
      <c r="G240" s="4" t="s">
        <v>360</v>
      </c>
      <c r="H240" s="3" t="s">
        <v>8</v>
      </c>
      <c r="I240" s="27">
        <v>21.118549999999999</v>
      </c>
      <c r="J240" s="27">
        <v>-101.68189</v>
      </c>
      <c r="K240" s="3" t="s">
        <v>139</v>
      </c>
      <c r="L240" s="5" t="str">
        <f t="shared" si="6"/>
        <v>Ver en Google Maps</v>
      </c>
      <c r="M240" s="15">
        <v>1</v>
      </c>
      <c r="N240" s="7">
        <v>45954</v>
      </c>
      <c r="O240" s="1">
        <f>DAY(Tabla1[[#This Row],[Fecha de rev]])</f>
        <v>24</v>
      </c>
      <c r="P240" s="1">
        <f>MONTH(Tabla1[[#This Row],[Fecha de rev]])</f>
        <v>10</v>
      </c>
      <c r="Q240" s="1">
        <f>YEAR(Tabla1[[#This Row],[Fecha de rev]])</f>
        <v>2025</v>
      </c>
      <c r="R240" s="1">
        <v>2</v>
      </c>
      <c r="S240" s="1" t="s">
        <v>138</v>
      </c>
      <c r="T240" s="1" t="s">
        <v>934</v>
      </c>
      <c r="U240" s="1" t="s">
        <v>138</v>
      </c>
      <c r="V240" s="1" t="s">
        <v>934</v>
      </c>
      <c r="W240" s="1" t="s">
        <v>138</v>
      </c>
      <c r="X240" s="1" t="s">
        <v>934</v>
      </c>
      <c r="Y240" s="1" t="s">
        <v>934</v>
      </c>
      <c r="Z240" s="1" t="str">
        <f>IF(Tabla1[[#This Row],[Bajada]] &lt; 14, "no", "si")</f>
        <v>no</v>
      </c>
      <c r="AA240" s="1">
        <v>0</v>
      </c>
      <c r="AB240" s="1">
        <v>0</v>
      </c>
      <c r="AC240" s="2" t="s">
        <v>1405</v>
      </c>
      <c r="AD240" s="2" t="s">
        <v>954</v>
      </c>
      <c r="AE240" s="1">
        <f t="shared" si="7"/>
        <v>3</v>
      </c>
      <c r="AF240" s="1"/>
    </row>
    <row r="241" spans="1:32" x14ac:dyDescent="0.2">
      <c r="A241" s="14">
        <v>641</v>
      </c>
      <c r="B241" s="3" t="s">
        <v>956</v>
      </c>
      <c r="C241" s="27" t="s">
        <v>429</v>
      </c>
      <c r="D241" s="27" t="s">
        <v>16</v>
      </c>
      <c r="E241" s="4" t="s">
        <v>273</v>
      </c>
      <c r="F241" s="4" t="s">
        <v>655</v>
      </c>
      <c r="G241" s="4" t="s">
        <v>994</v>
      </c>
      <c r="H241" s="3" t="s">
        <v>8</v>
      </c>
      <c r="I241" s="27">
        <v>21.127901999999999</v>
      </c>
      <c r="J241" s="27">
        <v>-101.696945</v>
      </c>
      <c r="K241" s="3"/>
      <c r="L241" s="5" t="str">
        <f t="shared" si="6"/>
        <v>Ver en Google Maps</v>
      </c>
      <c r="M241" s="15">
        <v>1</v>
      </c>
      <c r="O241" s="1">
        <f>DAY(Tabla1[[#This Row],[Fecha de rev]])</f>
        <v>0</v>
      </c>
      <c r="P241" s="1">
        <f>MONTH(Tabla1[[#This Row],[Fecha de rev]])</f>
        <v>1</v>
      </c>
      <c r="Q241" s="1">
        <f>YEAR(Tabla1[[#This Row],[Fecha de rev]])</f>
        <v>1900</v>
      </c>
      <c r="Z241" s="1" t="str">
        <f>IF(Tabla1[[#This Row],[Bajada]] &lt; 14, "no", "si")</f>
        <v>no</v>
      </c>
      <c r="AC241" s="1"/>
      <c r="AF241" s="1"/>
    </row>
    <row r="242" spans="1:32" x14ac:dyDescent="0.2">
      <c r="A242" s="14">
        <v>642</v>
      </c>
      <c r="B242" s="3" t="s">
        <v>956</v>
      </c>
      <c r="C242" s="27" t="s">
        <v>429</v>
      </c>
      <c r="D242" s="27" t="s">
        <v>16</v>
      </c>
      <c r="E242" s="4" t="s">
        <v>274</v>
      </c>
      <c r="F242" s="4" t="s">
        <v>656</v>
      </c>
      <c r="G242" s="4" t="s">
        <v>1071</v>
      </c>
      <c r="H242" s="3" t="s">
        <v>8</v>
      </c>
      <c r="I242" s="27">
        <v>21.1251</v>
      </c>
      <c r="J242" s="27">
        <v>-101.69286</v>
      </c>
      <c r="K242" s="3" t="s">
        <v>139</v>
      </c>
      <c r="L242" s="5" t="str">
        <f t="shared" si="6"/>
        <v>Ver en Google Maps</v>
      </c>
      <c r="M242" s="15">
        <v>1</v>
      </c>
      <c r="N242" s="7">
        <v>45958</v>
      </c>
      <c r="O242" s="1">
        <f>DAY(Tabla1[[#This Row],[Fecha de rev]])</f>
        <v>28</v>
      </c>
      <c r="P242" s="1">
        <f>MONTH(Tabla1[[#This Row],[Fecha de rev]])</f>
        <v>10</v>
      </c>
      <c r="Q242" s="1">
        <f>YEAR(Tabla1[[#This Row],[Fecha de rev]])</f>
        <v>2025</v>
      </c>
      <c r="R242" s="1">
        <v>2</v>
      </c>
      <c r="S242" s="1" t="s">
        <v>138</v>
      </c>
      <c r="T242" s="1" t="s">
        <v>138</v>
      </c>
      <c r="U242" s="1" t="s">
        <v>138</v>
      </c>
      <c r="V242" s="1" t="s">
        <v>934</v>
      </c>
      <c r="W242" s="1" t="s">
        <v>138</v>
      </c>
      <c r="X242" s="1" t="s">
        <v>934</v>
      </c>
      <c r="Y242" s="1" t="s">
        <v>934</v>
      </c>
      <c r="Z242" s="1" t="str">
        <f>IF(Tabla1[[#This Row],[Bajada]] &lt; 14, "no", "si")</f>
        <v>no</v>
      </c>
      <c r="AA242" s="1">
        <v>0</v>
      </c>
      <c r="AB242" s="1">
        <v>0</v>
      </c>
      <c r="AC242" s="2" t="s">
        <v>3109</v>
      </c>
      <c r="AD242" s="2" t="s">
        <v>954</v>
      </c>
      <c r="AE242" s="1">
        <f t="shared" si="7"/>
        <v>4</v>
      </c>
      <c r="AF242" s="1"/>
    </row>
    <row r="243" spans="1:32" x14ac:dyDescent="0.2">
      <c r="A243" s="14">
        <v>650</v>
      </c>
      <c r="B243" s="3" t="s">
        <v>956</v>
      </c>
      <c r="C243" s="27" t="s">
        <v>429</v>
      </c>
      <c r="D243" s="27" t="s">
        <v>16</v>
      </c>
      <c r="E243" s="4" t="s">
        <v>275</v>
      </c>
      <c r="F243" s="4" t="s">
        <v>657</v>
      </c>
      <c r="G243" s="4" t="s">
        <v>1124</v>
      </c>
      <c r="H243" s="3" t="s">
        <v>8</v>
      </c>
      <c r="I243" s="27">
        <v>21.131399999999999</v>
      </c>
      <c r="J243" s="27">
        <v>-101.68304000000001</v>
      </c>
      <c r="K243" s="3" t="s">
        <v>139</v>
      </c>
      <c r="L243" s="5" t="str">
        <f t="shared" si="6"/>
        <v>Ver en Google Maps</v>
      </c>
      <c r="M243" s="15">
        <v>2</v>
      </c>
      <c r="N243" s="7">
        <v>45954</v>
      </c>
      <c r="O243" s="1">
        <f>DAY(Tabla1[[#This Row],[Fecha de rev]])</f>
        <v>24</v>
      </c>
      <c r="P243" s="1">
        <f>MONTH(Tabla1[[#This Row],[Fecha de rev]])</f>
        <v>10</v>
      </c>
      <c r="Q243" s="1">
        <f>YEAR(Tabla1[[#This Row],[Fecha de rev]])</f>
        <v>2025</v>
      </c>
      <c r="R243" s="1">
        <v>2</v>
      </c>
      <c r="S243" s="1" t="s">
        <v>138</v>
      </c>
      <c r="T243" s="1" t="s">
        <v>138</v>
      </c>
      <c r="U243" s="1" t="s">
        <v>138</v>
      </c>
      <c r="V243" s="1" t="s">
        <v>138</v>
      </c>
      <c r="W243" s="1" t="s">
        <v>138</v>
      </c>
      <c r="X243" s="1" t="s">
        <v>138</v>
      </c>
      <c r="Y243" s="1" t="s">
        <v>138</v>
      </c>
      <c r="Z243" s="1" t="str">
        <f>IF(Tabla1[[#This Row],[Bajada]] &lt; 14, "no", "si")</f>
        <v>si</v>
      </c>
      <c r="AA243" s="1">
        <v>113</v>
      </c>
      <c r="AB243" s="1">
        <v>46.4</v>
      </c>
      <c r="AC243" s="2" t="s">
        <v>968</v>
      </c>
      <c r="AD243" s="2" t="s">
        <v>954</v>
      </c>
      <c r="AE243" s="1">
        <f t="shared" si="7"/>
        <v>8</v>
      </c>
      <c r="AF243" s="1" t="s">
        <v>3116</v>
      </c>
    </row>
    <row r="244" spans="1:32" x14ac:dyDescent="0.2">
      <c r="A244" s="14">
        <v>651</v>
      </c>
      <c r="B244" s="3" t="s">
        <v>956</v>
      </c>
      <c r="C244" s="27" t="s">
        <v>429</v>
      </c>
      <c r="D244" s="27" t="s">
        <v>16</v>
      </c>
      <c r="E244" s="4" t="s">
        <v>276</v>
      </c>
      <c r="F244" s="4" t="s">
        <v>658</v>
      </c>
      <c r="G244" s="4" t="s">
        <v>1125</v>
      </c>
      <c r="H244" s="3" t="s">
        <v>8</v>
      </c>
      <c r="I244" s="27">
        <v>21.078914000000001</v>
      </c>
      <c r="J244" s="27">
        <v>-101.623811</v>
      </c>
      <c r="K244" s="3"/>
      <c r="L244" s="5" t="str">
        <f t="shared" si="6"/>
        <v>Ver en Google Maps</v>
      </c>
      <c r="M244" s="15">
        <v>1</v>
      </c>
      <c r="O244" s="1">
        <f>DAY(Tabla1[[#This Row],[Fecha de rev]])</f>
        <v>0</v>
      </c>
      <c r="P244" s="1">
        <f>MONTH(Tabla1[[#This Row],[Fecha de rev]])</f>
        <v>1</v>
      </c>
      <c r="Q244" s="1">
        <f>YEAR(Tabla1[[#This Row],[Fecha de rev]])</f>
        <v>1900</v>
      </c>
      <c r="Z244" s="1" t="str">
        <f>IF(Tabla1[[#This Row],[Bajada]] &lt; 14, "no", "si")</f>
        <v>no</v>
      </c>
      <c r="AC244" s="1"/>
      <c r="AF244" s="1"/>
    </row>
    <row r="245" spans="1:32" x14ac:dyDescent="0.2">
      <c r="A245" s="14">
        <v>652</v>
      </c>
      <c r="B245" s="3" t="s">
        <v>956</v>
      </c>
      <c r="C245" s="27" t="s">
        <v>429</v>
      </c>
      <c r="D245" s="27" t="s">
        <v>16</v>
      </c>
      <c r="E245" s="4" t="s">
        <v>277</v>
      </c>
      <c r="F245" s="4" t="s">
        <v>659</v>
      </c>
      <c r="G245" s="4" t="s">
        <v>1026</v>
      </c>
      <c r="H245" s="3" t="s">
        <v>8</v>
      </c>
      <c r="I245" s="27">
        <v>21.12322</v>
      </c>
      <c r="J245" s="27">
        <v>-101.63634</v>
      </c>
      <c r="K245" s="3" t="s">
        <v>139</v>
      </c>
      <c r="L245" s="5" t="str">
        <f t="shared" si="6"/>
        <v>Ver en Google Maps</v>
      </c>
      <c r="M245" s="15">
        <v>1</v>
      </c>
      <c r="N245" s="7">
        <v>45955</v>
      </c>
      <c r="O245" s="1">
        <f>DAY(Tabla1[[#This Row],[Fecha de rev]])</f>
        <v>25</v>
      </c>
      <c r="P245" s="1">
        <f>MONTH(Tabla1[[#This Row],[Fecha de rev]])</f>
        <v>10</v>
      </c>
      <c r="Q245" s="1">
        <f>YEAR(Tabla1[[#This Row],[Fecha de rev]])</f>
        <v>2025</v>
      </c>
      <c r="R245" s="1">
        <v>2</v>
      </c>
      <c r="S245" s="1" t="s">
        <v>138</v>
      </c>
      <c r="T245" s="1" t="s">
        <v>138</v>
      </c>
      <c r="U245" s="1" t="s">
        <v>138</v>
      </c>
      <c r="V245" s="1" t="s">
        <v>138</v>
      </c>
      <c r="W245" s="1" t="s">
        <v>138</v>
      </c>
      <c r="X245" s="1" t="s">
        <v>138</v>
      </c>
      <c r="Y245" s="1" t="s">
        <v>138</v>
      </c>
      <c r="Z245" s="1" t="str">
        <f>IF(Tabla1[[#This Row],[Bajada]] &lt; 14, "no", "si")</f>
        <v>no</v>
      </c>
      <c r="AA245" s="1">
        <v>2.02</v>
      </c>
      <c r="AB245" s="1">
        <v>3.5</v>
      </c>
      <c r="AC245" s="2" t="s">
        <v>968</v>
      </c>
      <c r="AD245" s="2" t="s">
        <v>954</v>
      </c>
      <c r="AE245" s="1">
        <f t="shared" si="7"/>
        <v>7</v>
      </c>
      <c r="AF245" s="1"/>
    </row>
    <row r="246" spans="1:32" x14ac:dyDescent="0.2">
      <c r="A246" s="14">
        <v>653</v>
      </c>
      <c r="B246" s="3" t="s">
        <v>956</v>
      </c>
      <c r="C246" s="27" t="s">
        <v>429</v>
      </c>
      <c r="D246" s="27" t="s">
        <v>16</v>
      </c>
      <c r="E246" s="4" t="s">
        <v>278</v>
      </c>
      <c r="F246" s="4" t="s">
        <v>660</v>
      </c>
      <c r="G246" s="4" t="s">
        <v>992</v>
      </c>
      <c r="H246" s="3" t="s">
        <v>8</v>
      </c>
      <c r="I246" s="27">
        <v>21.107839999999999</v>
      </c>
      <c r="J246" s="27">
        <v>-101.65237</v>
      </c>
      <c r="K246" s="3" t="s">
        <v>139</v>
      </c>
      <c r="L246" s="5" t="str">
        <f t="shared" si="6"/>
        <v>Ver en Google Maps</v>
      </c>
      <c r="M246" s="15">
        <v>1</v>
      </c>
      <c r="N246" s="7"/>
      <c r="O246" s="1">
        <f>DAY(Tabla1[[#This Row],[Fecha de rev]])</f>
        <v>0</v>
      </c>
      <c r="P246" s="1">
        <f>MONTH(Tabla1[[#This Row],[Fecha de rev]])</f>
        <v>1</v>
      </c>
      <c r="Q246" s="1">
        <f>YEAR(Tabla1[[#This Row],[Fecha de rev]])</f>
        <v>1900</v>
      </c>
      <c r="R246" s="1">
        <v>2</v>
      </c>
      <c r="S246" s="1" t="s">
        <v>138</v>
      </c>
      <c r="T246" s="1" t="s">
        <v>138</v>
      </c>
      <c r="U246" s="1" t="s">
        <v>138</v>
      </c>
      <c r="V246" s="1" t="s">
        <v>138</v>
      </c>
      <c r="W246" s="1" t="s">
        <v>138</v>
      </c>
      <c r="X246" s="1" t="s">
        <v>138</v>
      </c>
      <c r="Y246" s="1" t="s">
        <v>138</v>
      </c>
      <c r="Z246" s="1" t="str">
        <f>IF(Tabla1[[#This Row],[Bajada]] &lt; 14, "no", "si")</f>
        <v>no</v>
      </c>
      <c r="AC246" s="2" t="s">
        <v>968</v>
      </c>
      <c r="AD246" s="2" t="s">
        <v>954</v>
      </c>
      <c r="AE246" s="1">
        <f t="shared" si="7"/>
        <v>7</v>
      </c>
      <c r="AF246" s="1"/>
    </row>
    <row r="247" spans="1:32" x14ac:dyDescent="0.2">
      <c r="A247" s="14">
        <v>654</v>
      </c>
      <c r="B247" s="3" t="s">
        <v>956</v>
      </c>
      <c r="C247" s="27" t="s">
        <v>429</v>
      </c>
      <c r="D247" s="27" t="s">
        <v>16</v>
      </c>
      <c r="E247" s="4" t="s">
        <v>279</v>
      </c>
      <c r="F247" s="4" t="s">
        <v>661</v>
      </c>
      <c r="G247" s="4" t="s">
        <v>1126</v>
      </c>
      <c r="H247" s="3" t="s">
        <v>8</v>
      </c>
      <c r="I247" s="27">
        <v>21.143291999999999</v>
      </c>
      <c r="J247" s="27">
        <v>-101.76866099999999</v>
      </c>
      <c r="K247" s="3"/>
      <c r="L247" s="5" t="str">
        <f t="shared" si="6"/>
        <v>Ver en Google Maps</v>
      </c>
      <c r="M247" s="15">
        <v>1</v>
      </c>
      <c r="O247" s="1">
        <f>DAY(Tabla1[[#This Row],[Fecha de rev]])</f>
        <v>0</v>
      </c>
      <c r="P247" s="1">
        <f>MONTH(Tabla1[[#This Row],[Fecha de rev]])</f>
        <v>1</v>
      </c>
      <c r="Q247" s="1">
        <f>YEAR(Tabla1[[#This Row],[Fecha de rev]])</f>
        <v>1900</v>
      </c>
      <c r="Z247" s="1" t="str">
        <f>IF(Tabla1[[#This Row],[Bajada]] &lt; 14, "no", "si")</f>
        <v>no</v>
      </c>
      <c r="AC247" s="1"/>
      <c r="AF247" s="1"/>
    </row>
    <row r="248" spans="1:32" x14ac:dyDescent="0.2">
      <c r="A248" s="14">
        <v>663</v>
      </c>
      <c r="B248" s="3" t="s">
        <v>956</v>
      </c>
      <c r="C248" s="27" t="s">
        <v>429</v>
      </c>
      <c r="D248" s="27" t="s">
        <v>16</v>
      </c>
      <c r="E248" s="4" t="s">
        <v>280</v>
      </c>
      <c r="F248" s="4" t="s">
        <v>662</v>
      </c>
      <c r="G248" s="4" t="s">
        <v>980</v>
      </c>
      <c r="H248" s="3" t="s">
        <v>8</v>
      </c>
      <c r="I248" s="27">
        <v>21.133967999999999</v>
      </c>
      <c r="J248" s="27">
        <v>-101.645752</v>
      </c>
      <c r="K248" s="3" t="s">
        <v>139</v>
      </c>
      <c r="L248" s="5" t="str">
        <f t="shared" si="6"/>
        <v>Ver en Google Maps</v>
      </c>
      <c r="M248" s="15">
        <v>1</v>
      </c>
      <c r="N248" s="7">
        <v>45955</v>
      </c>
      <c r="O248" s="1">
        <f>DAY(Tabla1[[#This Row],[Fecha de rev]])</f>
        <v>25</v>
      </c>
      <c r="P248" s="1">
        <f>MONTH(Tabla1[[#This Row],[Fecha de rev]])</f>
        <v>10</v>
      </c>
      <c r="Q248" s="1">
        <f>YEAR(Tabla1[[#This Row],[Fecha de rev]])</f>
        <v>2025</v>
      </c>
      <c r="R248" s="1">
        <v>2</v>
      </c>
      <c r="S248" s="1" t="s">
        <v>138</v>
      </c>
      <c r="T248" s="1" t="s">
        <v>138</v>
      </c>
      <c r="U248" s="1" t="s">
        <v>138</v>
      </c>
      <c r="V248" s="1" t="s">
        <v>138</v>
      </c>
      <c r="W248" s="1" t="s">
        <v>138</v>
      </c>
      <c r="X248" s="1" t="s">
        <v>138</v>
      </c>
      <c r="Y248" s="1" t="s">
        <v>138</v>
      </c>
      <c r="Z248" s="1" t="str">
        <f>IF(Tabla1[[#This Row],[Bajada]] &lt; 14, "no", "si")</f>
        <v>si</v>
      </c>
      <c r="AA248" s="1">
        <v>60.1</v>
      </c>
      <c r="AB248" s="1">
        <v>21.7</v>
      </c>
      <c r="AC248" s="2" t="s">
        <v>968</v>
      </c>
      <c r="AD248" s="2" t="s">
        <v>954</v>
      </c>
      <c r="AE248" s="1">
        <f t="shared" si="7"/>
        <v>8</v>
      </c>
      <c r="AF248" s="1" t="s">
        <v>3116</v>
      </c>
    </row>
    <row r="249" spans="1:32" x14ac:dyDescent="0.2">
      <c r="A249" s="14">
        <v>669</v>
      </c>
      <c r="B249" s="3" t="s">
        <v>956</v>
      </c>
      <c r="C249" s="27" t="s">
        <v>429</v>
      </c>
      <c r="D249" s="27" t="s">
        <v>16</v>
      </c>
      <c r="E249" s="4" t="s">
        <v>281</v>
      </c>
      <c r="F249" s="4" t="s">
        <v>663</v>
      </c>
      <c r="G249" s="4" t="s">
        <v>1127</v>
      </c>
      <c r="H249" s="3" t="s">
        <v>8</v>
      </c>
      <c r="I249" s="27">
        <v>21.06841</v>
      </c>
      <c r="J249" s="27">
        <v>-101.63016</v>
      </c>
      <c r="K249" s="3"/>
      <c r="L249" s="5" t="str">
        <f t="shared" si="6"/>
        <v>Ver en Google Maps</v>
      </c>
      <c r="M249" s="15">
        <v>1</v>
      </c>
      <c r="O249" s="1">
        <f>DAY(Tabla1[[#This Row],[Fecha de rev]])</f>
        <v>0</v>
      </c>
      <c r="P249" s="1">
        <f>MONTH(Tabla1[[#This Row],[Fecha de rev]])</f>
        <v>1</v>
      </c>
      <c r="Q249" s="1">
        <f>YEAR(Tabla1[[#This Row],[Fecha de rev]])</f>
        <v>1900</v>
      </c>
      <c r="Z249" s="1" t="str">
        <f>IF(Tabla1[[#This Row],[Bajada]] &lt; 14, "no", "si")</f>
        <v>no</v>
      </c>
      <c r="AC249" s="1"/>
      <c r="AF249" s="1"/>
    </row>
    <row r="250" spans="1:32" x14ac:dyDescent="0.2">
      <c r="A250" s="14">
        <v>670</v>
      </c>
      <c r="B250" s="3" t="s">
        <v>956</v>
      </c>
      <c r="C250" s="27" t="s">
        <v>429</v>
      </c>
      <c r="D250" s="27" t="s">
        <v>16</v>
      </c>
      <c r="E250" s="4" t="s">
        <v>282</v>
      </c>
      <c r="F250" s="4" t="s">
        <v>664</v>
      </c>
      <c r="G250" s="4" t="s">
        <v>128</v>
      </c>
      <c r="H250" s="3" t="s">
        <v>8</v>
      </c>
      <c r="I250" s="27">
        <v>21.112490000000001</v>
      </c>
      <c r="J250" s="27">
        <v>-101.62889</v>
      </c>
      <c r="K250" s="3" t="s">
        <v>139</v>
      </c>
      <c r="L250" s="5" t="str">
        <f t="shared" si="6"/>
        <v>Ver en Google Maps</v>
      </c>
      <c r="M250" s="15">
        <v>1</v>
      </c>
      <c r="N250" s="7">
        <v>45957</v>
      </c>
      <c r="O250" s="1">
        <f>DAY(Tabla1[[#This Row],[Fecha de rev]])</f>
        <v>27</v>
      </c>
      <c r="P250" s="1">
        <f>MONTH(Tabla1[[#This Row],[Fecha de rev]])</f>
        <v>10</v>
      </c>
      <c r="Q250" s="1">
        <f>YEAR(Tabla1[[#This Row],[Fecha de rev]])</f>
        <v>2025</v>
      </c>
      <c r="R250" s="1">
        <v>2</v>
      </c>
      <c r="S250" s="1" t="s">
        <v>138</v>
      </c>
      <c r="T250" s="1" t="s">
        <v>138</v>
      </c>
      <c r="U250" s="1" t="s">
        <v>138</v>
      </c>
      <c r="V250" s="1" t="s">
        <v>138</v>
      </c>
      <c r="W250" s="1" t="s">
        <v>138</v>
      </c>
      <c r="X250" s="1" t="s">
        <v>138</v>
      </c>
      <c r="Y250" s="1" t="s">
        <v>138</v>
      </c>
      <c r="Z250" s="1" t="str">
        <f>IF(Tabla1[[#This Row],[Bajada]] &lt; 14, "no", "si")</f>
        <v>si</v>
      </c>
      <c r="AA250" s="1">
        <v>70.3</v>
      </c>
      <c r="AB250" s="1">
        <v>54.3</v>
      </c>
      <c r="AC250" s="2" t="s">
        <v>968</v>
      </c>
      <c r="AD250" s="2" t="s">
        <v>954</v>
      </c>
      <c r="AE250" s="1">
        <f t="shared" si="7"/>
        <v>8</v>
      </c>
      <c r="AF250" s="1" t="s">
        <v>3116</v>
      </c>
    </row>
    <row r="251" spans="1:32" x14ac:dyDescent="0.2">
      <c r="A251" s="14">
        <v>671</v>
      </c>
      <c r="B251" s="3" t="s">
        <v>956</v>
      </c>
      <c r="C251" s="27" t="s">
        <v>429</v>
      </c>
      <c r="D251" s="27" t="s">
        <v>16</v>
      </c>
      <c r="E251" s="4" t="s">
        <v>283</v>
      </c>
      <c r="F251" s="4" t="s">
        <v>665</v>
      </c>
      <c r="G251" s="4" t="s">
        <v>1128</v>
      </c>
      <c r="H251" s="3" t="s">
        <v>8</v>
      </c>
      <c r="I251" s="27">
        <v>21.096520000000002</v>
      </c>
      <c r="J251" s="27">
        <v>-101.66588</v>
      </c>
      <c r="K251" s="3"/>
      <c r="L251" s="5" t="str">
        <f t="shared" si="6"/>
        <v>Ver en Google Maps</v>
      </c>
      <c r="M251" s="15">
        <v>1</v>
      </c>
      <c r="O251" s="1">
        <f>DAY(Tabla1[[#This Row],[Fecha de rev]])</f>
        <v>0</v>
      </c>
      <c r="P251" s="1">
        <f>MONTH(Tabla1[[#This Row],[Fecha de rev]])</f>
        <v>1</v>
      </c>
      <c r="Q251" s="1">
        <f>YEAR(Tabla1[[#This Row],[Fecha de rev]])</f>
        <v>1900</v>
      </c>
      <c r="Z251" s="1" t="str">
        <f>IF(Tabla1[[#This Row],[Bajada]] &lt; 14, "no", "si")</f>
        <v>no</v>
      </c>
      <c r="AC251" s="1"/>
      <c r="AF251" s="1"/>
    </row>
    <row r="252" spans="1:32" x14ac:dyDescent="0.2">
      <c r="A252" s="14">
        <v>674</v>
      </c>
      <c r="B252" s="3" t="s">
        <v>956</v>
      </c>
      <c r="C252" s="27" t="s">
        <v>429</v>
      </c>
      <c r="D252" s="27" t="s">
        <v>16</v>
      </c>
      <c r="E252" s="4" t="s">
        <v>284</v>
      </c>
      <c r="F252" s="4" t="s">
        <v>666</v>
      </c>
      <c r="G252" s="4" t="s">
        <v>1129</v>
      </c>
      <c r="H252" s="3" t="s">
        <v>8</v>
      </c>
      <c r="I252" s="27">
        <v>21.07368</v>
      </c>
      <c r="J252" s="27">
        <v>-101.63915</v>
      </c>
      <c r="K252" s="3"/>
      <c r="L252" s="5" t="str">
        <f t="shared" si="6"/>
        <v>Ver en Google Maps</v>
      </c>
      <c r="M252" s="15">
        <v>1</v>
      </c>
      <c r="O252" s="1">
        <f>DAY(Tabla1[[#This Row],[Fecha de rev]])</f>
        <v>0</v>
      </c>
      <c r="P252" s="1">
        <f>MONTH(Tabla1[[#This Row],[Fecha de rev]])</f>
        <v>1</v>
      </c>
      <c r="Q252" s="1">
        <f>YEAR(Tabla1[[#This Row],[Fecha de rev]])</f>
        <v>1900</v>
      </c>
      <c r="Z252" s="1" t="str">
        <f>IF(Tabla1[[#This Row],[Bajada]] &lt; 14, "no", "si")</f>
        <v>no</v>
      </c>
      <c r="AC252" s="1"/>
      <c r="AF252" s="1"/>
    </row>
    <row r="253" spans="1:32" x14ac:dyDescent="0.2">
      <c r="A253" s="14">
        <v>676</v>
      </c>
      <c r="B253" s="3" t="s">
        <v>956</v>
      </c>
      <c r="C253" s="27" t="s">
        <v>429</v>
      </c>
      <c r="D253" s="27" t="s">
        <v>16</v>
      </c>
      <c r="E253" s="4" t="s">
        <v>285</v>
      </c>
      <c r="F253" s="4" t="s">
        <v>667</v>
      </c>
      <c r="G253" s="4" t="s">
        <v>999</v>
      </c>
      <c r="H253" s="3" t="s">
        <v>8</v>
      </c>
      <c r="I253" s="27">
        <v>21.082820000000002</v>
      </c>
      <c r="J253" s="27">
        <v>-101.64009</v>
      </c>
      <c r="K253" s="3"/>
      <c r="L253" s="5" t="str">
        <f t="shared" si="6"/>
        <v>Ver en Google Maps</v>
      </c>
      <c r="M253" s="15">
        <v>1</v>
      </c>
      <c r="O253" s="1">
        <f>DAY(Tabla1[[#This Row],[Fecha de rev]])</f>
        <v>0</v>
      </c>
      <c r="P253" s="1">
        <f>MONTH(Tabla1[[#This Row],[Fecha de rev]])</f>
        <v>1</v>
      </c>
      <c r="Q253" s="1">
        <f>YEAR(Tabla1[[#This Row],[Fecha de rev]])</f>
        <v>1900</v>
      </c>
      <c r="Z253" s="1" t="str">
        <f>IF(Tabla1[[#This Row],[Bajada]] &lt; 14, "no", "si")</f>
        <v>no</v>
      </c>
      <c r="AC253" s="1"/>
      <c r="AF253" s="1"/>
    </row>
    <row r="254" spans="1:32" x14ac:dyDescent="0.2">
      <c r="A254" s="14">
        <v>679</v>
      </c>
      <c r="B254" s="3" t="s">
        <v>956</v>
      </c>
      <c r="C254" s="27" t="s">
        <v>429</v>
      </c>
      <c r="D254" s="27" t="s">
        <v>16</v>
      </c>
      <c r="E254" s="4" t="s">
        <v>286</v>
      </c>
      <c r="F254" s="4" t="s">
        <v>668</v>
      </c>
      <c r="G254" s="4" t="s">
        <v>1130</v>
      </c>
      <c r="H254" s="3" t="s">
        <v>8</v>
      </c>
      <c r="I254" s="27">
        <v>21.141580000000001</v>
      </c>
      <c r="J254" s="27">
        <v>-101.63746999999999</v>
      </c>
      <c r="K254" s="3" t="s">
        <v>139</v>
      </c>
      <c r="L254" s="5" t="str">
        <f t="shared" si="6"/>
        <v>Ver en Google Maps</v>
      </c>
      <c r="M254" s="15">
        <v>1</v>
      </c>
      <c r="N254" s="7">
        <v>45957</v>
      </c>
      <c r="O254" s="1">
        <f>DAY(Tabla1[[#This Row],[Fecha de rev]])</f>
        <v>27</v>
      </c>
      <c r="P254" s="1">
        <f>MONTH(Tabla1[[#This Row],[Fecha de rev]])</f>
        <v>10</v>
      </c>
      <c r="Q254" s="1">
        <f>YEAR(Tabla1[[#This Row],[Fecha de rev]])</f>
        <v>2025</v>
      </c>
      <c r="R254" s="1">
        <v>2</v>
      </c>
      <c r="S254" s="1" t="s">
        <v>138</v>
      </c>
      <c r="T254" s="1" t="s">
        <v>138</v>
      </c>
      <c r="U254" s="1" t="s">
        <v>138</v>
      </c>
      <c r="V254" s="1" t="s">
        <v>934</v>
      </c>
      <c r="W254" s="1" t="s">
        <v>138</v>
      </c>
      <c r="X254" s="1" t="s">
        <v>138</v>
      </c>
      <c r="Y254" s="1" t="s">
        <v>138</v>
      </c>
      <c r="Z254" s="1" t="str">
        <f>IF(Tabla1[[#This Row],[Bajada]] &lt; 14, "no", "si")</f>
        <v>no</v>
      </c>
      <c r="AA254" s="1">
        <v>12.8</v>
      </c>
      <c r="AB254" s="1">
        <v>5.19</v>
      </c>
      <c r="AC254" s="2" t="s">
        <v>3103</v>
      </c>
      <c r="AD254" s="2" t="s">
        <v>954</v>
      </c>
      <c r="AE254" s="1">
        <f t="shared" si="7"/>
        <v>6</v>
      </c>
      <c r="AF254" s="1"/>
    </row>
    <row r="255" spans="1:32" x14ac:dyDescent="0.2">
      <c r="A255" s="14">
        <v>681</v>
      </c>
      <c r="B255" s="3" t="s">
        <v>956</v>
      </c>
      <c r="C255" s="27" t="s">
        <v>429</v>
      </c>
      <c r="D255" s="27" t="s">
        <v>16</v>
      </c>
      <c r="E255" s="4" t="s">
        <v>287</v>
      </c>
      <c r="F255" s="4" t="s">
        <v>669</v>
      </c>
      <c r="G255" s="4" t="s">
        <v>1131</v>
      </c>
      <c r="H255" s="3" t="s">
        <v>8</v>
      </c>
      <c r="I255" s="27">
        <v>21.092469999999999</v>
      </c>
      <c r="J255" s="27">
        <v>-101.60664</v>
      </c>
      <c r="K255" s="3"/>
      <c r="L255" s="5" t="str">
        <f t="shared" si="6"/>
        <v>Ver en Google Maps</v>
      </c>
      <c r="M255" s="15">
        <v>1</v>
      </c>
      <c r="O255" s="1">
        <f>DAY(Tabla1[[#This Row],[Fecha de rev]])</f>
        <v>0</v>
      </c>
      <c r="P255" s="1">
        <f>MONTH(Tabla1[[#This Row],[Fecha de rev]])</f>
        <v>1</v>
      </c>
      <c r="Q255" s="1">
        <f>YEAR(Tabla1[[#This Row],[Fecha de rev]])</f>
        <v>1900</v>
      </c>
      <c r="Z255" s="1" t="str">
        <f>IF(Tabla1[[#This Row],[Bajada]] &lt; 14, "no", "si")</f>
        <v>no</v>
      </c>
      <c r="AC255" s="1"/>
      <c r="AF255" s="1"/>
    </row>
    <row r="256" spans="1:32" x14ac:dyDescent="0.2">
      <c r="A256" s="14">
        <v>682</v>
      </c>
      <c r="B256" s="3" t="s">
        <v>956</v>
      </c>
      <c r="C256" s="27" t="s">
        <v>429</v>
      </c>
      <c r="D256" s="27" t="s">
        <v>16</v>
      </c>
      <c r="E256" s="4" t="s">
        <v>288</v>
      </c>
      <c r="F256" s="4" t="s">
        <v>670</v>
      </c>
      <c r="G256" s="4" t="s">
        <v>1011</v>
      </c>
      <c r="H256" s="3" t="s">
        <v>8</v>
      </c>
      <c r="I256" s="27">
        <v>21.10689</v>
      </c>
      <c r="J256" s="27">
        <v>-101.70654</v>
      </c>
      <c r="K256" s="3"/>
      <c r="L256" s="5" t="str">
        <f t="shared" si="6"/>
        <v>Ver en Google Maps</v>
      </c>
      <c r="M256" s="15">
        <v>1</v>
      </c>
      <c r="O256" s="1">
        <f>DAY(Tabla1[[#This Row],[Fecha de rev]])</f>
        <v>0</v>
      </c>
      <c r="P256" s="1">
        <f>MONTH(Tabla1[[#This Row],[Fecha de rev]])</f>
        <v>1</v>
      </c>
      <c r="Q256" s="1">
        <f>YEAR(Tabla1[[#This Row],[Fecha de rev]])</f>
        <v>1900</v>
      </c>
      <c r="Z256" s="1" t="str">
        <f>IF(Tabla1[[#This Row],[Bajada]] &lt; 14, "no", "si")</f>
        <v>no</v>
      </c>
      <c r="AC256" s="1"/>
      <c r="AF256" s="1"/>
    </row>
    <row r="257" spans="1:32" x14ac:dyDescent="0.2">
      <c r="A257" s="14">
        <v>684</v>
      </c>
      <c r="B257" s="3" t="s">
        <v>956</v>
      </c>
      <c r="C257" s="27" t="s">
        <v>429</v>
      </c>
      <c r="D257" s="27" t="s">
        <v>16</v>
      </c>
      <c r="E257" s="4" t="s">
        <v>289</v>
      </c>
      <c r="F257" s="4" t="s">
        <v>671</v>
      </c>
      <c r="G257" s="4" t="s">
        <v>1132</v>
      </c>
      <c r="H257" s="3" t="s">
        <v>8</v>
      </c>
      <c r="I257" s="27">
        <v>21.140219999999999</v>
      </c>
      <c r="J257" s="27">
        <v>-101.62777</v>
      </c>
      <c r="K257" s="3"/>
      <c r="L257" s="5" t="str">
        <f t="shared" si="6"/>
        <v>Ver en Google Maps</v>
      </c>
      <c r="M257" s="15">
        <v>1</v>
      </c>
      <c r="O257" s="1">
        <f>DAY(Tabla1[[#This Row],[Fecha de rev]])</f>
        <v>0</v>
      </c>
      <c r="P257" s="1">
        <f>MONTH(Tabla1[[#This Row],[Fecha de rev]])</f>
        <v>1</v>
      </c>
      <c r="Q257" s="1">
        <f>YEAR(Tabla1[[#This Row],[Fecha de rev]])</f>
        <v>1900</v>
      </c>
      <c r="Z257" s="1" t="str">
        <f>IF(Tabla1[[#This Row],[Bajada]] &lt; 14, "no", "si")</f>
        <v>no</v>
      </c>
      <c r="AC257" s="1"/>
      <c r="AF257" s="1"/>
    </row>
    <row r="258" spans="1:32" x14ac:dyDescent="0.2">
      <c r="A258" s="14">
        <v>685</v>
      </c>
      <c r="B258" s="3" t="s">
        <v>956</v>
      </c>
      <c r="C258" s="27" t="s">
        <v>429</v>
      </c>
      <c r="D258" s="27" t="s">
        <v>16</v>
      </c>
      <c r="E258" s="4" t="s">
        <v>290</v>
      </c>
      <c r="F258" s="4" t="s">
        <v>672</v>
      </c>
      <c r="G258" s="4" t="s">
        <v>1133</v>
      </c>
      <c r="H258" s="3" t="s">
        <v>8</v>
      </c>
      <c r="I258" s="27">
        <v>21.122070000000001</v>
      </c>
      <c r="J258" s="27">
        <v>-101.7154</v>
      </c>
      <c r="K258" s="3" t="s">
        <v>139</v>
      </c>
      <c r="L258" s="5" t="str">
        <f t="shared" si="6"/>
        <v>Ver en Google Maps</v>
      </c>
      <c r="M258" s="15">
        <v>1</v>
      </c>
      <c r="N258" s="7"/>
      <c r="O258" s="1">
        <f>DAY(Tabla1[[#This Row],[Fecha de rev]])</f>
        <v>0</v>
      </c>
      <c r="P258" s="1">
        <f>MONTH(Tabla1[[#This Row],[Fecha de rev]])</f>
        <v>1</v>
      </c>
      <c r="Q258" s="1">
        <f>YEAR(Tabla1[[#This Row],[Fecha de rev]])</f>
        <v>1900</v>
      </c>
      <c r="R258" s="1">
        <v>2</v>
      </c>
      <c r="S258" s="1" t="s">
        <v>138</v>
      </c>
      <c r="T258" s="1" t="s">
        <v>138</v>
      </c>
      <c r="U258" s="1" t="s">
        <v>138</v>
      </c>
      <c r="V258" s="1" t="s">
        <v>138</v>
      </c>
      <c r="W258" s="1" t="s">
        <v>138</v>
      </c>
      <c r="X258" s="1" t="s">
        <v>138</v>
      </c>
      <c r="Y258" s="1" t="s">
        <v>138</v>
      </c>
      <c r="Z258" s="1" t="str">
        <f>IF(Tabla1[[#This Row],[Bajada]] &lt; 14, "no", "si")</f>
        <v>no</v>
      </c>
      <c r="AC258" s="2" t="s">
        <v>968</v>
      </c>
      <c r="AD258" s="2" t="s">
        <v>954</v>
      </c>
      <c r="AE258" s="1">
        <f t="shared" si="7"/>
        <v>7</v>
      </c>
      <c r="AF258" s="1"/>
    </row>
    <row r="259" spans="1:32" x14ac:dyDescent="0.2">
      <c r="A259" s="14">
        <v>687</v>
      </c>
      <c r="B259" s="3" t="s">
        <v>956</v>
      </c>
      <c r="C259" s="27" t="s">
        <v>429</v>
      </c>
      <c r="D259" s="27" t="s">
        <v>15</v>
      </c>
      <c r="E259" s="4" t="s">
        <v>291</v>
      </c>
      <c r="F259" s="4" t="s">
        <v>673</v>
      </c>
      <c r="G259" s="4" t="s">
        <v>1134</v>
      </c>
      <c r="H259" s="3" t="s">
        <v>8</v>
      </c>
      <c r="I259" s="27">
        <v>21.149339000000001</v>
      </c>
      <c r="J259" s="27">
        <v>-101.76135499999999</v>
      </c>
      <c r="K259" s="3"/>
      <c r="L259" s="5" t="str">
        <f t="shared" ref="L259:L322" si="8">HYPERLINK("https://www.google.com/maps?q=" &amp; I259 &amp; "," &amp; J259, "Ver en Google Maps")</f>
        <v>Ver en Google Maps</v>
      </c>
      <c r="M259" s="15">
        <v>2</v>
      </c>
      <c r="O259" s="1">
        <f>DAY(Tabla1[[#This Row],[Fecha de rev]])</f>
        <v>0</v>
      </c>
      <c r="P259" s="1">
        <f>MONTH(Tabla1[[#This Row],[Fecha de rev]])</f>
        <v>1</v>
      </c>
      <c r="Q259" s="1">
        <f>YEAR(Tabla1[[#This Row],[Fecha de rev]])</f>
        <v>1900</v>
      </c>
      <c r="Z259" s="1" t="str">
        <f>IF(Tabla1[[#This Row],[Bajada]] &lt; 14, "no", "si")</f>
        <v>no</v>
      </c>
      <c r="AC259" s="1"/>
      <c r="AF259" s="1"/>
    </row>
    <row r="260" spans="1:32" x14ac:dyDescent="0.2">
      <c r="A260" s="14">
        <v>688</v>
      </c>
      <c r="B260" s="3" t="s">
        <v>956</v>
      </c>
      <c r="C260" s="27" t="s">
        <v>429</v>
      </c>
      <c r="D260" s="27" t="s">
        <v>15</v>
      </c>
      <c r="E260" s="4" t="s">
        <v>292</v>
      </c>
      <c r="F260" s="4" t="s">
        <v>674</v>
      </c>
      <c r="G260" s="4" t="s">
        <v>1135</v>
      </c>
      <c r="H260" s="3" t="s">
        <v>8</v>
      </c>
      <c r="I260" s="27">
        <v>21.153666000000001</v>
      </c>
      <c r="J260" s="27">
        <v>-101.73706</v>
      </c>
      <c r="K260" s="3"/>
      <c r="L260" s="5" t="str">
        <f t="shared" si="8"/>
        <v>Ver en Google Maps</v>
      </c>
      <c r="M260" s="15">
        <v>2</v>
      </c>
      <c r="O260" s="1">
        <f>DAY(Tabla1[[#This Row],[Fecha de rev]])</f>
        <v>0</v>
      </c>
      <c r="P260" s="1">
        <f>MONTH(Tabla1[[#This Row],[Fecha de rev]])</f>
        <v>1</v>
      </c>
      <c r="Q260" s="1">
        <f>YEAR(Tabla1[[#This Row],[Fecha de rev]])</f>
        <v>1900</v>
      </c>
      <c r="Z260" s="1" t="str">
        <f>IF(Tabla1[[#This Row],[Bajada]] &lt; 14, "no", "si")</f>
        <v>no</v>
      </c>
      <c r="AC260" s="1"/>
      <c r="AF260" s="1"/>
    </row>
    <row r="261" spans="1:32" x14ac:dyDescent="0.2">
      <c r="A261" s="14">
        <v>691</v>
      </c>
      <c r="B261" s="3" t="s">
        <v>956</v>
      </c>
      <c r="C261" s="27" t="s">
        <v>429</v>
      </c>
      <c r="D261" s="27" t="s">
        <v>17</v>
      </c>
      <c r="E261" s="4" t="s">
        <v>293</v>
      </c>
      <c r="F261" s="4" t="s">
        <v>675</v>
      </c>
      <c r="G261" s="4" t="s">
        <v>1136</v>
      </c>
      <c r="H261" s="3" t="s">
        <v>8</v>
      </c>
      <c r="I261" s="27">
        <v>21.136275999999999</v>
      </c>
      <c r="J261" s="27">
        <v>-101.72581099999999</v>
      </c>
      <c r="K261" s="3"/>
      <c r="L261" s="5" t="str">
        <f t="shared" si="8"/>
        <v>Ver en Google Maps</v>
      </c>
      <c r="M261" s="15">
        <v>1</v>
      </c>
      <c r="O261" s="1">
        <f>DAY(Tabla1[[#This Row],[Fecha de rev]])</f>
        <v>0</v>
      </c>
      <c r="P261" s="1">
        <f>MONTH(Tabla1[[#This Row],[Fecha de rev]])</f>
        <v>1</v>
      </c>
      <c r="Q261" s="1">
        <f>YEAR(Tabla1[[#This Row],[Fecha de rev]])</f>
        <v>1900</v>
      </c>
      <c r="Z261" s="1" t="str">
        <f>IF(Tabla1[[#This Row],[Bajada]] &lt; 14, "no", "si")</f>
        <v>no</v>
      </c>
      <c r="AC261" s="1"/>
      <c r="AF261" s="1"/>
    </row>
    <row r="262" spans="1:32" x14ac:dyDescent="0.2">
      <c r="A262" s="14">
        <v>692</v>
      </c>
      <c r="B262" s="3" t="s">
        <v>956</v>
      </c>
      <c r="C262" s="27" t="s">
        <v>429</v>
      </c>
      <c r="D262" s="27" t="s">
        <v>17</v>
      </c>
      <c r="E262" s="4" t="s">
        <v>294</v>
      </c>
      <c r="F262" s="4" t="s">
        <v>676</v>
      </c>
      <c r="G262" s="4" t="s">
        <v>1098</v>
      </c>
      <c r="H262" s="3" t="s">
        <v>8</v>
      </c>
      <c r="I262" s="27">
        <v>21.070143000000002</v>
      </c>
      <c r="J262" s="27">
        <v>-101.605958</v>
      </c>
      <c r="K262" s="3"/>
      <c r="L262" s="5" t="str">
        <f t="shared" si="8"/>
        <v>Ver en Google Maps</v>
      </c>
      <c r="M262" s="15">
        <v>1</v>
      </c>
      <c r="O262" s="1">
        <f>DAY(Tabla1[[#This Row],[Fecha de rev]])</f>
        <v>0</v>
      </c>
      <c r="P262" s="1">
        <f>MONTH(Tabla1[[#This Row],[Fecha de rev]])</f>
        <v>1</v>
      </c>
      <c r="Q262" s="1">
        <f>YEAR(Tabla1[[#This Row],[Fecha de rev]])</f>
        <v>1900</v>
      </c>
      <c r="Z262" s="1" t="str">
        <f>IF(Tabla1[[#This Row],[Bajada]] &lt; 14, "no", "si")</f>
        <v>no</v>
      </c>
      <c r="AC262" s="1"/>
      <c r="AF262" s="1"/>
    </row>
    <row r="263" spans="1:32" x14ac:dyDescent="0.2">
      <c r="A263" s="14">
        <v>695</v>
      </c>
      <c r="B263" s="3" t="s">
        <v>956</v>
      </c>
      <c r="C263" s="27" t="s">
        <v>429</v>
      </c>
      <c r="D263" s="27" t="s">
        <v>16</v>
      </c>
      <c r="E263" s="4" t="s">
        <v>295</v>
      </c>
      <c r="F263" s="4" t="s">
        <v>677</v>
      </c>
      <c r="G263" s="4" t="s">
        <v>1038</v>
      </c>
      <c r="H263" s="3" t="s">
        <v>8</v>
      </c>
      <c r="I263" s="27">
        <v>21.152899999999999</v>
      </c>
      <c r="J263" s="27">
        <v>-101.75817000000001</v>
      </c>
      <c r="K263" s="3" t="s">
        <v>139</v>
      </c>
      <c r="L263" s="5" t="str">
        <f t="shared" si="8"/>
        <v>Ver en Google Maps</v>
      </c>
      <c r="M263" s="15">
        <v>1</v>
      </c>
      <c r="N263" s="7">
        <v>45960</v>
      </c>
      <c r="O263" s="1">
        <f>DAY(Tabla1[[#This Row],[Fecha de rev]])</f>
        <v>30</v>
      </c>
      <c r="P263" s="1">
        <f>MONTH(Tabla1[[#This Row],[Fecha de rev]])</f>
        <v>10</v>
      </c>
      <c r="Q263" s="1">
        <f>YEAR(Tabla1[[#This Row],[Fecha de rev]])</f>
        <v>2025</v>
      </c>
      <c r="R263" s="1">
        <v>1</v>
      </c>
      <c r="S263" s="1" t="s">
        <v>138</v>
      </c>
      <c r="T263" s="1" t="s">
        <v>138</v>
      </c>
      <c r="U263" s="1" t="s">
        <v>138</v>
      </c>
      <c r="V263" s="1" t="s">
        <v>138</v>
      </c>
      <c r="W263" s="1" t="s">
        <v>138</v>
      </c>
      <c r="X263" s="1" t="s">
        <v>138</v>
      </c>
      <c r="Y263" s="1" t="s">
        <v>138</v>
      </c>
      <c r="Z263" s="1" t="str">
        <f>IF(Tabla1[[#This Row],[Bajada]] &lt; 14, "no", "si")</f>
        <v>no</v>
      </c>
      <c r="AA263" s="1">
        <v>7.38</v>
      </c>
      <c r="AB263" s="1">
        <v>71.599999999999994</v>
      </c>
      <c r="AC263" s="2" t="s">
        <v>968</v>
      </c>
      <c r="AD263" s="2" t="s">
        <v>954</v>
      </c>
      <c r="AE263" s="1">
        <f t="shared" ref="AE263" si="9">COUNTIF(S263:Z263, "si")</f>
        <v>7</v>
      </c>
      <c r="AF263" s="1"/>
    </row>
    <row r="264" spans="1:32" x14ac:dyDescent="0.2">
      <c r="A264" s="14">
        <v>696</v>
      </c>
      <c r="B264" s="3" t="s">
        <v>956</v>
      </c>
      <c r="C264" s="27" t="s">
        <v>429</v>
      </c>
      <c r="D264" s="27" t="s">
        <v>16</v>
      </c>
      <c r="E264" s="4" t="s">
        <v>296</v>
      </c>
      <c r="F264" s="4" t="s">
        <v>678</v>
      </c>
      <c r="G264" s="4" t="s">
        <v>981</v>
      </c>
      <c r="H264" s="3" t="s">
        <v>8</v>
      </c>
      <c r="I264" s="27">
        <v>21.127970000000001</v>
      </c>
      <c r="J264" s="27">
        <v>-101.74544</v>
      </c>
      <c r="K264" s="3"/>
      <c r="L264" s="5" t="str">
        <f t="shared" si="8"/>
        <v>Ver en Google Maps</v>
      </c>
      <c r="M264" s="15">
        <v>1</v>
      </c>
      <c r="O264" s="1">
        <f>DAY(Tabla1[[#This Row],[Fecha de rev]])</f>
        <v>0</v>
      </c>
      <c r="P264" s="1">
        <f>MONTH(Tabla1[[#This Row],[Fecha de rev]])</f>
        <v>1</v>
      </c>
      <c r="Q264" s="1">
        <f>YEAR(Tabla1[[#This Row],[Fecha de rev]])</f>
        <v>1900</v>
      </c>
      <c r="Z264" s="1" t="str">
        <f>IF(Tabla1[[#This Row],[Bajada]] &lt; 14, "no", "si")</f>
        <v>no</v>
      </c>
      <c r="AC264" s="1"/>
      <c r="AF264" s="1"/>
    </row>
    <row r="265" spans="1:32" x14ac:dyDescent="0.2">
      <c r="A265" s="14">
        <v>697</v>
      </c>
      <c r="B265" s="3" t="s">
        <v>956</v>
      </c>
      <c r="C265" s="27" t="s">
        <v>429</v>
      </c>
      <c r="D265" s="27" t="s">
        <v>16</v>
      </c>
      <c r="E265" s="4" t="s">
        <v>297</v>
      </c>
      <c r="F265" s="4" t="s">
        <v>679</v>
      </c>
      <c r="G265" s="4" t="s">
        <v>1137</v>
      </c>
      <c r="H265" s="3" t="s">
        <v>8</v>
      </c>
      <c r="I265" s="27">
        <v>21.1477</v>
      </c>
      <c r="J265" s="27">
        <v>-101.73116</v>
      </c>
      <c r="K265" s="3"/>
      <c r="L265" s="5" t="str">
        <f t="shared" si="8"/>
        <v>Ver en Google Maps</v>
      </c>
      <c r="M265" s="15">
        <v>1</v>
      </c>
      <c r="O265" s="1">
        <f>DAY(Tabla1[[#This Row],[Fecha de rev]])</f>
        <v>0</v>
      </c>
      <c r="P265" s="1">
        <f>MONTH(Tabla1[[#This Row],[Fecha de rev]])</f>
        <v>1</v>
      </c>
      <c r="Q265" s="1">
        <f>YEAR(Tabla1[[#This Row],[Fecha de rev]])</f>
        <v>1900</v>
      </c>
      <c r="Z265" s="1" t="str">
        <f>IF(Tabla1[[#This Row],[Bajada]] &lt; 14, "no", "si")</f>
        <v>no</v>
      </c>
      <c r="AC265" s="1"/>
      <c r="AF265" s="1"/>
    </row>
    <row r="266" spans="1:32" x14ac:dyDescent="0.2">
      <c r="A266" s="14">
        <v>698</v>
      </c>
      <c r="B266" s="3" t="s">
        <v>956</v>
      </c>
      <c r="C266" s="27" t="s">
        <v>429</v>
      </c>
      <c r="D266" s="27" t="s">
        <v>17</v>
      </c>
      <c r="E266" s="4" t="s">
        <v>298</v>
      </c>
      <c r="F266" s="4" t="s">
        <v>680</v>
      </c>
      <c r="G266" s="4" t="s">
        <v>1138</v>
      </c>
      <c r="H266" s="3" t="s">
        <v>8</v>
      </c>
      <c r="I266" s="27">
        <v>21.16658</v>
      </c>
      <c r="J266" s="27">
        <v>-101.75558700000001</v>
      </c>
      <c r="K266" s="3"/>
      <c r="L266" s="5" t="str">
        <f t="shared" si="8"/>
        <v>Ver en Google Maps</v>
      </c>
      <c r="M266" s="15">
        <v>1</v>
      </c>
      <c r="O266" s="1">
        <f>DAY(Tabla1[[#This Row],[Fecha de rev]])</f>
        <v>0</v>
      </c>
      <c r="P266" s="1">
        <f>MONTH(Tabla1[[#This Row],[Fecha de rev]])</f>
        <v>1</v>
      </c>
      <c r="Q266" s="1">
        <f>YEAR(Tabla1[[#This Row],[Fecha de rev]])</f>
        <v>1900</v>
      </c>
      <c r="Z266" s="1" t="str">
        <f>IF(Tabla1[[#This Row],[Bajada]] &lt; 14, "no", "si")</f>
        <v>no</v>
      </c>
      <c r="AC266" s="1"/>
      <c r="AF266" s="1"/>
    </row>
    <row r="267" spans="1:32" x14ac:dyDescent="0.2">
      <c r="A267" s="14">
        <v>700</v>
      </c>
      <c r="B267" s="3" t="s">
        <v>956</v>
      </c>
      <c r="C267" s="27" t="s">
        <v>429</v>
      </c>
      <c r="D267" s="27" t="s">
        <v>16</v>
      </c>
      <c r="E267" s="4" t="s">
        <v>299</v>
      </c>
      <c r="F267" s="4" t="s">
        <v>681</v>
      </c>
      <c r="G267" s="4" t="s">
        <v>300</v>
      </c>
      <c r="H267" s="3" t="s">
        <v>8</v>
      </c>
      <c r="I267" s="27">
        <v>21.0946</v>
      </c>
      <c r="J267" s="27">
        <v>-101.576245</v>
      </c>
      <c r="K267" s="3"/>
      <c r="L267" s="5" t="str">
        <f t="shared" si="8"/>
        <v>Ver en Google Maps</v>
      </c>
      <c r="M267" s="15">
        <v>1</v>
      </c>
      <c r="O267" s="1">
        <f>DAY(Tabla1[[#This Row],[Fecha de rev]])</f>
        <v>0</v>
      </c>
      <c r="P267" s="1">
        <f>MONTH(Tabla1[[#This Row],[Fecha de rev]])</f>
        <v>1</v>
      </c>
      <c r="Q267" s="1">
        <f>YEAR(Tabla1[[#This Row],[Fecha de rev]])</f>
        <v>1900</v>
      </c>
      <c r="Z267" s="1" t="str">
        <f>IF(Tabla1[[#This Row],[Bajada]] &lt; 14, "no", "si")</f>
        <v>no</v>
      </c>
      <c r="AC267" s="1"/>
      <c r="AF267" s="1"/>
    </row>
    <row r="268" spans="1:32" x14ac:dyDescent="0.2">
      <c r="A268" s="14">
        <v>704</v>
      </c>
      <c r="B268" s="3" t="s">
        <v>956</v>
      </c>
      <c r="C268" s="27" t="s">
        <v>429</v>
      </c>
      <c r="D268" s="27" t="s">
        <v>15</v>
      </c>
      <c r="E268" s="4" t="s">
        <v>301</v>
      </c>
      <c r="F268" s="4" t="s">
        <v>682</v>
      </c>
      <c r="G268" s="4" t="s">
        <v>1139</v>
      </c>
      <c r="H268" s="3" t="s">
        <v>8</v>
      </c>
      <c r="I268" s="27">
        <v>21.094339999999999</v>
      </c>
      <c r="J268" s="27">
        <v>-101.65891000000001</v>
      </c>
      <c r="K268" s="3"/>
      <c r="L268" s="5" t="str">
        <f t="shared" si="8"/>
        <v>Ver en Google Maps</v>
      </c>
      <c r="M268" s="15">
        <v>2</v>
      </c>
      <c r="O268" s="1">
        <f>DAY(Tabla1[[#This Row],[Fecha de rev]])</f>
        <v>0</v>
      </c>
      <c r="P268" s="1">
        <f>MONTH(Tabla1[[#This Row],[Fecha de rev]])</f>
        <v>1</v>
      </c>
      <c r="Q268" s="1">
        <f>YEAR(Tabla1[[#This Row],[Fecha de rev]])</f>
        <v>1900</v>
      </c>
      <c r="Z268" s="1" t="str">
        <f>IF(Tabla1[[#This Row],[Bajada]] &lt; 14, "no", "si")</f>
        <v>no</v>
      </c>
      <c r="AC268" s="1"/>
      <c r="AF268" s="1"/>
    </row>
    <row r="269" spans="1:32" x14ac:dyDescent="0.2">
      <c r="A269" s="14">
        <v>705</v>
      </c>
      <c r="B269" s="3" t="s">
        <v>956</v>
      </c>
      <c r="C269" s="27" t="s">
        <v>429</v>
      </c>
      <c r="D269" s="27" t="s">
        <v>15</v>
      </c>
      <c r="E269" s="4" t="s">
        <v>302</v>
      </c>
      <c r="F269" s="4" t="s">
        <v>683</v>
      </c>
      <c r="G269" s="4" t="s">
        <v>976</v>
      </c>
      <c r="H269" s="3" t="s">
        <v>8</v>
      </c>
      <c r="I269" s="27">
        <v>21.128640000000001</v>
      </c>
      <c r="J269" s="27">
        <v>-101.67519</v>
      </c>
      <c r="K269" s="3" t="s">
        <v>139</v>
      </c>
      <c r="L269" s="5" t="str">
        <f t="shared" si="8"/>
        <v>Ver en Google Maps</v>
      </c>
      <c r="M269" s="15">
        <v>2</v>
      </c>
      <c r="N269" s="7">
        <v>45954</v>
      </c>
      <c r="O269" s="1">
        <f>DAY(Tabla1[[#This Row],[Fecha de rev]])</f>
        <v>24</v>
      </c>
      <c r="P269" s="1">
        <f>MONTH(Tabla1[[#This Row],[Fecha de rev]])</f>
        <v>10</v>
      </c>
      <c r="Q269" s="1">
        <f>YEAR(Tabla1[[#This Row],[Fecha de rev]])</f>
        <v>2025</v>
      </c>
      <c r="R269" s="1">
        <v>2</v>
      </c>
      <c r="S269" s="1" t="s">
        <v>138</v>
      </c>
      <c r="T269" s="1" t="s">
        <v>138</v>
      </c>
      <c r="U269" s="1" t="s">
        <v>138</v>
      </c>
      <c r="V269" s="1" t="s">
        <v>138</v>
      </c>
      <c r="W269" s="1" t="s">
        <v>138</v>
      </c>
      <c r="X269" s="1" t="s">
        <v>138</v>
      </c>
      <c r="Y269" s="1" t="s">
        <v>138</v>
      </c>
      <c r="Z269" s="1" t="str">
        <f>IF(Tabla1[[#This Row],[Bajada]] &lt; 14, "no", "si")</f>
        <v>no</v>
      </c>
      <c r="AA269" s="1">
        <v>0</v>
      </c>
      <c r="AB269" s="1">
        <v>0</v>
      </c>
      <c r="AC269" s="2" t="s">
        <v>3080</v>
      </c>
      <c r="AD269" s="2" t="s">
        <v>957</v>
      </c>
      <c r="AE269" s="1">
        <f t="shared" ref="AE269:AE319" si="10">COUNTIF(S269:Z269, "si")</f>
        <v>7</v>
      </c>
      <c r="AF269" s="1"/>
    </row>
    <row r="270" spans="1:32" x14ac:dyDescent="0.2">
      <c r="A270" s="14">
        <v>706</v>
      </c>
      <c r="B270" s="3" t="s">
        <v>956</v>
      </c>
      <c r="C270" s="27" t="s">
        <v>429</v>
      </c>
      <c r="D270" s="27" t="s">
        <v>15</v>
      </c>
      <c r="E270" s="4" t="s">
        <v>303</v>
      </c>
      <c r="F270" s="4" t="s">
        <v>684</v>
      </c>
      <c r="G270" s="4" t="s">
        <v>1140</v>
      </c>
      <c r="H270" s="3" t="s">
        <v>8</v>
      </c>
      <c r="I270" s="27">
        <v>21.132529999999999</v>
      </c>
      <c r="J270" s="27">
        <v>-101.64812000000001</v>
      </c>
      <c r="K270" s="3" t="s">
        <v>139</v>
      </c>
      <c r="L270" s="5" t="str">
        <f t="shared" si="8"/>
        <v>Ver en Google Maps</v>
      </c>
      <c r="M270" s="15">
        <v>2</v>
      </c>
      <c r="N270" s="7">
        <v>45955</v>
      </c>
      <c r="O270" s="1">
        <f>DAY(Tabla1[[#This Row],[Fecha de rev]])</f>
        <v>25</v>
      </c>
      <c r="P270" s="1">
        <f>MONTH(Tabla1[[#This Row],[Fecha de rev]])</f>
        <v>10</v>
      </c>
      <c r="Q270" s="1">
        <f>YEAR(Tabla1[[#This Row],[Fecha de rev]])</f>
        <v>2025</v>
      </c>
      <c r="R270" s="1">
        <v>2</v>
      </c>
      <c r="S270" s="1" t="s">
        <v>138</v>
      </c>
      <c r="T270" s="1" t="s">
        <v>138</v>
      </c>
      <c r="U270" s="1" t="s">
        <v>138</v>
      </c>
      <c r="V270" s="1" t="s">
        <v>138</v>
      </c>
      <c r="W270" s="1" t="s">
        <v>138</v>
      </c>
      <c r="X270" s="1" t="s">
        <v>138</v>
      </c>
      <c r="Y270" s="1" t="s">
        <v>138</v>
      </c>
      <c r="Z270" s="1" t="str">
        <f>IF(Tabla1[[#This Row],[Bajada]] &lt; 14, "no", "si")</f>
        <v>si</v>
      </c>
      <c r="AA270" s="1">
        <v>57.78</v>
      </c>
      <c r="AB270" s="1">
        <v>58.3</v>
      </c>
      <c r="AC270" s="2" t="s">
        <v>968</v>
      </c>
      <c r="AD270" s="2" t="s">
        <v>954</v>
      </c>
      <c r="AE270" s="1">
        <f t="shared" si="10"/>
        <v>8</v>
      </c>
      <c r="AF270" s="1" t="s">
        <v>3116</v>
      </c>
    </row>
    <row r="271" spans="1:32" x14ac:dyDescent="0.2">
      <c r="A271" s="14">
        <v>707</v>
      </c>
      <c r="B271" s="3" t="s">
        <v>956</v>
      </c>
      <c r="C271" s="27" t="s">
        <v>429</v>
      </c>
      <c r="D271" s="27" t="s">
        <v>15</v>
      </c>
      <c r="E271" s="4" t="s">
        <v>304</v>
      </c>
      <c r="F271" s="4" t="s">
        <v>685</v>
      </c>
      <c r="G271" s="4" t="s">
        <v>1141</v>
      </c>
      <c r="H271" s="3" t="s">
        <v>8</v>
      </c>
      <c r="I271" s="27">
        <v>21.110569999999999</v>
      </c>
      <c r="J271" s="27">
        <v>-101.69683999999999</v>
      </c>
      <c r="K271" s="3" t="s">
        <v>139</v>
      </c>
      <c r="L271" s="5" t="str">
        <f t="shared" si="8"/>
        <v>Ver en Google Maps</v>
      </c>
      <c r="M271" s="15">
        <v>2</v>
      </c>
      <c r="N271" s="7"/>
      <c r="O271" s="1">
        <f>DAY(Tabla1[[#This Row],[Fecha de rev]])</f>
        <v>0</v>
      </c>
      <c r="P271" s="1">
        <f>MONTH(Tabla1[[#This Row],[Fecha de rev]])</f>
        <v>1</v>
      </c>
      <c r="Q271" s="1">
        <f>YEAR(Tabla1[[#This Row],[Fecha de rev]])</f>
        <v>1900</v>
      </c>
      <c r="R271" s="1">
        <v>2</v>
      </c>
      <c r="S271" s="1" t="s">
        <v>138</v>
      </c>
      <c r="T271" s="1" t="s">
        <v>138</v>
      </c>
      <c r="U271" s="1" t="s">
        <v>138</v>
      </c>
      <c r="V271" s="1" t="s">
        <v>138</v>
      </c>
      <c r="W271" s="1" t="s">
        <v>138</v>
      </c>
      <c r="X271" s="1" t="s">
        <v>138</v>
      </c>
      <c r="Y271" s="1" t="s">
        <v>138</v>
      </c>
      <c r="Z271" s="1" t="str">
        <f>IF(Tabla1[[#This Row],[Bajada]] &lt; 14, "no", "si")</f>
        <v>no</v>
      </c>
      <c r="AC271" s="2" t="s">
        <v>960</v>
      </c>
      <c r="AD271" s="2" t="s">
        <v>954</v>
      </c>
      <c r="AE271" s="1">
        <f t="shared" si="10"/>
        <v>7</v>
      </c>
      <c r="AF271" s="1"/>
    </row>
    <row r="272" spans="1:32" x14ac:dyDescent="0.2">
      <c r="A272" s="14">
        <v>708</v>
      </c>
      <c r="B272" s="3" t="s">
        <v>956</v>
      </c>
      <c r="C272" s="27" t="s">
        <v>429</v>
      </c>
      <c r="D272" s="27" t="s">
        <v>15</v>
      </c>
      <c r="E272" s="4" t="s">
        <v>305</v>
      </c>
      <c r="F272" s="4" t="s">
        <v>686</v>
      </c>
      <c r="G272" s="4" t="s">
        <v>1013</v>
      </c>
      <c r="H272" s="3" t="s">
        <v>8</v>
      </c>
      <c r="I272" s="27">
        <v>21.140149999999998</v>
      </c>
      <c r="J272" s="27">
        <v>-101.69775</v>
      </c>
      <c r="K272" s="3" t="s">
        <v>139</v>
      </c>
      <c r="L272" s="5" t="str">
        <f t="shared" si="8"/>
        <v>Ver en Google Maps</v>
      </c>
      <c r="M272" s="15">
        <v>2</v>
      </c>
      <c r="N272" s="7">
        <v>45958</v>
      </c>
      <c r="O272" s="1">
        <f>DAY(Tabla1[[#This Row],[Fecha de rev]])</f>
        <v>28</v>
      </c>
      <c r="P272" s="1">
        <f>MONTH(Tabla1[[#This Row],[Fecha de rev]])</f>
        <v>10</v>
      </c>
      <c r="Q272" s="1">
        <f>YEAR(Tabla1[[#This Row],[Fecha de rev]])</f>
        <v>2025</v>
      </c>
      <c r="R272" s="1">
        <v>2</v>
      </c>
      <c r="S272" s="1" t="s">
        <v>138</v>
      </c>
      <c r="T272" s="1" t="s">
        <v>138</v>
      </c>
      <c r="U272" s="1" t="s">
        <v>138</v>
      </c>
      <c r="V272" s="1" t="s">
        <v>138</v>
      </c>
      <c r="W272" s="1" t="s">
        <v>138</v>
      </c>
      <c r="X272" s="1" t="s">
        <v>138</v>
      </c>
      <c r="Y272" s="1" t="s">
        <v>138</v>
      </c>
      <c r="Z272" s="1" t="str">
        <f>IF(Tabla1[[#This Row],[Bajada]] &lt; 14, "no", "si")</f>
        <v>si</v>
      </c>
      <c r="AA272" s="1">
        <v>122</v>
      </c>
      <c r="AB272" s="1">
        <v>55.3</v>
      </c>
      <c r="AC272" s="2" t="s">
        <v>968</v>
      </c>
      <c r="AD272" s="2" t="s">
        <v>954</v>
      </c>
      <c r="AE272" s="1">
        <f t="shared" si="10"/>
        <v>8</v>
      </c>
      <c r="AF272" s="1" t="s">
        <v>3116</v>
      </c>
    </row>
    <row r="273" spans="1:32" x14ac:dyDescent="0.2">
      <c r="A273" s="14">
        <v>709</v>
      </c>
      <c r="B273" s="3" t="s">
        <v>956</v>
      </c>
      <c r="C273" s="27" t="s">
        <v>429</v>
      </c>
      <c r="D273" s="27" t="s">
        <v>15</v>
      </c>
      <c r="E273" s="4" t="s">
        <v>306</v>
      </c>
      <c r="F273" s="4" t="s">
        <v>687</v>
      </c>
      <c r="G273" s="4" t="s">
        <v>1123</v>
      </c>
      <c r="H273" s="3" t="s">
        <v>8</v>
      </c>
      <c r="I273" s="27">
        <v>21.120509999999999</v>
      </c>
      <c r="J273" s="27">
        <v>-101.71329</v>
      </c>
      <c r="K273" s="3" t="s">
        <v>139</v>
      </c>
      <c r="L273" s="5" t="str">
        <f t="shared" si="8"/>
        <v>Ver en Google Maps</v>
      </c>
      <c r="M273" s="15">
        <v>2</v>
      </c>
      <c r="N273" s="7"/>
      <c r="O273" s="1">
        <f>DAY(Tabla1[[#This Row],[Fecha de rev]])</f>
        <v>0</v>
      </c>
      <c r="P273" s="1">
        <f>MONTH(Tabla1[[#This Row],[Fecha de rev]])</f>
        <v>1</v>
      </c>
      <c r="Q273" s="1">
        <f>YEAR(Tabla1[[#This Row],[Fecha de rev]])</f>
        <v>1900</v>
      </c>
      <c r="R273" s="1">
        <v>2</v>
      </c>
      <c r="S273" s="1" t="s">
        <v>138</v>
      </c>
      <c r="T273" s="1" t="s">
        <v>138</v>
      </c>
      <c r="U273" s="1" t="s">
        <v>138</v>
      </c>
      <c r="V273" s="1" t="s">
        <v>138</v>
      </c>
      <c r="W273" s="1" t="s">
        <v>138</v>
      </c>
      <c r="X273" s="1" t="s">
        <v>138</v>
      </c>
      <c r="Y273" s="1" t="s">
        <v>138</v>
      </c>
      <c r="Z273" s="1" t="str">
        <f>IF(Tabla1[[#This Row],[Bajada]] &lt; 14, "no", "si")</f>
        <v>no</v>
      </c>
      <c r="AC273" s="2" t="s">
        <v>968</v>
      </c>
      <c r="AD273" s="2" t="s">
        <v>954</v>
      </c>
      <c r="AE273" s="1">
        <f t="shared" si="10"/>
        <v>7</v>
      </c>
      <c r="AF273" s="1"/>
    </row>
    <row r="274" spans="1:32" x14ac:dyDescent="0.2">
      <c r="A274" s="14">
        <v>710</v>
      </c>
      <c r="B274" s="3" t="s">
        <v>956</v>
      </c>
      <c r="C274" s="27" t="s">
        <v>429</v>
      </c>
      <c r="D274" s="27" t="s">
        <v>15</v>
      </c>
      <c r="E274" s="4" t="s">
        <v>307</v>
      </c>
      <c r="F274" s="4" t="s">
        <v>688</v>
      </c>
      <c r="G274" s="4" t="s">
        <v>1142</v>
      </c>
      <c r="H274" s="3" t="s">
        <v>8</v>
      </c>
      <c r="I274" s="27">
        <v>21.14498</v>
      </c>
      <c r="J274" s="27">
        <v>-101.67821000000001</v>
      </c>
      <c r="K274" s="3" t="s">
        <v>139</v>
      </c>
      <c r="L274" s="5" t="str">
        <f t="shared" si="8"/>
        <v>Ver en Google Maps</v>
      </c>
      <c r="M274" s="15">
        <v>2</v>
      </c>
      <c r="N274" s="7">
        <v>45952</v>
      </c>
      <c r="O274" s="1">
        <f>DAY(Tabla1[[#This Row],[Fecha de rev]])</f>
        <v>22</v>
      </c>
      <c r="P274" s="1">
        <f>MONTH(Tabla1[[#This Row],[Fecha de rev]])</f>
        <v>10</v>
      </c>
      <c r="Q274" s="1">
        <f>YEAR(Tabla1[[#This Row],[Fecha de rev]])</f>
        <v>2025</v>
      </c>
      <c r="R274" s="1">
        <v>2</v>
      </c>
      <c r="S274" s="1" t="s">
        <v>138</v>
      </c>
      <c r="T274" s="1" t="s">
        <v>138</v>
      </c>
      <c r="U274" s="1" t="s">
        <v>138</v>
      </c>
      <c r="V274" s="1" t="s">
        <v>138</v>
      </c>
      <c r="W274" s="1" t="s">
        <v>138</v>
      </c>
      <c r="X274" s="1" t="s">
        <v>138</v>
      </c>
      <c r="Y274" s="1" t="s">
        <v>138</v>
      </c>
      <c r="Z274" s="1" t="str">
        <f>IF(Tabla1[[#This Row],[Bajada]] &lt; 14, "no", "si")</f>
        <v>si</v>
      </c>
      <c r="AA274" s="1">
        <v>50.8</v>
      </c>
      <c r="AB274" s="1">
        <v>4.2</v>
      </c>
      <c r="AC274" s="2" t="s">
        <v>968</v>
      </c>
      <c r="AD274" s="2" t="s">
        <v>954</v>
      </c>
      <c r="AE274" s="1">
        <f t="shared" si="10"/>
        <v>8</v>
      </c>
      <c r="AF274" s="1" t="s">
        <v>3116</v>
      </c>
    </row>
    <row r="275" spans="1:32" x14ac:dyDescent="0.2">
      <c r="A275" s="14">
        <v>711</v>
      </c>
      <c r="B275" s="3" t="s">
        <v>956</v>
      </c>
      <c r="C275" s="27" t="s">
        <v>429</v>
      </c>
      <c r="D275" s="27" t="s">
        <v>15</v>
      </c>
      <c r="E275" s="4" t="s">
        <v>308</v>
      </c>
      <c r="F275" s="4" t="s">
        <v>689</v>
      </c>
      <c r="G275" s="4" t="s">
        <v>1143</v>
      </c>
      <c r="H275" s="3" t="s">
        <v>8</v>
      </c>
      <c r="I275" s="27">
        <v>21.076360000000001</v>
      </c>
      <c r="J275" s="27">
        <v>-101.61143</v>
      </c>
      <c r="K275" s="3"/>
      <c r="L275" s="5" t="str">
        <f t="shared" si="8"/>
        <v>Ver en Google Maps</v>
      </c>
      <c r="M275" s="15">
        <v>2</v>
      </c>
      <c r="O275" s="1">
        <f>DAY(Tabla1[[#This Row],[Fecha de rev]])</f>
        <v>0</v>
      </c>
      <c r="P275" s="1">
        <f>MONTH(Tabla1[[#This Row],[Fecha de rev]])</f>
        <v>1</v>
      </c>
      <c r="Q275" s="1">
        <f>YEAR(Tabla1[[#This Row],[Fecha de rev]])</f>
        <v>1900</v>
      </c>
      <c r="Z275" s="1" t="str">
        <f>IF(Tabla1[[#This Row],[Bajada]] &lt; 14, "no", "si")</f>
        <v>no</v>
      </c>
      <c r="AC275" s="1"/>
      <c r="AF275" s="1"/>
    </row>
    <row r="276" spans="1:32" x14ac:dyDescent="0.2">
      <c r="A276" s="14">
        <v>713</v>
      </c>
      <c r="B276" s="3" t="s">
        <v>956</v>
      </c>
      <c r="C276" s="27" t="s">
        <v>429</v>
      </c>
      <c r="D276" s="27" t="s">
        <v>15</v>
      </c>
      <c r="E276" s="4" t="s">
        <v>309</v>
      </c>
      <c r="F276" s="4" t="s">
        <v>690</v>
      </c>
      <c r="G276" s="4" t="s">
        <v>73</v>
      </c>
      <c r="H276" s="3" t="s">
        <v>8</v>
      </c>
      <c r="I276" s="27">
        <v>21.109719999999999</v>
      </c>
      <c r="J276" s="27">
        <v>-101.63029</v>
      </c>
      <c r="K276" s="3" t="s">
        <v>139</v>
      </c>
      <c r="L276" s="5" t="str">
        <f t="shared" si="8"/>
        <v>Ver en Google Maps</v>
      </c>
      <c r="M276" s="15">
        <v>2</v>
      </c>
      <c r="N276" s="7">
        <v>45957</v>
      </c>
      <c r="O276" s="1">
        <f>DAY(Tabla1[[#This Row],[Fecha de rev]])</f>
        <v>27</v>
      </c>
      <c r="P276" s="1">
        <f>MONTH(Tabla1[[#This Row],[Fecha de rev]])</f>
        <v>10</v>
      </c>
      <c r="Q276" s="1">
        <f>YEAR(Tabla1[[#This Row],[Fecha de rev]])</f>
        <v>2025</v>
      </c>
      <c r="R276" s="1">
        <v>2</v>
      </c>
      <c r="S276" s="1" t="s">
        <v>138</v>
      </c>
      <c r="T276" s="1" t="s">
        <v>138</v>
      </c>
      <c r="U276" s="1" t="s">
        <v>138</v>
      </c>
      <c r="V276" s="1" t="s">
        <v>138</v>
      </c>
      <c r="W276" s="1" t="s">
        <v>138</v>
      </c>
      <c r="X276" s="1" t="s">
        <v>138</v>
      </c>
      <c r="Y276" s="1" t="s">
        <v>138</v>
      </c>
      <c r="Z276" s="1" t="str">
        <f>IF(Tabla1[[#This Row],[Bajada]] &lt; 14, "no", "si")</f>
        <v>si</v>
      </c>
      <c r="AA276" s="1">
        <v>63.1</v>
      </c>
      <c r="AB276" s="1">
        <v>27.8</v>
      </c>
      <c r="AC276" s="2" t="s">
        <v>968</v>
      </c>
      <c r="AD276" s="2" t="s">
        <v>957</v>
      </c>
      <c r="AE276" s="1">
        <f t="shared" si="10"/>
        <v>8</v>
      </c>
      <c r="AF276" s="1" t="s">
        <v>3116</v>
      </c>
    </row>
    <row r="277" spans="1:32" x14ac:dyDescent="0.2">
      <c r="A277" s="14">
        <v>714</v>
      </c>
      <c r="B277" s="3" t="s">
        <v>956</v>
      </c>
      <c r="C277" s="27" t="s">
        <v>429</v>
      </c>
      <c r="D277" s="27" t="s">
        <v>15</v>
      </c>
      <c r="E277" s="4" t="s">
        <v>310</v>
      </c>
      <c r="F277" s="4" t="s">
        <v>691</v>
      </c>
      <c r="G277" s="4" t="s">
        <v>1144</v>
      </c>
      <c r="H277" s="3" t="s">
        <v>8</v>
      </c>
      <c r="I277" s="27">
        <v>21.08868</v>
      </c>
      <c r="J277" s="27">
        <v>-101.69045</v>
      </c>
      <c r="K277" s="3"/>
      <c r="L277" s="5" t="str">
        <f t="shared" si="8"/>
        <v>Ver en Google Maps</v>
      </c>
      <c r="M277" s="15">
        <v>2</v>
      </c>
      <c r="O277" s="1">
        <f>DAY(Tabla1[[#This Row],[Fecha de rev]])</f>
        <v>0</v>
      </c>
      <c r="P277" s="1">
        <f>MONTH(Tabla1[[#This Row],[Fecha de rev]])</f>
        <v>1</v>
      </c>
      <c r="Q277" s="1">
        <f>YEAR(Tabla1[[#This Row],[Fecha de rev]])</f>
        <v>1900</v>
      </c>
      <c r="Z277" s="1" t="str">
        <f>IF(Tabla1[[#This Row],[Bajada]] &lt; 14, "no", "si")</f>
        <v>no</v>
      </c>
      <c r="AC277" s="1"/>
      <c r="AF277" s="1"/>
    </row>
    <row r="278" spans="1:32" x14ac:dyDescent="0.2">
      <c r="A278" s="14">
        <v>716</v>
      </c>
      <c r="B278" s="3" t="s">
        <v>956</v>
      </c>
      <c r="C278" s="27" t="s">
        <v>429</v>
      </c>
      <c r="D278" s="27" t="s">
        <v>15</v>
      </c>
      <c r="E278" s="4" t="s">
        <v>311</v>
      </c>
      <c r="F278" s="4" t="s">
        <v>692</v>
      </c>
      <c r="G278" s="4" t="s">
        <v>43</v>
      </c>
      <c r="H278" s="3" t="s">
        <v>8</v>
      </c>
      <c r="I278" s="27">
        <v>21.129110000000001</v>
      </c>
      <c r="J278" s="27">
        <v>-101.59999000000001</v>
      </c>
      <c r="K278" s="3" t="s">
        <v>3058</v>
      </c>
      <c r="L278" s="5" t="str">
        <f t="shared" si="8"/>
        <v>Ver en Google Maps</v>
      </c>
      <c r="M278" s="15">
        <v>2</v>
      </c>
      <c r="N278" s="7"/>
      <c r="O278" s="1">
        <f>DAY(Tabla1[[#This Row],[Fecha de rev]])</f>
        <v>0</v>
      </c>
      <c r="P278" s="1">
        <f>MONTH(Tabla1[[#This Row],[Fecha de rev]])</f>
        <v>1</v>
      </c>
      <c r="Q278" s="1">
        <f>YEAR(Tabla1[[#This Row],[Fecha de rev]])</f>
        <v>1900</v>
      </c>
      <c r="R278" s="1">
        <v>2</v>
      </c>
      <c r="Z278" s="1" t="str">
        <f>IF(Tabla1[[#This Row],[Bajada]] &lt; 14, "no", "si")</f>
        <v>no</v>
      </c>
      <c r="AC278" s="2" t="s">
        <v>963</v>
      </c>
      <c r="AD278" s="2" t="s">
        <v>957</v>
      </c>
      <c r="AE278" s="1">
        <f t="shared" si="10"/>
        <v>0</v>
      </c>
      <c r="AF278" s="1"/>
    </row>
    <row r="279" spans="1:32" x14ac:dyDescent="0.2">
      <c r="A279" s="14">
        <v>717</v>
      </c>
      <c r="B279" s="3" t="s">
        <v>956</v>
      </c>
      <c r="C279" s="27" t="s">
        <v>429</v>
      </c>
      <c r="D279" s="27" t="s">
        <v>15</v>
      </c>
      <c r="E279" s="4" t="s">
        <v>312</v>
      </c>
      <c r="F279" s="4" t="s">
        <v>693</v>
      </c>
      <c r="G279" s="4" t="s">
        <v>1145</v>
      </c>
      <c r="H279" s="3" t="s">
        <v>8</v>
      </c>
      <c r="I279" s="27">
        <v>21.11544</v>
      </c>
      <c r="J279" s="27">
        <v>-101.58418</v>
      </c>
      <c r="K279" s="3"/>
      <c r="L279" s="5" t="str">
        <f t="shared" si="8"/>
        <v>Ver en Google Maps</v>
      </c>
      <c r="M279" s="15">
        <v>2</v>
      </c>
      <c r="O279" s="1">
        <f>DAY(Tabla1[[#This Row],[Fecha de rev]])</f>
        <v>0</v>
      </c>
      <c r="P279" s="1">
        <f>MONTH(Tabla1[[#This Row],[Fecha de rev]])</f>
        <v>1</v>
      </c>
      <c r="Q279" s="1">
        <f>YEAR(Tabla1[[#This Row],[Fecha de rev]])</f>
        <v>1900</v>
      </c>
      <c r="Z279" s="1" t="str">
        <f>IF(Tabla1[[#This Row],[Bajada]] &lt; 14, "no", "si")</f>
        <v>no</v>
      </c>
      <c r="AC279" s="1"/>
      <c r="AF279" s="1"/>
    </row>
    <row r="280" spans="1:32" x14ac:dyDescent="0.2">
      <c r="A280" s="14">
        <v>722</v>
      </c>
      <c r="B280" s="3" t="s">
        <v>956</v>
      </c>
      <c r="C280" s="27" t="s">
        <v>429</v>
      </c>
      <c r="D280" s="27" t="s">
        <v>15</v>
      </c>
      <c r="E280" s="4" t="s">
        <v>313</v>
      </c>
      <c r="F280" s="4" t="s">
        <v>694</v>
      </c>
      <c r="G280" s="4" t="s">
        <v>1033</v>
      </c>
      <c r="H280" s="3" t="s">
        <v>8</v>
      </c>
      <c r="I280" s="27">
        <v>21.138069999999999</v>
      </c>
      <c r="J280" s="27">
        <v>-101.74854000000001</v>
      </c>
      <c r="K280" s="3" t="s">
        <v>139</v>
      </c>
      <c r="L280" s="5" t="str">
        <f t="shared" si="8"/>
        <v>Ver en Google Maps</v>
      </c>
      <c r="M280" s="15">
        <v>2</v>
      </c>
      <c r="N280" s="7">
        <v>45960</v>
      </c>
      <c r="O280" s="1">
        <f>DAY(Tabla1[[#This Row],[Fecha de rev]])</f>
        <v>30</v>
      </c>
      <c r="P280" s="1">
        <f>MONTH(Tabla1[[#This Row],[Fecha de rev]])</f>
        <v>10</v>
      </c>
      <c r="Q280" s="1">
        <f>YEAR(Tabla1[[#This Row],[Fecha de rev]])</f>
        <v>2025</v>
      </c>
      <c r="R280" s="1">
        <v>2</v>
      </c>
      <c r="S280" s="1" t="s">
        <v>138</v>
      </c>
      <c r="T280" s="1" t="s">
        <v>138</v>
      </c>
      <c r="U280" s="1" t="s">
        <v>138</v>
      </c>
      <c r="V280" s="1" t="s">
        <v>138</v>
      </c>
      <c r="W280" s="1" t="s">
        <v>138</v>
      </c>
      <c r="X280" s="1" t="s">
        <v>138</v>
      </c>
      <c r="Y280" s="1" t="s">
        <v>138</v>
      </c>
      <c r="Z280" s="1" t="str">
        <f>IF(Tabla1[[#This Row],[Bajada]] &lt; 14, "no", "si")</f>
        <v>si</v>
      </c>
      <c r="AA280" s="1">
        <v>53.7</v>
      </c>
      <c r="AB280" s="1">
        <v>50.8</v>
      </c>
      <c r="AC280" s="2" t="s">
        <v>974</v>
      </c>
      <c r="AD280" s="2" t="s">
        <v>957</v>
      </c>
      <c r="AE280" s="1">
        <f t="shared" si="10"/>
        <v>8</v>
      </c>
      <c r="AF280" s="1"/>
    </row>
    <row r="281" spans="1:32" x14ac:dyDescent="0.2">
      <c r="A281" s="14">
        <v>723</v>
      </c>
      <c r="B281" s="3" t="s">
        <v>956</v>
      </c>
      <c r="C281" s="27" t="s">
        <v>429</v>
      </c>
      <c r="D281" s="27" t="s">
        <v>15</v>
      </c>
      <c r="E281" s="4" t="s">
        <v>314</v>
      </c>
      <c r="F281" s="4" t="s">
        <v>695</v>
      </c>
      <c r="G281" s="4" t="s">
        <v>1024</v>
      </c>
      <c r="H281" s="3" t="s">
        <v>8</v>
      </c>
      <c r="I281" s="27">
        <v>21.06194</v>
      </c>
      <c r="J281" s="27">
        <v>-101.62239</v>
      </c>
      <c r="K281" s="3"/>
      <c r="L281" s="5" t="str">
        <f t="shared" si="8"/>
        <v>Ver en Google Maps</v>
      </c>
      <c r="M281" s="15">
        <v>2</v>
      </c>
      <c r="O281" s="1">
        <f>DAY(Tabla1[[#This Row],[Fecha de rev]])</f>
        <v>0</v>
      </c>
      <c r="P281" s="1">
        <f>MONTH(Tabla1[[#This Row],[Fecha de rev]])</f>
        <v>1</v>
      </c>
      <c r="Q281" s="1">
        <f>YEAR(Tabla1[[#This Row],[Fecha de rev]])</f>
        <v>1900</v>
      </c>
      <c r="Z281" s="1" t="str">
        <f>IF(Tabla1[[#This Row],[Bajada]] &lt; 14, "no", "si")</f>
        <v>no</v>
      </c>
      <c r="AC281" s="1"/>
      <c r="AF281" s="1"/>
    </row>
    <row r="282" spans="1:32" x14ac:dyDescent="0.2">
      <c r="A282" s="14">
        <v>725</v>
      </c>
      <c r="B282" s="3" t="s">
        <v>956</v>
      </c>
      <c r="C282" s="27" t="s">
        <v>429</v>
      </c>
      <c r="D282" s="27" t="s">
        <v>15</v>
      </c>
      <c r="E282" s="4" t="s">
        <v>315</v>
      </c>
      <c r="F282" s="4" t="s">
        <v>696</v>
      </c>
      <c r="G282" s="4" t="s">
        <v>1131</v>
      </c>
      <c r="H282" s="3" t="s">
        <v>8</v>
      </c>
      <c r="I282" s="27">
        <v>21.093606000000001</v>
      </c>
      <c r="J282" s="27">
        <v>-101.60470100000001</v>
      </c>
      <c r="K282" s="3"/>
      <c r="L282" s="5" t="str">
        <f t="shared" si="8"/>
        <v>Ver en Google Maps</v>
      </c>
      <c r="M282" s="15">
        <v>2</v>
      </c>
      <c r="O282" s="1">
        <f>DAY(Tabla1[[#This Row],[Fecha de rev]])</f>
        <v>0</v>
      </c>
      <c r="P282" s="1">
        <f>MONTH(Tabla1[[#This Row],[Fecha de rev]])</f>
        <v>1</v>
      </c>
      <c r="Q282" s="1">
        <f>YEAR(Tabla1[[#This Row],[Fecha de rev]])</f>
        <v>1900</v>
      </c>
      <c r="Z282" s="1" t="str">
        <f>IF(Tabla1[[#This Row],[Bajada]] &lt; 14, "no", "si")</f>
        <v>no</v>
      </c>
      <c r="AC282" s="1"/>
      <c r="AF282" s="1"/>
    </row>
    <row r="283" spans="1:32" x14ac:dyDescent="0.2">
      <c r="A283" s="14">
        <v>728</v>
      </c>
      <c r="B283" s="3" t="s">
        <v>956</v>
      </c>
      <c r="C283" s="27" t="s">
        <v>429</v>
      </c>
      <c r="D283" s="27" t="s">
        <v>15</v>
      </c>
      <c r="E283" s="4" t="s">
        <v>316</v>
      </c>
      <c r="F283" s="4" t="s">
        <v>697</v>
      </c>
      <c r="G283" s="4" t="s">
        <v>1099</v>
      </c>
      <c r="H283" s="3" t="s">
        <v>8</v>
      </c>
      <c r="I283" s="27">
        <v>21.143560000000001</v>
      </c>
      <c r="J283" s="27">
        <v>-101.73779</v>
      </c>
      <c r="K283" s="3"/>
      <c r="L283" s="5" t="str">
        <f t="shared" si="8"/>
        <v>Ver en Google Maps</v>
      </c>
      <c r="M283" s="15">
        <v>2</v>
      </c>
      <c r="O283" s="1">
        <f>DAY(Tabla1[[#This Row],[Fecha de rev]])</f>
        <v>0</v>
      </c>
      <c r="P283" s="1">
        <f>MONTH(Tabla1[[#This Row],[Fecha de rev]])</f>
        <v>1</v>
      </c>
      <c r="Q283" s="1">
        <f>YEAR(Tabla1[[#This Row],[Fecha de rev]])</f>
        <v>1900</v>
      </c>
      <c r="Z283" s="1" t="str">
        <f>IF(Tabla1[[#This Row],[Bajada]] &lt; 14, "no", "si")</f>
        <v>no</v>
      </c>
      <c r="AC283" s="1"/>
      <c r="AF283" s="1"/>
    </row>
    <row r="284" spans="1:32" x14ac:dyDescent="0.2">
      <c r="A284" s="14">
        <v>729</v>
      </c>
      <c r="B284" s="3" t="s">
        <v>956</v>
      </c>
      <c r="C284" s="27" t="s">
        <v>429</v>
      </c>
      <c r="D284" s="27" t="s">
        <v>15</v>
      </c>
      <c r="E284" s="4" t="s">
        <v>317</v>
      </c>
      <c r="F284" s="4" t="s">
        <v>698</v>
      </c>
      <c r="G284" s="4" t="s">
        <v>1083</v>
      </c>
      <c r="H284" s="3" t="s">
        <v>8</v>
      </c>
      <c r="I284" s="27">
        <v>21.095689</v>
      </c>
      <c r="J284" s="27">
        <v>-101.749883</v>
      </c>
      <c r="K284" s="3"/>
      <c r="L284" s="5" t="str">
        <f t="shared" si="8"/>
        <v>Ver en Google Maps</v>
      </c>
      <c r="M284" s="15">
        <v>2</v>
      </c>
      <c r="O284" s="1">
        <f>DAY(Tabla1[[#This Row],[Fecha de rev]])</f>
        <v>0</v>
      </c>
      <c r="P284" s="1">
        <f>MONTH(Tabla1[[#This Row],[Fecha de rev]])</f>
        <v>1</v>
      </c>
      <c r="Q284" s="1">
        <f>YEAR(Tabla1[[#This Row],[Fecha de rev]])</f>
        <v>1900</v>
      </c>
      <c r="Z284" s="1" t="str">
        <f>IF(Tabla1[[#This Row],[Bajada]] &lt; 14, "no", "si")</f>
        <v>no</v>
      </c>
      <c r="AC284" s="1"/>
      <c r="AF284" s="1"/>
    </row>
    <row r="285" spans="1:32" x14ac:dyDescent="0.2">
      <c r="A285" s="14">
        <v>730</v>
      </c>
      <c r="B285" s="3" t="s">
        <v>956</v>
      </c>
      <c r="C285" s="27" t="s">
        <v>429</v>
      </c>
      <c r="D285" s="27" t="s">
        <v>15</v>
      </c>
      <c r="E285" s="4" t="s">
        <v>318</v>
      </c>
      <c r="F285" s="4" t="s">
        <v>699</v>
      </c>
      <c r="G285" s="4" t="s">
        <v>1011</v>
      </c>
      <c r="H285" s="3" t="s">
        <v>8</v>
      </c>
      <c r="I285" s="27">
        <v>21.104320000000001</v>
      </c>
      <c r="J285" s="27">
        <v>-101.70788</v>
      </c>
      <c r="K285" s="3"/>
      <c r="L285" s="5" t="str">
        <f t="shared" si="8"/>
        <v>Ver en Google Maps</v>
      </c>
      <c r="M285" s="15">
        <v>2</v>
      </c>
      <c r="O285" s="1">
        <f>DAY(Tabla1[[#This Row],[Fecha de rev]])</f>
        <v>0</v>
      </c>
      <c r="P285" s="1">
        <f>MONTH(Tabla1[[#This Row],[Fecha de rev]])</f>
        <v>1</v>
      </c>
      <c r="Q285" s="1">
        <f>YEAR(Tabla1[[#This Row],[Fecha de rev]])</f>
        <v>1900</v>
      </c>
      <c r="Z285" s="1" t="str">
        <f>IF(Tabla1[[#This Row],[Bajada]] &lt; 14, "no", "si")</f>
        <v>no</v>
      </c>
      <c r="AC285" s="1"/>
      <c r="AF285" s="1"/>
    </row>
    <row r="286" spans="1:32" x14ac:dyDescent="0.2">
      <c r="A286" s="14">
        <v>732</v>
      </c>
      <c r="B286" s="3" t="s">
        <v>956</v>
      </c>
      <c r="C286" s="27" t="s">
        <v>429</v>
      </c>
      <c r="D286" s="27" t="s">
        <v>15</v>
      </c>
      <c r="E286" s="4" t="s">
        <v>319</v>
      </c>
      <c r="F286" s="4" t="s">
        <v>700</v>
      </c>
      <c r="G286" s="4" t="s">
        <v>1146</v>
      </c>
      <c r="H286" s="3" t="s">
        <v>8</v>
      </c>
      <c r="I286" s="27">
        <v>21.071750000000002</v>
      </c>
      <c r="J286" s="27">
        <v>-101.63218000000001</v>
      </c>
      <c r="K286" s="3"/>
      <c r="L286" s="5" t="str">
        <f t="shared" si="8"/>
        <v>Ver en Google Maps</v>
      </c>
      <c r="M286" s="15">
        <v>2</v>
      </c>
      <c r="O286" s="1">
        <f>DAY(Tabla1[[#This Row],[Fecha de rev]])</f>
        <v>0</v>
      </c>
      <c r="P286" s="1">
        <f>MONTH(Tabla1[[#This Row],[Fecha de rev]])</f>
        <v>1</v>
      </c>
      <c r="Q286" s="1">
        <f>YEAR(Tabla1[[#This Row],[Fecha de rev]])</f>
        <v>1900</v>
      </c>
      <c r="Z286" s="1" t="str">
        <f>IF(Tabla1[[#This Row],[Bajada]] &lt; 14, "no", "si")</f>
        <v>no</v>
      </c>
      <c r="AC286" s="1"/>
      <c r="AF286" s="1"/>
    </row>
    <row r="287" spans="1:32" x14ac:dyDescent="0.2">
      <c r="A287" s="14">
        <v>734</v>
      </c>
      <c r="B287" s="3" t="s">
        <v>956</v>
      </c>
      <c r="C287" s="27" t="s">
        <v>429</v>
      </c>
      <c r="D287" s="27" t="s">
        <v>15</v>
      </c>
      <c r="E287" s="4" t="s">
        <v>320</v>
      </c>
      <c r="F287" s="4" t="s">
        <v>701</v>
      </c>
      <c r="G287" s="4" t="s">
        <v>1037</v>
      </c>
      <c r="H287" s="3" t="s">
        <v>8</v>
      </c>
      <c r="I287" s="27">
        <v>21.128499999999999</v>
      </c>
      <c r="J287" s="27">
        <v>-101.71902</v>
      </c>
      <c r="K287" s="3"/>
      <c r="L287" s="5" t="str">
        <f t="shared" si="8"/>
        <v>Ver en Google Maps</v>
      </c>
      <c r="M287" s="15">
        <v>2</v>
      </c>
      <c r="O287" s="1">
        <f>DAY(Tabla1[[#This Row],[Fecha de rev]])</f>
        <v>0</v>
      </c>
      <c r="P287" s="1">
        <f>MONTH(Tabla1[[#This Row],[Fecha de rev]])</f>
        <v>1</v>
      </c>
      <c r="Q287" s="1">
        <f>YEAR(Tabla1[[#This Row],[Fecha de rev]])</f>
        <v>1900</v>
      </c>
      <c r="Z287" s="1" t="str">
        <f>IF(Tabla1[[#This Row],[Bajada]] &lt; 14, "no", "si")</f>
        <v>no</v>
      </c>
      <c r="AC287" s="1"/>
      <c r="AF287" s="1"/>
    </row>
    <row r="288" spans="1:32" x14ac:dyDescent="0.2">
      <c r="A288" s="14">
        <v>736</v>
      </c>
      <c r="B288" s="3" t="s">
        <v>956</v>
      </c>
      <c r="C288" s="27" t="s">
        <v>429</v>
      </c>
      <c r="D288" s="27" t="s">
        <v>15</v>
      </c>
      <c r="E288" s="4" t="s">
        <v>321</v>
      </c>
      <c r="F288" s="4" t="s">
        <v>702</v>
      </c>
      <c r="G288" s="4" t="s">
        <v>1079</v>
      </c>
      <c r="H288" s="3" t="s">
        <v>8</v>
      </c>
      <c r="I288" s="27">
        <v>21.069682</v>
      </c>
      <c r="J288" s="27">
        <v>-101.58709500000001</v>
      </c>
      <c r="K288" s="3"/>
      <c r="L288" s="5" t="str">
        <f t="shared" si="8"/>
        <v>Ver en Google Maps</v>
      </c>
      <c r="M288" s="15">
        <v>2</v>
      </c>
      <c r="O288" s="1">
        <f>DAY(Tabla1[[#This Row],[Fecha de rev]])</f>
        <v>0</v>
      </c>
      <c r="P288" s="1">
        <f>MONTH(Tabla1[[#This Row],[Fecha de rev]])</f>
        <v>1</v>
      </c>
      <c r="Q288" s="1">
        <f>YEAR(Tabla1[[#This Row],[Fecha de rev]])</f>
        <v>1900</v>
      </c>
      <c r="Z288" s="1" t="str">
        <f>IF(Tabla1[[#This Row],[Bajada]] &lt; 14, "no", "si")</f>
        <v>no</v>
      </c>
      <c r="AC288" s="1"/>
      <c r="AF288" s="1"/>
    </row>
    <row r="289" spans="1:32" x14ac:dyDescent="0.2">
      <c r="A289" s="14">
        <v>737</v>
      </c>
      <c r="B289" s="3" t="s">
        <v>956</v>
      </c>
      <c r="C289" s="27" t="s">
        <v>429</v>
      </c>
      <c r="D289" s="27" t="s">
        <v>15</v>
      </c>
      <c r="E289" s="4" t="s">
        <v>322</v>
      </c>
      <c r="F289" s="4" t="s">
        <v>703</v>
      </c>
      <c r="G289" s="4" t="s">
        <v>1093</v>
      </c>
      <c r="H289" s="3" t="s">
        <v>8</v>
      </c>
      <c r="I289" s="27">
        <v>21.057649999999999</v>
      </c>
      <c r="J289" s="27">
        <v>-101.63799</v>
      </c>
      <c r="K289" s="3"/>
      <c r="L289" s="5" t="str">
        <f t="shared" si="8"/>
        <v>Ver en Google Maps</v>
      </c>
      <c r="M289" s="15">
        <v>2</v>
      </c>
      <c r="O289" s="1">
        <f>DAY(Tabla1[[#This Row],[Fecha de rev]])</f>
        <v>0</v>
      </c>
      <c r="P289" s="1">
        <f>MONTH(Tabla1[[#This Row],[Fecha de rev]])</f>
        <v>1</v>
      </c>
      <c r="Q289" s="1">
        <f>YEAR(Tabla1[[#This Row],[Fecha de rev]])</f>
        <v>1900</v>
      </c>
      <c r="Z289" s="1" t="str">
        <f>IF(Tabla1[[#This Row],[Bajada]] &lt; 14, "no", "si")</f>
        <v>no</v>
      </c>
      <c r="AC289" s="1"/>
      <c r="AF289" s="1"/>
    </row>
    <row r="290" spans="1:32" x14ac:dyDescent="0.2">
      <c r="A290" s="14">
        <v>739</v>
      </c>
      <c r="B290" s="3" t="s">
        <v>956</v>
      </c>
      <c r="C290" s="27" t="s">
        <v>429</v>
      </c>
      <c r="D290" s="27" t="s">
        <v>15</v>
      </c>
      <c r="E290" s="4" t="s">
        <v>323</v>
      </c>
      <c r="F290" s="4" t="s">
        <v>704</v>
      </c>
      <c r="G290" s="4" t="s">
        <v>1147</v>
      </c>
      <c r="H290" s="3" t="s">
        <v>8</v>
      </c>
      <c r="I290" s="27">
        <v>21.118880000000001</v>
      </c>
      <c r="J290" s="27">
        <v>-101.60182</v>
      </c>
      <c r="K290" s="3"/>
      <c r="L290" s="5" t="str">
        <f t="shared" si="8"/>
        <v>Ver en Google Maps</v>
      </c>
      <c r="M290" s="15">
        <v>2</v>
      </c>
      <c r="O290" s="1">
        <f>DAY(Tabla1[[#This Row],[Fecha de rev]])</f>
        <v>0</v>
      </c>
      <c r="P290" s="1">
        <f>MONTH(Tabla1[[#This Row],[Fecha de rev]])</f>
        <v>1</v>
      </c>
      <c r="Q290" s="1">
        <f>YEAR(Tabla1[[#This Row],[Fecha de rev]])</f>
        <v>1900</v>
      </c>
      <c r="Z290" s="1" t="str">
        <f>IF(Tabla1[[#This Row],[Bajada]] &lt; 14, "no", "si")</f>
        <v>no</v>
      </c>
      <c r="AC290" s="1"/>
      <c r="AF290" s="1"/>
    </row>
    <row r="291" spans="1:32" x14ac:dyDescent="0.2">
      <c r="A291" s="14">
        <v>745</v>
      </c>
      <c r="B291" s="3" t="s">
        <v>956</v>
      </c>
      <c r="C291" s="27" t="s">
        <v>429</v>
      </c>
      <c r="D291" s="27" t="s">
        <v>17</v>
      </c>
      <c r="E291" s="4" t="s">
        <v>324</v>
      </c>
      <c r="F291" s="4" t="s">
        <v>705</v>
      </c>
      <c r="G291" s="4" t="s">
        <v>1126</v>
      </c>
      <c r="H291" s="3" t="s">
        <v>8</v>
      </c>
      <c r="I291" s="27">
        <v>21.143298999999999</v>
      </c>
      <c r="J291" s="27">
        <v>-101.768438</v>
      </c>
      <c r="K291" s="3"/>
      <c r="L291" s="5" t="str">
        <f t="shared" si="8"/>
        <v>Ver en Google Maps</v>
      </c>
      <c r="M291" s="15">
        <v>1</v>
      </c>
      <c r="O291" s="1">
        <f>DAY(Tabla1[[#This Row],[Fecha de rev]])</f>
        <v>0</v>
      </c>
      <c r="P291" s="1">
        <f>MONTH(Tabla1[[#This Row],[Fecha de rev]])</f>
        <v>1</v>
      </c>
      <c r="Q291" s="1">
        <f>YEAR(Tabla1[[#This Row],[Fecha de rev]])</f>
        <v>1900</v>
      </c>
      <c r="Z291" s="1" t="str">
        <f>IF(Tabla1[[#This Row],[Bajada]] &lt; 14, "no", "si")</f>
        <v>no</v>
      </c>
      <c r="AC291" s="1"/>
      <c r="AF291" s="1"/>
    </row>
    <row r="292" spans="1:32" x14ac:dyDescent="0.2">
      <c r="A292" s="14">
        <v>746</v>
      </c>
      <c r="B292" s="3" t="s">
        <v>956</v>
      </c>
      <c r="C292" s="27" t="s">
        <v>429</v>
      </c>
      <c r="D292" s="27" t="s">
        <v>17</v>
      </c>
      <c r="E292" s="4" t="s">
        <v>325</v>
      </c>
      <c r="F292" s="4" t="s">
        <v>706</v>
      </c>
      <c r="G292" s="4" t="s">
        <v>1148</v>
      </c>
      <c r="H292" s="3" t="s">
        <v>8</v>
      </c>
      <c r="I292" s="27">
        <v>21.083580000000001</v>
      </c>
      <c r="J292" s="27">
        <v>-101.648144</v>
      </c>
      <c r="K292" s="3"/>
      <c r="L292" s="5" t="str">
        <f t="shared" si="8"/>
        <v>Ver en Google Maps</v>
      </c>
      <c r="M292" s="15">
        <v>1</v>
      </c>
      <c r="O292" s="1">
        <f>DAY(Tabla1[[#This Row],[Fecha de rev]])</f>
        <v>0</v>
      </c>
      <c r="P292" s="1">
        <f>MONTH(Tabla1[[#This Row],[Fecha de rev]])</f>
        <v>1</v>
      </c>
      <c r="Q292" s="1">
        <f>YEAR(Tabla1[[#This Row],[Fecha de rev]])</f>
        <v>1900</v>
      </c>
      <c r="Z292" s="1" t="str">
        <f>IF(Tabla1[[#This Row],[Bajada]] &lt; 14, "no", "si")</f>
        <v>no</v>
      </c>
      <c r="AC292" s="1"/>
      <c r="AF292" s="1"/>
    </row>
    <row r="293" spans="1:32" x14ac:dyDescent="0.2">
      <c r="A293" s="14">
        <v>747</v>
      </c>
      <c r="B293" s="3" t="s">
        <v>956</v>
      </c>
      <c r="C293" s="27" t="s">
        <v>429</v>
      </c>
      <c r="D293" s="27" t="s">
        <v>16</v>
      </c>
      <c r="E293" s="4" t="s">
        <v>326</v>
      </c>
      <c r="F293" s="4" t="s">
        <v>707</v>
      </c>
      <c r="G293" s="4" t="s">
        <v>1149</v>
      </c>
      <c r="H293" s="3" t="s">
        <v>8</v>
      </c>
      <c r="I293" s="27">
        <v>21.097518999999998</v>
      </c>
      <c r="J293" s="27">
        <v>-101.606953</v>
      </c>
      <c r="K293" s="3"/>
      <c r="L293" s="5" t="str">
        <f t="shared" si="8"/>
        <v>Ver en Google Maps</v>
      </c>
      <c r="M293" s="15">
        <v>1</v>
      </c>
      <c r="O293" s="1">
        <f>DAY(Tabla1[[#This Row],[Fecha de rev]])</f>
        <v>0</v>
      </c>
      <c r="P293" s="1">
        <f>MONTH(Tabla1[[#This Row],[Fecha de rev]])</f>
        <v>1</v>
      </c>
      <c r="Q293" s="1">
        <f>YEAR(Tabla1[[#This Row],[Fecha de rev]])</f>
        <v>1900</v>
      </c>
      <c r="Z293" s="1" t="str">
        <f>IF(Tabla1[[#This Row],[Bajada]] &lt; 14, "no", "si")</f>
        <v>no</v>
      </c>
      <c r="AC293" s="1"/>
      <c r="AF293" s="1"/>
    </row>
    <row r="294" spans="1:32" x14ac:dyDescent="0.2">
      <c r="A294" s="14">
        <v>749</v>
      </c>
      <c r="B294" s="3" t="s">
        <v>956</v>
      </c>
      <c r="C294" s="27" t="s">
        <v>429</v>
      </c>
      <c r="D294" s="27" t="s">
        <v>15</v>
      </c>
      <c r="E294" s="4" t="s">
        <v>327</v>
      </c>
      <c r="F294" s="4" t="s">
        <v>708</v>
      </c>
      <c r="G294" s="4" t="s">
        <v>1105</v>
      </c>
      <c r="H294" s="3" t="s">
        <v>8</v>
      </c>
      <c r="I294" s="27">
        <v>21.082003</v>
      </c>
      <c r="J294" s="27">
        <v>-101.62056</v>
      </c>
      <c r="K294" s="3"/>
      <c r="L294" s="5" t="str">
        <f t="shared" si="8"/>
        <v>Ver en Google Maps</v>
      </c>
      <c r="M294" s="15">
        <v>2</v>
      </c>
      <c r="O294" s="1">
        <f>DAY(Tabla1[[#This Row],[Fecha de rev]])</f>
        <v>0</v>
      </c>
      <c r="P294" s="1">
        <f>MONTH(Tabla1[[#This Row],[Fecha de rev]])</f>
        <v>1</v>
      </c>
      <c r="Q294" s="1">
        <f>YEAR(Tabla1[[#This Row],[Fecha de rev]])</f>
        <v>1900</v>
      </c>
      <c r="Z294" s="1" t="str">
        <f>IF(Tabla1[[#This Row],[Bajada]] &lt; 14, "no", "si")</f>
        <v>no</v>
      </c>
      <c r="AC294" s="1"/>
      <c r="AF294" s="1"/>
    </row>
    <row r="295" spans="1:32" x14ac:dyDescent="0.2">
      <c r="A295" s="14">
        <v>750</v>
      </c>
      <c r="B295" s="3" t="s">
        <v>956</v>
      </c>
      <c r="C295" s="27" t="s">
        <v>429</v>
      </c>
      <c r="D295" s="27" t="s">
        <v>16</v>
      </c>
      <c r="E295" s="4" t="s">
        <v>328</v>
      </c>
      <c r="F295" s="4" t="s">
        <v>709</v>
      </c>
      <c r="G295" s="4" t="s">
        <v>117</v>
      </c>
      <c r="H295" s="3" t="s">
        <v>8</v>
      </c>
      <c r="I295" s="27">
        <v>21.085061</v>
      </c>
      <c r="J295" s="27">
        <v>-101.591691</v>
      </c>
      <c r="K295" s="3"/>
      <c r="L295" s="5" t="str">
        <f t="shared" si="8"/>
        <v>Ver en Google Maps</v>
      </c>
      <c r="M295" s="15">
        <v>1</v>
      </c>
      <c r="O295" s="1">
        <f>DAY(Tabla1[[#This Row],[Fecha de rev]])</f>
        <v>0</v>
      </c>
      <c r="P295" s="1">
        <f>MONTH(Tabla1[[#This Row],[Fecha de rev]])</f>
        <v>1</v>
      </c>
      <c r="Q295" s="1">
        <f>YEAR(Tabla1[[#This Row],[Fecha de rev]])</f>
        <v>1900</v>
      </c>
      <c r="Z295" s="1" t="str">
        <f>IF(Tabla1[[#This Row],[Bajada]] &lt; 14, "no", "si")</f>
        <v>no</v>
      </c>
      <c r="AC295" s="1"/>
      <c r="AF295" s="1"/>
    </row>
    <row r="296" spans="1:32" x14ac:dyDescent="0.2">
      <c r="A296" s="14">
        <v>755</v>
      </c>
      <c r="B296" s="3" t="s">
        <v>956</v>
      </c>
      <c r="C296" s="27" t="s">
        <v>429</v>
      </c>
      <c r="D296" s="27" t="s">
        <v>15</v>
      </c>
      <c r="E296" s="4" t="s">
        <v>329</v>
      </c>
      <c r="F296" s="4" t="s">
        <v>710</v>
      </c>
      <c r="G296" s="4" t="s">
        <v>330</v>
      </c>
      <c r="H296" s="3" t="s">
        <v>8</v>
      </c>
      <c r="I296" s="27">
        <v>21.188616</v>
      </c>
      <c r="J296" s="27">
        <v>-101.764533</v>
      </c>
      <c r="K296" s="3"/>
      <c r="L296" s="5" t="str">
        <f t="shared" si="8"/>
        <v>Ver en Google Maps</v>
      </c>
      <c r="M296" s="15">
        <v>2</v>
      </c>
      <c r="O296" s="1">
        <f>DAY(Tabla1[[#This Row],[Fecha de rev]])</f>
        <v>0</v>
      </c>
      <c r="P296" s="1">
        <f>MONTH(Tabla1[[#This Row],[Fecha de rev]])</f>
        <v>1</v>
      </c>
      <c r="Q296" s="1">
        <f>YEAR(Tabla1[[#This Row],[Fecha de rev]])</f>
        <v>1900</v>
      </c>
      <c r="Z296" s="1" t="str">
        <f>IF(Tabla1[[#This Row],[Bajada]] &lt; 14, "no", "si")</f>
        <v>no</v>
      </c>
      <c r="AC296" s="1"/>
      <c r="AF296" s="1"/>
    </row>
    <row r="297" spans="1:32" x14ac:dyDescent="0.2">
      <c r="A297" s="14">
        <v>756</v>
      </c>
      <c r="B297" s="3" t="s">
        <v>956</v>
      </c>
      <c r="C297" s="27" t="s">
        <v>14</v>
      </c>
      <c r="D297" s="27" t="s">
        <v>404</v>
      </c>
      <c r="E297" s="4" t="s">
        <v>331</v>
      </c>
      <c r="F297" s="4" t="s">
        <v>711</v>
      </c>
      <c r="G297" s="4" t="s">
        <v>1150</v>
      </c>
      <c r="H297" s="3" t="s">
        <v>8</v>
      </c>
      <c r="I297" s="27">
        <v>21.12473</v>
      </c>
      <c r="J297" s="27">
        <v>-101.60183000000001</v>
      </c>
      <c r="K297" s="3"/>
      <c r="L297" s="5" t="str">
        <f t="shared" si="8"/>
        <v>Ver en Google Maps</v>
      </c>
      <c r="M297" s="15">
        <v>1</v>
      </c>
      <c r="O297" s="1">
        <f>DAY(Tabla1[[#This Row],[Fecha de rev]])</f>
        <v>0</v>
      </c>
      <c r="P297" s="1">
        <f>MONTH(Tabla1[[#This Row],[Fecha de rev]])</f>
        <v>1</v>
      </c>
      <c r="Q297" s="1">
        <f>YEAR(Tabla1[[#This Row],[Fecha de rev]])</f>
        <v>1900</v>
      </c>
      <c r="Z297" s="1" t="str">
        <f>IF(Tabla1[[#This Row],[Bajada]] &lt; 14, "no", "si")</f>
        <v>no</v>
      </c>
      <c r="AC297" s="1"/>
      <c r="AF297" s="1"/>
    </row>
    <row r="298" spans="1:32" x14ac:dyDescent="0.2">
      <c r="A298" s="14">
        <v>757</v>
      </c>
      <c r="B298" s="3" t="s">
        <v>956</v>
      </c>
      <c r="C298" s="27" t="s">
        <v>429</v>
      </c>
      <c r="D298" s="27" t="s">
        <v>16</v>
      </c>
      <c r="E298" s="4" t="s">
        <v>332</v>
      </c>
      <c r="F298" s="4" t="s">
        <v>712</v>
      </c>
      <c r="G298" s="4" t="s">
        <v>145</v>
      </c>
      <c r="H298" s="3" t="s">
        <v>8</v>
      </c>
      <c r="I298" s="27">
        <v>21.134125000000001</v>
      </c>
      <c r="J298" s="27">
        <v>-101.774197</v>
      </c>
      <c r="K298" s="3"/>
      <c r="L298" s="5" t="str">
        <f t="shared" si="8"/>
        <v>Ver en Google Maps</v>
      </c>
      <c r="M298" s="15">
        <v>1</v>
      </c>
      <c r="O298" s="1">
        <f>DAY(Tabla1[[#This Row],[Fecha de rev]])</f>
        <v>0</v>
      </c>
      <c r="P298" s="1">
        <f>MONTH(Tabla1[[#This Row],[Fecha de rev]])</f>
        <v>1</v>
      </c>
      <c r="Q298" s="1">
        <f>YEAR(Tabla1[[#This Row],[Fecha de rev]])</f>
        <v>1900</v>
      </c>
      <c r="Z298" s="1" t="str">
        <f>IF(Tabla1[[#This Row],[Bajada]] &lt; 14, "no", "si")</f>
        <v>no</v>
      </c>
      <c r="AC298" s="1"/>
      <c r="AF298" s="1"/>
    </row>
    <row r="299" spans="1:32" x14ac:dyDescent="0.2">
      <c r="A299" s="14">
        <v>758</v>
      </c>
      <c r="B299" s="3" t="s">
        <v>956</v>
      </c>
      <c r="C299" s="27" t="s">
        <v>429</v>
      </c>
      <c r="D299" s="27" t="s">
        <v>15</v>
      </c>
      <c r="E299" s="4" t="s">
        <v>333</v>
      </c>
      <c r="F299" s="4" t="s">
        <v>713</v>
      </c>
      <c r="G299" s="4" t="s">
        <v>145</v>
      </c>
      <c r="H299" s="3" t="s">
        <v>8</v>
      </c>
      <c r="I299" s="27">
        <v>21.134758000000001</v>
      </c>
      <c r="J299" s="27">
        <v>-101.774316</v>
      </c>
      <c r="K299" s="3"/>
      <c r="L299" s="5" t="str">
        <f t="shared" si="8"/>
        <v>Ver en Google Maps</v>
      </c>
      <c r="M299" s="15">
        <v>2</v>
      </c>
      <c r="O299" s="1">
        <f>DAY(Tabla1[[#This Row],[Fecha de rev]])</f>
        <v>0</v>
      </c>
      <c r="P299" s="1">
        <f>MONTH(Tabla1[[#This Row],[Fecha de rev]])</f>
        <v>1</v>
      </c>
      <c r="Q299" s="1">
        <f>YEAR(Tabla1[[#This Row],[Fecha de rev]])</f>
        <v>1900</v>
      </c>
      <c r="Z299" s="1" t="str">
        <f>IF(Tabla1[[#This Row],[Bajada]] &lt; 14, "no", "si")</f>
        <v>no</v>
      </c>
      <c r="AC299" s="1"/>
      <c r="AF299" s="1"/>
    </row>
    <row r="300" spans="1:32" x14ac:dyDescent="0.2">
      <c r="A300" s="14">
        <v>759</v>
      </c>
      <c r="B300" s="3" t="s">
        <v>956</v>
      </c>
      <c r="C300" s="27" t="s">
        <v>429</v>
      </c>
      <c r="D300" s="27" t="s">
        <v>17</v>
      </c>
      <c r="E300" s="4" t="s">
        <v>334</v>
      </c>
      <c r="F300" s="4" t="s">
        <v>714</v>
      </c>
      <c r="G300" s="4" t="s">
        <v>1151</v>
      </c>
      <c r="H300" s="3" t="s">
        <v>8</v>
      </c>
      <c r="I300" s="27">
        <v>21.070872000000001</v>
      </c>
      <c r="J300" s="27">
        <v>-101.62791900000001</v>
      </c>
      <c r="K300" s="3"/>
      <c r="L300" s="5" t="str">
        <f t="shared" si="8"/>
        <v>Ver en Google Maps</v>
      </c>
      <c r="M300" s="15">
        <v>1</v>
      </c>
      <c r="O300" s="1">
        <f>DAY(Tabla1[[#This Row],[Fecha de rev]])</f>
        <v>0</v>
      </c>
      <c r="P300" s="1">
        <f>MONTH(Tabla1[[#This Row],[Fecha de rev]])</f>
        <v>1</v>
      </c>
      <c r="Q300" s="1">
        <f>YEAR(Tabla1[[#This Row],[Fecha de rev]])</f>
        <v>1900</v>
      </c>
      <c r="Z300" s="1" t="str">
        <f>IF(Tabla1[[#This Row],[Bajada]] &lt; 14, "no", "si")</f>
        <v>no</v>
      </c>
      <c r="AC300" s="1"/>
      <c r="AF300" s="1"/>
    </row>
    <row r="301" spans="1:32" x14ac:dyDescent="0.2">
      <c r="A301" s="14">
        <v>760</v>
      </c>
      <c r="B301" s="3" t="s">
        <v>956</v>
      </c>
      <c r="C301" s="27" t="s">
        <v>429</v>
      </c>
      <c r="D301" s="27" t="s">
        <v>17</v>
      </c>
      <c r="E301" s="4" t="s">
        <v>335</v>
      </c>
      <c r="F301" s="4" t="s">
        <v>715</v>
      </c>
      <c r="G301" s="4" t="s">
        <v>1152</v>
      </c>
      <c r="H301" s="3" t="s">
        <v>8</v>
      </c>
      <c r="I301" s="27">
        <v>21.150936999999999</v>
      </c>
      <c r="J301" s="27">
        <v>-101.746589</v>
      </c>
      <c r="K301" s="3"/>
      <c r="L301" s="5" t="str">
        <f t="shared" si="8"/>
        <v>Ver en Google Maps</v>
      </c>
      <c r="M301" s="15">
        <v>1</v>
      </c>
      <c r="O301" s="1">
        <f>DAY(Tabla1[[#This Row],[Fecha de rev]])</f>
        <v>0</v>
      </c>
      <c r="P301" s="1">
        <f>MONTH(Tabla1[[#This Row],[Fecha de rev]])</f>
        <v>1</v>
      </c>
      <c r="Q301" s="1">
        <f>YEAR(Tabla1[[#This Row],[Fecha de rev]])</f>
        <v>1900</v>
      </c>
      <c r="Z301" s="1" t="str">
        <f>IF(Tabla1[[#This Row],[Bajada]] &lt; 14, "no", "si")</f>
        <v>no</v>
      </c>
      <c r="AC301" s="1"/>
      <c r="AF301" s="1"/>
    </row>
    <row r="302" spans="1:32" x14ac:dyDescent="0.2">
      <c r="A302" s="14">
        <v>761</v>
      </c>
      <c r="B302" s="3" t="s">
        <v>956</v>
      </c>
      <c r="C302" s="27" t="s">
        <v>429</v>
      </c>
      <c r="D302" s="27" t="s">
        <v>336</v>
      </c>
      <c r="E302" s="4" t="s">
        <v>716</v>
      </c>
      <c r="F302" s="4" t="s">
        <v>717</v>
      </c>
      <c r="G302" s="4" t="s">
        <v>1079</v>
      </c>
      <c r="H302" s="3" t="s">
        <v>8</v>
      </c>
      <c r="I302" s="27">
        <v>21.063869</v>
      </c>
      <c r="J302" s="27">
        <v>-101.581649</v>
      </c>
      <c r="K302" s="3"/>
      <c r="L302" s="5" t="str">
        <f t="shared" si="8"/>
        <v>Ver en Google Maps</v>
      </c>
      <c r="M302" s="15">
        <v>2</v>
      </c>
      <c r="O302" s="1">
        <f>DAY(Tabla1[[#This Row],[Fecha de rev]])</f>
        <v>0</v>
      </c>
      <c r="P302" s="1">
        <f>MONTH(Tabla1[[#This Row],[Fecha de rev]])</f>
        <v>1</v>
      </c>
      <c r="Q302" s="1">
        <f>YEAR(Tabla1[[#This Row],[Fecha de rev]])</f>
        <v>1900</v>
      </c>
      <c r="Z302" s="1" t="str">
        <f>IF(Tabla1[[#This Row],[Bajada]] &lt; 14, "no", "si")</f>
        <v>no</v>
      </c>
      <c r="AC302" s="1"/>
      <c r="AF302" s="1"/>
    </row>
    <row r="303" spans="1:32" x14ac:dyDescent="0.2">
      <c r="A303" s="14">
        <v>762</v>
      </c>
      <c r="B303" s="3" t="s">
        <v>956</v>
      </c>
      <c r="C303" s="27" t="s">
        <v>429</v>
      </c>
      <c r="D303" s="27" t="s">
        <v>17</v>
      </c>
      <c r="E303" s="4" t="s">
        <v>337</v>
      </c>
      <c r="F303" s="4" t="s">
        <v>718</v>
      </c>
      <c r="G303" s="4" t="s">
        <v>1065</v>
      </c>
      <c r="H303" s="3" t="s">
        <v>8</v>
      </c>
      <c r="I303" s="27">
        <v>21.099747000000001</v>
      </c>
      <c r="J303" s="27">
        <v>-101.576886</v>
      </c>
      <c r="K303" s="3"/>
      <c r="L303" s="5" t="str">
        <f t="shared" si="8"/>
        <v>Ver en Google Maps</v>
      </c>
      <c r="M303" s="15">
        <v>1</v>
      </c>
      <c r="O303" s="1">
        <f>DAY(Tabla1[[#This Row],[Fecha de rev]])</f>
        <v>0</v>
      </c>
      <c r="P303" s="1">
        <f>MONTH(Tabla1[[#This Row],[Fecha de rev]])</f>
        <v>1</v>
      </c>
      <c r="Q303" s="1">
        <f>YEAR(Tabla1[[#This Row],[Fecha de rev]])</f>
        <v>1900</v>
      </c>
      <c r="Z303" s="1" t="str">
        <f>IF(Tabla1[[#This Row],[Bajada]] &lt; 14, "no", "si")</f>
        <v>no</v>
      </c>
      <c r="AC303" s="1"/>
      <c r="AF303" s="1"/>
    </row>
    <row r="304" spans="1:32" x14ac:dyDescent="0.2">
      <c r="A304" s="14">
        <v>763</v>
      </c>
      <c r="B304" s="3" t="s">
        <v>956</v>
      </c>
      <c r="C304" s="27" t="s">
        <v>429</v>
      </c>
      <c r="D304" s="27" t="s">
        <v>15</v>
      </c>
      <c r="E304" s="4" t="s">
        <v>338</v>
      </c>
      <c r="F304" s="4" t="s">
        <v>719</v>
      </c>
      <c r="G304" s="4" t="s">
        <v>1152</v>
      </c>
      <c r="H304" s="3" t="s">
        <v>8</v>
      </c>
      <c r="I304" s="27">
        <v>21.152619000000001</v>
      </c>
      <c r="J304" s="27">
        <v>-101.747007</v>
      </c>
      <c r="K304" s="3"/>
      <c r="L304" s="5" t="str">
        <f t="shared" si="8"/>
        <v>Ver en Google Maps</v>
      </c>
      <c r="M304" s="15">
        <v>2</v>
      </c>
      <c r="O304" s="1">
        <f>DAY(Tabla1[[#This Row],[Fecha de rev]])</f>
        <v>0</v>
      </c>
      <c r="P304" s="1">
        <f>MONTH(Tabla1[[#This Row],[Fecha de rev]])</f>
        <v>1</v>
      </c>
      <c r="Q304" s="1">
        <f>YEAR(Tabla1[[#This Row],[Fecha de rev]])</f>
        <v>1900</v>
      </c>
      <c r="Z304" s="1" t="str">
        <f>IF(Tabla1[[#This Row],[Bajada]] &lt; 14, "no", "si")</f>
        <v>no</v>
      </c>
      <c r="AC304" s="1"/>
      <c r="AF304" s="1"/>
    </row>
    <row r="305" spans="1:32" x14ac:dyDescent="0.2">
      <c r="A305" s="14">
        <v>764</v>
      </c>
      <c r="B305" s="3" t="s">
        <v>956</v>
      </c>
      <c r="C305" s="27" t="s">
        <v>429</v>
      </c>
      <c r="D305" s="27" t="s">
        <v>15</v>
      </c>
      <c r="E305" s="4" t="s">
        <v>339</v>
      </c>
      <c r="F305" s="4" t="s">
        <v>720</v>
      </c>
      <c r="G305" s="4" t="s">
        <v>1153</v>
      </c>
      <c r="H305" s="3" t="s">
        <v>8</v>
      </c>
      <c r="I305" s="27">
        <v>21.144985999999999</v>
      </c>
      <c r="J305" s="27">
        <v>-101.652635</v>
      </c>
      <c r="K305" s="3" t="s">
        <v>139</v>
      </c>
      <c r="L305" s="5" t="str">
        <f t="shared" si="8"/>
        <v>Ver en Google Maps</v>
      </c>
      <c r="M305" s="15">
        <v>2</v>
      </c>
      <c r="N305" s="7">
        <v>45955</v>
      </c>
      <c r="O305" s="1">
        <f>DAY(Tabla1[[#This Row],[Fecha de rev]])</f>
        <v>25</v>
      </c>
      <c r="P305" s="1">
        <f>MONTH(Tabla1[[#This Row],[Fecha de rev]])</f>
        <v>10</v>
      </c>
      <c r="Q305" s="1">
        <f>YEAR(Tabla1[[#This Row],[Fecha de rev]])</f>
        <v>2025</v>
      </c>
      <c r="R305" s="1">
        <v>2</v>
      </c>
      <c r="S305" s="1" t="s">
        <v>138</v>
      </c>
      <c r="T305" s="1" t="s">
        <v>138</v>
      </c>
      <c r="U305" s="1" t="s">
        <v>138</v>
      </c>
      <c r="V305" s="1" t="s">
        <v>138</v>
      </c>
      <c r="W305" s="1" t="s">
        <v>138</v>
      </c>
      <c r="X305" s="1" t="s">
        <v>138</v>
      </c>
      <c r="Y305" s="1" t="s">
        <v>138</v>
      </c>
      <c r="Z305" s="1" t="str">
        <f>IF(Tabla1[[#This Row],[Bajada]] &lt; 14, "no", "si")</f>
        <v>si</v>
      </c>
      <c r="AA305" s="1">
        <v>62.4</v>
      </c>
      <c r="AB305" s="1">
        <v>17</v>
      </c>
      <c r="AC305" s="2" t="s">
        <v>968</v>
      </c>
      <c r="AD305" s="2" t="s">
        <v>957</v>
      </c>
      <c r="AE305" s="1">
        <f t="shared" si="10"/>
        <v>8</v>
      </c>
      <c r="AF305" s="1" t="s">
        <v>3116</v>
      </c>
    </row>
    <row r="306" spans="1:32" x14ac:dyDescent="0.2">
      <c r="A306" s="14">
        <v>765</v>
      </c>
      <c r="B306" s="3" t="s">
        <v>956</v>
      </c>
      <c r="C306" s="27" t="s">
        <v>429</v>
      </c>
      <c r="D306" s="27" t="s">
        <v>15</v>
      </c>
      <c r="E306" s="4" t="s">
        <v>338</v>
      </c>
      <c r="F306" s="4" t="s">
        <v>719</v>
      </c>
      <c r="G306" s="4" t="s">
        <v>300</v>
      </c>
      <c r="H306" s="3" t="s">
        <v>8</v>
      </c>
      <c r="I306" s="27">
        <v>21.152619000000001</v>
      </c>
      <c r="J306" s="27">
        <v>-101.747007</v>
      </c>
      <c r="K306" s="3"/>
      <c r="L306" s="5" t="str">
        <f t="shared" si="8"/>
        <v>Ver en Google Maps</v>
      </c>
      <c r="M306" s="15">
        <v>2</v>
      </c>
      <c r="O306" s="1">
        <f>DAY(Tabla1[[#This Row],[Fecha de rev]])</f>
        <v>0</v>
      </c>
      <c r="P306" s="1">
        <f>MONTH(Tabla1[[#This Row],[Fecha de rev]])</f>
        <v>1</v>
      </c>
      <c r="Q306" s="1">
        <f>YEAR(Tabla1[[#This Row],[Fecha de rev]])</f>
        <v>1900</v>
      </c>
      <c r="Z306" s="1" t="str">
        <f>IF(Tabla1[[#This Row],[Bajada]] &lt; 14, "no", "si")</f>
        <v>no</v>
      </c>
      <c r="AC306" s="1"/>
      <c r="AF306" s="1"/>
    </row>
    <row r="307" spans="1:32" x14ac:dyDescent="0.2">
      <c r="A307" s="14">
        <v>770</v>
      </c>
      <c r="B307" s="3" t="s">
        <v>956</v>
      </c>
      <c r="C307" s="27" t="s">
        <v>429</v>
      </c>
      <c r="D307" s="27" t="s">
        <v>17</v>
      </c>
      <c r="E307" s="4" t="s">
        <v>340</v>
      </c>
      <c r="F307" s="4" t="s">
        <v>721</v>
      </c>
      <c r="G307" s="4" t="s">
        <v>1065</v>
      </c>
      <c r="H307" s="3" t="s">
        <v>8</v>
      </c>
      <c r="I307" s="27">
        <v>21.098651</v>
      </c>
      <c r="J307" s="27">
        <v>-101.57459</v>
      </c>
      <c r="K307" s="3"/>
      <c r="L307" s="5" t="str">
        <f t="shared" si="8"/>
        <v>Ver en Google Maps</v>
      </c>
      <c r="M307" s="15">
        <v>1</v>
      </c>
      <c r="O307" s="1">
        <f>DAY(Tabla1[[#This Row],[Fecha de rev]])</f>
        <v>0</v>
      </c>
      <c r="P307" s="1">
        <f>MONTH(Tabla1[[#This Row],[Fecha de rev]])</f>
        <v>1</v>
      </c>
      <c r="Q307" s="1">
        <f>YEAR(Tabla1[[#This Row],[Fecha de rev]])</f>
        <v>1900</v>
      </c>
      <c r="Z307" s="1" t="str">
        <f>IF(Tabla1[[#This Row],[Bajada]] &lt; 14, "no", "si")</f>
        <v>no</v>
      </c>
      <c r="AC307" s="1"/>
      <c r="AF307" s="1"/>
    </row>
    <row r="308" spans="1:32" x14ac:dyDescent="0.2">
      <c r="A308" s="24">
        <v>772</v>
      </c>
      <c r="B308" s="3" t="s">
        <v>956</v>
      </c>
      <c r="C308" s="27" t="s">
        <v>429</v>
      </c>
      <c r="D308" s="27" t="s">
        <v>16</v>
      </c>
      <c r="E308" s="4" t="s">
        <v>722</v>
      </c>
      <c r="F308" s="4" t="s">
        <v>723</v>
      </c>
      <c r="G308" s="4" t="s">
        <v>330</v>
      </c>
      <c r="H308" s="3" t="s">
        <v>8</v>
      </c>
      <c r="I308" s="27">
        <v>21.183347999999999</v>
      </c>
      <c r="J308" s="27">
        <v>-101.766423</v>
      </c>
      <c r="K308" s="3"/>
      <c r="L308" s="5" t="str">
        <f t="shared" si="8"/>
        <v>Ver en Google Maps</v>
      </c>
      <c r="M308" s="15">
        <v>1</v>
      </c>
      <c r="N308" s="7"/>
      <c r="O308" s="1">
        <f>DAY(Tabla1[[#This Row],[Fecha de rev]])</f>
        <v>0</v>
      </c>
      <c r="P308" s="1">
        <f>MONTH(Tabla1[[#This Row],[Fecha de rev]])</f>
        <v>1</v>
      </c>
      <c r="Q308" s="1">
        <f>YEAR(Tabla1[[#This Row],[Fecha de rev]])</f>
        <v>1900</v>
      </c>
      <c r="R308" s="1">
        <v>2</v>
      </c>
      <c r="Z308" s="1" t="str">
        <f>IF(Tabla1[[#This Row],[Bajada]] &lt; 14, "no", "si")</f>
        <v>no</v>
      </c>
      <c r="AC308" s="2" t="s">
        <v>965</v>
      </c>
      <c r="AF308" s="1"/>
    </row>
    <row r="309" spans="1:32" x14ac:dyDescent="0.2">
      <c r="A309" s="14">
        <v>774</v>
      </c>
      <c r="B309" s="3" t="s">
        <v>956</v>
      </c>
      <c r="C309" s="27" t="s">
        <v>429</v>
      </c>
      <c r="D309" s="27" t="s">
        <v>16</v>
      </c>
      <c r="E309" s="4" t="s">
        <v>341</v>
      </c>
      <c r="F309" s="4" t="s">
        <v>724</v>
      </c>
      <c r="G309" s="4" t="s">
        <v>342</v>
      </c>
      <c r="H309" s="3" t="s">
        <v>8</v>
      </c>
      <c r="I309" s="27">
        <v>21.153176999999999</v>
      </c>
      <c r="J309" s="27">
        <v>-101.743584</v>
      </c>
      <c r="K309" s="3"/>
      <c r="L309" s="5" t="str">
        <f t="shared" si="8"/>
        <v>Ver en Google Maps</v>
      </c>
      <c r="M309" s="15">
        <v>1</v>
      </c>
      <c r="O309" s="1">
        <f>DAY(Tabla1[[#This Row],[Fecha de rev]])</f>
        <v>0</v>
      </c>
      <c r="P309" s="1">
        <f>MONTH(Tabla1[[#This Row],[Fecha de rev]])</f>
        <v>1</v>
      </c>
      <c r="Q309" s="1">
        <f>YEAR(Tabla1[[#This Row],[Fecha de rev]])</f>
        <v>1900</v>
      </c>
      <c r="Z309" s="1" t="str">
        <f>IF(Tabla1[[#This Row],[Bajada]] &lt; 14, "no", "si")</f>
        <v>no</v>
      </c>
      <c r="AC309" s="1"/>
      <c r="AF309" s="1"/>
    </row>
    <row r="310" spans="1:32" x14ac:dyDescent="0.2">
      <c r="A310" s="14">
        <v>780</v>
      </c>
      <c r="B310" s="3" t="s">
        <v>956</v>
      </c>
      <c r="C310" s="27" t="s">
        <v>429</v>
      </c>
      <c r="D310" s="27" t="s">
        <v>16</v>
      </c>
      <c r="E310" s="4" t="s">
        <v>343</v>
      </c>
      <c r="F310" s="4" t="s">
        <v>725</v>
      </c>
      <c r="G310" s="4" t="s">
        <v>1135</v>
      </c>
      <c r="H310" s="3" t="s">
        <v>8</v>
      </c>
      <c r="I310" s="27">
        <v>21.153790000000001</v>
      </c>
      <c r="J310" s="27">
        <v>-101.73441</v>
      </c>
      <c r="K310" s="3"/>
      <c r="L310" s="5" t="str">
        <f t="shared" si="8"/>
        <v>Ver en Google Maps</v>
      </c>
      <c r="M310" s="15">
        <v>1</v>
      </c>
      <c r="O310" s="1">
        <f>DAY(Tabla1[[#This Row],[Fecha de rev]])</f>
        <v>0</v>
      </c>
      <c r="P310" s="1">
        <f>MONTH(Tabla1[[#This Row],[Fecha de rev]])</f>
        <v>1</v>
      </c>
      <c r="Q310" s="1">
        <f>YEAR(Tabla1[[#This Row],[Fecha de rev]])</f>
        <v>1900</v>
      </c>
      <c r="Z310" s="1" t="str">
        <f>IF(Tabla1[[#This Row],[Bajada]] &lt; 14, "no", "si")</f>
        <v>no</v>
      </c>
      <c r="AC310" s="1"/>
      <c r="AF310" s="1"/>
    </row>
    <row r="311" spans="1:32" x14ac:dyDescent="0.2">
      <c r="A311" s="14">
        <v>781</v>
      </c>
      <c r="B311" s="3" t="s">
        <v>956</v>
      </c>
      <c r="C311" s="27" t="s">
        <v>429</v>
      </c>
      <c r="D311" s="27" t="s">
        <v>16</v>
      </c>
      <c r="E311" s="4" t="s">
        <v>344</v>
      </c>
      <c r="F311" s="4" t="s">
        <v>726</v>
      </c>
      <c r="G311" s="4" t="s">
        <v>1154</v>
      </c>
      <c r="H311" s="3" t="s">
        <v>8</v>
      </c>
      <c r="I311" s="27">
        <v>21.081939999999999</v>
      </c>
      <c r="J311" s="27">
        <v>-101.64836</v>
      </c>
      <c r="K311" s="3"/>
      <c r="L311" s="5" t="str">
        <f t="shared" si="8"/>
        <v>Ver en Google Maps</v>
      </c>
      <c r="M311" s="15">
        <v>1</v>
      </c>
      <c r="O311" s="1">
        <f>DAY(Tabla1[[#This Row],[Fecha de rev]])</f>
        <v>0</v>
      </c>
      <c r="P311" s="1">
        <f>MONTH(Tabla1[[#This Row],[Fecha de rev]])</f>
        <v>1</v>
      </c>
      <c r="Q311" s="1">
        <f>YEAR(Tabla1[[#This Row],[Fecha de rev]])</f>
        <v>1900</v>
      </c>
      <c r="Z311" s="1" t="str">
        <f>IF(Tabla1[[#This Row],[Bajada]] &lt; 14, "no", "si")</f>
        <v>no</v>
      </c>
      <c r="AC311" s="1"/>
      <c r="AF311" s="1"/>
    </row>
    <row r="312" spans="1:32" x14ac:dyDescent="0.2">
      <c r="A312" s="14">
        <v>782</v>
      </c>
      <c r="B312" s="3" t="s">
        <v>956</v>
      </c>
      <c r="C312" s="27" t="s">
        <v>429</v>
      </c>
      <c r="D312" s="27" t="s">
        <v>17</v>
      </c>
      <c r="E312" s="4" t="s">
        <v>345</v>
      </c>
      <c r="F312" s="4" t="s">
        <v>727</v>
      </c>
      <c r="G312" s="4" t="s">
        <v>22</v>
      </c>
      <c r="H312" s="3" t="s">
        <v>8</v>
      </c>
      <c r="I312" s="27">
        <v>21.101130000000001</v>
      </c>
      <c r="J312" s="27">
        <v>-101.58607000000001</v>
      </c>
      <c r="K312" s="3"/>
      <c r="L312" s="5" t="str">
        <f t="shared" si="8"/>
        <v>Ver en Google Maps</v>
      </c>
      <c r="M312" s="15">
        <v>1</v>
      </c>
      <c r="O312" s="1">
        <f>DAY(Tabla1[[#This Row],[Fecha de rev]])</f>
        <v>0</v>
      </c>
      <c r="P312" s="1">
        <f>MONTH(Tabla1[[#This Row],[Fecha de rev]])</f>
        <v>1</v>
      </c>
      <c r="Q312" s="1">
        <f>YEAR(Tabla1[[#This Row],[Fecha de rev]])</f>
        <v>1900</v>
      </c>
      <c r="Z312" s="1" t="str">
        <f>IF(Tabla1[[#This Row],[Bajada]] &lt; 14, "no", "si")</f>
        <v>no</v>
      </c>
      <c r="AC312" s="1"/>
      <c r="AF312" s="1"/>
    </row>
    <row r="313" spans="1:32" x14ac:dyDescent="0.2">
      <c r="A313" s="14">
        <v>783</v>
      </c>
      <c r="B313" s="3" t="s">
        <v>956</v>
      </c>
      <c r="C313" s="27" t="s">
        <v>429</v>
      </c>
      <c r="D313" s="27" t="s">
        <v>16</v>
      </c>
      <c r="E313" s="4" t="s">
        <v>346</v>
      </c>
      <c r="F313" s="4" t="s">
        <v>728</v>
      </c>
      <c r="G313" s="4" t="s">
        <v>22</v>
      </c>
      <c r="H313" s="3" t="s">
        <v>8</v>
      </c>
      <c r="I313" s="27">
        <v>21.093223999999999</v>
      </c>
      <c r="J313" s="27">
        <v>-101.587727</v>
      </c>
      <c r="K313" s="3"/>
      <c r="L313" s="5" t="str">
        <f t="shared" si="8"/>
        <v>Ver en Google Maps</v>
      </c>
      <c r="M313" s="15">
        <v>1</v>
      </c>
      <c r="O313" s="1">
        <f>DAY(Tabla1[[#This Row],[Fecha de rev]])</f>
        <v>0</v>
      </c>
      <c r="P313" s="1">
        <f>MONTH(Tabla1[[#This Row],[Fecha de rev]])</f>
        <v>1</v>
      </c>
      <c r="Q313" s="1">
        <f>YEAR(Tabla1[[#This Row],[Fecha de rev]])</f>
        <v>1900</v>
      </c>
      <c r="Z313" s="1" t="str">
        <f>IF(Tabla1[[#This Row],[Bajada]] &lt; 14, "no", "si")</f>
        <v>no</v>
      </c>
      <c r="AC313" s="1"/>
      <c r="AF313" s="1"/>
    </row>
    <row r="314" spans="1:32" x14ac:dyDescent="0.2">
      <c r="A314" s="14">
        <v>786</v>
      </c>
      <c r="B314" s="3" t="s">
        <v>956</v>
      </c>
      <c r="C314" s="27" t="s">
        <v>429</v>
      </c>
      <c r="D314" s="27" t="s">
        <v>132</v>
      </c>
      <c r="E314" s="4" t="s">
        <v>347</v>
      </c>
      <c r="F314" s="4" t="s">
        <v>729</v>
      </c>
      <c r="G314" s="4" t="s">
        <v>1150</v>
      </c>
      <c r="H314" s="3" t="s">
        <v>8</v>
      </c>
      <c r="I314" s="27">
        <v>21.12501</v>
      </c>
      <c r="J314" s="27">
        <v>-101.59496</v>
      </c>
      <c r="K314" s="3"/>
      <c r="L314" s="5" t="str">
        <f t="shared" si="8"/>
        <v>Ver en Google Maps</v>
      </c>
      <c r="M314" s="15">
        <v>2</v>
      </c>
      <c r="O314" s="1">
        <f>DAY(Tabla1[[#This Row],[Fecha de rev]])</f>
        <v>0</v>
      </c>
      <c r="P314" s="1">
        <f>MONTH(Tabla1[[#This Row],[Fecha de rev]])</f>
        <v>1</v>
      </c>
      <c r="Q314" s="1">
        <f>YEAR(Tabla1[[#This Row],[Fecha de rev]])</f>
        <v>1900</v>
      </c>
      <c r="Z314" s="1" t="str">
        <f>IF(Tabla1[[#This Row],[Bajada]] &lt; 14, "no", "si")</f>
        <v>no</v>
      </c>
      <c r="AC314" s="1"/>
      <c r="AF314" s="1"/>
    </row>
    <row r="315" spans="1:32" x14ac:dyDescent="0.2">
      <c r="A315" s="14">
        <v>791</v>
      </c>
      <c r="B315" s="3" t="s">
        <v>956</v>
      </c>
      <c r="C315" s="27" t="s">
        <v>429</v>
      </c>
      <c r="D315" s="27" t="s">
        <v>132</v>
      </c>
      <c r="E315" s="4" t="s">
        <v>730</v>
      </c>
      <c r="F315" s="4" t="s">
        <v>731</v>
      </c>
      <c r="G315" s="4" t="s">
        <v>1127</v>
      </c>
      <c r="H315" s="3" t="s">
        <v>8</v>
      </c>
      <c r="I315" s="27">
        <v>21.066155999999999</v>
      </c>
      <c r="J315" s="27">
        <v>-101.624369</v>
      </c>
      <c r="K315" s="3"/>
      <c r="L315" s="5" t="str">
        <f t="shared" si="8"/>
        <v>Ver en Google Maps</v>
      </c>
      <c r="M315" s="15">
        <v>2</v>
      </c>
      <c r="O315" s="1">
        <f>DAY(Tabla1[[#This Row],[Fecha de rev]])</f>
        <v>0</v>
      </c>
      <c r="P315" s="1">
        <f>MONTH(Tabla1[[#This Row],[Fecha de rev]])</f>
        <v>1</v>
      </c>
      <c r="Q315" s="1">
        <f>YEAR(Tabla1[[#This Row],[Fecha de rev]])</f>
        <v>1900</v>
      </c>
      <c r="Z315" s="1" t="str">
        <f>IF(Tabla1[[#This Row],[Bajada]] &lt; 14, "no", "si")</f>
        <v>no</v>
      </c>
      <c r="AC315" s="1"/>
      <c r="AF315" s="1"/>
    </row>
    <row r="316" spans="1:32" x14ac:dyDescent="0.2">
      <c r="A316" s="14">
        <v>792</v>
      </c>
      <c r="B316" s="3" t="s">
        <v>956</v>
      </c>
      <c r="C316" s="27" t="s">
        <v>429</v>
      </c>
      <c r="D316" s="27" t="s">
        <v>132</v>
      </c>
      <c r="E316" s="4" t="s">
        <v>732</v>
      </c>
      <c r="F316" s="4" t="s">
        <v>733</v>
      </c>
      <c r="G316" s="4" t="s">
        <v>1099</v>
      </c>
      <c r="H316" s="3" t="s">
        <v>8</v>
      </c>
      <c r="I316" s="27">
        <v>21.172366</v>
      </c>
      <c r="J316" s="27">
        <v>-101.760802</v>
      </c>
      <c r="K316" s="3"/>
      <c r="L316" s="5" t="str">
        <f t="shared" si="8"/>
        <v>Ver en Google Maps</v>
      </c>
      <c r="M316" s="15">
        <v>2</v>
      </c>
      <c r="O316" s="1">
        <f>DAY(Tabla1[[#This Row],[Fecha de rev]])</f>
        <v>0</v>
      </c>
      <c r="P316" s="1">
        <f>MONTH(Tabla1[[#This Row],[Fecha de rev]])</f>
        <v>1</v>
      </c>
      <c r="Q316" s="1">
        <f>YEAR(Tabla1[[#This Row],[Fecha de rev]])</f>
        <v>1900</v>
      </c>
      <c r="Z316" s="1" t="str">
        <f>IF(Tabla1[[#This Row],[Bajada]] &lt; 14, "no", "si")</f>
        <v>no</v>
      </c>
      <c r="AC316" s="1"/>
      <c r="AF316" s="1"/>
    </row>
    <row r="317" spans="1:32" x14ac:dyDescent="0.2">
      <c r="A317" s="14">
        <v>794</v>
      </c>
      <c r="B317" s="3" t="s">
        <v>956</v>
      </c>
      <c r="C317" s="27" t="s">
        <v>429</v>
      </c>
      <c r="D317" s="27" t="s">
        <v>132</v>
      </c>
      <c r="E317" s="4" t="s">
        <v>348</v>
      </c>
      <c r="F317" s="4" t="s">
        <v>734</v>
      </c>
      <c r="G317" s="4" t="s">
        <v>1155</v>
      </c>
      <c r="H317" s="3" t="s">
        <v>8</v>
      </c>
      <c r="I317" s="27">
        <v>21.097061</v>
      </c>
      <c r="J317" s="27">
        <v>-101.620058</v>
      </c>
      <c r="K317" s="3"/>
      <c r="L317" s="5" t="str">
        <f t="shared" si="8"/>
        <v>Ver en Google Maps</v>
      </c>
      <c r="M317" s="15">
        <v>2</v>
      </c>
      <c r="O317" s="1">
        <f>DAY(Tabla1[[#This Row],[Fecha de rev]])</f>
        <v>0</v>
      </c>
      <c r="P317" s="1">
        <f>MONTH(Tabla1[[#This Row],[Fecha de rev]])</f>
        <v>1</v>
      </c>
      <c r="Q317" s="1">
        <f>YEAR(Tabla1[[#This Row],[Fecha de rev]])</f>
        <v>1900</v>
      </c>
      <c r="Z317" s="1" t="str">
        <f>IF(Tabla1[[#This Row],[Bajada]] &lt; 14, "no", "si")</f>
        <v>no</v>
      </c>
      <c r="AC317" s="1"/>
      <c r="AF317" s="1"/>
    </row>
    <row r="318" spans="1:32" x14ac:dyDescent="0.2">
      <c r="A318" s="14">
        <v>802</v>
      </c>
      <c r="B318" s="3" t="s">
        <v>956</v>
      </c>
      <c r="C318" s="27" t="s">
        <v>14</v>
      </c>
      <c r="D318" s="27" t="s">
        <v>735</v>
      </c>
      <c r="E318" s="4" t="s">
        <v>736</v>
      </c>
      <c r="F318" s="4" t="s">
        <v>737</v>
      </c>
      <c r="G318" s="4" t="s">
        <v>981</v>
      </c>
      <c r="H318" s="3" t="s">
        <v>8</v>
      </c>
      <c r="I318" s="27">
        <v>21.12846</v>
      </c>
      <c r="J318" s="27">
        <v>-101.7437</v>
      </c>
      <c r="K318" s="3"/>
      <c r="L318" s="5" t="str">
        <f t="shared" si="8"/>
        <v>Ver en Google Maps</v>
      </c>
      <c r="M318" s="15">
        <v>2</v>
      </c>
      <c r="O318" s="1">
        <f>DAY(Tabla1[[#This Row],[Fecha de rev]])</f>
        <v>0</v>
      </c>
      <c r="P318" s="1">
        <f>MONTH(Tabla1[[#This Row],[Fecha de rev]])</f>
        <v>1</v>
      </c>
      <c r="Q318" s="1">
        <f>YEAR(Tabla1[[#This Row],[Fecha de rev]])</f>
        <v>1900</v>
      </c>
      <c r="Z318" s="1" t="str">
        <f>IF(Tabla1[[#This Row],[Bajada]] &lt; 14, "no", "si")</f>
        <v>no</v>
      </c>
      <c r="AC318" s="1"/>
      <c r="AF318" s="1"/>
    </row>
    <row r="319" spans="1:32" x14ac:dyDescent="0.2">
      <c r="A319" s="14">
        <v>804</v>
      </c>
      <c r="B319" s="3" t="s">
        <v>956</v>
      </c>
      <c r="C319" s="27" t="s">
        <v>429</v>
      </c>
      <c r="D319" s="27" t="s">
        <v>336</v>
      </c>
      <c r="E319" s="4" t="s">
        <v>349</v>
      </c>
      <c r="F319" s="4" t="s">
        <v>738</v>
      </c>
      <c r="G319" s="4" t="s">
        <v>367</v>
      </c>
      <c r="H319" s="3" t="s">
        <v>8</v>
      </c>
      <c r="I319" s="27">
        <v>21.109179999999999</v>
      </c>
      <c r="J319" s="27">
        <v>-101.62747</v>
      </c>
      <c r="K319" s="3" t="s">
        <v>139</v>
      </c>
      <c r="L319" s="5" t="str">
        <f t="shared" si="8"/>
        <v>Ver en Google Maps</v>
      </c>
      <c r="M319" s="15">
        <v>2</v>
      </c>
      <c r="N319" s="7">
        <v>45957</v>
      </c>
      <c r="O319" s="1">
        <f>DAY(Tabla1[[#This Row],[Fecha de rev]])</f>
        <v>27</v>
      </c>
      <c r="P319" s="1">
        <f>MONTH(Tabla1[[#This Row],[Fecha de rev]])</f>
        <v>10</v>
      </c>
      <c r="Q319" s="1">
        <f>YEAR(Tabla1[[#This Row],[Fecha de rev]])</f>
        <v>2025</v>
      </c>
      <c r="R319" s="1">
        <v>2</v>
      </c>
      <c r="S319" s="1" t="s">
        <v>138</v>
      </c>
      <c r="T319" s="1" t="s">
        <v>138</v>
      </c>
      <c r="U319" s="1" t="s">
        <v>138</v>
      </c>
      <c r="V319" s="1" t="s">
        <v>934</v>
      </c>
      <c r="W319" s="1" t="s">
        <v>138</v>
      </c>
      <c r="X319" s="1" t="s">
        <v>934</v>
      </c>
      <c r="Y319" s="1" t="s">
        <v>934</v>
      </c>
      <c r="Z319" s="1" t="str">
        <f>IF(Tabla1[[#This Row],[Bajada]] &lt; 14, "no", "si")</f>
        <v>no</v>
      </c>
      <c r="AA319" s="1">
        <v>0</v>
      </c>
      <c r="AB319" s="1">
        <v>0</v>
      </c>
      <c r="AC319" s="2" t="s">
        <v>3100</v>
      </c>
      <c r="AD319" s="2" t="s">
        <v>957</v>
      </c>
      <c r="AE319" s="1">
        <f t="shared" si="10"/>
        <v>4</v>
      </c>
      <c r="AF319" s="1"/>
    </row>
    <row r="320" spans="1:32" x14ac:dyDescent="0.2">
      <c r="A320" s="14">
        <v>805</v>
      </c>
      <c r="B320" s="3" t="s">
        <v>956</v>
      </c>
      <c r="C320" s="27" t="s">
        <v>350</v>
      </c>
      <c r="D320" s="27" t="s">
        <v>404</v>
      </c>
      <c r="E320" s="4" t="s">
        <v>351</v>
      </c>
      <c r="F320" s="4" t="s">
        <v>739</v>
      </c>
      <c r="G320" s="4" t="s">
        <v>1156</v>
      </c>
      <c r="H320" s="3" t="s">
        <v>8</v>
      </c>
      <c r="I320" s="27">
        <v>21.080459999999999</v>
      </c>
      <c r="J320" s="27">
        <v>-101.65129</v>
      </c>
      <c r="K320" s="3"/>
      <c r="L320" s="5" t="str">
        <f t="shared" si="8"/>
        <v>Ver en Google Maps</v>
      </c>
      <c r="M320" s="15">
        <v>1</v>
      </c>
      <c r="O320" s="1">
        <f>DAY(Tabla1[[#This Row],[Fecha de rev]])</f>
        <v>0</v>
      </c>
      <c r="P320" s="1">
        <f>MONTH(Tabla1[[#This Row],[Fecha de rev]])</f>
        <v>1</v>
      </c>
      <c r="Q320" s="1">
        <f>YEAR(Tabla1[[#This Row],[Fecha de rev]])</f>
        <v>1900</v>
      </c>
      <c r="Z320" s="1" t="str">
        <f>IF(Tabla1[[#This Row],[Bajada]] &lt; 14, "no", "si")</f>
        <v>no</v>
      </c>
      <c r="AC320" s="1"/>
      <c r="AF320" s="1"/>
    </row>
    <row r="321" spans="1:32" x14ac:dyDescent="0.2">
      <c r="A321" s="14">
        <v>806</v>
      </c>
      <c r="B321" s="3" t="s">
        <v>956</v>
      </c>
      <c r="C321" s="27" t="s">
        <v>350</v>
      </c>
      <c r="D321" s="27" t="s">
        <v>404</v>
      </c>
      <c r="E321" s="4" t="s">
        <v>352</v>
      </c>
      <c r="F321" s="4" t="s">
        <v>740</v>
      </c>
      <c r="G321" s="4" t="s">
        <v>121</v>
      </c>
      <c r="H321" s="3" t="s">
        <v>8</v>
      </c>
      <c r="I321" s="27">
        <v>21.10202</v>
      </c>
      <c r="J321" s="27">
        <v>-101.61261</v>
      </c>
      <c r="K321" s="3"/>
      <c r="L321" s="5" t="str">
        <f t="shared" si="8"/>
        <v>Ver en Google Maps</v>
      </c>
      <c r="M321" s="15">
        <v>1</v>
      </c>
      <c r="O321" s="1">
        <f>DAY(Tabla1[[#This Row],[Fecha de rev]])</f>
        <v>0</v>
      </c>
      <c r="P321" s="1">
        <f>MONTH(Tabla1[[#This Row],[Fecha de rev]])</f>
        <v>1</v>
      </c>
      <c r="Q321" s="1">
        <f>YEAR(Tabla1[[#This Row],[Fecha de rev]])</f>
        <v>1900</v>
      </c>
      <c r="Z321" s="1" t="str">
        <f>IF(Tabla1[[#This Row],[Bajada]] &lt; 14, "no", "si")</f>
        <v>no</v>
      </c>
      <c r="AC321" s="1"/>
      <c r="AF321" s="1"/>
    </row>
    <row r="322" spans="1:32" x14ac:dyDescent="0.2">
      <c r="A322" s="14">
        <v>807</v>
      </c>
      <c r="B322" s="3" t="s">
        <v>956</v>
      </c>
      <c r="C322" s="27" t="s">
        <v>429</v>
      </c>
      <c r="D322" s="27" t="s">
        <v>17</v>
      </c>
      <c r="E322" s="4" t="s">
        <v>353</v>
      </c>
      <c r="F322" s="4" t="s">
        <v>741</v>
      </c>
      <c r="G322" s="4" t="s">
        <v>1135</v>
      </c>
      <c r="H322" s="3" t="s">
        <v>8</v>
      </c>
      <c r="I322" s="27">
        <v>21.152963</v>
      </c>
      <c r="J322" s="27">
        <v>-101.737101</v>
      </c>
      <c r="K322" s="3"/>
      <c r="L322" s="5" t="str">
        <f t="shared" si="8"/>
        <v>Ver en Google Maps</v>
      </c>
      <c r="M322" s="15">
        <v>1</v>
      </c>
      <c r="O322" s="1">
        <f>DAY(Tabla1[[#This Row],[Fecha de rev]])</f>
        <v>0</v>
      </c>
      <c r="P322" s="1">
        <f>MONTH(Tabla1[[#This Row],[Fecha de rev]])</f>
        <v>1</v>
      </c>
      <c r="Q322" s="1">
        <f>YEAR(Tabla1[[#This Row],[Fecha de rev]])</f>
        <v>1900</v>
      </c>
      <c r="Z322" s="1" t="str">
        <f>IF(Tabla1[[#This Row],[Bajada]] &lt; 14, "no", "si")</f>
        <v>no</v>
      </c>
      <c r="AC322" s="1"/>
      <c r="AF322" s="1"/>
    </row>
    <row r="323" spans="1:32" x14ac:dyDescent="0.2">
      <c r="A323" s="14">
        <v>808</v>
      </c>
      <c r="B323" s="3" t="s">
        <v>956</v>
      </c>
      <c r="C323" s="27" t="s">
        <v>350</v>
      </c>
      <c r="D323" s="27" t="s">
        <v>404</v>
      </c>
      <c r="E323" s="4" t="s">
        <v>354</v>
      </c>
      <c r="F323" s="4" t="s">
        <v>742</v>
      </c>
      <c r="G323" s="4" t="s">
        <v>1157</v>
      </c>
      <c r="H323" s="3" t="s">
        <v>8</v>
      </c>
      <c r="I323" s="27">
        <v>21.082795000000001</v>
      </c>
      <c r="J323" s="27">
        <v>-101.627707</v>
      </c>
      <c r="K323" s="3"/>
      <c r="L323" s="5" t="str">
        <f t="shared" ref="L323:L386" si="11">HYPERLINK("https://www.google.com/maps?q=" &amp; I323 &amp; "," &amp; J323, "Ver en Google Maps")</f>
        <v>Ver en Google Maps</v>
      </c>
      <c r="M323" s="15">
        <v>1</v>
      </c>
      <c r="O323" s="1">
        <f>DAY(Tabla1[[#This Row],[Fecha de rev]])</f>
        <v>0</v>
      </c>
      <c r="P323" s="1">
        <f>MONTH(Tabla1[[#This Row],[Fecha de rev]])</f>
        <v>1</v>
      </c>
      <c r="Q323" s="1">
        <f>YEAR(Tabla1[[#This Row],[Fecha de rev]])</f>
        <v>1900</v>
      </c>
      <c r="Z323" s="1" t="str">
        <f>IF(Tabla1[[#This Row],[Bajada]] &lt; 14, "no", "si")</f>
        <v>no</v>
      </c>
      <c r="AC323" s="1"/>
      <c r="AF323" s="1"/>
    </row>
    <row r="324" spans="1:32" x14ac:dyDescent="0.2">
      <c r="A324" s="14">
        <v>811</v>
      </c>
      <c r="B324" s="3" t="s">
        <v>956</v>
      </c>
      <c r="C324" s="27" t="s">
        <v>429</v>
      </c>
      <c r="D324" s="27" t="s">
        <v>16</v>
      </c>
      <c r="E324" s="4" t="s">
        <v>355</v>
      </c>
      <c r="F324" s="4" t="s">
        <v>743</v>
      </c>
      <c r="G324" s="4" t="s">
        <v>1140</v>
      </c>
      <c r="H324" s="3" t="s">
        <v>8</v>
      </c>
      <c r="I324" s="27">
        <v>21.1328</v>
      </c>
      <c r="J324" s="27">
        <v>-101.649</v>
      </c>
      <c r="K324" s="3" t="s">
        <v>139</v>
      </c>
      <c r="L324" s="5" t="str">
        <f t="shared" si="11"/>
        <v>Ver en Google Maps</v>
      </c>
      <c r="M324" s="15">
        <v>1</v>
      </c>
      <c r="N324" s="7">
        <v>45955</v>
      </c>
      <c r="O324" s="1">
        <f>DAY(Tabla1[[#This Row],[Fecha de rev]])</f>
        <v>25</v>
      </c>
      <c r="P324" s="1">
        <f>MONTH(Tabla1[[#This Row],[Fecha de rev]])</f>
        <v>10</v>
      </c>
      <c r="Q324" s="1">
        <f>YEAR(Tabla1[[#This Row],[Fecha de rev]])</f>
        <v>2025</v>
      </c>
      <c r="R324" s="1">
        <v>2</v>
      </c>
      <c r="S324" s="1" t="s">
        <v>138</v>
      </c>
      <c r="T324" s="1" t="s">
        <v>138</v>
      </c>
      <c r="U324" s="1" t="s">
        <v>138</v>
      </c>
      <c r="V324" s="1" t="s">
        <v>138</v>
      </c>
      <c r="W324" s="1" t="s">
        <v>138</v>
      </c>
      <c r="X324" s="1" t="s">
        <v>138</v>
      </c>
      <c r="Y324" s="1" t="s">
        <v>138</v>
      </c>
      <c r="Z324" s="1" t="str">
        <f>IF(Tabla1[[#This Row],[Bajada]] &lt; 14, "no", "si")</f>
        <v>si</v>
      </c>
      <c r="AA324" s="1">
        <v>39.200000000000003</v>
      </c>
      <c r="AB324" s="1">
        <v>11.2</v>
      </c>
      <c r="AC324" s="2" t="s">
        <v>968</v>
      </c>
      <c r="AD324" s="2" t="s">
        <v>957</v>
      </c>
      <c r="AE324" s="1">
        <f t="shared" ref="AE324:AE385" si="12">COUNTIF(S324:Z324, "si")</f>
        <v>8</v>
      </c>
      <c r="AF324" s="1" t="s">
        <v>3116</v>
      </c>
    </row>
    <row r="325" spans="1:32" x14ac:dyDescent="0.2">
      <c r="A325" s="14">
        <v>812</v>
      </c>
      <c r="B325" s="3" t="s">
        <v>956</v>
      </c>
      <c r="C325" s="27" t="s">
        <v>429</v>
      </c>
      <c r="D325" s="27" t="s">
        <v>15</v>
      </c>
      <c r="E325" s="4" t="s">
        <v>133</v>
      </c>
      <c r="F325" s="4" t="s">
        <v>744</v>
      </c>
      <c r="G325" s="4" t="s">
        <v>1158</v>
      </c>
      <c r="H325" s="3" t="s">
        <v>8</v>
      </c>
      <c r="I325" s="27">
        <v>21.123100000000001</v>
      </c>
      <c r="J325" s="27">
        <v>-101.661</v>
      </c>
      <c r="K325" s="3" t="s">
        <v>139</v>
      </c>
      <c r="L325" s="5" t="str">
        <f t="shared" si="11"/>
        <v>Ver en Google Maps</v>
      </c>
      <c r="M325" s="15">
        <v>2</v>
      </c>
      <c r="N325" s="7">
        <v>45955</v>
      </c>
      <c r="O325" s="1">
        <f>DAY(Tabla1[[#This Row],[Fecha de rev]])</f>
        <v>25</v>
      </c>
      <c r="P325" s="1">
        <f>MONTH(Tabla1[[#This Row],[Fecha de rev]])</f>
        <v>10</v>
      </c>
      <c r="Q325" s="1">
        <f>YEAR(Tabla1[[#This Row],[Fecha de rev]])</f>
        <v>2025</v>
      </c>
      <c r="R325" s="1">
        <v>2</v>
      </c>
      <c r="S325" s="1" t="s">
        <v>138</v>
      </c>
      <c r="T325" s="1" t="s">
        <v>138</v>
      </c>
      <c r="U325" s="1" t="s">
        <v>138</v>
      </c>
      <c r="V325" s="1" t="s">
        <v>138</v>
      </c>
      <c r="W325" s="1" t="s">
        <v>138</v>
      </c>
      <c r="X325" s="1" t="s">
        <v>138</v>
      </c>
      <c r="Y325" s="1" t="s">
        <v>138</v>
      </c>
      <c r="Z325" s="1" t="str">
        <f>IF(Tabla1[[#This Row],[Bajada]] &lt; 14, "no", "si")</f>
        <v>si</v>
      </c>
      <c r="AA325" s="1">
        <v>88</v>
      </c>
      <c r="AB325" s="1">
        <v>47.7</v>
      </c>
      <c r="AC325" s="2" t="s">
        <v>968</v>
      </c>
      <c r="AD325" s="2" t="s">
        <v>957</v>
      </c>
      <c r="AE325" s="1">
        <f t="shared" si="12"/>
        <v>8</v>
      </c>
      <c r="AF325" s="1" t="s">
        <v>3116</v>
      </c>
    </row>
    <row r="326" spans="1:32" x14ac:dyDescent="0.2">
      <c r="A326" s="14">
        <v>821</v>
      </c>
      <c r="B326" s="3" t="s">
        <v>956</v>
      </c>
      <c r="C326" s="27" t="s">
        <v>429</v>
      </c>
      <c r="D326" s="27" t="s">
        <v>17</v>
      </c>
      <c r="E326" s="4" t="s">
        <v>356</v>
      </c>
      <c r="F326" s="4" t="s">
        <v>745</v>
      </c>
      <c r="G326" s="4" t="s">
        <v>1159</v>
      </c>
      <c r="H326" s="3" t="s">
        <v>8</v>
      </c>
      <c r="I326" s="27">
        <v>21.134499999999999</v>
      </c>
      <c r="J326" s="27">
        <v>-101.645</v>
      </c>
      <c r="K326" s="3" t="s">
        <v>139</v>
      </c>
      <c r="L326" s="5" t="str">
        <f t="shared" si="11"/>
        <v>Ver en Google Maps</v>
      </c>
      <c r="M326" s="15">
        <v>1</v>
      </c>
      <c r="N326" s="7">
        <v>45955</v>
      </c>
      <c r="O326" s="1">
        <f>DAY(Tabla1[[#This Row],[Fecha de rev]])</f>
        <v>25</v>
      </c>
      <c r="P326" s="1">
        <f>MONTH(Tabla1[[#This Row],[Fecha de rev]])</f>
        <v>10</v>
      </c>
      <c r="Q326" s="1">
        <f>YEAR(Tabla1[[#This Row],[Fecha de rev]])</f>
        <v>2025</v>
      </c>
      <c r="R326" s="1">
        <v>2</v>
      </c>
      <c r="S326" s="1" t="s">
        <v>138</v>
      </c>
      <c r="T326" s="1" t="s">
        <v>138</v>
      </c>
      <c r="U326" s="1" t="s">
        <v>138</v>
      </c>
      <c r="V326" s="1" t="s">
        <v>138</v>
      </c>
      <c r="W326" s="1" t="s">
        <v>138</v>
      </c>
      <c r="X326" s="1" t="s">
        <v>138</v>
      </c>
      <c r="Y326" s="1" t="s">
        <v>138</v>
      </c>
      <c r="Z326" s="1" t="str">
        <f>IF(Tabla1[[#This Row],[Bajada]] &lt; 14, "no", "si")</f>
        <v>si</v>
      </c>
      <c r="AA326" s="1">
        <v>121</v>
      </c>
      <c r="AB326" s="1">
        <v>42.7</v>
      </c>
      <c r="AC326" s="2" t="s">
        <v>968</v>
      </c>
      <c r="AD326" s="2" t="s">
        <v>957</v>
      </c>
      <c r="AE326" s="1">
        <f t="shared" si="12"/>
        <v>8</v>
      </c>
      <c r="AF326" s="1" t="s">
        <v>3116</v>
      </c>
    </row>
    <row r="327" spans="1:32" x14ac:dyDescent="0.2">
      <c r="A327" s="14">
        <v>822</v>
      </c>
      <c r="B327" s="3" t="s">
        <v>956</v>
      </c>
      <c r="C327" s="27" t="s">
        <v>429</v>
      </c>
      <c r="D327" s="27" t="s">
        <v>16</v>
      </c>
      <c r="E327" s="4" t="s">
        <v>357</v>
      </c>
      <c r="F327" s="4" t="s">
        <v>746</v>
      </c>
      <c r="G327" s="4" t="s">
        <v>1140</v>
      </c>
      <c r="H327" s="3" t="s">
        <v>8</v>
      </c>
      <c r="I327" s="27">
        <v>21.135914</v>
      </c>
      <c r="J327" s="27">
        <v>-101.64742099999999</v>
      </c>
      <c r="K327" s="3" t="s">
        <v>139</v>
      </c>
      <c r="L327" s="5" t="str">
        <f t="shared" si="11"/>
        <v>Ver en Google Maps</v>
      </c>
      <c r="M327" s="15">
        <v>1</v>
      </c>
      <c r="N327" s="7">
        <v>45957</v>
      </c>
      <c r="O327" s="1">
        <f>DAY(Tabla1[[#This Row],[Fecha de rev]])</f>
        <v>27</v>
      </c>
      <c r="P327" s="1">
        <f>MONTH(Tabla1[[#This Row],[Fecha de rev]])</f>
        <v>10</v>
      </c>
      <c r="Q327" s="1">
        <f>YEAR(Tabla1[[#This Row],[Fecha de rev]])</f>
        <v>2025</v>
      </c>
      <c r="R327" s="1">
        <v>2</v>
      </c>
      <c r="S327" s="1" t="s">
        <v>138</v>
      </c>
      <c r="T327" s="1" t="s">
        <v>138</v>
      </c>
      <c r="U327" s="1" t="s">
        <v>138</v>
      </c>
      <c r="V327" s="1" t="s">
        <v>138</v>
      </c>
      <c r="W327" s="1" t="s">
        <v>138</v>
      </c>
      <c r="X327" s="1" t="s">
        <v>138</v>
      </c>
      <c r="Y327" s="1" t="s">
        <v>138</v>
      </c>
      <c r="Z327" s="1" t="str">
        <f>IF(Tabla1[[#This Row],[Bajada]] &lt; 14, "no", "si")</f>
        <v>si</v>
      </c>
      <c r="AA327" s="1">
        <v>21.8</v>
      </c>
      <c r="AB327" s="1">
        <v>8.5299999999999994</v>
      </c>
      <c r="AC327" s="2" t="s">
        <v>951</v>
      </c>
      <c r="AE327" s="1">
        <f t="shared" si="12"/>
        <v>8</v>
      </c>
      <c r="AF327" s="1" t="s">
        <v>3116</v>
      </c>
    </row>
    <row r="328" spans="1:32" x14ac:dyDescent="0.2">
      <c r="A328" s="14">
        <v>844</v>
      </c>
      <c r="B328" s="3" t="s">
        <v>956</v>
      </c>
      <c r="C328" s="27" t="s">
        <v>14</v>
      </c>
      <c r="D328" s="27" t="s">
        <v>404</v>
      </c>
      <c r="E328" s="4" t="s">
        <v>747</v>
      </c>
      <c r="F328" s="4" t="s">
        <v>748</v>
      </c>
      <c r="G328" s="4" t="s">
        <v>989</v>
      </c>
      <c r="H328" s="3" t="s">
        <v>8</v>
      </c>
      <c r="I328" s="27">
        <v>21.116177</v>
      </c>
      <c r="J328" s="27">
        <v>-101.660112</v>
      </c>
      <c r="K328" s="3"/>
      <c r="L328" s="5" t="str">
        <f t="shared" si="11"/>
        <v>Ver en Google Maps</v>
      </c>
      <c r="M328" s="15">
        <v>1</v>
      </c>
      <c r="O328" s="1">
        <f>DAY(Tabla1[[#This Row],[Fecha de rev]])</f>
        <v>0</v>
      </c>
      <c r="P328" s="1">
        <f>MONTH(Tabla1[[#This Row],[Fecha de rev]])</f>
        <v>1</v>
      </c>
      <c r="Q328" s="1">
        <f>YEAR(Tabla1[[#This Row],[Fecha de rev]])</f>
        <v>1900</v>
      </c>
      <c r="Z328" s="1" t="str">
        <f>IF(Tabla1[[#This Row],[Bajada]] &lt; 14, "no", "si")</f>
        <v>no</v>
      </c>
      <c r="AC328" s="1"/>
      <c r="AF328" s="1"/>
    </row>
    <row r="329" spans="1:32" x14ac:dyDescent="0.2">
      <c r="A329" s="14">
        <v>845</v>
      </c>
      <c r="B329" s="3" t="s">
        <v>956</v>
      </c>
      <c r="C329" s="27" t="s">
        <v>429</v>
      </c>
      <c r="D329" s="27" t="s">
        <v>15</v>
      </c>
      <c r="E329" s="4" t="s">
        <v>358</v>
      </c>
      <c r="F329" s="4" t="s">
        <v>749</v>
      </c>
      <c r="G329" s="4" t="s">
        <v>1160</v>
      </c>
      <c r="H329" s="3" t="s">
        <v>8</v>
      </c>
      <c r="I329" s="27">
        <v>21.090931999999999</v>
      </c>
      <c r="J329" s="27">
        <v>-101.66857</v>
      </c>
      <c r="K329" s="3"/>
      <c r="L329" s="5" t="str">
        <f t="shared" si="11"/>
        <v>Ver en Google Maps</v>
      </c>
      <c r="M329" s="15">
        <v>2</v>
      </c>
      <c r="O329" s="1">
        <f>DAY(Tabla1[[#This Row],[Fecha de rev]])</f>
        <v>0</v>
      </c>
      <c r="P329" s="1">
        <f>MONTH(Tabla1[[#This Row],[Fecha de rev]])</f>
        <v>1</v>
      </c>
      <c r="Q329" s="1">
        <f>YEAR(Tabla1[[#This Row],[Fecha de rev]])</f>
        <v>1900</v>
      </c>
      <c r="Z329" s="1" t="str">
        <f>IF(Tabla1[[#This Row],[Bajada]] &lt; 14, "no", "si")</f>
        <v>no</v>
      </c>
      <c r="AC329" s="1"/>
      <c r="AF329" s="1"/>
    </row>
    <row r="330" spans="1:32" x14ac:dyDescent="0.2">
      <c r="A330" s="14">
        <v>848</v>
      </c>
      <c r="B330" s="3" t="s">
        <v>956</v>
      </c>
      <c r="C330" s="27" t="s">
        <v>14</v>
      </c>
      <c r="D330" s="27" t="s">
        <v>404</v>
      </c>
      <c r="E330" s="4" t="s">
        <v>331</v>
      </c>
      <c r="F330" s="4" t="s">
        <v>711</v>
      </c>
      <c r="G330" s="4" t="s">
        <v>1150</v>
      </c>
      <c r="H330" s="3" t="s">
        <v>8</v>
      </c>
      <c r="I330" s="27">
        <v>21.12473</v>
      </c>
      <c r="J330" s="27">
        <v>-101.60183000000001</v>
      </c>
      <c r="K330" s="3"/>
      <c r="L330" s="5" t="str">
        <f t="shared" si="11"/>
        <v>Ver en Google Maps</v>
      </c>
      <c r="M330" s="15">
        <v>2</v>
      </c>
      <c r="O330" s="1">
        <f>DAY(Tabla1[[#This Row],[Fecha de rev]])</f>
        <v>0</v>
      </c>
      <c r="P330" s="1">
        <f>MONTH(Tabla1[[#This Row],[Fecha de rev]])</f>
        <v>1</v>
      </c>
      <c r="Q330" s="1">
        <f>YEAR(Tabla1[[#This Row],[Fecha de rev]])</f>
        <v>1900</v>
      </c>
      <c r="Z330" s="1" t="str">
        <f>IF(Tabla1[[#This Row],[Bajada]] &lt; 14, "no", "si")</f>
        <v>no</v>
      </c>
      <c r="AC330" s="1"/>
      <c r="AF330" s="1"/>
    </row>
    <row r="331" spans="1:32" x14ac:dyDescent="0.2">
      <c r="A331" s="14">
        <v>855</v>
      </c>
      <c r="B331" s="3" t="s">
        <v>956</v>
      </c>
      <c r="C331" s="27" t="s">
        <v>14</v>
      </c>
      <c r="D331" s="27" t="s">
        <v>404</v>
      </c>
      <c r="E331" s="4" t="s">
        <v>750</v>
      </c>
      <c r="F331" s="4" t="s">
        <v>751</v>
      </c>
      <c r="G331" s="4" t="s">
        <v>1160</v>
      </c>
      <c r="H331" s="3" t="s">
        <v>8</v>
      </c>
      <c r="I331" s="27">
        <v>21.093992</v>
      </c>
      <c r="J331" s="27">
        <v>-101.667636</v>
      </c>
      <c r="K331" s="3"/>
      <c r="L331" s="5" t="str">
        <f t="shared" si="11"/>
        <v>Ver en Google Maps</v>
      </c>
      <c r="M331" s="15">
        <v>2</v>
      </c>
      <c r="O331" s="1">
        <f>DAY(Tabla1[[#This Row],[Fecha de rev]])</f>
        <v>0</v>
      </c>
      <c r="P331" s="1">
        <f>MONTH(Tabla1[[#This Row],[Fecha de rev]])</f>
        <v>1</v>
      </c>
      <c r="Q331" s="1">
        <f>YEAR(Tabla1[[#This Row],[Fecha de rev]])</f>
        <v>1900</v>
      </c>
      <c r="Z331" s="1" t="str">
        <f>IF(Tabla1[[#This Row],[Bajada]] &lt; 14, "no", "si")</f>
        <v>no</v>
      </c>
      <c r="AC331" s="1"/>
      <c r="AF331" s="1"/>
    </row>
    <row r="332" spans="1:32" x14ac:dyDescent="0.2">
      <c r="A332" s="14">
        <v>868</v>
      </c>
      <c r="B332" s="3" t="s">
        <v>956</v>
      </c>
      <c r="C332" s="27" t="s">
        <v>14</v>
      </c>
      <c r="D332" s="27" t="s">
        <v>735</v>
      </c>
      <c r="E332" s="4" t="s">
        <v>752</v>
      </c>
      <c r="F332" s="4" t="s">
        <v>753</v>
      </c>
      <c r="G332" s="4" t="s">
        <v>145</v>
      </c>
      <c r="H332" s="3" t="s">
        <v>8</v>
      </c>
      <c r="I332" s="27">
        <v>21.135532999999999</v>
      </c>
      <c r="J332" s="27">
        <v>-101.773034</v>
      </c>
      <c r="K332" s="3"/>
      <c r="L332" s="5" t="str">
        <f t="shared" si="11"/>
        <v>Ver en Google Maps</v>
      </c>
      <c r="M332" s="15">
        <v>2</v>
      </c>
      <c r="O332" s="1">
        <f>DAY(Tabla1[[#This Row],[Fecha de rev]])</f>
        <v>0</v>
      </c>
      <c r="P332" s="1">
        <f>MONTH(Tabla1[[#This Row],[Fecha de rev]])</f>
        <v>1</v>
      </c>
      <c r="Q332" s="1">
        <f>YEAR(Tabla1[[#This Row],[Fecha de rev]])</f>
        <v>1900</v>
      </c>
      <c r="Z332" s="1" t="str">
        <f>IF(Tabla1[[#This Row],[Bajada]] &lt; 14, "no", "si")</f>
        <v>no</v>
      </c>
      <c r="AC332" s="1"/>
      <c r="AF332" s="1"/>
    </row>
    <row r="333" spans="1:32" x14ac:dyDescent="0.2">
      <c r="A333" s="14">
        <v>869</v>
      </c>
      <c r="B333" s="3" t="s">
        <v>956</v>
      </c>
      <c r="C333" s="27" t="s">
        <v>14</v>
      </c>
      <c r="D333" s="27" t="s">
        <v>735</v>
      </c>
      <c r="E333" s="4" t="s">
        <v>754</v>
      </c>
      <c r="F333" s="4" t="s">
        <v>755</v>
      </c>
      <c r="G333" s="4" t="s">
        <v>53</v>
      </c>
      <c r="H333" s="3" t="s">
        <v>8</v>
      </c>
      <c r="I333" s="27">
        <v>21.115690000000001</v>
      </c>
      <c r="J333" s="27">
        <v>-101.602761</v>
      </c>
      <c r="K333" s="3"/>
      <c r="L333" s="5" t="str">
        <f t="shared" si="11"/>
        <v>Ver en Google Maps</v>
      </c>
      <c r="M333" s="15">
        <v>1</v>
      </c>
      <c r="O333" s="1">
        <f>DAY(Tabla1[[#This Row],[Fecha de rev]])</f>
        <v>0</v>
      </c>
      <c r="P333" s="1">
        <f>MONTH(Tabla1[[#This Row],[Fecha de rev]])</f>
        <v>1</v>
      </c>
      <c r="Q333" s="1">
        <f>YEAR(Tabla1[[#This Row],[Fecha de rev]])</f>
        <v>1900</v>
      </c>
      <c r="Z333" s="1" t="str">
        <f>IF(Tabla1[[#This Row],[Bajada]] &lt; 14, "no", "si")</f>
        <v>no</v>
      </c>
      <c r="AC333" s="1"/>
      <c r="AF333" s="1"/>
    </row>
    <row r="334" spans="1:32" x14ac:dyDescent="0.2">
      <c r="A334" s="14">
        <v>870</v>
      </c>
      <c r="B334" s="3" t="s">
        <v>956</v>
      </c>
      <c r="C334" s="27" t="s">
        <v>14</v>
      </c>
      <c r="D334" s="27" t="s">
        <v>735</v>
      </c>
      <c r="E334" s="4" t="s">
        <v>756</v>
      </c>
      <c r="F334" s="4" t="s">
        <v>757</v>
      </c>
      <c r="G334" s="4" t="s">
        <v>1146</v>
      </c>
      <c r="H334" s="3" t="s">
        <v>8</v>
      </c>
      <c r="I334" s="27">
        <v>21.067585999999999</v>
      </c>
      <c r="J334" s="27">
        <v>-101.633381</v>
      </c>
      <c r="K334" s="3"/>
      <c r="L334" s="5" t="str">
        <f t="shared" si="11"/>
        <v>Ver en Google Maps</v>
      </c>
      <c r="M334" s="15">
        <v>1</v>
      </c>
      <c r="O334" s="1">
        <f>DAY(Tabla1[[#This Row],[Fecha de rev]])</f>
        <v>0</v>
      </c>
      <c r="P334" s="1">
        <f>MONTH(Tabla1[[#This Row],[Fecha de rev]])</f>
        <v>1</v>
      </c>
      <c r="Q334" s="1">
        <f>YEAR(Tabla1[[#This Row],[Fecha de rev]])</f>
        <v>1900</v>
      </c>
      <c r="Z334" s="1" t="str">
        <f>IF(Tabla1[[#This Row],[Bajada]] &lt; 14, "no", "si")</f>
        <v>no</v>
      </c>
      <c r="AC334" s="1"/>
      <c r="AF334" s="1"/>
    </row>
    <row r="335" spans="1:32" x14ac:dyDescent="0.2">
      <c r="A335" s="14">
        <v>874</v>
      </c>
      <c r="B335" s="3" t="s">
        <v>956</v>
      </c>
      <c r="C335" s="27" t="s">
        <v>14</v>
      </c>
      <c r="D335" s="27" t="s">
        <v>735</v>
      </c>
      <c r="E335" s="4" t="s">
        <v>758</v>
      </c>
      <c r="F335" s="4" t="s">
        <v>759</v>
      </c>
      <c r="G335" s="4" t="s">
        <v>1161</v>
      </c>
      <c r="H335" s="3" t="s">
        <v>8</v>
      </c>
      <c r="I335" s="27">
        <v>21.197420000000001</v>
      </c>
      <c r="J335" s="27">
        <v>-101.67252000000001</v>
      </c>
      <c r="K335" s="3"/>
      <c r="L335" s="5" t="str">
        <f t="shared" si="11"/>
        <v>Ver en Google Maps</v>
      </c>
      <c r="M335" s="15">
        <v>2</v>
      </c>
      <c r="O335" s="1">
        <f>DAY(Tabla1[[#This Row],[Fecha de rev]])</f>
        <v>0</v>
      </c>
      <c r="P335" s="1">
        <f>MONTH(Tabla1[[#This Row],[Fecha de rev]])</f>
        <v>1</v>
      </c>
      <c r="Q335" s="1">
        <f>YEAR(Tabla1[[#This Row],[Fecha de rev]])</f>
        <v>1900</v>
      </c>
      <c r="Z335" s="1" t="str">
        <f>IF(Tabla1[[#This Row],[Bajada]] &lt; 14, "no", "si")</f>
        <v>no</v>
      </c>
      <c r="AC335" s="1"/>
      <c r="AF335" s="1"/>
    </row>
    <row r="336" spans="1:32" x14ac:dyDescent="0.2">
      <c r="A336" s="14">
        <v>875</v>
      </c>
      <c r="B336" s="3" t="s">
        <v>956</v>
      </c>
      <c r="C336" s="27" t="s">
        <v>14</v>
      </c>
      <c r="D336" s="27" t="s">
        <v>735</v>
      </c>
      <c r="E336" s="4" t="s">
        <v>760</v>
      </c>
      <c r="F336" s="4" t="s">
        <v>761</v>
      </c>
      <c r="G336" s="4" t="s">
        <v>1162</v>
      </c>
      <c r="H336" s="3" t="s">
        <v>8</v>
      </c>
      <c r="I336" s="27">
        <v>21.173334000000001</v>
      </c>
      <c r="J336" s="27">
        <v>-101.639273</v>
      </c>
      <c r="K336" s="3"/>
      <c r="L336" s="5" t="str">
        <f t="shared" si="11"/>
        <v>Ver en Google Maps</v>
      </c>
      <c r="M336" s="15">
        <v>1</v>
      </c>
      <c r="O336" s="1">
        <f>DAY(Tabla1[[#This Row],[Fecha de rev]])</f>
        <v>0</v>
      </c>
      <c r="P336" s="1">
        <f>MONTH(Tabla1[[#This Row],[Fecha de rev]])</f>
        <v>1</v>
      </c>
      <c r="Q336" s="1">
        <f>YEAR(Tabla1[[#This Row],[Fecha de rev]])</f>
        <v>1900</v>
      </c>
      <c r="Z336" s="1" t="str">
        <f>IF(Tabla1[[#This Row],[Bajada]] &lt; 14, "no", "si")</f>
        <v>no</v>
      </c>
      <c r="AC336" s="1"/>
      <c r="AF336" s="1"/>
    </row>
    <row r="337" spans="1:32" x14ac:dyDescent="0.2">
      <c r="A337" s="14">
        <v>881</v>
      </c>
      <c r="B337" s="3" t="s">
        <v>956</v>
      </c>
      <c r="C337" s="27" t="s">
        <v>14</v>
      </c>
      <c r="D337" s="27" t="s">
        <v>404</v>
      </c>
      <c r="E337" s="4" t="s">
        <v>762</v>
      </c>
      <c r="F337" s="4" t="s">
        <v>763</v>
      </c>
      <c r="G337" s="4" t="s">
        <v>1163</v>
      </c>
      <c r="H337" s="3" t="s">
        <v>8</v>
      </c>
      <c r="I337" s="27">
        <v>21.095739999999999</v>
      </c>
      <c r="J337" s="27">
        <v>-101.61698</v>
      </c>
      <c r="K337" s="3"/>
      <c r="L337" s="5" t="str">
        <f t="shared" si="11"/>
        <v>Ver en Google Maps</v>
      </c>
      <c r="M337" s="15">
        <v>1</v>
      </c>
      <c r="O337" s="1">
        <f>DAY(Tabla1[[#This Row],[Fecha de rev]])</f>
        <v>0</v>
      </c>
      <c r="P337" s="1">
        <f>MONTH(Tabla1[[#This Row],[Fecha de rev]])</f>
        <v>1</v>
      </c>
      <c r="Q337" s="1">
        <f>YEAR(Tabla1[[#This Row],[Fecha de rev]])</f>
        <v>1900</v>
      </c>
      <c r="Z337" s="1" t="str">
        <f>IF(Tabla1[[#This Row],[Bajada]] &lt; 14, "no", "si")</f>
        <v>no</v>
      </c>
      <c r="AC337" s="1"/>
      <c r="AF337" s="1"/>
    </row>
    <row r="338" spans="1:32" x14ac:dyDescent="0.2">
      <c r="A338" s="14">
        <v>882</v>
      </c>
      <c r="B338" s="3" t="s">
        <v>956</v>
      </c>
      <c r="C338" s="27" t="s">
        <v>14</v>
      </c>
      <c r="D338" s="27" t="s">
        <v>404</v>
      </c>
      <c r="E338" s="4" t="s">
        <v>359</v>
      </c>
      <c r="F338" s="4" t="s">
        <v>764</v>
      </c>
      <c r="G338" s="4" t="s">
        <v>360</v>
      </c>
      <c r="H338" s="3" t="s">
        <v>8</v>
      </c>
      <c r="I338" s="27">
        <v>21.121300000000002</v>
      </c>
      <c r="J338" s="27">
        <v>-101.684</v>
      </c>
      <c r="K338" s="3" t="s">
        <v>139</v>
      </c>
      <c r="L338" s="5" t="str">
        <f t="shared" si="11"/>
        <v>Ver en Google Maps</v>
      </c>
      <c r="M338" s="15">
        <v>1</v>
      </c>
      <c r="N338" s="7">
        <v>45954</v>
      </c>
      <c r="O338" s="1">
        <f>DAY(Tabla1[[#This Row],[Fecha de rev]])</f>
        <v>24</v>
      </c>
      <c r="P338" s="1">
        <f>MONTH(Tabla1[[#This Row],[Fecha de rev]])</f>
        <v>10</v>
      </c>
      <c r="Q338" s="1">
        <f>YEAR(Tabla1[[#This Row],[Fecha de rev]])</f>
        <v>2025</v>
      </c>
      <c r="R338" s="1">
        <v>2</v>
      </c>
      <c r="S338" s="1" t="s">
        <v>138</v>
      </c>
      <c r="T338" s="1" t="s">
        <v>138</v>
      </c>
      <c r="U338" s="1" t="s">
        <v>138</v>
      </c>
      <c r="V338" s="1" t="s">
        <v>138</v>
      </c>
      <c r="W338" s="1" t="s">
        <v>138</v>
      </c>
      <c r="X338" s="1" t="s">
        <v>138</v>
      </c>
      <c r="Y338" s="1" t="s">
        <v>138</v>
      </c>
      <c r="Z338" s="1" t="str">
        <f>IF(Tabla1[[#This Row],[Bajada]] &lt; 14, "no", "si")</f>
        <v>no</v>
      </c>
      <c r="AA338" s="1">
        <v>0</v>
      </c>
      <c r="AB338" s="1">
        <v>0</v>
      </c>
      <c r="AC338" s="2" t="s">
        <v>3078</v>
      </c>
      <c r="AD338" s="2" t="s">
        <v>957</v>
      </c>
      <c r="AE338" s="1">
        <f t="shared" si="12"/>
        <v>7</v>
      </c>
      <c r="AF338" s="1"/>
    </row>
    <row r="339" spans="1:32" x14ac:dyDescent="0.2">
      <c r="A339" s="14">
        <v>895</v>
      </c>
      <c r="B339" s="3" t="s">
        <v>956</v>
      </c>
      <c r="C339" s="27" t="s">
        <v>14</v>
      </c>
      <c r="D339" s="27" t="s">
        <v>404</v>
      </c>
      <c r="E339" s="4" t="s">
        <v>361</v>
      </c>
      <c r="F339" s="4" t="s">
        <v>765</v>
      </c>
      <c r="G339" s="4" t="s">
        <v>1164</v>
      </c>
      <c r="H339" s="3" t="s">
        <v>8</v>
      </c>
      <c r="I339" s="27">
        <v>21.151591</v>
      </c>
      <c r="J339" s="27">
        <v>-101.72846</v>
      </c>
      <c r="K339" s="3"/>
      <c r="L339" s="5" t="str">
        <f t="shared" si="11"/>
        <v>Ver en Google Maps</v>
      </c>
      <c r="M339" s="15">
        <v>1</v>
      </c>
      <c r="O339" s="1">
        <f>DAY(Tabla1[[#This Row],[Fecha de rev]])</f>
        <v>0</v>
      </c>
      <c r="P339" s="1">
        <f>MONTH(Tabla1[[#This Row],[Fecha de rev]])</f>
        <v>1</v>
      </c>
      <c r="Q339" s="1">
        <f>YEAR(Tabla1[[#This Row],[Fecha de rev]])</f>
        <v>1900</v>
      </c>
      <c r="Z339" s="1" t="str">
        <f>IF(Tabla1[[#This Row],[Bajada]] &lt; 14, "no", "si")</f>
        <v>no</v>
      </c>
      <c r="AC339" s="1"/>
      <c r="AF339" s="1"/>
    </row>
    <row r="340" spans="1:32" x14ac:dyDescent="0.2">
      <c r="A340" s="14">
        <v>898</v>
      </c>
      <c r="B340" s="3" t="s">
        <v>956</v>
      </c>
      <c r="C340" s="27" t="s">
        <v>14</v>
      </c>
      <c r="D340" s="27" t="s">
        <v>404</v>
      </c>
      <c r="E340" s="4" t="s">
        <v>362</v>
      </c>
      <c r="F340" s="4" t="s">
        <v>766</v>
      </c>
      <c r="G340" s="4" t="s">
        <v>1039</v>
      </c>
      <c r="H340" s="3" t="s">
        <v>8</v>
      </c>
      <c r="I340" s="27">
        <v>21.122399999999999</v>
      </c>
      <c r="J340" s="27">
        <v>-101.69385</v>
      </c>
      <c r="K340" s="3" t="s">
        <v>139</v>
      </c>
      <c r="L340" s="5" t="str">
        <f t="shared" si="11"/>
        <v>Ver en Google Maps</v>
      </c>
      <c r="M340" s="15">
        <v>2</v>
      </c>
      <c r="N340" s="7">
        <v>45958</v>
      </c>
      <c r="O340" s="1">
        <f>DAY(Tabla1[[#This Row],[Fecha de rev]])</f>
        <v>28</v>
      </c>
      <c r="P340" s="1">
        <f>MONTH(Tabla1[[#This Row],[Fecha de rev]])</f>
        <v>10</v>
      </c>
      <c r="Q340" s="1">
        <f>YEAR(Tabla1[[#This Row],[Fecha de rev]])</f>
        <v>2025</v>
      </c>
      <c r="R340" s="1">
        <v>2</v>
      </c>
      <c r="S340" s="1" t="s">
        <v>138</v>
      </c>
      <c r="T340" s="1" t="s">
        <v>138</v>
      </c>
      <c r="U340" s="1" t="s">
        <v>138</v>
      </c>
      <c r="V340" s="1" t="s">
        <v>138</v>
      </c>
      <c r="W340" s="1" t="s">
        <v>138</v>
      </c>
      <c r="X340" s="1" t="s">
        <v>138</v>
      </c>
      <c r="Y340" s="1" t="s">
        <v>138</v>
      </c>
      <c r="Z340" s="1" t="str">
        <f>IF(Tabla1[[#This Row],[Bajada]] &lt; 14, "no", "si")</f>
        <v>si</v>
      </c>
      <c r="AA340" s="1">
        <v>48.4</v>
      </c>
      <c r="AB340" s="1">
        <v>10.7</v>
      </c>
      <c r="AC340" s="2" t="s">
        <v>968</v>
      </c>
      <c r="AD340" s="2" t="s">
        <v>957</v>
      </c>
      <c r="AE340" s="1">
        <f t="shared" si="12"/>
        <v>8</v>
      </c>
      <c r="AF340" s="1" t="s">
        <v>3116</v>
      </c>
    </row>
    <row r="341" spans="1:32" x14ac:dyDescent="0.2">
      <c r="A341" s="14">
        <v>900</v>
      </c>
      <c r="B341" s="3" t="s">
        <v>956</v>
      </c>
      <c r="C341" s="27" t="s">
        <v>14</v>
      </c>
      <c r="D341" s="27" t="s">
        <v>404</v>
      </c>
      <c r="E341" s="4" t="s">
        <v>363</v>
      </c>
      <c r="F341" s="4" t="s">
        <v>767</v>
      </c>
      <c r="G341" s="4" t="s">
        <v>1077</v>
      </c>
      <c r="H341" s="3" t="s">
        <v>8</v>
      </c>
      <c r="I341" s="27">
        <v>21.132912999999999</v>
      </c>
      <c r="J341" s="27">
        <v>-101.698329</v>
      </c>
      <c r="K341" s="3"/>
      <c r="L341" s="5" t="str">
        <f t="shared" si="11"/>
        <v>Ver en Google Maps</v>
      </c>
      <c r="M341" s="15">
        <v>2</v>
      </c>
      <c r="O341" s="1">
        <f>DAY(Tabla1[[#This Row],[Fecha de rev]])</f>
        <v>0</v>
      </c>
      <c r="P341" s="1">
        <f>MONTH(Tabla1[[#This Row],[Fecha de rev]])</f>
        <v>1</v>
      </c>
      <c r="Q341" s="1">
        <f>YEAR(Tabla1[[#This Row],[Fecha de rev]])</f>
        <v>1900</v>
      </c>
      <c r="Z341" s="1" t="str">
        <f>IF(Tabla1[[#This Row],[Bajada]] &lt; 14, "no", "si")</f>
        <v>no</v>
      </c>
      <c r="AC341" s="1"/>
      <c r="AF341" s="1"/>
    </row>
    <row r="342" spans="1:32" x14ac:dyDescent="0.2">
      <c r="A342" s="14">
        <v>911</v>
      </c>
      <c r="B342" s="3" t="s">
        <v>956</v>
      </c>
      <c r="C342" s="27" t="s">
        <v>14</v>
      </c>
      <c r="D342" s="27" t="s">
        <v>404</v>
      </c>
      <c r="E342" s="4" t="s">
        <v>364</v>
      </c>
      <c r="F342" s="4" t="s">
        <v>768</v>
      </c>
      <c r="G342" s="4" t="s">
        <v>1165</v>
      </c>
      <c r="H342" s="3" t="s">
        <v>8</v>
      </c>
      <c r="I342" s="27">
        <v>21.104240000000001</v>
      </c>
      <c r="J342" s="27">
        <v>-101.68776</v>
      </c>
      <c r="K342" s="3" t="s">
        <v>139</v>
      </c>
      <c r="L342" s="5" t="str">
        <f t="shared" si="11"/>
        <v>Ver en Google Maps</v>
      </c>
      <c r="M342" s="15">
        <v>2</v>
      </c>
      <c r="N342" s="7"/>
      <c r="O342" s="1">
        <f>DAY(Tabla1[[#This Row],[Fecha de rev]])</f>
        <v>0</v>
      </c>
      <c r="P342" s="1">
        <f>MONTH(Tabla1[[#This Row],[Fecha de rev]])</f>
        <v>1</v>
      </c>
      <c r="Q342" s="1">
        <f>YEAR(Tabla1[[#This Row],[Fecha de rev]])</f>
        <v>1900</v>
      </c>
      <c r="R342" s="1">
        <v>2</v>
      </c>
      <c r="S342" s="1" t="s">
        <v>138</v>
      </c>
      <c r="T342" s="1" t="s">
        <v>138</v>
      </c>
      <c r="U342" s="1" t="s">
        <v>138</v>
      </c>
      <c r="V342" s="1" t="s">
        <v>138</v>
      </c>
      <c r="W342" s="1" t="s">
        <v>138</v>
      </c>
      <c r="X342" s="1" t="s">
        <v>138</v>
      </c>
      <c r="Y342" s="1" t="s">
        <v>138</v>
      </c>
      <c r="Z342" s="1" t="str">
        <f>IF(Tabla1[[#This Row],[Bajada]] &lt; 14, "no", "si")</f>
        <v>no</v>
      </c>
      <c r="AC342" s="2" t="s">
        <v>968</v>
      </c>
      <c r="AD342" s="2" t="s">
        <v>957</v>
      </c>
      <c r="AE342" s="1">
        <f t="shared" si="12"/>
        <v>7</v>
      </c>
      <c r="AF342" s="1"/>
    </row>
    <row r="343" spans="1:32" x14ac:dyDescent="0.2">
      <c r="A343" s="14">
        <v>912</v>
      </c>
      <c r="B343" s="3" t="s">
        <v>956</v>
      </c>
      <c r="C343" s="27" t="s">
        <v>14</v>
      </c>
      <c r="D343" s="27" t="s">
        <v>404</v>
      </c>
      <c r="E343" s="4" t="s">
        <v>365</v>
      </c>
      <c r="F343" s="4" t="s">
        <v>769</v>
      </c>
      <c r="G343" s="4" t="s">
        <v>1166</v>
      </c>
      <c r="H343" s="3" t="s">
        <v>8</v>
      </c>
      <c r="I343" s="27">
        <v>21.085076999999998</v>
      </c>
      <c r="J343" s="27">
        <v>-101.61923</v>
      </c>
      <c r="K343" s="3"/>
      <c r="L343" s="5" t="str">
        <f t="shared" si="11"/>
        <v>Ver en Google Maps</v>
      </c>
      <c r="M343" s="15">
        <v>2</v>
      </c>
      <c r="O343" s="1">
        <f>DAY(Tabla1[[#This Row],[Fecha de rev]])</f>
        <v>0</v>
      </c>
      <c r="P343" s="1">
        <f>MONTH(Tabla1[[#This Row],[Fecha de rev]])</f>
        <v>1</v>
      </c>
      <c r="Q343" s="1">
        <f>YEAR(Tabla1[[#This Row],[Fecha de rev]])</f>
        <v>1900</v>
      </c>
      <c r="Z343" s="1" t="str">
        <f>IF(Tabla1[[#This Row],[Bajada]] &lt; 14, "no", "si")</f>
        <v>no</v>
      </c>
      <c r="AC343" s="1"/>
      <c r="AF343" s="1"/>
    </row>
    <row r="344" spans="1:32" x14ac:dyDescent="0.2">
      <c r="A344" s="14">
        <v>916</v>
      </c>
      <c r="B344" s="3" t="s">
        <v>956</v>
      </c>
      <c r="C344" s="27" t="s">
        <v>14</v>
      </c>
      <c r="D344" s="27" t="s">
        <v>404</v>
      </c>
      <c r="E344" s="4" t="s">
        <v>366</v>
      </c>
      <c r="F344" s="4" t="s">
        <v>770</v>
      </c>
      <c r="G344" s="4" t="s">
        <v>1167</v>
      </c>
      <c r="H344" s="3" t="s">
        <v>8</v>
      </c>
      <c r="I344" s="27">
        <v>21.120384000000001</v>
      </c>
      <c r="J344" s="27">
        <v>-101.667776</v>
      </c>
      <c r="K344" s="3" t="s">
        <v>139</v>
      </c>
      <c r="L344" s="5" t="str">
        <f t="shared" si="11"/>
        <v>Ver en Google Maps</v>
      </c>
      <c r="M344" s="15">
        <v>2</v>
      </c>
      <c r="N344" s="7"/>
      <c r="O344" s="1">
        <f>DAY(Tabla1[[#This Row],[Fecha de rev]])</f>
        <v>0</v>
      </c>
      <c r="P344" s="1">
        <f>MONTH(Tabla1[[#This Row],[Fecha de rev]])</f>
        <v>1</v>
      </c>
      <c r="Q344" s="1">
        <f>YEAR(Tabla1[[#This Row],[Fecha de rev]])</f>
        <v>1900</v>
      </c>
      <c r="R344" s="1">
        <v>2</v>
      </c>
      <c r="S344" s="1" t="s">
        <v>138</v>
      </c>
      <c r="T344" s="1" t="s">
        <v>138</v>
      </c>
      <c r="U344" s="1" t="s">
        <v>138</v>
      </c>
      <c r="V344" s="1" t="s">
        <v>138</v>
      </c>
      <c r="W344" s="1" t="s">
        <v>138</v>
      </c>
      <c r="X344" s="1" t="s">
        <v>138</v>
      </c>
      <c r="Y344" s="1" t="s">
        <v>138</v>
      </c>
      <c r="Z344" s="1" t="str">
        <f>IF(Tabla1[[#This Row],[Bajada]] &lt; 14, "no", "si")</f>
        <v>no</v>
      </c>
      <c r="AC344" s="2" t="s">
        <v>968</v>
      </c>
      <c r="AD344" s="2" t="s">
        <v>957</v>
      </c>
      <c r="AE344" s="1">
        <f t="shared" si="12"/>
        <v>7</v>
      </c>
      <c r="AF344" s="1"/>
    </row>
    <row r="345" spans="1:32" x14ac:dyDescent="0.2">
      <c r="A345" s="14">
        <v>928</v>
      </c>
      <c r="B345" s="3" t="s">
        <v>956</v>
      </c>
      <c r="C345" s="27" t="s">
        <v>429</v>
      </c>
      <c r="D345" s="27" t="s">
        <v>336</v>
      </c>
      <c r="E345" s="4" t="s">
        <v>771</v>
      </c>
      <c r="F345" s="4" t="s">
        <v>772</v>
      </c>
      <c r="G345" s="4" t="s">
        <v>367</v>
      </c>
      <c r="H345" s="3" t="s">
        <v>8</v>
      </c>
      <c r="I345" s="27">
        <v>21.104908999999999</v>
      </c>
      <c r="J345" s="27">
        <v>-101.63147600000001</v>
      </c>
      <c r="K345" s="3" t="s">
        <v>139</v>
      </c>
      <c r="L345" s="5" t="str">
        <f t="shared" si="11"/>
        <v>Ver en Google Maps</v>
      </c>
      <c r="M345" s="15">
        <v>2</v>
      </c>
      <c r="N345" s="7">
        <v>45957</v>
      </c>
      <c r="O345" s="1">
        <f>DAY(Tabla1[[#This Row],[Fecha de rev]])</f>
        <v>27</v>
      </c>
      <c r="P345" s="1">
        <f>MONTH(Tabla1[[#This Row],[Fecha de rev]])</f>
        <v>10</v>
      </c>
      <c r="Q345" s="1">
        <f>YEAR(Tabla1[[#This Row],[Fecha de rev]])</f>
        <v>2025</v>
      </c>
      <c r="R345" s="1">
        <v>2</v>
      </c>
      <c r="S345" s="1" t="s">
        <v>138</v>
      </c>
      <c r="T345" s="1" t="s">
        <v>138</v>
      </c>
      <c r="U345" s="1" t="s">
        <v>138</v>
      </c>
      <c r="V345" s="1" t="s">
        <v>138</v>
      </c>
      <c r="W345" s="1" t="s">
        <v>138</v>
      </c>
      <c r="X345" s="1" t="s">
        <v>138</v>
      </c>
      <c r="Y345" s="1" t="s">
        <v>138</v>
      </c>
      <c r="Z345" s="1" t="str">
        <f>IF(Tabla1[[#This Row],[Bajada]] &lt; 14, "no", "si")</f>
        <v>si</v>
      </c>
      <c r="AA345" s="1">
        <v>46.8</v>
      </c>
      <c r="AB345" s="1">
        <v>15.7</v>
      </c>
      <c r="AC345" s="2" t="s">
        <v>968</v>
      </c>
      <c r="AD345" s="2" t="s">
        <v>957</v>
      </c>
      <c r="AE345" s="1">
        <f t="shared" si="12"/>
        <v>8</v>
      </c>
      <c r="AF345" s="1" t="s">
        <v>3116</v>
      </c>
    </row>
    <row r="346" spans="1:32" x14ac:dyDescent="0.2">
      <c r="A346" s="14">
        <v>930</v>
      </c>
      <c r="B346" s="3" t="s">
        <v>956</v>
      </c>
      <c r="C346" s="27" t="s">
        <v>429</v>
      </c>
      <c r="D346" s="27" t="s">
        <v>336</v>
      </c>
      <c r="E346" s="4" t="s">
        <v>773</v>
      </c>
      <c r="F346" s="4" t="s">
        <v>774</v>
      </c>
      <c r="G346" s="4" t="s">
        <v>368</v>
      </c>
      <c r="H346" s="3" t="s">
        <v>8</v>
      </c>
      <c r="I346" s="27">
        <v>21.090973999999999</v>
      </c>
      <c r="J346" s="27">
        <v>-101.652574</v>
      </c>
      <c r="K346" s="3"/>
      <c r="L346" s="5" t="str">
        <f t="shared" si="11"/>
        <v>Ver en Google Maps</v>
      </c>
      <c r="M346" s="15">
        <v>2</v>
      </c>
      <c r="O346" s="1">
        <f>DAY(Tabla1[[#This Row],[Fecha de rev]])</f>
        <v>0</v>
      </c>
      <c r="P346" s="1">
        <f>MONTH(Tabla1[[#This Row],[Fecha de rev]])</f>
        <v>1</v>
      </c>
      <c r="Q346" s="1">
        <f>YEAR(Tabla1[[#This Row],[Fecha de rev]])</f>
        <v>1900</v>
      </c>
      <c r="Z346" s="1" t="str">
        <f>IF(Tabla1[[#This Row],[Bajada]] &lt; 14, "no", "si")</f>
        <v>no</v>
      </c>
      <c r="AC346" s="1"/>
      <c r="AF346" s="1"/>
    </row>
    <row r="347" spans="1:32" x14ac:dyDescent="0.2">
      <c r="A347" s="14">
        <v>933</v>
      </c>
      <c r="B347" s="3" t="s">
        <v>956</v>
      </c>
      <c r="C347" s="27" t="s">
        <v>429</v>
      </c>
      <c r="D347" s="27" t="s">
        <v>336</v>
      </c>
      <c r="E347" s="4" t="s">
        <v>369</v>
      </c>
      <c r="F347" s="4" t="s">
        <v>775</v>
      </c>
      <c r="G347" s="4" t="s">
        <v>1168</v>
      </c>
      <c r="H347" s="3" t="s">
        <v>8</v>
      </c>
      <c r="I347" s="27">
        <v>21.147639999999999</v>
      </c>
      <c r="J347" s="27">
        <v>-101.666763</v>
      </c>
      <c r="K347" s="3" t="s">
        <v>139</v>
      </c>
      <c r="L347" s="5" t="str">
        <f t="shared" si="11"/>
        <v>Ver en Google Maps</v>
      </c>
      <c r="M347" s="15">
        <v>2</v>
      </c>
      <c r="N347" s="7">
        <v>45955</v>
      </c>
      <c r="O347" s="1">
        <f>DAY(Tabla1[[#This Row],[Fecha de rev]])</f>
        <v>25</v>
      </c>
      <c r="P347" s="1">
        <f>MONTH(Tabla1[[#This Row],[Fecha de rev]])</f>
        <v>10</v>
      </c>
      <c r="Q347" s="1">
        <f>YEAR(Tabla1[[#This Row],[Fecha de rev]])</f>
        <v>2025</v>
      </c>
      <c r="R347" s="1">
        <v>2</v>
      </c>
      <c r="S347" s="1" t="s">
        <v>138</v>
      </c>
      <c r="T347" s="1" t="s">
        <v>138</v>
      </c>
      <c r="U347" s="1" t="s">
        <v>138</v>
      </c>
      <c r="V347" s="1" t="s">
        <v>934</v>
      </c>
      <c r="W347" s="1" t="s">
        <v>138</v>
      </c>
      <c r="X347" s="1" t="s">
        <v>934</v>
      </c>
      <c r="Y347" s="1" t="s">
        <v>934</v>
      </c>
      <c r="Z347" s="1" t="str">
        <f>IF(Tabla1[[#This Row],[Bajada]] &lt; 14, "no", "si")</f>
        <v>no</v>
      </c>
      <c r="AA347" s="1">
        <v>0</v>
      </c>
      <c r="AB347" s="1">
        <v>0</v>
      </c>
      <c r="AC347" s="2" t="s">
        <v>3094</v>
      </c>
      <c r="AD347" s="2" t="s">
        <v>957</v>
      </c>
      <c r="AE347" s="1">
        <f t="shared" si="12"/>
        <v>4</v>
      </c>
      <c r="AF347" s="1"/>
    </row>
    <row r="348" spans="1:32" x14ac:dyDescent="0.2">
      <c r="A348" s="14">
        <v>939</v>
      </c>
      <c r="B348" s="3" t="s">
        <v>956</v>
      </c>
      <c r="C348" s="27" t="s">
        <v>429</v>
      </c>
      <c r="D348" s="27" t="s">
        <v>132</v>
      </c>
      <c r="E348" s="4" t="s">
        <v>370</v>
      </c>
      <c r="F348" s="4" t="s">
        <v>776</v>
      </c>
      <c r="G348" s="4" t="s">
        <v>1169</v>
      </c>
      <c r="H348" s="3" t="s">
        <v>8</v>
      </c>
      <c r="I348" s="27">
        <v>21.100860999999998</v>
      </c>
      <c r="J348" s="27">
        <v>-101.73314000000001</v>
      </c>
      <c r="K348" s="3"/>
      <c r="L348" s="5" t="str">
        <f t="shared" si="11"/>
        <v>Ver en Google Maps</v>
      </c>
      <c r="M348" s="15">
        <v>2</v>
      </c>
      <c r="O348" s="1">
        <f>DAY(Tabla1[[#This Row],[Fecha de rev]])</f>
        <v>0</v>
      </c>
      <c r="P348" s="1">
        <f>MONTH(Tabla1[[#This Row],[Fecha de rev]])</f>
        <v>1</v>
      </c>
      <c r="Q348" s="1">
        <f>YEAR(Tabla1[[#This Row],[Fecha de rev]])</f>
        <v>1900</v>
      </c>
      <c r="Z348" s="1" t="str">
        <f>IF(Tabla1[[#This Row],[Bajada]] &lt; 14, "no", "si")</f>
        <v>no</v>
      </c>
      <c r="AC348" s="1"/>
      <c r="AF348" s="1"/>
    </row>
    <row r="349" spans="1:32" x14ac:dyDescent="0.2">
      <c r="A349" s="14">
        <v>948</v>
      </c>
      <c r="B349" s="3" t="s">
        <v>956</v>
      </c>
      <c r="C349" s="27" t="s">
        <v>429</v>
      </c>
      <c r="D349" s="27" t="s">
        <v>132</v>
      </c>
      <c r="E349" s="4" t="s">
        <v>371</v>
      </c>
      <c r="F349" s="4" t="s">
        <v>777</v>
      </c>
      <c r="G349" s="4" t="s">
        <v>1170</v>
      </c>
      <c r="H349" s="3" t="s">
        <v>8</v>
      </c>
      <c r="I349" s="27">
        <v>21.079839</v>
      </c>
      <c r="J349" s="27">
        <v>-101.64776999999999</v>
      </c>
      <c r="K349" s="3"/>
      <c r="L349" s="5" t="str">
        <f t="shared" si="11"/>
        <v>Ver en Google Maps</v>
      </c>
      <c r="M349" s="15">
        <v>2</v>
      </c>
      <c r="O349" s="1">
        <f>DAY(Tabla1[[#This Row],[Fecha de rev]])</f>
        <v>0</v>
      </c>
      <c r="P349" s="1">
        <f>MONTH(Tabla1[[#This Row],[Fecha de rev]])</f>
        <v>1</v>
      </c>
      <c r="Q349" s="1">
        <f>YEAR(Tabla1[[#This Row],[Fecha de rev]])</f>
        <v>1900</v>
      </c>
      <c r="Z349" s="1" t="str">
        <f>IF(Tabla1[[#This Row],[Bajada]] &lt; 14, "no", "si")</f>
        <v>no</v>
      </c>
      <c r="AC349" s="1"/>
      <c r="AF349" s="1"/>
    </row>
    <row r="350" spans="1:32" x14ac:dyDescent="0.2">
      <c r="A350" s="14">
        <v>949</v>
      </c>
      <c r="B350" s="3" t="s">
        <v>956</v>
      </c>
      <c r="C350" s="27" t="s">
        <v>429</v>
      </c>
      <c r="D350" s="27" t="s">
        <v>132</v>
      </c>
      <c r="E350" s="4" t="s">
        <v>372</v>
      </c>
      <c r="F350" s="4" t="s">
        <v>778</v>
      </c>
      <c r="G350" s="4" t="s">
        <v>1159</v>
      </c>
      <c r="H350" s="3" t="s">
        <v>8</v>
      </c>
      <c r="I350" s="27">
        <v>21.14772</v>
      </c>
      <c r="J350" s="27">
        <v>-101.635763</v>
      </c>
      <c r="K350" s="3"/>
      <c r="L350" s="5" t="str">
        <f t="shared" si="11"/>
        <v>Ver en Google Maps</v>
      </c>
      <c r="M350" s="15">
        <v>2</v>
      </c>
      <c r="O350" s="1">
        <f>DAY(Tabla1[[#This Row],[Fecha de rev]])</f>
        <v>0</v>
      </c>
      <c r="P350" s="1">
        <f>MONTH(Tabla1[[#This Row],[Fecha de rev]])</f>
        <v>1</v>
      </c>
      <c r="Q350" s="1">
        <f>YEAR(Tabla1[[#This Row],[Fecha de rev]])</f>
        <v>1900</v>
      </c>
      <c r="Z350" s="1" t="str">
        <f>IF(Tabla1[[#This Row],[Bajada]] &lt; 14, "no", "si")</f>
        <v>no</v>
      </c>
      <c r="AC350" s="1"/>
      <c r="AF350" s="1"/>
    </row>
    <row r="351" spans="1:32" x14ac:dyDescent="0.2">
      <c r="A351" s="14">
        <v>952</v>
      </c>
      <c r="B351" s="3" t="s">
        <v>956</v>
      </c>
      <c r="C351" s="27" t="s">
        <v>429</v>
      </c>
      <c r="D351" s="27" t="s">
        <v>132</v>
      </c>
      <c r="E351" s="4" t="s">
        <v>779</v>
      </c>
      <c r="F351" s="4" t="s">
        <v>780</v>
      </c>
      <c r="G351" s="4" t="s">
        <v>73</v>
      </c>
      <c r="H351" s="3" t="s">
        <v>8</v>
      </c>
      <c r="I351" s="27">
        <v>21.108991</v>
      </c>
      <c r="J351" s="27">
        <v>-101.630983</v>
      </c>
      <c r="K351" s="3" t="s">
        <v>139</v>
      </c>
      <c r="L351" s="5" t="str">
        <f t="shared" si="11"/>
        <v>Ver en Google Maps</v>
      </c>
      <c r="M351" s="15">
        <v>2</v>
      </c>
      <c r="N351" s="7">
        <v>45957</v>
      </c>
      <c r="O351" s="1">
        <f>DAY(Tabla1[[#This Row],[Fecha de rev]])</f>
        <v>27</v>
      </c>
      <c r="P351" s="1">
        <f>MONTH(Tabla1[[#This Row],[Fecha de rev]])</f>
        <v>10</v>
      </c>
      <c r="Q351" s="1">
        <f>YEAR(Tabla1[[#This Row],[Fecha de rev]])</f>
        <v>2025</v>
      </c>
      <c r="R351" s="1">
        <v>2</v>
      </c>
      <c r="S351" s="1" t="s">
        <v>138</v>
      </c>
      <c r="T351" s="1" t="s">
        <v>138</v>
      </c>
      <c r="U351" s="1" t="s">
        <v>138</v>
      </c>
      <c r="V351" s="1" t="s">
        <v>138</v>
      </c>
      <c r="W351" s="1" t="s">
        <v>138</v>
      </c>
      <c r="X351" s="1" t="s">
        <v>934</v>
      </c>
      <c r="Y351" s="1" t="s">
        <v>934</v>
      </c>
      <c r="Z351" s="1" t="str">
        <f>IF(Tabla1[[#This Row],[Bajada]] &lt; 14, "no", "si")</f>
        <v>si</v>
      </c>
      <c r="AA351" s="1">
        <v>17.899999999999999</v>
      </c>
      <c r="AB351" s="1">
        <v>4.3899999999999997</v>
      </c>
      <c r="AC351" s="2" t="s">
        <v>3099</v>
      </c>
      <c r="AD351" s="2" t="s">
        <v>957</v>
      </c>
      <c r="AE351" s="1">
        <f t="shared" si="12"/>
        <v>6</v>
      </c>
      <c r="AF351" s="1"/>
    </row>
    <row r="352" spans="1:32" x14ac:dyDescent="0.2">
      <c r="A352" s="14">
        <v>953</v>
      </c>
      <c r="B352" s="3" t="s">
        <v>956</v>
      </c>
      <c r="C352" s="27" t="s">
        <v>429</v>
      </c>
      <c r="D352" s="27" t="s">
        <v>132</v>
      </c>
      <c r="E352" s="4" t="s">
        <v>373</v>
      </c>
      <c r="F352" s="4" t="s">
        <v>781</v>
      </c>
      <c r="G352" s="4" t="s">
        <v>1171</v>
      </c>
      <c r="H352" s="3" t="s">
        <v>8</v>
      </c>
      <c r="I352" s="27">
        <v>21.138309</v>
      </c>
      <c r="J352" s="27">
        <v>-101.651798</v>
      </c>
      <c r="K352" s="3" t="s">
        <v>139</v>
      </c>
      <c r="L352" s="5" t="str">
        <f t="shared" si="11"/>
        <v>Ver en Google Maps</v>
      </c>
      <c r="M352" s="15">
        <v>2</v>
      </c>
      <c r="N352" s="7">
        <v>45955</v>
      </c>
      <c r="O352" s="1">
        <f>DAY(Tabla1[[#This Row],[Fecha de rev]])</f>
        <v>25</v>
      </c>
      <c r="P352" s="1">
        <f>MONTH(Tabla1[[#This Row],[Fecha de rev]])</f>
        <v>10</v>
      </c>
      <c r="Q352" s="1">
        <f>YEAR(Tabla1[[#This Row],[Fecha de rev]])</f>
        <v>2025</v>
      </c>
      <c r="R352" s="1">
        <v>2</v>
      </c>
      <c r="S352" s="1" t="s">
        <v>138</v>
      </c>
      <c r="T352" s="1" t="s">
        <v>138</v>
      </c>
      <c r="U352" s="1" t="s">
        <v>138</v>
      </c>
      <c r="V352" s="1" t="s">
        <v>138</v>
      </c>
      <c r="W352" s="1" t="s">
        <v>138</v>
      </c>
      <c r="X352" s="1" t="s">
        <v>138</v>
      </c>
      <c r="Y352" s="1" t="s">
        <v>138</v>
      </c>
      <c r="Z352" s="1" t="str">
        <f>IF(Tabla1[[#This Row],[Bajada]] &lt; 14, "no", "si")</f>
        <v>si</v>
      </c>
      <c r="AA352" s="1">
        <v>98</v>
      </c>
      <c r="AB352" s="1">
        <v>87.9</v>
      </c>
      <c r="AC352" s="2" t="s">
        <v>968</v>
      </c>
      <c r="AD352" s="2" t="s">
        <v>957</v>
      </c>
      <c r="AE352" s="1">
        <f t="shared" si="12"/>
        <v>8</v>
      </c>
      <c r="AF352" s="1" t="s">
        <v>3116</v>
      </c>
    </row>
    <row r="353" spans="1:32" x14ac:dyDescent="0.2">
      <c r="A353" s="14">
        <v>966</v>
      </c>
      <c r="B353" s="3" t="s">
        <v>956</v>
      </c>
      <c r="C353" s="27" t="s">
        <v>87</v>
      </c>
      <c r="D353" s="27" t="s">
        <v>782</v>
      </c>
      <c r="E353" s="4" t="s">
        <v>374</v>
      </c>
      <c r="F353" s="4" t="s">
        <v>783</v>
      </c>
      <c r="G353" s="4" t="s">
        <v>1133</v>
      </c>
      <c r="H353" s="3" t="s">
        <v>8</v>
      </c>
      <c r="I353" s="27">
        <v>21.122631999999999</v>
      </c>
      <c r="J353" s="27">
        <v>-101.71655</v>
      </c>
      <c r="K353" s="3" t="s">
        <v>139</v>
      </c>
      <c r="L353" s="5" t="str">
        <f t="shared" si="11"/>
        <v>Ver en Google Maps</v>
      </c>
      <c r="M353" s="15">
        <v>2</v>
      </c>
      <c r="N353" s="7"/>
      <c r="O353" s="1">
        <f>DAY(Tabla1[[#This Row],[Fecha de rev]])</f>
        <v>0</v>
      </c>
      <c r="P353" s="1">
        <f>MONTH(Tabla1[[#This Row],[Fecha de rev]])</f>
        <v>1</v>
      </c>
      <c r="Q353" s="1">
        <f>YEAR(Tabla1[[#This Row],[Fecha de rev]])</f>
        <v>1900</v>
      </c>
      <c r="R353" s="1">
        <v>2</v>
      </c>
      <c r="S353" s="1" t="s">
        <v>138</v>
      </c>
      <c r="T353" s="1" t="s">
        <v>138</v>
      </c>
      <c r="U353" s="1" t="s">
        <v>138</v>
      </c>
      <c r="V353" s="1" t="s">
        <v>138</v>
      </c>
      <c r="W353" s="1" t="s">
        <v>138</v>
      </c>
      <c r="X353" s="1" t="s">
        <v>138</v>
      </c>
      <c r="Y353" s="1" t="s">
        <v>138</v>
      </c>
      <c r="Z353" s="1" t="str">
        <f>IF(Tabla1[[#This Row],[Bajada]] &lt; 14, "no", "si")</f>
        <v>no</v>
      </c>
      <c r="AC353" s="2" t="s">
        <v>970</v>
      </c>
      <c r="AD353" s="2" t="s">
        <v>957</v>
      </c>
      <c r="AE353" s="1">
        <f t="shared" si="12"/>
        <v>7</v>
      </c>
      <c r="AF353" s="1"/>
    </row>
    <row r="354" spans="1:32" x14ac:dyDescent="0.2">
      <c r="A354" s="14">
        <v>967</v>
      </c>
      <c r="B354" s="3" t="s">
        <v>956</v>
      </c>
      <c r="C354" s="27" t="s">
        <v>87</v>
      </c>
      <c r="D354" s="27" t="s">
        <v>782</v>
      </c>
      <c r="E354" s="4" t="s">
        <v>784</v>
      </c>
      <c r="F354" s="4" t="s">
        <v>785</v>
      </c>
      <c r="G354" s="4" t="s">
        <v>1172</v>
      </c>
      <c r="H354" s="3" t="s">
        <v>8</v>
      </c>
      <c r="I354" s="27">
        <v>21.132656999999998</v>
      </c>
      <c r="J354" s="27">
        <v>-101.680187</v>
      </c>
      <c r="K354" s="3" t="s">
        <v>139</v>
      </c>
      <c r="L354" s="5" t="str">
        <f t="shared" si="11"/>
        <v>Ver en Google Maps</v>
      </c>
      <c r="M354" s="15">
        <v>2</v>
      </c>
      <c r="N354" s="7">
        <v>45954</v>
      </c>
      <c r="O354" s="1">
        <f>DAY(Tabla1[[#This Row],[Fecha de rev]])</f>
        <v>24</v>
      </c>
      <c r="P354" s="1">
        <f>MONTH(Tabla1[[#This Row],[Fecha de rev]])</f>
        <v>10</v>
      </c>
      <c r="Q354" s="1">
        <f>YEAR(Tabla1[[#This Row],[Fecha de rev]])</f>
        <v>2025</v>
      </c>
      <c r="R354" s="1">
        <v>2</v>
      </c>
      <c r="S354" s="1" t="s">
        <v>138</v>
      </c>
      <c r="T354" s="1" t="s">
        <v>138</v>
      </c>
      <c r="U354" s="1" t="s">
        <v>138</v>
      </c>
      <c r="V354" s="1" t="s">
        <v>138</v>
      </c>
      <c r="W354" s="1" t="s">
        <v>138</v>
      </c>
      <c r="X354" s="1" t="s">
        <v>138</v>
      </c>
      <c r="Y354" s="1" t="s">
        <v>138</v>
      </c>
      <c r="Z354" s="1" t="str">
        <f>IF(Tabla1[[#This Row],[Bajada]] &lt; 14, "no", "si")</f>
        <v>si</v>
      </c>
      <c r="AA354" s="1">
        <v>83.9</v>
      </c>
      <c r="AB354" s="1">
        <v>33.799999999999997</v>
      </c>
      <c r="AC354" s="2" t="s">
        <v>968</v>
      </c>
      <c r="AD354" s="2" t="s">
        <v>957</v>
      </c>
      <c r="AE354" s="1">
        <f t="shared" si="12"/>
        <v>8</v>
      </c>
      <c r="AF354" s="1" t="s">
        <v>3116</v>
      </c>
    </row>
    <row r="355" spans="1:32" x14ac:dyDescent="0.2">
      <c r="A355" s="14">
        <v>968</v>
      </c>
      <c r="B355" s="3" t="s">
        <v>956</v>
      </c>
      <c r="C355" s="27" t="s">
        <v>87</v>
      </c>
      <c r="D355" s="27" t="s">
        <v>563</v>
      </c>
      <c r="E355" s="4" t="s">
        <v>786</v>
      </c>
      <c r="F355" s="4" t="s">
        <v>787</v>
      </c>
      <c r="G355" s="4" t="s">
        <v>1009</v>
      </c>
      <c r="H355" s="3" t="s">
        <v>8</v>
      </c>
      <c r="I355" s="27">
        <v>21.109079999999999</v>
      </c>
      <c r="J355" s="27">
        <v>-101.69552</v>
      </c>
      <c r="K355" s="3" t="s">
        <v>139</v>
      </c>
      <c r="L355" s="5" t="str">
        <f t="shared" si="11"/>
        <v>Ver en Google Maps</v>
      </c>
      <c r="M355" s="15">
        <v>1</v>
      </c>
      <c r="N355" s="7"/>
      <c r="O355" s="1">
        <f>DAY(Tabla1[[#This Row],[Fecha de rev]])</f>
        <v>0</v>
      </c>
      <c r="P355" s="1">
        <f>MONTH(Tabla1[[#This Row],[Fecha de rev]])</f>
        <v>1</v>
      </c>
      <c r="Q355" s="1">
        <f>YEAR(Tabla1[[#This Row],[Fecha de rev]])</f>
        <v>1900</v>
      </c>
      <c r="R355" s="1">
        <v>2</v>
      </c>
      <c r="S355" s="1" t="s">
        <v>138</v>
      </c>
      <c r="T355" s="1" t="s">
        <v>138</v>
      </c>
      <c r="U355" s="1" t="s">
        <v>138</v>
      </c>
      <c r="V355" s="1" t="s">
        <v>138</v>
      </c>
      <c r="W355" s="1" t="s">
        <v>138</v>
      </c>
      <c r="X355" s="1" t="s">
        <v>138</v>
      </c>
      <c r="Y355" s="1" t="s">
        <v>138</v>
      </c>
      <c r="Z355" s="1" t="str">
        <f>IF(Tabla1[[#This Row],[Bajada]] &lt; 14, "no", "si")</f>
        <v>no</v>
      </c>
      <c r="AC355" s="2" t="s">
        <v>968</v>
      </c>
      <c r="AD355" s="2" t="s">
        <v>957</v>
      </c>
      <c r="AE355" s="1">
        <f t="shared" si="12"/>
        <v>7</v>
      </c>
      <c r="AF355" s="1"/>
    </row>
    <row r="356" spans="1:32" x14ac:dyDescent="0.2">
      <c r="A356" s="14">
        <v>969</v>
      </c>
      <c r="B356" s="3" t="s">
        <v>956</v>
      </c>
      <c r="C356" s="27" t="s">
        <v>87</v>
      </c>
      <c r="D356" s="27" t="s">
        <v>563</v>
      </c>
      <c r="E356" s="4" t="s">
        <v>788</v>
      </c>
      <c r="F356" s="4" t="s">
        <v>789</v>
      </c>
      <c r="G356" s="4" t="s">
        <v>375</v>
      </c>
      <c r="H356" s="3" t="s">
        <v>8</v>
      </c>
      <c r="I356" s="27">
        <v>21.114879999999999</v>
      </c>
      <c r="J356" s="27">
        <v>-101.64427000000001</v>
      </c>
      <c r="K356" s="3" t="s">
        <v>139</v>
      </c>
      <c r="L356" s="5" t="str">
        <f t="shared" si="11"/>
        <v>Ver en Google Maps</v>
      </c>
      <c r="M356" s="15">
        <v>2</v>
      </c>
      <c r="N356" s="7">
        <v>45957</v>
      </c>
      <c r="O356" s="1">
        <f>DAY(Tabla1[[#This Row],[Fecha de rev]])</f>
        <v>27</v>
      </c>
      <c r="P356" s="1">
        <f>MONTH(Tabla1[[#This Row],[Fecha de rev]])</f>
        <v>10</v>
      </c>
      <c r="Q356" s="1">
        <f>YEAR(Tabla1[[#This Row],[Fecha de rev]])</f>
        <v>2025</v>
      </c>
      <c r="R356" s="1">
        <v>2</v>
      </c>
      <c r="S356" s="1" t="s">
        <v>138</v>
      </c>
      <c r="T356" s="1" t="s">
        <v>138</v>
      </c>
      <c r="U356" s="1" t="s">
        <v>138</v>
      </c>
      <c r="V356" s="1" t="s">
        <v>138</v>
      </c>
      <c r="W356" s="1" t="s">
        <v>138</v>
      </c>
      <c r="X356" s="1" t="s">
        <v>138</v>
      </c>
      <c r="Y356" s="1" t="s">
        <v>138</v>
      </c>
      <c r="Z356" s="1" t="str">
        <f>IF(Tabla1[[#This Row],[Bajada]] &lt; 14, "no", "si")</f>
        <v>si</v>
      </c>
      <c r="AA356" s="1">
        <v>121</v>
      </c>
      <c r="AB356" s="1">
        <v>93.5</v>
      </c>
      <c r="AC356" s="2" t="s">
        <v>970</v>
      </c>
      <c r="AD356" s="2" t="s">
        <v>957</v>
      </c>
      <c r="AE356" s="1">
        <f t="shared" si="12"/>
        <v>8</v>
      </c>
      <c r="AF356" s="1" t="s">
        <v>3116</v>
      </c>
    </row>
    <row r="357" spans="1:32" x14ac:dyDescent="0.2">
      <c r="A357" s="14">
        <v>970</v>
      </c>
      <c r="B357" s="3" t="s">
        <v>956</v>
      </c>
      <c r="C357" s="27" t="s">
        <v>14</v>
      </c>
      <c r="D357" s="27" t="s">
        <v>404</v>
      </c>
      <c r="E357" s="4" t="s">
        <v>790</v>
      </c>
      <c r="F357" s="4" t="s">
        <v>748</v>
      </c>
      <c r="G357" s="4" t="s">
        <v>989</v>
      </c>
      <c r="H357" s="3" t="s">
        <v>8</v>
      </c>
      <c r="I357" s="27">
        <v>21.116177</v>
      </c>
      <c r="J357" s="27">
        <v>-101.660112</v>
      </c>
      <c r="K357" s="3"/>
      <c r="L357" s="5" t="str">
        <f t="shared" si="11"/>
        <v>Ver en Google Maps</v>
      </c>
      <c r="M357" s="15">
        <v>1</v>
      </c>
      <c r="O357" s="1">
        <f>DAY(Tabla1[[#This Row],[Fecha de rev]])</f>
        <v>0</v>
      </c>
      <c r="P357" s="1">
        <f>MONTH(Tabla1[[#This Row],[Fecha de rev]])</f>
        <v>1</v>
      </c>
      <c r="Q357" s="1">
        <f>YEAR(Tabla1[[#This Row],[Fecha de rev]])</f>
        <v>1900</v>
      </c>
      <c r="Z357" s="1" t="str">
        <f>IF(Tabla1[[#This Row],[Bajada]] &lt; 14, "no", "si")</f>
        <v>no</v>
      </c>
      <c r="AC357" s="1"/>
      <c r="AF357" s="1"/>
    </row>
    <row r="358" spans="1:32" x14ac:dyDescent="0.2">
      <c r="A358" s="14">
        <v>971</v>
      </c>
      <c r="B358" s="3" t="s">
        <v>956</v>
      </c>
      <c r="C358" s="27" t="s">
        <v>87</v>
      </c>
      <c r="D358" s="27" t="s">
        <v>563</v>
      </c>
      <c r="E358" s="4" t="s">
        <v>791</v>
      </c>
      <c r="F358" s="4" t="s">
        <v>792</v>
      </c>
      <c r="G358" s="4" t="s">
        <v>1048</v>
      </c>
      <c r="H358" s="3" t="s">
        <v>8</v>
      </c>
      <c r="I358" s="27">
        <v>21.14433</v>
      </c>
      <c r="J358" s="27">
        <v>-101.70335</v>
      </c>
      <c r="K358" s="3" t="s">
        <v>139</v>
      </c>
      <c r="L358" s="5" t="str">
        <f t="shared" si="11"/>
        <v>Ver en Google Maps</v>
      </c>
      <c r="M358" s="15">
        <v>1</v>
      </c>
      <c r="N358" s="7">
        <v>45958</v>
      </c>
      <c r="O358" s="1">
        <f>DAY(Tabla1[[#This Row],[Fecha de rev]])</f>
        <v>28</v>
      </c>
      <c r="P358" s="1">
        <f>MONTH(Tabla1[[#This Row],[Fecha de rev]])</f>
        <v>10</v>
      </c>
      <c r="Q358" s="1">
        <f>YEAR(Tabla1[[#This Row],[Fecha de rev]])</f>
        <v>2025</v>
      </c>
      <c r="R358" s="1">
        <v>2</v>
      </c>
      <c r="S358" s="1" t="s">
        <v>138</v>
      </c>
      <c r="T358" s="1" t="s">
        <v>138</v>
      </c>
      <c r="U358" s="1" t="s">
        <v>138</v>
      </c>
      <c r="V358" s="1" t="s">
        <v>138</v>
      </c>
      <c r="W358" s="1" t="s">
        <v>138</v>
      </c>
      <c r="X358" s="1" t="s">
        <v>138</v>
      </c>
      <c r="Y358" s="1" t="s">
        <v>138</v>
      </c>
      <c r="Z358" s="1" t="str">
        <f>IF(Tabla1[[#This Row],[Bajada]] &lt; 14, "no", "si")</f>
        <v>si</v>
      </c>
      <c r="AA358" s="1">
        <v>106</v>
      </c>
      <c r="AB358" s="1">
        <v>64.099999999999994</v>
      </c>
      <c r="AC358" s="2" t="s">
        <v>970</v>
      </c>
      <c r="AD358" s="2" t="s">
        <v>957</v>
      </c>
      <c r="AE358" s="1">
        <f t="shared" si="12"/>
        <v>8</v>
      </c>
      <c r="AF358" s="1" t="s">
        <v>3116</v>
      </c>
    </row>
    <row r="359" spans="1:32" x14ac:dyDescent="0.2">
      <c r="A359" s="14">
        <v>972</v>
      </c>
      <c r="B359" s="3" t="s">
        <v>956</v>
      </c>
      <c r="C359" s="27" t="s">
        <v>87</v>
      </c>
      <c r="D359" s="27" t="s">
        <v>563</v>
      </c>
      <c r="E359" s="4" t="s">
        <v>793</v>
      </c>
      <c r="F359" s="4" t="s">
        <v>794</v>
      </c>
      <c r="G359" s="4" t="s">
        <v>992</v>
      </c>
      <c r="H359" s="3" t="s">
        <v>8</v>
      </c>
      <c r="I359" s="27">
        <v>21.106836999999999</v>
      </c>
      <c r="J359" s="27">
        <v>-101.65272299999999</v>
      </c>
      <c r="K359" s="3" t="s">
        <v>139</v>
      </c>
      <c r="L359" s="5" t="str">
        <f t="shared" si="11"/>
        <v>Ver en Google Maps</v>
      </c>
      <c r="M359" s="15">
        <v>2</v>
      </c>
      <c r="N359" s="7"/>
      <c r="O359" s="1">
        <f>DAY(Tabla1[[#This Row],[Fecha de rev]])</f>
        <v>0</v>
      </c>
      <c r="P359" s="1">
        <f>MONTH(Tabla1[[#This Row],[Fecha de rev]])</f>
        <v>1</v>
      </c>
      <c r="Q359" s="1">
        <f>YEAR(Tabla1[[#This Row],[Fecha de rev]])</f>
        <v>1900</v>
      </c>
      <c r="R359" s="1">
        <v>2</v>
      </c>
      <c r="S359" s="1" t="s">
        <v>138</v>
      </c>
      <c r="T359" s="1" t="s">
        <v>138</v>
      </c>
      <c r="U359" s="1" t="s">
        <v>138</v>
      </c>
      <c r="V359" s="1" t="s">
        <v>138</v>
      </c>
      <c r="W359" s="1" t="s">
        <v>138</v>
      </c>
      <c r="X359" s="1" t="s">
        <v>138</v>
      </c>
      <c r="Y359" s="1" t="s">
        <v>138</v>
      </c>
      <c r="Z359" s="1" t="str">
        <f>IF(Tabla1[[#This Row],[Bajada]] &lt; 14, "no", "si")</f>
        <v>no</v>
      </c>
      <c r="AC359" s="2" t="s">
        <v>968</v>
      </c>
      <c r="AD359" s="2" t="s">
        <v>957</v>
      </c>
      <c r="AE359" s="1">
        <f t="shared" si="12"/>
        <v>7</v>
      </c>
      <c r="AF359" s="1"/>
    </row>
    <row r="360" spans="1:32" x14ac:dyDescent="0.2">
      <c r="A360" s="14">
        <v>973</v>
      </c>
      <c r="B360" s="3" t="s">
        <v>956</v>
      </c>
      <c r="C360" s="27" t="s">
        <v>87</v>
      </c>
      <c r="D360" s="27" t="s">
        <v>563</v>
      </c>
      <c r="E360" s="4" t="s">
        <v>795</v>
      </c>
      <c r="F360" s="4" t="s">
        <v>796</v>
      </c>
      <c r="G360" s="4" t="s">
        <v>1128</v>
      </c>
      <c r="H360" s="3" t="s">
        <v>8</v>
      </c>
      <c r="I360" s="27">
        <v>21.10098</v>
      </c>
      <c r="J360" s="27">
        <v>-101.66424000000001</v>
      </c>
      <c r="K360" s="3" t="s">
        <v>139</v>
      </c>
      <c r="L360" s="5" t="str">
        <f t="shared" si="11"/>
        <v>Ver en Google Maps</v>
      </c>
      <c r="M360" s="15">
        <v>2</v>
      </c>
      <c r="N360" s="7"/>
      <c r="O360" s="1">
        <f>DAY(Tabla1[[#This Row],[Fecha de rev]])</f>
        <v>0</v>
      </c>
      <c r="P360" s="1">
        <f>MONTH(Tabla1[[#This Row],[Fecha de rev]])</f>
        <v>1</v>
      </c>
      <c r="Q360" s="1">
        <f>YEAR(Tabla1[[#This Row],[Fecha de rev]])</f>
        <v>1900</v>
      </c>
      <c r="R360" s="1">
        <v>2</v>
      </c>
      <c r="S360" s="1" t="s">
        <v>138</v>
      </c>
      <c r="T360" s="1" t="s">
        <v>138</v>
      </c>
      <c r="U360" s="1" t="s">
        <v>138</v>
      </c>
      <c r="V360" s="1" t="s">
        <v>138</v>
      </c>
      <c r="W360" s="1" t="s">
        <v>138</v>
      </c>
      <c r="X360" s="1" t="s">
        <v>138</v>
      </c>
      <c r="Y360" s="1" t="s">
        <v>138</v>
      </c>
      <c r="Z360" s="1" t="str">
        <f>IF(Tabla1[[#This Row],[Bajada]] &lt; 14, "no", "si")</f>
        <v>no</v>
      </c>
      <c r="AC360" s="2" t="s">
        <v>968</v>
      </c>
      <c r="AD360" s="2" t="s">
        <v>957</v>
      </c>
      <c r="AE360" s="1">
        <f t="shared" si="12"/>
        <v>7</v>
      </c>
      <c r="AF360" s="1"/>
    </row>
    <row r="361" spans="1:32" x14ac:dyDescent="0.2">
      <c r="A361" s="14">
        <v>974</v>
      </c>
      <c r="B361" s="3" t="s">
        <v>956</v>
      </c>
      <c r="C361" s="27" t="s">
        <v>87</v>
      </c>
      <c r="D361" s="27" t="s">
        <v>563</v>
      </c>
      <c r="E361" s="4" t="s">
        <v>797</v>
      </c>
      <c r="F361" s="4" t="s">
        <v>798</v>
      </c>
      <c r="G361" s="4" t="s">
        <v>1144</v>
      </c>
      <c r="H361" s="3" t="s">
        <v>8</v>
      </c>
      <c r="I361" s="27">
        <v>21.088480000000001</v>
      </c>
      <c r="J361" s="27">
        <v>-101.69063</v>
      </c>
      <c r="K361" s="3"/>
      <c r="L361" s="5" t="str">
        <f t="shared" si="11"/>
        <v>Ver en Google Maps</v>
      </c>
      <c r="M361" s="15">
        <v>1</v>
      </c>
      <c r="O361" s="1">
        <f>DAY(Tabla1[[#This Row],[Fecha de rev]])</f>
        <v>0</v>
      </c>
      <c r="P361" s="1">
        <f>MONTH(Tabla1[[#This Row],[Fecha de rev]])</f>
        <v>1</v>
      </c>
      <c r="Q361" s="1">
        <f>YEAR(Tabla1[[#This Row],[Fecha de rev]])</f>
        <v>1900</v>
      </c>
      <c r="Z361" s="1" t="str">
        <f>IF(Tabla1[[#This Row],[Bajada]] &lt; 14, "no", "si")</f>
        <v>no</v>
      </c>
      <c r="AC361" s="1"/>
      <c r="AF361" s="1"/>
    </row>
    <row r="362" spans="1:32" x14ac:dyDescent="0.2">
      <c r="A362" s="14">
        <v>975</v>
      </c>
      <c r="B362" s="3" t="s">
        <v>956</v>
      </c>
      <c r="C362" s="27" t="s">
        <v>87</v>
      </c>
      <c r="D362" s="27" t="s">
        <v>563</v>
      </c>
      <c r="E362" s="4" t="s">
        <v>799</v>
      </c>
      <c r="F362" s="4" t="s">
        <v>800</v>
      </c>
      <c r="G362" s="4" t="s">
        <v>1173</v>
      </c>
      <c r="H362" s="3" t="s">
        <v>8</v>
      </c>
      <c r="I362" s="27">
        <v>21.095300000000002</v>
      </c>
      <c r="J362" s="27">
        <v>-101.71648</v>
      </c>
      <c r="K362" s="3" t="s">
        <v>139</v>
      </c>
      <c r="L362" s="5" t="str">
        <f t="shared" si="11"/>
        <v>Ver en Google Maps</v>
      </c>
      <c r="M362" s="15">
        <v>1</v>
      </c>
      <c r="O362" s="1">
        <f>DAY(Tabla1[[#This Row],[Fecha de rev]])</f>
        <v>0</v>
      </c>
      <c r="P362" s="1">
        <f>MONTH(Tabla1[[#This Row],[Fecha de rev]])</f>
        <v>1</v>
      </c>
      <c r="Q362" s="1">
        <f>YEAR(Tabla1[[#This Row],[Fecha de rev]])</f>
        <v>1900</v>
      </c>
      <c r="R362" s="1">
        <v>2</v>
      </c>
      <c r="S362" s="1" t="s">
        <v>138</v>
      </c>
      <c r="T362" s="1" t="s">
        <v>138</v>
      </c>
      <c r="U362" s="1" t="s">
        <v>138</v>
      </c>
      <c r="V362" s="1" t="s">
        <v>138</v>
      </c>
      <c r="W362" s="1" t="s">
        <v>138</v>
      </c>
      <c r="X362" s="1" t="s">
        <v>138</v>
      </c>
      <c r="Y362" s="1" t="s">
        <v>138</v>
      </c>
      <c r="Z362" s="1" t="str">
        <f>IF(Tabla1[[#This Row],[Bajada]] &lt; 14, "no", "si")</f>
        <v>no</v>
      </c>
      <c r="AC362" s="1"/>
      <c r="AE362" s="1">
        <f t="shared" si="12"/>
        <v>7</v>
      </c>
      <c r="AF362" s="1"/>
    </row>
    <row r="363" spans="1:32" x14ac:dyDescent="0.2">
      <c r="A363" s="14">
        <v>976</v>
      </c>
      <c r="B363" s="3" t="s">
        <v>956</v>
      </c>
      <c r="C363" s="27" t="s">
        <v>87</v>
      </c>
      <c r="D363" s="27" t="s">
        <v>563</v>
      </c>
      <c r="E363" s="4" t="s">
        <v>801</v>
      </c>
      <c r="F363" s="4" t="s">
        <v>802</v>
      </c>
      <c r="G363" s="4" t="s">
        <v>977</v>
      </c>
      <c r="H363" s="3" t="s">
        <v>8</v>
      </c>
      <c r="I363" s="27">
        <v>21.103536999999999</v>
      </c>
      <c r="J363" s="27">
        <v>-101.701385</v>
      </c>
      <c r="K363" s="3" t="s">
        <v>3058</v>
      </c>
      <c r="L363" s="5" t="str">
        <f t="shared" si="11"/>
        <v>Ver en Google Maps</v>
      </c>
      <c r="M363" s="15">
        <v>1</v>
      </c>
      <c r="N363" s="7"/>
      <c r="O363" s="1">
        <f>DAY(Tabla1[[#This Row],[Fecha de rev]])</f>
        <v>0</v>
      </c>
      <c r="P363" s="1">
        <f>MONTH(Tabla1[[#This Row],[Fecha de rev]])</f>
        <v>1</v>
      </c>
      <c r="Q363" s="1">
        <f>YEAR(Tabla1[[#This Row],[Fecha de rev]])</f>
        <v>1900</v>
      </c>
      <c r="R363" s="1">
        <v>2</v>
      </c>
      <c r="Z363" s="1" t="str">
        <f>IF(Tabla1[[#This Row],[Bajada]] &lt; 14, "no", "si")</f>
        <v>no</v>
      </c>
      <c r="AC363" s="2" t="s">
        <v>968</v>
      </c>
      <c r="AD363" s="2" t="s">
        <v>957</v>
      </c>
      <c r="AE363" s="1">
        <f t="shared" si="12"/>
        <v>0</v>
      </c>
      <c r="AF363" s="1"/>
    </row>
    <row r="364" spans="1:32" x14ac:dyDescent="0.2">
      <c r="A364" s="14">
        <v>977</v>
      </c>
      <c r="B364" s="3" t="s">
        <v>956</v>
      </c>
      <c r="C364" s="27" t="s">
        <v>87</v>
      </c>
      <c r="D364" s="27" t="s">
        <v>563</v>
      </c>
      <c r="E364" s="4" t="s">
        <v>803</v>
      </c>
      <c r="F364" s="4" t="s">
        <v>804</v>
      </c>
      <c r="G364" s="4" t="s">
        <v>1017</v>
      </c>
      <c r="H364" s="3" t="s">
        <v>8</v>
      </c>
      <c r="I364" s="27">
        <v>21.08839</v>
      </c>
      <c r="J364" s="27">
        <v>-101.63072</v>
      </c>
      <c r="K364" s="3"/>
      <c r="L364" s="5" t="str">
        <f t="shared" si="11"/>
        <v>Ver en Google Maps</v>
      </c>
      <c r="M364" s="15">
        <v>2</v>
      </c>
      <c r="O364" s="1">
        <f>DAY(Tabla1[[#This Row],[Fecha de rev]])</f>
        <v>0</v>
      </c>
      <c r="P364" s="1">
        <f>MONTH(Tabla1[[#This Row],[Fecha de rev]])</f>
        <v>1</v>
      </c>
      <c r="Q364" s="1">
        <f>YEAR(Tabla1[[#This Row],[Fecha de rev]])</f>
        <v>1900</v>
      </c>
      <c r="Z364" s="1" t="str">
        <f>IF(Tabla1[[#This Row],[Bajada]] &lt; 14, "no", "si")</f>
        <v>no</v>
      </c>
      <c r="AC364" s="1"/>
      <c r="AF364" s="1"/>
    </row>
    <row r="365" spans="1:32" x14ac:dyDescent="0.2">
      <c r="A365" s="14">
        <v>978</v>
      </c>
      <c r="B365" s="3" t="s">
        <v>956</v>
      </c>
      <c r="C365" s="27" t="s">
        <v>87</v>
      </c>
      <c r="D365" s="27" t="s">
        <v>805</v>
      </c>
      <c r="E365" s="4" t="s">
        <v>806</v>
      </c>
      <c r="F365" s="4" t="s">
        <v>807</v>
      </c>
      <c r="G365" s="4" t="s">
        <v>1075</v>
      </c>
      <c r="H365" s="3" t="s">
        <v>8</v>
      </c>
      <c r="I365" s="27">
        <v>21.1097</v>
      </c>
      <c r="J365" s="27">
        <v>-101.70059000000001</v>
      </c>
      <c r="K365" s="3" t="s">
        <v>139</v>
      </c>
      <c r="L365" s="5" t="str">
        <f t="shared" si="11"/>
        <v>Ver en Google Maps</v>
      </c>
      <c r="M365" s="15">
        <v>1</v>
      </c>
      <c r="N365" s="7"/>
      <c r="O365" s="1">
        <f>DAY(Tabla1[[#This Row],[Fecha de rev]])</f>
        <v>0</v>
      </c>
      <c r="P365" s="1">
        <f>MONTH(Tabla1[[#This Row],[Fecha de rev]])</f>
        <v>1</v>
      </c>
      <c r="Q365" s="1">
        <f>YEAR(Tabla1[[#This Row],[Fecha de rev]])</f>
        <v>1900</v>
      </c>
      <c r="R365" s="1">
        <v>2</v>
      </c>
      <c r="S365" s="1" t="s">
        <v>138</v>
      </c>
      <c r="T365" s="1" t="s">
        <v>138</v>
      </c>
      <c r="U365" s="1" t="s">
        <v>138</v>
      </c>
      <c r="V365" s="1" t="s">
        <v>138</v>
      </c>
      <c r="W365" s="1" t="s">
        <v>138</v>
      </c>
      <c r="X365" s="1" t="s">
        <v>138</v>
      </c>
      <c r="Y365" s="1" t="s">
        <v>138</v>
      </c>
      <c r="Z365" s="1" t="str">
        <f>IF(Tabla1[[#This Row],[Bajada]] &lt; 14, "no", "si")</f>
        <v>no</v>
      </c>
      <c r="AC365" s="2" t="s">
        <v>968</v>
      </c>
      <c r="AD365" s="2" t="s">
        <v>957</v>
      </c>
      <c r="AE365" s="1">
        <f t="shared" si="12"/>
        <v>7</v>
      </c>
      <c r="AF365" s="1"/>
    </row>
    <row r="366" spans="1:32" x14ac:dyDescent="0.2">
      <c r="A366" s="14">
        <v>979</v>
      </c>
      <c r="B366" s="3" t="s">
        <v>956</v>
      </c>
      <c r="C366" s="27" t="s">
        <v>87</v>
      </c>
      <c r="D366" s="27" t="s">
        <v>563</v>
      </c>
      <c r="E366" s="4" t="s">
        <v>808</v>
      </c>
      <c r="F366" s="4" t="s">
        <v>809</v>
      </c>
      <c r="G366" s="4" t="s">
        <v>1108</v>
      </c>
      <c r="H366" s="3" t="s">
        <v>8</v>
      </c>
      <c r="I366" s="27">
        <v>21.097100000000001</v>
      </c>
      <c r="J366" s="27">
        <v>-101.69062</v>
      </c>
      <c r="K366" s="3"/>
      <c r="L366" s="5" t="str">
        <f t="shared" si="11"/>
        <v>Ver en Google Maps</v>
      </c>
      <c r="M366" s="15">
        <v>1</v>
      </c>
      <c r="O366" s="1">
        <f>DAY(Tabla1[[#This Row],[Fecha de rev]])</f>
        <v>0</v>
      </c>
      <c r="P366" s="1">
        <f>MONTH(Tabla1[[#This Row],[Fecha de rev]])</f>
        <v>1</v>
      </c>
      <c r="Q366" s="1">
        <f>YEAR(Tabla1[[#This Row],[Fecha de rev]])</f>
        <v>1900</v>
      </c>
      <c r="Z366" s="1" t="str">
        <f>IF(Tabla1[[#This Row],[Bajada]] &lt; 14, "no", "si")</f>
        <v>no</v>
      </c>
      <c r="AC366" s="1"/>
      <c r="AF366" s="1"/>
    </row>
    <row r="367" spans="1:32" x14ac:dyDescent="0.2">
      <c r="A367" s="14">
        <v>980</v>
      </c>
      <c r="B367" s="3" t="s">
        <v>956</v>
      </c>
      <c r="C367" s="27" t="s">
        <v>87</v>
      </c>
      <c r="D367" s="27" t="s">
        <v>563</v>
      </c>
      <c r="E367" s="4" t="s">
        <v>810</v>
      </c>
      <c r="F367" s="4" t="s">
        <v>811</v>
      </c>
      <c r="G367" s="4" t="s">
        <v>1174</v>
      </c>
      <c r="H367" s="3" t="s">
        <v>8</v>
      </c>
      <c r="I367" s="27">
        <v>21.09412</v>
      </c>
      <c r="J367" s="27">
        <v>-101.6589</v>
      </c>
      <c r="K367" s="3"/>
      <c r="L367" s="5" t="str">
        <f t="shared" si="11"/>
        <v>Ver en Google Maps</v>
      </c>
      <c r="M367" s="15">
        <v>2</v>
      </c>
      <c r="O367" s="1">
        <f>DAY(Tabla1[[#This Row],[Fecha de rev]])</f>
        <v>0</v>
      </c>
      <c r="P367" s="1">
        <f>MONTH(Tabla1[[#This Row],[Fecha de rev]])</f>
        <v>1</v>
      </c>
      <c r="Q367" s="1">
        <f>YEAR(Tabla1[[#This Row],[Fecha de rev]])</f>
        <v>1900</v>
      </c>
      <c r="Z367" s="1" t="str">
        <f>IF(Tabla1[[#This Row],[Bajada]] &lt; 14, "no", "si")</f>
        <v>no</v>
      </c>
      <c r="AC367" s="1"/>
      <c r="AF367" s="1"/>
    </row>
    <row r="368" spans="1:32" x14ac:dyDescent="0.2">
      <c r="A368" s="14">
        <v>981</v>
      </c>
      <c r="B368" s="3" t="s">
        <v>956</v>
      </c>
      <c r="C368" s="27" t="s">
        <v>87</v>
      </c>
      <c r="D368" s="27" t="s">
        <v>805</v>
      </c>
      <c r="E368" s="4" t="s">
        <v>812</v>
      </c>
      <c r="F368" s="4" t="s">
        <v>813</v>
      </c>
      <c r="G368" s="4" t="s">
        <v>1026</v>
      </c>
      <c r="H368" s="3" t="s">
        <v>8</v>
      </c>
      <c r="I368" s="27">
        <v>21.120349000000001</v>
      </c>
      <c r="J368" s="27">
        <v>-101.638986</v>
      </c>
      <c r="K368" s="3" t="s">
        <v>139</v>
      </c>
      <c r="L368" s="5" t="str">
        <f t="shared" si="11"/>
        <v>Ver en Google Maps</v>
      </c>
      <c r="M368" s="15">
        <v>1</v>
      </c>
      <c r="N368" s="7">
        <v>45955</v>
      </c>
      <c r="O368" s="1">
        <f>DAY(Tabla1[[#This Row],[Fecha de rev]])</f>
        <v>25</v>
      </c>
      <c r="P368" s="1">
        <f>MONTH(Tabla1[[#This Row],[Fecha de rev]])</f>
        <v>10</v>
      </c>
      <c r="Q368" s="1">
        <f>YEAR(Tabla1[[#This Row],[Fecha de rev]])</f>
        <v>2025</v>
      </c>
      <c r="R368" s="1">
        <v>2</v>
      </c>
      <c r="S368" s="1" t="s">
        <v>934</v>
      </c>
      <c r="T368" s="1" t="s">
        <v>934</v>
      </c>
      <c r="U368" s="1" t="s">
        <v>934</v>
      </c>
      <c r="V368" s="1" t="s">
        <v>934</v>
      </c>
      <c r="W368" s="1" t="s">
        <v>934</v>
      </c>
      <c r="X368" s="1" t="s">
        <v>934</v>
      </c>
      <c r="Y368" s="1" t="s">
        <v>934</v>
      </c>
      <c r="Z368" s="1" t="str">
        <f>IF(Tabla1[[#This Row],[Bajada]] &lt; 14, "no", "si")</f>
        <v>no</v>
      </c>
      <c r="AA368" s="1">
        <v>0</v>
      </c>
      <c r="AB368" s="1">
        <v>0</v>
      </c>
      <c r="AC368" s="2" t="s">
        <v>3092</v>
      </c>
      <c r="AD368" s="2" t="s">
        <v>957</v>
      </c>
      <c r="AE368" s="1">
        <f t="shared" si="12"/>
        <v>0</v>
      </c>
      <c r="AF368" s="1" t="s">
        <v>3115</v>
      </c>
    </row>
    <row r="369" spans="1:32" x14ac:dyDescent="0.2">
      <c r="A369" s="14">
        <v>982</v>
      </c>
      <c r="B369" s="3" t="s">
        <v>956</v>
      </c>
      <c r="C369" s="27" t="s">
        <v>87</v>
      </c>
      <c r="D369" s="27" t="s">
        <v>805</v>
      </c>
      <c r="E369" s="4" t="s">
        <v>814</v>
      </c>
      <c r="F369" s="4" t="s">
        <v>815</v>
      </c>
      <c r="G369" s="4" t="s">
        <v>994</v>
      </c>
      <c r="H369" s="3" t="s">
        <v>8</v>
      </c>
      <c r="I369" s="27">
        <v>21.126010000000001</v>
      </c>
      <c r="J369" s="27">
        <v>-101.7029</v>
      </c>
      <c r="K369" s="3" t="s">
        <v>139</v>
      </c>
      <c r="L369" s="5" t="str">
        <f t="shared" si="11"/>
        <v>Ver en Google Maps</v>
      </c>
      <c r="M369" s="15">
        <v>1</v>
      </c>
      <c r="N369" s="7">
        <v>45958</v>
      </c>
      <c r="O369" s="1">
        <f>DAY(Tabla1[[#This Row],[Fecha de rev]])</f>
        <v>28</v>
      </c>
      <c r="P369" s="1">
        <f>MONTH(Tabla1[[#This Row],[Fecha de rev]])</f>
        <v>10</v>
      </c>
      <c r="Q369" s="1">
        <f>YEAR(Tabla1[[#This Row],[Fecha de rev]])</f>
        <v>2025</v>
      </c>
      <c r="R369" s="1">
        <v>2</v>
      </c>
      <c r="S369" s="1" t="s">
        <v>138</v>
      </c>
      <c r="T369" s="1" t="s">
        <v>138</v>
      </c>
      <c r="U369" s="1" t="s">
        <v>138</v>
      </c>
      <c r="V369" s="1" t="s">
        <v>138</v>
      </c>
      <c r="W369" s="1" t="s">
        <v>138</v>
      </c>
      <c r="X369" s="1" t="s">
        <v>138</v>
      </c>
      <c r="Y369" s="1" t="s">
        <v>138</v>
      </c>
      <c r="Z369" s="1" t="str">
        <f>IF(Tabla1[[#This Row],[Bajada]] &lt; 14, "no", "si")</f>
        <v>si</v>
      </c>
      <c r="AA369" s="1">
        <v>88</v>
      </c>
      <c r="AB369" s="1">
        <v>35</v>
      </c>
      <c r="AC369" s="2" t="s">
        <v>968</v>
      </c>
      <c r="AD369" s="2" t="s">
        <v>957</v>
      </c>
      <c r="AE369" s="1">
        <f t="shared" si="12"/>
        <v>8</v>
      </c>
      <c r="AF369" s="1" t="s">
        <v>3116</v>
      </c>
    </row>
    <row r="370" spans="1:32" x14ac:dyDescent="0.2">
      <c r="A370" s="14">
        <v>983</v>
      </c>
      <c r="B370" s="3" t="s">
        <v>956</v>
      </c>
      <c r="C370" s="27" t="s">
        <v>87</v>
      </c>
      <c r="D370" s="27" t="s">
        <v>563</v>
      </c>
      <c r="E370" s="4" t="s">
        <v>816</v>
      </c>
      <c r="F370" s="4" t="s">
        <v>817</v>
      </c>
      <c r="G370" s="4" t="s">
        <v>1013</v>
      </c>
      <c r="H370" s="3" t="s">
        <v>8</v>
      </c>
      <c r="I370" s="27">
        <v>21.141390000000001</v>
      </c>
      <c r="J370" s="27">
        <v>-101.69641</v>
      </c>
      <c r="K370" s="3"/>
      <c r="L370" s="5" t="str">
        <f t="shared" si="11"/>
        <v>Ver en Google Maps</v>
      </c>
      <c r="M370" s="15">
        <v>1</v>
      </c>
      <c r="O370" s="1">
        <f>DAY(Tabla1[[#This Row],[Fecha de rev]])</f>
        <v>0</v>
      </c>
      <c r="P370" s="1">
        <f>MONTH(Tabla1[[#This Row],[Fecha de rev]])</f>
        <v>1</v>
      </c>
      <c r="Q370" s="1">
        <f>YEAR(Tabla1[[#This Row],[Fecha de rev]])</f>
        <v>1900</v>
      </c>
      <c r="Z370" s="1" t="str">
        <f>IF(Tabla1[[#This Row],[Bajada]] &lt; 14, "no", "si")</f>
        <v>no</v>
      </c>
      <c r="AC370" s="1"/>
      <c r="AF370" s="1"/>
    </row>
    <row r="371" spans="1:32" x14ac:dyDescent="0.2">
      <c r="A371" s="14">
        <v>984</v>
      </c>
      <c r="B371" s="3" t="s">
        <v>956</v>
      </c>
      <c r="C371" s="27" t="s">
        <v>87</v>
      </c>
      <c r="D371" s="27" t="s">
        <v>782</v>
      </c>
      <c r="E371" s="4" t="s">
        <v>376</v>
      </c>
      <c r="F371" s="4" t="s">
        <v>818</v>
      </c>
      <c r="G371" s="4" t="s">
        <v>1057</v>
      </c>
      <c r="H371" s="3" t="s">
        <v>8</v>
      </c>
      <c r="I371" s="27">
        <v>21.134789999999999</v>
      </c>
      <c r="J371" s="27">
        <v>-101.7071</v>
      </c>
      <c r="K371" s="3" t="s">
        <v>139</v>
      </c>
      <c r="L371" s="5" t="str">
        <f t="shared" si="11"/>
        <v>Ver en Google Maps</v>
      </c>
      <c r="M371" s="15">
        <v>1</v>
      </c>
      <c r="N371" s="7">
        <v>45958</v>
      </c>
      <c r="O371" s="1">
        <f>DAY(Tabla1[[#This Row],[Fecha de rev]])</f>
        <v>28</v>
      </c>
      <c r="P371" s="1">
        <f>MONTH(Tabla1[[#This Row],[Fecha de rev]])</f>
        <v>10</v>
      </c>
      <c r="Q371" s="1">
        <f>YEAR(Tabla1[[#This Row],[Fecha de rev]])</f>
        <v>2025</v>
      </c>
      <c r="R371" s="1">
        <v>2</v>
      </c>
      <c r="S371" s="1" t="s">
        <v>138</v>
      </c>
      <c r="T371" s="1" t="s">
        <v>934</v>
      </c>
      <c r="U371" s="1" t="s">
        <v>138</v>
      </c>
      <c r="V371" s="1" t="s">
        <v>934</v>
      </c>
      <c r="W371" s="1" t="s">
        <v>138</v>
      </c>
      <c r="X371" s="1" t="s">
        <v>934</v>
      </c>
      <c r="Y371" s="1" t="s">
        <v>934</v>
      </c>
      <c r="Z371" s="1" t="str">
        <f>IF(Tabla1[[#This Row],[Bajada]] &lt; 14, "no", "si")</f>
        <v>no</v>
      </c>
      <c r="AA371" s="1">
        <v>0</v>
      </c>
      <c r="AB371" s="1">
        <v>0</v>
      </c>
      <c r="AC371" s="2" t="s">
        <v>3112</v>
      </c>
      <c r="AD371" s="2" t="s">
        <v>957</v>
      </c>
      <c r="AE371" s="1">
        <f t="shared" si="12"/>
        <v>3</v>
      </c>
      <c r="AF371" s="1"/>
    </row>
    <row r="372" spans="1:32" x14ac:dyDescent="0.2">
      <c r="A372" s="14">
        <v>985</v>
      </c>
      <c r="B372" s="3" t="s">
        <v>956</v>
      </c>
      <c r="C372" s="27" t="s">
        <v>87</v>
      </c>
      <c r="D372" s="27" t="s">
        <v>805</v>
      </c>
      <c r="E372" s="4" t="s">
        <v>819</v>
      </c>
      <c r="F372" s="4" t="s">
        <v>820</v>
      </c>
      <c r="G372" s="4" t="s">
        <v>1060</v>
      </c>
      <c r="H372" s="3" t="s">
        <v>8</v>
      </c>
      <c r="I372" s="27">
        <v>21.116361999999999</v>
      </c>
      <c r="J372" s="27">
        <v>-101.718405</v>
      </c>
      <c r="K372" s="3" t="s">
        <v>139</v>
      </c>
      <c r="L372" s="5" t="str">
        <f t="shared" si="11"/>
        <v>Ver en Google Maps</v>
      </c>
      <c r="M372" s="15">
        <v>1</v>
      </c>
      <c r="N372" s="7"/>
      <c r="O372" s="1">
        <f>DAY(Tabla1[[#This Row],[Fecha de rev]])</f>
        <v>0</v>
      </c>
      <c r="P372" s="1">
        <f>MONTH(Tabla1[[#This Row],[Fecha de rev]])</f>
        <v>1</v>
      </c>
      <c r="Q372" s="1">
        <f>YEAR(Tabla1[[#This Row],[Fecha de rev]])</f>
        <v>1900</v>
      </c>
      <c r="R372" s="1">
        <v>2</v>
      </c>
      <c r="S372" s="1" t="s">
        <v>138</v>
      </c>
      <c r="T372" s="1" t="s">
        <v>138</v>
      </c>
      <c r="U372" s="1" t="s">
        <v>138</v>
      </c>
      <c r="V372" s="1" t="s">
        <v>138</v>
      </c>
      <c r="W372" s="1" t="s">
        <v>138</v>
      </c>
      <c r="X372" s="1" t="s">
        <v>138</v>
      </c>
      <c r="Y372" s="1" t="s">
        <v>138</v>
      </c>
      <c r="Z372" s="1" t="str">
        <f>IF(Tabla1[[#This Row],[Bajada]] &lt; 14, "no", "si")</f>
        <v>no</v>
      </c>
      <c r="AC372" s="2" t="s">
        <v>968</v>
      </c>
      <c r="AD372" s="2" t="s">
        <v>957</v>
      </c>
      <c r="AE372" s="1">
        <f t="shared" si="12"/>
        <v>7</v>
      </c>
      <c r="AF372" s="1"/>
    </row>
    <row r="373" spans="1:32" x14ac:dyDescent="0.2">
      <c r="A373" s="14">
        <v>986</v>
      </c>
      <c r="B373" s="3" t="s">
        <v>956</v>
      </c>
      <c r="C373" s="27" t="s">
        <v>87</v>
      </c>
      <c r="D373" s="27" t="s">
        <v>563</v>
      </c>
      <c r="E373" s="4" t="s">
        <v>821</v>
      </c>
      <c r="F373" s="4" t="s">
        <v>822</v>
      </c>
      <c r="G373" s="4" t="s">
        <v>1083</v>
      </c>
      <c r="H373" s="3" t="s">
        <v>8</v>
      </c>
      <c r="I373" s="27">
        <v>21.09403</v>
      </c>
      <c r="J373" s="27">
        <v>-101.750462</v>
      </c>
      <c r="K373" s="3"/>
      <c r="L373" s="5" t="str">
        <f t="shared" si="11"/>
        <v>Ver en Google Maps</v>
      </c>
      <c r="M373" s="15">
        <v>1</v>
      </c>
      <c r="O373" s="1">
        <f>DAY(Tabla1[[#This Row],[Fecha de rev]])</f>
        <v>0</v>
      </c>
      <c r="P373" s="1">
        <f>MONTH(Tabla1[[#This Row],[Fecha de rev]])</f>
        <v>1</v>
      </c>
      <c r="Q373" s="1">
        <f>YEAR(Tabla1[[#This Row],[Fecha de rev]])</f>
        <v>1900</v>
      </c>
      <c r="Z373" s="1" t="str">
        <f>IF(Tabla1[[#This Row],[Bajada]] &lt; 14, "no", "si")</f>
        <v>no</v>
      </c>
      <c r="AC373" s="1"/>
      <c r="AF373" s="1"/>
    </row>
    <row r="374" spans="1:32" x14ac:dyDescent="0.2">
      <c r="A374" s="14">
        <v>987</v>
      </c>
      <c r="B374" s="3" t="s">
        <v>956</v>
      </c>
      <c r="C374" s="27" t="s">
        <v>87</v>
      </c>
      <c r="D374" s="27" t="s">
        <v>805</v>
      </c>
      <c r="E374" s="4" t="s">
        <v>823</v>
      </c>
      <c r="F374" s="4" t="s">
        <v>824</v>
      </c>
      <c r="G374" s="4" t="s">
        <v>1175</v>
      </c>
      <c r="H374" s="3" t="s">
        <v>8</v>
      </c>
      <c r="I374" s="27">
        <v>21.139773999999999</v>
      </c>
      <c r="J374" s="27">
        <v>-101.704215</v>
      </c>
      <c r="K374" s="3" t="s">
        <v>139</v>
      </c>
      <c r="L374" s="5" t="str">
        <f t="shared" si="11"/>
        <v>Ver en Google Maps</v>
      </c>
      <c r="M374" s="15">
        <v>1</v>
      </c>
      <c r="N374" s="7">
        <v>45958</v>
      </c>
      <c r="O374" s="1">
        <f>DAY(Tabla1[[#This Row],[Fecha de rev]])</f>
        <v>28</v>
      </c>
      <c r="P374" s="1">
        <f>MONTH(Tabla1[[#This Row],[Fecha de rev]])</f>
        <v>10</v>
      </c>
      <c r="Q374" s="1">
        <f>YEAR(Tabla1[[#This Row],[Fecha de rev]])</f>
        <v>2025</v>
      </c>
      <c r="R374" s="1">
        <v>2</v>
      </c>
      <c r="S374" s="1" t="s">
        <v>138</v>
      </c>
      <c r="T374" s="1" t="s">
        <v>138</v>
      </c>
      <c r="U374" s="1" t="s">
        <v>138</v>
      </c>
      <c r="V374" s="1" t="s">
        <v>138</v>
      </c>
      <c r="W374" s="1" t="s">
        <v>138</v>
      </c>
      <c r="X374" s="1" t="s">
        <v>138</v>
      </c>
      <c r="Y374" s="1" t="s">
        <v>138</v>
      </c>
      <c r="Z374" s="1" t="str">
        <f>IF(Tabla1[[#This Row],[Bajada]] &lt; 14, "no", "si")</f>
        <v>si</v>
      </c>
      <c r="AA374" s="1">
        <v>100</v>
      </c>
      <c r="AB374" s="1">
        <v>7.97</v>
      </c>
      <c r="AC374" s="2" t="s">
        <v>968</v>
      </c>
      <c r="AD374" s="2" t="s">
        <v>957</v>
      </c>
      <c r="AE374" s="1">
        <f t="shared" si="12"/>
        <v>8</v>
      </c>
      <c r="AF374" s="1" t="s">
        <v>3116</v>
      </c>
    </row>
    <row r="375" spans="1:32" x14ac:dyDescent="0.2">
      <c r="A375" s="14">
        <v>988</v>
      </c>
      <c r="B375" s="3" t="s">
        <v>956</v>
      </c>
      <c r="C375" s="27" t="s">
        <v>87</v>
      </c>
      <c r="D375" s="27" t="s">
        <v>805</v>
      </c>
      <c r="E375" s="4" t="s">
        <v>825</v>
      </c>
      <c r="F375" s="4" t="s">
        <v>826</v>
      </c>
      <c r="G375" s="4" t="s">
        <v>1176</v>
      </c>
      <c r="H375" s="3" t="s">
        <v>8</v>
      </c>
      <c r="I375" s="27">
        <v>21.066761</v>
      </c>
      <c r="J375" s="27">
        <v>-101.633943</v>
      </c>
      <c r="K375" s="3"/>
      <c r="L375" s="5" t="str">
        <f t="shared" si="11"/>
        <v>Ver en Google Maps</v>
      </c>
      <c r="M375" s="15">
        <v>1</v>
      </c>
      <c r="O375" s="1">
        <f>DAY(Tabla1[[#This Row],[Fecha de rev]])</f>
        <v>0</v>
      </c>
      <c r="P375" s="1">
        <f>MONTH(Tabla1[[#This Row],[Fecha de rev]])</f>
        <v>1</v>
      </c>
      <c r="Q375" s="1">
        <f>YEAR(Tabla1[[#This Row],[Fecha de rev]])</f>
        <v>1900</v>
      </c>
      <c r="Z375" s="1" t="str">
        <f>IF(Tabla1[[#This Row],[Bajada]] &lt; 14, "no", "si")</f>
        <v>no</v>
      </c>
      <c r="AC375" s="1"/>
      <c r="AF375" s="1"/>
    </row>
    <row r="376" spans="1:32" x14ac:dyDescent="0.2">
      <c r="A376" s="14">
        <v>989</v>
      </c>
      <c r="B376" s="3" t="s">
        <v>956</v>
      </c>
      <c r="C376" s="27" t="s">
        <v>429</v>
      </c>
      <c r="D376" s="27" t="s">
        <v>15</v>
      </c>
      <c r="E376" s="4" t="s">
        <v>377</v>
      </c>
      <c r="F376" s="4" t="s">
        <v>827</v>
      </c>
      <c r="G376" s="4" t="s">
        <v>1177</v>
      </c>
      <c r="H376" s="3" t="s">
        <v>8</v>
      </c>
      <c r="I376" s="27">
        <v>21.099332</v>
      </c>
      <c r="J376" s="27">
        <v>-101.67699500000001</v>
      </c>
      <c r="K376" s="3"/>
      <c r="L376" s="5" t="str">
        <f t="shared" si="11"/>
        <v>Ver en Google Maps</v>
      </c>
      <c r="M376" s="15">
        <v>2</v>
      </c>
      <c r="O376" s="1">
        <f>DAY(Tabla1[[#This Row],[Fecha de rev]])</f>
        <v>0</v>
      </c>
      <c r="P376" s="1">
        <f>MONTH(Tabla1[[#This Row],[Fecha de rev]])</f>
        <v>1</v>
      </c>
      <c r="Q376" s="1">
        <f>YEAR(Tabla1[[#This Row],[Fecha de rev]])</f>
        <v>1900</v>
      </c>
      <c r="Z376" s="1" t="str">
        <f>IF(Tabla1[[#This Row],[Bajada]] &lt; 14, "no", "si")</f>
        <v>no</v>
      </c>
      <c r="AC376" s="1"/>
      <c r="AF376" s="1"/>
    </row>
    <row r="377" spans="1:32" x14ac:dyDescent="0.2">
      <c r="A377" s="14">
        <v>990</v>
      </c>
      <c r="B377" s="3" t="s">
        <v>956</v>
      </c>
      <c r="C377" s="27" t="s">
        <v>87</v>
      </c>
      <c r="D377" s="27" t="s">
        <v>805</v>
      </c>
      <c r="E377" s="4" t="s">
        <v>828</v>
      </c>
      <c r="F377" s="4" t="s">
        <v>829</v>
      </c>
      <c r="G377" s="4" t="s">
        <v>1178</v>
      </c>
      <c r="H377" s="3" t="s">
        <v>8</v>
      </c>
      <c r="I377" s="27">
        <v>21.15006</v>
      </c>
      <c r="J377" s="27">
        <v>-101.68125999999999</v>
      </c>
      <c r="K377" s="3" t="s">
        <v>139</v>
      </c>
      <c r="L377" s="5" t="str">
        <f t="shared" si="11"/>
        <v>Ver en Google Maps</v>
      </c>
      <c r="M377" s="15">
        <v>1</v>
      </c>
      <c r="N377" s="7">
        <v>45952</v>
      </c>
      <c r="O377" s="1">
        <f>DAY(Tabla1[[#This Row],[Fecha de rev]])</f>
        <v>22</v>
      </c>
      <c r="P377" s="1">
        <f>MONTH(Tabla1[[#This Row],[Fecha de rev]])</f>
        <v>10</v>
      </c>
      <c r="Q377" s="1">
        <f>YEAR(Tabla1[[#This Row],[Fecha de rev]])</f>
        <v>2025</v>
      </c>
      <c r="R377" s="1">
        <v>2</v>
      </c>
      <c r="S377" s="1" t="s">
        <v>138</v>
      </c>
      <c r="T377" s="1" t="s">
        <v>138</v>
      </c>
      <c r="U377" s="1" t="s">
        <v>138</v>
      </c>
      <c r="V377" s="1" t="s">
        <v>138</v>
      </c>
      <c r="W377" s="1" t="s">
        <v>138</v>
      </c>
      <c r="X377" s="1" t="s">
        <v>138</v>
      </c>
      <c r="Y377" s="1" t="s">
        <v>138</v>
      </c>
      <c r="Z377" s="1" t="str">
        <f>IF(Tabla1[[#This Row],[Bajada]] &lt; 14, "no", "si")</f>
        <v>si</v>
      </c>
      <c r="AA377" s="1">
        <v>59.3</v>
      </c>
      <c r="AB377" s="1">
        <v>6.96</v>
      </c>
      <c r="AC377" s="2" t="s">
        <v>968</v>
      </c>
      <c r="AD377" s="2" t="s">
        <v>957</v>
      </c>
      <c r="AE377" s="1">
        <f t="shared" si="12"/>
        <v>8</v>
      </c>
      <c r="AF377" s="1" t="s">
        <v>3116</v>
      </c>
    </row>
    <row r="378" spans="1:32" x14ac:dyDescent="0.2">
      <c r="A378" s="14">
        <v>991</v>
      </c>
      <c r="B378" s="3" t="s">
        <v>956</v>
      </c>
      <c r="C378" s="27" t="s">
        <v>14</v>
      </c>
      <c r="D378" s="27" t="s">
        <v>404</v>
      </c>
      <c r="E378" s="4" t="s">
        <v>830</v>
      </c>
      <c r="F378" s="4" t="s">
        <v>748</v>
      </c>
      <c r="G378" s="4" t="s">
        <v>989</v>
      </c>
      <c r="H378" s="3" t="s">
        <v>8</v>
      </c>
      <c r="I378" s="27">
        <v>21.116177</v>
      </c>
      <c r="J378" s="27">
        <v>-101.660112</v>
      </c>
      <c r="K378" s="3" t="s">
        <v>139</v>
      </c>
      <c r="L378" s="5" t="str">
        <f t="shared" si="11"/>
        <v>Ver en Google Maps</v>
      </c>
      <c r="M378" s="15">
        <v>1</v>
      </c>
      <c r="N378" s="7"/>
      <c r="O378" s="1">
        <f>DAY(Tabla1[[#This Row],[Fecha de rev]])</f>
        <v>0</v>
      </c>
      <c r="P378" s="1">
        <f>MONTH(Tabla1[[#This Row],[Fecha de rev]])</f>
        <v>1</v>
      </c>
      <c r="Q378" s="1">
        <f>YEAR(Tabla1[[#This Row],[Fecha de rev]])</f>
        <v>1900</v>
      </c>
      <c r="R378" s="1">
        <v>2</v>
      </c>
      <c r="S378" s="1" t="s">
        <v>138</v>
      </c>
      <c r="T378" s="1" t="s">
        <v>138</v>
      </c>
      <c r="U378" s="1" t="s">
        <v>138</v>
      </c>
      <c r="V378" s="1" t="s">
        <v>138</v>
      </c>
      <c r="W378" s="1" t="s">
        <v>138</v>
      </c>
      <c r="X378" s="1" t="s">
        <v>138</v>
      </c>
      <c r="Y378" s="1" t="s">
        <v>138</v>
      </c>
      <c r="Z378" s="1" t="str">
        <f>IF(Tabla1[[#This Row],[Bajada]] &lt; 14, "no", "si")</f>
        <v>no</v>
      </c>
      <c r="AC378" s="2" t="s">
        <v>1413</v>
      </c>
      <c r="AD378" s="2" t="s">
        <v>957</v>
      </c>
      <c r="AE378" s="1">
        <f t="shared" si="12"/>
        <v>7</v>
      </c>
      <c r="AF378" s="1"/>
    </row>
    <row r="379" spans="1:32" x14ac:dyDescent="0.2">
      <c r="A379" s="14">
        <v>992</v>
      </c>
      <c r="B379" s="3" t="s">
        <v>956</v>
      </c>
      <c r="C379" s="27" t="s">
        <v>87</v>
      </c>
      <c r="D379" s="27" t="s">
        <v>563</v>
      </c>
      <c r="E379" s="4" t="s">
        <v>831</v>
      </c>
      <c r="F379" s="4" t="s">
        <v>832</v>
      </c>
      <c r="G379" s="4" t="s">
        <v>1033</v>
      </c>
      <c r="H379" s="3" t="s">
        <v>8</v>
      </c>
      <c r="I379" s="27">
        <v>21.138863000000001</v>
      </c>
      <c r="J379" s="27">
        <v>-101.754857</v>
      </c>
      <c r="K379" s="3" t="s">
        <v>139</v>
      </c>
      <c r="L379" s="5" t="str">
        <f t="shared" si="11"/>
        <v>Ver en Google Maps</v>
      </c>
      <c r="M379" s="15">
        <v>1</v>
      </c>
      <c r="N379" s="7">
        <v>45960</v>
      </c>
      <c r="O379" s="1">
        <f>DAY(Tabla1[[#This Row],[Fecha de rev]])</f>
        <v>30</v>
      </c>
      <c r="P379" s="1">
        <f>MONTH(Tabla1[[#This Row],[Fecha de rev]])</f>
        <v>10</v>
      </c>
      <c r="Q379" s="1">
        <f>YEAR(Tabla1[[#This Row],[Fecha de rev]])</f>
        <v>2025</v>
      </c>
      <c r="R379" s="1">
        <v>2</v>
      </c>
      <c r="S379" s="1" t="s">
        <v>138</v>
      </c>
      <c r="T379" s="1" t="s">
        <v>138</v>
      </c>
      <c r="U379" s="1" t="s">
        <v>138</v>
      </c>
      <c r="V379" s="1" t="s">
        <v>138</v>
      </c>
      <c r="W379" s="1" t="s">
        <v>138</v>
      </c>
      <c r="X379" s="1" t="s">
        <v>138</v>
      </c>
      <c r="Y379" s="1" t="s">
        <v>138</v>
      </c>
      <c r="Z379" s="1" t="str">
        <f>IF(Tabla1[[#This Row],[Bajada]] &lt; 14, "no", "si")</f>
        <v>si</v>
      </c>
      <c r="AA379" s="1">
        <v>34.6</v>
      </c>
      <c r="AB379" s="1">
        <v>14.5</v>
      </c>
      <c r="AC379" s="2" t="s">
        <v>968</v>
      </c>
      <c r="AD379" s="2" t="s">
        <v>957</v>
      </c>
      <c r="AE379" s="1">
        <f t="shared" si="12"/>
        <v>8</v>
      </c>
      <c r="AF379" s="1"/>
    </row>
    <row r="380" spans="1:32" x14ac:dyDescent="0.2">
      <c r="A380" s="14">
        <v>994</v>
      </c>
      <c r="B380" s="3" t="s">
        <v>956</v>
      </c>
      <c r="C380" s="27" t="s">
        <v>87</v>
      </c>
      <c r="D380" s="27" t="s">
        <v>563</v>
      </c>
      <c r="E380" s="4" t="s">
        <v>833</v>
      </c>
      <c r="F380" s="4" t="s">
        <v>834</v>
      </c>
      <c r="G380" s="4" t="s">
        <v>1042</v>
      </c>
      <c r="H380" s="3" t="s">
        <v>8</v>
      </c>
      <c r="I380" s="27">
        <v>21.150770999999999</v>
      </c>
      <c r="J380" s="27">
        <v>-101.732606</v>
      </c>
      <c r="K380" s="3"/>
      <c r="L380" s="5" t="str">
        <f t="shared" si="11"/>
        <v>Ver en Google Maps</v>
      </c>
      <c r="M380" s="15">
        <v>1</v>
      </c>
      <c r="O380" s="1">
        <f>DAY(Tabla1[[#This Row],[Fecha de rev]])</f>
        <v>0</v>
      </c>
      <c r="P380" s="1">
        <f>MONTH(Tabla1[[#This Row],[Fecha de rev]])</f>
        <v>1</v>
      </c>
      <c r="Q380" s="1">
        <f>YEAR(Tabla1[[#This Row],[Fecha de rev]])</f>
        <v>1900</v>
      </c>
      <c r="Z380" s="1" t="str">
        <f>IF(Tabla1[[#This Row],[Bajada]] &lt; 14, "no", "si")</f>
        <v>no</v>
      </c>
      <c r="AC380" s="1"/>
      <c r="AF380" s="1"/>
    </row>
    <row r="381" spans="1:32" x14ac:dyDescent="0.2">
      <c r="A381" s="14">
        <v>995</v>
      </c>
      <c r="B381" s="3" t="s">
        <v>956</v>
      </c>
      <c r="C381" s="27" t="s">
        <v>87</v>
      </c>
      <c r="D381" s="27" t="s">
        <v>563</v>
      </c>
      <c r="E381" s="4" t="s">
        <v>835</v>
      </c>
      <c r="F381" s="4" t="s">
        <v>836</v>
      </c>
      <c r="G381" s="4" t="s">
        <v>1179</v>
      </c>
      <c r="H381" s="3" t="s">
        <v>8</v>
      </c>
      <c r="I381" s="27">
        <v>21.096487</v>
      </c>
      <c r="J381" s="27">
        <v>-101.59904299999999</v>
      </c>
      <c r="K381" s="3" t="s">
        <v>139</v>
      </c>
      <c r="L381" s="5" t="str">
        <f t="shared" si="11"/>
        <v>Ver en Google Maps</v>
      </c>
      <c r="M381" s="15">
        <v>1</v>
      </c>
      <c r="N381" s="7">
        <v>45957</v>
      </c>
      <c r="O381" s="1">
        <f>DAY(Tabla1[[#This Row],[Fecha de rev]])</f>
        <v>27</v>
      </c>
      <c r="P381" s="1">
        <f>MONTH(Tabla1[[#This Row],[Fecha de rev]])</f>
        <v>10</v>
      </c>
      <c r="Q381" s="1">
        <f>YEAR(Tabla1[[#This Row],[Fecha de rev]])</f>
        <v>2025</v>
      </c>
      <c r="R381" s="1">
        <v>2</v>
      </c>
      <c r="S381" s="1" t="s">
        <v>138</v>
      </c>
      <c r="T381" s="1" t="s">
        <v>138</v>
      </c>
      <c r="U381" s="1" t="s">
        <v>138</v>
      </c>
      <c r="V381" s="1" t="s">
        <v>138</v>
      </c>
      <c r="W381" s="1" t="s">
        <v>138</v>
      </c>
      <c r="X381" s="1" t="s">
        <v>138</v>
      </c>
      <c r="Y381" s="1" t="s">
        <v>138</v>
      </c>
      <c r="Z381" s="1" t="str">
        <f>IF(Tabla1[[#This Row],[Bajada]] &lt; 14, "no", "si")</f>
        <v>si</v>
      </c>
      <c r="AA381" s="1">
        <v>106</v>
      </c>
      <c r="AB381" s="1">
        <v>94.4</v>
      </c>
      <c r="AC381" s="2" t="s">
        <v>968</v>
      </c>
      <c r="AD381" s="2" t="s">
        <v>957</v>
      </c>
      <c r="AE381" s="1">
        <f t="shared" si="12"/>
        <v>8</v>
      </c>
      <c r="AF381" s="1" t="s">
        <v>3116</v>
      </c>
    </row>
    <row r="382" spans="1:32" x14ac:dyDescent="0.2">
      <c r="A382" s="14">
        <v>996</v>
      </c>
      <c r="B382" s="3" t="s">
        <v>956</v>
      </c>
      <c r="C382" s="27" t="s">
        <v>87</v>
      </c>
      <c r="D382" s="27" t="s">
        <v>563</v>
      </c>
      <c r="E382" s="4" t="s">
        <v>837</v>
      </c>
      <c r="F382" s="4" t="s">
        <v>838</v>
      </c>
      <c r="G382" s="4" t="s">
        <v>378</v>
      </c>
      <c r="H382" s="3" t="s">
        <v>8</v>
      </c>
      <c r="I382" s="27">
        <v>21.119752999999999</v>
      </c>
      <c r="J382" s="27">
        <v>-101.60357500000001</v>
      </c>
      <c r="K382" s="3"/>
      <c r="L382" s="5" t="str">
        <f t="shared" si="11"/>
        <v>Ver en Google Maps</v>
      </c>
      <c r="M382" s="15">
        <v>1</v>
      </c>
      <c r="O382" s="1">
        <f>DAY(Tabla1[[#This Row],[Fecha de rev]])</f>
        <v>0</v>
      </c>
      <c r="P382" s="1">
        <f>MONTH(Tabla1[[#This Row],[Fecha de rev]])</f>
        <v>1</v>
      </c>
      <c r="Q382" s="1">
        <f>YEAR(Tabla1[[#This Row],[Fecha de rev]])</f>
        <v>1900</v>
      </c>
      <c r="Z382" s="1" t="str">
        <f>IF(Tabla1[[#This Row],[Bajada]] &lt; 14, "no", "si")</f>
        <v>no</v>
      </c>
      <c r="AC382" s="1"/>
      <c r="AF382" s="1"/>
    </row>
    <row r="383" spans="1:32" x14ac:dyDescent="0.2">
      <c r="A383" s="14">
        <v>997</v>
      </c>
      <c r="B383" s="3" t="s">
        <v>956</v>
      </c>
      <c r="C383" s="27" t="s">
        <v>87</v>
      </c>
      <c r="D383" s="27" t="s">
        <v>782</v>
      </c>
      <c r="E383" s="4" t="s">
        <v>379</v>
      </c>
      <c r="F383" s="4" t="s">
        <v>839</v>
      </c>
      <c r="G383" s="4" t="s">
        <v>380</v>
      </c>
      <c r="H383" s="3" t="s">
        <v>8</v>
      </c>
      <c r="I383" s="27">
        <v>21.142239</v>
      </c>
      <c r="J383" s="27">
        <v>-101.766533</v>
      </c>
      <c r="K383" s="3"/>
      <c r="L383" s="5" t="str">
        <f t="shared" si="11"/>
        <v>Ver en Google Maps</v>
      </c>
      <c r="M383" s="15">
        <v>3</v>
      </c>
      <c r="O383" s="1">
        <f>DAY(Tabla1[[#This Row],[Fecha de rev]])</f>
        <v>0</v>
      </c>
      <c r="P383" s="1">
        <f>MONTH(Tabla1[[#This Row],[Fecha de rev]])</f>
        <v>1</v>
      </c>
      <c r="Q383" s="1">
        <f>YEAR(Tabla1[[#This Row],[Fecha de rev]])</f>
        <v>1900</v>
      </c>
      <c r="Z383" s="1" t="str">
        <f>IF(Tabla1[[#This Row],[Bajada]] &lt; 14, "no", "si")</f>
        <v>no</v>
      </c>
      <c r="AC383" s="1"/>
      <c r="AF383" s="1"/>
    </row>
    <row r="384" spans="1:32" x14ac:dyDescent="0.2">
      <c r="A384" s="14">
        <v>998</v>
      </c>
      <c r="B384" s="3" t="s">
        <v>956</v>
      </c>
      <c r="C384" s="27" t="s">
        <v>87</v>
      </c>
      <c r="D384" s="27" t="s">
        <v>805</v>
      </c>
      <c r="E384" s="4" t="s">
        <v>840</v>
      </c>
      <c r="F384" s="4" t="s">
        <v>841</v>
      </c>
      <c r="G384" s="4" t="s">
        <v>1081</v>
      </c>
      <c r="H384" s="3" t="s">
        <v>8</v>
      </c>
      <c r="I384" s="27">
        <v>21.065769</v>
      </c>
      <c r="J384" s="27">
        <v>-101.621453</v>
      </c>
      <c r="K384" s="3"/>
      <c r="L384" s="5" t="str">
        <f t="shared" si="11"/>
        <v>Ver en Google Maps</v>
      </c>
      <c r="M384" s="15">
        <v>1</v>
      </c>
      <c r="O384" s="1">
        <f>DAY(Tabla1[[#This Row],[Fecha de rev]])</f>
        <v>0</v>
      </c>
      <c r="P384" s="1">
        <f>MONTH(Tabla1[[#This Row],[Fecha de rev]])</f>
        <v>1</v>
      </c>
      <c r="Q384" s="1">
        <f>YEAR(Tabla1[[#This Row],[Fecha de rev]])</f>
        <v>1900</v>
      </c>
      <c r="Z384" s="1" t="str">
        <f>IF(Tabla1[[#This Row],[Bajada]] &lt; 14, "no", "si")</f>
        <v>no</v>
      </c>
      <c r="AC384" s="1"/>
      <c r="AF384" s="1"/>
    </row>
    <row r="385" spans="1:32" x14ac:dyDescent="0.2">
      <c r="A385" s="14">
        <v>1002</v>
      </c>
      <c r="B385" s="3" t="s">
        <v>956</v>
      </c>
      <c r="C385" s="27" t="s">
        <v>87</v>
      </c>
      <c r="D385" s="27" t="s">
        <v>842</v>
      </c>
      <c r="E385" s="4" t="s">
        <v>843</v>
      </c>
      <c r="F385" s="4" t="s">
        <v>844</v>
      </c>
      <c r="G385" s="4" t="s">
        <v>381</v>
      </c>
      <c r="H385" s="3" t="s">
        <v>8</v>
      </c>
      <c r="I385" s="27">
        <v>21.105554000000001</v>
      </c>
      <c r="J385" s="27">
        <v>-101.73111900000001</v>
      </c>
      <c r="K385" s="3" t="s">
        <v>139</v>
      </c>
      <c r="L385" s="5" t="str">
        <f t="shared" si="11"/>
        <v>Ver en Google Maps</v>
      </c>
      <c r="M385" s="15">
        <v>1</v>
      </c>
      <c r="N385" s="7"/>
      <c r="O385" s="1">
        <f>DAY(Tabla1[[#This Row],[Fecha de rev]])</f>
        <v>0</v>
      </c>
      <c r="P385" s="1">
        <f>MONTH(Tabla1[[#This Row],[Fecha de rev]])</f>
        <v>1</v>
      </c>
      <c r="Q385" s="1">
        <f>YEAR(Tabla1[[#This Row],[Fecha de rev]])</f>
        <v>1900</v>
      </c>
      <c r="R385" s="1">
        <v>2</v>
      </c>
      <c r="S385" s="1" t="s">
        <v>138</v>
      </c>
      <c r="T385" s="1" t="s">
        <v>138</v>
      </c>
      <c r="U385" s="1" t="s">
        <v>138</v>
      </c>
      <c r="V385" s="1" t="s">
        <v>138</v>
      </c>
      <c r="W385" s="1" t="s">
        <v>138</v>
      </c>
      <c r="X385" s="1" t="s">
        <v>138</v>
      </c>
      <c r="Y385" s="1" t="s">
        <v>138</v>
      </c>
      <c r="Z385" s="1" t="str">
        <f>IF(Tabla1[[#This Row],[Bajada]] &lt; 14, "no", "si")</f>
        <v>no</v>
      </c>
      <c r="AC385" s="2" t="s">
        <v>968</v>
      </c>
      <c r="AD385" s="2" t="s">
        <v>957</v>
      </c>
      <c r="AE385" s="1">
        <f t="shared" si="12"/>
        <v>7</v>
      </c>
      <c r="AF385" s="1"/>
    </row>
    <row r="386" spans="1:32" x14ac:dyDescent="0.2">
      <c r="A386" s="14">
        <v>1003</v>
      </c>
      <c r="B386" s="3" t="s">
        <v>956</v>
      </c>
      <c r="C386" s="27" t="s">
        <v>87</v>
      </c>
      <c r="D386" s="27" t="s">
        <v>563</v>
      </c>
      <c r="E386" s="4" t="s">
        <v>845</v>
      </c>
      <c r="F386" s="4" t="s">
        <v>846</v>
      </c>
      <c r="G386" s="4" t="s">
        <v>1024</v>
      </c>
      <c r="H386" s="3" t="s">
        <v>8</v>
      </c>
      <c r="I386" s="27">
        <v>21.060807</v>
      </c>
      <c r="J386" s="27">
        <v>-101.62146300000001</v>
      </c>
      <c r="K386" s="3"/>
      <c r="L386" s="5" t="str">
        <f t="shared" si="11"/>
        <v>Ver en Google Maps</v>
      </c>
      <c r="M386" s="15">
        <v>1</v>
      </c>
      <c r="O386" s="1">
        <f>DAY(Tabla1[[#This Row],[Fecha de rev]])</f>
        <v>0</v>
      </c>
      <c r="P386" s="1">
        <f>MONTH(Tabla1[[#This Row],[Fecha de rev]])</f>
        <v>1</v>
      </c>
      <c r="Q386" s="1">
        <f>YEAR(Tabla1[[#This Row],[Fecha de rev]])</f>
        <v>1900</v>
      </c>
      <c r="Z386" s="1" t="str">
        <f>IF(Tabla1[[#This Row],[Bajada]] &lt; 14, "no", "si")</f>
        <v>no</v>
      </c>
      <c r="AC386" s="1"/>
      <c r="AF386" s="1"/>
    </row>
    <row r="387" spans="1:32" x14ac:dyDescent="0.2">
      <c r="A387" s="14">
        <v>1004</v>
      </c>
      <c r="B387" s="3" t="s">
        <v>956</v>
      </c>
      <c r="C387" s="27" t="s">
        <v>87</v>
      </c>
      <c r="D387" s="27" t="s">
        <v>563</v>
      </c>
      <c r="E387" s="4" t="s">
        <v>847</v>
      </c>
      <c r="F387" s="4" t="s">
        <v>848</v>
      </c>
      <c r="G387" s="4" t="s">
        <v>981</v>
      </c>
      <c r="H387" s="3" t="s">
        <v>8</v>
      </c>
      <c r="I387" s="27">
        <v>21.128689999999999</v>
      </c>
      <c r="J387" s="27">
        <v>-101.74529</v>
      </c>
      <c r="K387" s="3"/>
      <c r="L387" s="5" t="str">
        <f t="shared" ref="L387:L453" si="13">HYPERLINK("https://www.google.com/maps?q=" &amp; I387 &amp; "," &amp; J387, "Ver en Google Maps")</f>
        <v>Ver en Google Maps</v>
      </c>
      <c r="M387" s="15">
        <v>1</v>
      </c>
      <c r="O387" s="1">
        <f>DAY(Tabla1[[#This Row],[Fecha de rev]])</f>
        <v>0</v>
      </c>
      <c r="P387" s="1">
        <f>MONTH(Tabla1[[#This Row],[Fecha de rev]])</f>
        <v>1</v>
      </c>
      <c r="Q387" s="1">
        <f>YEAR(Tabla1[[#This Row],[Fecha de rev]])</f>
        <v>1900</v>
      </c>
      <c r="Z387" s="1" t="str">
        <f>IF(Tabla1[[#This Row],[Bajada]] &lt; 14, "no", "si")</f>
        <v>no</v>
      </c>
      <c r="AC387" s="1"/>
      <c r="AF387" s="1"/>
    </row>
    <row r="388" spans="1:32" x14ac:dyDescent="0.2">
      <c r="A388" s="14">
        <v>1008</v>
      </c>
      <c r="B388" s="3" t="s">
        <v>956</v>
      </c>
      <c r="C388" s="27" t="s">
        <v>87</v>
      </c>
      <c r="D388" s="27" t="s">
        <v>563</v>
      </c>
      <c r="E388" s="4" t="s">
        <v>849</v>
      </c>
      <c r="F388" s="4" t="s">
        <v>850</v>
      </c>
      <c r="G388" s="4" t="s">
        <v>1180</v>
      </c>
      <c r="H388" s="3" t="s">
        <v>8</v>
      </c>
      <c r="I388" s="27">
        <v>21.134899999999998</v>
      </c>
      <c r="J388" s="27">
        <v>-101.66589999999999</v>
      </c>
      <c r="K388" s="3" t="s">
        <v>139</v>
      </c>
      <c r="L388" s="5" t="str">
        <f t="shared" si="13"/>
        <v>Ver en Google Maps</v>
      </c>
      <c r="M388" s="15">
        <v>2</v>
      </c>
      <c r="N388" s="7">
        <v>45954</v>
      </c>
      <c r="O388" s="1">
        <f>DAY(Tabla1[[#This Row],[Fecha de rev]])</f>
        <v>24</v>
      </c>
      <c r="P388" s="1">
        <f>MONTH(Tabla1[[#This Row],[Fecha de rev]])</f>
        <v>10</v>
      </c>
      <c r="Q388" s="1">
        <f>YEAR(Tabla1[[#This Row],[Fecha de rev]])</f>
        <v>2025</v>
      </c>
      <c r="R388" s="1">
        <v>2</v>
      </c>
      <c r="S388" s="1" t="s">
        <v>138</v>
      </c>
      <c r="T388" s="1" t="s">
        <v>934</v>
      </c>
      <c r="U388" s="1" t="s">
        <v>934</v>
      </c>
      <c r="V388" s="1" t="s">
        <v>934</v>
      </c>
      <c r="W388" s="1" t="s">
        <v>934</v>
      </c>
      <c r="X388" s="1" t="s">
        <v>934</v>
      </c>
      <c r="Y388" s="1" t="s">
        <v>934</v>
      </c>
      <c r="Z388" s="1" t="str">
        <f>IF(Tabla1[[#This Row],[Bajada]] &lt; 14, "no", "si")</f>
        <v>no</v>
      </c>
      <c r="AA388" s="1">
        <v>0</v>
      </c>
      <c r="AB388" s="1">
        <v>0</v>
      </c>
      <c r="AC388" s="2" t="s">
        <v>3077</v>
      </c>
      <c r="AD388" s="2" t="s">
        <v>957</v>
      </c>
      <c r="AE388" s="1">
        <f t="shared" ref="AE388:AE452" si="14">COUNTIF(S388:Z388, "si")</f>
        <v>1</v>
      </c>
      <c r="AF388" s="1" t="s">
        <v>3115</v>
      </c>
    </row>
    <row r="389" spans="1:32" x14ac:dyDescent="0.2">
      <c r="A389" s="14">
        <v>1016</v>
      </c>
      <c r="B389" s="3" t="s">
        <v>956</v>
      </c>
      <c r="C389" s="27" t="s">
        <v>87</v>
      </c>
      <c r="D389" s="27" t="s">
        <v>842</v>
      </c>
      <c r="E389" s="4" t="s">
        <v>851</v>
      </c>
      <c r="F389" s="4" t="s">
        <v>852</v>
      </c>
      <c r="G389" s="4" t="s">
        <v>1033</v>
      </c>
      <c r="H389" s="3" t="s">
        <v>8</v>
      </c>
      <c r="I389" s="27">
        <v>21.139142</v>
      </c>
      <c r="J389" s="27">
        <v>-101.75469699999999</v>
      </c>
      <c r="K389" s="3" t="s">
        <v>139</v>
      </c>
      <c r="L389" s="5" t="str">
        <f t="shared" si="13"/>
        <v>Ver en Google Maps</v>
      </c>
      <c r="M389" s="15">
        <v>1</v>
      </c>
      <c r="N389" s="7">
        <v>45960</v>
      </c>
      <c r="O389" s="1">
        <f>DAY(Tabla1[[#This Row],[Fecha de rev]])</f>
        <v>30</v>
      </c>
      <c r="P389" s="1">
        <f>MONTH(Tabla1[[#This Row],[Fecha de rev]])</f>
        <v>10</v>
      </c>
      <c r="Q389" s="1">
        <f>YEAR(Tabla1[[#This Row],[Fecha de rev]])</f>
        <v>2025</v>
      </c>
      <c r="R389" s="1">
        <v>2</v>
      </c>
      <c r="S389" s="1" t="s">
        <v>138</v>
      </c>
      <c r="T389" s="1" t="s">
        <v>138</v>
      </c>
      <c r="U389" s="1" t="s">
        <v>138</v>
      </c>
      <c r="V389" s="1" t="s">
        <v>138</v>
      </c>
      <c r="W389" s="1" t="s">
        <v>138</v>
      </c>
      <c r="X389" s="1" t="s">
        <v>138</v>
      </c>
      <c r="Y389" s="1" t="s">
        <v>138</v>
      </c>
      <c r="Z389" s="1" t="str">
        <f>IF(Tabla1[[#This Row],[Bajada]] &lt; 14, "no", "si")</f>
        <v>si</v>
      </c>
      <c r="AA389" s="1">
        <v>56.8</v>
      </c>
      <c r="AB389" s="1">
        <v>5.68</v>
      </c>
      <c r="AC389" s="2" t="s">
        <v>968</v>
      </c>
      <c r="AD389" s="2" t="s">
        <v>957</v>
      </c>
      <c r="AE389" s="1">
        <f t="shared" si="14"/>
        <v>8</v>
      </c>
      <c r="AF389" s="1"/>
    </row>
    <row r="390" spans="1:32" x14ac:dyDescent="0.2">
      <c r="A390" s="14">
        <v>1017</v>
      </c>
      <c r="B390" s="3" t="s">
        <v>956</v>
      </c>
      <c r="C390" s="27" t="s">
        <v>87</v>
      </c>
      <c r="D390" s="27" t="s">
        <v>842</v>
      </c>
      <c r="E390" s="4" t="s">
        <v>853</v>
      </c>
      <c r="F390" s="4" t="s">
        <v>854</v>
      </c>
      <c r="G390" s="4" t="s">
        <v>998</v>
      </c>
      <c r="H390" s="3" t="s">
        <v>8</v>
      </c>
      <c r="I390" s="27">
        <v>21.105696999999999</v>
      </c>
      <c r="J390" s="27">
        <v>-101.730993</v>
      </c>
      <c r="K390" s="3" t="s">
        <v>139</v>
      </c>
      <c r="L390" s="5" t="str">
        <f t="shared" si="13"/>
        <v>Ver en Google Maps</v>
      </c>
      <c r="M390" s="15">
        <v>1</v>
      </c>
      <c r="N390" s="7"/>
      <c r="O390" s="1">
        <f>DAY(Tabla1[[#This Row],[Fecha de rev]])</f>
        <v>0</v>
      </c>
      <c r="P390" s="1">
        <f>MONTH(Tabla1[[#This Row],[Fecha de rev]])</f>
        <v>1</v>
      </c>
      <c r="Q390" s="1">
        <f>YEAR(Tabla1[[#This Row],[Fecha de rev]])</f>
        <v>1900</v>
      </c>
      <c r="R390" s="1">
        <v>2</v>
      </c>
      <c r="S390" s="1" t="s">
        <v>138</v>
      </c>
      <c r="T390" s="1" t="s">
        <v>138</v>
      </c>
      <c r="U390" s="1" t="s">
        <v>138</v>
      </c>
      <c r="V390" s="1" t="s">
        <v>138</v>
      </c>
      <c r="W390" s="1" t="s">
        <v>138</v>
      </c>
      <c r="X390" s="1" t="s">
        <v>138</v>
      </c>
      <c r="Y390" s="1" t="s">
        <v>138</v>
      </c>
      <c r="Z390" s="1" t="str">
        <f>IF(Tabla1[[#This Row],[Bajada]] &lt; 14, "no", "si")</f>
        <v>no</v>
      </c>
      <c r="AC390" s="2" t="s">
        <v>968</v>
      </c>
      <c r="AD390" s="2" t="s">
        <v>957</v>
      </c>
      <c r="AE390" s="1">
        <f t="shared" si="14"/>
        <v>7</v>
      </c>
      <c r="AF390" s="1"/>
    </row>
    <row r="391" spans="1:32" x14ac:dyDescent="0.2">
      <c r="A391" s="14">
        <v>1018</v>
      </c>
      <c r="B391" s="3" t="s">
        <v>956</v>
      </c>
      <c r="C391" s="27" t="s">
        <v>87</v>
      </c>
      <c r="D391" s="27" t="s">
        <v>842</v>
      </c>
      <c r="E391" s="4" t="s">
        <v>855</v>
      </c>
      <c r="F391" s="4" t="s">
        <v>856</v>
      </c>
      <c r="G391" s="4" t="s">
        <v>1166</v>
      </c>
      <c r="H391" s="3" t="s">
        <v>8</v>
      </c>
      <c r="I391" s="27">
        <v>21.086127000000001</v>
      </c>
      <c r="J391" s="27">
        <v>-101.625591</v>
      </c>
      <c r="K391" s="3"/>
      <c r="L391" s="5" t="str">
        <f t="shared" si="13"/>
        <v>Ver en Google Maps</v>
      </c>
      <c r="M391" s="15">
        <v>1</v>
      </c>
      <c r="O391" s="1">
        <f>DAY(Tabla1[[#This Row],[Fecha de rev]])</f>
        <v>0</v>
      </c>
      <c r="P391" s="1">
        <f>MONTH(Tabla1[[#This Row],[Fecha de rev]])</f>
        <v>1</v>
      </c>
      <c r="Q391" s="1">
        <f>YEAR(Tabla1[[#This Row],[Fecha de rev]])</f>
        <v>1900</v>
      </c>
      <c r="Z391" s="1" t="str">
        <f>IF(Tabla1[[#This Row],[Bajada]] &lt; 14, "no", "si")</f>
        <v>no</v>
      </c>
      <c r="AC391" s="1"/>
      <c r="AF391" s="1"/>
    </row>
    <row r="392" spans="1:32" x14ac:dyDescent="0.2">
      <c r="A392" s="14">
        <v>1022</v>
      </c>
      <c r="B392" s="3" t="s">
        <v>956</v>
      </c>
      <c r="C392" s="27" t="s">
        <v>87</v>
      </c>
      <c r="D392" s="27" t="s">
        <v>782</v>
      </c>
      <c r="E392" s="4" t="s">
        <v>382</v>
      </c>
      <c r="F392" s="4" t="s">
        <v>857</v>
      </c>
      <c r="G392" s="4" t="s">
        <v>43</v>
      </c>
      <c r="H392" s="3" t="s">
        <v>8</v>
      </c>
      <c r="I392" s="27">
        <v>21.126332999999999</v>
      </c>
      <c r="J392" s="27">
        <v>-101.597076</v>
      </c>
      <c r="K392" s="3"/>
      <c r="L392" s="5" t="str">
        <f t="shared" si="13"/>
        <v>Ver en Google Maps</v>
      </c>
      <c r="M392" s="15">
        <v>2</v>
      </c>
      <c r="O392" s="1">
        <f>DAY(Tabla1[[#This Row],[Fecha de rev]])</f>
        <v>0</v>
      </c>
      <c r="P392" s="1">
        <f>MONTH(Tabla1[[#This Row],[Fecha de rev]])</f>
        <v>1</v>
      </c>
      <c r="Q392" s="1">
        <f>YEAR(Tabla1[[#This Row],[Fecha de rev]])</f>
        <v>1900</v>
      </c>
      <c r="Z392" s="1" t="str">
        <f>IF(Tabla1[[#This Row],[Bajada]] &lt; 14, "no", "si")</f>
        <v>no</v>
      </c>
      <c r="AC392" s="1"/>
      <c r="AF392" s="1"/>
    </row>
    <row r="393" spans="1:32" x14ac:dyDescent="0.2">
      <c r="A393" s="14">
        <v>1027</v>
      </c>
      <c r="B393" s="3" t="s">
        <v>956</v>
      </c>
      <c r="C393" s="27" t="s">
        <v>87</v>
      </c>
      <c r="D393" s="27" t="s">
        <v>782</v>
      </c>
      <c r="E393" s="4" t="s">
        <v>858</v>
      </c>
      <c r="F393" s="4" t="s">
        <v>859</v>
      </c>
      <c r="G393" s="4" t="s">
        <v>1079</v>
      </c>
      <c r="H393" s="3" t="s">
        <v>8</v>
      </c>
      <c r="I393" s="27">
        <v>21.060020000000002</v>
      </c>
      <c r="J393" s="27">
        <v>-101.56666</v>
      </c>
      <c r="K393" s="3"/>
      <c r="L393" s="5" t="str">
        <f t="shared" si="13"/>
        <v>Ver en Google Maps</v>
      </c>
      <c r="M393" s="15">
        <v>3</v>
      </c>
      <c r="O393" s="1">
        <f>DAY(Tabla1[[#This Row],[Fecha de rev]])</f>
        <v>0</v>
      </c>
      <c r="P393" s="1">
        <f>MONTH(Tabla1[[#This Row],[Fecha de rev]])</f>
        <v>1</v>
      </c>
      <c r="Q393" s="1">
        <f>YEAR(Tabla1[[#This Row],[Fecha de rev]])</f>
        <v>1900</v>
      </c>
      <c r="Z393" s="1" t="str">
        <f>IF(Tabla1[[#This Row],[Bajada]] &lt; 14, "no", "si")</f>
        <v>no</v>
      </c>
      <c r="AC393" s="1"/>
      <c r="AF393" s="1"/>
    </row>
    <row r="394" spans="1:32" x14ac:dyDescent="0.2">
      <c r="A394" s="14">
        <v>1030</v>
      </c>
      <c r="B394" s="3" t="s">
        <v>956</v>
      </c>
      <c r="C394" s="27" t="s">
        <v>87</v>
      </c>
      <c r="D394" s="27" t="s">
        <v>563</v>
      </c>
      <c r="E394" s="4" t="s">
        <v>860</v>
      </c>
      <c r="F394" s="4" t="s">
        <v>861</v>
      </c>
      <c r="G394" s="4" t="s">
        <v>1181</v>
      </c>
      <c r="H394" s="3" t="s">
        <v>8</v>
      </c>
      <c r="I394" s="27">
        <v>21.086490000000001</v>
      </c>
      <c r="J394" s="27">
        <v>-101.66942</v>
      </c>
      <c r="K394" s="3"/>
      <c r="L394" s="5" t="str">
        <f t="shared" si="13"/>
        <v>Ver en Google Maps</v>
      </c>
      <c r="M394" s="15">
        <v>1</v>
      </c>
      <c r="O394" s="1">
        <f>DAY(Tabla1[[#This Row],[Fecha de rev]])</f>
        <v>0</v>
      </c>
      <c r="P394" s="1">
        <f>MONTH(Tabla1[[#This Row],[Fecha de rev]])</f>
        <v>1</v>
      </c>
      <c r="Q394" s="1">
        <f>YEAR(Tabla1[[#This Row],[Fecha de rev]])</f>
        <v>1900</v>
      </c>
      <c r="Z394" s="1" t="str">
        <f>IF(Tabla1[[#This Row],[Bajada]] &lt; 14, "no", "si")</f>
        <v>no</v>
      </c>
      <c r="AC394" s="1"/>
      <c r="AF394" s="1"/>
    </row>
    <row r="395" spans="1:32" x14ac:dyDescent="0.2">
      <c r="A395" s="14">
        <v>1031</v>
      </c>
      <c r="B395" s="3" t="s">
        <v>956</v>
      </c>
      <c r="C395" s="27" t="s">
        <v>87</v>
      </c>
      <c r="D395" s="27" t="s">
        <v>404</v>
      </c>
      <c r="E395" s="4" t="s">
        <v>862</v>
      </c>
      <c r="F395" s="4" t="s">
        <v>863</v>
      </c>
      <c r="G395" s="4" t="s">
        <v>1182</v>
      </c>
      <c r="H395" s="3" t="s">
        <v>8</v>
      </c>
      <c r="I395" s="27">
        <v>21.086839999999999</v>
      </c>
      <c r="J395" s="27">
        <v>-101.67225999999999</v>
      </c>
      <c r="K395" s="3"/>
      <c r="L395" s="5" t="str">
        <f t="shared" si="13"/>
        <v>Ver en Google Maps</v>
      </c>
      <c r="M395" s="15">
        <v>1</v>
      </c>
      <c r="O395" s="1">
        <f>DAY(Tabla1[[#This Row],[Fecha de rev]])</f>
        <v>0</v>
      </c>
      <c r="P395" s="1">
        <f>MONTH(Tabla1[[#This Row],[Fecha de rev]])</f>
        <v>1</v>
      </c>
      <c r="Q395" s="1">
        <f>YEAR(Tabla1[[#This Row],[Fecha de rev]])</f>
        <v>1900</v>
      </c>
      <c r="Z395" s="1" t="str">
        <f>IF(Tabla1[[#This Row],[Bajada]] &lt; 14, "no", "si")</f>
        <v>no</v>
      </c>
      <c r="AC395" s="1"/>
      <c r="AF395" s="1"/>
    </row>
    <row r="396" spans="1:32" x14ac:dyDescent="0.2">
      <c r="A396" s="14">
        <v>1032</v>
      </c>
      <c r="B396" s="3" t="s">
        <v>956</v>
      </c>
      <c r="C396" s="27" t="s">
        <v>87</v>
      </c>
      <c r="D396" s="27" t="s">
        <v>563</v>
      </c>
      <c r="E396" s="4" t="s">
        <v>864</v>
      </c>
      <c r="F396" s="4" t="s">
        <v>865</v>
      </c>
      <c r="G396" s="4" t="s">
        <v>1183</v>
      </c>
      <c r="H396" s="3" t="s">
        <v>8</v>
      </c>
      <c r="I396" s="27">
        <v>21.151610000000002</v>
      </c>
      <c r="J396" s="27">
        <v>-101.651213</v>
      </c>
      <c r="K396" s="3"/>
      <c r="L396" s="5" t="str">
        <f t="shared" si="13"/>
        <v>Ver en Google Maps</v>
      </c>
      <c r="M396" s="15">
        <v>1</v>
      </c>
      <c r="O396" s="1">
        <f>DAY(Tabla1[[#This Row],[Fecha de rev]])</f>
        <v>0</v>
      </c>
      <c r="P396" s="1">
        <f>MONTH(Tabla1[[#This Row],[Fecha de rev]])</f>
        <v>1</v>
      </c>
      <c r="Q396" s="1">
        <f>YEAR(Tabla1[[#This Row],[Fecha de rev]])</f>
        <v>1900</v>
      </c>
      <c r="Z396" s="1" t="str">
        <f>IF(Tabla1[[#This Row],[Bajada]] &lt; 14, "no", "si")</f>
        <v>no</v>
      </c>
      <c r="AC396" s="1"/>
      <c r="AF396" s="1"/>
    </row>
    <row r="397" spans="1:32" x14ac:dyDescent="0.2">
      <c r="A397" s="14">
        <v>1033</v>
      </c>
      <c r="B397" s="3" t="s">
        <v>956</v>
      </c>
      <c r="C397" s="27" t="s">
        <v>87</v>
      </c>
      <c r="D397" s="27" t="s">
        <v>563</v>
      </c>
      <c r="E397" s="4" t="s">
        <v>866</v>
      </c>
      <c r="F397" s="4" t="s">
        <v>867</v>
      </c>
      <c r="G397" s="4" t="s">
        <v>1184</v>
      </c>
      <c r="H397" s="3" t="s">
        <v>8</v>
      </c>
      <c r="I397" s="27">
        <v>21.160409999999999</v>
      </c>
      <c r="J397" s="27">
        <v>-101.66097000000001</v>
      </c>
      <c r="K397" s="3"/>
      <c r="L397" s="5" t="str">
        <f t="shared" si="13"/>
        <v>Ver en Google Maps</v>
      </c>
      <c r="M397" s="15">
        <v>1</v>
      </c>
      <c r="O397" s="1">
        <f>DAY(Tabla1[[#This Row],[Fecha de rev]])</f>
        <v>0</v>
      </c>
      <c r="P397" s="1">
        <f>MONTH(Tabla1[[#This Row],[Fecha de rev]])</f>
        <v>1</v>
      </c>
      <c r="Q397" s="1">
        <f>YEAR(Tabla1[[#This Row],[Fecha de rev]])</f>
        <v>1900</v>
      </c>
      <c r="Z397" s="1" t="str">
        <f>IF(Tabla1[[#This Row],[Bajada]] &lt; 14, "no", "si")</f>
        <v>no</v>
      </c>
      <c r="AC397" s="1"/>
      <c r="AF397" s="1"/>
    </row>
    <row r="398" spans="1:32" x14ac:dyDescent="0.2">
      <c r="A398" s="14">
        <v>1034</v>
      </c>
      <c r="B398" s="3" t="s">
        <v>956</v>
      </c>
      <c r="C398" s="27" t="s">
        <v>87</v>
      </c>
      <c r="D398" s="27" t="s">
        <v>563</v>
      </c>
      <c r="E398" s="4" t="s">
        <v>868</v>
      </c>
      <c r="F398" s="4" t="s">
        <v>869</v>
      </c>
      <c r="G398" s="4" t="s">
        <v>987</v>
      </c>
      <c r="H398" s="3" t="s">
        <v>8</v>
      </c>
      <c r="I398" s="27">
        <v>21.10388</v>
      </c>
      <c r="J398" s="27">
        <v>-101.67847</v>
      </c>
      <c r="K398" s="3" t="s">
        <v>139</v>
      </c>
      <c r="L398" s="5" t="str">
        <f t="shared" si="13"/>
        <v>Ver en Google Maps</v>
      </c>
      <c r="M398" s="15">
        <v>1</v>
      </c>
      <c r="N398" s="7"/>
      <c r="O398" s="1">
        <f>DAY(Tabla1[[#This Row],[Fecha de rev]])</f>
        <v>0</v>
      </c>
      <c r="P398" s="1">
        <f>MONTH(Tabla1[[#This Row],[Fecha de rev]])</f>
        <v>1</v>
      </c>
      <c r="Q398" s="1">
        <f>YEAR(Tabla1[[#This Row],[Fecha de rev]])</f>
        <v>1900</v>
      </c>
      <c r="R398" s="1">
        <v>2</v>
      </c>
      <c r="S398" s="1" t="s">
        <v>138</v>
      </c>
      <c r="T398" s="1" t="s">
        <v>138</v>
      </c>
      <c r="U398" s="1" t="s">
        <v>138</v>
      </c>
      <c r="V398" s="1" t="s">
        <v>138</v>
      </c>
      <c r="W398" s="1" t="s">
        <v>138</v>
      </c>
      <c r="X398" s="1" t="s">
        <v>138</v>
      </c>
      <c r="Y398" s="1" t="s">
        <v>138</v>
      </c>
      <c r="Z398" s="1" t="str">
        <f>IF(Tabla1[[#This Row],[Bajada]] &lt; 14, "no", "si")</f>
        <v>no</v>
      </c>
      <c r="AC398" s="2" t="s">
        <v>968</v>
      </c>
      <c r="AD398" s="2" t="s">
        <v>957</v>
      </c>
      <c r="AE398" s="1">
        <f t="shared" si="14"/>
        <v>7</v>
      </c>
      <c r="AF398" s="1"/>
    </row>
    <row r="399" spans="1:32" x14ac:dyDescent="0.2">
      <c r="A399" s="14">
        <v>1035</v>
      </c>
      <c r="B399" s="3" t="s">
        <v>956</v>
      </c>
      <c r="C399" s="27" t="s">
        <v>87</v>
      </c>
      <c r="D399" s="27" t="s">
        <v>563</v>
      </c>
      <c r="E399" s="4" t="s">
        <v>870</v>
      </c>
      <c r="F399" s="4" t="s">
        <v>871</v>
      </c>
      <c r="G399" s="4" t="s">
        <v>1185</v>
      </c>
      <c r="H399" s="3" t="s">
        <v>8</v>
      </c>
      <c r="I399" s="27">
        <v>21.176024000000002</v>
      </c>
      <c r="J399" s="27">
        <v>-101.67465199999999</v>
      </c>
      <c r="K399" s="3" t="s">
        <v>139</v>
      </c>
      <c r="L399" s="5" t="str">
        <f t="shared" si="13"/>
        <v>Ver en Google Maps</v>
      </c>
      <c r="M399" s="15">
        <v>1</v>
      </c>
      <c r="N399" s="7">
        <v>45952</v>
      </c>
      <c r="O399" s="1">
        <f>DAY(Tabla1[[#This Row],[Fecha de rev]])</f>
        <v>22</v>
      </c>
      <c r="P399" s="1">
        <f>MONTH(Tabla1[[#This Row],[Fecha de rev]])</f>
        <v>10</v>
      </c>
      <c r="Q399" s="1">
        <f>YEAR(Tabla1[[#This Row],[Fecha de rev]])</f>
        <v>2025</v>
      </c>
      <c r="R399" s="1">
        <v>2</v>
      </c>
      <c r="S399" s="1" t="s">
        <v>138</v>
      </c>
      <c r="T399" s="1" t="s">
        <v>138</v>
      </c>
      <c r="U399" s="1" t="s">
        <v>138</v>
      </c>
      <c r="V399" s="1" t="s">
        <v>138</v>
      </c>
      <c r="W399" s="1" t="s">
        <v>138</v>
      </c>
      <c r="X399" s="1" t="s">
        <v>138</v>
      </c>
      <c r="Y399" s="1" t="s">
        <v>138</v>
      </c>
      <c r="Z399" s="1" t="str">
        <f>IF(Tabla1[[#This Row],[Bajada]] &lt; 14, "no", "si")</f>
        <v>si</v>
      </c>
      <c r="AA399" s="1">
        <v>84.3</v>
      </c>
      <c r="AB399" s="1">
        <v>32.1</v>
      </c>
      <c r="AC399" s="2" t="s">
        <v>968</v>
      </c>
      <c r="AD399" s="2" t="s">
        <v>957</v>
      </c>
      <c r="AE399" s="1">
        <f t="shared" si="14"/>
        <v>8</v>
      </c>
      <c r="AF399" s="1" t="s">
        <v>3116</v>
      </c>
    </row>
    <row r="400" spans="1:32" x14ac:dyDescent="0.2">
      <c r="A400" s="14">
        <v>1036</v>
      </c>
      <c r="B400" s="3" t="s">
        <v>956</v>
      </c>
      <c r="C400" s="27" t="s">
        <v>87</v>
      </c>
      <c r="D400" s="27" t="s">
        <v>563</v>
      </c>
      <c r="E400" s="4" t="s">
        <v>872</v>
      </c>
      <c r="F400" s="4" t="s">
        <v>873</v>
      </c>
      <c r="G400" s="4" t="s">
        <v>1186</v>
      </c>
      <c r="H400" s="3" t="s">
        <v>8</v>
      </c>
      <c r="I400" s="27">
        <v>21.158840000000001</v>
      </c>
      <c r="J400" s="27">
        <v>-101.63087</v>
      </c>
      <c r="K400" s="3"/>
      <c r="L400" s="5" t="str">
        <f t="shared" si="13"/>
        <v>Ver en Google Maps</v>
      </c>
      <c r="M400" s="15">
        <v>1</v>
      </c>
      <c r="O400" s="1">
        <f>DAY(Tabla1[[#This Row],[Fecha de rev]])</f>
        <v>0</v>
      </c>
      <c r="P400" s="1">
        <f>MONTH(Tabla1[[#This Row],[Fecha de rev]])</f>
        <v>1</v>
      </c>
      <c r="Q400" s="1">
        <f>YEAR(Tabla1[[#This Row],[Fecha de rev]])</f>
        <v>1900</v>
      </c>
      <c r="Z400" s="1" t="str">
        <f>IF(Tabla1[[#This Row],[Bajada]] &lt; 14, "no", "si")</f>
        <v>no</v>
      </c>
      <c r="AC400" s="1"/>
      <c r="AF400" s="1"/>
    </row>
    <row r="401" spans="1:32" x14ac:dyDescent="0.2">
      <c r="A401" s="14">
        <v>1037</v>
      </c>
      <c r="B401" s="3" t="s">
        <v>956</v>
      </c>
      <c r="C401" s="27" t="s">
        <v>87</v>
      </c>
      <c r="D401" s="27" t="s">
        <v>563</v>
      </c>
      <c r="E401" s="4" t="s">
        <v>874</v>
      </c>
      <c r="F401" s="4" t="s">
        <v>875</v>
      </c>
      <c r="G401" s="4" t="s">
        <v>383</v>
      </c>
      <c r="H401" s="3" t="s">
        <v>8</v>
      </c>
      <c r="I401" s="27">
        <v>21.193593</v>
      </c>
      <c r="J401" s="27">
        <v>-101.673776</v>
      </c>
      <c r="K401" s="3"/>
      <c r="L401" s="5" t="str">
        <f t="shared" si="13"/>
        <v>Ver en Google Maps</v>
      </c>
      <c r="M401" s="15">
        <v>1</v>
      </c>
      <c r="O401" s="1">
        <f>DAY(Tabla1[[#This Row],[Fecha de rev]])</f>
        <v>0</v>
      </c>
      <c r="P401" s="1">
        <f>MONTH(Tabla1[[#This Row],[Fecha de rev]])</f>
        <v>1</v>
      </c>
      <c r="Q401" s="1">
        <f>YEAR(Tabla1[[#This Row],[Fecha de rev]])</f>
        <v>1900</v>
      </c>
      <c r="Z401" s="1" t="str">
        <f>IF(Tabla1[[#This Row],[Bajada]] &lt; 14, "no", "si")</f>
        <v>no</v>
      </c>
      <c r="AC401" s="1"/>
      <c r="AF401" s="1"/>
    </row>
    <row r="402" spans="1:32" x14ac:dyDescent="0.2">
      <c r="A402" s="14">
        <v>1038</v>
      </c>
      <c r="B402" s="3" t="s">
        <v>956</v>
      </c>
      <c r="C402" s="27" t="s">
        <v>87</v>
      </c>
      <c r="D402" s="27" t="s">
        <v>876</v>
      </c>
      <c r="E402" s="4" t="s">
        <v>877</v>
      </c>
      <c r="F402" s="4" t="s">
        <v>878</v>
      </c>
      <c r="G402" s="4" t="s">
        <v>1187</v>
      </c>
      <c r="H402" s="3" t="s">
        <v>8</v>
      </c>
      <c r="I402" s="27">
        <v>21.190618000000001</v>
      </c>
      <c r="J402" s="27">
        <v>-101.65072499999999</v>
      </c>
      <c r="K402" s="3"/>
      <c r="L402" s="5" t="str">
        <f t="shared" si="13"/>
        <v>Ver en Google Maps</v>
      </c>
      <c r="M402" s="15">
        <v>1</v>
      </c>
      <c r="O402" s="1">
        <f>DAY(Tabla1[[#This Row],[Fecha de rev]])</f>
        <v>0</v>
      </c>
      <c r="P402" s="1">
        <f>MONTH(Tabla1[[#This Row],[Fecha de rev]])</f>
        <v>1</v>
      </c>
      <c r="Q402" s="1">
        <f>YEAR(Tabla1[[#This Row],[Fecha de rev]])</f>
        <v>1900</v>
      </c>
      <c r="Z402" s="1" t="str">
        <f>IF(Tabla1[[#This Row],[Bajada]] &lt; 14, "no", "si")</f>
        <v>no</v>
      </c>
      <c r="AC402" s="1"/>
      <c r="AF402" s="1"/>
    </row>
    <row r="403" spans="1:32" x14ac:dyDescent="0.2">
      <c r="A403" s="14">
        <v>1039</v>
      </c>
      <c r="B403" s="3" t="s">
        <v>956</v>
      </c>
      <c r="C403" s="27" t="s">
        <v>87</v>
      </c>
      <c r="D403" s="27" t="s">
        <v>805</v>
      </c>
      <c r="E403" s="4" t="s">
        <v>879</v>
      </c>
      <c r="F403" s="4" t="s">
        <v>880</v>
      </c>
      <c r="G403" s="4" t="s">
        <v>1188</v>
      </c>
      <c r="H403" s="3" t="s">
        <v>8</v>
      </c>
      <c r="I403" s="27">
        <v>21.129698000000001</v>
      </c>
      <c r="J403" s="27">
        <v>-101.67059399999999</v>
      </c>
      <c r="K403" s="3" t="s">
        <v>139</v>
      </c>
      <c r="L403" s="5" t="str">
        <f t="shared" si="13"/>
        <v>Ver en Google Maps</v>
      </c>
      <c r="M403" s="15">
        <v>1</v>
      </c>
      <c r="N403" s="7">
        <v>45954</v>
      </c>
      <c r="O403" s="1">
        <f>DAY(Tabla1[[#This Row],[Fecha de rev]])</f>
        <v>24</v>
      </c>
      <c r="P403" s="1">
        <f>MONTH(Tabla1[[#This Row],[Fecha de rev]])</f>
        <v>10</v>
      </c>
      <c r="Q403" s="1">
        <f>YEAR(Tabla1[[#This Row],[Fecha de rev]])</f>
        <v>2025</v>
      </c>
      <c r="R403" s="1">
        <v>2</v>
      </c>
      <c r="S403" s="1" t="s">
        <v>138</v>
      </c>
      <c r="T403" s="1" t="s">
        <v>138</v>
      </c>
      <c r="U403" s="1" t="s">
        <v>138</v>
      </c>
      <c r="V403" s="1" t="s">
        <v>138</v>
      </c>
      <c r="W403" s="1" t="s">
        <v>138</v>
      </c>
      <c r="X403" s="1" t="s">
        <v>138</v>
      </c>
      <c r="Y403" s="1" t="s">
        <v>138</v>
      </c>
      <c r="Z403" s="1" t="str">
        <f>IF(Tabla1[[#This Row],[Bajada]] &lt; 14, "no", "si")</f>
        <v>si</v>
      </c>
      <c r="AA403" s="1">
        <v>65.900000000000006</v>
      </c>
      <c r="AB403" s="1">
        <v>37.5</v>
      </c>
      <c r="AC403" s="2" t="s">
        <v>968</v>
      </c>
      <c r="AD403" s="2" t="s">
        <v>957</v>
      </c>
      <c r="AE403" s="1">
        <f t="shared" si="14"/>
        <v>8</v>
      </c>
      <c r="AF403" s="1" t="s">
        <v>3116</v>
      </c>
    </row>
    <row r="404" spans="1:32" x14ac:dyDescent="0.2">
      <c r="A404" s="14">
        <v>1040</v>
      </c>
      <c r="B404" s="3" t="s">
        <v>956</v>
      </c>
      <c r="C404" s="27" t="s">
        <v>87</v>
      </c>
      <c r="D404" s="27" t="s">
        <v>563</v>
      </c>
      <c r="E404" s="4" t="s">
        <v>881</v>
      </c>
      <c r="F404" s="4" t="s">
        <v>882</v>
      </c>
      <c r="G404" s="4" t="s">
        <v>1189</v>
      </c>
      <c r="H404" s="3" t="s">
        <v>8</v>
      </c>
      <c r="I404" s="27">
        <v>21.143038000000001</v>
      </c>
      <c r="J404" s="27">
        <v>-101.653372</v>
      </c>
      <c r="K404" s="3" t="s">
        <v>139</v>
      </c>
      <c r="L404" s="5" t="str">
        <f t="shared" si="13"/>
        <v>Ver en Google Maps</v>
      </c>
      <c r="M404" s="15">
        <v>1</v>
      </c>
      <c r="N404" s="7">
        <v>45955</v>
      </c>
      <c r="O404" s="1">
        <f>DAY(Tabla1[[#This Row],[Fecha de rev]])</f>
        <v>25</v>
      </c>
      <c r="P404" s="1">
        <f>MONTH(Tabla1[[#This Row],[Fecha de rev]])</f>
        <v>10</v>
      </c>
      <c r="Q404" s="1">
        <f>YEAR(Tabla1[[#This Row],[Fecha de rev]])</f>
        <v>2025</v>
      </c>
      <c r="R404" s="1">
        <v>2</v>
      </c>
      <c r="S404" s="1" t="s">
        <v>138</v>
      </c>
      <c r="T404" s="1" t="s">
        <v>138</v>
      </c>
      <c r="U404" s="1" t="s">
        <v>138</v>
      </c>
      <c r="V404" s="1" t="s">
        <v>934</v>
      </c>
      <c r="W404" s="1" t="s">
        <v>138</v>
      </c>
      <c r="X404" s="1" t="s">
        <v>138</v>
      </c>
      <c r="Y404" s="1" t="s">
        <v>138</v>
      </c>
      <c r="Z404" s="1" t="str">
        <f>IF(Tabla1[[#This Row],[Bajada]] &lt; 14, "no", "si")</f>
        <v>no</v>
      </c>
      <c r="AA404" s="1">
        <v>9.48</v>
      </c>
      <c r="AB404" s="1">
        <v>4.2699999999999996</v>
      </c>
      <c r="AC404" s="2" t="s">
        <v>1413</v>
      </c>
      <c r="AD404" s="2" t="s">
        <v>957</v>
      </c>
      <c r="AE404" s="1">
        <f t="shared" si="14"/>
        <v>6</v>
      </c>
      <c r="AF404" s="1"/>
    </row>
    <row r="405" spans="1:32" x14ac:dyDescent="0.2">
      <c r="A405" s="14">
        <v>1041</v>
      </c>
      <c r="B405" s="3" t="s">
        <v>956</v>
      </c>
      <c r="C405" s="27" t="s">
        <v>87</v>
      </c>
      <c r="D405" s="27" t="s">
        <v>805</v>
      </c>
      <c r="E405" s="4" t="s">
        <v>883</v>
      </c>
      <c r="F405" s="4" t="s">
        <v>884</v>
      </c>
      <c r="G405" s="4" t="s">
        <v>1190</v>
      </c>
      <c r="H405" s="3" t="s">
        <v>8</v>
      </c>
      <c r="I405" s="27">
        <v>21.093938999999999</v>
      </c>
      <c r="J405" s="27">
        <v>-101.674997</v>
      </c>
      <c r="K405" s="3"/>
      <c r="L405" s="5" t="str">
        <f t="shared" si="13"/>
        <v>Ver en Google Maps</v>
      </c>
      <c r="M405" s="15">
        <v>1</v>
      </c>
      <c r="O405" s="1">
        <f>DAY(Tabla1[[#This Row],[Fecha de rev]])</f>
        <v>0</v>
      </c>
      <c r="P405" s="1">
        <f>MONTH(Tabla1[[#This Row],[Fecha de rev]])</f>
        <v>1</v>
      </c>
      <c r="Q405" s="1">
        <f>YEAR(Tabla1[[#This Row],[Fecha de rev]])</f>
        <v>1900</v>
      </c>
      <c r="Z405" s="1" t="str">
        <f>IF(Tabla1[[#This Row],[Bajada]] &lt; 14, "no", "si")</f>
        <v>no</v>
      </c>
      <c r="AC405" s="1"/>
      <c r="AF405" s="1"/>
    </row>
    <row r="406" spans="1:32" x14ac:dyDescent="0.2">
      <c r="A406" s="14">
        <v>1042</v>
      </c>
      <c r="B406" s="3" t="s">
        <v>956</v>
      </c>
      <c r="C406" s="27" t="s">
        <v>87</v>
      </c>
      <c r="D406" s="27" t="s">
        <v>805</v>
      </c>
      <c r="E406" s="4" t="s">
        <v>885</v>
      </c>
      <c r="F406" s="4" t="s">
        <v>886</v>
      </c>
      <c r="G406" s="4" t="s">
        <v>1140</v>
      </c>
      <c r="H406" s="3" t="s">
        <v>8</v>
      </c>
      <c r="I406" s="27">
        <v>21.133462999999999</v>
      </c>
      <c r="J406" s="27">
        <v>-101.64882299999999</v>
      </c>
      <c r="K406" s="3" t="s">
        <v>139</v>
      </c>
      <c r="L406" s="5" t="str">
        <f t="shared" si="13"/>
        <v>Ver en Google Maps</v>
      </c>
      <c r="M406" s="15">
        <v>1</v>
      </c>
      <c r="N406" s="7">
        <v>45955</v>
      </c>
      <c r="O406" s="1">
        <f>DAY(Tabla1[[#This Row],[Fecha de rev]])</f>
        <v>25</v>
      </c>
      <c r="P406" s="1">
        <f>MONTH(Tabla1[[#This Row],[Fecha de rev]])</f>
        <v>10</v>
      </c>
      <c r="Q406" s="1">
        <f>YEAR(Tabla1[[#This Row],[Fecha de rev]])</f>
        <v>2025</v>
      </c>
      <c r="R406" s="1">
        <v>2</v>
      </c>
      <c r="S406" s="1" t="s">
        <v>138</v>
      </c>
      <c r="T406" s="1" t="s">
        <v>138</v>
      </c>
      <c r="U406" s="1" t="s">
        <v>138</v>
      </c>
      <c r="V406" s="1" t="s">
        <v>138</v>
      </c>
      <c r="W406" s="1" t="s">
        <v>138</v>
      </c>
      <c r="X406" s="1" t="s">
        <v>138</v>
      </c>
      <c r="Y406" s="1" t="s">
        <v>138</v>
      </c>
      <c r="Z406" s="1" t="str">
        <f>IF(Tabla1[[#This Row],[Bajada]] &lt; 14, "no", "si")</f>
        <v>si</v>
      </c>
      <c r="AA406" s="1">
        <v>58.6</v>
      </c>
      <c r="AB406" s="1">
        <v>39.700000000000003</v>
      </c>
      <c r="AC406" s="2" t="s">
        <v>968</v>
      </c>
      <c r="AD406" s="2" t="s">
        <v>957</v>
      </c>
      <c r="AE406" s="1">
        <f t="shared" si="14"/>
        <v>8</v>
      </c>
      <c r="AF406" s="1" t="s">
        <v>3116</v>
      </c>
    </row>
    <row r="407" spans="1:32" x14ac:dyDescent="0.2">
      <c r="A407" s="14">
        <v>1047</v>
      </c>
      <c r="B407" s="3" t="s">
        <v>956</v>
      </c>
      <c r="C407" s="27" t="s">
        <v>87</v>
      </c>
      <c r="D407" s="27" t="s">
        <v>563</v>
      </c>
      <c r="E407" s="4" t="s">
        <v>887</v>
      </c>
      <c r="F407" s="4" t="s">
        <v>888</v>
      </c>
      <c r="G407" s="4" t="s">
        <v>1191</v>
      </c>
      <c r="H407" s="3" t="s">
        <v>8</v>
      </c>
      <c r="I407" s="27">
        <v>21.179489</v>
      </c>
      <c r="J407" s="27">
        <v>-101.660347</v>
      </c>
      <c r="K407" s="3" t="s">
        <v>139</v>
      </c>
      <c r="L407" s="5" t="str">
        <f t="shared" si="13"/>
        <v>Ver en Google Maps</v>
      </c>
      <c r="M407" s="15">
        <v>1</v>
      </c>
      <c r="N407" s="7">
        <v>45958</v>
      </c>
      <c r="O407" s="1">
        <f>DAY(Tabla1[[#This Row],[Fecha de rev]])</f>
        <v>28</v>
      </c>
      <c r="P407" s="1">
        <f>MONTH(Tabla1[[#This Row],[Fecha de rev]])</f>
        <v>10</v>
      </c>
      <c r="Q407" s="1">
        <f>YEAR(Tabla1[[#This Row],[Fecha de rev]])</f>
        <v>2025</v>
      </c>
      <c r="R407" s="1">
        <v>2</v>
      </c>
      <c r="S407" s="1" t="s">
        <v>138</v>
      </c>
      <c r="T407" s="1" t="s">
        <v>138</v>
      </c>
      <c r="U407" s="1" t="s">
        <v>138</v>
      </c>
      <c r="V407" s="1" t="s">
        <v>138</v>
      </c>
      <c r="W407" s="1" t="s">
        <v>138</v>
      </c>
      <c r="X407" s="1" t="s">
        <v>138</v>
      </c>
      <c r="Y407" s="1" t="s">
        <v>138</v>
      </c>
      <c r="Z407" s="1" t="str">
        <f>IF(Tabla1[[#This Row],[Bajada]] &lt; 14, "no", "si")</f>
        <v>si</v>
      </c>
      <c r="AA407" s="1">
        <v>91.4</v>
      </c>
      <c r="AB407" s="1">
        <v>59</v>
      </c>
      <c r="AC407" s="2" t="s">
        <v>968</v>
      </c>
      <c r="AD407" s="2" t="s">
        <v>957</v>
      </c>
      <c r="AE407" s="1">
        <f t="shared" si="14"/>
        <v>8</v>
      </c>
      <c r="AF407" s="1" t="s">
        <v>3116</v>
      </c>
    </row>
    <row r="408" spans="1:32" x14ac:dyDescent="0.2">
      <c r="A408" s="14">
        <v>1048</v>
      </c>
      <c r="B408" s="3" t="s">
        <v>956</v>
      </c>
      <c r="C408" s="27" t="s">
        <v>87</v>
      </c>
      <c r="D408" s="27" t="s">
        <v>563</v>
      </c>
      <c r="E408" s="4" t="s">
        <v>889</v>
      </c>
      <c r="F408" s="4" t="s">
        <v>890</v>
      </c>
      <c r="G408" s="4" t="s">
        <v>1192</v>
      </c>
      <c r="H408" s="3" t="s">
        <v>8</v>
      </c>
      <c r="I408" s="27">
        <v>21.208880000000001</v>
      </c>
      <c r="J408" s="27">
        <v>-101.67459599999999</v>
      </c>
      <c r="K408" s="3"/>
      <c r="L408" s="5" t="str">
        <f t="shared" si="13"/>
        <v>Ver en Google Maps</v>
      </c>
      <c r="M408" s="15">
        <v>1</v>
      </c>
      <c r="O408" s="1">
        <f>DAY(Tabla1[[#This Row],[Fecha de rev]])</f>
        <v>0</v>
      </c>
      <c r="P408" s="1">
        <f>MONTH(Tabla1[[#This Row],[Fecha de rev]])</f>
        <v>1</v>
      </c>
      <c r="Q408" s="1">
        <f>YEAR(Tabla1[[#This Row],[Fecha de rev]])</f>
        <v>1900</v>
      </c>
      <c r="Z408" s="1" t="str">
        <f>IF(Tabla1[[#This Row],[Bajada]] &lt; 14, "no", "si")</f>
        <v>no</v>
      </c>
      <c r="AC408" s="1"/>
      <c r="AF408" s="1"/>
    </row>
    <row r="409" spans="1:32" x14ac:dyDescent="0.2">
      <c r="A409" s="14">
        <v>1049</v>
      </c>
      <c r="B409" s="3" t="s">
        <v>956</v>
      </c>
      <c r="C409" s="27" t="s">
        <v>87</v>
      </c>
      <c r="D409" s="27" t="s">
        <v>563</v>
      </c>
      <c r="E409" s="4" t="s">
        <v>891</v>
      </c>
      <c r="F409" s="4" t="s">
        <v>892</v>
      </c>
      <c r="G409" s="4" t="s">
        <v>1193</v>
      </c>
      <c r="H409" s="3" t="s">
        <v>8</v>
      </c>
      <c r="I409" s="27">
        <v>21.169146999999999</v>
      </c>
      <c r="J409" s="27">
        <v>-101.638357</v>
      </c>
      <c r="K409" s="3"/>
      <c r="L409" s="5" t="str">
        <f t="shared" si="13"/>
        <v>Ver en Google Maps</v>
      </c>
      <c r="M409" s="15">
        <v>1</v>
      </c>
      <c r="O409" s="1">
        <f>DAY(Tabla1[[#This Row],[Fecha de rev]])</f>
        <v>0</v>
      </c>
      <c r="P409" s="1">
        <f>MONTH(Tabla1[[#This Row],[Fecha de rev]])</f>
        <v>1</v>
      </c>
      <c r="Q409" s="1">
        <f>YEAR(Tabla1[[#This Row],[Fecha de rev]])</f>
        <v>1900</v>
      </c>
      <c r="Z409" s="1" t="str">
        <f>IF(Tabla1[[#This Row],[Bajada]] &lt; 14, "no", "si")</f>
        <v>no</v>
      </c>
      <c r="AC409" s="1"/>
      <c r="AF409" s="1"/>
    </row>
    <row r="410" spans="1:32" x14ac:dyDescent="0.2">
      <c r="A410" s="14">
        <v>1055</v>
      </c>
      <c r="B410" s="3" t="s">
        <v>956</v>
      </c>
      <c r="C410" s="27" t="s">
        <v>87</v>
      </c>
      <c r="D410" s="27" t="s">
        <v>893</v>
      </c>
      <c r="E410" s="4" t="s">
        <v>384</v>
      </c>
      <c r="F410" s="4" t="s">
        <v>894</v>
      </c>
      <c r="G410" s="4" t="s">
        <v>1166</v>
      </c>
      <c r="H410" s="3" t="s">
        <v>8</v>
      </c>
      <c r="I410" s="27">
        <v>21.088370999999999</v>
      </c>
      <c r="J410" s="27">
        <v>-101.620634</v>
      </c>
      <c r="K410" s="3"/>
      <c r="L410" s="5" t="str">
        <f t="shared" si="13"/>
        <v>Ver en Google Maps</v>
      </c>
      <c r="M410" s="15">
        <v>1</v>
      </c>
      <c r="O410" s="1">
        <f>DAY(Tabla1[[#This Row],[Fecha de rev]])</f>
        <v>0</v>
      </c>
      <c r="P410" s="1">
        <f>MONTH(Tabla1[[#This Row],[Fecha de rev]])</f>
        <v>1</v>
      </c>
      <c r="Q410" s="1">
        <f>YEAR(Tabla1[[#This Row],[Fecha de rev]])</f>
        <v>1900</v>
      </c>
      <c r="Z410" s="1" t="str">
        <f>IF(Tabla1[[#This Row],[Bajada]] &lt; 14, "no", "si")</f>
        <v>no</v>
      </c>
      <c r="AC410" s="1"/>
      <c r="AF410" s="1"/>
    </row>
    <row r="411" spans="1:32" x14ac:dyDescent="0.2">
      <c r="A411" s="14">
        <v>1057</v>
      </c>
      <c r="B411" s="3" t="s">
        <v>956</v>
      </c>
      <c r="C411" s="27" t="s">
        <v>14</v>
      </c>
      <c r="D411" s="27" t="s">
        <v>735</v>
      </c>
      <c r="E411" s="4" t="s">
        <v>895</v>
      </c>
      <c r="F411" s="4" t="s">
        <v>896</v>
      </c>
      <c r="G411" s="4" t="s">
        <v>1019</v>
      </c>
      <c r="H411" s="3" t="s">
        <v>8</v>
      </c>
      <c r="I411" s="27">
        <v>21.117000000000001</v>
      </c>
      <c r="J411" s="27">
        <v>-101.58602</v>
      </c>
      <c r="K411" s="3"/>
      <c r="L411" s="5" t="str">
        <f t="shared" si="13"/>
        <v>Ver en Google Maps</v>
      </c>
      <c r="M411" s="15">
        <v>1</v>
      </c>
      <c r="O411" s="1">
        <f>DAY(Tabla1[[#This Row],[Fecha de rev]])</f>
        <v>0</v>
      </c>
      <c r="P411" s="1">
        <f>MONTH(Tabla1[[#This Row],[Fecha de rev]])</f>
        <v>1</v>
      </c>
      <c r="Q411" s="1">
        <f>YEAR(Tabla1[[#This Row],[Fecha de rev]])</f>
        <v>1900</v>
      </c>
      <c r="Z411" s="1" t="str">
        <f>IF(Tabla1[[#This Row],[Bajada]] &lt; 14, "no", "si")</f>
        <v>no</v>
      </c>
      <c r="AC411" s="1"/>
      <c r="AF411" s="1"/>
    </row>
    <row r="412" spans="1:32" x14ac:dyDescent="0.2">
      <c r="A412" s="14" t="s">
        <v>3104</v>
      </c>
      <c r="B412" s="3" t="s">
        <v>956</v>
      </c>
      <c r="C412" s="27" t="s">
        <v>11</v>
      </c>
      <c r="D412" s="27" t="s">
        <v>404</v>
      </c>
      <c r="E412" s="4" t="s">
        <v>385</v>
      </c>
      <c r="F412" s="4" t="s">
        <v>897</v>
      </c>
      <c r="G412" s="4" t="s">
        <v>1159</v>
      </c>
      <c r="H412" s="3" t="s">
        <v>8</v>
      </c>
      <c r="I412" s="27">
        <v>21.143360000000001</v>
      </c>
      <c r="J412" s="27">
        <v>-101.64295</v>
      </c>
      <c r="K412" s="3" t="s">
        <v>139</v>
      </c>
      <c r="L412" s="5" t="str">
        <f t="shared" ref="L412:L413" si="15">HYPERLINK("https://www.google.com/maps?q=" &amp; I412 &amp; "," &amp; J412, "Ver en Google Maps")</f>
        <v>Ver en Google Maps</v>
      </c>
      <c r="M412" s="15">
        <v>3</v>
      </c>
      <c r="N412" s="7">
        <v>45957</v>
      </c>
      <c r="O412" s="1">
        <f>DAY(Tabla1[[#This Row],[Fecha de rev]])</f>
        <v>27</v>
      </c>
      <c r="P412" s="1">
        <f>MONTH(Tabla1[[#This Row],[Fecha de rev]])</f>
        <v>10</v>
      </c>
      <c r="Q412" s="1">
        <f>YEAR(Tabla1[[#This Row],[Fecha de rev]])</f>
        <v>2025</v>
      </c>
      <c r="R412" s="1">
        <v>2</v>
      </c>
      <c r="S412" s="1" t="s">
        <v>138</v>
      </c>
      <c r="T412" s="1" t="s">
        <v>138</v>
      </c>
      <c r="U412" s="1" t="s">
        <v>138</v>
      </c>
      <c r="V412" s="1" t="s">
        <v>138</v>
      </c>
      <c r="W412" s="1" t="s">
        <v>138</v>
      </c>
      <c r="X412" s="1" t="s">
        <v>138</v>
      </c>
      <c r="Y412" s="1" t="s">
        <v>138</v>
      </c>
      <c r="Z412" s="1" t="str">
        <f>IF(Tabla1[[#This Row],[Bajada]] &lt; 14, "no", "si")</f>
        <v>si</v>
      </c>
      <c r="AA412" s="1">
        <v>99</v>
      </c>
      <c r="AB412" s="1">
        <v>74.3</v>
      </c>
      <c r="AC412" s="2" t="s">
        <v>968</v>
      </c>
      <c r="AD412" s="2" t="s">
        <v>957</v>
      </c>
      <c r="AE412" s="1">
        <f>COUNTIF(S412:Z412, "si")</f>
        <v>8</v>
      </c>
      <c r="AF412" s="1" t="s">
        <v>3116</v>
      </c>
    </row>
    <row r="413" spans="1:32" x14ac:dyDescent="0.2">
      <c r="A413" s="14" t="s">
        <v>3105</v>
      </c>
      <c r="B413" s="3" t="s">
        <v>956</v>
      </c>
      <c r="C413" s="27" t="s">
        <v>11</v>
      </c>
      <c r="D413" s="27" t="s">
        <v>404</v>
      </c>
      <c r="E413" s="4" t="s">
        <v>385</v>
      </c>
      <c r="F413" s="4" t="s">
        <v>897</v>
      </c>
      <c r="G413" s="4" t="s">
        <v>1159</v>
      </c>
      <c r="H413" s="3" t="s">
        <v>8</v>
      </c>
      <c r="I413" s="27">
        <v>21.143360000000001</v>
      </c>
      <c r="J413" s="27">
        <v>-101.64295</v>
      </c>
      <c r="K413" s="3" t="s">
        <v>139</v>
      </c>
      <c r="L413" s="5" t="str">
        <f t="shared" si="15"/>
        <v>Ver en Google Maps</v>
      </c>
      <c r="M413" s="15">
        <v>3</v>
      </c>
      <c r="N413" s="7">
        <v>45957</v>
      </c>
      <c r="O413" s="1">
        <f>DAY(Tabla1[[#This Row],[Fecha de rev]])</f>
        <v>27</v>
      </c>
      <c r="P413" s="1">
        <f>MONTH(Tabla1[[#This Row],[Fecha de rev]])</f>
        <v>10</v>
      </c>
      <c r="Q413" s="1">
        <f>YEAR(Tabla1[[#This Row],[Fecha de rev]])</f>
        <v>2025</v>
      </c>
      <c r="R413" s="1">
        <v>2</v>
      </c>
      <c r="S413" s="1" t="s">
        <v>138</v>
      </c>
      <c r="T413" s="1" t="s">
        <v>138</v>
      </c>
      <c r="U413" s="1" t="s">
        <v>138</v>
      </c>
      <c r="V413" s="1" t="s">
        <v>138</v>
      </c>
      <c r="W413" s="1" t="s">
        <v>138</v>
      </c>
      <c r="X413" s="1" t="s">
        <v>138</v>
      </c>
      <c r="Y413" s="1" t="s">
        <v>138</v>
      </c>
      <c r="Z413" s="1" t="str">
        <f>IF(Tabla1[[#This Row],[Bajada]] &lt; 14, "no", "si")</f>
        <v>si</v>
      </c>
      <c r="AA413" s="1">
        <v>45.3</v>
      </c>
      <c r="AB413" s="1">
        <v>31.2</v>
      </c>
      <c r="AC413" s="2" t="s">
        <v>968</v>
      </c>
      <c r="AD413" s="2" t="s">
        <v>957</v>
      </c>
      <c r="AE413" s="1">
        <f>COUNTIF(S413:Z413, "si")</f>
        <v>8</v>
      </c>
      <c r="AF413" s="1" t="s">
        <v>3116</v>
      </c>
    </row>
    <row r="414" spans="1:32" x14ac:dyDescent="0.2">
      <c r="A414" s="14" t="s">
        <v>3106</v>
      </c>
      <c r="B414" s="3" t="s">
        <v>956</v>
      </c>
      <c r="C414" s="27" t="s">
        <v>11</v>
      </c>
      <c r="D414" s="27" t="s">
        <v>404</v>
      </c>
      <c r="E414" s="4" t="s">
        <v>385</v>
      </c>
      <c r="F414" s="4" t="s">
        <v>897</v>
      </c>
      <c r="G414" s="4" t="s">
        <v>1159</v>
      </c>
      <c r="H414" s="3" t="s">
        <v>8</v>
      </c>
      <c r="I414" s="27">
        <v>21.143360000000001</v>
      </c>
      <c r="J414" s="27">
        <v>-101.64295</v>
      </c>
      <c r="K414" s="3" t="s">
        <v>139</v>
      </c>
      <c r="L414" s="5" t="str">
        <f t="shared" si="13"/>
        <v>Ver en Google Maps</v>
      </c>
      <c r="M414" s="15">
        <v>3</v>
      </c>
      <c r="N414" s="7">
        <v>45957</v>
      </c>
      <c r="O414" s="1">
        <f>DAY(Tabla1[[#This Row],[Fecha de rev]])</f>
        <v>27</v>
      </c>
      <c r="P414" s="1">
        <f>MONTH(Tabla1[[#This Row],[Fecha de rev]])</f>
        <v>10</v>
      </c>
      <c r="Q414" s="1">
        <f>YEAR(Tabla1[[#This Row],[Fecha de rev]])</f>
        <v>2025</v>
      </c>
      <c r="R414" s="1">
        <v>2</v>
      </c>
      <c r="S414" s="1" t="s">
        <v>138</v>
      </c>
      <c r="T414" s="1" t="s">
        <v>138</v>
      </c>
      <c r="U414" s="1" t="s">
        <v>138</v>
      </c>
      <c r="V414" s="1" t="s">
        <v>138</v>
      </c>
      <c r="W414" s="1" t="s">
        <v>138</v>
      </c>
      <c r="X414" s="1" t="s">
        <v>138</v>
      </c>
      <c r="Y414" s="1" t="s">
        <v>138</v>
      </c>
      <c r="Z414" s="1" t="str">
        <f>IF(Tabla1[[#This Row],[Bajada]] &lt; 14, "no", "si")</f>
        <v>si</v>
      </c>
      <c r="AA414" s="1">
        <v>46.6</v>
      </c>
      <c r="AB414" s="1">
        <v>17.2</v>
      </c>
      <c r="AC414" s="2" t="s">
        <v>968</v>
      </c>
      <c r="AD414" s="2" t="s">
        <v>957</v>
      </c>
      <c r="AE414" s="1">
        <f t="shared" si="14"/>
        <v>8</v>
      </c>
      <c r="AF414" s="1" t="s">
        <v>3116</v>
      </c>
    </row>
    <row r="415" spans="1:32" x14ac:dyDescent="0.2">
      <c r="A415" s="14">
        <v>1064</v>
      </c>
      <c r="B415" s="3" t="s">
        <v>956</v>
      </c>
      <c r="C415" s="27" t="s">
        <v>14</v>
      </c>
      <c r="D415" s="27" t="s">
        <v>735</v>
      </c>
      <c r="E415" s="4" t="s">
        <v>898</v>
      </c>
      <c r="F415" s="4" t="s">
        <v>899</v>
      </c>
      <c r="G415" s="4" t="s">
        <v>1194</v>
      </c>
      <c r="H415" s="3" t="s">
        <v>8</v>
      </c>
      <c r="I415" s="27">
        <v>21.134526000000001</v>
      </c>
      <c r="J415" s="27">
        <v>-101.652953</v>
      </c>
      <c r="K415" s="3" t="s">
        <v>139</v>
      </c>
      <c r="L415" s="5" t="str">
        <f t="shared" si="13"/>
        <v>Ver en Google Maps</v>
      </c>
      <c r="M415" s="15">
        <v>2</v>
      </c>
      <c r="N415" s="7">
        <v>45955</v>
      </c>
      <c r="O415" s="1">
        <f>DAY(Tabla1[[#This Row],[Fecha de rev]])</f>
        <v>25</v>
      </c>
      <c r="P415" s="1">
        <f>MONTH(Tabla1[[#This Row],[Fecha de rev]])</f>
        <v>10</v>
      </c>
      <c r="Q415" s="1">
        <f>YEAR(Tabla1[[#This Row],[Fecha de rev]])</f>
        <v>2025</v>
      </c>
      <c r="R415" s="1">
        <v>2</v>
      </c>
      <c r="S415" s="1" t="s">
        <v>138</v>
      </c>
      <c r="T415" s="1" t="s">
        <v>138</v>
      </c>
      <c r="U415" s="1" t="s">
        <v>138</v>
      </c>
      <c r="V415" s="1" t="s">
        <v>138</v>
      </c>
      <c r="W415" s="1" t="s">
        <v>138</v>
      </c>
      <c r="X415" s="1" t="s">
        <v>934</v>
      </c>
      <c r="Y415" s="1" t="s">
        <v>934</v>
      </c>
      <c r="Z415" s="1" t="str">
        <f>IF(Tabla1[[#This Row],[Bajada]] &lt; 14, "no", "si")</f>
        <v>no</v>
      </c>
      <c r="AA415" s="1">
        <v>3.5</v>
      </c>
      <c r="AB415" s="1">
        <v>0.28000000000000003</v>
      </c>
      <c r="AC415" s="2" t="s">
        <v>3086</v>
      </c>
      <c r="AE415" s="1">
        <f t="shared" si="14"/>
        <v>5</v>
      </c>
      <c r="AF415" s="1"/>
    </row>
    <row r="416" spans="1:32" x14ac:dyDescent="0.2">
      <c r="A416" s="14">
        <v>1065</v>
      </c>
      <c r="B416" s="3" t="s">
        <v>956</v>
      </c>
      <c r="C416" s="27" t="s">
        <v>429</v>
      </c>
      <c r="D416" s="27" t="s">
        <v>336</v>
      </c>
      <c r="E416" s="4" t="s">
        <v>900</v>
      </c>
      <c r="F416" s="4" t="s">
        <v>901</v>
      </c>
      <c r="G416" s="4" t="s">
        <v>367</v>
      </c>
      <c r="H416" s="3" t="s">
        <v>8</v>
      </c>
      <c r="I416" s="27">
        <v>21.139700000000001</v>
      </c>
      <c r="J416" s="27">
        <v>-101.71977</v>
      </c>
      <c r="K416" s="3"/>
      <c r="L416" s="5" t="str">
        <f t="shared" si="13"/>
        <v>Ver en Google Maps</v>
      </c>
      <c r="M416" s="15">
        <v>2</v>
      </c>
      <c r="O416" s="1">
        <f>DAY(Tabla1[[#This Row],[Fecha de rev]])</f>
        <v>0</v>
      </c>
      <c r="P416" s="1">
        <f>MONTH(Tabla1[[#This Row],[Fecha de rev]])</f>
        <v>1</v>
      </c>
      <c r="Q416" s="1">
        <f>YEAR(Tabla1[[#This Row],[Fecha de rev]])</f>
        <v>1900</v>
      </c>
      <c r="Z416" s="1" t="str">
        <f>IF(Tabla1[[#This Row],[Bajada]] &lt; 14, "no", "si")</f>
        <v>no</v>
      </c>
      <c r="AC416" s="1"/>
      <c r="AF416" s="1"/>
    </row>
    <row r="417" spans="1:32" x14ac:dyDescent="0.2">
      <c r="A417" s="14">
        <v>1066</v>
      </c>
      <c r="B417" s="3" t="s">
        <v>956</v>
      </c>
      <c r="C417" s="27" t="s">
        <v>429</v>
      </c>
      <c r="D417" s="27" t="s">
        <v>132</v>
      </c>
      <c r="E417" s="4" t="s">
        <v>386</v>
      </c>
      <c r="F417" s="4" t="s">
        <v>902</v>
      </c>
      <c r="G417" s="4" t="s">
        <v>1195</v>
      </c>
      <c r="H417" s="3" t="s">
        <v>8</v>
      </c>
      <c r="I417" s="27">
        <v>21.18375</v>
      </c>
      <c r="J417" s="27">
        <v>-101.67068</v>
      </c>
      <c r="K417" s="3" t="s">
        <v>139</v>
      </c>
      <c r="L417" s="5" t="str">
        <f t="shared" si="13"/>
        <v>Ver en Google Maps</v>
      </c>
      <c r="M417" s="15">
        <v>2</v>
      </c>
      <c r="N417" s="7">
        <v>45952</v>
      </c>
      <c r="O417" s="1">
        <f>DAY(Tabla1[[#This Row],[Fecha de rev]])</f>
        <v>22</v>
      </c>
      <c r="P417" s="1">
        <f>MONTH(Tabla1[[#This Row],[Fecha de rev]])</f>
        <v>10</v>
      </c>
      <c r="Q417" s="1">
        <f>YEAR(Tabla1[[#This Row],[Fecha de rev]])</f>
        <v>2025</v>
      </c>
      <c r="R417" s="1">
        <v>2</v>
      </c>
      <c r="S417" s="1" t="s">
        <v>138</v>
      </c>
      <c r="T417" s="1" t="s">
        <v>138</v>
      </c>
      <c r="U417" s="1" t="s">
        <v>138</v>
      </c>
      <c r="V417" s="1" t="s">
        <v>138</v>
      </c>
      <c r="W417" s="1" t="s">
        <v>138</v>
      </c>
      <c r="X417" s="1" t="s">
        <v>138</v>
      </c>
      <c r="Y417" s="1" t="s">
        <v>934</v>
      </c>
      <c r="Z417" s="1" t="str">
        <f>IF(Tabla1[[#This Row],[Bajada]] &lt; 14, "no", "si")</f>
        <v>no</v>
      </c>
      <c r="AA417" s="1">
        <v>0</v>
      </c>
      <c r="AB417" s="1">
        <v>0</v>
      </c>
      <c r="AC417" s="2" t="s">
        <v>3079</v>
      </c>
      <c r="AD417" s="2" t="s">
        <v>957</v>
      </c>
      <c r="AE417" s="1">
        <f t="shared" si="14"/>
        <v>6</v>
      </c>
      <c r="AF417" s="1"/>
    </row>
    <row r="418" spans="1:32" x14ac:dyDescent="0.2">
      <c r="A418" s="14">
        <v>1067</v>
      </c>
      <c r="B418" s="3" t="s">
        <v>956</v>
      </c>
      <c r="C418" s="27" t="s">
        <v>429</v>
      </c>
      <c r="D418" s="27" t="s">
        <v>132</v>
      </c>
      <c r="E418" s="4" t="s">
        <v>387</v>
      </c>
      <c r="F418" s="4" t="s">
        <v>903</v>
      </c>
      <c r="G418" s="4" t="s">
        <v>1105</v>
      </c>
      <c r="H418" s="3" t="s">
        <v>8</v>
      </c>
      <c r="I418" s="27">
        <v>21.081510000000002</v>
      </c>
      <c r="J418" s="27">
        <v>-101.62083</v>
      </c>
      <c r="K418" s="3"/>
      <c r="L418" s="5" t="str">
        <f t="shared" si="13"/>
        <v>Ver en Google Maps</v>
      </c>
      <c r="M418" s="15">
        <v>2</v>
      </c>
      <c r="O418" s="1">
        <f>DAY(Tabla1[[#This Row],[Fecha de rev]])</f>
        <v>0</v>
      </c>
      <c r="P418" s="1">
        <f>MONTH(Tabla1[[#This Row],[Fecha de rev]])</f>
        <v>1</v>
      </c>
      <c r="Q418" s="1">
        <f>YEAR(Tabla1[[#This Row],[Fecha de rev]])</f>
        <v>1900</v>
      </c>
      <c r="Z418" s="1" t="str">
        <f>IF(Tabla1[[#This Row],[Bajada]] &lt; 14, "no", "si")</f>
        <v>no</v>
      </c>
      <c r="AC418" s="1"/>
      <c r="AF418" s="1"/>
    </row>
    <row r="419" spans="1:32" x14ac:dyDescent="0.2">
      <c r="A419" s="14">
        <v>1068</v>
      </c>
      <c r="B419" s="3" t="s">
        <v>956</v>
      </c>
      <c r="C419" s="27" t="s">
        <v>429</v>
      </c>
      <c r="D419" s="27" t="s">
        <v>132</v>
      </c>
      <c r="E419" s="4" t="s">
        <v>388</v>
      </c>
      <c r="F419" s="4" t="s">
        <v>904</v>
      </c>
      <c r="G419" s="4" t="s">
        <v>389</v>
      </c>
      <c r="H419" s="3" t="s">
        <v>8</v>
      </c>
      <c r="I419" s="27">
        <v>21.124140000000001</v>
      </c>
      <c r="J419" s="27">
        <v>-101.63737399999999</v>
      </c>
      <c r="K419" s="3" t="s">
        <v>139</v>
      </c>
      <c r="L419" s="5" t="str">
        <f t="shared" si="13"/>
        <v>Ver en Google Maps</v>
      </c>
      <c r="M419" s="15">
        <v>2</v>
      </c>
      <c r="N419" s="7">
        <v>45955</v>
      </c>
      <c r="O419" s="1">
        <f>DAY(Tabla1[[#This Row],[Fecha de rev]])</f>
        <v>25</v>
      </c>
      <c r="P419" s="1">
        <f>MONTH(Tabla1[[#This Row],[Fecha de rev]])</f>
        <v>10</v>
      </c>
      <c r="Q419" s="1">
        <f>YEAR(Tabla1[[#This Row],[Fecha de rev]])</f>
        <v>2025</v>
      </c>
      <c r="R419" s="1">
        <v>2</v>
      </c>
      <c r="S419" s="1" t="s">
        <v>138</v>
      </c>
      <c r="T419" s="1" t="s">
        <v>138</v>
      </c>
      <c r="U419" s="1" t="s">
        <v>138</v>
      </c>
      <c r="V419" s="1" t="s">
        <v>138</v>
      </c>
      <c r="W419" s="1" t="s">
        <v>138</v>
      </c>
      <c r="X419" s="1" t="s">
        <v>138</v>
      </c>
      <c r="Y419" s="1" t="s">
        <v>138</v>
      </c>
      <c r="Z419" s="1" t="str">
        <f>IF(Tabla1[[#This Row],[Bajada]] &lt; 14, "no", "si")</f>
        <v>no</v>
      </c>
      <c r="AA419" s="1">
        <v>5.35</v>
      </c>
      <c r="AB419" s="1">
        <v>9.08</v>
      </c>
      <c r="AC419" s="2" t="s">
        <v>968</v>
      </c>
      <c r="AD419" s="2" t="s">
        <v>957</v>
      </c>
      <c r="AE419" s="1">
        <f t="shared" si="14"/>
        <v>7</v>
      </c>
      <c r="AF419" s="1"/>
    </row>
    <row r="420" spans="1:32" x14ac:dyDescent="0.2">
      <c r="A420" s="14">
        <v>1071</v>
      </c>
      <c r="B420" s="3" t="s">
        <v>956</v>
      </c>
      <c r="C420" s="27" t="s">
        <v>429</v>
      </c>
      <c r="D420" s="27" t="s">
        <v>132</v>
      </c>
      <c r="E420" s="4" t="s">
        <v>390</v>
      </c>
      <c r="F420" s="4" t="s">
        <v>905</v>
      </c>
      <c r="G420" s="4" t="s">
        <v>1196</v>
      </c>
      <c r="H420" s="3" t="s">
        <v>8</v>
      </c>
      <c r="I420" s="27">
        <v>21.12189</v>
      </c>
      <c r="J420" s="27">
        <v>-101.65131</v>
      </c>
      <c r="K420" s="3" t="s">
        <v>139</v>
      </c>
      <c r="L420" s="5" t="str">
        <f t="shared" si="13"/>
        <v>Ver en Google Maps</v>
      </c>
      <c r="M420" s="15">
        <v>2</v>
      </c>
      <c r="N420" s="7">
        <v>45955</v>
      </c>
      <c r="O420" s="1">
        <f>DAY(Tabla1[[#This Row],[Fecha de rev]])</f>
        <v>25</v>
      </c>
      <c r="P420" s="1">
        <f>MONTH(Tabla1[[#This Row],[Fecha de rev]])</f>
        <v>10</v>
      </c>
      <c r="Q420" s="1">
        <f>YEAR(Tabla1[[#This Row],[Fecha de rev]])</f>
        <v>2025</v>
      </c>
      <c r="R420" s="1">
        <v>2</v>
      </c>
      <c r="S420" s="1" t="s">
        <v>138</v>
      </c>
      <c r="T420" s="1" t="s">
        <v>138</v>
      </c>
      <c r="U420" s="1" t="s">
        <v>138</v>
      </c>
      <c r="V420" s="1" t="s">
        <v>138</v>
      </c>
      <c r="W420" s="1" t="s">
        <v>138</v>
      </c>
      <c r="X420" s="1" t="s">
        <v>138</v>
      </c>
      <c r="Y420" s="1" t="s">
        <v>138</v>
      </c>
      <c r="Z420" s="1" t="str">
        <f>IF(Tabla1[[#This Row],[Bajada]] &lt; 14, "no", "si")</f>
        <v>si</v>
      </c>
      <c r="AA420" s="1">
        <v>27.2</v>
      </c>
      <c r="AB420" s="1">
        <v>8.81</v>
      </c>
      <c r="AC420" s="2" t="s">
        <v>968</v>
      </c>
      <c r="AD420" s="2" t="s">
        <v>957</v>
      </c>
      <c r="AE420" s="1">
        <f t="shared" si="14"/>
        <v>8</v>
      </c>
      <c r="AF420" s="1" t="s">
        <v>3116</v>
      </c>
    </row>
    <row r="421" spans="1:32" x14ac:dyDescent="0.2">
      <c r="A421" s="14">
        <v>1076</v>
      </c>
      <c r="B421" s="3" t="s">
        <v>956</v>
      </c>
      <c r="C421" s="27" t="s">
        <v>429</v>
      </c>
      <c r="D421" s="27" t="s">
        <v>132</v>
      </c>
      <c r="E421" s="4" t="s">
        <v>391</v>
      </c>
      <c r="F421" s="4" t="s">
        <v>906</v>
      </c>
      <c r="G421" s="4" t="s">
        <v>1197</v>
      </c>
      <c r="H421" s="3" t="s">
        <v>8</v>
      </c>
      <c r="I421" s="27">
        <v>21.140526999999999</v>
      </c>
      <c r="J421" s="27">
        <v>-101.717894</v>
      </c>
      <c r="K421" s="3"/>
      <c r="L421" s="5" t="str">
        <f t="shared" si="13"/>
        <v>Ver en Google Maps</v>
      </c>
      <c r="M421" s="15">
        <v>2</v>
      </c>
      <c r="O421" s="1">
        <f>DAY(Tabla1[[#This Row],[Fecha de rev]])</f>
        <v>0</v>
      </c>
      <c r="P421" s="1">
        <f>MONTH(Tabla1[[#This Row],[Fecha de rev]])</f>
        <v>1</v>
      </c>
      <c r="Q421" s="1">
        <f>YEAR(Tabla1[[#This Row],[Fecha de rev]])</f>
        <v>1900</v>
      </c>
      <c r="Z421" s="1" t="str">
        <f>IF(Tabla1[[#This Row],[Bajada]] &lt; 14, "no", "si")</f>
        <v>no</v>
      </c>
      <c r="AC421" s="1"/>
      <c r="AF421" s="1"/>
    </row>
    <row r="422" spans="1:32" x14ac:dyDescent="0.2">
      <c r="A422" s="14">
        <v>1077</v>
      </c>
      <c r="B422" s="3" t="s">
        <v>956</v>
      </c>
      <c r="C422" s="27" t="s">
        <v>429</v>
      </c>
      <c r="D422" s="27" t="s">
        <v>132</v>
      </c>
      <c r="E422" s="4" t="s">
        <v>392</v>
      </c>
      <c r="F422" s="4" t="s">
        <v>907</v>
      </c>
      <c r="G422" s="4" t="s">
        <v>1033</v>
      </c>
      <c r="H422" s="3" t="s">
        <v>8</v>
      </c>
      <c r="I422" s="27">
        <v>21.139303999999999</v>
      </c>
      <c r="J422" s="27">
        <v>-101.755343</v>
      </c>
      <c r="K422" s="3" t="s">
        <v>139</v>
      </c>
      <c r="L422" s="5" t="str">
        <f t="shared" si="13"/>
        <v>Ver en Google Maps</v>
      </c>
      <c r="M422" s="15">
        <v>2</v>
      </c>
      <c r="N422" s="7">
        <v>45960</v>
      </c>
      <c r="O422" s="1">
        <f>DAY(Tabla1[[#This Row],[Fecha de rev]])</f>
        <v>30</v>
      </c>
      <c r="P422" s="1">
        <f>MONTH(Tabla1[[#This Row],[Fecha de rev]])</f>
        <v>10</v>
      </c>
      <c r="Q422" s="1">
        <f>YEAR(Tabla1[[#This Row],[Fecha de rev]])</f>
        <v>2025</v>
      </c>
      <c r="R422" s="1">
        <v>2</v>
      </c>
      <c r="S422" s="1" t="s">
        <v>138</v>
      </c>
      <c r="T422" s="1" t="s">
        <v>138</v>
      </c>
      <c r="U422" s="1" t="s">
        <v>138</v>
      </c>
      <c r="V422" s="1" t="s">
        <v>138</v>
      </c>
      <c r="W422" s="1" t="s">
        <v>138</v>
      </c>
      <c r="X422" s="1" t="s">
        <v>138</v>
      </c>
      <c r="Y422" s="1" t="s">
        <v>138</v>
      </c>
      <c r="Z422" s="1" t="str">
        <f>IF(Tabla1[[#This Row],[Bajada]] &lt; 14, "no", "si")</f>
        <v>si</v>
      </c>
      <c r="AA422" s="1">
        <v>49.6</v>
      </c>
      <c r="AB422" s="1">
        <v>27.6</v>
      </c>
      <c r="AC422" s="2" t="s">
        <v>960</v>
      </c>
      <c r="AD422" s="2" t="s">
        <v>957</v>
      </c>
      <c r="AE422" s="1">
        <f t="shared" si="14"/>
        <v>8</v>
      </c>
      <c r="AF422" s="1"/>
    </row>
    <row r="423" spans="1:32" x14ac:dyDescent="0.2">
      <c r="A423" s="14">
        <v>1078</v>
      </c>
      <c r="B423" s="3" t="s">
        <v>956</v>
      </c>
      <c r="C423" s="27" t="s">
        <v>429</v>
      </c>
      <c r="D423" s="27" t="s">
        <v>132</v>
      </c>
      <c r="E423" s="4" t="s">
        <v>393</v>
      </c>
      <c r="F423" s="4" t="s">
        <v>908</v>
      </c>
      <c r="G423" s="4" t="s">
        <v>1037</v>
      </c>
      <c r="H423" s="3" t="s">
        <v>8</v>
      </c>
      <c r="I423" s="27">
        <v>21.129061</v>
      </c>
      <c r="J423" s="27">
        <v>-101.714563</v>
      </c>
      <c r="K423" s="3"/>
      <c r="L423" s="5" t="str">
        <f t="shared" si="13"/>
        <v>Ver en Google Maps</v>
      </c>
      <c r="M423" s="15">
        <v>2</v>
      </c>
      <c r="O423" s="1">
        <f>DAY(Tabla1[[#This Row],[Fecha de rev]])</f>
        <v>0</v>
      </c>
      <c r="P423" s="1">
        <f>MONTH(Tabla1[[#This Row],[Fecha de rev]])</f>
        <v>1</v>
      </c>
      <c r="Q423" s="1">
        <f>YEAR(Tabla1[[#This Row],[Fecha de rev]])</f>
        <v>1900</v>
      </c>
      <c r="Z423" s="1" t="str">
        <f>IF(Tabla1[[#This Row],[Bajada]] &lt; 14, "no", "si")</f>
        <v>no</v>
      </c>
      <c r="AC423" s="1"/>
      <c r="AF423" s="1"/>
    </row>
    <row r="424" spans="1:32" x14ac:dyDescent="0.2">
      <c r="A424" s="14">
        <v>1079</v>
      </c>
      <c r="B424" s="3" t="s">
        <v>956</v>
      </c>
      <c r="C424" s="27" t="s">
        <v>429</v>
      </c>
      <c r="D424" s="27" t="s">
        <v>132</v>
      </c>
      <c r="E424" s="4" t="s">
        <v>394</v>
      </c>
      <c r="F424" s="4" t="s">
        <v>909</v>
      </c>
      <c r="G424" s="4" t="s">
        <v>998</v>
      </c>
      <c r="H424" s="3" t="s">
        <v>8</v>
      </c>
      <c r="I424" s="27">
        <v>21.122029999999999</v>
      </c>
      <c r="J424" s="27">
        <v>-101.73099000000001</v>
      </c>
      <c r="K424" s="3"/>
      <c r="L424" s="5" t="str">
        <f t="shared" si="13"/>
        <v>Ver en Google Maps</v>
      </c>
      <c r="M424" s="15">
        <v>2</v>
      </c>
      <c r="O424" s="1">
        <f>DAY(Tabla1[[#This Row],[Fecha de rev]])</f>
        <v>0</v>
      </c>
      <c r="P424" s="1">
        <f>MONTH(Tabla1[[#This Row],[Fecha de rev]])</f>
        <v>1</v>
      </c>
      <c r="Q424" s="1">
        <f>YEAR(Tabla1[[#This Row],[Fecha de rev]])</f>
        <v>1900</v>
      </c>
      <c r="Z424" s="1" t="str">
        <f>IF(Tabla1[[#This Row],[Bajada]] &lt; 14, "no", "si")</f>
        <v>no</v>
      </c>
      <c r="AC424" s="1"/>
      <c r="AF424" s="1"/>
    </row>
    <row r="425" spans="1:32" x14ac:dyDescent="0.2">
      <c r="A425" s="14">
        <v>1082</v>
      </c>
      <c r="B425" s="3" t="s">
        <v>956</v>
      </c>
      <c r="C425" s="27" t="s">
        <v>18</v>
      </c>
      <c r="D425" s="27" t="s">
        <v>404</v>
      </c>
      <c r="E425" s="4" t="s">
        <v>134</v>
      </c>
      <c r="F425" s="4" t="s">
        <v>910</v>
      </c>
      <c r="G425" s="4" t="s">
        <v>1198</v>
      </c>
      <c r="H425" s="3" t="s">
        <v>8</v>
      </c>
      <c r="I425" s="27">
        <v>21.087554000000001</v>
      </c>
      <c r="J425" s="27">
        <v>-101.62041600000001</v>
      </c>
      <c r="K425" s="3"/>
      <c r="L425" s="5" t="str">
        <f t="shared" si="13"/>
        <v>Ver en Google Maps</v>
      </c>
      <c r="M425" s="15">
        <v>1</v>
      </c>
      <c r="O425" s="1">
        <f>DAY(Tabla1[[#This Row],[Fecha de rev]])</f>
        <v>0</v>
      </c>
      <c r="P425" s="1">
        <f>MONTH(Tabla1[[#This Row],[Fecha de rev]])</f>
        <v>1</v>
      </c>
      <c r="Q425" s="1">
        <f>YEAR(Tabla1[[#This Row],[Fecha de rev]])</f>
        <v>1900</v>
      </c>
      <c r="Z425" s="1" t="str">
        <f>IF(Tabla1[[#This Row],[Bajada]] &lt; 14, "no", "si")</f>
        <v>no</v>
      </c>
      <c r="AC425" s="1"/>
      <c r="AF425" s="1"/>
    </row>
    <row r="426" spans="1:32" x14ac:dyDescent="0.2">
      <c r="A426" s="14">
        <v>1083</v>
      </c>
      <c r="B426" s="3" t="s">
        <v>956</v>
      </c>
      <c r="C426" s="27" t="s">
        <v>18</v>
      </c>
      <c r="D426" s="27" t="s">
        <v>404</v>
      </c>
      <c r="E426" s="4" t="s">
        <v>395</v>
      </c>
      <c r="F426" s="4" t="s">
        <v>911</v>
      </c>
      <c r="G426" s="4" t="s">
        <v>1198</v>
      </c>
      <c r="H426" s="3" t="s">
        <v>8</v>
      </c>
      <c r="I426" s="27">
        <v>21.087440000000001</v>
      </c>
      <c r="J426" s="27">
        <v>-101.6203</v>
      </c>
      <c r="K426" s="3"/>
      <c r="L426" s="5" t="str">
        <f t="shared" si="13"/>
        <v>Ver en Google Maps</v>
      </c>
      <c r="M426" s="15">
        <v>1</v>
      </c>
      <c r="O426" s="1">
        <f>DAY(Tabla1[[#This Row],[Fecha de rev]])</f>
        <v>0</v>
      </c>
      <c r="P426" s="1">
        <f>MONTH(Tabla1[[#This Row],[Fecha de rev]])</f>
        <v>1</v>
      </c>
      <c r="Q426" s="1">
        <f>YEAR(Tabla1[[#This Row],[Fecha de rev]])</f>
        <v>1900</v>
      </c>
      <c r="Z426" s="1" t="str">
        <f>IF(Tabla1[[#This Row],[Bajada]] &lt; 14, "no", "si")</f>
        <v>no</v>
      </c>
      <c r="AC426" s="1"/>
      <c r="AF426" s="1"/>
    </row>
    <row r="427" spans="1:32" x14ac:dyDescent="0.2">
      <c r="A427" s="14">
        <v>1084</v>
      </c>
      <c r="B427" s="3" t="s">
        <v>956</v>
      </c>
      <c r="C427" s="27" t="s">
        <v>18</v>
      </c>
      <c r="D427" s="27" t="s">
        <v>404</v>
      </c>
      <c r="E427" s="4" t="s">
        <v>396</v>
      </c>
      <c r="F427" s="4" t="s">
        <v>912</v>
      </c>
      <c r="G427" s="4" t="s">
        <v>1198</v>
      </c>
      <c r="H427" s="3" t="s">
        <v>8</v>
      </c>
      <c r="I427" s="27">
        <v>21.087302000000001</v>
      </c>
      <c r="J427" s="27">
        <v>-101.620121</v>
      </c>
      <c r="K427" s="3"/>
      <c r="L427" s="5" t="str">
        <f t="shared" si="13"/>
        <v>Ver en Google Maps</v>
      </c>
      <c r="M427" s="15">
        <v>1</v>
      </c>
      <c r="O427" s="1">
        <f>DAY(Tabla1[[#This Row],[Fecha de rev]])</f>
        <v>0</v>
      </c>
      <c r="P427" s="1">
        <f>MONTH(Tabla1[[#This Row],[Fecha de rev]])</f>
        <v>1</v>
      </c>
      <c r="Q427" s="1">
        <f>YEAR(Tabla1[[#This Row],[Fecha de rev]])</f>
        <v>1900</v>
      </c>
      <c r="Z427" s="1" t="str">
        <f>IF(Tabla1[[#This Row],[Bajada]] &lt; 14, "no", "si")</f>
        <v>no</v>
      </c>
      <c r="AC427" s="1"/>
      <c r="AF427" s="1"/>
    </row>
    <row r="428" spans="1:32" x14ac:dyDescent="0.2">
      <c r="A428" s="14">
        <v>1086</v>
      </c>
      <c r="B428" s="3" t="s">
        <v>956</v>
      </c>
      <c r="C428" s="27" t="s">
        <v>18</v>
      </c>
      <c r="D428" s="27" t="s">
        <v>404</v>
      </c>
      <c r="E428" s="4" t="s">
        <v>397</v>
      </c>
      <c r="F428" s="4" t="s">
        <v>913</v>
      </c>
      <c r="G428" s="4" t="s">
        <v>1199</v>
      </c>
      <c r="H428" s="3" t="s">
        <v>8</v>
      </c>
      <c r="I428" s="27">
        <v>21.153790000000001</v>
      </c>
      <c r="J428" s="27">
        <v>-101.70484999999999</v>
      </c>
      <c r="K428" s="3" t="s">
        <v>139</v>
      </c>
      <c r="L428" s="5" t="str">
        <f t="shared" si="13"/>
        <v>Ver en Google Maps</v>
      </c>
      <c r="M428" s="15">
        <v>2</v>
      </c>
      <c r="N428" s="7">
        <v>45958</v>
      </c>
      <c r="O428" s="1">
        <f>DAY(Tabla1[[#This Row],[Fecha de rev]])</f>
        <v>28</v>
      </c>
      <c r="P428" s="1">
        <f>MONTH(Tabla1[[#This Row],[Fecha de rev]])</f>
        <v>10</v>
      </c>
      <c r="Q428" s="1">
        <f>YEAR(Tabla1[[#This Row],[Fecha de rev]])</f>
        <v>2025</v>
      </c>
      <c r="R428" s="1">
        <v>2</v>
      </c>
      <c r="S428" s="1" t="s">
        <v>138</v>
      </c>
      <c r="T428" s="1" t="s">
        <v>138</v>
      </c>
      <c r="U428" s="1" t="s">
        <v>138</v>
      </c>
      <c r="V428" s="1" t="s">
        <v>138</v>
      </c>
      <c r="W428" s="1" t="s">
        <v>138</v>
      </c>
      <c r="X428" s="1" t="s">
        <v>138</v>
      </c>
      <c r="Y428" s="1" t="s">
        <v>138</v>
      </c>
      <c r="Z428" s="1" t="str">
        <f>IF(Tabla1[[#This Row],[Bajada]] &lt; 14, "no", "si")</f>
        <v>si</v>
      </c>
      <c r="AA428" s="1">
        <v>45.8</v>
      </c>
      <c r="AB428" s="1">
        <v>24.9</v>
      </c>
      <c r="AC428" s="2" t="s">
        <v>960</v>
      </c>
      <c r="AD428" s="2" t="s">
        <v>957</v>
      </c>
      <c r="AE428" s="1">
        <f t="shared" si="14"/>
        <v>8</v>
      </c>
      <c r="AF428" s="1" t="s">
        <v>3116</v>
      </c>
    </row>
    <row r="429" spans="1:32" x14ac:dyDescent="0.2">
      <c r="A429" s="14">
        <v>1094</v>
      </c>
      <c r="B429" s="3" t="s">
        <v>956</v>
      </c>
      <c r="C429" s="27" t="s">
        <v>14</v>
      </c>
      <c r="D429" s="27" t="s">
        <v>404</v>
      </c>
      <c r="E429" s="4" t="s">
        <v>135</v>
      </c>
      <c r="F429" s="4" t="s">
        <v>914</v>
      </c>
      <c r="G429" s="4" t="s">
        <v>1200</v>
      </c>
      <c r="H429" s="3" t="s">
        <v>8</v>
      </c>
      <c r="I429" s="27">
        <v>21.098209000000001</v>
      </c>
      <c r="J429" s="27">
        <v>-101.64255</v>
      </c>
      <c r="K429" s="3"/>
      <c r="L429" s="5" t="str">
        <f t="shared" si="13"/>
        <v>Ver en Google Maps</v>
      </c>
      <c r="M429" s="15">
        <v>1</v>
      </c>
      <c r="O429" s="1">
        <f>DAY(Tabla1[[#This Row],[Fecha de rev]])</f>
        <v>0</v>
      </c>
      <c r="P429" s="1">
        <f>MONTH(Tabla1[[#This Row],[Fecha de rev]])</f>
        <v>1</v>
      </c>
      <c r="Q429" s="1">
        <f>YEAR(Tabla1[[#This Row],[Fecha de rev]])</f>
        <v>1900</v>
      </c>
      <c r="Z429" s="1" t="str">
        <f>IF(Tabla1[[#This Row],[Bajada]] &lt; 14, "no", "si")</f>
        <v>no</v>
      </c>
      <c r="AC429" s="1"/>
      <c r="AF429" s="1"/>
    </row>
    <row r="430" spans="1:32" x14ac:dyDescent="0.2">
      <c r="A430" s="14">
        <v>1095</v>
      </c>
      <c r="B430" s="3" t="s">
        <v>956</v>
      </c>
      <c r="C430" s="27" t="s">
        <v>14</v>
      </c>
      <c r="D430" s="27" t="s">
        <v>404</v>
      </c>
      <c r="E430" s="4" t="s">
        <v>398</v>
      </c>
      <c r="F430" s="4" t="s">
        <v>915</v>
      </c>
      <c r="G430" s="4" t="s">
        <v>360</v>
      </c>
      <c r="H430" s="3" t="s">
        <v>8</v>
      </c>
      <c r="I430" s="27">
        <v>21.12623</v>
      </c>
      <c r="J430" s="27">
        <v>-101.68548</v>
      </c>
      <c r="K430" s="3" t="s">
        <v>139</v>
      </c>
      <c r="L430" s="5" t="str">
        <f t="shared" si="13"/>
        <v>Ver en Google Maps</v>
      </c>
      <c r="M430" s="15">
        <v>2</v>
      </c>
      <c r="N430" s="7">
        <v>45954</v>
      </c>
      <c r="O430" s="1">
        <f>DAY(Tabla1[[#This Row],[Fecha de rev]])</f>
        <v>24</v>
      </c>
      <c r="P430" s="1">
        <f>MONTH(Tabla1[[#This Row],[Fecha de rev]])</f>
        <v>10</v>
      </c>
      <c r="Q430" s="1">
        <f>YEAR(Tabla1[[#This Row],[Fecha de rev]])</f>
        <v>2025</v>
      </c>
      <c r="R430" s="1">
        <v>2</v>
      </c>
      <c r="S430" s="1" t="s">
        <v>138</v>
      </c>
      <c r="T430" s="1" t="s">
        <v>138</v>
      </c>
      <c r="U430" s="1" t="s">
        <v>138</v>
      </c>
      <c r="V430" s="1" t="s">
        <v>934</v>
      </c>
      <c r="W430" s="1" t="s">
        <v>138</v>
      </c>
      <c r="X430" s="1" t="s">
        <v>138</v>
      </c>
      <c r="Y430" s="1" t="s">
        <v>138</v>
      </c>
      <c r="Z430" s="1" t="str">
        <f>IF(Tabla1[[#This Row],[Bajada]] &lt; 14, "no", "si")</f>
        <v>no</v>
      </c>
      <c r="AA430" s="1">
        <v>0</v>
      </c>
      <c r="AB430" s="1">
        <v>0</v>
      </c>
      <c r="AC430" s="2" t="s">
        <v>3081</v>
      </c>
      <c r="AD430" s="2" t="s">
        <v>957</v>
      </c>
      <c r="AE430" s="1">
        <f t="shared" si="14"/>
        <v>6</v>
      </c>
      <c r="AF430" s="1"/>
    </row>
    <row r="431" spans="1:32" x14ac:dyDescent="0.2">
      <c r="A431" s="14">
        <v>1103</v>
      </c>
      <c r="B431" s="3" t="s">
        <v>956</v>
      </c>
      <c r="C431" s="27" t="s">
        <v>429</v>
      </c>
      <c r="D431" s="27" t="s">
        <v>132</v>
      </c>
      <c r="E431" s="4" t="s">
        <v>136</v>
      </c>
      <c r="F431" s="4" t="s">
        <v>916</v>
      </c>
      <c r="G431" s="4" t="s">
        <v>1200</v>
      </c>
      <c r="H431" s="3" t="s">
        <v>8</v>
      </c>
      <c r="I431" s="27">
        <v>21.09422</v>
      </c>
      <c r="J431" s="27">
        <v>-101.64615999999999</v>
      </c>
      <c r="K431" s="3"/>
      <c r="L431" s="5" t="str">
        <f t="shared" si="13"/>
        <v>Ver en Google Maps</v>
      </c>
      <c r="M431" s="15">
        <v>2</v>
      </c>
      <c r="O431" s="1">
        <f>DAY(Tabla1[[#This Row],[Fecha de rev]])</f>
        <v>0</v>
      </c>
      <c r="P431" s="1">
        <f>MONTH(Tabla1[[#This Row],[Fecha de rev]])</f>
        <v>1</v>
      </c>
      <c r="Q431" s="1">
        <f>YEAR(Tabla1[[#This Row],[Fecha de rev]])</f>
        <v>1900</v>
      </c>
      <c r="Z431" s="1" t="str">
        <f>IF(Tabla1[[#This Row],[Bajada]] &lt; 14, "no", "si")</f>
        <v>no</v>
      </c>
      <c r="AC431" s="1"/>
      <c r="AF431" s="1"/>
    </row>
    <row r="432" spans="1:32" x14ac:dyDescent="0.2">
      <c r="A432" s="14">
        <v>1104</v>
      </c>
      <c r="B432" s="3" t="s">
        <v>956</v>
      </c>
      <c r="C432" s="27" t="s">
        <v>429</v>
      </c>
      <c r="D432" s="27" t="s">
        <v>132</v>
      </c>
      <c r="E432" s="4" t="s">
        <v>137</v>
      </c>
      <c r="F432" s="4" t="s">
        <v>917</v>
      </c>
      <c r="G432" s="4" t="s">
        <v>1201</v>
      </c>
      <c r="H432" s="3" t="s">
        <v>8</v>
      </c>
      <c r="I432" s="27">
        <v>21.080500000000001</v>
      </c>
      <c r="J432" s="27">
        <v>-101.6343</v>
      </c>
      <c r="K432" s="3"/>
      <c r="L432" s="5" t="str">
        <f t="shared" si="13"/>
        <v>Ver en Google Maps</v>
      </c>
      <c r="M432" s="15">
        <v>2</v>
      </c>
      <c r="O432" s="1">
        <f>DAY(Tabla1[[#This Row],[Fecha de rev]])</f>
        <v>0</v>
      </c>
      <c r="P432" s="1">
        <f>MONTH(Tabla1[[#This Row],[Fecha de rev]])</f>
        <v>1</v>
      </c>
      <c r="Q432" s="1">
        <f>YEAR(Tabla1[[#This Row],[Fecha de rev]])</f>
        <v>1900</v>
      </c>
      <c r="Z432" s="1" t="str">
        <f>IF(Tabla1[[#This Row],[Bajada]] &lt; 14, "no", "si")</f>
        <v>no</v>
      </c>
      <c r="AC432" s="1"/>
      <c r="AF432" s="1"/>
    </row>
    <row r="433" spans="1:32" x14ac:dyDescent="0.2">
      <c r="A433" s="14">
        <v>1105</v>
      </c>
      <c r="B433" s="3" t="s">
        <v>956</v>
      </c>
      <c r="C433" s="27" t="s">
        <v>429</v>
      </c>
      <c r="D433" s="27" t="s">
        <v>132</v>
      </c>
      <c r="E433" s="4" t="s">
        <v>399</v>
      </c>
      <c r="F433" s="4" t="s">
        <v>918</v>
      </c>
      <c r="G433" s="4" t="s">
        <v>1009</v>
      </c>
      <c r="H433" s="3" t="s">
        <v>8</v>
      </c>
      <c r="I433" s="27">
        <v>21.108550000000001</v>
      </c>
      <c r="J433" s="27">
        <v>-101.69425</v>
      </c>
      <c r="K433" s="3" t="s">
        <v>139</v>
      </c>
      <c r="L433" s="5" t="str">
        <f t="shared" si="13"/>
        <v>Ver en Google Maps</v>
      </c>
      <c r="M433" s="15">
        <v>2</v>
      </c>
      <c r="N433" s="7"/>
      <c r="O433" s="1">
        <f>DAY(Tabla1[[#This Row],[Fecha de rev]])</f>
        <v>0</v>
      </c>
      <c r="P433" s="1">
        <f>MONTH(Tabla1[[#This Row],[Fecha de rev]])</f>
        <v>1</v>
      </c>
      <c r="Q433" s="1">
        <f>YEAR(Tabla1[[#This Row],[Fecha de rev]])</f>
        <v>1900</v>
      </c>
      <c r="R433" s="1">
        <v>2</v>
      </c>
      <c r="S433" s="1" t="s">
        <v>138</v>
      </c>
      <c r="T433" s="1" t="s">
        <v>138</v>
      </c>
      <c r="U433" s="1" t="s">
        <v>138</v>
      </c>
      <c r="V433" s="1" t="s">
        <v>138</v>
      </c>
      <c r="W433" s="1" t="s">
        <v>138</v>
      </c>
      <c r="X433" s="1" t="s">
        <v>138</v>
      </c>
      <c r="Y433" s="1" t="s">
        <v>138</v>
      </c>
      <c r="Z433" s="1" t="str">
        <f>IF(Tabla1[[#This Row],[Bajada]] &lt; 14, "no", "si")</f>
        <v>no</v>
      </c>
      <c r="AC433" s="2" t="s">
        <v>961</v>
      </c>
      <c r="AD433" s="2" t="s">
        <v>957</v>
      </c>
      <c r="AE433" s="1">
        <f t="shared" si="14"/>
        <v>7</v>
      </c>
      <c r="AF433" s="1"/>
    </row>
    <row r="434" spans="1:32" x14ac:dyDescent="0.2">
      <c r="A434" s="14">
        <v>1106</v>
      </c>
      <c r="B434" s="3" t="s">
        <v>956</v>
      </c>
      <c r="C434" s="27" t="s">
        <v>429</v>
      </c>
      <c r="D434" s="27" t="s">
        <v>132</v>
      </c>
      <c r="E434" s="4" t="s">
        <v>400</v>
      </c>
      <c r="F434" s="4" t="s">
        <v>919</v>
      </c>
      <c r="G434" s="4" t="s">
        <v>23</v>
      </c>
      <c r="H434" s="3" t="s">
        <v>8</v>
      </c>
      <c r="I434" s="27">
        <v>21.10596</v>
      </c>
      <c r="J434" s="27">
        <v>-101.70863</v>
      </c>
      <c r="K434" s="3"/>
      <c r="L434" s="5" t="str">
        <f t="shared" si="13"/>
        <v>Ver en Google Maps</v>
      </c>
      <c r="M434" s="15">
        <v>2</v>
      </c>
      <c r="O434" s="1">
        <f>DAY(Tabla1[[#This Row],[Fecha de rev]])</f>
        <v>0</v>
      </c>
      <c r="P434" s="1">
        <f>MONTH(Tabla1[[#This Row],[Fecha de rev]])</f>
        <v>1</v>
      </c>
      <c r="Q434" s="1">
        <f>YEAR(Tabla1[[#This Row],[Fecha de rev]])</f>
        <v>1900</v>
      </c>
      <c r="Z434" s="1" t="str">
        <f>IF(Tabla1[[#This Row],[Bajada]] &lt; 14, "no", "si")</f>
        <v>no</v>
      </c>
      <c r="AC434" s="1"/>
      <c r="AF434" s="1"/>
    </row>
    <row r="435" spans="1:32" x14ac:dyDescent="0.2">
      <c r="A435" s="14">
        <v>1110</v>
      </c>
      <c r="B435" s="3" t="s">
        <v>956</v>
      </c>
      <c r="C435" s="27" t="s">
        <v>429</v>
      </c>
      <c r="D435" s="27" t="s">
        <v>132</v>
      </c>
      <c r="E435" s="4" t="s">
        <v>401</v>
      </c>
      <c r="F435" s="4" t="s">
        <v>920</v>
      </c>
      <c r="G435" s="4" t="s">
        <v>1044</v>
      </c>
      <c r="H435" s="3" t="s">
        <v>8</v>
      </c>
      <c r="I435" s="27">
        <v>21.096309999999999</v>
      </c>
      <c r="J435" s="27">
        <v>-101.59954999999999</v>
      </c>
      <c r="K435" s="3" t="s">
        <v>139</v>
      </c>
      <c r="L435" s="5" t="str">
        <f t="shared" si="13"/>
        <v>Ver en Google Maps</v>
      </c>
      <c r="M435" s="15">
        <v>2</v>
      </c>
      <c r="N435" s="7">
        <v>45957</v>
      </c>
      <c r="O435" s="1">
        <f>DAY(Tabla1[[#This Row],[Fecha de rev]])</f>
        <v>27</v>
      </c>
      <c r="P435" s="1">
        <f>MONTH(Tabla1[[#This Row],[Fecha de rev]])</f>
        <v>10</v>
      </c>
      <c r="Q435" s="1">
        <f>YEAR(Tabla1[[#This Row],[Fecha de rev]])</f>
        <v>2025</v>
      </c>
      <c r="R435" s="1">
        <v>2</v>
      </c>
      <c r="S435" s="1" t="s">
        <v>138</v>
      </c>
      <c r="T435" s="1" t="s">
        <v>138</v>
      </c>
      <c r="U435" s="1" t="s">
        <v>138</v>
      </c>
      <c r="V435" s="1" t="s">
        <v>138</v>
      </c>
      <c r="W435" s="1" t="s">
        <v>138</v>
      </c>
      <c r="X435" s="1" t="s">
        <v>138</v>
      </c>
      <c r="Y435" s="1" t="s">
        <v>138</v>
      </c>
      <c r="Z435" s="1" t="str">
        <f>IF(Tabla1[[#This Row],[Bajada]] &lt; 14, "no", "si")</f>
        <v>si</v>
      </c>
      <c r="AA435" s="1">
        <v>22.2</v>
      </c>
      <c r="AB435" s="1">
        <v>3.27</v>
      </c>
      <c r="AC435" s="2" t="s">
        <v>968</v>
      </c>
      <c r="AD435" s="2" t="s">
        <v>957</v>
      </c>
      <c r="AE435" s="1">
        <f t="shared" si="14"/>
        <v>8</v>
      </c>
      <c r="AF435" s="1" t="s">
        <v>3116</v>
      </c>
    </row>
    <row r="436" spans="1:32" ht="12.75" thickBot="1" x14ac:dyDescent="0.25">
      <c r="A436" s="16">
        <v>1121</v>
      </c>
      <c r="B436" s="17" t="s">
        <v>956</v>
      </c>
      <c r="C436" s="28" t="s">
        <v>429</v>
      </c>
      <c r="D436" s="28" t="s">
        <v>15</v>
      </c>
      <c r="E436" s="18" t="s">
        <v>921</v>
      </c>
      <c r="F436" s="18" t="s">
        <v>922</v>
      </c>
      <c r="G436" s="18" t="s">
        <v>1159</v>
      </c>
      <c r="H436" s="17" t="s">
        <v>8</v>
      </c>
      <c r="I436" s="28">
        <v>21.139892</v>
      </c>
      <c r="J436" s="28">
        <v>-101.64966699999999</v>
      </c>
      <c r="K436" s="17" t="s">
        <v>139</v>
      </c>
      <c r="L436" s="19" t="str">
        <f t="shared" si="13"/>
        <v>Ver en Google Maps</v>
      </c>
      <c r="M436" s="20">
        <v>2</v>
      </c>
      <c r="N436" s="7">
        <v>45955</v>
      </c>
      <c r="O436" s="1">
        <f>DAY(Tabla1[[#This Row],[Fecha de rev]])</f>
        <v>25</v>
      </c>
      <c r="P436" s="1">
        <f>MONTH(Tabla1[[#This Row],[Fecha de rev]])</f>
        <v>10</v>
      </c>
      <c r="Q436" s="1">
        <f>YEAR(Tabla1[[#This Row],[Fecha de rev]])</f>
        <v>2025</v>
      </c>
      <c r="R436" s="1">
        <v>2</v>
      </c>
      <c r="S436" s="1" t="s">
        <v>138</v>
      </c>
      <c r="T436" s="1" t="s">
        <v>138</v>
      </c>
      <c r="U436" s="1" t="s">
        <v>138</v>
      </c>
      <c r="V436" s="1" t="s">
        <v>138</v>
      </c>
      <c r="W436" s="1" t="s">
        <v>138</v>
      </c>
      <c r="X436" s="1" t="s">
        <v>138</v>
      </c>
      <c r="Y436" s="1" t="s">
        <v>138</v>
      </c>
      <c r="Z436" s="1" t="str">
        <f>IF(Tabla1[[#This Row],[Bajada]] &lt; 14, "no", "si")</f>
        <v>si</v>
      </c>
      <c r="AA436" s="1">
        <v>32.4</v>
      </c>
      <c r="AB436" s="1">
        <v>17.600000000000001</v>
      </c>
      <c r="AC436" s="2" t="s">
        <v>968</v>
      </c>
      <c r="AD436" s="2" t="s">
        <v>957</v>
      </c>
      <c r="AE436" s="1">
        <f t="shared" si="14"/>
        <v>8</v>
      </c>
      <c r="AF436" s="1" t="s">
        <v>3116</v>
      </c>
    </row>
    <row r="437" spans="1:32" x14ac:dyDescent="0.2">
      <c r="A437" s="30" t="s">
        <v>1407</v>
      </c>
      <c r="B437" s="31" t="s">
        <v>1205</v>
      </c>
      <c r="C437" s="33" t="s">
        <v>11</v>
      </c>
      <c r="D437" s="33" t="s">
        <v>404</v>
      </c>
      <c r="E437" s="32" t="s">
        <v>1206</v>
      </c>
      <c r="F437" s="32" t="s">
        <v>1207</v>
      </c>
      <c r="G437" s="32" t="s">
        <v>1106</v>
      </c>
      <c r="H437" s="31" t="s">
        <v>1208</v>
      </c>
      <c r="I437" s="33">
        <v>20.950721000000001</v>
      </c>
      <c r="J437" s="33">
        <v>-101.421764</v>
      </c>
      <c r="K437" s="31" t="s">
        <v>139</v>
      </c>
      <c r="L437" s="34" t="str">
        <f t="shared" si="13"/>
        <v>Ver en Google Maps</v>
      </c>
      <c r="M437" s="35">
        <v>1</v>
      </c>
      <c r="N437" s="7"/>
      <c r="O437" s="1">
        <f>DAY(Tabla1[[#This Row],[Fecha de rev]])</f>
        <v>0</v>
      </c>
      <c r="P437" s="1">
        <f>MONTH(Tabla1[[#This Row],[Fecha de rev]])</f>
        <v>1</v>
      </c>
      <c r="Q437" s="1">
        <f>YEAR(Tabla1[[#This Row],[Fecha de rev]])</f>
        <v>1900</v>
      </c>
      <c r="R437" s="1">
        <v>2</v>
      </c>
      <c r="S437" s="1" t="s">
        <v>138</v>
      </c>
      <c r="T437" s="1" t="s">
        <v>138</v>
      </c>
      <c r="U437" s="1" t="s">
        <v>138</v>
      </c>
      <c r="V437" s="1" t="s">
        <v>138</v>
      </c>
      <c r="W437" s="1" t="s">
        <v>138</v>
      </c>
      <c r="X437" s="1" t="s">
        <v>138</v>
      </c>
      <c r="Y437" s="1" t="s">
        <v>138</v>
      </c>
      <c r="Z437" s="1" t="str">
        <f>IF(Tabla1[[#This Row],[Bajada]] &lt; 14, "no", "si")</f>
        <v>no</v>
      </c>
      <c r="AC437" s="2" t="s">
        <v>968</v>
      </c>
      <c r="AD437" s="2" t="s">
        <v>1404</v>
      </c>
      <c r="AE437" s="1">
        <f t="shared" si="14"/>
        <v>7</v>
      </c>
      <c r="AF437" s="1"/>
    </row>
    <row r="438" spans="1:32" x14ac:dyDescent="0.2">
      <c r="A438" s="14" t="s">
        <v>1406</v>
      </c>
      <c r="B438" s="3" t="s">
        <v>1205</v>
      </c>
      <c r="C438" s="27" t="s">
        <v>11</v>
      </c>
      <c r="D438" s="27" t="s">
        <v>404</v>
      </c>
      <c r="E438" s="4" t="s">
        <v>1206</v>
      </c>
      <c r="F438" s="4" t="s">
        <v>1207</v>
      </c>
      <c r="G438" s="4" t="s">
        <v>1106</v>
      </c>
      <c r="H438" s="3" t="s">
        <v>1208</v>
      </c>
      <c r="I438" s="27">
        <v>20.950721000000001</v>
      </c>
      <c r="J438" s="27">
        <v>-101.421764</v>
      </c>
      <c r="K438" s="3" t="s">
        <v>139</v>
      </c>
      <c r="L438" s="5" t="str">
        <f>HYPERLINK("https://www.google.com/maps?q=" &amp; I438 &amp; "," &amp; J438, "Ver en Google Maps")</f>
        <v>Ver en Google Maps</v>
      </c>
      <c r="M438" s="15">
        <v>1</v>
      </c>
      <c r="N438" s="7"/>
      <c r="O438" s="1">
        <f>DAY(Tabla1[[#This Row],[Fecha de rev]])</f>
        <v>0</v>
      </c>
      <c r="P438" s="1">
        <f>MONTH(Tabla1[[#This Row],[Fecha de rev]])</f>
        <v>1</v>
      </c>
      <c r="Q438" s="1">
        <f>YEAR(Tabla1[[#This Row],[Fecha de rev]])</f>
        <v>1900</v>
      </c>
      <c r="R438" s="1">
        <v>2</v>
      </c>
      <c r="S438" s="1" t="s">
        <v>138</v>
      </c>
      <c r="T438" s="1" t="s">
        <v>138</v>
      </c>
      <c r="U438" s="1" t="s">
        <v>138</v>
      </c>
      <c r="V438" s="1" t="s">
        <v>138</v>
      </c>
      <c r="W438" s="1" t="s">
        <v>138</v>
      </c>
      <c r="X438" s="1" t="s">
        <v>138</v>
      </c>
      <c r="Y438" s="1" t="s">
        <v>138</v>
      </c>
      <c r="Z438" s="1" t="str">
        <f>IF(Tabla1[[#This Row],[Bajada]] &lt; 14, "no", "si")</f>
        <v>no</v>
      </c>
      <c r="AC438" s="2" t="s">
        <v>968</v>
      </c>
      <c r="AD438" s="2" t="s">
        <v>1404</v>
      </c>
      <c r="AE438" s="1">
        <f t="shared" si="14"/>
        <v>7</v>
      </c>
      <c r="AF438" s="1"/>
    </row>
    <row r="439" spans="1:32" x14ac:dyDescent="0.2">
      <c r="A439" s="14">
        <v>28</v>
      </c>
      <c r="B439" s="3" t="s">
        <v>1205</v>
      </c>
      <c r="C439" s="27" t="s">
        <v>7</v>
      </c>
      <c r="D439" s="27" t="s">
        <v>404</v>
      </c>
      <c r="E439" s="4" t="s">
        <v>1209</v>
      </c>
      <c r="F439" s="4" t="s">
        <v>1210</v>
      </c>
      <c r="G439" s="4" t="s">
        <v>1798</v>
      </c>
      <c r="H439" s="3" t="s">
        <v>1208</v>
      </c>
      <c r="I439" s="27">
        <v>20.938929000000002</v>
      </c>
      <c r="J439" s="27">
        <v>-101.433953</v>
      </c>
      <c r="K439" s="3" t="s">
        <v>139</v>
      </c>
      <c r="L439" s="5" t="str">
        <f t="shared" si="13"/>
        <v>Ver en Google Maps</v>
      </c>
      <c r="M439" s="15">
        <v>2</v>
      </c>
      <c r="N439" s="7"/>
      <c r="O439" s="1">
        <f>DAY(Tabla1[[#This Row],[Fecha de rev]])</f>
        <v>0</v>
      </c>
      <c r="P439" s="1">
        <f>MONTH(Tabla1[[#This Row],[Fecha de rev]])</f>
        <v>1</v>
      </c>
      <c r="Q439" s="1">
        <f>YEAR(Tabla1[[#This Row],[Fecha de rev]])</f>
        <v>1900</v>
      </c>
      <c r="R439" s="1">
        <v>2</v>
      </c>
      <c r="S439" s="1" t="s">
        <v>138</v>
      </c>
      <c r="T439" s="1" t="s">
        <v>138</v>
      </c>
      <c r="U439" s="1" t="s">
        <v>138</v>
      </c>
      <c r="V439" s="1" t="s">
        <v>138</v>
      </c>
      <c r="W439" s="1" t="s">
        <v>138</v>
      </c>
      <c r="X439" s="1" t="s">
        <v>138</v>
      </c>
      <c r="Y439" s="1" t="s">
        <v>138</v>
      </c>
      <c r="Z439" s="1" t="str">
        <f>IF(Tabla1[[#This Row],[Bajada]] &lt; 14, "no", "si")</f>
        <v>no</v>
      </c>
      <c r="AC439" s="2" t="s">
        <v>968</v>
      </c>
      <c r="AD439" s="2" t="s">
        <v>1404</v>
      </c>
      <c r="AE439" s="1">
        <f t="shared" si="14"/>
        <v>7</v>
      </c>
      <c r="AF439" s="1"/>
    </row>
    <row r="440" spans="1:32" x14ac:dyDescent="0.2">
      <c r="A440" s="14">
        <v>29</v>
      </c>
      <c r="B440" s="3" t="s">
        <v>1205</v>
      </c>
      <c r="C440" s="27" t="s">
        <v>7</v>
      </c>
      <c r="D440" s="27" t="s">
        <v>404</v>
      </c>
      <c r="E440" s="4" t="s">
        <v>1211</v>
      </c>
      <c r="F440" s="4" t="s">
        <v>1212</v>
      </c>
      <c r="G440" s="4" t="s">
        <v>1106</v>
      </c>
      <c r="H440" s="3" t="s">
        <v>1208</v>
      </c>
      <c r="I440" s="27">
        <v>20.943666</v>
      </c>
      <c r="J440" s="27">
        <v>-101.426964</v>
      </c>
      <c r="K440" s="3" t="s">
        <v>139</v>
      </c>
      <c r="L440" s="5" t="str">
        <f t="shared" si="13"/>
        <v>Ver en Google Maps</v>
      </c>
      <c r="M440" s="15">
        <v>1</v>
      </c>
      <c r="N440" s="7"/>
      <c r="O440" s="1">
        <f>DAY(Tabla1[[#This Row],[Fecha de rev]])</f>
        <v>0</v>
      </c>
      <c r="P440" s="1">
        <f>MONTH(Tabla1[[#This Row],[Fecha de rev]])</f>
        <v>1</v>
      </c>
      <c r="Q440" s="1">
        <f>YEAR(Tabla1[[#This Row],[Fecha de rev]])</f>
        <v>1900</v>
      </c>
      <c r="R440" s="1">
        <v>2</v>
      </c>
      <c r="S440" s="1" t="s">
        <v>138</v>
      </c>
      <c r="T440" s="1" t="s">
        <v>138</v>
      </c>
      <c r="U440" s="1" t="s">
        <v>138</v>
      </c>
      <c r="V440" s="1" t="s">
        <v>138</v>
      </c>
      <c r="W440" s="1" t="s">
        <v>138</v>
      </c>
      <c r="X440" s="1" t="s">
        <v>138</v>
      </c>
      <c r="Y440" s="1" t="s">
        <v>138</v>
      </c>
      <c r="Z440" s="1" t="str">
        <f>IF(Tabla1[[#This Row],[Bajada]] &lt; 14, "no", "si")</f>
        <v>no</v>
      </c>
      <c r="AC440" s="2" t="s">
        <v>1413</v>
      </c>
      <c r="AD440" s="2" t="s">
        <v>1404</v>
      </c>
      <c r="AE440" s="1">
        <f t="shared" si="14"/>
        <v>7</v>
      </c>
      <c r="AF440" s="1"/>
    </row>
    <row r="441" spans="1:32" x14ac:dyDescent="0.2">
      <c r="A441" s="14">
        <v>30</v>
      </c>
      <c r="B441" s="3" t="s">
        <v>1205</v>
      </c>
      <c r="C441" s="27" t="s">
        <v>7</v>
      </c>
      <c r="D441" s="27" t="s">
        <v>404</v>
      </c>
      <c r="E441" s="4" t="s">
        <v>1214</v>
      </c>
      <c r="F441" s="4" t="s">
        <v>1215</v>
      </c>
      <c r="G441" s="4" t="s">
        <v>1106</v>
      </c>
      <c r="H441" s="3" t="s">
        <v>1208</v>
      </c>
      <c r="I441" s="27">
        <v>20.946221000000001</v>
      </c>
      <c r="J441" s="27">
        <v>-101.426796</v>
      </c>
      <c r="K441" s="3" t="s">
        <v>139</v>
      </c>
      <c r="L441" s="5" t="str">
        <f t="shared" si="13"/>
        <v>Ver en Google Maps</v>
      </c>
      <c r="M441" s="15">
        <v>1</v>
      </c>
      <c r="N441" s="7"/>
      <c r="O441" s="1">
        <f>DAY(Tabla1[[#This Row],[Fecha de rev]])</f>
        <v>0</v>
      </c>
      <c r="P441" s="1">
        <f>MONTH(Tabla1[[#This Row],[Fecha de rev]])</f>
        <v>1</v>
      </c>
      <c r="Q441" s="1">
        <f>YEAR(Tabla1[[#This Row],[Fecha de rev]])</f>
        <v>1900</v>
      </c>
      <c r="R441" s="1">
        <v>2</v>
      </c>
      <c r="S441" s="1" t="s">
        <v>138</v>
      </c>
      <c r="T441" s="1" t="s">
        <v>138</v>
      </c>
      <c r="U441" s="1" t="s">
        <v>138</v>
      </c>
      <c r="V441" s="1" t="s">
        <v>138</v>
      </c>
      <c r="W441" s="1" t="s">
        <v>138</v>
      </c>
      <c r="X441" s="1" t="s">
        <v>138</v>
      </c>
      <c r="Y441" s="1" t="s">
        <v>138</v>
      </c>
      <c r="Z441" s="1" t="str">
        <f>IF(Tabla1[[#This Row],[Bajada]] &lt; 14, "no", "si")</f>
        <v>no</v>
      </c>
      <c r="AC441" s="2" t="s">
        <v>968</v>
      </c>
      <c r="AD441" s="2" t="s">
        <v>1404</v>
      </c>
      <c r="AE441" s="1">
        <f t="shared" si="14"/>
        <v>7</v>
      </c>
      <c r="AF441" s="1"/>
    </row>
    <row r="442" spans="1:32" x14ac:dyDescent="0.2">
      <c r="A442" s="14">
        <v>31</v>
      </c>
      <c r="B442" s="3" t="s">
        <v>1205</v>
      </c>
      <c r="C442" s="27" t="s">
        <v>7</v>
      </c>
      <c r="D442" s="27" t="s">
        <v>404</v>
      </c>
      <c r="E442" s="4" t="s">
        <v>1216</v>
      </c>
      <c r="F442" s="4" t="s">
        <v>1217</v>
      </c>
      <c r="G442" s="4" t="s">
        <v>1799</v>
      </c>
      <c r="H442" s="3" t="s">
        <v>1208</v>
      </c>
      <c r="I442" s="27">
        <v>20.939492000000001</v>
      </c>
      <c r="J442" s="27">
        <v>-101.431826</v>
      </c>
      <c r="K442" s="3" t="s">
        <v>139</v>
      </c>
      <c r="L442" s="5" t="str">
        <f t="shared" si="13"/>
        <v>Ver en Google Maps</v>
      </c>
      <c r="M442" s="15">
        <v>1</v>
      </c>
      <c r="N442" s="7"/>
      <c r="O442" s="1">
        <f>DAY(Tabla1[[#This Row],[Fecha de rev]])</f>
        <v>0</v>
      </c>
      <c r="P442" s="1">
        <f>MONTH(Tabla1[[#This Row],[Fecha de rev]])</f>
        <v>1</v>
      </c>
      <c r="Q442" s="1">
        <f>YEAR(Tabla1[[#This Row],[Fecha de rev]])</f>
        <v>1900</v>
      </c>
      <c r="R442" s="1">
        <v>2</v>
      </c>
      <c r="S442" s="1" t="s">
        <v>138</v>
      </c>
      <c r="T442" s="1" t="s">
        <v>138</v>
      </c>
      <c r="U442" s="1" t="s">
        <v>138</v>
      </c>
      <c r="V442" s="1" t="s">
        <v>138</v>
      </c>
      <c r="W442" s="1" t="s">
        <v>138</v>
      </c>
      <c r="X442" s="1" t="s">
        <v>138</v>
      </c>
      <c r="Y442" s="1" t="s">
        <v>138</v>
      </c>
      <c r="Z442" s="1" t="str">
        <f>IF(Tabla1[[#This Row],[Bajada]] &lt; 14, "no", "si")</f>
        <v>no</v>
      </c>
      <c r="AC442" s="2" t="s">
        <v>968</v>
      </c>
      <c r="AD442" s="2" t="s">
        <v>1404</v>
      </c>
      <c r="AE442" s="1">
        <f t="shared" si="14"/>
        <v>7</v>
      </c>
      <c r="AF442" s="1"/>
    </row>
    <row r="443" spans="1:32" x14ac:dyDescent="0.2">
      <c r="A443" s="14">
        <v>32</v>
      </c>
      <c r="B443" s="3" t="s">
        <v>1205</v>
      </c>
      <c r="C443" s="27" t="s">
        <v>7</v>
      </c>
      <c r="D443" s="27" t="s">
        <v>404</v>
      </c>
      <c r="E443" s="4" t="s">
        <v>1209</v>
      </c>
      <c r="F443" s="4" t="s">
        <v>1218</v>
      </c>
      <c r="G443" s="4" t="s">
        <v>1798</v>
      </c>
      <c r="H443" s="3" t="s">
        <v>1208</v>
      </c>
      <c r="I443" s="27">
        <v>20.938929000000002</v>
      </c>
      <c r="J443" s="27">
        <v>-101.433953</v>
      </c>
      <c r="K443" s="3" t="s">
        <v>139</v>
      </c>
      <c r="L443" s="5" t="str">
        <f t="shared" si="13"/>
        <v>Ver en Google Maps</v>
      </c>
      <c r="M443" s="15">
        <v>1</v>
      </c>
      <c r="N443" s="7"/>
      <c r="O443" s="1">
        <f>DAY(Tabla1[[#This Row],[Fecha de rev]])</f>
        <v>0</v>
      </c>
      <c r="P443" s="1">
        <f>MONTH(Tabla1[[#This Row],[Fecha de rev]])</f>
        <v>1</v>
      </c>
      <c r="Q443" s="1">
        <f>YEAR(Tabla1[[#This Row],[Fecha de rev]])</f>
        <v>1900</v>
      </c>
      <c r="R443" s="1">
        <v>2</v>
      </c>
      <c r="S443" s="1" t="s">
        <v>138</v>
      </c>
      <c r="T443" s="1" t="s">
        <v>138</v>
      </c>
      <c r="U443" s="1" t="s">
        <v>138</v>
      </c>
      <c r="V443" s="1" t="s">
        <v>138</v>
      </c>
      <c r="W443" s="1" t="s">
        <v>138</v>
      </c>
      <c r="X443" s="1" t="s">
        <v>138</v>
      </c>
      <c r="Y443" s="1" t="s">
        <v>138</v>
      </c>
      <c r="Z443" s="1" t="str">
        <f>IF(Tabla1[[#This Row],[Bajada]] &lt; 14, "no", "si")</f>
        <v>no</v>
      </c>
      <c r="AC443" s="2" t="s">
        <v>968</v>
      </c>
      <c r="AD443" s="2" t="s">
        <v>1404</v>
      </c>
      <c r="AE443" s="1">
        <f t="shared" si="14"/>
        <v>7</v>
      </c>
      <c r="AF443" s="1"/>
    </row>
    <row r="444" spans="1:32" x14ac:dyDescent="0.2">
      <c r="A444" s="14">
        <v>33</v>
      </c>
      <c r="B444" s="3" t="s">
        <v>1205</v>
      </c>
      <c r="C444" s="27" t="s">
        <v>7</v>
      </c>
      <c r="D444" s="27" t="s">
        <v>404</v>
      </c>
      <c r="E444" s="4" t="s">
        <v>1219</v>
      </c>
      <c r="F444" s="4" t="s">
        <v>1220</v>
      </c>
      <c r="G444" s="4" t="s">
        <v>1106</v>
      </c>
      <c r="H444" s="3" t="s">
        <v>1208</v>
      </c>
      <c r="I444" s="27">
        <v>20.943484000000002</v>
      </c>
      <c r="J444" s="27">
        <v>-101.42883999999999</v>
      </c>
      <c r="K444" s="3" t="s">
        <v>139</v>
      </c>
      <c r="L444" s="5" t="str">
        <f t="shared" si="13"/>
        <v>Ver en Google Maps</v>
      </c>
      <c r="M444" s="15">
        <v>1</v>
      </c>
      <c r="N444" s="7"/>
      <c r="O444" s="1">
        <f>DAY(Tabla1[[#This Row],[Fecha de rev]])</f>
        <v>0</v>
      </c>
      <c r="P444" s="1">
        <f>MONTH(Tabla1[[#This Row],[Fecha de rev]])</f>
        <v>1</v>
      </c>
      <c r="Q444" s="1">
        <f>YEAR(Tabla1[[#This Row],[Fecha de rev]])</f>
        <v>1900</v>
      </c>
      <c r="R444" s="1">
        <v>2</v>
      </c>
      <c r="S444" s="1" t="s">
        <v>138</v>
      </c>
      <c r="T444" s="1" t="s">
        <v>138</v>
      </c>
      <c r="U444" s="1" t="s">
        <v>138</v>
      </c>
      <c r="V444" s="1" t="s">
        <v>138</v>
      </c>
      <c r="W444" s="1" t="s">
        <v>138</v>
      </c>
      <c r="X444" s="1" t="s">
        <v>138</v>
      </c>
      <c r="Y444" s="1" t="s">
        <v>138</v>
      </c>
      <c r="Z444" s="1" t="str">
        <f>IF(Tabla1[[#This Row],[Bajada]] &lt; 14, "no", "si")</f>
        <v>no</v>
      </c>
      <c r="AC444" s="2" t="s">
        <v>968</v>
      </c>
      <c r="AD444" s="2" t="s">
        <v>1404</v>
      </c>
      <c r="AE444" s="1">
        <f t="shared" si="14"/>
        <v>7</v>
      </c>
      <c r="AF444" s="1"/>
    </row>
    <row r="445" spans="1:32" x14ac:dyDescent="0.2">
      <c r="A445" s="14">
        <v>34</v>
      </c>
      <c r="B445" s="3" t="s">
        <v>1205</v>
      </c>
      <c r="C445" s="27" t="s">
        <v>11</v>
      </c>
      <c r="D445" s="27" t="s">
        <v>404</v>
      </c>
      <c r="E445" s="4" t="s">
        <v>1221</v>
      </c>
      <c r="F445" s="4" t="s">
        <v>1222</v>
      </c>
      <c r="G445" s="4" t="s">
        <v>1800</v>
      </c>
      <c r="H445" s="3" t="s">
        <v>1208</v>
      </c>
      <c r="I445" s="27">
        <v>20.934314000000001</v>
      </c>
      <c r="J445" s="27">
        <v>-101.43236400000001</v>
      </c>
      <c r="K445" s="3" t="s">
        <v>139</v>
      </c>
      <c r="L445" s="5" t="str">
        <f t="shared" si="13"/>
        <v>Ver en Google Maps</v>
      </c>
      <c r="M445" s="15">
        <v>1</v>
      </c>
      <c r="N445" s="7"/>
      <c r="O445" s="1">
        <f>DAY(Tabla1[[#This Row],[Fecha de rev]])</f>
        <v>0</v>
      </c>
      <c r="P445" s="1">
        <f>MONTH(Tabla1[[#This Row],[Fecha de rev]])</f>
        <v>1</v>
      </c>
      <c r="Q445" s="1">
        <f>YEAR(Tabla1[[#This Row],[Fecha de rev]])</f>
        <v>1900</v>
      </c>
      <c r="R445" s="1">
        <v>2</v>
      </c>
      <c r="S445" s="1" t="s">
        <v>138</v>
      </c>
      <c r="T445" s="1" t="s">
        <v>138</v>
      </c>
      <c r="U445" s="1" t="s">
        <v>138</v>
      </c>
      <c r="V445" s="1" t="s">
        <v>138</v>
      </c>
      <c r="W445" s="1" t="s">
        <v>138</v>
      </c>
      <c r="X445" s="1" t="s">
        <v>138</v>
      </c>
      <c r="Y445" s="1" t="s">
        <v>138</v>
      </c>
      <c r="Z445" s="1" t="str">
        <f>IF(Tabla1[[#This Row],[Bajada]] &lt; 14, "no", "si")</f>
        <v>no</v>
      </c>
      <c r="AC445" s="2" t="s">
        <v>968</v>
      </c>
      <c r="AD445" s="2" t="s">
        <v>1404</v>
      </c>
      <c r="AE445" s="1">
        <f t="shared" si="14"/>
        <v>7</v>
      </c>
      <c r="AF445" s="1"/>
    </row>
    <row r="446" spans="1:32" x14ac:dyDescent="0.2">
      <c r="A446" s="14">
        <v>35</v>
      </c>
      <c r="B446" s="3" t="s">
        <v>1205</v>
      </c>
      <c r="C446" s="27" t="s">
        <v>7</v>
      </c>
      <c r="D446" s="27" t="s">
        <v>1403</v>
      </c>
      <c r="E446" s="4" t="s">
        <v>1223</v>
      </c>
      <c r="F446" s="4" t="s">
        <v>1224</v>
      </c>
      <c r="G446" s="4" t="s">
        <v>1225</v>
      </c>
      <c r="H446" s="3" t="s">
        <v>1208</v>
      </c>
      <c r="I446" s="27">
        <v>20.936053000000001</v>
      </c>
      <c r="J446" s="27">
        <v>-101.420919</v>
      </c>
      <c r="K446" s="3" t="s">
        <v>139</v>
      </c>
      <c r="L446" s="5" t="str">
        <f t="shared" si="13"/>
        <v>Ver en Google Maps</v>
      </c>
      <c r="M446" s="15">
        <v>1</v>
      </c>
      <c r="N446" s="7"/>
      <c r="O446" s="1">
        <f>DAY(Tabla1[[#This Row],[Fecha de rev]])</f>
        <v>0</v>
      </c>
      <c r="P446" s="1">
        <f>MONTH(Tabla1[[#This Row],[Fecha de rev]])</f>
        <v>1</v>
      </c>
      <c r="Q446" s="1">
        <f>YEAR(Tabla1[[#This Row],[Fecha de rev]])</f>
        <v>1900</v>
      </c>
      <c r="R446" s="1">
        <v>2</v>
      </c>
      <c r="S446" s="1" t="s">
        <v>138</v>
      </c>
      <c r="T446" s="1" t="s">
        <v>138</v>
      </c>
      <c r="U446" s="1" t="s">
        <v>138</v>
      </c>
      <c r="V446" s="1" t="s">
        <v>138</v>
      </c>
      <c r="W446" s="1" t="s">
        <v>138</v>
      </c>
      <c r="X446" s="1" t="s">
        <v>138</v>
      </c>
      <c r="Y446" s="1" t="s">
        <v>138</v>
      </c>
      <c r="Z446" s="1" t="str">
        <f>IF(Tabla1[[#This Row],[Bajada]] &lt; 14, "no", "si")</f>
        <v>no</v>
      </c>
      <c r="AC446" s="2" t="s">
        <v>968</v>
      </c>
      <c r="AD446" s="2" t="s">
        <v>1404</v>
      </c>
      <c r="AE446" s="1">
        <f t="shared" si="14"/>
        <v>7</v>
      </c>
      <c r="AF446" s="1"/>
    </row>
    <row r="447" spans="1:32" x14ac:dyDescent="0.2">
      <c r="A447" s="14">
        <v>36</v>
      </c>
      <c r="B447" s="3" t="s">
        <v>1205</v>
      </c>
      <c r="C447" s="27" t="s">
        <v>7</v>
      </c>
      <c r="D447" s="27" t="s">
        <v>404</v>
      </c>
      <c r="E447" s="4" t="s">
        <v>1226</v>
      </c>
      <c r="F447" s="4" t="s">
        <v>1227</v>
      </c>
      <c r="G447" s="4" t="s">
        <v>1801</v>
      </c>
      <c r="H447" s="3" t="s">
        <v>1208</v>
      </c>
      <c r="I447" s="27">
        <v>20.962568999999998</v>
      </c>
      <c r="J447" s="27">
        <v>-101.42131500000001</v>
      </c>
      <c r="K447" s="3" t="s">
        <v>139</v>
      </c>
      <c r="L447" s="5" t="str">
        <f t="shared" si="13"/>
        <v>Ver en Google Maps</v>
      </c>
      <c r="M447" s="15">
        <v>1</v>
      </c>
      <c r="N447" s="7"/>
      <c r="O447" s="1">
        <f>DAY(Tabla1[[#This Row],[Fecha de rev]])</f>
        <v>0</v>
      </c>
      <c r="P447" s="1">
        <f>MONTH(Tabla1[[#This Row],[Fecha de rev]])</f>
        <v>1</v>
      </c>
      <c r="Q447" s="1">
        <f>YEAR(Tabla1[[#This Row],[Fecha de rev]])</f>
        <v>1900</v>
      </c>
      <c r="R447" s="1">
        <v>2</v>
      </c>
      <c r="S447" s="1" t="s">
        <v>138</v>
      </c>
      <c r="T447" s="1" t="s">
        <v>138</v>
      </c>
      <c r="U447" s="1" t="s">
        <v>138</v>
      </c>
      <c r="V447" s="1" t="s">
        <v>138</v>
      </c>
      <c r="W447" s="1" t="s">
        <v>138</v>
      </c>
      <c r="X447" s="1" t="s">
        <v>138</v>
      </c>
      <c r="Y447" s="1" t="s">
        <v>138</v>
      </c>
      <c r="Z447" s="1" t="str">
        <f>IF(Tabla1[[#This Row],[Bajada]] &lt; 14, "no", "si")</f>
        <v>no</v>
      </c>
      <c r="AC447" s="2" t="s">
        <v>968</v>
      </c>
      <c r="AD447" s="2" t="s">
        <v>1404</v>
      </c>
      <c r="AE447" s="1">
        <f t="shared" si="14"/>
        <v>7</v>
      </c>
      <c r="AF447" s="1"/>
    </row>
    <row r="448" spans="1:32" x14ac:dyDescent="0.2">
      <c r="A448" s="14">
        <v>104</v>
      </c>
      <c r="B448" s="3" t="s">
        <v>1205</v>
      </c>
      <c r="C448" s="27" t="s">
        <v>15</v>
      </c>
      <c r="D448" s="27" t="s">
        <v>15</v>
      </c>
      <c r="E448" s="4" t="s">
        <v>1228</v>
      </c>
      <c r="F448" s="4" t="s">
        <v>1229</v>
      </c>
      <c r="G448" s="4" t="s">
        <v>1802</v>
      </c>
      <c r="H448" s="3" t="s">
        <v>1208</v>
      </c>
      <c r="I448" s="27">
        <v>20.939119999999999</v>
      </c>
      <c r="J448" s="27">
        <v>-101.42984</v>
      </c>
      <c r="K448" s="3" t="s">
        <v>139</v>
      </c>
      <c r="L448" s="5" t="str">
        <f t="shared" si="13"/>
        <v>Ver en Google Maps</v>
      </c>
      <c r="M448" s="15">
        <v>2</v>
      </c>
      <c r="N448" s="7"/>
      <c r="O448" s="1">
        <f>DAY(Tabla1[[#This Row],[Fecha de rev]])</f>
        <v>0</v>
      </c>
      <c r="P448" s="1">
        <f>MONTH(Tabla1[[#This Row],[Fecha de rev]])</f>
        <v>1</v>
      </c>
      <c r="Q448" s="1">
        <f>YEAR(Tabla1[[#This Row],[Fecha de rev]])</f>
        <v>1900</v>
      </c>
      <c r="R448" s="1">
        <v>2</v>
      </c>
      <c r="S448" s="1" t="s">
        <v>138</v>
      </c>
      <c r="T448" s="1" t="s">
        <v>138</v>
      </c>
      <c r="U448" s="1" t="s">
        <v>138</v>
      </c>
      <c r="V448" s="1" t="s">
        <v>138</v>
      </c>
      <c r="W448" s="1" t="s">
        <v>138</v>
      </c>
      <c r="X448" s="1" t="s">
        <v>138</v>
      </c>
      <c r="Y448" s="1" t="s">
        <v>138</v>
      </c>
      <c r="Z448" s="1" t="str">
        <f>IF(Tabla1[[#This Row],[Bajada]] &lt; 14, "no", "si")</f>
        <v>no</v>
      </c>
      <c r="AC448" s="2" t="s">
        <v>1414</v>
      </c>
      <c r="AD448" s="2" t="s">
        <v>1404</v>
      </c>
      <c r="AE448" s="1">
        <f t="shared" si="14"/>
        <v>7</v>
      </c>
      <c r="AF448" s="1"/>
    </row>
    <row r="449" spans="1:32" x14ac:dyDescent="0.2">
      <c r="A449" s="14">
        <v>121</v>
      </c>
      <c r="B449" s="3" t="s">
        <v>1205</v>
      </c>
      <c r="C449" s="27" t="s">
        <v>17</v>
      </c>
      <c r="D449" s="27" t="s">
        <v>17</v>
      </c>
      <c r="E449" s="4" t="s">
        <v>1230</v>
      </c>
      <c r="F449" s="4" t="s">
        <v>1231</v>
      </c>
      <c r="G449" s="4" t="s">
        <v>360</v>
      </c>
      <c r="H449" s="3" t="s">
        <v>1208</v>
      </c>
      <c r="I449" s="27">
        <v>20.944949999999999</v>
      </c>
      <c r="J449" s="27">
        <v>-101.42086</v>
      </c>
      <c r="K449" s="3" t="s">
        <v>139</v>
      </c>
      <c r="L449" s="5" t="str">
        <f t="shared" si="13"/>
        <v>Ver en Google Maps</v>
      </c>
      <c r="M449" s="15">
        <v>2</v>
      </c>
      <c r="N449" s="7"/>
      <c r="O449" s="1">
        <f>DAY(Tabla1[[#This Row],[Fecha de rev]])</f>
        <v>0</v>
      </c>
      <c r="P449" s="1">
        <f>MONTH(Tabla1[[#This Row],[Fecha de rev]])</f>
        <v>1</v>
      </c>
      <c r="Q449" s="1">
        <f>YEAR(Tabla1[[#This Row],[Fecha de rev]])</f>
        <v>1900</v>
      </c>
      <c r="R449" s="1">
        <v>2</v>
      </c>
      <c r="S449" s="1" t="s">
        <v>138</v>
      </c>
      <c r="T449" s="1" t="s">
        <v>138</v>
      </c>
      <c r="U449" s="1" t="s">
        <v>138</v>
      </c>
      <c r="V449" s="1" t="s">
        <v>138</v>
      </c>
      <c r="W449" s="1" t="s">
        <v>138</v>
      </c>
      <c r="X449" s="1" t="s">
        <v>138</v>
      </c>
      <c r="Y449" s="1" t="s">
        <v>138</v>
      </c>
      <c r="Z449" s="1" t="str">
        <f>IF(Tabla1[[#This Row],[Bajada]] &lt; 14, "no", "si")</f>
        <v>no</v>
      </c>
      <c r="AC449" s="2" t="s">
        <v>1416</v>
      </c>
      <c r="AD449" s="2" t="s">
        <v>1404</v>
      </c>
      <c r="AE449" s="1">
        <f t="shared" si="14"/>
        <v>7</v>
      </c>
      <c r="AF449" s="1"/>
    </row>
    <row r="450" spans="1:32" x14ac:dyDescent="0.2">
      <c r="A450" s="14">
        <v>150</v>
      </c>
      <c r="B450" s="3" t="s">
        <v>1205</v>
      </c>
      <c r="C450" s="27" t="s">
        <v>17</v>
      </c>
      <c r="D450" s="27" t="s">
        <v>17</v>
      </c>
      <c r="E450" s="4" t="s">
        <v>1233</v>
      </c>
      <c r="F450" s="4" t="s">
        <v>1234</v>
      </c>
      <c r="G450" s="4" t="s">
        <v>360</v>
      </c>
      <c r="H450" s="3" t="s">
        <v>1208</v>
      </c>
      <c r="I450" s="27">
        <v>20.950340000000001</v>
      </c>
      <c r="J450" s="27">
        <v>-101.42801</v>
      </c>
      <c r="K450" s="3" t="s">
        <v>139</v>
      </c>
      <c r="L450" s="5" t="str">
        <f t="shared" si="13"/>
        <v>Ver en Google Maps</v>
      </c>
      <c r="M450" s="15">
        <v>1</v>
      </c>
      <c r="N450" s="7"/>
      <c r="O450" s="1">
        <f>DAY(Tabla1[[#This Row],[Fecha de rev]])</f>
        <v>0</v>
      </c>
      <c r="P450" s="1">
        <f>MONTH(Tabla1[[#This Row],[Fecha de rev]])</f>
        <v>1</v>
      </c>
      <c r="Q450" s="1">
        <f>YEAR(Tabla1[[#This Row],[Fecha de rev]])</f>
        <v>1900</v>
      </c>
      <c r="R450" s="1">
        <v>2</v>
      </c>
      <c r="S450" s="1" t="s">
        <v>138</v>
      </c>
      <c r="T450" s="1" t="s">
        <v>138</v>
      </c>
      <c r="U450" s="1" t="s">
        <v>138</v>
      </c>
      <c r="V450" s="1" t="s">
        <v>138</v>
      </c>
      <c r="W450" s="1" t="s">
        <v>138</v>
      </c>
      <c r="X450" s="1" t="s">
        <v>138</v>
      </c>
      <c r="Y450" s="1" t="s">
        <v>138</v>
      </c>
      <c r="Z450" s="1" t="str">
        <f>IF(Tabla1[[#This Row],[Bajada]] &lt; 14, "no", "si")</f>
        <v>no</v>
      </c>
      <c r="AC450" s="2" t="s">
        <v>968</v>
      </c>
      <c r="AD450" s="2" t="s">
        <v>1404</v>
      </c>
      <c r="AE450" s="1">
        <f t="shared" si="14"/>
        <v>7</v>
      </c>
      <c r="AF450" s="1"/>
    </row>
    <row r="451" spans="1:32" x14ac:dyDescent="0.2">
      <c r="A451" s="14">
        <v>160</v>
      </c>
      <c r="B451" s="3" t="s">
        <v>1205</v>
      </c>
      <c r="C451" s="27" t="s">
        <v>17</v>
      </c>
      <c r="D451" s="27" t="s">
        <v>17</v>
      </c>
      <c r="E451" s="4" t="s">
        <v>1235</v>
      </c>
      <c r="F451" s="4" t="s">
        <v>1236</v>
      </c>
      <c r="G451" s="4" t="s">
        <v>1803</v>
      </c>
      <c r="H451" s="3" t="s">
        <v>1208</v>
      </c>
      <c r="I451" s="27">
        <v>20.938199999999998</v>
      </c>
      <c r="J451" s="27">
        <v>-101.42286</v>
      </c>
      <c r="K451" s="3" t="s">
        <v>139</v>
      </c>
      <c r="L451" s="5" t="str">
        <f t="shared" si="13"/>
        <v>Ver en Google Maps</v>
      </c>
      <c r="M451" s="15">
        <v>1</v>
      </c>
      <c r="N451" s="7"/>
      <c r="O451" s="1">
        <f>DAY(Tabla1[[#This Row],[Fecha de rev]])</f>
        <v>0</v>
      </c>
      <c r="P451" s="1">
        <f>MONTH(Tabla1[[#This Row],[Fecha de rev]])</f>
        <v>1</v>
      </c>
      <c r="Q451" s="1">
        <f>YEAR(Tabla1[[#This Row],[Fecha de rev]])</f>
        <v>1900</v>
      </c>
      <c r="R451" s="1">
        <v>2</v>
      </c>
      <c r="S451" s="1" t="s">
        <v>138</v>
      </c>
      <c r="T451" s="1" t="s">
        <v>138</v>
      </c>
      <c r="U451" s="1" t="s">
        <v>138</v>
      </c>
      <c r="V451" s="1" t="s">
        <v>138</v>
      </c>
      <c r="W451" s="1" t="s">
        <v>138</v>
      </c>
      <c r="X451" s="1" t="s">
        <v>138</v>
      </c>
      <c r="Y451" s="1" t="s">
        <v>138</v>
      </c>
      <c r="Z451" s="1" t="str">
        <f>IF(Tabla1[[#This Row],[Bajada]] &lt; 14, "no", "si")</f>
        <v>no</v>
      </c>
      <c r="AC451" s="2" t="s">
        <v>1413</v>
      </c>
      <c r="AD451" s="2" t="s">
        <v>1404</v>
      </c>
      <c r="AE451" s="1">
        <f t="shared" si="14"/>
        <v>7</v>
      </c>
      <c r="AF451" s="1"/>
    </row>
    <row r="452" spans="1:32" x14ac:dyDescent="0.2">
      <c r="A452" s="14">
        <v>161</v>
      </c>
      <c r="B452" s="3" t="s">
        <v>1205</v>
      </c>
      <c r="C452" s="27" t="s">
        <v>17</v>
      </c>
      <c r="D452" s="27" t="s">
        <v>17</v>
      </c>
      <c r="E452" s="4" t="s">
        <v>1237</v>
      </c>
      <c r="F452" s="4" t="s">
        <v>1238</v>
      </c>
      <c r="G452" s="4" t="s">
        <v>1804</v>
      </c>
      <c r="H452" s="3" t="s">
        <v>1208</v>
      </c>
      <c r="I452" s="27">
        <v>20.962009999999999</v>
      </c>
      <c r="J452" s="27">
        <v>-101.42373000000001</v>
      </c>
      <c r="K452" s="3" t="s">
        <v>139</v>
      </c>
      <c r="L452" s="5" t="str">
        <f t="shared" si="13"/>
        <v>Ver en Google Maps</v>
      </c>
      <c r="M452" s="15">
        <v>1</v>
      </c>
      <c r="N452" s="7"/>
      <c r="O452" s="1">
        <f>DAY(Tabla1[[#This Row],[Fecha de rev]])</f>
        <v>0</v>
      </c>
      <c r="P452" s="1">
        <f>MONTH(Tabla1[[#This Row],[Fecha de rev]])</f>
        <v>1</v>
      </c>
      <c r="Q452" s="1">
        <f>YEAR(Tabla1[[#This Row],[Fecha de rev]])</f>
        <v>1900</v>
      </c>
      <c r="R452" s="1">
        <v>2</v>
      </c>
      <c r="S452" s="1" t="s">
        <v>138</v>
      </c>
      <c r="T452" s="1" t="s">
        <v>138</v>
      </c>
      <c r="U452" s="1" t="s">
        <v>138</v>
      </c>
      <c r="V452" s="1" t="s">
        <v>138</v>
      </c>
      <c r="W452" s="1" t="s">
        <v>138</v>
      </c>
      <c r="X452" s="1" t="s">
        <v>138</v>
      </c>
      <c r="Y452" s="1" t="s">
        <v>138</v>
      </c>
      <c r="Z452" s="1" t="str">
        <f>IF(Tabla1[[#This Row],[Bajada]] &lt; 14, "no", "si")</f>
        <v>no</v>
      </c>
      <c r="AC452" s="2" t="s">
        <v>968</v>
      </c>
      <c r="AD452" s="2" t="s">
        <v>1404</v>
      </c>
      <c r="AE452" s="1">
        <f t="shared" si="14"/>
        <v>7</v>
      </c>
      <c r="AF452" s="1"/>
    </row>
    <row r="453" spans="1:32" x14ac:dyDescent="0.2">
      <c r="A453" s="14">
        <v>162</v>
      </c>
      <c r="B453" s="3" t="s">
        <v>1205</v>
      </c>
      <c r="C453" s="27" t="s">
        <v>17</v>
      </c>
      <c r="D453" s="27" t="s">
        <v>17</v>
      </c>
      <c r="E453" s="4" t="s">
        <v>1320</v>
      </c>
      <c r="F453" s="4" t="s">
        <v>1321</v>
      </c>
      <c r="G453" s="4" t="s">
        <v>1322</v>
      </c>
      <c r="H453" s="3" t="s">
        <v>1208</v>
      </c>
      <c r="I453" s="27">
        <v>20.975059999999999</v>
      </c>
      <c r="J453" s="27">
        <v>-101.45</v>
      </c>
      <c r="K453" s="3"/>
      <c r="L453" s="5" t="str">
        <f t="shared" si="13"/>
        <v>Ver en Google Maps</v>
      </c>
      <c r="M453" s="15">
        <v>1</v>
      </c>
      <c r="O453" s="1">
        <f>DAY(Tabla1[[#This Row],[Fecha de rev]])</f>
        <v>0</v>
      </c>
      <c r="P453" s="1">
        <f>MONTH(Tabla1[[#This Row],[Fecha de rev]])</f>
        <v>1</v>
      </c>
      <c r="Q453" s="1">
        <f>YEAR(Tabla1[[#This Row],[Fecha de rev]])</f>
        <v>1900</v>
      </c>
      <c r="Z453" s="1" t="str">
        <f>IF(Tabla1[[#This Row],[Bajada]] &lt; 14, "no", "si")</f>
        <v>no</v>
      </c>
      <c r="AF453" s="1"/>
    </row>
    <row r="454" spans="1:32" x14ac:dyDescent="0.2">
      <c r="A454" s="14">
        <v>181</v>
      </c>
      <c r="B454" s="3" t="s">
        <v>1205</v>
      </c>
      <c r="C454" s="27" t="s">
        <v>17</v>
      </c>
      <c r="D454" s="27" t="s">
        <v>17</v>
      </c>
      <c r="E454" s="4" t="s">
        <v>1323</v>
      </c>
      <c r="F454" s="4" t="s">
        <v>1324</v>
      </c>
      <c r="G454" s="4" t="s">
        <v>1325</v>
      </c>
      <c r="H454" s="3" t="s">
        <v>1208</v>
      </c>
      <c r="I454" s="27">
        <v>20.925070000000002</v>
      </c>
      <c r="J454" s="27">
        <v>-101.45702</v>
      </c>
      <c r="K454" s="3"/>
      <c r="L454" s="5" t="str">
        <f t="shared" ref="L454:L517" si="16">HYPERLINK("https://www.google.com/maps?q=" &amp; I454 &amp; "," &amp; J454, "Ver en Google Maps")</f>
        <v>Ver en Google Maps</v>
      </c>
      <c r="M454" s="15">
        <v>1</v>
      </c>
      <c r="O454" s="1">
        <f>DAY(Tabla1[[#This Row],[Fecha de rev]])</f>
        <v>0</v>
      </c>
      <c r="P454" s="1">
        <f>MONTH(Tabla1[[#This Row],[Fecha de rev]])</f>
        <v>1</v>
      </c>
      <c r="Q454" s="1">
        <f>YEAR(Tabla1[[#This Row],[Fecha de rev]])</f>
        <v>1900</v>
      </c>
      <c r="Z454" s="1" t="str">
        <f>IF(Tabla1[[#This Row],[Bajada]] &lt; 14, "no", "si")</f>
        <v>no</v>
      </c>
      <c r="AF454" s="1"/>
    </row>
    <row r="455" spans="1:32" x14ac:dyDescent="0.2">
      <c r="A455" s="14">
        <v>182</v>
      </c>
      <c r="B455" s="3" t="s">
        <v>1205</v>
      </c>
      <c r="C455" s="27" t="s">
        <v>15</v>
      </c>
      <c r="D455" s="27" t="s">
        <v>15</v>
      </c>
      <c r="E455" s="4" t="s">
        <v>1326</v>
      </c>
      <c r="F455" s="4" t="s">
        <v>1327</v>
      </c>
      <c r="G455" s="4" t="s">
        <v>1328</v>
      </c>
      <c r="H455" s="3" t="s">
        <v>1208</v>
      </c>
      <c r="I455" s="27">
        <v>20.980667449721501</v>
      </c>
      <c r="J455" s="27">
        <v>-101.417222256195</v>
      </c>
      <c r="K455" s="3"/>
      <c r="L455" s="5" t="str">
        <f t="shared" si="16"/>
        <v>Ver en Google Maps</v>
      </c>
      <c r="M455" s="15">
        <v>1</v>
      </c>
      <c r="O455" s="1">
        <f>DAY(Tabla1[[#This Row],[Fecha de rev]])</f>
        <v>0</v>
      </c>
      <c r="P455" s="1">
        <f>MONTH(Tabla1[[#This Row],[Fecha de rev]])</f>
        <v>1</v>
      </c>
      <c r="Q455" s="1">
        <f>YEAR(Tabla1[[#This Row],[Fecha de rev]])</f>
        <v>1900</v>
      </c>
      <c r="Z455" s="1" t="str">
        <f>IF(Tabla1[[#This Row],[Bajada]] &lt; 14, "no", "si")</f>
        <v>no</v>
      </c>
      <c r="AF455" s="1"/>
    </row>
    <row r="456" spans="1:32" x14ac:dyDescent="0.2">
      <c r="A456" s="14">
        <v>183</v>
      </c>
      <c r="B456" s="3" t="s">
        <v>1205</v>
      </c>
      <c r="C456" s="27" t="s">
        <v>17</v>
      </c>
      <c r="D456" s="27" t="s">
        <v>17</v>
      </c>
      <c r="E456" s="4" t="s">
        <v>1239</v>
      </c>
      <c r="F456" s="4" t="s">
        <v>1240</v>
      </c>
      <c r="G456" s="4" t="s">
        <v>1303</v>
      </c>
      <c r="H456" s="3" t="s">
        <v>1208</v>
      </c>
      <c r="I456" s="27">
        <v>20.939589999999999</v>
      </c>
      <c r="J456" s="27">
        <v>-101.4199</v>
      </c>
      <c r="K456" s="3"/>
      <c r="L456" s="5" t="str">
        <f t="shared" si="16"/>
        <v>Ver en Google Maps</v>
      </c>
      <c r="M456" s="15">
        <v>1</v>
      </c>
      <c r="O456" s="1">
        <f>DAY(Tabla1[[#This Row],[Fecha de rev]])</f>
        <v>0</v>
      </c>
      <c r="P456" s="1">
        <f>MONTH(Tabla1[[#This Row],[Fecha de rev]])</f>
        <v>1</v>
      </c>
      <c r="Q456" s="1">
        <f>YEAR(Tabla1[[#This Row],[Fecha de rev]])</f>
        <v>1900</v>
      </c>
      <c r="Z456" s="1" t="str">
        <f>IF(Tabla1[[#This Row],[Bajada]] &lt; 14, "no", "si")</f>
        <v>no</v>
      </c>
      <c r="AF456" s="1"/>
    </row>
    <row r="457" spans="1:32" x14ac:dyDescent="0.2">
      <c r="A457" s="14">
        <v>184</v>
      </c>
      <c r="B457" s="3" t="s">
        <v>1205</v>
      </c>
      <c r="C457" s="27" t="s">
        <v>17</v>
      </c>
      <c r="D457" s="27" t="s">
        <v>17</v>
      </c>
      <c r="E457" s="4" t="s">
        <v>1241</v>
      </c>
      <c r="F457" s="4" t="s">
        <v>1242</v>
      </c>
      <c r="G457" s="4" t="s">
        <v>980</v>
      </c>
      <c r="H457" s="3" t="s">
        <v>1208</v>
      </c>
      <c r="I457" s="27">
        <v>20.941939999999999</v>
      </c>
      <c r="J457" s="27">
        <v>-101.43971999999999</v>
      </c>
      <c r="K457" s="3"/>
      <c r="L457" s="5" t="str">
        <f t="shared" si="16"/>
        <v>Ver en Google Maps</v>
      </c>
      <c r="M457" s="15">
        <v>1</v>
      </c>
      <c r="O457" s="1">
        <f>DAY(Tabla1[[#This Row],[Fecha de rev]])</f>
        <v>0</v>
      </c>
      <c r="P457" s="1">
        <f>MONTH(Tabla1[[#This Row],[Fecha de rev]])</f>
        <v>1</v>
      </c>
      <c r="Q457" s="1">
        <f>YEAR(Tabla1[[#This Row],[Fecha de rev]])</f>
        <v>1900</v>
      </c>
      <c r="Z457" s="1" t="str">
        <f>IF(Tabla1[[#This Row],[Bajada]] &lt; 14, "no", "si")</f>
        <v>no</v>
      </c>
      <c r="AF457" s="1"/>
    </row>
    <row r="458" spans="1:32" x14ac:dyDescent="0.2">
      <c r="A458" s="14">
        <v>209</v>
      </c>
      <c r="B458" s="3" t="s">
        <v>1205</v>
      </c>
      <c r="C458" s="27" t="s">
        <v>17</v>
      </c>
      <c r="D458" s="27" t="s">
        <v>17</v>
      </c>
      <c r="E458" s="4" t="s">
        <v>1244</v>
      </c>
      <c r="F458" s="4" t="s">
        <v>1245</v>
      </c>
      <c r="G458" s="4" t="s">
        <v>360</v>
      </c>
      <c r="H458" s="3" t="s">
        <v>1208</v>
      </c>
      <c r="I458" s="27">
        <v>20.94022</v>
      </c>
      <c r="J458" s="27">
        <v>-101.43210999999999</v>
      </c>
      <c r="K458" s="3" t="s">
        <v>139</v>
      </c>
      <c r="L458" s="5" t="str">
        <f t="shared" si="16"/>
        <v>Ver en Google Maps</v>
      </c>
      <c r="M458" s="15">
        <v>1</v>
      </c>
      <c r="N458" s="7"/>
      <c r="O458" s="1">
        <f>DAY(Tabla1[[#This Row],[Fecha de rev]])</f>
        <v>0</v>
      </c>
      <c r="P458" s="1">
        <f>MONTH(Tabla1[[#This Row],[Fecha de rev]])</f>
        <v>1</v>
      </c>
      <c r="Q458" s="1">
        <f>YEAR(Tabla1[[#This Row],[Fecha de rev]])</f>
        <v>1900</v>
      </c>
      <c r="R458" s="1">
        <v>2</v>
      </c>
      <c r="S458" s="1" t="s">
        <v>138</v>
      </c>
      <c r="T458" s="1" t="s">
        <v>138</v>
      </c>
      <c r="U458" s="1" t="s">
        <v>138</v>
      </c>
      <c r="V458" s="1" t="s">
        <v>138</v>
      </c>
      <c r="W458" s="1" t="s">
        <v>138</v>
      </c>
      <c r="X458" s="1" t="s">
        <v>138</v>
      </c>
      <c r="Y458" s="1" t="s">
        <v>138</v>
      </c>
      <c r="Z458" s="1" t="str">
        <f>IF(Tabla1[[#This Row],[Bajada]] &lt; 14, "no", "si")</f>
        <v>no</v>
      </c>
      <c r="AC458" s="2" t="s">
        <v>968</v>
      </c>
      <c r="AD458" s="2" t="s">
        <v>1404</v>
      </c>
      <c r="AE458" s="1">
        <f t="shared" ref="AE458:AE516" si="17">COUNTIF(S458:Z458, "si")</f>
        <v>7</v>
      </c>
      <c r="AF458" s="1"/>
    </row>
    <row r="459" spans="1:32" x14ac:dyDescent="0.2">
      <c r="A459" s="14">
        <v>237</v>
      </c>
      <c r="B459" s="3" t="s">
        <v>1205</v>
      </c>
      <c r="C459" s="27" t="s">
        <v>17</v>
      </c>
      <c r="D459" s="27" t="s">
        <v>17</v>
      </c>
      <c r="E459" s="4" t="s">
        <v>1329</v>
      </c>
      <c r="F459" s="4" t="s">
        <v>1330</v>
      </c>
      <c r="G459" s="4" t="s">
        <v>1805</v>
      </c>
      <c r="H459" s="3" t="s">
        <v>1208</v>
      </c>
      <c r="I459" s="27">
        <v>20.95065</v>
      </c>
      <c r="J459" s="27">
        <v>-101.40526</v>
      </c>
      <c r="K459" s="3"/>
      <c r="L459" s="5" t="str">
        <f t="shared" si="16"/>
        <v>Ver en Google Maps</v>
      </c>
      <c r="M459" s="15">
        <v>1</v>
      </c>
      <c r="O459" s="1">
        <f>DAY(Tabla1[[#This Row],[Fecha de rev]])</f>
        <v>0</v>
      </c>
      <c r="P459" s="1">
        <f>MONTH(Tabla1[[#This Row],[Fecha de rev]])</f>
        <v>1</v>
      </c>
      <c r="Q459" s="1">
        <f>YEAR(Tabla1[[#This Row],[Fecha de rev]])</f>
        <v>1900</v>
      </c>
      <c r="Z459" s="1" t="str">
        <f>IF(Tabla1[[#This Row],[Bajada]] &lt; 14, "no", "si")</f>
        <v>no</v>
      </c>
      <c r="AF459" s="1"/>
    </row>
    <row r="460" spans="1:32" x14ac:dyDescent="0.2">
      <c r="A460" s="14">
        <v>238</v>
      </c>
      <c r="B460" s="3" t="s">
        <v>1205</v>
      </c>
      <c r="C460" s="27" t="s">
        <v>17</v>
      </c>
      <c r="D460" s="27" t="s">
        <v>17</v>
      </c>
      <c r="E460" s="4" t="s">
        <v>1331</v>
      </c>
      <c r="F460" s="4" t="s">
        <v>1332</v>
      </c>
      <c r="G460" s="4" t="s">
        <v>1333</v>
      </c>
      <c r="H460" s="3" t="s">
        <v>1208</v>
      </c>
      <c r="I460" s="27">
        <v>20.92013</v>
      </c>
      <c r="J460" s="27">
        <v>-101.39796</v>
      </c>
      <c r="K460" s="3"/>
      <c r="L460" s="5" t="str">
        <f t="shared" si="16"/>
        <v>Ver en Google Maps</v>
      </c>
      <c r="M460" s="15">
        <v>1</v>
      </c>
      <c r="O460" s="1">
        <f>DAY(Tabla1[[#This Row],[Fecha de rev]])</f>
        <v>0</v>
      </c>
      <c r="P460" s="1">
        <f>MONTH(Tabla1[[#This Row],[Fecha de rev]])</f>
        <v>1</v>
      </c>
      <c r="Q460" s="1">
        <f>YEAR(Tabla1[[#This Row],[Fecha de rev]])</f>
        <v>1900</v>
      </c>
      <c r="Z460" s="1" t="str">
        <f>IF(Tabla1[[#This Row],[Bajada]] &lt; 14, "no", "si")</f>
        <v>no</v>
      </c>
      <c r="AF460" s="1"/>
    </row>
    <row r="461" spans="1:32" x14ac:dyDescent="0.2">
      <c r="A461" s="14">
        <v>247</v>
      </c>
      <c r="B461" s="3" t="s">
        <v>1205</v>
      </c>
      <c r="C461" s="27" t="s">
        <v>17</v>
      </c>
      <c r="D461" s="27" t="s">
        <v>17</v>
      </c>
      <c r="E461" s="4" t="s">
        <v>1334</v>
      </c>
      <c r="F461" s="4" t="s">
        <v>1335</v>
      </c>
      <c r="G461" s="4" t="s">
        <v>1806</v>
      </c>
      <c r="H461" s="3" t="s">
        <v>1208</v>
      </c>
      <c r="I461" s="27">
        <v>20.931221000000001</v>
      </c>
      <c r="J461" s="27">
        <v>-101.441875</v>
      </c>
      <c r="K461" s="3"/>
      <c r="L461" s="5" t="str">
        <f t="shared" si="16"/>
        <v>Ver en Google Maps</v>
      </c>
      <c r="M461" s="15">
        <v>1</v>
      </c>
      <c r="O461" s="1">
        <f>DAY(Tabla1[[#This Row],[Fecha de rev]])</f>
        <v>0</v>
      </c>
      <c r="P461" s="1">
        <f>MONTH(Tabla1[[#This Row],[Fecha de rev]])</f>
        <v>1</v>
      </c>
      <c r="Q461" s="1">
        <f>YEAR(Tabla1[[#This Row],[Fecha de rev]])</f>
        <v>1900</v>
      </c>
      <c r="Z461" s="1" t="str">
        <f>IF(Tabla1[[#This Row],[Bajada]] &lt; 14, "no", "si")</f>
        <v>no</v>
      </c>
      <c r="AF461" s="1"/>
    </row>
    <row r="462" spans="1:32" x14ac:dyDescent="0.2">
      <c r="A462" s="14">
        <v>249</v>
      </c>
      <c r="B462" s="3" t="s">
        <v>1205</v>
      </c>
      <c r="C462" s="27" t="s">
        <v>17</v>
      </c>
      <c r="D462" s="27" t="s">
        <v>17</v>
      </c>
      <c r="E462" s="4" t="s">
        <v>1336</v>
      </c>
      <c r="F462" s="4" t="s">
        <v>1337</v>
      </c>
      <c r="G462" s="4" t="s">
        <v>1807</v>
      </c>
      <c r="H462" s="3" t="s">
        <v>1208</v>
      </c>
      <c r="I462" s="27">
        <v>20.909877000000002</v>
      </c>
      <c r="J462" s="27">
        <v>-101.45601499999999</v>
      </c>
      <c r="K462" s="3"/>
      <c r="L462" s="5" t="str">
        <f t="shared" si="16"/>
        <v>Ver en Google Maps</v>
      </c>
      <c r="M462" s="15">
        <v>1</v>
      </c>
      <c r="O462" s="1">
        <f>DAY(Tabla1[[#This Row],[Fecha de rev]])</f>
        <v>0</v>
      </c>
      <c r="P462" s="1">
        <f>MONTH(Tabla1[[#This Row],[Fecha de rev]])</f>
        <v>1</v>
      </c>
      <c r="Q462" s="1">
        <f>YEAR(Tabla1[[#This Row],[Fecha de rev]])</f>
        <v>1900</v>
      </c>
      <c r="Z462" s="1" t="str">
        <f>IF(Tabla1[[#This Row],[Bajada]] &lt; 14, "no", "si")</f>
        <v>no</v>
      </c>
      <c r="AF462" s="1"/>
    </row>
    <row r="463" spans="1:32" x14ac:dyDescent="0.2">
      <c r="A463" s="14">
        <v>251</v>
      </c>
      <c r="B463" s="3" t="s">
        <v>1205</v>
      </c>
      <c r="C463" s="27" t="s">
        <v>17</v>
      </c>
      <c r="D463" s="27" t="s">
        <v>17</v>
      </c>
      <c r="E463" s="4" t="s">
        <v>1246</v>
      </c>
      <c r="F463" s="4" t="s">
        <v>1247</v>
      </c>
      <c r="G463" s="4" t="s">
        <v>1808</v>
      </c>
      <c r="H463" s="3" t="s">
        <v>1208</v>
      </c>
      <c r="I463" s="27">
        <v>20.953040000000001</v>
      </c>
      <c r="J463" s="27">
        <v>-101.41724000000001</v>
      </c>
      <c r="K463" s="3" t="s">
        <v>139</v>
      </c>
      <c r="L463" s="5" t="str">
        <f t="shared" si="16"/>
        <v>Ver en Google Maps</v>
      </c>
      <c r="M463" s="15">
        <v>1</v>
      </c>
      <c r="N463" s="7"/>
      <c r="O463" s="1">
        <f>DAY(Tabla1[[#This Row],[Fecha de rev]])</f>
        <v>0</v>
      </c>
      <c r="P463" s="1">
        <f>MONTH(Tabla1[[#This Row],[Fecha de rev]])</f>
        <v>1</v>
      </c>
      <c r="Q463" s="1">
        <f>YEAR(Tabla1[[#This Row],[Fecha de rev]])</f>
        <v>1900</v>
      </c>
      <c r="R463" s="1">
        <v>2</v>
      </c>
      <c r="S463" s="1" t="s">
        <v>138</v>
      </c>
      <c r="T463" s="1" t="s">
        <v>138</v>
      </c>
      <c r="U463" s="1" t="s">
        <v>138</v>
      </c>
      <c r="V463" s="1" t="s">
        <v>138</v>
      </c>
      <c r="W463" s="1" t="s">
        <v>138</v>
      </c>
      <c r="X463" s="1" t="s">
        <v>138</v>
      </c>
      <c r="Y463" s="1" t="s">
        <v>138</v>
      </c>
      <c r="Z463" s="1" t="str">
        <f>IF(Tabla1[[#This Row],[Bajada]] &lt; 14, "no", "si")</f>
        <v>no</v>
      </c>
      <c r="AC463" s="2" t="s">
        <v>968</v>
      </c>
      <c r="AD463" s="2" t="s">
        <v>1404</v>
      </c>
      <c r="AE463" s="1">
        <f t="shared" si="17"/>
        <v>7</v>
      </c>
      <c r="AF463" s="1"/>
    </row>
    <row r="464" spans="1:32" x14ac:dyDescent="0.2">
      <c r="A464" s="14">
        <v>262</v>
      </c>
      <c r="B464" s="3" t="s">
        <v>1205</v>
      </c>
      <c r="C464" s="27" t="s">
        <v>17</v>
      </c>
      <c r="D464" s="27" t="s">
        <v>17</v>
      </c>
      <c r="E464" s="4" t="s">
        <v>1338</v>
      </c>
      <c r="F464" s="4" t="s">
        <v>1339</v>
      </c>
      <c r="G464" s="4" t="s">
        <v>1146</v>
      </c>
      <c r="H464" s="3" t="s">
        <v>1208</v>
      </c>
      <c r="I464" s="27">
        <v>20.959890000000001</v>
      </c>
      <c r="J464" s="27">
        <v>-101.4337</v>
      </c>
      <c r="K464" s="3" t="s">
        <v>139</v>
      </c>
      <c r="L464" s="5" t="str">
        <f t="shared" si="16"/>
        <v>Ver en Google Maps</v>
      </c>
      <c r="M464" s="15">
        <v>1</v>
      </c>
      <c r="N464" s="7"/>
      <c r="O464" s="1">
        <f>DAY(Tabla1[[#This Row],[Fecha de rev]])</f>
        <v>0</v>
      </c>
      <c r="P464" s="1">
        <f>MONTH(Tabla1[[#This Row],[Fecha de rev]])</f>
        <v>1</v>
      </c>
      <c r="Q464" s="1">
        <f>YEAR(Tabla1[[#This Row],[Fecha de rev]])</f>
        <v>1900</v>
      </c>
      <c r="R464" s="1">
        <v>2</v>
      </c>
      <c r="S464" s="1" t="s">
        <v>138</v>
      </c>
      <c r="T464" s="1" t="s">
        <v>138</v>
      </c>
      <c r="U464" s="1" t="s">
        <v>138</v>
      </c>
      <c r="V464" s="1" t="s">
        <v>138</v>
      </c>
      <c r="W464" s="1" t="s">
        <v>138</v>
      </c>
      <c r="X464" s="1" t="s">
        <v>138</v>
      </c>
      <c r="Y464" s="1" t="s">
        <v>138</v>
      </c>
      <c r="Z464" s="1" t="str">
        <f>IF(Tabla1[[#This Row],[Bajada]] &lt; 14, "no", "si")</f>
        <v>no</v>
      </c>
      <c r="AC464" s="2" t="s">
        <v>968</v>
      </c>
      <c r="AD464" s="2" t="s">
        <v>1404</v>
      </c>
      <c r="AE464" s="1">
        <f t="shared" si="17"/>
        <v>7</v>
      </c>
      <c r="AF464" s="1"/>
    </row>
    <row r="465" spans="1:32" x14ac:dyDescent="0.2">
      <c r="A465" s="14">
        <v>263</v>
      </c>
      <c r="B465" s="3" t="s">
        <v>1205</v>
      </c>
      <c r="C465" s="27" t="s">
        <v>17</v>
      </c>
      <c r="D465" s="27" t="s">
        <v>17</v>
      </c>
      <c r="E465" s="4" t="s">
        <v>1340</v>
      </c>
      <c r="F465" s="4" t="s">
        <v>1341</v>
      </c>
      <c r="G465" s="4" t="s">
        <v>1809</v>
      </c>
      <c r="H465" s="3" t="s">
        <v>1208</v>
      </c>
      <c r="I465" s="27">
        <v>20.949940000000002</v>
      </c>
      <c r="J465" s="27">
        <v>-101.43789</v>
      </c>
      <c r="K465" s="3"/>
      <c r="L465" s="5" t="str">
        <f t="shared" si="16"/>
        <v>Ver en Google Maps</v>
      </c>
      <c r="M465" s="15">
        <v>1</v>
      </c>
      <c r="O465" s="1">
        <f>DAY(Tabla1[[#This Row],[Fecha de rev]])</f>
        <v>0</v>
      </c>
      <c r="P465" s="1">
        <f>MONTH(Tabla1[[#This Row],[Fecha de rev]])</f>
        <v>1</v>
      </c>
      <c r="Q465" s="1">
        <f>YEAR(Tabla1[[#This Row],[Fecha de rev]])</f>
        <v>1900</v>
      </c>
      <c r="Z465" s="1" t="str">
        <f>IF(Tabla1[[#This Row],[Bajada]] &lt; 14, "no", "si")</f>
        <v>no</v>
      </c>
      <c r="AF465" s="1"/>
    </row>
    <row r="466" spans="1:32" x14ac:dyDescent="0.2">
      <c r="A466" s="14">
        <v>300</v>
      </c>
      <c r="B466" s="3" t="s">
        <v>1205</v>
      </c>
      <c r="C466" s="27" t="s">
        <v>16</v>
      </c>
      <c r="D466" s="27" t="s">
        <v>16</v>
      </c>
      <c r="E466" s="4" t="s">
        <v>1248</v>
      </c>
      <c r="F466" s="4" t="s">
        <v>1249</v>
      </c>
      <c r="G466" s="4" t="s">
        <v>1810</v>
      </c>
      <c r="H466" s="3" t="s">
        <v>1208</v>
      </c>
      <c r="I466" s="27">
        <v>20.95147</v>
      </c>
      <c r="J466" s="27">
        <v>-101.41773999999999</v>
      </c>
      <c r="K466" s="3" t="s">
        <v>139</v>
      </c>
      <c r="L466" s="5" t="str">
        <f t="shared" si="16"/>
        <v>Ver en Google Maps</v>
      </c>
      <c r="M466" s="15">
        <v>1</v>
      </c>
      <c r="N466" s="7"/>
      <c r="O466" s="1">
        <f>DAY(Tabla1[[#This Row],[Fecha de rev]])</f>
        <v>0</v>
      </c>
      <c r="P466" s="1">
        <f>MONTH(Tabla1[[#This Row],[Fecha de rev]])</f>
        <v>1</v>
      </c>
      <c r="Q466" s="1">
        <f>YEAR(Tabla1[[#This Row],[Fecha de rev]])</f>
        <v>1900</v>
      </c>
      <c r="R466" s="1">
        <v>2</v>
      </c>
      <c r="S466" s="1" t="s">
        <v>138</v>
      </c>
      <c r="T466" s="1" t="s">
        <v>138</v>
      </c>
      <c r="U466" s="1" t="s">
        <v>138</v>
      </c>
      <c r="V466" s="1" t="s">
        <v>138</v>
      </c>
      <c r="W466" s="1" t="s">
        <v>138</v>
      </c>
      <c r="X466" s="1" t="s">
        <v>138</v>
      </c>
      <c r="Y466" s="1" t="s">
        <v>138</v>
      </c>
      <c r="Z466" s="1" t="str">
        <f>IF(Tabla1[[#This Row],[Bajada]] &lt; 14, "no", "si")</f>
        <v>no</v>
      </c>
      <c r="AC466" s="2" t="s">
        <v>1408</v>
      </c>
      <c r="AD466" s="2" t="s">
        <v>1404</v>
      </c>
      <c r="AE466" s="1">
        <f t="shared" si="17"/>
        <v>7</v>
      </c>
      <c r="AF466" s="1"/>
    </row>
    <row r="467" spans="1:32" x14ac:dyDescent="0.2">
      <c r="A467" s="14">
        <v>301</v>
      </c>
      <c r="B467" s="3" t="s">
        <v>1205</v>
      </c>
      <c r="C467" s="27" t="s">
        <v>16</v>
      </c>
      <c r="D467" s="27" t="s">
        <v>16</v>
      </c>
      <c r="E467" s="4" t="s">
        <v>1250</v>
      </c>
      <c r="F467" s="4" t="s">
        <v>1251</v>
      </c>
      <c r="G467" s="4" t="s">
        <v>1803</v>
      </c>
      <c r="H467" s="3" t="s">
        <v>1208</v>
      </c>
      <c r="I467" s="27">
        <v>20.938289999999999</v>
      </c>
      <c r="J467" s="27">
        <v>-101.42421</v>
      </c>
      <c r="K467" s="3" t="s">
        <v>139</v>
      </c>
      <c r="L467" s="5" t="str">
        <f t="shared" si="16"/>
        <v>Ver en Google Maps</v>
      </c>
      <c r="M467" s="15">
        <v>1</v>
      </c>
      <c r="N467" s="7"/>
      <c r="O467" s="1">
        <f>DAY(Tabla1[[#This Row],[Fecha de rev]])</f>
        <v>0</v>
      </c>
      <c r="P467" s="1">
        <f>MONTH(Tabla1[[#This Row],[Fecha de rev]])</f>
        <v>1</v>
      </c>
      <c r="Q467" s="1">
        <f>YEAR(Tabla1[[#This Row],[Fecha de rev]])</f>
        <v>1900</v>
      </c>
      <c r="R467" s="1">
        <v>2</v>
      </c>
      <c r="S467" s="1" t="s">
        <v>138</v>
      </c>
      <c r="T467" s="1" t="s">
        <v>138</v>
      </c>
      <c r="U467" s="1" t="s">
        <v>138</v>
      </c>
      <c r="V467" s="1" t="s">
        <v>138</v>
      </c>
      <c r="W467" s="1" t="s">
        <v>138</v>
      </c>
      <c r="X467" s="1" t="s">
        <v>138</v>
      </c>
      <c r="Y467" s="1" t="s">
        <v>138</v>
      </c>
      <c r="Z467" s="1" t="str">
        <f>IF(Tabla1[[#This Row],[Bajada]] &lt; 14, "no", "si")</f>
        <v>no</v>
      </c>
      <c r="AC467" s="2" t="s">
        <v>968</v>
      </c>
      <c r="AD467" s="2" t="s">
        <v>1404</v>
      </c>
      <c r="AE467" s="1">
        <f t="shared" si="17"/>
        <v>7</v>
      </c>
      <c r="AF467" s="1"/>
    </row>
    <row r="468" spans="1:32" x14ac:dyDescent="0.2">
      <c r="A468" s="14">
        <v>302</v>
      </c>
      <c r="B468" s="3" t="s">
        <v>1205</v>
      </c>
      <c r="C468" s="27" t="s">
        <v>16</v>
      </c>
      <c r="D468" s="27" t="s">
        <v>16</v>
      </c>
      <c r="E468" s="4" t="s">
        <v>1252</v>
      </c>
      <c r="F468" s="4" t="s">
        <v>1253</v>
      </c>
      <c r="G468" s="4" t="s">
        <v>1802</v>
      </c>
      <c r="H468" s="3" t="s">
        <v>1208</v>
      </c>
      <c r="I468" s="27">
        <v>20.94585</v>
      </c>
      <c r="J468" s="27">
        <v>-101.42771</v>
      </c>
      <c r="K468" s="3" t="s">
        <v>139</v>
      </c>
      <c r="L468" s="5" t="str">
        <f t="shared" si="16"/>
        <v>Ver en Google Maps</v>
      </c>
      <c r="M468" s="15">
        <v>1</v>
      </c>
      <c r="N468" s="7"/>
      <c r="O468" s="1">
        <f>DAY(Tabla1[[#This Row],[Fecha de rev]])</f>
        <v>0</v>
      </c>
      <c r="P468" s="1">
        <f>MONTH(Tabla1[[#This Row],[Fecha de rev]])</f>
        <v>1</v>
      </c>
      <c r="Q468" s="1">
        <f>YEAR(Tabla1[[#This Row],[Fecha de rev]])</f>
        <v>1900</v>
      </c>
      <c r="R468" s="1">
        <v>2</v>
      </c>
      <c r="S468" s="1" t="s">
        <v>138</v>
      </c>
      <c r="T468" s="1" t="s">
        <v>138</v>
      </c>
      <c r="U468" s="1" t="s">
        <v>138</v>
      </c>
      <c r="V468" s="1" t="s">
        <v>138</v>
      </c>
      <c r="W468" s="1" t="s">
        <v>138</v>
      </c>
      <c r="X468" s="1" t="s">
        <v>138</v>
      </c>
      <c r="Y468" s="1" t="s">
        <v>138</v>
      </c>
      <c r="Z468" s="1" t="str">
        <f>IF(Tabla1[[#This Row],[Bajada]] &lt; 14, "no", "si")</f>
        <v>no</v>
      </c>
      <c r="AC468" s="2" t="s">
        <v>1410</v>
      </c>
      <c r="AD468" s="2" t="s">
        <v>1404</v>
      </c>
      <c r="AE468" s="1">
        <f t="shared" si="17"/>
        <v>7</v>
      </c>
      <c r="AF468" s="1"/>
    </row>
    <row r="469" spans="1:32" x14ac:dyDescent="0.2">
      <c r="A469" s="14">
        <v>303</v>
      </c>
      <c r="B469" s="3" t="s">
        <v>1205</v>
      </c>
      <c r="C469" s="27" t="s">
        <v>16</v>
      </c>
      <c r="D469" s="27" t="s">
        <v>16</v>
      </c>
      <c r="E469" s="4" t="s">
        <v>1254</v>
      </c>
      <c r="F469" s="4" t="s">
        <v>1255</v>
      </c>
      <c r="G469" s="4" t="s">
        <v>1811</v>
      </c>
      <c r="H469" s="3" t="s">
        <v>1208</v>
      </c>
      <c r="I469" s="27">
        <v>20.946300000000001</v>
      </c>
      <c r="J469" s="27">
        <v>-101.42281</v>
      </c>
      <c r="K469" s="3" t="s">
        <v>139</v>
      </c>
      <c r="L469" s="5" t="str">
        <f t="shared" si="16"/>
        <v>Ver en Google Maps</v>
      </c>
      <c r="M469" s="15">
        <v>1</v>
      </c>
      <c r="N469" s="7"/>
      <c r="O469" s="1">
        <f>DAY(Tabla1[[#This Row],[Fecha de rev]])</f>
        <v>0</v>
      </c>
      <c r="P469" s="1">
        <f>MONTH(Tabla1[[#This Row],[Fecha de rev]])</f>
        <v>1</v>
      </c>
      <c r="Q469" s="1">
        <f>YEAR(Tabla1[[#This Row],[Fecha de rev]])</f>
        <v>1900</v>
      </c>
      <c r="R469" s="1">
        <v>2</v>
      </c>
      <c r="S469" s="1" t="s">
        <v>138</v>
      </c>
      <c r="T469" s="1" t="s">
        <v>138</v>
      </c>
      <c r="U469" s="1" t="s">
        <v>138</v>
      </c>
      <c r="V469" s="1" t="s">
        <v>138</v>
      </c>
      <c r="W469" s="1" t="s">
        <v>138</v>
      </c>
      <c r="X469" s="1" t="s">
        <v>138</v>
      </c>
      <c r="Y469" s="1" t="s">
        <v>138</v>
      </c>
      <c r="Z469" s="1" t="str">
        <f>IF(Tabla1[[#This Row],[Bajada]] &lt; 14, "no", "si")</f>
        <v>no</v>
      </c>
      <c r="AC469" s="2" t="s">
        <v>1417</v>
      </c>
      <c r="AD469" s="2" t="s">
        <v>1404</v>
      </c>
      <c r="AE469" s="1">
        <f t="shared" si="17"/>
        <v>7</v>
      </c>
      <c r="AF469" s="1"/>
    </row>
    <row r="470" spans="1:32" x14ac:dyDescent="0.2">
      <c r="A470" s="14">
        <v>304</v>
      </c>
      <c r="B470" s="3" t="s">
        <v>1205</v>
      </c>
      <c r="C470" s="27" t="s">
        <v>16</v>
      </c>
      <c r="D470" s="27" t="s">
        <v>16</v>
      </c>
      <c r="E470" s="4" t="s">
        <v>1342</v>
      </c>
      <c r="F470" s="4" t="s">
        <v>1343</v>
      </c>
      <c r="G470" s="4" t="s">
        <v>1344</v>
      </c>
      <c r="H470" s="3" t="s">
        <v>1208</v>
      </c>
      <c r="I470" s="27">
        <v>20.975248000000001</v>
      </c>
      <c r="J470" s="27">
        <v>-101.450175</v>
      </c>
      <c r="K470" s="3"/>
      <c r="L470" s="5" t="str">
        <f t="shared" si="16"/>
        <v>Ver en Google Maps</v>
      </c>
      <c r="M470" s="15">
        <v>1</v>
      </c>
      <c r="O470" s="1">
        <f>DAY(Tabla1[[#This Row],[Fecha de rev]])</f>
        <v>0</v>
      </c>
      <c r="P470" s="1">
        <f>MONTH(Tabla1[[#This Row],[Fecha de rev]])</f>
        <v>1</v>
      </c>
      <c r="Q470" s="1">
        <f>YEAR(Tabla1[[#This Row],[Fecha de rev]])</f>
        <v>1900</v>
      </c>
      <c r="Z470" s="1" t="str">
        <f>IF(Tabla1[[#This Row],[Bajada]] &lt; 14, "no", "si")</f>
        <v>no</v>
      </c>
      <c r="AF470" s="1"/>
    </row>
    <row r="471" spans="1:32" x14ac:dyDescent="0.2">
      <c r="A471" s="14">
        <v>310</v>
      </c>
      <c r="B471" s="3" t="s">
        <v>1205</v>
      </c>
      <c r="C471" s="27" t="s">
        <v>16</v>
      </c>
      <c r="D471" s="27" t="s">
        <v>16</v>
      </c>
      <c r="E471" s="4" t="s">
        <v>1256</v>
      </c>
      <c r="F471" s="4" t="s">
        <v>1257</v>
      </c>
      <c r="G471" s="4" t="s">
        <v>1258</v>
      </c>
      <c r="H471" s="3" t="s">
        <v>1208</v>
      </c>
      <c r="I471" s="27">
        <v>20.948979999999999</v>
      </c>
      <c r="J471" s="27">
        <v>-101.41598</v>
      </c>
      <c r="K471" s="3"/>
      <c r="L471" s="5" t="str">
        <f t="shared" si="16"/>
        <v>Ver en Google Maps</v>
      </c>
      <c r="M471" s="15">
        <v>1</v>
      </c>
      <c r="O471" s="1">
        <f>DAY(Tabla1[[#This Row],[Fecha de rev]])</f>
        <v>0</v>
      </c>
      <c r="P471" s="1">
        <f>MONTH(Tabla1[[#This Row],[Fecha de rev]])</f>
        <v>1</v>
      </c>
      <c r="Q471" s="1">
        <f>YEAR(Tabla1[[#This Row],[Fecha de rev]])</f>
        <v>1900</v>
      </c>
      <c r="Z471" s="1" t="str">
        <f>IF(Tabla1[[#This Row],[Bajada]] &lt; 14, "no", "si")</f>
        <v>no</v>
      </c>
      <c r="AF471" s="1"/>
    </row>
    <row r="472" spans="1:32" x14ac:dyDescent="0.2">
      <c r="A472" s="14">
        <v>324</v>
      </c>
      <c r="B472" s="3" t="s">
        <v>1205</v>
      </c>
      <c r="C472" s="27" t="s">
        <v>16</v>
      </c>
      <c r="D472" s="27" t="s">
        <v>16</v>
      </c>
      <c r="E472" s="4" t="s">
        <v>1259</v>
      </c>
      <c r="F472" s="4" t="s">
        <v>1260</v>
      </c>
      <c r="G472" s="4" t="s">
        <v>1812</v>
      </c>
      <c r="H472" s="3" t="s">
        <v>1208</v>
      </c>
      <c r="I472" s="27">
        <v>20.93486</v>
      </c>
      <c r="J472" s="27">
        <v>-101.42997</v>
      </c>
      <c r="K472" s="3" t="s">
        <v>139</v>
      </c>
      <c r="L472" s="5" t="str">
        <f t="shared" si="16"/>
        <v>Ver en Google Maps</v>
      </c>
      <c r="M472" s="15">
        <v>1</v>
      </c>
      <c r="N472" s="7"/>
      <c r="O472" s="1">
        <f>DAY(Tabla1[[#This Row],[Fecha de rev]])</f>
        <v>0</v>
      </c>
      <c r="P472" s="1">
        <f>MONTH(Tabla1[[#This Row],[Fecha de rev]])</f>
        <v>1</v>
      </c>
      <c r="Q472" s="1">
        <f>YEAR(Tabla1[[#This Row],[Fecha de rev]])</f>
        <v>1900</v>
      </c>
      <c r="R472" s="1">
        <v>2</v>
      </c>
      <c r="S472" s="1" t="s">
        <v>138</v>
      </c>
      <c r="T472" s="1" t="s">
        <v>138</v>
      </c>
      <c r="U472" s="1" t="s">
        <v>138</v>
      </c>
      <c r="V472" s="1" t="s">
        <v>138</v>
      </c>
      <c r="W472" s="1" t="s">
        <v>138</v>
      </c>
      <c r="X472" s="1" t="s">
        <v>138</v>
      </c>
      <c r="Y472" s="1" t="s">
        <v>138</v>
      </c>
      <c r="Z472" s="1" t="str">
        <f>IF(Tabla1[[#This Row],[Bajada]] &lt; 14, "no", "si")</f>
        <v>no</v>
      </c>
      <c r="AC472" s="2" t="s">
        <v>968</v>
      </c>
      <c r="AD472" s="2" t="s">
        <v>1404</v>
      </c>
      <c r="AE472" s="1">
        <f t="shared" si="17"/>
        <v>7</v>
      </c>
      <c r="AF472" s="1"/>
    </row>
    <row r="473" spans="1:32" x14ac:dyDescent="0.2">
      <c r="A473" s="14">
        <v>373</v>
      </c>
      <c r="B473" s="3" t="s">
        <v>1205</v>
      </c>
      <c r="C473" s="27" t="s">
        <v>16</v>
      </c>
      <c r="D473" s="27" t="s">
        <v>16</v>
      </c>
      <c r="E473" s="4" t="s">
        <v>1261</v>
      </c>
      <c r="F473" s="4" t="s">
        <v>1262</v>
      </c>
      <c r="G473" s="4" t="s">
        <v>1801</v>
      </c>
      <c r="H473" s="3" t="s">
        <v>1208</v>
      </c>
      <c r="I473" s="27">
        <v>20.962299999999999</v>
      </c>
      <c r="J473" s="27">
        <v>-101.41929</v>
      </c>
      <c r="K473" s="3" t="s">
        <v>139</v>
      </c>
      <c r="L473" s="5" t="str">
        <f t="shared" si="16"/>
        <v>Ver en Google Maps</v>
      </c>
      <c r="M473" s="15">
        <v>1</v>
      </c>
      <c r="N473" s="7"/>
      <c r="O473" s="1">
        <f>DAY(Tabla1[[#This Row],[Fecha de rev]])</f>
        <v>0</v>
      </c>
      <c r="P473" s="1">
        <f>MONTH(Tabla1[[#This Row],[Fecha de rev]])</f>
        <v>1</v>
      </c>
      <c r="Q473" s="1">
        <f>YEAR(Tabla1[[#This Row],[Fecha de rev]])</f>
        <v>1900</v>
      </c>
      <c r="R473" s="1">
        <v>2</v>
      </c>
      <c r="S473" s="1" t="s">
        <v>138</v>
      </c>
      <c r="T473" s="1" t="s">
        <v>138</v>
      </c>
      <c r="U473" s="1" t="s">
        <v>138</v>
      </c>
      <c r="V473" s="1" t="s">
        <v>138</v>
      </c>
      <c r="W473" s="1" t="s">
        <v>138</v>
      </c>
      <c r="X473" s="1" t="s">
        <v>138</v>
      </c>
      <c r="Y473" s="1" t="s">
        <v>138</v>
      </c>
      <c r="Z473" s="1" t="str">
        <f>IF(Tabla1[[#This Row],[Bajada]] &lt; 14, "no", "si")</f>
        <v>no</v>
      </c>
      <c r="AC473" s="2" t="s">
        <v>1405</v>
      </c>
      <c r="AD473" s="2" t="s">
        <v>1404</v>
      </c>
      <c r="AE473" s="1">
        <f t="shared" si="17"/>
        <v>7</v>
      </c>
      <c r="AF473" s="1"/>
    </row>
    <row r="474" spans="1:32" x14ac:dyDescent="0.2">
      <c r="A474" s="14">
        <v>374</v>
      </c>
      <c r="B474" s="3" t="s">
        <v>1205</v>
      </c>
      <c r="C474" s="27" t="s">
        <v>16</v>
      </c>
      <c r="D474" s="27" t="s">
        <v>16</v>
      </c>
      <c r="E474" s="4" t="s">
        <v>1263</v>
      </c>
      <c r="F474" s="4" t="s">
        <v>1264</v>
      </c>
      <c r="G474" s="4" t="s">
        <v>1802</v>
      </c>
      <c r="H474" s="3" t="s">
        <v>1208</v>
      </c>
      <c r="I474" s="27">
        <v>20.945319999999999</v>
      </c>
      <c r="J474" s="27">
        <v>-101.43312</v>
      </c>
      <c r="K474" s="3"/>
      <c r="L474" s="5" t="str">
        <f t="shared" si="16"/>
        <v>Ver en Google Maps</v>
      </c>
      <c r="M474" s="15">
        <v>1</v>
      </c>
      <c r="O474" s="1">
        <f>DAY(Tabla1[[#This Row],[Fecha de rev]])</f>
        <v>0</v>
      </c>
      <c r="P474" s="1">
        <f>MONTH(Tabla1[[#This Row],[Fecha de rev]])</f>
        <v>1</v>
      </c>
      <c r="Q474" s="1">
        <f>YEAR(Tabla1[[#This Row],[Fecha de rev]])</f>
        <v>1900</v>
      </c>
      <c r="Z474" s="1" t="str">
        <f>IF(Tabla1[[#This Row],[Bajada]] &lt; 14, "no", "si")</f>
        <v>no</v>
      </c>
      <c r="AF474" s="1"/>
    </row>
    <row r="475" spans="1:32" x14ac:dyDescent="0.2">
      <c r="A475" s="14">
        <v>376</v>
      </c>
      <c r="B475" s="3" t="s">
        <v>1205</v>
      </c>
      <c r="C475" s="27" t="s">
        <v>16</v>
      </c>
      <c r="D475" s="27" t="s">
        <v>16</v>
      </c>
      <c r="E475" s="4" t="s">
        <v>1265</v>
      </c>
      <c r="F475" s="4" t="s">
        <v>1266</v>
      </c>
      <c r="G475" s="4" t="s">
        <v>980</v>
      </c>
      <c r="H475" s="3" t="s">
        <v>1208</v>
      </c>
      <c r="I475" s="27">
        <v>20.942889999999998</v>
      </c>
      <c r="J475" s="27">
        <v>-101.43875</v>
      </c>
      <c r="K475" s="3"/>
      <c r="L475" s="5" t="str">
        <f t="shared" si="16"/>
        <v>Ver en Google Maps</v>
      </c>
      <c r="M475" s="15">
        <v>1</v>
      </c>
      <c r="O475" s="1">
        <f>DAY(Tabla1[[#This Row],[Fecha de rev]])</f>
        <v>0</v>
      </c>
      <c r="P475" s="1">
        <f>MONTH(Tabla1[[#This Row],[Fecha de rev]])</f>
        <v>1</v>
      </c>
      <c r="Q475" s="1">
        <f>YEAR(Tabla1[[#This Row],[Fecha de rev]])</f>
        <v>1900</v>
      </c>
      <c r="Z475" s="1" t="str">
        <f>IF(Tabla1[[#This Row],[Bajada]] &lt; 14, "no", "si")</f>
        <v>no</v>
      </c>
      <c r="AF475" s="1"/>
    </row>
    <row r="476" spans="1:32" x14ac:dyDescent="0.2">
      <c r="A476" s="14">
        <v>414</v>
      </c>
      <c r="B476" s="3" t="s">
        <v>1205</v>
      </c>
      <c r="C476" s="27" t="s">
        <v>16</v>
      </c>
      <c r="D476" s="27" t="s">
        <v>16</v>
      </c>
      <c r="E476" s="4" t="s">
        <v>1345</v>
      </c>
      <c r="F476" s="4" t="s">
        <v>1346</v>
      </c>
      <c r="G476" s="4" t="s">
        <v>1347</v>
      </c>
      <c r="H476" s="3" t="s">
        <v>1208</v>
      </c>
      <c r="I476" s="27">
        <v>20.933350000000001</v>
      </c>
      <c r="J476" s="27">
        <v>-101.44937</v>
      </c>
      <c r="K476" s="3"/>
      <c r="L476" s="5" t="str">
        <f t="shared" si="16"/>
        <v>Ver en Google Maps</v>
      </c>
      <c r="M476" s="15">
        <v>1</v>
      </c>
      <c r="O476" s="1">
        <f>DAY(Tabla1[[#This Row],[Fecha de rev]])</f>
        <v>0</v>
      </c>
      <c r="P476" s="1">
        <f>MONTH(Tabla1[[#This Row],[Fecha de rev]])</f>
        <v>1</v>
      </c>
      <c r="Q476" s="1">
        <f>YEAR(Tabla1[[#This Row],[Fecha de rev]])</f>
        <v>1900</v>
      </c>
      <c r="Z476" s="1" t="str">
        <f>IF(Tabla1[[#This Row],[Bajada]] &lt; 14, "no", "si")</f>
        <v>no</v>
      </c>
      <c r="AF476" s="1"/>
    </row>
    <row r="477" spans="1:32" x14ac:dyDescent="0.2">
      <c r="A477" s="14">
        <v>441</v>
      </c>
      <c r="B477" s="3" t="s">
        <v>1205</v>
      </c>
      <c r="C477" s="27" t="s">
        <v>15</v>
      </c>
      <c r="D477" s="27" t="s">
        <v>15</v>
      </c>
      <c r="E477" s="4" t="s">
        <v>1267</v>
      </c>
      <c r="F477" s="4" t="s">
        <v>1268</v>
      </c>
      <c r="G477" s="4" t="s">
        <v>1813</v>
      </c>
      <c r="H477" s="3" t="s">
        <v>1208</v>
      </c>
      <c r="I477" s="27">
        <v>20.960056999999999</v>
      </c>
      <c r="J477" s="27">
        <v>-101.42662199999999</v>
      </c>
      <c r="K477" s="3" t="s">
        <v>139</v>
      </c>
      <c r="L477" s="5" t="str">
        <f t="shared" si="16"/>
        <v>Ver en Google Maps</v>
      </c>
      <c r="M477" s="15">
        <v>2</v>
      </c>
      <c r="N477" s="7"/>
      <c r="O477" s="1">
        <f>DAY(Tabla1[[#This Row],[Fecha de rev]])</f>
        <v>0</v>
      </c>
      <c r="P477" s="1">
        <f>MONTH(Tabla1[[#This Row],[Fecha de rev]])</f>
        <v>1</v>
      </c>
      <c r="Q477" s="1">
        <f>YEAR(Tabla1[[#This Row],[Fecha de rev]])</f>
        <v>1900</v>
      </c>
      <c r="R477" s="1">
        <v>2</v>
      </c>
      <c r="S477" s="1" t="s">
        <v>138</v>
      </c>
      <c r="T477" s="1" t="s">
        <v>138</v>
      </c>
      <c r="U477" s="1" t="s">
        <v>138</v>
      </c>
      <c r="V477" s="1" t="s">
        <v>138</v>
      </c>
      <c r="W477" s="1" t="s">
        <v>138</v>
      </c>
      <c r="X477" s="1" t="s">
        <v>138</v>
      </c>
      <c r="Y477" s="1" t="s">
        <v>138</v>
      </c>
      <c r="Z477" s="1" t="str">
        <f>IF(Tabla1[[#This Row],[Bajada]] &lt; 14, "no", "si")</f>
        <v>no</v>
      </c>
      <c r="AC477" s="2" t="s">
        <v>968</v>
      </c>
      <c r="AD477" s="2" t="s">
        <v>1404</v>
      </c>
      <c r="AE477" s="1">
        <f t="shared" si="17"/>
        <v>7</v>
      </c>
      <c r="AF477" s="1"/>
    </row>
    <row r="478" spans="1:32" x14ac:dyDescent="0.2">
      <c r="A478" s="14">
        <v>444</v>
      </c>
      <c r="B478" s="3" t="s">
        <v>1205</v>
      </c>
      <c r="C478" s="27" t="s">
        <v>16</v>
      </c>
      <c r="D478" s="27" t="s">
        <v>16</v>
      </c>
      <c r="E478" s="4" t="s">
        <v>1269</v>
      </c>
      <c r="F478" s="4" t="s">
        <v>1270</v>
      </c>
      <c r="G478" s="4" t="s">
        <v>1814</v>
      </c>
      <c r="H478" s="3" t="s">
        <v>1208</v>
      </c>
      <c r="I478" s="27">
        <v>20.94961</v>
      </c>
      <c r="J478" s="27">
        <v>-101.42922</v>
      </c>
      <c r="K478" s="3" t="s">
        <v>139</v>
      </c>
      <c r="L478" s="5" t="str">
        <f t="shared" si="16"/>
        <v>Ver en Google Maps</v>
      </c>
      <c r="M478" s="15">
        <v>1</v>
      </c>
      <c r="N478" s="7"/>
      <c r="O478" s="1">
        <f>DAY(Tabla1[[#This Row],[Fecha de rev]])</f>
        <v>0</v>
      </c>
      <c r="P478" s="1">
        <f>MONTH(Tabla1[[#This Row],[Fecha de rev]])</f>
        <v>1</v>
      </c>
      <c r="Q478" s="1">
        <f>YEAR(Tabla1[[#This Row],[Fecha de rev]])</f>
        <v>1900</v>
      </c>
      <c r="R478" s="1">
        <v>2</v>
      </c>
      <c r="S478" s="1" t="s">
        <v>138</v>
      </c>
      <c r="T478" s="1" t="s">
        <v>138</v>
      </c>
      <c r="U478" s="1" t="s">
        <v>138</v>
      </c>
      <c r="V478" s="1" t="s">
        <v>138</v>
      </c>
      <c r="W478" s="1" t="s">
        <v>138</v>
      </c>
      <c r="X478" s="1" t="s">
        <v>138</v>
      </c>
      <c r="Y478" s="1" t="s">
        <v>138</v>
      </c>
      <c r="Z478" s="1" t="str">
        <f>IF(Tabla1[[#This Row],[Bajada]] &lt; 14, "no", "si")</f>
        <v>no</v>
      </c>
      <c r="AC478" s="2" t="s">
        <v>968</v>
      </c>
      <c r="AD478" s="2" t="s">
        <v>1404</v>
      </c>
      <c r="AE478" s="1">
        <f t="shared" si="17"/>
        <v>7</v>
      </c>
      <c r="AF478" s="1"/>
    </row>
    <row r="479" spans="1:32" x14ac:dyDescent="0.2">
      <c r="A479" s="14">
        <v>449</v>
      </c>
      <c r="B479" s="3" t="s">
        <v>1205</v>
      </c>
      <c r="C479" s="27" t="s">
        <v>16</v>
      </c>
      <c r="D479" s="27" t="s">
        <v>16</v>
      </c>
      <c r="E479" s="4" t="s">
        <v>1348</v>
      </c>
      <c r="F479" s="4" t="s">
        <v>1349</v>
      </c>
      <c r="G479" s="4" t="s">
        <v>1815</v>
      </c>
      <c r="H479" s="3" t="s">
        <v>1208</v>
      </c>
      <c r="I479" s="27">
        <v>20.951160000000002</v>
      </c>
      <c r="J479" s="27">
        <v>-101.40461999999999</v>
      </c>
      <c r="K479" s="3"/>
      <c r="L479" s="5" t="str">
        <f t="shared" si="16"/>
        <v>Ver en Google Maps</v>
      </c>
      <c r="M479" s="15">
        <v>1</v>
      </c>
      <c r="O479" s="1">
        <f>DAY(Tabla1[[#This Row],[Fecha de rev]])</f>
        <v>0</v>
      </c>
      <c r="P479" s="1">
        <f>MONTH(Tabla1[[#This Row],[Fecha de rev]])</f>
        <v>1</v>
      </c>
      <c r="Q479" s="1">
        <f>YEAR(Tabla1[[#This Row],[Fecha de rev]])</f>
        <v>1900</v>
      </c>
      <c r="Z479" s="1" t="str">
        <f>IF(Tabla1[[#This Row],[Bajada]] &lt; 14, "no", "si")</f>
        <v>no</v>
      </c>
      <c r="AF479" s="1"/>
    </row>
    <row r="480" spans="1:32" x14ac:dyDescent="0.2">
      <c r="A480" s="14">
        <v>474</v>
      </c>
      <c r="B480" s="3" t="s">
        <v>1205</v>
      </c>
      <c r="C480" s="27" t="s">
        <v>16</v>
      </c>
      <c r="D480" s="27" t="s">
        <v>16</v>
      </c>
      <c r="E480" s="4" t="s">
        <v>1350</v>
      </c>
      <c r="F480" s="4" t="s">
        <v>1351</v>
      </c>
      <c r="G480" s="4" t="s">
        <v>1389</v>
      </c>
      <c r="H480" s="3" t="s">
        <v>1208</v>
      </c>
      <c r="I480" s="27">
        <v>20.96086</v>
      </c>
      <c r="J480" s="27">
        <v>-101.4302</v>
      </c>
      <c r="K480" s="3" t="s">
        <v>139</v>
      </c>
      <c r="L480" s="5" t="str">
        <f t="shared" si="16"/>
        <v>Ver en Google Maps</v>
      </c>
      <c r="M480" s="15">
        <v>1</v>
      </c>
      <c r="N480" s="7"/>
      <c r="O480" s="1">
        <f>DAY(Tabla1[[#This Row],[Fecha de rev]])</f>
        <v>0</v>
      </c>
      <c r="P480" s="1">
        <f>MONTH(Tabla1[[#This Row],[Fecha de rev]])</f>
        <v>1</v>
      </c>
      <c r="Q480" s="1">
        <f>YEAR(Tabla1[[#This Row],[Fecha de rev]])</f>
        <v>1900</v>
      </c>
      <c r="R480" s="1">
        <v>2</v>
      </c>
      <c r="S480" s="1" t="s">
        <v>138</v>
      </c>
      <c r="T480" s="1" t="s">
        <v>138</v>
      </c>
      <c r="U480" s="1" t="s">
        <v>138</v>
      </c>
      <c r="V480" s="1" t="s">
        <v>138</v>
      </c>
      <c r="W480" s="1" t="s">
        <v>138</v>
      </c>
      <c r="X480" s="1" t="s">
        <v>138</v>
      </c>
      <c r="Y480" s="1" t="s">
        <v>138</v>
      </c>
      <c r="Z480" s="1" t="str">
        <f>IF(Tabla1[[#This Row],[Bajada]] &lt; 14, "no", "si")</f>
        <v>no</v>
      </c>
      <c r="AC480" s="2" t="s">
        <v>968</v>
      </c>
      <c r="AD480" s="2" t="s">
        <v>1404</v>
      </c>
      <c r="AE480" s="1">
        <f t="shared" si="17"/>
        <v>7</v>
      </c>
      <c r="AF480" s="1"/>
    </row>
    <row r="481" spans="1:32" x14ac:dyDescent="0.2">
      <c r="A481" s="14">
        <v>477</v>
      </c>
      <c r="B481" s="3" t="s">
        <v>1205</v>
      </c>
      <c r="C481" s="27" t="s">
        <v>16</v>
      </c>
      <c r="D481" s="27" t="s">
        <v>16</v>
      </c>
      <c r="E481" s="4" t="s">
        <v>1352</v>
      </c>
      <c r="F481" s="4" t="s">
        <v>1353</v>
      </c>
      <c r="G481" s="4" t="s">
        <v>1328</v>
      </c>
      <c r="H481" s="3" t="s">
        <v>1208</v>
      </c>
      <c r="I481" s="27">
        <v>20.980129999999999</v>
      </c>
      <c r="J481" s="27">
        <v>-101.41618</v>
      </c>
      <c r="K481" s="3"/>
      <c r="L481" s="5" t="str">
        <f t="shared" si="16"/>
        <v>Ver en Google Maps</v>
      </c>
      <c r="M481" s="15">
        <v>1</v>
      </c>
      <c r="O481" s="1">
        <f>DAY(Tabla1[[#This Row],[Fecha de rev]])</f>
        <v>0</v>
      </c>
      <c r="P481" s="1">
        <f>MONTH(Tabla1[[#This Row],[Fecha de rev]])</f>
        <v>1</v>
      </c>
      <c r="Q481" s="1">
        <f>YEAR(Tabla1[[#This Row],[Fecha de rev]])</f>
        <v>1900</v>
      </c>
      <c r="Z481" s="1" t="str">
        <f>IF(Tabla1[[#This Row],[Bajada]] &lt; 14, "no", "si")</f>
        <v>no</v>
      </c>
      <c r="AF481" s="1"/>
    </row>
    <row r="482" spans="1:32" x14ac:dyDescent="0.2">
      <c r="A482" s="14">
        <v>508</v>
      </c>
      <c r="B482" s="3" t="s">
        <v>1205</v>
      </c>
      <c r="C482" s="27" t="s">
        <v>16</v>
      </c>
      <c r="D482" s="27" t="s">
        <v>16</v>
      </c>
      <c r="E482" s="4" t="s">
        <v>1354</v>
      </c>
      <c r="F482" s="4" t="s">
        <v>1355</v>
      </c>
      <c r="G482" s="4" t="s">
        <v>1356</v>
      </c>
      <c r="H482" s="3" t="s">
        <v>1208</v>
      </c>
      <c r="I482" s="27">
        <v>20.916716279214</v>
      </c>
      <c r="J482" s="27">
        <v>-101.457838063324</v>
      </c>
      <c r="K482" s="3"/>
      <c r="L482" s="5" t="str">
        <f t="shared" si="16"/>
        <v>Ver en Google Maps</v>
      </c>
      <c r="M482" s="15">
        <v>2</v>
      </c>
      <c r="O482" s="1">
        <f>DAY(Tabla1[[#This Row],[Fecha de rev]])</f>
        <v>0</v>
      </c>
      <c r="P482" s="1">
        <f>MONTH(Tabla1[[#This Row],[Fecha de rev]])</f>
        <v>1</v>
      </c>
      <c r="Q482" s="1">
        <f>YEAR(Tabla1[[#This Row],[Fecha de rev]])</f>
        <v>1900</v>
      </c>
      <c r="Z482" s="1" t="str">
        <f>IF(Tabla1[[#This Row],[Bajada]] &lt; 14, "no", "si")</f>
        <v>no</v>
      </c>
      <c r="AF482" s="1"/>
    </row>
    <row r="483" spans="1:32" x14ac:dyDescent="0.2">
      <c r="A483" s="14">
        <v>529</v>
      </c>
      <c r="B483" s="3" t="s">
        <v>1205</v>
      </c>
      <c r="C483" s="27" t="s">
        <v>15</v>
      </c>
      <c r="D483" s="27" t="s">
        <v>15</v>
      </c>
      <c r="E483" s="4" t="s">
        <v>1271</v>
      </c>
      <c r="F483" s="4" t="s">
        <v>1272</v>
      </c>
      <c r="G483" s="4" t="s">
        <v>1802</v>
      </c>
      <c r="H483" s="3" t="s">
        <v>1208</v>
      </c>
      <c r="I483" s="27">
        <v>20.947330999999998</v>
      </c>
      <c r="J483" s="27">
        <v>-101.42667899999999</v>
      </c>
      <c r="K483" s="3" t="s">
        <v>139</v>
      </c>
      <c r="L483" s="5" t="str">
        <f t="shared" si="16"/>
        <v>Ver en Google Maps</v>
      </c>
      <c r="M483" s="15">
        <v>2</v>
      </c>
      <c r="N483" s="7"/>
      <c r="O483" s="1">
        <f>DAY(Tabla1[[#This Row],[Fecha de rev]])</f>
        <v>0</v>
      </c>
      <c r="P483" s="1">
        <f>MONTH(Tabla1[[#This Row],[Fecha de rev]])</f>
        <v>1</v>
      </c>
      <c r="Q483" s="1">
        <f>YEAR(Tabla1[[#This Row],[Fecha de rev]])</f>
        <v>1900</v>
      </c>
      <c r="R483" s="1">
        <v>2</v>
      </c>
      <c r="S483" s="1" t="s">
        <v>138</v>
      </c>
      <c r="T483" s="1" t="s">
        <v>138</v>
      </c>
      <c r="U483" s="1" t="s">
        <v>138</v>
      </c>
      <c r="V483" s="1" t="s">
        <v>138</v>
      </c>
      <c r="W483" s="1" t="s">
        <v>138</v>
      </c>
      <c r="X483" s="1" t="s">
        <v>138</v>
      </c>
      <c r="Y483" s="1" t="s">
        <v>138</v>
      </c>
      <c r="Z483" s="1" t="str">
        <f>IF(Tabla1[[#This Row],[Bajada]] &lt; 14, "no", "si")</f>
        <v>no</v>
      </c>
      <c r="AC483" s="2" t="s">
        <v>1414</v>
      </c>
      <c r="AD483" s="2" t="s">
        <v>1404</v>
      </c>
      <c r="AE483" s="1">
        <f t="shared" si="17"/>
        <v>7</v>
      </c>
      <c r="AF483" s="1"/>
    </row>
    <row r="484" spans="1:32" x14ac:dyDescent="0.2">
      <c r="A484" s="14">
        <v>538</v>
      </c>
      <c r="B484" s="3" t="s">
        <v>1205</v>
      </c>
      <c r="C484" s="27" t="s">
        <v>15</v>
      </c>
      <c r="D484" s="27" t="s">
        <v>15</v>
      </c>
      <c r="E484" s="4" t="s">
        <v>1273</v>
      </c>
      <c r="F484" s="4" t="s">
        <v>1274</v>
      </c>
      <c r="G484" s="4" t="s">
        <v>1816</v>
      </c>
      <c r="H484" s="3" t="s">
        <v>1208</v>
      </c>
      <c r="I484" s="27">
        <v>20.965129999999998</v>
      </c>
      <c r="J484" s="27">
        <v>-101.420795</v>
      </c>
      <c r="K484" s="3"/>
      <c r="L484" s="5" t="str">
        <f t="shared" si="16"/>
        <v>Ver en Google Maps</v>
      </c>
      <c r="M484" s="15">
        <v>1</v>
      </c>
      <c r="O484" s="1">
        <f>DAY(Tabla1[[#This Row],[Fecha de rev]])</f>
        <v>0</v>
      </c>
      <c r="P484" s="1">
        <f>MONTH(Tabla1[[#This Row],[Fecha de rev]])</f>
        <v>1</v>
      </c>
      <c r="Q484" s="1">
        <f>YEAR(Tabla1[[#This Row],[Fecha de rev]])</f>
        <v>1900</v>
      </c>
      <c r="Z484" s="1" t="str">
        <f>IF(Tabla1[[#This Row],[Bajada]] &lt; 14, "no", "si")</f>
        <v>no</v>
      </c>
      <c r="AF484" s="1"/>
    </row>
    <row r="485" spans="1:32" x14ac:dyDescent="0.2">
      <c r="A485" s="14">
        <v>539</v>
      </c>
      <c r="B485" s="3" t="s">
        <v>1205</v>
      </c>
      <c r="C485" s="27" t="s">
        <v>15</v>
      </c>
      <c r="D485" s="27" t="s">
        <v>15</v>
      </c>
      <c r="E485" s="4" t="s">
        <v>1357</v>
      </c>
      <c r="F485" s="4" t="s">
        <v>1358</v>
      </c>
      <c r="G485" s="4" t="s">
        <v>1359</v>
      </c>
      <c r="H485" s="3" t="s">
        <v>1208</v>
      </c>
      <c r="I485" s="27">
        <v>20.94435</v>
      </c>
      <c r="J485" s="27">
        <v>-101.444515</v>
      </c>
      <c r="K485" s="3"/>
      <c r="L485" s="5" t="str">
        <f t="shared" si="16"/>
        <v>Ver en Google Maps</v>
      </c>
      <c r="M485" s="15">
        <v>2</v>
      </c>
      <c r="O485" s="1">
        <f>DAY(Tabla1[[#This Row],[Fecha de rev]])</f>
        <v>0</v>
      </c>
      <c r="P485" s="1">
        <f>MONTH(Tabla1[[#This Row],[Fecha de rev]])</f>
        <v>1</v>
      </c>
      <c r="Q485" s="1">
        <f>YEAR(Tabla1[[#This Row],[Fecha de rev]])</f>
        <v>1900</v>
      </c>
      <c r="Z485" s="1" t="str">
        <f>IF(Tabla1[[#This Row],[Bajada]] &lt; 14, "no", "si")</f>
        <v>no</v>
      </c>
      <c r="AF485" s="1"/>
    </row>
    <row r="486" spans="1:32" x14ac:dyDescent="0.2">
      <c r="A486" s="14">
        <v>547</v>
      </c>
      <c r="B486" s="3" t="s">
        <v>1205</v>
      </c>
      <c r="C486" s="27" t="s">
        <v>17</v>
      </c>
      <c r="D486" s="27" t="s">
        <v>17</v>
      </c>
      <c r="E486" s="4" t="s">
        <v>1360</v>
      </c>
      <c r="F486" s="4" t="s">
        <v>1361</v>
      </c>
      <c r="G486" s="4" t="s">
        <v>1817</v>
      </c>
      <c r="H486" s="3" t="s">
        <v>1208</v>
      </c>
      <c r="I486" s="27">
        <v>20.951319999999999</v>
      </c>
      <c r="J486" s="27">
        <v>-101.44101000000001</v>
      </c>
      <c r="K486" s="3"/>
      <c r="L486" s="5" t="str">
        <f t="shared" si="16"/>
        <v>Ver en Google Maps</v>
      </c>
      <c r="M486" s="15">
        <v>1</v>
      </c>
      <c r="O486" s="1">
        <f>DAY(Tabla1[[#This Row],[Fecha de rev]])</f>
        <v>0</v>
      </c>
      <c r="P486" s="1">
        <f>MONTH(Tabla1[[#This Row],[Fecha de rev]])</f>
        <v>1</v>
      </c>
      <c r="Q486" s="1">
        <f>YEAR(Tabla1[[#This Row],[Fecha de rev]])</f>
        <v>1900</v>
      </c>
      <c r="Z486" s="1" t="str">
        <f>IF(Tabla1[[#This Row],[Bajada]] &lt; 14, "no", "si")</f>
        <v>no</v>
      </c>
      <c r="AF486" s="1"/>
    </row>
    <row r="487" spans="1:32" x14ac:dyDescent="0.2">
      <c r="A487" s="14">
        <v>556</v>
      </c>
      <c r="B487" s="3" t="s">
        <v>1205</v>
      </c>
      <c r="C487" s="27" t="s">
        <v>17</v>
      </c>
      <c r="D487" s="27" t="s">
        <v>17</v>
      </c>
      <c r="E487" s="4" t="s">
        <v>1275</v>
      </c>
      <c r="F487" s="4" t="s">
        <v>1276</v>
      </c>
      <c r="G487" s="4" t="s">
        <v>360</v>
      </c>
      <c r="H487" s="3" t="s">
        <v>1208</v>
      </c>
      <c r="I487" s="27">
        <v>20.948519999999998</v>
      </c>
      <c r="J487" s="27">
        <v>-101.42618</v>
      </c>
      <c r="K487" s="3" t="s">
        <v>139</v>
      </c>
      <c r="L487" s="5" t="str">
        <f t="shared" si="16"/>
        <v>Ver en Google Maps</v>
      </c>
      <c r="M487" s="15">
        <v>1</v>
      </c>
      <c r="N487" s="7"/>
      <c r="O487" s="1">
        <f>DAY(Tabla1[[#This Row],[Fecha de rev]])</f>
        <v>0</v>
      </c>
      <c r="P487" s="1">
        <f>MONTH(Tabla1[[#This Row],[Fecha de rev]])</f>
        <v>1</v>
      </c>
      <c r="Q487" s="1">
        <f>YEAR(Tabla1[[#This Row],[Fecha de rev]])</f>
        <v>1900</v>
      </c>
      <c r="R487" s="1">
        <v>2</v>
      </c>
      <c r="S487" s="1" t="s">
        <v>138</v>
      </c>
      <c r="T487" s="1" t="s">
        <v>138</v>
      </c>
      <c r="U487" s="1" t="s">
        <v>138</v>
      </c>
      <c r="V487" s="1" t="s">
        <v>138</v>
      </c>
      <c r="W487" s="1" t="s">
        <v>138</v>
      </c>
      <c r="X487" s="1" t="s">
        <v>138</v>
      </c>
      <c r="Y487" s="1" t="s">
        <v>138</v>
      </c>
      <c r="Z487" s="1" t="str">
        <f>IF(Tabla1[[#This Row],[Bajada]] &lt; 14, "no", "si")</f>
        <v>no</v>
      </c>
      <c r="AC487" s="2" t="s">
        <v>1409</v>
      </c>
      <c r="AD487" s="2" t="s">
        <v>1404</v>
      </c>
      <c r="AE487" s="1">
        <f t="shared" si="17"/>
        <v>7</v>
      </c>
      <c r="AF487" s="1"/>
    </row>
    <row r="488" spans="1:32" x14ac:dyDescent="0.2">
      <c r="A488" s="14">
        <v>573</v>
      </c>
      <c r="B488" s="3" t="s">
        <v>1205</v>
      </c>
      <c r="C488" s="27" t="s">
        <v>17</v>
      </c>
      <c r="D488" s="27" t="s">
        <v>17</v>
      </c>
      <c r="E488" s="4" t="s">
        <v>1362</v>
      </c>
      <c r="F488" s="4" t="s">
        <v>1363</v>
      </c>
      <c r="G488" s="4" t="s">
        <v>1818</v>
      </c>
      <c r="H488" s="3" t="s">
        <v>1208</v>
      </c>
      <c r="I488" s="27">
        <v>20.932839999999999</v>
      </c>
      <c r="J488" s="27">
        <v>-101.42482</v>
      </c>
      <c r="K488" s="3"/>
      <c r="L488" s="5" t="str">
        <f t="shared" si="16"/>
        <v>Ver en Google Maps</v>
      </c>
      <c r="M488" s="15">
        <v>1</v>
      </c>
      <c r="O488" s="1">
        <f>DAY(Tabla1[[#This Row],[Fecha de rev]])</f>
        <v>0</v>
      </c>
      <c r="P488" s="1">
        <f>MONTH(Tabla1[[#This Row],[Fecha de rev]])</f>
        <v>1</v>
      </c>
      <c r="Q488" s="1">
        <f>YEAR(Tabla1[[#This Row],[Fecha de rev]])</f>
        <v>1900</v>
      </c>
      <c r="Z488" s="1" t="str">
        <f>IF(Tabla1[[#This Row],[Bajada]] &lt; 14, "no", "si")</f>
        <v>no</v>
      </c>
      <c r="AF488" s="1"/>
    </row>
    <row r="489" spans="1:32" x14ac:dyDescent="0.2">
      <c r="A489" s="14">
        <v>581</v>
      </c>
      <c r="B489" s="3" t="s">
        <v>1205</v>
      </c>
      <c r="C489" s="27" t="s">
        <v>17</v>
      </c>
      <c r="D489" s="27" t="s">
        <v>17</v>
      </c>
      <c r="E489" s="4" t="s">
        <v>1277</v>
      </c>
      <c r="F489" s="4" t="s">
        <v>1278</v>
      </c>
      <c r="G489" s="4" t="s">
        <v>1279</v>
      </c>
      <c r="H489" s="3" t="s">
        <v>1208</v>
      </c>
      <c r="I489" s="27">
        <v>20.945900000000002</v>
      </c>
      <c r="J489" s="27">
        <v>-101.45302</v>
      </c>
      <c r="K489" s="3"/>
      <c r="L489" s="5" t="str">
        <f t="shared" si="16"/>
        <v>Ver en Google Maps</v>
      </c>
      <c r="M489" s="15">
        <v>1</v>
      </c>
      <c r="O489" s="1">
        <f>DAY(Tabla1[[#This Row],[Fecha de rev]])</f>
        <v>0</v>
      </c>
      <c r="P489" s="1">
        <f>MONTH(Tabla1[[#This Row],[Fecha de rev]])</f>
        <v>1</v>
      </c>
      <c r="Q489" s="1">
        <f>YEAR(Tabla1[[#This Row],[Fecha de rev]])</f>
        <v>1900</v>
      </c>
      <c r="Z489" s="1" t="str">
        <f>IF(Tabla1[[#This Row],[Bajada]] &lt; 14, "no", "si")</f>
        <v>no</v>
      </c>
      <c r="AF489" s="1"/>
    </row>
    <row r="490" spans="1:32" x14ac:dyDescent="0.2">
      <c r="A490" s="14">
        <v>582</v>
      </c>
      <c r="B490" s="3" t="s">
        <v>1205</v>
      </c>
      <c r="C490" s="27" t="s">
        <v>17</v>
      </c>
      <c r="D490" s="27" t="s">
        <v>17</v>
      </c>
      <c r="E490" s="4" t="s">
        <v>1364</v>
      </c>
      <c r="F490" s="4" t="s">
        <v>1365</v>
      </c>
      <c r="G490" s="4" t="s">
        <v>1819</v>
      </c>
      <c r="H490" s="3" t="s">
        <v>1208</v>
      </c>
      <c r="I490" s="27">
        <v>20.930240000000001</v>
      </c>
      <c r="J490" s="27">
        <v>-101.43176</v>
      </c>
      <c r="K490" s="3"/>
      <c r="L490" s="5" t="str">
        <f t="shared" si="16"/>
        <v>Ver en Google Maps</v>
      </c>
      <c r="M490" s="15">
        <v>1</v>
      </c>
      <c r="O490" s="1">
        <f>DAY(Tabla1[[#This Row],[Fecha de rev]])</f>
        <v>0</v>
      </c>
      <c r="P490" s="1">
        <f>MONTH(Tabla1[[#This Row],[Fecha de rev]])</f>
        <v>1</v>
      </c>
      <c r="Q490" s="1">
        <f>YEAR(Tabla1[[#This Row],[Fecha de rev]])</f>
        <v>1900</v>
      </c>
      <c r="Z490" s="1" t="str">
        <f>IF(Tabla1[[#This Row],[Bajada]] &lt; 14, "no", "si")</f>
        <v>no</v>
      </c>
      <c r="AF490" s="1"/>
    </row>
    <row r="491" spans="1:32" x14ac:dyDescent="0.2">
      <c r="A491" s="14">
        <v>585</v>
      </c>
      <c r="B491" s="3" t="s">
        <v>1205</v>
      </c>
      <c r="C491" s="27" t="s">
        <v>1280</v>
      </c>
      <c r="D491" s="27" t="s">
        <v>404</v>
      </c>
      <c r="E491" s="4" t="s">
        <v>1281</v>
      </c>
      <c r="F491" s="4" t="s">
        <v>1282</v>
      </c>
      <c r="G491" s="4" t="s">
        <v>360</v>
      </c>
      <c r="H491" s="3" t="s">
        <v>1208</v>
      </c>
      <c r="I491" s="27">
        <v>20.944548999999999</v>
      </c>
      <c r="J491" s="27">
        <v>-101.428495</v>
      </c>
      <c r="K491" s="3" t="s">
        <v>139</v>
      </c>
      <c r="L491" s="5" t="str">
        <f t="shared" si="16"/>
        <v>Ver en Google Maps</v>
      </c>
      <c r="M491" s="15">
        <v>1</v>
      </c>
      <c r="N491" s="7"/>
      <c r="O491" s="1">
        <f>DAY(Tabla1[[#This Row],[Fecha de rev]])</f>
        <v>0</v>
      </c>
      <c r="P491" s="1">
        <f>MONTH(Tabla1[[#This Row],[Fecha de rev]])</f>
        <v>1</v>
      </c>
      <c r="Q491" s="1">
        <f>YEAR(Tabla1[[#This Row],[Fecha de rev]])</f>
        <v>1900</v>
      </c>
      <c r="R491" s="1">
        <v>2</v>
      </c>
      <c r="S491" s="1" t="s">
        <v>138</v>
      </c>
      <c r="T491" s="1" t="s">
        <v>138</v>
      </c>
      <c r="U491" s="1" t="s">
        <v>138</v>
      </c>
      <c r="V491" s="1" t="s">
        <v>138</v>
      </c>
      <c r="W491" s="1" t="s">
        <v>138</v>
      </c>
      <c r="X491" s="1" t="s">
        <v>138</v>
      </c>
      <c r="Y491" s="1" t="s">
        <v>138</v>
      </c>
      <c r="Z491" s="1" t="str">
        <f>IF(Tabla1[[#This Row],[Bajada]] &lt; 14, "no", "si")</f>
        <v>no</v>
      </c>
      <c r="AC491" s="2" t="s">
        <v>1411</v>
      </c>
      <c r="AD491" s="2" t="s">
        <v>1404</v>
      </c>
      <c r="AE491" s="1">
        <f t="shared" si="17"/>
        <v>7</v>
      </c>
      <c r="AF491" s="1"/>
    </row>
    <row r="492" spans="1:32" x14ac:dyDescent="0.2">
      <c r="A492" s="14">
        <v>600</v>
      </c>
      <c r="B492" s="3" t="s">
        <v>1205</v>
      </c>
      <c r="C492" s="27" t="s">
        <v>17</v>
      </c>
      <c r="D492" s="27" t="s">
        <v>17</v>
      </c>
      <c r="E492" s="4" t="s">
        <v>1283</v>
      </c>
      <c r="F492" s="4" t="s">
        <v>1284</v>
      </c>
      <c r="G492" s="4" t="s">
        <v>1820</v>
      </c>
      <c r="H492" s="3" t="s">
        <v>1208</v>
      </c>
      <c r="I492" s="27">
        <v>20.933859999999999</v>
      </c>
      <c r="J492" s="27">
        <v>-101.42007</v>
      </c>
      <c r="K492" s="3" t="s">
        <v>139</v>
      </c>
      <c r="L492" s="5" t="str">
        <f t="shared" si="16"/>
        <v>Ver en Google Maps</v>
      </c>
      <c r="M492" s="15">
        <v>1</v>
      </c>
      <c r="N492" s="7"/>
      <c r="O492" s="1">
        <f>DAY(Tabla1[[#This Row],[Fecha de rev]])</f>
        <v>0</v>
      </c>
      <c r="P492" s="1">
        <f>MONTH(Tabla1[[#This Row],[Fecha de rev]])</f>
        <v>1</v>
      </c>
      <c r="Q492" s="1">
        <f>YEAR(Tabla1[[#This Row],[Fecha de rev]])</f>
        <v>1900</v>
      </c>
      <c r="R492" s="1">
        <v>2</v>
      </c>
      <c r="S492" s="1" t="s">
        <v>138</v>
      </c>
      <c r="T492" s="1" t="s">
        <v>138</v>
      </c>
      <c r="U492" s="1" t="s">
        <v>138</v>
      </c>
      <c r="V492" s="1" t="s">
        <v>138</v>
      </c>
      <c r="W492" s="1" t="s">
        <v>138</v>
      </c>
      <c r="X492" s="1" t="s">
        <v>138</v>
      </c>
      <c r="Y492" s="1" t="s">
        <v>138</v>
      </c>
      <c r="Z492" s="1" t="str">
        <f>IF(Tabla1[[#This Row],[Bajada]] &lt; 14, "no", "si")</f>
        <v>no</v>
      </c>
      <c r="AC492" s="2" t="s">
        <v>968</v>
      </c>
      <c r="AD492" s="2" t="s">
        <v>1404</v>
      </c>
      <c r="AE492" s="1">
        <f t="shared" si="17"/>
        <v>7</v>
      </c>
      <c r="AF492" s="1"/>
    </row>
    <row r="493" spans="1:32" x14ac:dyDescent="0.2">
      <c r="A493" s="14">
        <v>608</v>
      </c>
      <c r="B493" s="3" t="s">
        <v>1205</v>
      </c>
      <c r="C493" s="27" t="s">
        <v>16</v>
      </c>
      <c r="D493" s="27" t="s">
        <v>16</v>
      </c>
      <c r="E493" s="4" t="s">
        <v>1285</v>
      </c>
      <c r="F493" s="4" t="s">
        <v>1286</v>
      </c>
      <c r="G493" s="4" t="s">
        <v>1803</v>
      </c>
      <c r="H493" s="3" t="s">
        <v>1208</v>
      </c>
      <c r="I493" s="27">
        <v>20.938120000000001</v>
      </c>
      <c r="J493" s="27">
        <v>-101.42243999999999</v>
      </c>
      <c r="K493" s="3" t="s">
        <v>139</v>
      </c>
      <c r="L493" s="5" t="str">
        <f t="shared" si="16"/>
        <v>Ver en Google Maps</v>
      </c>
      <c r="M493" s="15">
        <v>1</v>
      </c>
      <c r="N493" s="7"/>
      <c r="O493" s="1">
        <f>DAY(Tabla1[[#This Row],[Fecha de rev]])</f>
        <v>0</v>
      </c>
      <c r="P493" s="1">
        <f>MONTH(Tabla1[[#This Row],[Fecha de rev]])</f>
        <v>1</v>
      </c>
      <c r="Q493" s="1">
        <f>YEAR(Tabla1[[#This Row],[Fecha de rev]])</f>
        <v>1900</v>
      </c>
      <c r="R493" s="1">
        <v>2</v>
      </c>
      <c r="S493" s="1" t="s">
        <v>138</v>
      </c>
      <c r="T493" s="1" t="s">
        <v>138</v>
      </c>
      <c r="U493" s="1" t="s">
        <v>138</v>
      </c>
      <c r="V493" s="1" t="s">
        <v>138</v>
      </c>
      <c r="W493" s="1" t="s">
        <v>138</v>
      </c>
      <c r="X493" s="1" t="s">
        <v>138</v>
      </c>
      <c r="Y493" s="1" t="s">
        <v>138</v>
      </c>
      <c r="Z493" s="1" t="str">
        <f>IF(Tabla1[[#This Row],[Bajada]] &lt; 14, "no", "si")</f>
        <v>no</v>
      </c>
      <c r="AC493" s="2" t="s">
        <v>968</v>
      </c>
      <c r="AD493" s="2" t="s">
        <v>1404</v>
      </c>
      <c r="AE493" s="1">
        <f t="shared" si="17"/>
        <v>7</v>
      </c>
      <c r="AF493" s="1"/>
    </row>
    <row r="494" spans="1:32" x14ac:dyDescent="0.2">
      <c r="A494" s="14">
        <v>646</v>
      </c>
      <c r="B494" s="3" t="s">
        <v>1205</v>
      </c>
      <c r="C494" s="27" t="s">
        <v>16</v>
      </c>
      <c r="D494" s="27" t="s">
        <v>16</v>
      </c>
      <c r="E494" s="4" t="s">
        <v>1287</v>
      </c>
      <c r="F494" s="4" t="s">
        <v>1288</v>
      </c>
      <c r="G494" s="4" t="s">
        <v>1802</v>
      </c>
      <c r="H494" s="3" t="s">
        <v>1208</v>
      </c>
      <c r="I494" s="27">
        <v>20.947649999999999</v>
      </c>
      <c r="J494" s="27">
        <v>-101.42618</v>
      </c>
      <c r="K494" s="3" t="s">
        <v>139</v>
      </c>
      <c r="L494" s="5" t="str">
        <f t="shared" si="16"/>
        <v>Ver en Google Maps</v>
      </c>
      <c r="M494" s="15">
        <v>1</v>
      </c>
      <c r="N494" s="7"/>
      <c r="O494" s="1">
        <f>DAY(Tabla1[[#This Row],[Fecha de rev]])</f>
        <v>0</v>
      </c>
      <c r="P494" s="1">
        <f>MONTH(Tabla1[[#This Row],[Fecha de rev]])</f>
        <v>1</v>
      </c>
      <c r="Q494" s="1">
        <f>YEAR(Tabla1[[#This Row],[Fecha de rev]])</f>
        <v>1900</v>
      </c>
      <c r="R494" s="1">
        <v>2</v>
      </c>
      <c r="S494" s="1" t="s">
        <v>138</v>
      </c>
      <c r="T494" s="1" t="s">
        <v>138</v>
      </c>
      <c r="U494" s="1" t="s">
        <v>138</v>
      </c>
      <c r="V494" s="1" t="s">
        <v>138</v>
      </c>
      <c r="W494" s="1" t="s">
        <v>138</v>
      </c>
      <c r="X494" s="1" t="s">
        <v>138</v>
      </c>
      <c r="Y494" s="1" t="s">
        <v>138</v>
      </c>
      <c r="Z494" s="1" t="str">
        <f>IF(Tabla1[[#This Row],[Bajada]] &lt; 14, "no", "si")</f>
        <v>no</v>
      </c>
      <c r="AC494" s="2" t="s">
        <v>968</v>
      </c>
      <c r="AD494" s="2" t="s">
        <v>1404</v>
      </c>
      <c r="AE494" s="1">
        <f t="shared" si="17"/>
        <v>7</v>
      </c>
      <c r="AF494" s="1"/>
    </row>
    <row r="495" spans="1:32" x14ac:dyDescent="0.2">
      <c r="A495" s="14">
        <v>647</v>
      </c>
      <c r="B495" s="3" t="s">
        <v>1205</v>
      </c>
      <c r="C495" s="27" t="s">
        <v>16</v>
      </c>
      <c r="D495" s="27" t="s">
        <v>16</v>
      </c>
      <c r="E495" s="4" t="s">
        <v>1289</v>
      </c>
      <c r="F495" s="4" t="s">
        <v>1290</v>
      </c>
      <c r="G495" s="4" t="s">
        <v>1106</v>
      </c>
      <c r="H495" s="3" t="s">
        <v>1208</v>
      </c>
      <c r="I495" s="27">
        <v>20.938639999999999</v>
      </c>
      <c r="J495" s="27">
        <v>-101.43106</v>
      </c>
      <c r="K495" s="3" t="s">
        <v>139</v>
      </c>
      <c r="L495" s="5" t="str">
        <f t="shared" si="16"/>
        <v>Ver en Google Maps</v>
      </c>
      <c r="M495" s="15">
        <v>1</v>
      </c>
      <c r="N495" s="7"/>
      <c r="O495" s="1">
        <f>DAY(Tabla1[[#This Row],[Fecha de rev]])</f>
        <v>0</v>
      </c>
      <c r="P495" s="1">
        <f>MONTH(Tabla1[[#This Row],[Fecha de rev]])</f>
        <v>1</v>
      </c>
      <c r="Q495" s="1">
        <f>YEAR(Tabla1[[#This Row],[Fecha de rev]])</f>
        <v>1900</v>
      </c>
      <c r="R495" s="1">
        <v>2</v>
      </c>
      <c r="S495" s="1" t="s">
        <v>138</v>
      </c>
      <c r="T495" s="1" t="s">
        <v>138</v>
      </c>
      <c r="U495" s="1" t="s">
        <v>138</v>
      </c>
      <c r="V495" s="1" t="s">
        <v>138</v>
      </c>
      <c r="W495" s="1" t="s">
        <v>138</v>
      </c>
      <c r="X495" s="1" t="s">
        <v>138</v>
      </c>
      <c r="Y495" s="1" t="s">
        <v>138</v>
      </c>
      <c r="Z495" s="1" t="str">
        <f>IF(Tabla1[[#This Row],[Bajada]] &lt; 14, "no", "si")</f>
        <v>no</v>
      </c>
      <c r="AC495" s="2" t="s">
        <v>968</v>
      </c>
      <c r="AD495" s="2" t="s">
        <v>1404</v>
      </c>
      <c r="AE495" s="1">
        <f t="shared" si="17"/>
        <v>7</v>
      </c>
      <c r="AF495" s="1"/>
    </row>
    <row r="496" spans="1:32" x14ac:dyDescent="0.2">
      <c r="A496" s="14">
        <v>648</v>
      </c>
      <c r="B496" s="3" t="s">
        <v>1205</v>
      </c>
      <c r="C496" s="27" t="s">
        <v>16</v>
      </c>
      <c r="D496" s="27" t="s">
        <v>16</v>
      </c>
      <c r="E496" s="4" t="s">
        <v>1366</v>
      </c>
      <c r="F496" s="4" t="s">
        <v>1367</v>
      </c>
      <c r="G496" s="4" t="s">
        <v>1368</v>
      </c>
      <c r="H496" s="3" t="s">
        <v>1208</v>
      </c>
      <c r="I496" s="27">
        <v>20.919332000000001</v>
      </c>
      <c r="J496" s="27">
        <v>-101.39649</v>
      </c>
      <c r="K496" s="3"/>
      <c r="L496" s="5" t="str">
        <f t="shared" si="16"/>
        <v>Ver en Google Maps</v>
      </c>
      <c r="M496" s="15">
        <v>1</v>
      </c>
      <c r="O496" s="1">
        <f>DAY(Tabla1[[#This Row],[Fecha de rev]])</f>
        <v>0</v>
      </c>
      <c r="P496" s="1">
        <f>MONTH(Tabla1[[#This Row],[Fecha de rev]])</f>
        <v>1</v>
      </c>
      <c r="Q496" s="1">
        <f>YEAR(Tabla1[[#This Row],[Fecha de rev]])</f>
        <v>1900</v>
      </c>
      <c r="Z496" s="1" t="str">
        <f>IF(Tabla1[[#This Row],[Bajada]] &lt; 14, "no", "si")</f>
        <v>no</v>
      </c>
      <c r="AF496" s="1"/>
    </row>
    <row r="497" spans="1:32" x14ac:dyDescent="0.2">
      <c r="A497" s="14">
        <v>649</v>
      </c>
      <c r="B497" s="3" t="s">
        <v>1205</v>
      </c>
      <c r="C497" s="27" t="s">
        <v>16</v>
      </c>
      <c r="D497" s="27" t="s">
        <v>16</v>
      </c>
      <c r="E497" s="4" t="s">
        <v>1291</v>
      </c>
      <c r="F497" s="4" t="s">
        <v>1292</v>
      </c>
      <c r="G497" s="4" t="s">
        <v>1802</v>
      </c>
      <c r="H497" s="3" t="s">
        <v>1208</v>
      </c>
      <c r="I497" s="27">
        <v>20.944600000000001</v>
      </c>
      <c r="J497" s="27">
        <v>-101.42062</v>
      </c>
      <c r="K497" s="3" t="s">
        <v>139</v>
      </c>
      <c r="L497" s="5" t="str">
        <f t="shared" si="16"/>
        <v>Ver en Google Maps</v>
      </c>
      <c r="M497" s="15">
        <v>1</v>
      </c>
      <c r="N497" s="7"/>
      <c r="O497" s="1">
        <f>DAY(Tabla1[[#This Row],[Fecha de rev]])</f>
        <v>0</v>
      </c>
      <c r="P497" s="1">
        <f>MONTH(Tabla1[[#This Row],[Fecha de rev]])</f>
        <v>1</v>
      </c>
      <c r="Q497" s="1">
        <f>YEAR(Tabla1[[#This Row],[Fecha de rev]])</f>
        <v>1900</v>
      </c>
      <c r="R497" s="1">
        <v>2</v>
      </c>
      <c r="S497" s="1" t="s">
        <v>138</v>
      </c>
      <c r="T497" s="1" t="s">
        <v>138</v>
      </c>
      <c r="U497" s="1" t="s">
        <v>138</v>
      </c>
      <c r="V497" s="1" t="s">
        <v>138</v>
      </c>
      <c r="W497" s="1" t="s">
        <v>138</v>
      </c>
      <c r="X497" s="1" t="s">
        <v>138</v>
      </c>
      <c r="Y497" s="1" t="s">
        <v>138</v>
      </c>
      <c r="Z497" s="1" t="str">
        <f>IF(Tabla1[[#This Row],[Bajada]] &lt; 14, "no", "si")</f>
        <v>no</v>
      </c>
      <c r="AC497" s="2" t="s">
        <v>1415</v>
      </c>
      <c r="AD497" s="2" t="s">
        <v>1404</v>
      </c>
      <c r="AE497" s="1">
        <f t="shared" si="17"/>
        <v>7</v>
      </c>
      <c r="AF497" s="1"/>
    </row>
    <row r="498" spans="1:32" x14ac:dyDescent="0.2">
      <c r="A498" s="14">
        <v>657</v>
      </c>
      <c r="B498" s="3" t="s">
        <v>1205</v>
      </c>
      <c r="C498" s="27" t="s">
        <v>17</v>
      </c>
      <c r="D498" s="27" t="s">
        <v>17</v>
      </c>
      <c r="E498" s="4" t="s">
        <v>1369</v>
      </c>
      <c r="F498" s="4" t="s">
        <v>1370</v>
      </c>
      <c r="G498" s="4" t="s">
        <v>980</v>
      </c>
      <c r="H498" s="3" t="s">
        <v>1208</v>
      </c>
      <c r="I498" s="27">
        <v>20.946863</v>
      </c>
      <c r="J498" s="27">
        <v>-101.436983</v>
      </c>
      <c r="K498" s="3"/>
      <c r="L498" s="5" t="str">
        <f t="shared" si="16"/>
        <v>Ver en Google Maps</v>
      </c>
      <c r="M498" s="15">
        <v>1</v>
      </c>
      <c r="O498" s="1">
        <f>DAY(Tabla1[[#This Row],[Fecha de rev]])</f>
        <v>0</v>
      </c>
      <c r="P498" s="1">
        <f>MONTH(Tabla1[[#This Row],[Fecha de rev]])</f>
        <v>1</v>
      </c>
      <c r="Q498" s="1">
        <f>YEAR(Tabla1[[#This Row],[Fecha de rev]])</f>
        <v>1900</v>
      </c>
      <c r="Z498" s="1" t="str">
        <f>IF(Tabla1[[#This Row],[Bajada]] &lt; 14, "no", "si")</f>
        <v>no</v>
      </c>
      <c r="AF498" s="1"/>
    </row>
    <row r="499" spans="1:32" x14ac:dyDescent="0.2">
      <c r="A499" s="14">
        <v>686</v>
      </c>
      <c r="B499" s="3" t="s">
        <v>1205</v>
      </c>
      <c r="C499" s="27" t="s">
        <v>16</v>
      </c>
      <c r="D499" s="27" t="s">
        <v>16</v>
      </c>
      <c r="E499" s="4" t="s">
        <v>1293</v>
      </c>
      <c r="F499" s="4" t="s">
        <v>1294</v>
      </c>
      <c r="G499" s="4" t="s">
        <v>1106</v>
      </c>
      <c r="H499" s="3" t="s">
        <v>1208</v>
      </c>
      <c r="I499" s="27">
        <v>20.941140000000001</v>
      </c>
      <c r="J499" s="27">
        <v>-101.43093</v>
      </c>
      <c r="K499" s="3" t="s">
        <v>139</v>
      </c>
      <c r="L499" s="5" t="str">
        <f t="shared" si="16"/>
        <v>Ver en Google Maps</v>
      </c>
      <c r="M499" s="15">
        <v>1</v>
      </c>
      <c r="N499" s="7"/>
      <c r="O499" s="1">
        <f>DAY(Tabla1[[#This Row],[Fecha de rev]])</f>
        <v>0</v>
      </c>
      <c r="P499" s="1">
        <f>MONTH(Tabla1[[#This Row],[Fecha de rev]])</f>
        <v>1</v>
      </c>
      <c r="Q499" s="1">
        <f>YEAR(Tabla1[[#This Row],[Fecha de rev]])</f>
        <v>1900</v>
      </c>
      <c r="R499" s="1">
        <v>2</v>
      </c>
      <c r="S499" s="1" t="s">
        <v>138</v>
      </c>
      <c r="T499" s="1" t="s">
        <v>138</v>
      </c>
      <c r="U499" s="1" t="s">
        <v>138</v>
      </c>
      <c r="V499" s="1" t="s">
        <v>138</v>
      </c>
      <c r="W499" s="1" t="s">
        <v>138</v>
      </c>
      <c r="X499" s="1" t="s">
        <v>138</v>
      </c>
      <c r="Y499" s="1" t="s">
        <v>138</v>
      </c>
      <c r="Z499" s="1" t="str">
        <f>IF(Tabla1[[#This Row],[Bajada]] &lt; 14, "no", "si")</f>
        <v>no</v>
      </c>
      <c r="AC499" s="2" t="s">
        <v>968</v>
      </c>
      <c r="AD499" s="2" t="s">
        <v>1404</v>
      </c>
      <c r="AE499" s="1">
        <f t="shared" si="17"/>
        <v>7</v>
      </c>
      <c r="AF499" s="1"/>
    </row>
    <row r="500" spans="1:32" x14ac:dyDescent="0.2">
      <c r="A500" s="14">
        <v>712</v>
      </c>
      <c r="B500" s="3" t="s">
        <v>1205</v>
      </c>
      <c r="C500" s="27" t="s">
        <v>15</v>
      </c>
      <c r="D500" s="27" t="s">
        <v>15</v>
      </c>
      <c r="E500" s="4" t="s">
        <v>1371</v>
      </c>
      <c r="F500" s="4" t="s">
        <v>1372</v>
      </c>
      <c r="G500" s="4" t="s">
        <v>1322</v>
      </c>
      <c r="H500" s="3" t="s">
        <v>1208</v>
      </c>
      <c r="I500" s="27">
        <v>20.97448</v>
      </c>
      <c r="J500" s="27">
        <v>-101.44991</v>
      </c>
      <c r="K500" s="3"/>
      <c r="L500" s="5" t="str">
        <f t="shared" si="16"/>
        <v>Ver en Google Maps</v>
      </c>
      <c r="M500" s="15">
        <v>1</v>
      </c>
      <c r="O500" s="1">
        <f>DAY(Tabla1[[#This Row],[Fecha de rev]])</f>
        <v>0</v>
      </c>
      <c r="P500" s="1">
        <f>MONTH(Tabla1[[#This Row],[Fecha de rev]])</f>
        <v>1</v>
      </c>
      <c r="Q500" s="1">
        <f>YEAR(Tabla1[[#This Row],[Fecha de rev]])</f>
        <v>1900</v>
      </c>
      <c r="Z500" s="1" t="str">
        <f>IF(Tabla1[[#This Row],[Bajada]] &lt; 14, "no", "si")</f>
        <v>no</v>
      </c>
      <c r="AF500" s="1"/>
    </row>
    <row r="501" spans="1:32" x14ac:dyDescent="0.2">
      <c r="A501" s="14">
        <v>718</v>
      </c>
      <c r="B501" s="3" t="s">
        <v>1205</v>
      </c>
      <c r="C501" s="27" t="s">
        <v>15</v>
      </c>
      <c r="D501" s="27" t="s">
        <v>15</v>
      </c>
      <c r="E501" s="4" t="s">
        <v>1295</v>
      </c>
      <c r="F501" s="4" t="s">
        <v>1296</v>
      </c>
      <c r="G501" s="4" t="s">
        <v>1801</v>
      </c>
      <c r="H501" s="3" t="s">
        <v>1208</v>
      </c>
      <c r="I501" s="27">
        <v>20.961819999999999</v>
      </c>
      <c r="J501" s="27">
        <v>-101.41694</v>
      </c>
      <c r="K501" s="3" t="s">
        <v>139</v>
      </c>
      <c r="L501" s="5" t="str">
        <f t="shared" si="16"/>
        <v>Ver en Google Maps</v>
      </c>
      <c r="M501" s="15">
        <v>1</v>
      </c>
      <c r="N501" s="7"/>
      <c r="O501" s="1">
        <f>DAY(Tabla1[[#This Row],[Fecha de rev]])</f>
        <v>0</v>
      </c>
      <c r="P501" s="1">
        <f>MONTH(Tabla1[[#This Row],[Fecha de rev]])</f>
        <v>1</v>
      </c>
      <c r="Q501" s="1">
        <f>YEAR(Tabla1[[#This Row],[Fecha de rev]])</f>
        <v>1900</v>
      </c>
      <c r="R501" s="1">
        <v>2</v>
      </c>
      <c r="S501" s="1" t="s">
        <v>138</v>
      </c>
      <c r="T501" s="1" t="s">
        <v>138</v>
      </c>
      <c r="U501" s="1" t="s">
        <v>138</v>
      </c>
      <c r="V501" s="1" t="s">
        <v>138</v>
      </c>
      <c r="W501" s="1" t="s">
        <v>138</v>
      </c>
      <c r="X501" s="1" t="s">
        <v>138</v>
      </c>
      <c r="Y501" s="1" t="s">
        <v>138</v>
      </c>
      <c r="Z501" s="1" t="str">
        <f>IF(Tabla1[[#This Row],[Bajada]] &lt; 14, "no", "si")</f>
        <v>no</v>
      </c>
      <c r="AC501" s="2" t="s">
        <v>968</v>
      </c>
      <c r="AD501" s="2" t="s">
        <v>1404</v>
      </c>
      <c r="AE501" s="1">
        <f t="shared" si="17"/>
        <v>7</v>
      </c>
      <c r="AF501" s="1"/>
    </row>
    <row r="502" spans="1:32" x14ac:dyDescent="0.2">
      <c r="A502" s="14">
        <v>726</v>
      </c>
      <c r="B502" s="3" t="s">
        <v>1205</v>
      </c>
      <c r="C502" s="27" t="s">
        <v>15</v>
      </c>
      <c r="D502" s="27" t="s">
        <v>15</v>
      </c>
      <c r="E502" s="4" t="s">
        <v>1373</v>
      </c>
      <c r="F502" s="4" t="s">
        <v>1374</v>
      </c>
      <c r="G502" s="4" t="s">
        <v>1375</v>
      </c>
      <c r="H502" s="3" t="s">
        <v>1208</v>
      </c>
      <c r="I502" s="27">
        <v>20.95064</v>
      </c>
      <c r="J502" s="27">
        <v>-101.44125</v>
      </c>
      <c r="K502" s="3"/>
      <c r="L502" s="5" t="str">
        <f t="shared" si="16"/>
        <v>Ver en Google Maps</v>
      </c>
      <c r="M502" s="15">
        <v>1</v>
      </c>
      <c r="O502" s="1">
        <f>DAY(Tabla1[[#This Row],[Fecha de rev]])</f>
        <v>0</v>
      </c>
      <c r="P502" s="1">
        <f>MONTH(Tabla1[[#This Row],[Fecha de rev]])</f>
        <v>1</v>
      </c>
      <c r="Q502" s="1">
        <f>YEAR(Tabla1[[#This Row],[Fecha de rev]])</f>
        <v>1900</v>
      </c>
      <c r="Z502" s="1" t="str">
        <f>IF(Tabla1[[#This Row],[Bajada]] &lt; 14, "no", "si")</f>
        <v>no</v>
      </c>
      <c r="AF502" s="1"/>
    </row>
    <row r="503" spans="1:32" x14ac:dyDescent="0.2">
      <c r="A503" s="14">
        <v>731</v>
      </c>
      <c r="B503" s="3" t="s">
        <v>1205</v>
      </c>
      <c r="C503" s="27" t="s">
        <v>15</v>
      </c>
      <c r="D503" s="27" t="s">
        <v>15</v>
      </c>
      <c r="E503" s="4" t="s">
        <v>1297</v>
      </c>
      <c r="F503" s="4" t="s">
        <v>1298</v>
      </c>
      <c r="G503" s="4" t="s">
        <v>83</v>
      </c>
      <c r="H503" s="3" t="s">
        <v>1208</v>
      </c>
      <c r="I503" s="27">
        <v>20.935169999999999</v>
      </c>
      <c r="J503" s="27">
        <v>-101.42085</v>
      </c>
      <c r="K503" s="3" t="s">
        <v>139</v>
      </c>
      <c r="L503" s="5" t="str">
        <f t="shared" si="16"/>
        <v>Ver en Google Maps</v>
      </c>
      <c r="M503" s="15">
        <v>1</v>
      </c>
      <c r="N503" s="7"/>
      <c r="O503" s="1">
        <f>DAY(Tabla1[[#This Row],[Fecha de rev]])</f>
        <v>0</v>
      </c>
      <c r="P503" s="1">
        <f>MONTH(Tabla1[[#This Row],[Fecha de rev]])</f>
        <v>1</v>
      </c>
      <c r="Q503" s="1">
        <f>YEAR(Tabla1[[#This Row],[Fecha de rev]])</f>
        <v>1900</v>
      </c>
      <c r="R503" s="1">
        <v>2</v>
      </c>
      <c r="S503" s="1" t="s">
        <v>138</v>
      </c>
      <c r="T503" s="1" t="s">
        <v>138</v>
      </c>
      <c r="U503" s="1" t="s">
        <v>138</v>
      </c>
      <c r="V503" s="1" t="s">
        <v>138</v>
      </c>
      <c r="W503" s="1" t="s">
        <v>138</v>
      </c>
      <c r="X503" s="1" t="s">
        <v>138</v>
      </c>
      <c r="Y503" s="1" t="s">
        <v>138</v>
      </c>
      <c r="Z503" s="1" t="str">
        <f>IF(Tabla1[[#This Row],[Bajada]] &lt; 14, "no", "si")</f>
        <v>no</v>
      </c>
      <c r="AC503" s="2" t="s">
        <v>968</v>
      </c>
      <c r="AD503" s="2" t="s">
        <v>1404</v>
      </c>
      <c r="AE503" s="1">
        <f t="shared" si="17"/>
        <v>7</v>
      </c>
      <c r="AF503" s="1"/>
    </row>
    <row r="504" spans="1:32" x14ac:dyDescent="0.2">
      <c r="A504" s="14">
        <v>748</v>
      </c>
      <c r="B504" s="3" t="s">
        <v>1205</v>
      </c>
      <c r="C504" s="27" t="s">
        <v>16</v>
      </c>
      <c r="D504" s="27" t="s">
        <v>16</v>
      </c>
      <c r="E504" s="4" t="s">
        <v>1299</v>
      </c>
      <c r="F504" s="4" t="s">
        <v>1300</v>
      </c>
      <c r="G504" s="4" t="s">
        <v>1821</v>
      </c>
      <c r="H504" s="3" t="s">
        <v>1208</v>
      </c>
      <c r="I504" s="27">
        <v>20.934013</v>
      </c>
      <c r="J504" s="27">
        <v>-101.41888</v>
      </c>
      <c r="K504" s="3" t="s">
        <v>139</v>
      </c>
      <c r="L504" s="5" t="str">
        <f t="shared" si="16"/>
        <v>Ver en Google Maps</v>
      </c>
      <c r="M504" s="15">
        <v>1</v>
      </c>
      <c r="N504" s="7"/>
      <c r="O504" s="1">
        <f>DAY(Tabla1[[#This Row],[Fecha de rev]])</f>
        <v>0</v>
      </c>
      <c r="P504" s="1">
        <f>MONTH(Tabla1[[#This Row],[Fecha de rev]])</f>
        <v>1</v>
      </c>
      <c r="Q504" s="1">
        <f>YEAR(Tabla1[[#This Row],[Fecha de rev]])</f>
        <v>1900</v>
      </c>
      <c r="R504" s="1">
        <v>2</v>
      </c>
      <c r="S504" s="1" t="s">
        <v>138</v>
      </c>
      <c r="T504" s="1" t="s">
        <v>138</v>
      </c>
      <c r="U504" s="1" t="s">
        <v>138</v>
      </c>
      <c r="V504" s="1" t="s">
        <v>138</v>
      </c>
      <c r="W504" s="1" t="s">
        <v>138</v>
      </c>
      <c r="X504" s="1" t="s">
        <v>138</v>
      </c>
      <c r="Y504" s="1" t="s">
        <v>138</v>
      </c>
      <c r="Z504" s="1" t="str">
        <f>IF(Tabla1[[#This Row],[Bajada]] &lt; 14, "no", "si")</f>
        <v>no</v>
      </c>
      <c r="AC504" s="2" t="s">
        <v>968</v>
      </c>
      <c r="AD504" s="2" t="s">
        <v>1404</v>
      </c>
      <c r="AE504" s="1">
        <f t="shared" si="17"/>
        <v>7</v>
      </c>
      <c r="AF504" s="1"/>
    </row>
    <row r="505" spans="1:32" x14ac:dyDescent="0.2">
      <c r="A505" s="14">
        <v>767</v>
      </c>
      <c r="B505" s="3" t="s">
        <v>1205</v>
      </c>
      <c r="C505" s="27" t="s">
        <v>15</v>
      </c>
      <c r="D505" s="27" t="s">
        <v>15</v>
      </c>
      <c r="E505" s="4" t="s">
        <v>1301</v>
      </c>
      <c r="F505" s="4" t="s">
        <v>1302</v>
      </c>
      <c r="G505" s="4" t="s">
        <v>1303</v>
      </c>
      <c r="H505" s="3" t="s">
        <v>1208</v>
      </c>
      <c r="I505" s="27">
        <v>20.939457999999998</v>
      </c>
      <c r="J505" s="27">
        <v>-101.41947</v>
      </c>
      <c r="K505" s="3"/>
      <c r="L505" s="5" t="str">
        <f t="shared" si="16"/>
        <v>Ver en Google Maps</v>
      </c>
      <c r="M505" s="15">
        <v>1</v>
      </c>
      <c r="O505" s="1">
        <f>DAY(Tabla1[[#This Row],[Fecha de rev]])</f>
        <v>0</v>
      </c>
      <c r="P505" s="1">
        <f>MONTH(Tabla1[[#This Row],[Fecha de rev]])</f>
        <v>1</v>
      </c>
      <c r="Q505" s="1">
        <f>YEAR(Tabla1[[#This Row],[Fecha de rev]])</f>
        <v>1900</v>
      </c>
      <c r="Z505" s="1" t="str">
        <f>IF(Tabla1[[#This Row],[Bajada]] &lt; 14, "no", "si")</f>
        <v>no</v>
      </c>
      <c r="AF505" s="1"/>
    </row>
    <row r="506" spans="1:32" x14ac:dyDescent="0.2">
      <c r="A506" s="14">
        <v>784</v>
      </c>
      <c r="B506" s="3" t="s">
        <v>1205</v>
      </c>
      <c r="C506" s="27" t="s">
        <v>17</v>
      </c>
      <c r="D506" s="27" t="s">
        <v>17</v>
      </c>
      <c r="E506" s="4" t="s">
        <v>1376</v>
      </c>
      <c r="F506" s="4" t="s">
        <v>1377</v>
      </c>
      <c r="G506" s="4" t="s">
        <v>1822</v>
      </c>
      <c r="H506" s="3" t="s">
        <v>1208</v>
      </c>
      <c r="I506" s="27">
        <v>20.923897</v>
      </c>
      <c r="J506" s="27">
        <v>-101.449575</v>
      </c>
      <c r="K506" s="3"/>
      <c r="L506" s="5" t="str">
        <f t="shared" si="16"/>
        <v>Ver en Google Maps</v>
      </c>
      <c r="M506" s="15">
        <v>1</v>
      </c>
      <c r="O506" s="1">
        <f>DAY(Tabla1[[#This Row],[Fecha de rev]])</f>
        <v>0</v>
      </c>
      <c r="P506" s="1">
        <f>MONTH(Tabla1[[#This Row],[Fecha de rev]])</f>
        <v>1</v>
      </c>
      <c r="Q506" s="1">
        <f>YEAR(Tabla1[[#This Row],[Fecha de rev]])</f>
        <v>1900</v>
      </c>
      <c r="Z506" s="1" t="str">
        <f>IF(Tabla1[[#This Row],[Bajada]] &lt; 14, "no", "si")</f>
        <v>no</v>
      </c>
      <c r="AF506" s="1"/>
    </row>
    <row r="507" spans="1:32" x14ac:dyDescent="0.2">
      <c r="A507" s="14">
        <v>787</v>
      </c>
      <c r="B507" s="3" t="s">
        <v>1205</v>
      </c>
      <c r="C507" s="27" t="s">
        <v>17</v>
      </c>
      <c r="D507" s="27" t="s">
        <v>17</v>
      </c>
      <c r="E507" s="4" t="s">
        <v>1378</v>
      </c>
      <c r="F507" s="4" t="s">
        <v>1379</v>
      </c>
      <c r="G507" s="4" t="s">
        <v>1380</v>
      </c>
      <c r="H507" s="3" t="s">
        <v>1208</v>
      </c>
      <c r="I507" s="27">
        <v>20.936050999999999</v>
      </c>
      <c r="J507" s="27">
        <v>-101.450003</v>
      </c>
      <c r="K507" s="3"/>
      <c r="L507" s="5" t="str">
        <f t="shared" si="16"/>
        <v>Ver en Google Maps</v>
      </c>
      <c r="M507" s="15">
        <v>1</v>
      </c>
      <c r="O507" s="1">
        <f>DAY(Tabla1[[#This Row],[Fecha de rev]])</f>
        <v>0</v>
      </c>
      <c r="P507" s="1">
        <f>MONTH(Tabla1[[#This Row],[Fecha de rev]])</f>
        <v>1</v>
      </c>
      <c r="Q507" s="1">
        <f>YEAR(Tabla1[[#This Row],[Fecha de rev]])</f>
        <v>1900</v>
      </c>
      <c r="Z507" s="1" t="str">
        <f>IF(Tabla1[[#This Row],[Bajada]] &lt; 14, "no", "si")</f>
        <v>no</v>
      </c>
      <c r="AF507" s="1"/>
    </row>
    <row r="508" spans="1:32" x14ac:dyDescent="0.2">
      <c r="A508" s="14">
        <v>799</v>
      </c>
      <c r="B508" s="3" t="s">
        <v>1205</v>
      </c>
      <c r="C508" s="27" t="s">
        <v>16</v>
      </c>
      <c r="D508" s="27" t="s">
        <v>16</v>
      </c>
      <c r="E508" s="4" t="s">
        <v>1381</v>
      </c>
      <c r="F508" s="4" t="s">
        <v>1382</v>
      </c>
      <c r="G508" s="4" t="s">
        <v>1383</v>
      </c>
      <c r="H508" s="3" t="s">
        <v>1208</v>
      </c>
      <c r="I508" s="27">
        <v>20.924944</v>
      </c>
      <c r="J508" s="27">
        <v>-101.45665</v>
      </c>
      <c r="K508" s="3"/>
      <c r="L508" s="5" t="str">
        <f t="shared" si="16"/>
        <v>Ver en Google Maps</v>
      </c>
      <c r="M508" s="15">
        <v>1</v>
      </c>
      <c r="O508" s="1">
        <f>DAY(Tabla1[[#This Row],[Fecha de rev]])</f>
        <v>0</v>
      </c>
      <c r="P508" s="1">
        <f>MONTH(Tabla1[[#This Row],[Fecha de rev]])</f>
        <v>1</v>
      </c>
      <c r="Q508" s="1">
        <f>YEAR(Tabla1[[#This Row],[Fecha de rev]])</f>
        <v>1900</v>
      </c>
      <c r="Z508" s="1" t="str">
        <f>IF(Tabla1[[#This Row],[Bajada]] &lt; 14, "no", "si")</f>
        <v>no</v>
      </c>
      <c r="AF508" s="1"/>
    </row>
    <row r="509" spans="1:32" x14ac:dyDescent="0.2">
      <c r="A509" s="14">
        <v>800</v>
      </c>
      <c r="B509" s="3" t="s">
        <v>1205</v>
      </c>
      <c r="C509" s="27" t="s">
        <v>14</v>
      </c>
      <c r="D509" s="27" t="s">
        <v>404</v>
      </c>
      <c r="E509" s="4" t="s">
        <v>1304</v>
      </c>
      <c r="F509" s="4" t="s">
        <v>1305</v>
      </c>
      <c r="G509" s="4" t="s">
        <v>360</v>
      </c>
      <c r="H509" s="3" t="s">
        <v>1208</v>
      </c>
      <c r="I509" s="27">
        <v>20.943404999999998</v>
      </c>
      <c r="J509" s="27">
        <v>-101.42492</v>
      </c>
      <c r="K509" s="3" t="s">
        <v>139</v>
      </c>
      <c r="L509" s="5" t="str">
        <f t="shared" si="16"/>
        <v>Ver en Google Maps</v>
      </c>
      <c r="M509" s="15">
        <v>1</v>
      </c>
      <c r="N509" s="7"/>
      <c r="O509" s="1">
        <f>DAY(Tabla1[[#This Row],[Fecha de rev]])</f>
        <v>0</v>
      </c>
      <c r="P509" s="1">
        <f>MONTH(Tabla1[[#This Row],[Fecha de rev]])</f>
        <v>1</v>
      </c>
      <c r="Q509" s="1">
        <f>YEAR(Tabla1[[#This Row],[Fecha de rev]])</f>
        <v>1900</v>
      </c>
      <c r="R509" s="1">
        <v>2</v>
      </c>
      <c r="S509" s="1" t="s">
        <v>138</v>
      </c>
      <c r="T509" s="1" t="s">
        <v>138</v>
      </c>
      <c r="U509" s="1" t="s">
        <v>138</v>
      </c>
      <c r="V509" s="1" t="s">
        <v>138</v>
      </c>
      <c r="W509" s="1" t="s">
        <v>138</v>
      </c>
      <c r="X509" s="1" t="s">
        <v>138</v>
      </c>
      <c r="Y509" s="1" t="s">
        <v>138</v>
      </c>
      <c r="Z509" s="1" t="str">
        <f>IF(Tabla1[[#This Row],[Bajada]] &lt; 14, "no", "si")</f>
        <v>no</v>
      </c>
      <c r="AC509" s="2" t="s">
        <v>968</v>
      </c>
      <c r="AD509" s="2" t="s">
        <v>1404</v>
      </c>
      <c r="AE509" s="1">
        <f t="shared" si="17"/>
        <v>7</v>
      </c>
      <c r="AF509" s="1"/>
    </row>
    <row r="510" spans="1:32" x14ac:dyDescent="0.2">
      <c r="A510" s="14">
        <v>803</v>
      </c>
      <c r="B510" s="3" t="s">
        <v>1205</v>
      </c>
      <c r="C510" s="27" t="s">
        <v>14</v>
      </c>
      <c r="D510" s="27" t="s">
        <v>404</v>
      </c>
      <c r="E510" s="4" t="s">
        <v>1306</v>
      </c>
      <c r="F510" s="4" t="s">
        <v>1307</v>
      </c>
      <c r="G510" s="4" t="s">
        <v>360</v>
      </c>
      <c r="H510" s="3" t="s">
        <v>1208</v>
      </c>
      <c r="I510" s="27">
        <v>20.94303</v>
      </c>
      <c r="J510" s="27">
        <v>-101.42771999999999</v>
      </c>
      <c r="K510" s="3" t="s">
        <v>139</v>
      </c>
      <c r="L510" s="5" t="str">
        <f t="shared" si="16"/>
        <v>Ver en Google Maps</v>
      </c>
      <c r="M510" s="15">
        <v>1</v>
      </c>
      <c r="N510" s="7"/>
      <c r="O510" s="1">
        <f>DAY(Tabla1[[#This Row],[Fecha de rev]])</f>
        <v>0</v>
      </c>
      <c r="P510" s="1">
        <f>MONTH(Tabla1[[#This Row],[Fecha de rev]])</f>
        <v>1</v>
      </c>
      <c r="Q510" s="1">
        <f>YEAR(Tabla1[[#This Row],[Fecha de rev]])</f>
        <v>1900</v>
      </c>
      <c r="R510" s="1">
        <v>2</v>
      </c>
      <c r="S510" s="1" t="s">
        <v>138</v>
      </c>
      <c r="T510" s="1" t="s">
        <v>138</v>
      </c>
      <c r="U510" s="1" t="s">
        <v>138</v>
      </c>
      <c r="V510" s="1" t="s">
        <v>138</v>
      </c>
      <c r="W510" s="1" t="s">
        <v>138</v>
      </c>
      <c r="X510" s="1" t="s">
        <v>138</v>
      </c>
      <c r="Y510" s="1" t="s">
        <v>138</v>
      </c>
      <c r="Z510" s="1" t="str">
        <f>IF(Tabla1[[#This Row],[Bajada]] &lt; 14, "no", "si")</f>
        <v>no</v>
      </c>
      <c r="AC510" s="2" t="s">
        <v>1412</v>
      </c>
      <c r="AD510" s="2" t="s">
        <v>1404</v>
      </c>
      <c r="AE510" s="1">
        <f t="shared" si="17"/>
        <v>7</v>
      </c>
      <c r="AF510" s="1"/>
    </row>
    <row r="511" spans="1:32" x14ac:dyDescent="0.2">
      <c r="A511" s="14">
        <v>847</v>
      </c>
      <c r="B511" s="3" t="s">
        <v>1205</v>
      </c>
      <c r="C511" s="27" t="s">
        <v>1280</v>
      </c>
      <c r="D511" s="27" t="s">
        <v>404</v>
      </c>
      <c r="E511" s="4" t="s">
        <v>1308</v>
      </c>
      <c r="F511" s="4" t="s">
        <v>1309</v>
      </c>
      <c r="G511" s="4" t="s">
        <v>1106</v>
      </c>
      <c r="H511" s="3" t="s">
        <v>1208</v>
      </c>
      <c r="I511" s="27">
        <v>20.944410000000001</v>
      </c>
      <c r="J511" s="27">
        <v>-101.428864</v>
      </c>
      <c r="K511" s="3" t="s">
        <v>139</v>
      </c>
      <c r="L511" s="5" t="str">
        <f t="shared" si="16"/>
        <v>Ver en Google Maps</v>
      </c>
      <c r="M511" s="15">
        <v>1</v>
      </c>
      <c r="N511" s="7"/>
      <c r="O511" s="1">
        <f>DAY(Tabla1[[#This Row],[Fecha de rev]])</f>
        <v>0</v>
      </c>
      <c r="P511" s="1">
        <f>MONTH(Tabla1[[#This Row],[Fecha de rev]])</f>
        <v>1</v>
      </c>
      <c r="Q511" s="1">
        <f>YEAR(Tabla1[[#This Row],[Fecha de rev]])</f>
        <v>1900</v>
      </c>
      <c r="R511" s="1">
        <v>2</v>
      </c>
      <c r="S511" s="1" t="s">
        <v>138</v>
      </c>
      <c r="T511" s="1" t="s">
        <v>138</v>
      </c>
      <c r="U511" s="1" t="s">
        <v>138</v>
      </c>
      <c r="V511" s="1" t="s">
        <v>138</v>
      </c>
      <c r="W511" s="1" t="s">
        <v>138</v>
      </c>
      <c r="X511" s="1" t="s">
        <v>138</v>
      </c>
      <c r="Y511" s="1" t="s">
        <v>138</v>
      </c>
      <c r="Z511" s="1" t="str">
        <f>IF(Tabla1[[#This Row],[Bajada]] &lt; 14, "no", "si")</f>
        <v>no</v>
      </c>
      <c r="AC511" s="2" t="s">
        <v>968</v>
      </c>
      <c r="AD511" s="2" t="s">
        <v>1404</v>
      </c>
      <c r="AE511" s="1">
        <f t="shared" si="17"/>
        <v>7</v>
      </c>
      <c r="AF511" s="1"/>
    </row>
    <row r="512" spans="1:32" x14ac:dyDescent="0.2">
      <c r="A512" s="14">
        <v>849</v>
      </c>
      <c r="B512" s="3" t="s">
        <v>1205</v>
      </c>
      <c r="C512" s="27" t="s">
        <v>1384</v>
      </c>
      <c r="D512" s="27" t="s">
        <v>404</v>
      </c>
      <c r="E512" s="4" t="s">
        <v>1385</v>
      </c>
      <c r="F512" s="4" t="s">
        <v>1386</v>
      </c>
      <c r="G512" s="4" t="s">
        <v>1823</v>
      </c>
      <c r="H512" s="3" t="s">
        <v>1208</v>
      </c>
      <c r="I512" s="27">
        <v>20.943840000000002</v>
      </c>
      <c r="J512" s="27">
        <v>-101.40441</v>
      </c>
      <c r="K512" s="3"/>
      <c r="L512" s="5" t="str">
        <f t="shared" si="16"/>
        <v>Ver en Google Maps</v>
      </c>
      <c r="M512" s="15">
        <v>2</v>
      </c>
      <c r="O512" s="1">
        <f>DAY(Tabla1[[#This Row],[Fecha de rev]])</f>
        <v>0</v>
      </c>
      <c r="P512" s="1">
        <f>MONTH(Tabla1[[#This Row],[Fecha de rev]])</f>
        <v>1</v>
      </c>
      <c r="Q512" s="1">
        <f>YEAR(Tabla1[[#This Row],[Fecha de rev]])</f>
        <v>1900</v>
      </c>
      <c r="Z512" s="1" t="str">
        <f>IF(Tabla1[[#This Row],[Bajada]] &lt; 14, "no", "si")</f>
        <v>no</v>
      </c>
      <c r="AF512" s="1"/>
    </row>
    <row r="513" spans="1:32" x14ac:dyDescent="0.2">
      <c r="A513" s="14">
        <v>853</v>
      </c>
      <c r="B513" s="3" t="s">
        <v>1205</v>
      </c>
      <c r="C513" s="27" t="s">
        <v>87</v>
      </c>
      <c r="D513" s="27" t="s">
        <v>404</v>
      </c>
      <c r="E513" s="4" t="s">
        <v>1387</v>
      </c>
      <c r="F513" s="4" t="s">
        <v>1388</v>
      </c>
      <c r="G513" s="4" t="s">
        <v>1389</v>
      </c>
      <c r="H513" s="3" t="s">
        <v>1208</v>
      </c>
      <c r="I513" s="27">
        <v>20.950858</v>
      </c>
      <c r="J513" s="27">
        <v>-101.4096</v>
      </c>
      <c r="K513" s="3"/>
      <c r="L513" s="5" t="str">
        <f t="shared" si="16"/>
        <v>Ver en Google Maps</v>
      </c>
      <c r="M513" s="15">
        <v>2</v>
      </c>
      <c r="O513" s="1">
        <f>DAY(Tabla1[[#This Row],[Fecha de rev]])</f>
        <v>0</v>
      </c>
      <c r="P513" s="1">
        <f>MONTH(Tabla1[[#This Row],[Fecha de rev]])</f>
        <v>1</v>
      </c>
      <c r="Q513" s="1">
        <f>YEAR(Tabla1[[#This Row],[Fecha de rev]])</f>
        <v>1900</v>
      </c>
      <c r="Z513" s="1" t="str">
        <f>IF(Tabla1[[#This Row],[Bajada]] &lt; 14, "no", "si")</f>
        <v>no</v>
      </c>
      <c r="AF513" s="1"/>
    </row>
    <row r="514" spans="1:32" x14ac:dyDescent="0.2">
      <c r="A514" s="14">
        <v>871</v>
      </c>
      <c r="B514" s="3" t="s">
        <v>1205</v>
      </c>
      <c r="C514" s="27" t="s">
        <v>14</v>
      </c>
      <c r="D514" s="27" t="s">
        <v>735</v>
      </c>
      <c r="E514" s="4" t="s">
        <v>1390</v>
      </c>
      <c r="F514" s="4" t="s">
        <v>1391</v>
      </c>
      <c r="G514" s="4" t="s">
        <v>1824</v>
      </c>
      <c r="H514" s="3" t="s">
        <v>1208</v>
      </c>
      <c r="I514" s="27">
        <v>20.959503000000002</v>
      </c>
      <c r="J514" s="27">
        <v>-101.414338</v>
      </c>
      <c r="K514" s="3" t="s">
        <v>139</v>
      </c>
      <c r="L514" s="5" t="str">
        <f t="shared" si="16"/>
        <v>Ver en Google Maps</v>
      </c>
      <c r="M514" s="15">
        <v>2</v>
      </c>
      <c r="N514" s="7"/>
      <c r="O514" s="1">
        <f>DAY(Tabla1[[#This Row],[Fecha de rev]])</f>
        <v>0</v>
      </c>
      <c r="P514" s="1">
        <f>MONTH(Tabla1[[#This Row],[Fecha de rev]])</f>
        <v>1</v>
      </c>
      <c r="Q514" s="1">
        <f>YEAR(Tabla1[[#This Row],[Fecha de rev]])</f>
        <v>1900</v>
      </c>
      <c r="R514" s="1">
        <v>2</v>
      </c>
      <c r="S514" s="1" t="s">
        <v>138</v>
      </c>
      <c r="T514" s="1" t="s">
        <v>138</v>
      </c>
      <c r="U514" s="1" t="s">
        <v>138</v>
      </c>
      <c r="V514" s="1" t="s">
        <v>138</v>
      </c>
      <c r="W514" s="1" t="s">
        <v>138</v>
      </c>
      <c r="X514" s="1" t="s">
        <v>138</v>
      </c>
      <c r="Y514" s="1" t="s">
        <v>138</v>
      </c>
      <c r="Z514" s="1" t="str">
        <f>IF(Tabla1[[#This Row],[Bajada]] &lt; 14, "no", "si")</f>
        <v>no</v>
      </c>
      <c r="AC514" s="2" t="s">
        <v>968</v>
      </c>
      <c r="AD514" s="2" t="s">
        <v>1404</v>
      </c>
      <c r="AE514" s="1">
        <f t="shared" si="17"/>
        <v>7</v>
      </c>
      <c r="AF514" s="1"/>
    </row>
    <row r="515" spans="1:32" x14ac:dyDescent="0.2">
      <c r="A515" s="14">
        <v>872</v>
      </c>
      <c r="B515" s="3" t="s">
        <v>1205</v>
      </c>
      <c r="C515" s="27" t="s">
        <v>14</v>
      </c>
      <c r="D515" s="27" t="s">
        <v>735</v>
      </c>
      <c r="E515" s="4" t="s">
        <v>1310</v>
      </c>
      <c r="F515" s="4" t="s">
        <v>1311</v>
      </c>
      <c r="G515" s="4" t="s">
        <v>1825</v>
      </c>
      <c r="H515" s="3" t="s">
        <v>1208</v>
      </c>
      <c r="I515" s="27">
        <v>20.935818999999999</v>
      </c>
      <c r="J515" s="27">
        <v>-101.425961</v>
      </c>
      <c r="K515" s="3" t="s">
        <v>139</v>
      </c>
      <c r="L515" s="5" t="str">
        <f t="shared" si="16"/>
        <v>Ver en Google Maps</v>
      </c>
      <c r="M515" s="15">
        <v>2</v>
      </c>
      <c r="N515" s="7"/>
      <c r="O515" s="1">
        <f>DAY(Tabla1[[#This Row],[Fecha de rev]])</f>
        <v>0</v>
      </c>
      <c r="P515" s="1">
        <f>MONTH(Tabla1[[#This Row],[Fecha de rev]])</f>
        <v>1</v>
      </c>
      <c r="Q515" s="1">
        <f>YEAR(Tabla1[[#This Row],[Fecha de rev]])</f>
        <v>1900</v>
      </c>
      <c r="R515" s="1">
        <v>2</v>
      </c>
      <c r="S515" s="1" t="s">
        <v>138</v>
      </c>
      <c r="T515" s="1" t="s">
        <v>138</v>
      </c>
      <c r="U515" s="1" t="s">
        <v>138</v>
      </c>
      <c r="V515" s="1" t="s">
        <v>138</v>
      </c>
      <c r="W515" s="1" t="s">
        <v>138</v>
      </c>
      <c r="X515" s="1" t="s">
        <v>138</v>
      </c>
      <c r="Y515" s="1" t="s">
        <v>138</v>
      </c>
      <c r="Z515" s="1" t="str">
        <f>IF(Tabla1[[#This Row],[Bajada]] &lt; 14, "no", "si")</f>
        <v>no</v>
      </c>
      <c r="AC515" s="2" t="s">
        <v>968</v>
      </c>
      <c r="AD515" s="2" t="s">
        <v>1404</v>
      </c>
      <c r="AE515" s="1">
        <f t="shared" si="17"/>
        <v>7</v>
      </c>
      <c r="AF515" s="1"/>
    </row>
    <row r="516" spans="1:32" x14ac:dyDescent="0.2">
      <c r="A516" s="14">
        <v>884</v>
      </c>
      <c r="B516" s="3" t="s">
        <v>1205</v>
      </c>
      <c r="C516" s="27" t="s">
        <v>14</v>
      </c>
      <c r="D516" s="27" t="s">
        <v>404</v>
      </c>
      <c r="E516" s="4" t="s">
        <v>1312</v>
      </c>
      <c r="F516" s="4" t="s">
        <v>1313</v>
      </c>
      <c r="G516" s="4" t="s">
        <v>360</v>
      </c>
      <c r="H516" s="3" t="s">
        <v>1208</v>
      </c>
      <c r="I516" s="27">
        <v>20.943110999999998</v>
      </c>
      <c r="J516" s="27">
        <v>-101.42522</v>
      </c>
      <c r="K516" s="3" t="s">
        <v>139</v>
      </c>
      <c r="L516" s="5" t="str">
        <f t="shared" si="16"/>
        <v>Ver en Google Maps</v>
      </c>
      <c r="M516" s="15">
        <v>1</v>
      </c>
      <c r="N516" s="7"/>
      <c r="O516" s="1">
        <f>DAY(Tabla1[[#This Row],[Fecha de rev]])</f>
        <v>0</v>
      </c>
      <c r="P516" s="1">
        <f>MONTH(Tabla1[[#This Row],[Fecha de rev]])</f>
        <v>1</v>
      </c>
      <c r="Q516" s="1">
        <f>YEAR(Tabla1[[#This Row],[Fecha de rev]])</f>
        <v>1900</v>
      </c>
      <c r="R516" s="1">
        <v>2</v>
      </c>
      <c r="S516" s="1" t="s">
        <v>138</v>
      </c>
      <c r="T516" s="1" t="s">
        <v>138</v>
      </c>
      <c r="U516" s="1" t="s">
        <v>138</v>
      </c>
      <c r="V516" s="1" t="s">
        <v>138</v>
      </c>
      <c r="W516" s="1" t="s">
        <v>138</v>
      </c>
      <c r="X516" s="1" t="s">
        <v>138</v>
      </c>
      <c r="Y516" s="1" t="s">
        <v>138</v>
      </c>
      <c r="Z516" s="1" t="str">
        <f>IF(Tabla1[[#This Row],[Bajada]] &lt; 14, "no", "si")</f>
        <v>no</v>
      </c>
      <c r="AC516" s="2" t="s">
        <v>968</v>
      </c>
      <c r="AD516" s="2" t="s">
        <v>1404</v>
      </c>
      <c r="AE516" s="1">
        <f t="shared" si="17"/>
        <v>7</v>
      </c>
      <c r="AF516" s="1"/>
    </row>
    <row r="517" spans="1:32" x14ac:dyDescent="0.2">
      <c r="A517" s="14">
        <v>909</v>
      </c>
      <c r="B517" s="3" t="s">
        <v>1205</v>
      </c>
      <c r="C517" s="27" t="s">
        <v>14</v>
      </c>
      <c r="D517" s="27" t="s">
        <v>404</v>
      </c>
      <c r="E517" s="4" t="s">
        <v>1314</v>
      </c>
      <c r="F517" s="4" t="s">
        <v>1315</v>
      </c>
      <c r="G517" s="4" t="s">
        <v>360</v>
      </c>
      <c r="H517" s="3" t="s">
        <v>1208</v>
      </c>
      <c r="I517" s="27">
        <v>20.942916</v>
      </c>
      <c r="J517" s="27">
        <v>-101.42637999999999</v>
      </c>
      <c r="K517" s="3"/>
      <c r="L517" s="5" t="str">
        <f t="shared" si="16"/>
        <v>Ver en Google Maps</v>
      </c>
      <c r="M517" s="15">
        <v>1</v>
      </c>
      <c r="O517" s="1">
        <f>DAY(Tabla1[[#This Row],[Fecha de rev]])</f>
        <v>0</v>
      </c>
      <c r="P517" s="1">
        <f>MONTH(Tabla1[[#This Row],[Fecha de rev]])</f>
        <v>1</v>
      </c>
      <c r="Q517" s="1">
        <f>YEAR(Tabla1[[#This Row],[Fecha de rev]])</f>
        <v>1900</v>
      </c>
      <c r="Z517" s="1" t="str">
        <f>IF(Tabla1[[#This Row],[Bajada]] &lt; 14, "no", "si")</f>
        <v>no</v>
      </c>
      <c r="AF517" s="1"/>
    </row>
    <row r="518" spans="1:32" x14ac:dyDescent="0.2">
      <c r="A518" s="14">
        <v>940</v>
      </c>
      <c r="B518" s="3" t="s">
        <v>1205</v>
      </c>
      <c r="C518" s="27" t="s">
        <v>336</v>
      </c>
      <c r="D518" s="27" t="s">
        <v>132</v>
      </c>
      <c r="E518" s="4" t="s">
        <v>1392</v>
      </c>
      <c r="F518" s="4" t="s">
        <v>1393</v>
      </c>
      <c r="G518" s="4" t="s">
        <v>1806</v>
      </c>
      <c r="H518" s="3" t="s">
        <v>1208</v>
      </c>
      <c r="I518" s="27">
        <v>20.92251422</v>
      </c>
      <c r="J518" s="27">
        <v>-101.4440711</v>
      </c>
      <c r="K518" s="3"/>
      <c r="L518" s="5" t="str">
        <f t="shared" ref="L518:L584" si="18">HYPERLINK("https://www.google.com/maps?q=" &amp; I518 &amp; "," &amp; J518, "Ver en Google Maps")</f>
        <v>Ver en Google Maps</v>
      </c>
      <c r="M518" s="15">
        <v>2</v>
      </c>
      <c r="O518" s="1">
        <f>DAY(Tabla1[[#This Row],[Fecha de rev]])</f>
        <v>0</v>
      </c>
      <c r="P518" s="1">
        <f>MONTH(Tabla1[[#This Row],[Fecha de rev]])</f>
        <v>1</v>
      </c>
      <c r="Q518" s="1">
        <f>YEAR(Tabla1[[#This Row],[Fecha de rev]])</f>
        <v>1900</v>
      </c>
      <c r="Z518" s="1" t="str">
        <f>IF(Tabla1[[#This Row],[Bajada]] &lt; 14, "no", "si")</f>
        <v>no</v>
      </c>
      <c r="AF518" s="1"/>
    </row>
    <row r="519" spans="1:32" x14ac:dyDescent="0.2">
      <c r="A519" s="14">
        <v>955</v>
      </c>
      <c r="B519" s="3" t="s">
        <v>1205</v>
      </c>
      <c r="C519" s="27" t="s">
        <v>132</v>
      </c>
      <c r="D519" s="27" t="s">
        <v>132</v>
      </c>
      <c r="E519" s="4" t="s">
        <v>1316</v>
      </c>
      <c r="F519" s="4" t="s">
        <v>1317</v>
      </c>
      <c r="G519" s="4" t="s">
        <v>1801</v>
      </c>
      <c r="H519" s="3" t="s">
        <v>1208</v>
      </c>
      <c r="I519" s="27">
        <v>20.964094559999999</v>
      </c>
      <c r="J519" s="27">
        <v>-101.4185951</v>
      </c>
      <c r="K519" s="3"/>
      <c r="L519" s="5" t="str">
        <f t="shared" si="18"/>
        <v>Ver en Google Maps</v>
      </c>
      <c r="M519" s="15">
        <v>3</v>
      </c>
      <c r="O519" s="1">
        <f>DAY(Tabla1[[#This Row],[Fecha de rev]])</f>
        <v>0</v>
      </c>
      <c r="P519" s="1">
        <f>MONTH(Tabla1[[#This Row],[Fecha de rev]])</f>
        <v>1</v>
      </c>
      <c r="Q519" s="1">
        <f>YEAR(Tabla1[[#This Row],[Fecha de rev]])</f>
        <v>1900</v>
      </c>
      <c r="Z519" s="1" t="str">
        <f>IF(Tabla1[[#This Row],[Bajada]] &lt; 14, "no", "si")</f>
        <v>no</v>
      </c>
      <c r="AF519" s="1"/>
    </row>
    <row r="520" spans="1:32" x14ac:dyDescent="0.2">
      <c r="A520" s="14">
        <v>999</v>
      </c>
      <c r="B520" s="3" t="s">
        <v>1205</v>
      </c>
      <c r="C520" s="27" t="s">
        <v>87</v>
      </c>
      <c r="D520" s="27" t="s">
        <v>805</v>
      </c>
      <c r="E520" s="4" t="s">
        <v>1394</v>
      </c>
      <c r="F520" s="4" t="s">
        <v>1395</v>
      </c>
      <c r="G520" s="4" t="s">
        <v>1396</v>
      </c>
      <c r="H520" s="3" t="s">
        <v>1208</v>
      </c>
      <c r="I520" s="27">
        <v>20.9422</v>
      </c>
      <c r="J520" s="27">
        <v>-101.465</v>
      </c>
      <c r="K520" s="3"/>
      <c r="L520" s="5" t="str">
        <f t="shared" si="18"/>
        <v>Ver en Google Maps</v>
      </c>
      <c r="M520" s="15">
        <v>2</v>
      </c>
      <c r="O520" s="1">
        <f>DAY(Tabla1[[#This Row],[Fecha de rev]])</f>
        <v>0</v>
      </c>
      <c r="P520" s="1">
        <f>MONTH(Tabla1[[#This Row],[Fecha de rev]])</f>
        <v>1</v>
      </c>
      <c r="Q520" s="1">
        <f>YEAR(Tabla1[[#This Row],[Fecha de rev]])</f>
        <v>1900</v>
      </c>
      <c r="Z520" s="1" t="str">
        <f>IF(Tabla1[[#This Row],[Bajada]] &lt; 14, "no", "si")</f>
        <v>no</v>
      </c>
      <c r="AF520" s="1"/>
    </row>
    <row r="521" spans="1:32" x14ac:dyDescent="0.2">
      <c r="A521" s="14">
        <v>1010</v>
      </c>
      <c r="B521" s="3" t="s">
        <v>1205</v>
      </c>
      <c r="C521" s="27" t="s">
        <v>87</v>
      </c>
      <c r="D521" s="27" t="s">
        <v>782</v>
      </c>
      <c r="E521" s="4" t="s">
        <v>1397</v>
      </c>
      <c r="F521" s="4" t="s">
        <v>1398</v>
      </c>
      <c r="G521" s="4" t="s">
        <v>1826</v>
      </c>
      <c r="H521" s="3" t="s">
        <v>1208</v>
      </c>
      <c r="I521" s="27">
        <v>20.953728000000002</v>
      </c>
      <c r="J521" s="27">
        <v>-101.40996</v>
      </c>
      <c r="K521" s="3"/>
      <c r="L521" s="5" t="str">
        <f t="shared" si="18"/>
        <v>Ver en Google Maps</v>
      </c>
      <c r="M521" s="15">
        <v>2</v>
      </c>
      <c r="O521" s="1">
        <f>DAY(Tabla1[[#This Row],[Fecha de rev]])</f>
        <v>0</v>
      </c>
      <c r="P521" s="1">
        <f>MONTH(Tabla1[[#This Row],[Fecha de rev]])</f>
        <v>1</v>
      </c>
      <c r="Q521" s="1">
        <f>YEAR(Tabla1[[#This Row],[Fecha de rev]])</f>
        <v>1900</v>
      </c>
      <c r="Z521" s="1" t="str">
        <f>IF(Tabla1[[#This Row],[Bajada]] &lt; 14, "no", "si")</f>
        <v>no</v>
      </c>
      <c r="AF521" s="1"/>
    </row>
    <row r="522" spans="1:32" x14ac:dyDescent="0.2">
      <c r="A522" s="14">
        <v>1080</v>
      </c>
      <c r="B522" s="3" t="s">
        <v>1205</v>
      </c>
      <c r="C522" s="27" t="s">
        <v>336</v>
      </c>
      <c r="D522" s="27" t="s">
        <v>336</v>
      </c>
      <c r="E522" s="4" t="s">
        <v>1399</v>
      </c>
      <c r="F522" s="4" t="s">
        <v>1400</v>
      </c>
      <c r="G522" s="4" t="s">
        <v>1827</v>
      </c>
      <c r="H522" s="3" t="s">
        <v>1208</v>
      </c>
      <c r="I522" s="27">
        <v>20.928149999999999</v>
      </c>
      <c r="J522" s="27">
        <v>-101.44673</v>
      </c>
      <c r="K522" s="3"/>
      <c r="L522" s="5" t="str">
        <f t="shared" si="18"/>
        <v>Ver en Google Maps</v>
      </c>
      <c r="M522" s="15">
        <v>3</v>
      </c>
      <c r="O522" s="1">
        <f>DAY(Tabla1[[#This Row],[Fecha de rev]])</f>
        <v>0</v>
      </c>
      <c r="P522" s="1">
        <f>MONTH(Tabla1[[#This Row],[Fecha de rev]])</f>
        <v>1</v>
      </c>
      <c r="Q522" s="1">
        <f>YEAR(Tabla1[[#This Row],[Fecha de rev]])</f>
        <v>1900</v>
      </c>
      <c r="Z522" s="1" t="str">
        <f>IF(Tabla1[[#This Row],[Bajada]] &lt; 14, "no", "si")</f>
        <v>no</v>
      </c>
      <c r="AF522" s="1"/>
    </row>
    <row r="523" spans="1:32" x14ac:dyDescent="0.2">
      <c r="A523" s="14">
        <v>1087</v>
      </c>
      <c r="B523" s="3" t="s">
        <v>1205</v>
      </c>
      <c r="C523" s="27" t="s">
        <v>14</v>
      </c>
      <c r="D523" s="27" t="s">
        <v>404</v>
      </c>
      <c r="E523" s="4" t="s">
        <v>1318</v>
      </c>
      <c r="F523" s="4" t="s">
        <v>1319</v>
      </c>
      <c r="G523" s="4" t="s">
        <v>360</v>
      </c>
      <c r="H523" s="3" t="s">
        <v>1208</v>
      </c>
      <c r="I523" s="27">
        <v>20.944531399999999</v>
      </c>
      <c r="J523" s="27">
        <v>-101.4262856</v>
      </c>
      <c r="K523" s="3" t="s">
        <v>139</v>
      </c>
      <c r="L523" s="5" t="str">
        <f t="shared" si="18"/>
        <v>Ver en Google Maps</v>
      </c>
      <c r="M523" s="15">
        <v>1</v>
      </c>
      <c r="N523" s="7"/>
      <c r="O523" s="1">
        <f>DAY(Tabla1[[#This Row],[Fecha de rev]])</f>
        <v>0</v>
      </c>
      <c r="P523" s="1">
        <f>MONTH(Tabla1[[#This Row],[Fecha de rev]])</f>
        <v>1</v>
      </c>
      <c r="Q523" s="1">
        <f>YEAR(Tabla1[[#This Row],[Fecha de rev]])</f>
        <v>1900</v>
      </c>
      <c r="R523" s="1">
        <v>2</v>
      </c>
      <c r="S523" s="1" t="s">
        <v>138</v>
      </c>
      <c r="T523" s="1" t="s">
        <v>138</v>
      </c>
      <c r="U523" s="1" t="s">
        <v>138</v>
      </c>
      <c r="V523" s="1" t="s">
        <v>138</v>
      </c>
      <c r="W523" s="1" t="s">
        <v>138</v>
      </c>
      <c r="X523" s="1" t="s">
        <v>138</v>
      </c>
      <c r="Y523" s="1" t="s">
        <v>138</v>
      </c>
      <c r="Z523" s="1" t="str">
        <f>IF(Tabla1[[#This Row],[Bajada]] &lt; 14, "no", "si")</f>
        <v>no</v>
      </c>
      <c r="AC523" s="2" t="s">
        <v>1413</v>
      </c>
      <c r="AD523" s="2" t="s">
        <v>1404</v>
      </c>
      <c r="AE523" s="1">
        <f t="shared" ref="AE523:AE539" si="19">COUNTIF(S523:Z523, "si")</f>
        <v>7</v>
      </c>
      <c r="AF523" s="1"/>
    </row>
    <row r="524" spans="1:32" ht="12.75" thickBot="1" x14ac:dyDescent="0.25">
      <c r="A524" s="16">
        <v>1109</v>
      </c>
      <c r="B524" s="17" t="s">
        <v>1205</v>
      </c>
      <c r="C524" s="28" t="s">
        <v>132</v>
      </c>
      <c r="D524" s="28" t="s">
        <v>132</v>
      </c>
      <c r="E524" s="18" t="s">
        <v>1401</v>
      </c>
      <c r="F524" s="18" t="s">
        <v>1402</v>
      </c>
      <c r="G524" s="18" t="s">
        <v>1333</v>
      </c>
      <c r="H524" s="17" t="s">
        <v>1208</v>
      </c>
      <c r="I524" s="28">
        <v>20.919789999999999</v>
      </c>
      <c r="J524" s="28">
        <v>-101.39901</v>
      </c>
      <c r="K524" s="17"/>
      <c r="L524" s="19" t="str">
        <f t="shared" si="18"/>
        <v>Ver en Google Maps</v>
      </c>
      <c r="M524" s="20">
        <v>2</v>
      </c>
      <c r="O524" s="1">
        <f>DAY(Tabla1[[#This Row],[Fecha de rev]])</f>
        <v>0</v>
      </c>
      <c r="P524" s="1">
        <f>MONTH(Tabla1[[#This Row],[Fecha de rev]])</f>
        <v>1</v>
      </c>
      <c r="Q524" s="1">
        <f>YEAR(Tabla1[[#This Row],[Fecha de rev]])</f>
        <v>1900</v>
      </c>
      <c r="Z524" s="1" t="str">
        <f>IF(Tabla1[[#This Row],[Bajada]] &lt; 14, "no", "si")</f>
        <v>no</v>
      </c>
      <c r="AF524" s="1"/>
    </row>
    <row r="525" spans="1:32" ht="12.75" thickBot="1" x14ac:dyDescent="0.25">
      <c r="A525" s="9" t="s">
        <v>2421</v>
      </c>
      <c r="B525" s="10" t="s">
        <v>1205</v>
      </c>
      <c r="C525" s="26" t="s">
        <v>7</v>
      </c>
      <c r="D525" s="26" t="s">
        <v>404</v>
      </c>
      <c r="E525" s="11" t="s">
        <v>1427</v>
      </c>
      <c r="F525" s="11" t="s">
        <v>1428</v>
      </c>
      <c r="G525" s="11" t="s">
        <v>1828</v>
      </c>
      <c r="H525" s="10" t="s">
        <v>1429</v>
      </c>
      <c r="I525" s="26">
        <v>20.527583</v>
      </c>
      <c r="J525" s="26">
        <v>-100.81063899999999</v>
      </c>
      <c r="K525" s="10" t="s">
        <v>139</v>
      </c>
      <c r="L525" s="12" t="str">
        <f t="shared" si="18"/>
        <v>Ver en Google Maps</v>
      </c>
      <c r="M525" s="13">
        <v>2</v>
      </c>
      <c r="N525" s="7"/>
      <c r="O525" s="1">
        <f>DAY(Tabla1[[#This Row],[Fecha de rev]])</f>
        <v>0</v>
      </c>
      <c r="P525" s="1">
        <f>MONTH(Tabla1[[#This Row],[Fecha de rev]])</f>
        <v>1</v>
      </c>
      <c r="Q525" s="1">
        <f>YEAR(Tabla1[[#This Row],[Fecha de rev]])</f>
        <v>1900</v>
      </c>
      <c r="R525" s="1">
        <v>2</v>
      </c>
      <c r="S525" s="1" t="s">
        <v>138</v>
      </c>
      <c r="T525" s="1" t="s">
        <v>138</v>
      </c>
      <c r="U525" s="1" t="s">
        <v>138</v>
      </c>
      <c r="V525" s="1" t="s">
        <v>138</v>
      </c>
      <c r="W525" s="1" t="s">
        <v>138</v>
      </c>
      <c r="X525" s="1" t="s">
        <v>138</v>
      </c>
      <c r="Y525" s="1" t="s">
        <v>138</v>
      </c>
      <c r="Z525" s="1" t="str">
        <f>IF(Tabla1[[#This Row],[Bajada]] &lt; 14, "no", "si")</f>
        <v>no</v>
      </c>
      <c r="AC525" s="2" t="s">
        <v>968</v>
      </c>
      <c r="AD525" s="2" t="s">
        <v>1404</v>
      </c>
      <c r="AE525" s="1">
        <f t="shared" si="19"/>
        <v>7</v>
      </c>
      <c r="AF525" s="1"/>
    </row>
    <row r="526" spans="1:32" x14ac:dyDescent="0.2">
      <c r="A526" s="14" t="s">
        <v>2422</v>
      </c>
      <c r="B526" s="10" t="s">
        <v>1205</v>
      </c>
      <c r="C526" s="26" t="s">
        <v>7</v>
      </c>
      <c r="D526" s="26" t="s">
        <v>404</v>
      </c>
      <c r="E526" s="11" t="s">
        <v>1427</v>
      </c>
      <c r="F526" s="11" t="s">
        <v>1428</v>
      </c>
      <c r="G526" s="11" t="s">
        <v>1828</v>
      </c>
      <c r="H526" s="10" t="s">
        <v>1429</v>
      </c>
      <c r="I526" s="26">
        <v>20.527583</v>
      </c>
      <c r="J526" s="26">
        <v>-100.81063899999999</v>
      </c>
      <c r="K526" s="10" t="s">
        <v>139</v>
      </c>
      <c r="L526" s="12" t="str">
        <f t="shared" si="18"/>
        <v>Ver en Google Maps</v>
      </c>
      <c r="M526" s="13">
        <v>2</v>
      </c>
      <c r="N526" s="7"/>
      <c r="O526" s="1">
        <f>DAY(Tabla1[[#This Row],[Fecha de rev]])</f>
        <v>0</v>
      </c>
      <c r="P526" s="1">
        <f>MONTH(Tabla1[[#This Row],[Fecha de rev]])</f>
        <v>1</v>
      </c>
      <c r="Q526" s="1">
        <f>YEAR(Tabla1[[#This Row],[Fecha de rev]])</f>
        <v>1900</v>
      </c>
      <c r="R526" s="1">
        <v>2</v>
      </c>
      <c r="S526" s="1" t="s">
        <v>138</v>
      </c>
      <c r="T526" s="1" t="s">
        <v>138</v>
      </c>
      <c r="U526" s="1" t="s">
        <v>138</v>
      </c>
      <c r="V526" s="1" t="s">
        <v>138</v>
      </c>
      <c r="W526" s="1" t="s">
        <v>138</v>
      </c>
      <c r="X526" s="1" t="s">
        <v>138</v>
      </c>
      <c r="Y526" s="1" t="s">
        <v>138</v>
      </c>
      <c r="Z526" s="1" t="str">
        <f>IF(Tabla1[[#This Row],[Bajada]] &lt; 14, "no", "si")</f>
        <v>no</v>
      </c>
      <c r="AC526" s="2" t="s">
        <v>968</v>
      </c>
      <c r="AD526" s="2" t="s">
        <v>1404</v>
      </c>
      <c r="AE526" s="1">
        <f t="shared" si="19"/>
        <v>7</v>
      </c>
      <c r="AF526" s="1"/>
    </row>
    <row r="527" spans="1:32" x14ac:dyDescent="0.2">
      <c r="A527" s="14">
        <v>38</v>
      </c>
      <c r="B527" s="3" t="s">
        <v>1205</v>
      </c>
      <c r="C527" s="27" t="s">
        <v>7</v>
      </c>
      <c r="D527" s="27" t="s">
        <v>404</v>
      </c>
      <c r="E527" s="4" t="s">
        <v>1430</v>
      </c>
      <c r="F527" s="4" t="s">
        <v>1431</v>
      </c>
      <c r="G527" s="4" t="s">
        <v>1829</v>
      </c>
      <c r="H527" s="3" t="s">
        <v>1429</v>
      </c>
      <c r="I527" s="27">
        <v>20.555498</v>
      </c>
      <c r="J527" s="27">
        <v>-100.85095099999999</v>
      </c>
      <c r="K527" s="3" t="s">
        <v>139</v>
      </c>
      <c r="L527" s="41" t="str">
        <f t="shared" si="18"/>
        <v>Ver en Google Maps</v>
      </c>
      <c r="M527" s="15">
        <v>1</v>
      </c>
      <c r="N527" s="7"/>
      <c r="O527" s="1">
        <f>DAY(Tabla1[[#This Row],[Fecha de rev]])</f>
        <v>0</v>
      </c>
      <c r="P527" s="1">
        <f>MONTH(Tabla1[[#This Row],[Fecha de rev]])</f>
        <v>1</v>
      </c>
      <c r="Q527" s="1">
        <f>YEAR(Tabla1[[#This Row],[Fecha de rev]])</f>
        <v>1900</v>
      </c>
      <c r="R527" s="1">
        <v>2</v>
      </c>
      <c r="S527" s="1" t="s">
        <v>138</v>
      </c>
      <c r="T527" s="1" t="s">
        <v>138</v>
      </c>
      <c r="U527" s="1" t="s">
        <v>138</v>
      </c>
      <c r="V527" s="1" t="s">
        <v>138</v>
      </c>
      <c r="W527" s="1" t="s">
        <v>138</v>
      </c>
      <c r="X527" s="1" t="s">
        <v>138</v>
      </c>
      <c r="Y527" s="1" t="s">
        <v>138</v>
      </c>
      <c r="Z527" s="1" t="str">
        <f>IF(Tabla1[[#This Row],[Bajada]] &lt; 14, "no", "si")</f>
        <v>no</v>
      </c>
      <c r="AC527" s="2" t="s">
        <v>968</v>
      </c>
      <c r="AD527" s="2" t="s">
        <v>1404</v>
      </c>
      <c r="AE527" s="1">
        <f t="shared" si="19"/>
        <v>7</v>
      </c>
      <c r="AF527" s="1"/>
    </row>
    <row r="528" spans="1:32" x14ac:dyDescent="0.2">
      <c r="A528" s="14">
        <v>39</v>
      </c>
      <c r="B528" s="3" t="s">
        <v>1205</v>
      </c>
      <c r="C528" s="27" t="s">
        <v>7</v>
      </c>
      <c r="D528" s="27" t="s">
        <v>404</v>
      </c>
      <c r="E528" s="4" t="s">
        <v>1432</v>
      </c>
      <c r="F528" s="4" t="s">
        <v>1433</v>
      </c>
      <c r="G528" s="4" t="s">
        <v>1830</v>
      </c>
      <c r="H528" s="3" t="s">
        <v>1429</v>
      </c>
      <c r="I528" s="27">
        <v>20.520765999999998</v>
      </c>
      <c r="J528" s="27">
        <v>-100.813337</v>
      </c>
      <c r="K528" s="3" t="s">
        <v>139</v>
      </c>
      <c r="L528" s="5" t="str">
        <f t="shared" si="18"/>
        <v>Ver en Google Maps</v>
      </c>
      <c r="M528" s="15">
        <v>1</v>
      </c>
      <c r="N528" s="7"/>
      <c r="O528" s="1">
        <f>DAY(Tabla1[[#This Row],[Fecha de rev]])</f>
        <v>0</v>
      </c>
      <c r="P528" s="1">
        <f>MONTH(Tabla1[[#This Row],[Fecha de rev]])</f>
        <v>1</v>
      </c>
      <c r="Q528" s="1">
        <f>YEAR(Tabla1[[#This Row],[Fecha de rev]])</f>
        <v>1900</v>
      </c>
      <c r="R528" s="1">
        <v>2</v>
      </c>
      <c r="S528" s="1" t="s">
        <v>138</v>
      </c>
      <c r="T528" s="1" t="s">
        <v>138</v>
      </c>
      <c r="U528" s="1" t="s">
        <v>138</v>
      </c>
      <c r="V528" s="1" t="s">
        <v>138</v>
      </c>
      <c r="W528" s="1" t="s">
        <v>138</v>
      </c>
      <c r="X528" s="1" t="s">
        <v>138</v>
      </c>
      <c r="Y528" s="1" t="s">
        <v>138</v>
      </c>
      <c r="Z528" s="1" t="str">
        <f>IF(Tabla1[[#This Row],[Bajada]] &lt; 14, "no", "si")</f>
        <v>no</v>
      </c>
      <c r="AC528" s="2" t="s">
        <v>3026</v>
      </c>
      <c r="AD528" s="2" t="s">
        <v>1404</v>
      </c>
      <c r="AE528" s="1">
        <f t="shared" si="19"/>
        <v>7</v>
      </c>
      <c r="AF528" s="1"/>
    </row>
    <row r="529" spans="1:32" x14ac:dyDescent="0.2">
      <c r="A529" s="14">
        <v>40</v>
      </c>
      <c r="B529" s="3" t="s">
        <v>1205</v>
      </c>
      <c r="C529" s="27" t="s">
        <v>7</v>
      </c>
      <c r="D529" s="27" t="s">
        <v>404</v>
      </c>
      <c r="E529" s="4" t="s">
        <v>1434</v>
      </c>
      <c r="F529" s="4" t="s">
        <v>1435</v>
      </c>
      <c r="G529" s="4" t="s">
        <v>1106</v>
      </c>
      <c r="H529" s="3" t="s">
        <v>1429</v>
      </c>
      <c r="I529" s="27">
        <v>20.521639</v>
      </c>
      <c r="J529" s="27">
        <v>-100.81219400000001</v>
      </c>
      <c r="K529" s="3" t="s">
        <v>139</v>
      </c>
      <c r="L529" s="5" t="str">
        <f t="shared" si="18"/>
        <v>Ver en Google Maps</v>
      </c>
      <c r="M529" s="15">
        <v>1</v>
      </c>
      <c r="N529" s="7"/>
      <c r="O529" s="1">
        <f>DAY(Tabla1[[#This Row],[Fecha de rev]])</f>
        <v>0</v>
      </c>
      <c r="P529" s="1">
        <f>MONTH(Tabla1[[#This Row],[Fecha de rev]])</f>
        <v>1</v>
      </c>
      <c r="Q529" s="1">
        <f>YEAR(Tabla1[[#This Row],[Fecha de rev]])</f>
        <v>1900</v>
      </c>
      <c r="R529" s="1">
        <v>2</v>
      </c>
      <c r="S529" s="1" t="s">
        <v>138</v>
      </c>
      <c r="T529" s="1" t="s">
        <v>138</v>
      </c>
      <c r="U529" s="1" t="s">
        <v>138</v>
      </c>
      <c r="V529" s="1" t="s">
        <v>138</v>
      </c>
      <c r="W529" s="1" t="s">
        <v>138</v>
      </c>
      <c r="X529" s="1" t="s">
        <v>138</v>
      </c>
      <c r="Y529" s="1" t="s">
        <v>138</v>
      </c>
      <c r="Z529" s="1" t="str">
        <f>IF(Tabla1[[#This Row],[Bajada]] &lt; 14, "no", "si")</f>
        <v>no</v>
      </c>
      <c r="AC529" s="2" t="s">
        <v>968</v>
      </c>
      <c r="AD529" s="2" t="s">
        <v>1404</v>
      </c>
      <c r="AE529" s="1">
        <f t="shared" si="19"/>
        <v>7</v>
      </c>
      <c r="AF529" s="1"/>
    </row>
    <row r="530" spans="1:32" x14ac:dyDescent="0.2">
      <c r="A530" s="14">
        <v>41</v>
      </c>
      <c r="B530" s="3" t="s">
        <v>1205</v>
      </c>
      <c r="C530" s="27" t="s">
        <v>7</v>
      </c>
      <c r="D530" s="27" t="s">
        <v>404</v>
      </c>
      <c r="E530" s="4" t="s">
        <v>1436</v>
      </c>
      <c r="F530" s="4" t="s">
        <v>1437</v>
      </c>
      <c r="G530" s="4" t="s">
        <v>1115</v>
      </c>
      <c r="H530" s="3" t="s">
        <v>1429</v>
      </c>
      <c r="I530" s="27">
        <v>20.517738999999999</v>
      </c>
      <c r="J530" s="27">
        <v>-100.82928</v>
      </c>
      <c r="K530" s="3" t="s">
        <v>139</v>
      </c>
      <c r="L530" s="5" t="str">
        <f t="shared" si="18"/>
        <v>Ver en Google Maps</v>
      </c>
      <c r="M530" s="15">
        <v>2</v>
      </c>
      <c r="N530" s="7"/>
      <c r="O530" s="1">
        <f>DAY(Tabla1[[#This Row],[Fecha de rev]])</f>
        <v>0</v>
      </c>
      <c r="P530" s="1">
        <f>MONTH(Tabla1[[#This Row],[Fecha de rev]])</f>
        <v>1</v>
      </c>
      <c r="Q530" s="1">
        <f>YEAR(Tabla1[[#This Row],[Fecha de rev]])</f>
        <v>1900</v>
      </c>
      <c r="R530" s="1">
        <v>2</v>
      </c>
      <c r="S530" s="1" t="s">
        <v>138</v>
      </c>
      <c r="T530" s="1" t="s">
        <v>138</v>
      </c>
      <c r="U530" s="1" t="s">
        <v>138</v>
      </c>
      <c r="V530" s="1" t="s">
        <v>138</v>
      </c>
      <c r="W530" s="1" t="s">
        <v>138</v>
      </c>
      <c r="X530" s="1" t="s">
        <v>138</v>
      </c>
      <c r="Y530" s="1" t="s">
        <v>138</v>
      </c>
      <c r="Z530" s="1" t="str">
        <f>IF(Tabla1[[#This Row],[Bajada]] &lt; 14, "no", "si")</f>
        <v>no</v>
      </c>
      <c r="AC530" s="2" t="s">
        <v>968</v>
      </c>
      <c r="AD530" s="2" t="s">
        <v>1404</v>
      </c>
      <c r="AE530" s="1">
        <f t="shared" si="19"/>
        <v>7</v>
      </c>
      <c r="AF530" s="1"/>
    </row>
    <row r="531" spans="1:32" x14ac:dyDescent="0.2">
      <c r="A531" s="14">
        <v>42</v>
      </c>
      <c r="B531" s="3" t="s">
        <v>1205</v>
      </c>
      <c r="C531" s="27" t="s">
        <v>7</v>
      </c>
      <c r="D531" s="27" t="s">
        <v>404</v>
      </c>
      <c r="E531" s="4" t="s">
        <v>1438</v>
      </c>
      <c r="F531" s="4" t="s">
        <v>1439</v>
      </c>
      <c r="G531" s="4" t="s">
        <v>1106</v>
      </c>
      <c r="H531" s="3" t="s">
        <v>1429</v>
      </c>
      <c r="I531" s="27">
        <v>20.521981</v>
      </c>
      <c r="J531" s="27">
        <v>-100.808694</v>
      </c>
      <c r="K531" s="3" t="s">
        <v>139</v>
      </c>
      <c r="L531" s="5" t="str">
        <f t="shared" si="18"/>
        <v>Ver en Google Maps</v>
      </c>
      <c r="M531" s="15">
        <v>1</v>
      </c>
      <c r="N531" s="7"/>
      <c r="O531" s="1">
        <f>DAY(Tabla1[[#This Row],[Fecha de rev]])</f>
        <v>0</v>
      </c>
      <c r="P531" s="1">
        <f>MONTH(Tabla1[[#This Row],[Fecha de rev]])</f>
        <v>1</v>
      </c>
      <c r="Q531" s="1">
        <f>YEAR(Tabla1[[#This Row],[Fecha de rev]])</f>
        <v>1900</v>
      </c>
      <c r="R531" s="1">
        <v>2</v>
      </c>
      <c r="S531" s="1" t="s">
        <v>138</v>
      </c>
      <c r="T531" s="1" t="s">
        <v>138</v>
      </c>
      <c r="U531" s="1" t="s">
        <v>138</v>
      </c>
      <c r="V531" s="1" t="s">
        <v>138</v>
      </c>
      <c r="W531" s="1" t="s">
        <v>138</v>
      </c>
      <c r="X531" s="1" t="s">
        <v>138</v>
      </c>
      <c r="Y531" s="1" t="s">
        <v>138</v>
      </c>
      <c r="Z531" s="1" t="str">
        <f>IF(Tabla1[[#This Row],[Bajada]] &lt; 14, "no", "si")</f>
        <v>no</v>
      </c>
      <c r="AC531" s="2" t="s">
        <v>968</v>
      </c>
      <c r="AD531" s="2" t="s">
        <v>1404</v>
      </c>
      <c r="AE531" s="1">
        <f t="shared" si="19"/>
        <v>7</v>
      </c>
      <c r="AF531" s="1"/>
    </row>
    <row r="532" spans="1:32" x14ac:dyDescent="0.2">
      <c r="A532" s="14" t="s">
        <v>2425</v>
      </c>
      <c r="B532" s="3" t="s">
        <v>1205</v>
      </c>
      <c r="C532" s="27" t="s">
        <v>7</v>
      </c>
      <c r="D532" s="27" t="s">
        <v>404</v>
      </c>
      <c r="E532" s="4" t="s">
        <v>1440</v>
      </c>
      <c r="F532" s="4" t="s">
        <v>1441</v>
      </c>
      <c r="G532" s="4" t="s">
        <v>1781</v>
      </c>
      <c r="H532" s="3" t="s">
        <v>1429</v>
      </c>
      <c r="I532" s="27">
        <v>20.534806</v>
      </c>
      <c r="J532" s="27">
        <v>-100.822639</v>
      </c>
      <c r="K532" s="3" t="s">
        <v>139</v>
      </c>
      <c r="L532" s="5" t="str">
        <f t="shared" si="18"/>
        <v>Ver en Google Maps</v>
      </c>
      <c r="M532" s="15">
        <v>2</v>
      </c>
      <c r="N532" s="7"/>
      <c r="O532" s="1">
        <f>DAY(Tabla1[[#This Row],[Fecha de rev]])</f>
        <v>0</v>
      </c>
      <c r="P532" s="1">
        <f>MONTH(Tabla1[[#This Row],[Fecha de rev]])</f>
        <v>1</v>
      </c>
      <c r="Q532" s="1">
        <f>YEAR(Tabla1[[#This Row],[Fecha de rev]])</f>
        <v>1900</v>
      </c>
      <c r="R532" s="1">
        <v>2</v>
      </c>
      <c r="S532" s="1" t="s">
        <v>138</v>
      </c>
      <c r="T532" s="1" t="s">
        <v>138</v>
      </c>
      <c r="U532" s="1" t="s">
        <v>138</v>
      </c>
      <c r="V532" s="1" t="s">
        <v>138</v>
      </c>
      <c r="W532" s="1" t="s">
        <v>138</v>
      </c>
      <c r="X532" s="1" t="s">
        <v>138</v>
      </c>
      <c r="Y532" s="1" t="s">
        <v>138</v>
      </c>
      <c r="Z532" s="1" t="str">
        <f>IF(Tabla1[[#This Row],[Bajada]] &lt; 14, "no", "si")</f>
        <v>no</v>
      </c>
      <c r="AC532" s="2" t="s">
        <v>968</v>
      </c>
      <c r="AD532" s="2" t="s">
        <v>1404</v>
      </c>
      <c r="AE532" s="1">
        <f t="shared" si="19"/>
        <v>7</v>
      </c>
      <c r="AF532" s="1"/>
    </row>
    <row r="533" spans="1:32" x14ac:dyDescent="0.2">
      <c r="A533" s="14" t="s">
        <v>2426</v>
      </c>
      <c r="B533" s="3" t="s">
        <v>1205</v>
      </c>
      <c r="C533" s="27" t="s">
        <v>7</v>
      </c>
      <c r="D533" s="27" t="s">
        <v>404</v>
      </c>
      <c r="E533" s="4" t="s">
        <v>1440</v>
      </c>
      <c r="F533" s="4" t="s">
        <v>1441</v>
      </c>
      <c r="G533" s="4" t="s">
        <v>1781</v>
      </c>
      <c r="H533" s="3" t="s">
        <v>1429</v>
      </c>
      <c r="I533" s="27">
        <v>20.534806</v>
      </c>
      <c r="J533" s="27">
        <v>-100.822639</v>
      </c>
      <c r="K533" s="3" t="s">
        <v>139</v>
      </c>
      <c r="L533" s="5" t="str">
        <f t="shared" si="18"/>
        <v>Ver en Google Maps</v>
      </c>
      <c r="M533" s="15">
        <v>2</v>
      </c>
      <c r="N533" s="7"/>
      <c r="O533" s="1">
        <f>DAY(Tabla1[[#This Row],[Fecha de rev]])</f>
        <v>0</v>
      </c>
      <c r="P533" s="1">
        <f>MONTH(Tabla1[[#This Row],[Fecha de rev]])</f>
        <v>1</v>
      </c>
      <c r="Q533" s="1">
        <f>YEAR(Tabla1[[#This Row],[Fecha de rev]])</f>
        <v>1900</v>
      </c>
      <c r="R533" s="1">
        <v>2</v>
      </c>
      <c r="S533" s="1" t="s">
        <v>138</v>
      </c>
      <c r="T533" s="1" t="s">
        <v>138</v>
      </c>
      <c r="U533" s="1" t="s">
        <v>138</v>
      </c>
      <c r="V533" s="1" t="s">
        <v>138</v>
      </c>
      <c r="W533" s="1" t="s">
        <v>138</v>
      </c>
      <c r="X533" s="1" t="s">
        <v>138</v>
      </c>
      <c r="Y533" s="1" t="s">
        <v>138</v>
      </c>
      <c r="Z533" s="1" t="str">
        <f>IF(Tabla1[[#This Row],[Bajada]] &lt; 14, "no", "si")</f>
        <v>no</v>
      </c>
      <c r="AC533" s="2" t="s">
        <v>968</v>
      </c>
      <c r="AD533" s="2" t="s">
        <v>1404</v>
      </c>
      <c r="AE533" s="1">
        <f t="shared" si="19"/>
        <v>7</v>
      </c>
      <c r="AF533" s="1"/>
    </row>
    <row r="534" spans="1:32" x14ac:dyDescent="0.2">
      <c r="A534" s="14">
        <v>44</v>
      </c>
      <c r="B534" s="3" t="s">
        <v>1205</v>
      </c>
      <c r="C534" s="27" t="s">
        <v>7</v>
      </c>
      <c r="D534" s="27" t="s">
        <v>404</v>
      </c>
      <c r="E534" s="4" t="s">
        <v>1442</v>
      </c>
      <c r="F534" s="4" t="s">
        <v>1443</v>
      </c>
      <c r="G534" s="4" t="s">
        <v>1782</v>
      </c>
      <c r="H534" s="3" t="s">
        <v>1429</v>
      </c>
      <c r="I534" s="27">
        <v>20.553743000000001</v>
      </c>
      <c r="J534" s="27">
        <v>-100.847246</v>
      </c>
      <c r="K534" s="3" t="s">
        <v>139</v>
      </c>
      <c r="L534" s="5" t="str">
        <f t="shared" si="18"/>
        <v>Ver en Google Maps</v>
      </c>
      <c r="M534" s="15">
        <v>1</v>
      </c>
      <c r="N534" s="7"/>
      <c r="O534" s="1">
        <f>DAY(Tabla1[[#This Row],[Fecha de rev]])</f>
        <v>0</v>
      </c>
      <c r="P534" s="1">
        <f>MONTH(Tabla1[[#This Row],[Fecha de rev]])</f>
        <v>1</v>
      </c>
      <c r="Q534" s="1">
        <f>YEAR(Tabla1[[#This Row],[Fecha de rev]])</f>
        <v>1900</v>
      </c>
      <c r="R534" s="1">
        <v>2</v>
      </c>
      <c r="S534" s="1" t="s">
        <v>138</v>
      </c>
      <c r="T534" s="1" t="s">
        <v>138</v>
      </c>
      <c r="U534" s="1" t="s">
        <v>138</v>
      </c>
      <c r="V534" s="1" t="s">
        <v>138</v>
      </c>
      <c r="W534" s="1" t="s">
        <v>138</v>
      </c>
      <c r="X534" s="1" t="s">
        <v>138</v>
      </c>
      <c r="Y534" s="1" t="s">
        <v>138</v>
      </c>
      <c r="Z534" s="1" t="str">
        <f>IF(Tabla1[[#This Row],[Bajada]] &lt; 14, "no", "si")</f>
        <v>no</v>
      </c>
      <c r="AC534" s="2" t="s">
        <v>968</v>
      </c>
      <c r="AD534" s="2" t="s">
        <v>1404</v>
      </c>
      <c r="AE534" s="1">
        <f t="shared" si="19"/>
        <v>7</v>
      </c>
      <c r="AF534" s="1"/>
    </row>
    <row r="535" spans="1:32" x14ac:dyDescent="0.2">
      <c r="A535" s="14" t="s">
        <v>2423</v>
      </c>
      <c r="B535" s="3" t="s">
        <v>1205</v>
      </c>
      <c r="C535" s="27" t="s">
        <v>11</v>
      </c>
      <c r="D535" s="27" t="s">
        <v>404</v>
      </c>
      <c r="E535" s="4" t="s">
        <v>1444</v>
      </c>
      <c r="F535" s="4" t="s">
        <v>1445</v>
      </c>
      <c r="G535" s="4" t="s">
        <v>360</v>
      </c>
      <c r="H535" s="3" t="s">
        <v>1429</v>
      </c>
      <c r="I535" s="27">
        <v>20.534167</v>
      </c>
      <c r="J535" s="27">
        <v>-100.816306</v>
      </c>
      <c r="K535" s="3" t="s">
        <v>139</v>
      </c>
      <c r="L535" s="5" t="str">
        <f t="shared" si="18"/>
        <v>Ver en Google Maps</v>
      </c>
      <c r="M535" s="15">
        <v>2</v>
      </c>
      <c r="N535" s="7"/>
      <c r="O535" s="1">
        <f>DAY(Tabla1[[#This Row],[Fecha de rev]])</f>
        <v>0</v>
      </c>
      <c r="P535" s="1">
        <f>MONTH(Tabla1[[#This Row],[Fecha de rev]])</f>
        <v>1</v>
      </c>
      <c r="Q535" s="1">
        <f>YEAR(Tabla1[[#This Row],[Fecha de rev]])</f>
        <v>1900</v>
      </c>
      <c r="R535" s="1">
        <v>2</v>
      </c>
      <c r="S535" s="1" t="s">
        <v>138</v>
      </c>
      <c r="T535" s="1" t="s">
        <v>138</v>
      </c>
      <c r="U535" s="1" t="s">
        <v>138</v>
      </c>
      <c r="V535" s="1" t="s">
        <v>138</v>
      </c>
      <c r="W535" s="1" t="s">
        <v>138</v>
      </c>
      <c r="X535" s="1" t="s">
        <v>138</v>
      </c>
      <c r="Y535" s="1" t="s">
        <v>138</v>
      </c>
      <c r="Z535" s="1" t="str">
        <f>IF(Tabla1[[#This Row],[Bajada]] &lt; 14, "no", "si")</f>
        <v>no</v>
      </c>
      <c r="AC535" s="2" t="s">
        <v>968</v>
      </c>
      <c r="AD535" s="2" t="s">
        <v>1404</v>
      </c>
      <c r="AE535" s="1">
        <f t="shared" si="19"/>
        <v>7</v>
      </c>
      <c r="AF535" s="1"/>
    </row>
    <row r="536" spans="1:32" x14ac:dyDescent="0.2">
      <c r="A536" s="14" t="s">
        <v>2424</v>
      </c>
      <c r="B536" s="3" t="s">
        <v>1205</v>
      </c>
      <c r="C536" s="27" t="s">
        <v>11</v>
      </c>
      <c r="D536" s="27" t="s">
        <v>404</v>
      </c>
      <c r="E536" s="4" t="s">
        <v>1444</v>
      </c>
      <c r="F536" s="4" t="s">
        <v>1445</v>
      </c>
      <c r="G536" s="4" t="s">
        <v>360</v>
      </c>
      <c r="H536" s="3" t="s">
        <v>1429</v>
      </c>
      <c r="I536" s="27">
        <v>20.534167</v>
      </c>
      <c r="J536" s="27">
        <v>-100.816306</v>
      </c>
      <c r="K536" s="3" t="s">
        <v>139</v>
      </c>
      <c r="L536" s="5" t="str">
        <f t="shared" si="18"/>
        <v>Ver en Google Maps</v>
      </c>
      <c r="M536" s="15">
        <v>2</v>
      </c>
      <c r="N536" s="7"/>
      <c r="O536" s="1">
        <f>DAY(Tabla1[[#This Row],[Fecha de rev]])</f>
        <v>0</v>
      </c>
      <c r="P536" s="1">
        <f>MONTH(Tabla1[[#This Row],[Fecha de rev]])</f>
        <v>1</v>
      </c>
      <c r="Q536" s="1">
        <f>YEAR(Tabla1[[#This Row],[Fecha de rev]])</f>
        <v>1900</v>
      </c>
      <c r="R536" s="1">
        <v>2</v>
      </c>
      <c r="S536" s="1" t="s">
        <v>138</v>
      </c>
      <c r="T536" s="1" t="s">
        <v>138</v>
      </c>
      <c r="U536" s="1" t="s">
        <v>138</v>
      </c>
      <c r="V536" s="1" t="s">
        <v>138</v>
      </c>
      <c r="W536" s="1" t="s">
        <v>138</v>
      </c>
      <c r="X536" s="1" t="s">
        <v>138</v>
      </c>
      <c r="Y536" s="1" t="s">
        <v>138</v>
      </c>
      <c r="Z536" s="1" t="str">
        <f>IF(Tabla1[[#This Row],[Bajada]] &lt; 14, "no", "si")</f>
        <v>no</v>
      </c>
      <c r="AC536" s="2" t="s">
        <v>968</v>
      </c>
      <c r="AD536" s="2" t="s">
        <v>1404</v>
      </c>
      <c r="AE536" s="1">
        <f t="shared" si="19"/>
        <v>7</v>
      </c>
      <c r="AF536" s="1"/>
    </row>
    <row r="537" spans="1:32" x14ac:dyDescent="0.2">
      <c r="A537" s="14">
        <v>46</v>
      </c>
      <c r="B537" s="3" t="s">
        <v>1205</v>
      </c>
      <c r="C537" s="27" t="s">
        <v>11</v>
      </c>
      <c r="D537" s="27" t="s">
        <v>404</v>
      </c>
      <c r="E537" s="4" t="s">
        <v>1446</v>
      </c>
      <c r="F537" s="4" t="s">
        <v>1447</v>
      </c>
      <c r="G537" s="4" t="s">
        <v>1783</v>
      </c>
      <c r="H537" s="3" t="s">
        <v>1429</v>
      </c>
      <c r="I537" s="27">
        <v>20.547249999999998</v>
      </c>
      <c r="J537" s="27">
        <v>-100.812972</v>
      </c>
      <c r="K537" s="3" t="s">
        <v>139</v>
      </c>
      <c r="L537" s="5" t="str">
        <f t="shared" si="18"/>
        <v>Ver en Google Maps</v>
      </c>
      <c r="M537" s="15">
        <v>1</v>
      </c>
      <c r="N537" s="7"/>
      <c r="O537" s="1">
        <f>DAY(Tabla1[[#This Row],[Fecha de rev]])</f>
        <v>0</v>
      </c>
      <c r="P537" s="1">
        <f>MONTH(Tabla1[[#This Row],[Fecha de rev]])</f>
        <v>1</v>
      </c>
      <c r="Q537" s="1">
        <f>YEAR(Tabla1[[#This Row],[Fecha de rev]])</f>
        <v>1900</v>
      </c>
      <c r="R537" s="1">
        <v>2</v>
      </c>
      <c r="S537" s="1" t="s">
        <v>138</v>
      </c>
      <c r="T537" s="1" t="s">
        <v>138</v>
      </c>
      <c r="U537" s="1" t="s">
        <v>138</v>
      </c>
      <c r="V537" s="1" t="s">
        <v>138</v>
      </c>
      <c r="W537" s="1" t="s">
        <v>138</v>
      </c>
      <c r="X537" s="1" t="s">
        <v>138</v>
      </c>
      <c r="Y537" s="1" t="s">
        <v>138</v>
      </c>
      <c r="Z537" s="1" t="str">
        <f>IF(Tabla1[[#This Row],[Bajada]] &lt; 14, "no", "si")</f>
        <v>no</v>
      </c>
      <c r="AC537" s="2" t="s">
        <v>968</v>
      </c>
      <c r="AD537" s="2" t="s">
        <v>1404</v>
      </c>
      <c r="AE537" s="1">
        <f t="shared" si="19"/>
        <v>7</v>
      </c>
      <c r="AF537" s="1"/>
    </row>
    <row r="538" spans="1:32" x14ac:dyDescent="0.2">
      <c r="A538" s="14">
        <v>47</v>
      </c>
      <c r="B538" s="3" t="s">
        <v>1205</v>
      </c>
      <c r="C538" s="27" t="s">
        <v>11</v>
      </c>
      <c r="D538" s="27" t="s">
        <v>404</v>
      </c>
      <c r="E538" s="4" t="s">
        <v>1448</v>
      </c>
      <c r="F538" s="4" t="s">
        <v>1449</v>
      </c>
      <c r="G538" s="4" t="s">
        <v>1831</v>
      </c>
      <c r="H538" s="3" t="s">
        <v>1429</v>
      </c>
      <c r="I538" s="27">
        <v>20.544388999999999</v>
      </c>
      <c r="J538" s="27">
        <v>-100.799278</v>
      </c>
      <c r="K538" s="3" t="s">
        <v>139</v>
      </c>
      <c r="L538" s="5" t="str">
        <f t="shared" si="18"/>
        <v>Ver en Google Maps</v>
      </c>
      <c r="M538" s="15">
        <v>1</v>
      </c>
      <c r="N538" s="7"/>
      <c r="O538" s="1">
        <f>DAY(Tabla1[[#This Row],[Fecha de rev]])</f>
        <v>0</v>
      </c>
      <c r="P538" s="1">
        <f>MONTH(Tabla1[[#This Row],[Fecha de rev]])</f>
        <v>1</v>
      </c>
      <c r="Q538" s="1">
        <f>YEAR(Tabla1[[#This Row],[Fecha de rev]])</f>
        <v>1900</v>
      </c>
      <c r="R538" s="1">
        <v>2</v>
      </c>
      <c r="S538" s="1" t="s">
        <v>138</v>
      </c>
      <c r="T538" s="1" t="s">
        <v>138</v>
      </c>
      <c r="U538" s="1" t="s">
        <v>138</v>
      </c>
      <c r="V538" s="1" t="s">
        <v>138</v>
      </c>
      <c r="W538" s="1" t="s">
        <v>138</v>
      </c>
      <c r="X538" s="1" t="s">
        <v>138</v>
      </c>
      <c r="Y538" s="1" t="s">
        <v>138</v>
      </c>
      <c r="Z538" s="1" t="str">
        <f>IF(Tabla1[[#This Row],[Bajada]] &lt; 14, "no", "si")</f>
        <v>no</v>
      </c>
      <c r="AC538" s="2" t="s">
        <v>968</v>
      </c>
      <c r="AD538" s="2" t="s">
        <v>1404</v>
      </c>
      <c r="AE538" s="1">
        <f t="shared" si="19"/>
        <v>7</v>
      </c>
      <c r="AF538" s="1"/>
    </row>
    <row r="539" spans="1:32" x14ac:dyDescent="0.2">
      <c r="A539" s="14">
        <v>81</v>
      </c>
      <c r="B539" s="3" t="s">
        <v>1205</v>
      </c>
      <c r="C539" s="27" t="s">
        <v>1450</v>
      </c>
      <c r="D539" s="27" t="s">
        <v>404</v>
      </c>
      <c r="E539" s="4" t="s">
        <v>1451</v>
      </c>
      <c r="F539" s="4" t="s">
        <v>1452</v>
      </c>
      <c r="G539" s="4" t="s">
        <v>360</v>
      </c>
      <c r="H539" s="3" t="s">
        <v>1429</v>
      </c>
      <c r="I539" s="27">
        <v>20.522335000000002</v>
      </c>
      <c r="J539" s="27">
        <v>-100.808896</v>
      </c>
      <c r="K539" s="3" t="s">
        <v>139</v>
      </c>
      <c r="L539" s="5" t="str">
        <f t="shared" si="18"/>
        <v>Ver en Google Maps</v>
      </c>
      <c r="M539" s="15">
        <v>1</v>
      </c>
      <c r="N539" s="7"/>
      <c r="O539" s="1">
        <f>DAY(Tabla1[[#This Row],[Fecha de rev]])</f>
        <v>0</v>
      </c>
      <c r="P539" s="1">
        <f>MONTH(Tabla1[[#This Row],[Fecha de rev]])</f>
        <v>1</v>
      </c>
      <c r="Q539" s="1">
        <f>YEAR(Tabla1[[#This Row],[Fecha de rev]])</f>
        <v>1900</v>
      </c>
      <c r="R539" s="1">
        <v>2</v>
      </c>
      <c r="S539" s="1" t="s">
        <v>138</v>
      </c>
      <c r="T539" s="1" t="s">
        <v>138</v>
      </c>
      <c r="U539" s="1" t="s">
        <v>138</v>
      </c>
      <c r="V539" s="1" t="s">
        <v>138</v>
      </c>
      <c r="W539" s="1" t="s">
        <v>138</v>
      </c>
      <c r="X539" s="1" t="s">
        <v>138</v>
      </c>
      <c r="Y539" s="1" t="s">
        <v>138</v>
      </c>
      <c r="Z539" s="1" t="str">
        <f>IF(Tabla1[[#This Row],[Bajada]] &lt; 14, "no", "si")</f>
        <v>no</v>
      </c>
      <c r="AC539" s="2" t="s">
        <v>968</v>
      </c>
      <c r="AD539" s="2" t="s">
        <v>1404</v>
      </c>
      <c r="AE539" s="1">
        <f t="shared" si="19"/>
        <v>7</v>
      </c>
      <c r="AF539" s="1"/>
    </row>
    <row r="540" spans="1:32" x14ac:dyDescent="0.2">
      <c r="A540" s="14">
        <v>93</v>
      </c>
      <c r="B540" s="3" t="s">
        <v>1205</v>
      </c>
      <c r="C540" s="27" t="s">
        <v>429</v>
      </c>
      <c r="D540" s="27" t="s">
        <v>17</v>
      </c>
      <c r="E540" s="4" t="s">
        <v>1453</v>
      </c>
      <c r="F540" s="4" t="s">
        <v>1454</v>
      </c>
      <c r="G540" s="4" t="s">
        <v>1144</v>
      </c>
      <c r="H540" s="3" t="s">
        <v>1429</v>
      </c>
      <c r="I540" s="27">
        <v>20.541139999999999</v>
      </c>
      <c r="J540" s="27">
        <v>-100.84069</v>
      </c>
      <c r="K540" s="3"/>
      <c r="L540" s="5" t="str">
        <f t="shared" si="18"/>
        <v>Ver en Google Maps</v>
      </c>
      <c r="M540" s="15">
        <v>1</v>
      </c>
      <c r="O540" s="1">
        <f>DAY(Tabla1[[#This Row],[Fecha de rev]])</f>
        <v>0</v>
      </c>
      <c r="P540" s="1">
        <f>MONTH(Tabla1[[#This Row],[Fecha de rev]])</f>
        <v>1</v>
      </c>
      <c r="Q540" s="1">
        <f>YEAR(Tabla1[[#This Row],[Fecha de rev]])</f>
        <v>1900</v>
      </c>
      <c r="Z540" s="1" t="str">
        <f>IF(Tabla1[[#This Row],[Bajada]] &lt; 14, "no", "si")</f>
        <v>no</v>
      </c>
      <c r="AF540" s="1"/>
    </row>
    <row r="541" spans="1:32" x14ac:dyDescent="0.2">
      <c r="A541" s="14">
        <v>95</v>
      </c>
      <c r="B541" s="3" t="s">
        <v>1205</v>
      </c>
      <c r="C541" s="27" t="s">
        <v>429</v>
      </c>
      <c r="D541" s="27" t="s">
        <v>15</v>
      </c>
      <c r="E541" s="4" t="s">
        <v>1455</v>
      </c>
      <c r="F541" s="4" t="s">
        <v>1456</v>
      </c>
      <c r="G541" s="4" t="s">
        <v>1832</v>
      </c>
      <c r="H541" s="3" t="s">
        <v>1429</v>
      </c>
      <c r="I541" s="27">
        <v>20.545002</v>
      </c>
      <c r="J541" s="27">
        <v>-100.815361</v>
      </c>
      <c r="K541" s="3"/>
      <c r="L541" s="5" t="str">
        <f t="shared" si="18"/>
        <v>Ver en Google Maps</v>
      </c>
      <c r="M541" s="15">
        <v>2</v>
      </c>
      <c r="O541" s="1">
        <f>DAY(Tabla1[[#This Row],[Fecha de rev]])</f>
        <v>0</v>
      </c>
      <c r="P541" s="1">
        <f>MONTH(Tabla1[[#This Row],[Fecha de rev]])</f>
        <v>1</v>
      </c>
      <c r="Q541" s="1">
        <f>YEAR(Tabla1[[#This Row],[Fecha de rev]])</f>
        <v>1900</v>
      </c>
      <c r="Z541" s="1" t="str">
        <f>IF(Tabla1[[#This Row],[Bajada]] &lt; 14, "no", "si")</f>
        <v>no</v>
      </c>
      <c r="AF541" s="1"/>
    </row>
    <row r="542" spans="1:32" x14ac:dyDescent="0.2">
      <c r="A542" s="14">
        <v>98</v>
      </c>
      <c r="B542" s="3" t="s">
        <v>1205</v>
      </c>
      <c r="C542" s="27" t="s">
        <v>429</v>
      </c>
      <c r="D542" s="27" t="s">
        <v>15</v>
      </c>
      <c r="E542" s="4" t="s">
        <v>1457</v>
      </c>
      <c r="F542" s="4" t="s">
        <v>1458</v>
      </c>
      <c r="G542" s="4" t="s">
        <v>1110</v>
      </c>
      <c r="H542" s="3" t="s">
        <v>1429</v>
      </c>
      <c r="I542" s="27">
        <v>20.536621</v>
      </c>
      <c r="J542" s="27">
        <v>-100.830648</v>
      </c>
      <c r="K542" s="3"/>
      <c r="L542" s="5" t="str">
        <f t="shared" si="18"/>
        <v>Ver en Google Maps</v>
      </c>
      <c r="M542" s="15">
        <v>2</v>
      </c>
      <c r="O542" s="1">
        <f>DAY(Tabla1[[#This Row],[Fecha de rev]])</f>
        <v>0</v>
      </c>
      <c r="P542" s="1">
        <f>MONTH(Tabla1[[#This Row],[Fecha de rev]])</f>
        <v>1</v>
      </c>
      <c r="Q542" s="1">
        <f>YEAR(Tabla1[[#This Row],[Fecha de rev]])</f>
        <v>1900</v>
      </c>
      <c r="Z542" s="1" t="str">
        <f>IF(Tabla1[[#This Row],[Bajada]] &lt; 14, "no", "si")</f>
        <v>no</v>
      </c>
      <c r="AF542" s="1"/>
    </row>
    <row r="543" spans="1:32" x14ac:dyDescent="0.2">
      <c r="A543" s="14">
        <v>110</v>
      </c>
      <c r="B543" s="3" t="s">
        <v>1205</v>
      </c>
      <c r="C543" s="27" t="s">
        <v>429</v>
      </c>
      <c r="D543" s="27" t="s">
        <v>15</v>
      </c>
      <c r="E543" s="4" t="s">
        <v>1459</v>
      </c>
      <c r="F543" s="4" t="s">
        <v>1460</v>
      </c>
      <c r="G543" s="4" t="s">
        <v>1833</v>
      </c>
      <c r="H543" s="3" t="s">
        <v>1429</v>
      </c>
      <c r="I543" s="27">
        <v>20.510400000000001</v>
      </c>
      <c r="J543" s="27">
        <v>-100.83125</v>
      </c>
      <c r="K543" s="3"/>
      <c r="L543" s="5" t="str">
        <f t="shared" si="18"/>
        <v>Ver en Google Maps</v>
      </c>
      <c r="M543" s="15">
        <v>2</v>
      </c>
      <c r="O543" s="1">
        <f>DAY(Tabla1[[#This Row],[Fecha de rev]])</f>
        <v>0</v>
      </c>
      <c r="P543" s="1">
        <f>MONTH(Tabla1[[#This Row],[Fecha de rev]])</f>
        <v>1</v>
      </c>
      <c r="Q543" s="1">
        <f>YEAR(Tabla1[[#This Row],[Fecha de rev]])</f>
        <v>1900</v>
      </c>
      <c r="Z543" s="1" t="str">
        <f>IF(Tabla1[[#This Row],[Bajada]] &lt; 14, "no", "si")</f>
        <v>no</v>
      </c>
      <c r="AF543" s="1"/>
    </row>
    <row r="544" spans="1:32" x14ac:dyDescent="0.2">
      <c r="A544" s="14">
        <v>119</v>
      </c>
      <c r="B544" s="3" t="s">
        <v>1205</v>
      </c>
      <c r="C544" s="27" t="s">
        <v>429</v>
      </c>
      <c r="D544" s="27" t="s">
        <v>17</v>
      </c>
      <c r="E544" s="4" t="s">
        <v>1461</v>
      </c>
      <c r="F544" s="4" t="s">
        <v>1462</v>
      </c>
      <c r="G544" s="4" t="s">
        <v>1785</v>
      </c>
      <c r="H544" s="3" t="s">
        <v>1429</v>
      </c>
      <c r="I544" s="27">
        <v>20.526890000000002</v>
      </c>
      <c r="J544" s="27">
        <v>-100.83289000000001</v>
      </c>
      <c r="K544" s="3"/>
      <c r="L544" s="5" t="str">
        <f t="shared" si="18"/>
        <v>Ver en Google Maps</v>
      </c>
      <c r="M544" s="15">
        <v>1</v>
      </c>
      <c r="O544" s="1">
        <f>DAY(Tabla1[[#This Row],[Fecha de rev]])</f>
        <v>0</v>
      </c>
      <c r="P544" s="1">
        <f>MONTH(Tabla1[[#This Row],[Fecha de rev]])</f>
        <v>1</v>
      </c>
      <c r="Q544" s="1">
        <f>YEAR(Tabla1[[#This Row],[Fecha de rev]])</f>
        <v>1900</v>
      </c>
      <c r="Z544" s="1" t="str">
        <f>IF(Tabla1[[#This Row],[Bajada]] &lt; 14, "no", "si")</f>
        <v>no</v>
      </c>
      <c r="AF544" s="1"/>
    </row>
    <row r="545" spans="1:32" x14ac:dyDescent="0.2">
      <c r="A545" s="14">
        <v>122</v>
      </c>
      <c r="B545" s="3" t="s">
        <v>1205</v>
      </c>
      <c r="C545" s="27" t="s">
        <v>429</v>
      </c>
      <c r="D545" s="27" t="s">
        <v>17</v>
      </c>
      <c r="E545" s="4" t="s">
        <v>1463</v>
      </c>
      <c r="F545" s="4" t="s">
        <v>1464</v>
      </c>
      <c r="G545" s="4" t="s">
        <v>1834</v>
      </c>
      <c r="H545" s="3" t="s">
        <v>1429</v>
      </c>
      <c r="I545" s="27">
        <v>20.543749999999999</v>
      </c>
      <c r="J545" s="27">
        <v>-100.83436</v>
      </c>
      <c r="K545" s="3"/>
      <c r="L545" s="5" t="str">
        <f t="shared" si="18"/>
        <v>Ver en Google Maps</v>
      </c>
      <c r="M545" s="15">
        <v>1</v>
      </c>
      <c r="O545" s="1">
        <f>DAY(Tabla1[[#This Row],[Fecha de rev]])</f>
        <v>0</v>
      </c>
      <c r="P545" s="1">
        <f>MONTH(Tabla1[[#This Row],[Fecha de rev]])</f>
        <v>1</v>
      </c>
      <c r="Q545" s="1">
        <f>YEAR(Tabla1[[#This Row],[Fecha de rev]])</f>
        <v>1900</v>
      </c>
      <c r="Z545" s="1" t="str">
        <f>IF(Tabla1[[#This Row],[Bajada]] &lt; 14, "no", "si")</f>
        <v>no</v>
      </c>
      <c r="AF545" s="1"/>
    </row>
    <row r="546" spans="1:32" x14ac:dyDescent="0.2">
      <c r="A546" s="14">
        <v>124</v>
      </c>
      <c r="B546" s="3" t="s">
        <v>1205</v>
      </c>
      <c r="C546" s="27" t="s">
        <v>429</v>
      </c>
      <c r="D546" s="27" t="s">
        <v>17</v>
      </c>
      <c r="E546" s="4" t="s">
        <v>1465</v>
      </c>
      <c r="F546" s="4" t="s">
        <v>1466</v>
      </c>
      <c r="G546" s="4" t="s">
        <v>1835</v>
      </c>
      <c r="H546" s="3" t="s">
        <v>1429</v>
      </c>
      <c r="I546" s="27">
        <v>20.543527000000001</v>
      </c>
      <c r="J546" s="27">
        <v>-100.799931</v>
      </c>
      <c r="K546" s="3"/>
      <c r="L546" s="5" t="str">
        <f t="shared" si="18"/>
        <v>Ver en Google Maps</v>
      </c>
      <c r="M546" s="15">
        <v>1</v>
      </c>
      <c r="O546" s="1">
        <f>DAY(Tabla1[[#This Row],[Fecha de rev]])</f>
        <v>0</v>
      </c>
      <c r="P546" s="1">
        <f>MONTH(Tabla1[[#This Row],[Fecha de rev]])</f>
        <v>1</v>
      </c>
      <c r="Q546" s="1">
        <f>YEAR(Tabla1[[#This Row],[Fecha de rev]])</f>
        <v>1900</v>
      </c>
      <c r="Z546" s="1" t="str">
        <f>IF(Tabla1[[#This Row],[Bajada]] &lt; 14, "no", "si")</f>
        <v>no</v>
      </c>
      <c r="AF546" s="1"/>
    </row>
    <row r="547" spans="1:32" x14ac:dyDescent="0.2">
      <c r="A547" s="14">
        <v>126</v>
      </c>
      <c r="B547" s="3" t="s">
        <v>1205</v>
      </c>
      <c r="C547" s="27" t="s">
        <v>429</v>
      </c>
      <c r="D547" s="27" t="s">
        <v>17</v>
      </c>
      <c r="E547" s="4" t="s">
        <v>1467</v>
      </c>
      <c r="F547" s="4" t="s">
        <v>1468</v>
      </c>
      <c r="G547" s="4" t="s">
        <v>1836</v>
      </c>
      <c r="H547" s="3" t="s">
        <v>1429</v>
      </c>
      <c r="I547" s="27">
        <v>20.492249999999999</v>
      </c>
      <c r="J547" s="27">
        <v>-100.80717</v>
      </c>
      <c r="K547" s="3"/>
      <c r="L547" s="5" t="str">
        <f t="shared" si="18"/>
        <v>Ver en Google Maps</v>
      </c>
      <c r="M547" s="15">
        <v>1</v>
      </c>
      <c r="O547" s="1">
        <f>DAY(Tabla1[[#This Row],[Fecha de rev]])</f>
        <v>0</v>
      </c>
      <c r="P547" s="1">
        <f>MONTH(Tabla1[[#This Row],[Fecha de rev]])</f>
        <v>1</v>
      </c>
      <c r="Q547" s="1">
        <f>YEAR(Tabla1[[#This Row],[Fecha de rev]])</f>
        <v>1900</v>
      </c>
      <c r="Z547" s="1" t="str">
        <f>IF(Tabla1[[#This Row],[Bajada]] &lt; 14, "no", "si")</f>
        <v>no</v>
      </c>
      <c r="AF547" s="1"/>
    </row>
    <row r="548" spans="1:32" x14ac:dyDescent="0.2">
      <c r="A548" s="14">
        <v>127</v>
      </c>
      <c r="B548" s="3" t="s">
        <v>1205</v>
      </c>
      <c r="C548" s="27" t="s">
        <v>429</v>
      </c>
      <c r="D548" s="27" t="s">
        <v>17</v>
      </c>
      <c r="E548" s="4" t="s">
        <v>1469</v>
      </c>
      <c r="F548" s="4" t="s">
        <v>1470</v>
      </c>
      <c r="G548" s="4" t="s">
        <v>1837</v>
      </c>
      <c r="H548" s="3" t="s">
        <v>1429</v>
      </c>
      <c r="I548" s="27">
        <v>20.542413</v>
      </c>
      <c r="J548" s="27">
        <v>-100.817379</v>
      </c>
      <c r="K548" s="3"/>
      <c r="L548" s="5" t="str">
        <f t="shared" si="18"/>
        <v>Ver en Google Maps</v>
      </c>
      <c r="M548" s="15">
        <v>1</v>
      </c>
      <c r="O548" s="1">
        <f>DAY(Tabla1[[#This Row],[Fecha de rev]])</f>
        <v>0</v>
      </c>
      <c r="P548" s="1">
        <f>MONTH(Tabla1[[#This Row],[Fecha de rev]])</f>
        <v>1</v>
      </c>
      <c r="Q548" s="1">
        <f>YEAR(Tabla1[[#This Row],[Fecha de rev]])</f>
        <v>1900</v>
      </c>
      <c r="Z548" s="1" t="str">
        <f>IF(Tabla1[[#This Row],[Bajada]] &lt; 14, "no", "si")</f>
        <v>no</v>
      </c>
      <c r="AF548" s="1"/>
    </row>
    <row r="549" spans="1:32" x14ac:dyDescent="0.2">
      <c r="A549" s="14">
        <v>129</v>
      </c>
      <c r="B549" s="3" t="s">
        <v>1205</v>
      </c>
      <c r="C549" s="27" t="s">
        <v>429</v>
      </c>
      <c r="D549" s="27" t="s">
        <v>17</v>
      </c>
      <c r="E549" s="4" t="s">
        <v>1471</v>
      </c>
      <c r="F549" s="4" t="s">
        <v>1472</v>
      </c>
      <c r="G549" s="4" t="s">
        <v>1838</v>
      </c>
      <c r="H549" s="3" t="s">
        <v>1429</v>
      </c>
      <c r="I549" s="27">
        <v>20.50226</v>
      </c>
      <c r="J549" s="27">
        <v>-100.81370200000001</v>
      </c>
      <c r="K549" s="3"/>
      <c r="L549" s="5" t="str">
        <f t="shared" si="18"/>
        <v>Ver en Google Maps</v>
      </c>
      <c r="M549" s="15">
        <v>1</v>
      </c>
      <c r="O549" s="1">
        <f>DAY(Tabla1[[#This Row],[Fecha de rev]])</f>
        <v>0</v>
      </c>
      <c r="P549" s="1">
        <f>MONTH(Tabla1[[#This Row],[Fecha de rev]])</f>
        <v>1</v>
      </c>
      <c r="Q549" s="1">
        <f>YEAR(Tabla1[[#This Row],[Fecha de rev]])</f>
        <v>1900</v>
      </c>
      <c r="Z549" s="1" t="str">
        <f>IF(Tabla1[[#This Row],[Bajada]] &lt; 14, "no", "si")</f>
        <v>no</v>
      </c>
      <c r="AF549" s="1"/>
    </row>
    <row r="550" spans="1:32" x14ac:dyDescent="0.2">
      <c r="A550" s="14">
        <v>139</v>
      </c>
      <c r="B550" s="3" t="s">
        <v>1205</v>
      </c>
      <c r="C550" s="27" t="s">
        <v>429</v>
      </c>
      <c r="D550" s="27" t="s">
        <v>17</v>
      </c>
      <c r="E550" s="4" t="s">
        <v>1473</v>
      </c>
      <c r="F550" s="4" t="s">
        <v>1474</v>
      </c>
      <c r="G550" s="4" t="s">
        <v>1839</v>
      </c>
      <c r="H550" s="3" t="s">
        <v>1429</v>
      </c>
      <c r="I550" s="27">
        <v>20.52656</v>
      </c>
      <c r="J550" s="27">
        <v>-100.82903</v>
      </c>
      <c r="K550" s="3"/>
      <c r="L550" s="5" t="str">
        <f t="shared" si="18"/>
        <v>Ver en Google Maps</v>
      </c>
      <c r="M550" s="15">
        <v>1</v>
      </c>
      <c r="O550" s="1">
        <f>DAY(Tabla1[[#This Row],[Fecha de rev]])</f>
        <v>0</v>
      </c>
      <c r="P550" s="1">
        <f>MONTH(Tabla1[[#This Row],[Fecha de rev]])</f>
        <v>1</v>
      </c>
      <c r="Q550" s="1">
        <f>YEAR(Tabla1[[#This Row],[Fecha de rev]])</f>
        <v>1900</v>
      </c>
      <c r="Z550" s="1" t="str">
        <f>IF(Tabla1[[#This Row],[Bajada]] &lt; 14, "no", "si")</f>
        <v>no</v>
      </c>
      <c r="AF550" s="1"/>
    </row>
    <row r="551" spans="1:32" x14ac:dyDescent="0.2">
      <c r="A551" s="14">
        <v>153</v>
      </c>
      <c r="B551" s="3" t="s">
        <v>1205</v>
      </c>
      <c r="C551" s="27" t="s">
        <v>429</v>
      </c>
      <c r="D551" s="27" t="s">
        <v>17</v>
      </c>
      <c r="E551" s="4" t="s">
        <v>1475</v>
      </c>
      <c r="F551" s="4" t="s">
        <v>1476</v>
      </c>
      <c r="G551" s="4" t="s">
        <v>1840</v>
      </c>
      <c r="H551" s="3" t="s">
        <v>1429</v>
      </c>
      <c r="I551" s="27">
        <v>20.49811</v>
      </c>
      <c r="J551" s="27">
        <v>-100.81658</v>
      </c>
      <c r="K551" s="3"/>
      <c r="L551" s="5" t="str">
        <f t="shared" si="18"/>
        <v>Ver en Google Maps</v>
      </c>
      <c r="M551" s="15">
        <v>1</v>
      </c>
      <c r="O551" s="1">
        <f>DAY(Tabla1[[#This Row],[Fecha de rev]])</f>
        <v>0</v>
      </c>
      <c r="P551" s="1">
        <f>MONTH(Tabla1[[#This Row],[Fecha de rev]])</f>
        <v>1</v>
      </c>
      <c r="Q551" s="1">
        <f>YEAR(Tabla1[[#This Row],[Fecha de rev]])</f>
        <v>1900</v>
      </c>
      <c r="Z551" s="1" t="str">
        <f>IF(Tabla1[[#This Row],[Bajada]] &lt; 14, "no", "si")</f>
        <v>no</v>
      </c>
      <c r="AF551" s="1"/>
    </row>
    <row r="552" spans="1:32" x14ac:dyDescent="0.2">
      <c r="A552" s="14">
        <v>155</v>
      </c>
      <c r="B552" s="3" t="s">
        <v>1205</v>
      </c>
      <c r="C552" s="27" t="s">
        <v>429</v>
      </c>
      <c r="D552" s="27" t="s">
        <v>17</v>
      </c>
      <c r="E552" s="4" t="s">
        <v>1477</v>
      </c>
      <c r="F552" s="4" t="s">
        <v>1478</v>
      </c>
      <c r="G552" s="4" t="s">
        <v>1791</v>
      </c>
      <c r="H552" s="3" t="s">
        <v>1429</v>
      </c>
      <c r="I552" s="27">
        <v>20.559367999999999</v>
      </c>
      <c r="J552" s="27">
        <v>-100.801249</v>
      </c>
      <c r="K552" s="3"/>
      <c r="L552" s="5" t="str">
        <f t="shared" si="18"/>
        <v>Ver en Google Maps</v>
      </c>
      <c r="M552" s="15">
        <v>1</v>
      </c>
      <c r="O552" s="1">
        <f>DAY(Tabla1[[#This Row],[Fecha de rev]])</f>
        <v>0</v>
      </c>
      <c r="P552" s="1">
        <f>MONTH(Tabla1[[#This Row],[Fecha de rev]])</f>
        <v>1</v>
      </c>
      <c r="Q552" s="1">
        <f>YEAR(Tabla1[[#This Row],[Fecha de rev]])</f>
        <v>1900</v>
      </c>
      <c r="Z552" s="1" t="str">
        <f>IF(Tabla1[[#This Row],[Bajada]] &lt; 14, "no", "si")</f>
        <v>no</v>
      </c>
      <c r="AF552" s="1"/>
    </row>
    <row r="553" spans="1:32" x14ac:dyDescent="0.2">
      <c r="A553" s="14">
        <v>156</v>
      </c>
      <c r="B553" s="3" t="s">
        <v>1205</v>
      </c>
      <c r="C553" s="27" t="s">
        <v>429</v>
      </c>
      <c r="D553" s="27" t="s">
        <v>17</v>
      </c>
      <c r="E553" s="4" t="s">
        <v>1479</v>
      </c>
      <c r="F553" s="4" t="s">
        <v>1480</v>
      </c>
      <c r="G553" s="4" t="s">
        <v>1841</v>
      </c>
      <c r="H553" s="3" t="s">
        <v>1429</v>
      </c>
      <c r="I553" s="27">
        <v>20.549987000000002</v>
      </c>
      <c r="J553" s="27">
        <v>-100.809906</v>
      </c>
      <c r="K553" s="3"/>
      <c r="L553" s="5" t="str">
        <f t="shared" si="18"/>
        <v>Ver en Google Maps</v>
      </c>
      <c r="M553" s="15">
        <v>1</v>
      </c>
      <c r="O553" s="1">
        <f>DAY(Tabla1[[#This Row],[Fecha de rev]])</f>
        <v>0</v>
      </c>
      <c r="P553" s="1">
        <f>MONTH(Tabla1[[#This Row],[Fecha de rev]])</f>
        <v>1</v>
      </c>
      <c r="Q553" s="1">
        <f>YEAR(Tabla1[[#This Row],[Fecha de rev]])</f>
        <v>1900</v>
      </c>
      <c r="Z553" s="1" t="str">
        <f>IF(Tabla1[[#This Row],[Bajada]] &lt; 14, "no", "si")</f>
        <v>no</v>
      </c>
      <c r="AF553" s="1"/>
    </row>
    <row r="554" spans="1:32" x14ac:dyDescent="0.2">
      <c r="A554" s="14">
        <v>157</v>
      </c>
      <c r="B554" s="3" t="s">
        <v>1205</v>
      </c>
      <c r="C554" s="27" t="s">
        <v>429</v>
      </c>
      <c r="D554" s="27" t="s">
        <v>17</v>
      </c>
      <c r="E554" s="4" t="s">
        <v>1481</v>
      </c>
      <c r="F554" s="4" t="s">
        <v>1482</v>
      </c>
      <c r="G554" s="4" t="s">
        <v>1809</v>
      </c>
      <c r="H554" s="3" t="s">
        <v>1429</v>
      </c>
      <c r="I554" s="27">
        <v>20.54758</v>
      </c>
      <c r="J554" s="27">
        <v>-100.82993999999999</v>
      </c>
      <c r="K554" s="3"/>
      <c r="L554" s="5" t="str">
        <f t="shared" si="18"/>
        <v>Ver en Google Maps</v>
      </c>
      <c r="M554" s="15">
        <v>1</v>
      </c>
      <c r="O554" s="1">
        <f>DAY(Tabla1[[#This Row],[Fecha de rev]])</f>
        <v>0</v>
      </c>
      <c r="P554" s="1">
        <f>MONTH(Tabla1[[#This Row],[Fecha de rev]])</f>
        <v>1</v>
      </c>
      <c r="Q554" s="1">
        <f>YEAR(Tabla1[[#This Row],[Fecha de rev]])</f>
        <v>1900</v>
      </c>
      <c r="Z554" s="1" t="str">
        <f>IF(Tabla1[[#This Row],[Bajada]] &lt; 14, "no", "si")</f>
        <v>no</v>
      </c>
      <c r="AF554" s="1"/>
    </row>
    <row r="555" spans="1:32" x14ac:dyDescent="0.2">
      <c r="A555" s="14">
        <v>158</v>
      </c>
      <c r="B555" s="3" t="s">
        <v>1205</v>
      </c>
      <c r="C555" s="27" t="s">
        <v>429</v>
      </c>
      <c r="D555" s="27" t="s">
        <v>17</v>
      </c>
      <c r="E555" s="4" t="s">
        <v>1483</v>
      </c>
      <c r="F555" s="4" t="s">
        <v>1484</v>
      </c>
      <c r="G555" s="4" t="s">
        <v>1842</v>
      </c>
      <c r="H555" s="3" t="s">
        <v>1429</v>
      </c>
      <c r="I555" s="27">
        <v>20.518439999999998</v>
      </c>
      <c r="J555" s="27">
        <v>-100.82684</v>
      </c>
      <c r="K555" s="3"/>
      <c r="L555" s="5" t="str">
        <f t="shared" si="18"/>
        <v>Ver en Google Maps</v>
      </c>
      <c r="M555" s="15">
        <v>1</v>
      </c>
      <c r="O555" s="1">
        <f>DAY(Tabla1[[#This Row],[Fecha de rev]])</f>
        <v>0</v>
      </c>
      <c r="P555" s="1">
        <f>MONTH(Tabla1[[#This Row],[Fecha de rev]])</f>
        <v>1</v>
      </c>
      <c r="Q555" s="1">
        <f>YEAR(Tabla1[[#This Row],[Fecha de rev]])</f>
        <v>1900</v>
      </c>
      <c r="Z555" s="1" t="str">
        <f>IF(Tabla1[[#This Row],[Bajada]] &lt; 14, "no", "si")</f>
        <v>no</v>
      </c>
      <c r="AF555" s="1"/>
    </row>
    <row r="556" spans="1:32" x14ac:dyDescent="0.2">
      <c r="A556" s="14">
        <v>174</v>
      </c>
      <c r="B556" s="3" t="s">
        <v>1205</v>
      </c>
      <c r="C556" s="27" t="s">
        <v>429</v>
      </c>
      <c r="D556" s="27" t="s">
        <v>17</v>
      </c>
      <c r="E556" s="4" t="s">
        <v>1485</v>
      </c>
      <c r="F556" s="4" t="s">
        <v>1486</v>
      </c>
      <c r="G556" s="4" t="s">
        <v>1843</v>
      </c>
      <c r="H556" s="3" t="s">
        <v>1429</v>
      </c>
      <c r="I556" s="27">
        <v>20.510415999999999</v>
      </c>
      <c r="J556" s="27">
        <v>-100.77520699999999</v>
      </c>
      <c r="K556" s="3"/>
      <c r="L556" s="5" t="str">
        <f t="shared" si="18"/>
        <v>Ver en Google Maps</v>
      </c>
      <c r="M556" s="15">
        <v>1</v>
      </c>
      <c r="O556" s="1">
        <f>DAY(Tabla1[[#This Row],[Fecha de rev]])</f>
        <v>0</v>
      </c>
      <c r="P556" s="1">
        <f>MONTH(Tabla1[[#This Row],[Fecha de rev]])</f>
        <v>1</v>
      </c>
      <c r="Q556" s="1">
        <f>YEAR(Tabla1[[#This Row],[Fecha de rev]])</f>
        <v>1900</v>
      </c>
      <c r="Z556" s="1" t="str">
        <f>IF(Tabla1[[#This Row],[Bajada]] &lt; 14, "no", "si")</f>
        <v>no</v>
      </c>
      <c r="AF556" s="1"/>
    </row>
    <row r="557" spans="1:32" x14ac:dyDescent="0.2">
      <c r="A557" s="14">
        <v>175</v>
      </c>
      <c r="B557" s="3" t="s">
        <v>1205</v>
      </c>
      <c r="C557" s="27" t="s">
        <v>429</v>
      </c>
      <c r="D557" s="27" t="s">
        <v>17</v>
      </c>
      <c r="E557" s="4" t="s">
        <v>1487</v>
      </c>
      <c r="F557" s="4" t="s">
        <v>1488</v>
      </c>
      <c r="G557" s="4" t="s">
        <v>1844</v>
      </c>
      <c r="H557" s="3" t="s">
        <v>1429</v>
      </c>
      <c r="I557" s="27">
        <v>20.527470000000001</v>
      </c>
      <c r="J557" s="27">
        <v>-100.83808000000001</v>
      </c>
      <c r="K557" s="3"/>
      <c r="L557" s="5" t="str">
        <f t="shared" si="18"/>
        <v>Ver en Google Maps</v>
      </c>
      <c r="M557" s="15">
        <v>1</v>
      </c>
      <c r="O557" s="1">
        <f>DAY(Tabla1[[#This Row],[Fecha de rev]])</f>
        <v>0</v>
      </c>
      <c r="P557" s="1">
        <f>MONTH(Tabla1[[#This Row],[Fecha de rev]])</f>
        <v>1</v>
      </c>
      <c r="Q557" s="1">
        <f>YEAR(Tabla1[[#This Row],[Fecha de rev]])</f>
        <v>1900</v>
      </c>
      <c r="Z557" s="1" t="str">
        <f>IF(Tabla1[[#This Row],[Bajada]] &lt; 14, "no", "si")</f>
        <v>no</v>
      </c>
      <c r="AF557" s="1"/>
    </row>
    <row r="558" spans="1:32" x14ac:dyDescent="0.2">
      <c r="A558" s="14">
        <v>176</v>
      </c>
      <c r="B558" s="3" t="s">
        <v>1205</v>
      </c>
      <c r="C558" s="27" t="s">
        <v>429</v>
      </c>
      <c r="D558" s="27" t="s">
        <v>17</v>
      </c>
      <c r="E558" s="4" t="s">
        <v>1489</v>
      </c>
      <c r="F558" s="4" t="s">
        <v>1490</v>
      </c>
      <c r="G558" s="4" t="s">
        <v>1845</v>
      </c>
      <c r="H558" s="3" t="s">
        <v>1429</v>
      </c>
      <c r="I558" s="27">
        <v>20.527249000000001</v>
      </c>
      <c r="J558" s="27">
        <v>-100.80171300000001</v>
      </c>
      <c r="K558" s="3"/>
      <c r="L558" s="5" t="str">
        <f t="shared" si="18"/>
        <v>Ver en Google Maps</v>
      </c>
      <c r="M558" s="15">
        <v>1</v>
      </c>
      <c r="O558" s="1">
        <f>DAY(Tabla1[[#This Row],[Fecha de rev]])</f>
        <v>0</v>
      </c>
      <c r="P558" s="1">
        <f>MONTH(Tabla1[[#This Row],[Fecha de rev]])</f>
        <v>1</v>
      </c>
      <c r="Q558" s="1">
        <f>YEAR(Tabla1[[#This Row],[Fecha de rev]])</f>
        <v>1900</v>
      </c>
      <c r="Z558" s="1" t="str">
        <f>IF(Tabla1[[#This Row],[Bajada]] &lt; 14, "no", "si")</f>
        <v>no</v>
      </c>
      <c r="AF558" s="1"/>
    </row>
    <row r="559" spans="1:32" x14ac:dyDescent="0.2">
      <c r="A559" s="14">
        <v>177</v>
      </c>
      <c r="B559" s="3" t="s">
        <v>1205</v>
      </c>
      <c r="C559" s="27" t="s">
        <v>429</v>
      </c>
      <c r="D559" s="27" t="s">
        <v>17</v>
      </c>
      <c r="E559" s="4" t="s">
        <v>1491</v>
      </c>
      <c r="F559" s="4" t="s">
        <v>1492</v>
      </c>
      <c r="G559" s="4" t="s">
        <v>1846</v>
      </c>
      <c r="H559" s="3" t="s">
        <v>1429</v>
      </c>
      <c r="I559" s="27">
        <v>20.524750000000001</v>
      </c>
      <c r="J559" s="27">
        <v>-100.84413000000001</v>
      </c>
      <c r="K559" s="3"/>
      <c r="L559" s="5" t="str">
        <f t="shared" si="18"/>
        <v>Ver en Google Maps</v>
      </c>
      <c r="M559" s="15">
        <v>1</v>
      </c>
      <c r="O559" s="1">
        <f>DAY(Tabla1[[#This Row],[Fecha de rev]])</f>
        <v>0</v>
      </c>
      <c r="P559" s="1">
        <f>MONTH(Tabla1[[#This Row],[Fecha de rev]])</f>
        <v>1</v>
      </c>
      <c r="Q559" s="1">
        <f>YEAR(Tabla1[[#This Row],[Fecha de rev]])</f>
        <v>1900</v>
      </c>
      <c r="Z559" s="1" t="str">
        <f>IF(Tabla1[[#This Row],[Bajada]] &lt; 14, "no", "si")</f>
        <v>no</v>
      </c>
      <c r="AF559" s="1"/>
    </row>
    <row r="560" spans="1:32" x14ac:dyDescent="0.2">
      <c r="A560" s="14">
        <v>179</v>
      </c>
      <c r="B560" s="3" t="s">
        <v>1205</v>
      </c>
      <c r="C560" s="27" t="s">
        <v>429</v>
      </c>
      <c r="D560" s="27" t="s">
        <v>17</v>
      </c>
      <c r="E560" s="4" t="s">
        <v>1493</v>
      </c>
      <c r="F560" s="4" t="s">
        <v>1494</v>
      </c>
      <c r="G560" s="4" t="s">
        <v>1847</v>
      </c>
      <c r="H560" s="3" t="s">
        <v>1429</v>
      </c>
      <c r="I560" s="27">
        <v>20.510902999999999</v>
      </c>
      <c r="J560" s="27">
        <v>-100.797732</v>
      </c>
      <c r="K560" s="3"/>
      <c r="L560" s="5" t="str">
        <f t="shared" si="18"/>
        <v>Ver en Google Maps</v>
      </c>
      <c r="M560" s="15">
        <v>1</v>
      </c>
      <c r="O560" s="1">
        <f>DAY(Tabla1[[#This Row],[Fecha de rev]])</f>
        <v>0</v>
      </c>
      <c r="P560" s="1">
        <f>MONTH(Tabla1[[#This Row],[Fecha de rev]])</f>
        <v>1</v>
      </c>
      <c r="Q560" s="1">
        <f>YEAR(Tabla1[[#This Row],[Fecha de rev]])</f>
        <v>1900</v>
      </c>
      <c r="Z560" s="1" t="str">
        <f>IF(Tabla1[[#This Row],[Bajada]] &lt; 14, "no", "si")</f>
        <v>no</v>
      </c>
      <c r="AF560" s="1"/>
    </row>
    <row r="561" spans="1:32" x14ac:dyDescent="0.2">
      <c r="A561" s="14">
        <v>185</v>
      </c>
      <c r="B561" s="3" t="s">
        <v>1205</v>
      </c>
      <c r="C561" s="27" t="s">
        <v>429</v>
      </c>
      <c r="D561" s="27" t="s">
        <v>17</v>
      </c>
      <c r="E561" s="4" t="s">
        <v>1495</v>
      </c>
      <c r="F561" s="4" t="s">
        <v>1496</v>
      </c>
      <c r="G561" s="4" t="s">
        <v>1848</v>
      </c>
      <c r="H561" s="3" t="s">
        <v>1429</v>
      </c>
      <c r="I561" s="27">
        <v>20.515415999999998</v>
      </c>
      <c r="J561" s="27">
        <v>-100.78680799999999</v>
      </c>
      <c r="K561" s="3"/>
      <c r="L561" s="5" t="str">
        <f t="shared" si="18"/>
        <v>Ver en Google Maps</v>
      </c>
      <c r="M561" s="15">
        <v>1</v>
      </c>
      <c r="O561" s="1">
        <f>DAY(Tabla1[[#This Row],[Fecha de rev]])</f>
        <v>0</v>
      </c>
      <c r="P561" s="1">
        <f>MONTH(Tabla1[[#This Row],[Fecha de rev]])</f>
        <v>1</v>
      </c>
      <c r="Q561" s="1">
        <f>YEAR(Tabla1[[#This Row],[Fecha de rev]])</f>
        <v>1900</v>
      </c>
      <c r="Z561" s="1" t="str">
        <f>IF(Tabla1[[#This Row],[Bajada]] &lt; 14, "no", "si")</f>
        <v>no</v>
      </c>
      <c r="AF561" s="1"/>
    </row>
    <row r="562" spans="1:32" x14ac:dyDescent="0.2">
      <c r="A562" s="14">
        <v>186</v>
      </c>
      <c r="B562" s="3" t="s">
        <v>1205</v>
      </c>
      <c r="C562" s="27" t="s">
        <v>429</v>
      </c>
      <c r="D562" s="27" t="s">
        <v>17</v>
      </c>
      <c r="E562" s="4" t="s">
        <v>1497</v>
      </c>
      <c r="F562" s="4" t="s">
        <v>1498</v>
      </c>
      <c r="G562" s="4" t="s">
        <v>1849</v>
      </c>
      <c r="H562" s="3" t="s">
        <v>1429</v>
      </c>
      <c r="I562" s="27">
        <v>20.508379999999999</v>
      </c>
      <c r="J562" s="27">
        <v>-100.80757699999999</v>
      </c>
      <c r="K562" s="3"/>
      <c r="L562" s="5" t="str">
        <f t="shared" si="18"/>
        <v>Ver en Google Maps</v>
      </c>
      <c r="M562" s="15">
        <v>1</v>
      </c>
      <c r="O562" s="1">
        <f>DAY(Tabla1[[#This Row],[Fecha de rev]])</f>
        <v>0</v>
      </c>
      <c r="P562" s="1">
        <f>MONTH(Tabla1[[#This Row],[Fecha de rev]])</f>
        <v>1</v>
      </c>
      <c r="Q562" s="1">
        <f>YEAR(Tabla1[[#This Row],[Fecha de rev]])</f>
        <v>1900</v>
      </c>
      <c r="Z562" s="1" t="str">
        <f>IF(Tabla1[[#This Row],[Bajada]] &lt; 14, "no", "si")</f>
        <v>no</v>
      </c>
      <c r="AF562" s="1"/>
    </row>
    <row r="563" spans="1:32" x14ac:dyDescent="0.2">
      <c r="A563" s="14">
        <v>188</v>
      </c>
      <c r="B563" s="3" t="s">
        <v>1205</v>
      </c>
      <c r="C563" s="27" t="s">
        <v>429</v>
      </c>
      <c r="D563" s="27" t="s">
        <v>17</v>
      </c>
      <c r="E563" s="4" t="s">
        <v>1499</v>
      </c>
      <c r="F563" s="4" t="s">
        <v>1500</v>
      </c>
      <c r="G563" s="4" t="s">
        <v>1850</v>
      </c>
      <c r="H563" s="3" t="s">
        <v>1429</v>
      </c>
      <c r="I563" s="27">
        <v>20.503837000000001</v>
      </c>
      <c r="J563" s="27">
        <v>-100.80708799999999</v>
      </c>
      <c r="K563" s="3"/>
      <c r="L563" s="5" t="str">
        <f t="shared" si="18"/>
        <v>Ver en Google Maps</v>
      </c>
      <c r="M563" s="15">
        <v>1</v>
      </c>
      <c r="O563" s="1">
        <f>DAY(Tabla1[[#This Row],[Fecha de rev]])</f>
        <v>0</v>
      </c>
      <c r="P563" s="1">
        <f>MONTH(Tabla1[[#This Row],[Fecha de rev]])</f>
        <v>1</v>
      </c>
      <c r="Q563" s="1">
        <f>YEAR(Tabla1[[#This Row],[Fecha de rev]])</f>
        <v>1900</v>
      </c>
      <c r="Z563" s="1" t="str">
        <f>IF(Tabla1[[#This Row],[Bajada]] &lt; 14, "no", "si")</f>
        <v>no</v>
      </c>
      <c r="AF563" s="1"/>
    </row>
    <row r="564" spans="1:32" x14ac:dyDescent="0.2">
      <c r="A564" s="14">
        <v>192</v>
      </c>
      <c r="B564" s="3" t="s">
        <v>1205</v>
      </c>
      <c r="C564" s="27" t="s">
        <v>429</v>
      </c>
      <c r="D564" s="27" t="s">
        <v>17</v>
      </c>
      <c r="E564" s="4" t="s">
        <v>1501</v>
      </c>
      <c r="F564" s="4" t="s">
        <v>1502</v>
      </c>
      <c r="G564" s="4" t="s">
        <v>1851</v>
      </c>
      <c r="H564" s="3" t="s">
        <v>1429</v>
      </c>
      <c r="I564" s="27">
        <v>20.512329999999999</v>
      </c>
      <c r="J564" s="27">
        <v>-100.81455</v>
      </c>
      <c r="K564" s="3"/>
      <c r="L564" s="5" t="str">
        <f t="shared" si="18"/>
        <v>Ver en Google Maps</v>
      </c>
      <c r="M564" s="15">
        <v>1</v>
      </c>
      <c r="O564" s="1">
        <f>DAY(Tabla1[[#This Row],[Fecha de rev]])</f>
        <v>0</v>
      </c>
      <c r="P564" s="1">
        <f>MONTH(Tabla1[[#This Row],[Fecha de rev]])</f>
        <v>1</v>
      </c>
      <c r="Q564" s="1">
        <f>YEAR(Tabla1[[#This Row],[Fecha de rev]])</f>
        <v>1900</v>
      </c>
      <c r="Z564" s="1" t="str">
        <f>IF(Tabla1[[#This Row],[Bajada]] &lt; 14, "no", "si")</f>
        <v>no</v>
      </c>
      <c r="AF564" s="1"/>
    </row>
    <row r="565" spans="1:32" x14ac:dyDescent="0.2">
      <c r="A565" s="14">
        <v>193</v>
      </c>
      <c r="B565" s="3" t="s">
        <v>1205</v>
      </c>
      <c r="C565" s="27" t="s">
        <v>429</v>
      </c>
      <c r="D565" s="27" t="s">
        <v>17</v>
      </c>
      <c r="E565" s="4" t="s">
        <v>1503</v>
      </c>
      <c r="F565" s="4" t="s">
        <v>1504</v>
      </c>
      <c r="G565" s="4" t="s">
        <v>1852</v>
      </c>
      <c r="H565" s="3" t="s">
        <v>1429</v>
      </c>
      <c r="I565" s="27">
        <v>20.506601</v>
      </c>
      <c r="J565" s="27">
        <v>-100.827613</v>
      </c>
      <c r="K565" s="3"/>
      <c r="L565" s="5" t="str">
        <f t="shared" si="18"/>
        <v>Ver en Google Maps</v>
      </c>
      <c r="M565" s="15">
        <v>1</v>
      </c>
      <c r="O565" s="1">
        <f>DAY(Tabla1[[#This Row],[Fecha de rev]])</f>
        <v>0</v>
      </c>
      <c r="P565" s="1">
        <f>MONTH(Tabla1[[#This Row],[Fecha de rev]])</f>
        <v>1</v>
      </c>
      <c r="Q565" s="1">
        <f>YEAR(Tabla1[[#This Row],[Fecha de rev]])</f>
        <v>1900</v>
      </c>
      <c r="Z565" s="1" t="str">
        <f>IF(Tabla1[[#This Row],[Bajada]] &lt; 14, "no", "si")</f>
        <v>no</v>
      </c>
      <c r="AF565" s="1"/>
    </row>
    <row r="566" spans="1:32" x14ac:dyDescent="0.2">
      <c r="A566" s="14">
        <v>201</v>
      </c>
      <c r="B566" s="3" t="s">
        <v>1205</v>
      </c>
      <c r="C566" s="27" t="s">
        <v>429</v>
      </c>
      <c r="D566" s="27" t="s">
        <v>17</v>
      </c>
      <c r="E566" s="4" t="s">
        <v>1505</v>
      </c>
      <c r="F566" s="4" t="s">
        <v>1506</v>
      </c>
      <c r="G566" s="4" t="s">
        <v>1110</v>
      </c>
      <c r="H566" s="3" t="s">
        <v>1429</v>
      </c>
      <c r="I566" s="27">
        <v>20.534939999999999</v>
      </c>
      <c r="J566" s="27">
        <v>-100.8318</v>
      </c>
      <c r="K566" s="3"/>
      <c r="L566" s="5" t="str">
        <f t="shared" si="18"/>
        <v>Ver en Google Maps</v>
      </c>
      <c r="M566" s="15">
        <v>1</v>
      </c>
      <c r="O566" s="1">
        <f>DAY(Tabla1[[#This Row],[Fecha de rev]])</f>
        <v>0</v>
      </c>
      <c r="P566" s="1">
        <f>MONTH(Tabla1[[#This Row],[Fecha de rev]])</f>
        <v>1</v>
      </c>
      <c r="Q566" s="1">
        <f>YEAR(Tabla1[[#This Row],[Fecha de rev]])</f>
        <v>1900</v>
      </c>
      <c r="Z566" s="1" t="str">
        <f>IF(Tabla1[[#This Row],[Bajada]] &lt; 14, "no", "si")</f>
        <v>no</v>
      </c>
      <c r="AF566" s="1"/>
    </row>
    <row r="567" spans="1:32" x14ac:dyDescent="0.2">
      <c r="A567" s="14">
        <v>207</v>
      </c>
      <c r="B567" s="3" t="s">
        <v>1205</v>
      </c>
      <c r="C567" s="27" t="s">
        <v>429</v>
      </c>
      <c r="D567" s="27" t="s">
        <v>17</v>
      </c>
      <c r="E567" s="4" t="s">
        <v>1507</v>
      </c>
      <c r="F567" s="4" t="s">
        <v>1508</v>
      </c>
      <c r="G567" s="4" t="s">
        <v>1853</v>
      </c>
      <c r="H567" s="3" t="s">
        <v>1429</v>
      </c>
      <c r="I567" s="27">
        <v>20.538181999999999</v>
      </c>
      <c r="J567" s="27">
        <v>-100.83867600000001</v>
      </c>
      <c r="K567" s="3"/>
      <c r="L567" s="5" t="str">
        <f t="shared" si="18"/>
        <v>Ver en Google Maps</v>
      </c>
      <c r="M567" s="15">
        <v>1</v>
      </c>
      <c r="O567" s="1">
        <f>DAY(Tabla1[[#This Row],[Fecha de rev]])</f>
        <v>0</v>
      </c>
      <c r="P567" s="1">
        <f>MONTH(Tabla1[[#This Row],[Fecha de rev]])</f>
        <v>1</v>
      </c>
      <c r="Q567" s="1">
        <f>YEAR(Tabla1[[#This Row],[Fecha de rev]])</f>
        <v>1900</v>
      </c>
      <c r="Z567" s="1" t="str">
        <f>IF(Tabla1[[#This Row],[Bajada]] &lt; 14, "no", "si")</f>
        <v>no</v>
      </c>
      <c r="AF567" s="1"/>
    </row>
    <row r="568" spans="1:32" x14ac:dyDescent="0.2">
      <c r="A568" s="14">
        <v>210</v>
      </c>
      <c r="B568" s="3" t="s">
        <v>1205</v>
      </c>
      <c r="C568" s="27" t="s">
        <v>429</v>
      </c>
      <c r="D568" s="27" t="s">
        <v>17</v>
      </c>
      <c r="E568" s="4" t="s">
        <v>1509</v>
      </c>
      <c r="F568" s="4" t="s">
        <v>1510</v>
      </c>
      <c r="G568" s="4" t="s">
        <v>1854</v>
      </c>
      <c r="H568" s="3" t="s">
        <v>1429</v>
      </c>
      <c r="I568" s="27">
        <v>20.538132000000001</v>
      </c>
      <c r="J568" s="27">
        <v>-100.803398</v>
      </c>
      <c r="K568" s="3"/>
      <c r="L568" s="5" t="str">
        <f t="shared" si="18"/>
        <v>Ver en Google Maps</v>
      </c>
      <c r="M568" s="15">
        <v>1</v>
      </c>
      <c r="O568" s="1">
        <f>DAY(Tabla1[[#This Row],[Fecha de rev]])</f>
        <v>0</v>
      </c>
      <c r="P568" s="1">
        <f>MONTH(Tabla1[[#This Row],[Fecha de rev]])</f>
        <v>1</v>
      </c>
      <c r="Q568" s="1">
        <f>YEAR(Tabla1[[#This Row],[Fecha de rev]])</f>
        <v>1900</v>
      </c>
      <c r="Z568" s="1" t="str">
        <f>IF(Tabla1[[#This Row],[Bajada]] &lt; 14, "no", "si")</f>
        <v>no</v>
      </c>
      <c r="AF568" s="1"/>
    </row>
    <row r="569" spans="1:32" x14ac:dyDescent="0.2">
      <c r="A569" s="14">
        <v>225</v>
      </c>
      <c r="B569" s="3" t="s">
        <v>1205</v>
      </c>
      <c r="C569" s="27" t="s">
        <v>429</v>
      </c>
      <c r="D569" s="27" t="s">
        <v>17</v>
      </c>
      <c r="E569" s="4" t="s">
        <v>1511</v>
      </c>
      <c r="F569" s="4" t="s">
        <v>1512</v>
      </c>
      <c r="G569" s="4" t="s">
        <v>1855</v>
      </c>
      <c r="H569" s="3" t="s">
        <v>1429</v>
      </c>
      <c r="I569" s="27">
        <v>20.505307999999999</v>
      </c>
      <c r="J569" s="27">
        <v>-100.82047799999999</v>
      </c>
      <c r="K569" s="3"/>
      <c r="L569" s="5" t="str">
        <f t="shared" si="18"/>
        <v>Ver en Google Maps</v>
      </c>
      <c r="M569" s="15">
        <v>1</v>
      </c>
      <c r="O569" s="1">
        <f>DAY(Tabla1[[#This Row],[Fecha de rev]])</f>
        <v>0</v>
      </c>
      <c r="P569" s="1">
        <f>MONTH(Tabla1[[#This Row],[Fecha de rev]])</f>
        <v>1</v>
      </c>
      <c r="Q569" s="1">
        <f>YEAR(Tabla1[[#This Row],[Fecha de rev]])</f>
        <v>1900</v>
      </c>
      <c r="Z569" s="1" t="str">
        <f>IF(Tabla1[[#This Row],[Bajada]] &lt; 14, "no", "si")</f>
        <v>no</v>
      </c>
      <c r="AF569" s="1"/>
    </row>
    <row r="570" spans="1:32" x14ac:dyDescent="0.2">
      <c r="A570" s="14">
        <v>239</v>
      </c>
      <c r="B570" s="3" t="s">
        <v>1205</v>
      </c>
      <c r="C570" s="27" t="s">
        <v>429</v>
      </c>
      <c r="D570" s="27" t="s">
        <v>17</v>
      </c>
      <c r="E570" s="4" t="s">
        <v>1513</v>
      </c>
      <c r="F570" s="4" t="s">
        <v>1514</v>
      </c>
      <c r="G570" s="4" t="s">
        <v>1856</v>
      </c>
      <c r="H570" s="3" t="s">
        <v>1429</v>
      </c>
      <c r="I570" s="27">
        <v>20.54551</v>
      </c>
      <c r="J570" s="27">
        <v>-100.782597</v>
      </c>
      <c r="K570" s="3"/>
      <c r="L570" s="5" t="str">
        <f t="shared" si="18"/>
        <v>Ver en Google Maps</v>
      </c>
      <c r="M570" s="15">
        <v>1</v>
      </c>
      <c r="O570" s="1">
        <f>DAY(Tabla1[[#This Row],[Fecha de rev]])</f>
        <v>0</v>
      </c>
      <c r="P570" s="1">
        <f>MONTH(Tabla1[[#This Row],[Fecha de rev]])</f>
        <v>1</v>
      </c>
      <c r="Q570" s="1">
        <f>YEAR(Tabla1[[#This Row],[Fecha de rev]])</f>
        <v>1900</v>
      </c>
      <c r="Z570" s="1" t="str">
        <f>IF(Tabla1[[#This Row],[Bajada]] &lt; 14, "no", "si")</f>
        <v>no</v>
      </c>
      <c r="AF570" s="1"/>
    </row>
    <row r="571" spans="1:32" x14ac:dyDescent="0.2">
      <c r="A571" s="14">
        <v>244</v>
      </c>
      <c r="B571" s="3" t="s">
        <v>1205</v>
      </c>
      <c r="C571" s="27" t="s">
        <v>429</v>
      </c>
      <c r="D571" s="27" t="s">
        <v>17</v>
      </c>
      <c r="E571" s="4" t="s">
        <v>1515</v>
      </c>
      <c r="F571" s="4" t="s">
        <v>1516</v>
      </c>
      <c r="G571" s="4" t="s">
        <v>1857</v>
      </c>
      <c r="H571" s="3" t="s">
        <v>1429</v>
      </c>
      <c r="I571" s="27">
        <v>20.547263999999998</v>
      </c>
      <c r="J571" s="27">
        <v>-100.823547</v>
      </c>
      <c r="K571" s="3"/>
      <c r="L571" s="5" t="str">
        <f t="shared" si="18"/>
        <v>Ver en Google Maps</v>
      </c>
      <c r="M571" s="15">
        <v>1</v>
      </c>
      <c r="O571" s="1">
        <f>DAY(Tabla1[[#This Row],[Fecha de rev]])</f>
        <v>0</v>
      </c>
      <c r="P571" s="1">
        <f>MONTH(Tabla1[[#This Row],[Fecha de rev]])</f>
        <v>1</v>
      </c>
      <c r="Q571" s="1">
        <f>YEAR(Tabla1[[#This Row],[Fecha de rev]])</f>
        <v>1900</v>
      </c>
      <c r="Z571" s="1" t="str">
        <f>IF(Tabla1[[#This Row],[Bajada]] &lt; 14, "no", "si")</f>
        <v>no</v>
      </c>
      <c r="AF571" s="1"/>
    </row>
    <row r="572" spans="1:32" x14ac:dyDescent="0.2">
      <c r="A572" s="14">
        <v>245</v>
      </c>
      <c r="B572" s="3" t="s">
        <v>1205</v>
      </c>
      <c r="C572" s="27" t="s">
        <v>429</v>
      </c>
      <c r="D572" s="27" t="s">
        <v>17</v>
      </c>
      <c r="E572" s="4" t="s">
        <v>1517</v>
      </c>
      <c r="F572" s="4" t="s">
        <v>1518</v>
      </c>
      <c r="G572" s="4" t="s">
        <v>1858</v>
      </c>
      <c r="H572" s="3" t="s">
        <v>1429</v>
      </c>
      <c r="I572" s="27">
        <v>20.502707000000001</v>
      </c>
      <c r="J572" s="27">
        <v>-100.82763199999999</v>
      </c>
      <c r="K572" s="3"/>
      <c r="L572" s="5" t="str">
        <f t="shared" si="18"/>
        <v>Ver en Google Maps</v>
      </c>
      <c r="M572" s="15">
        <v>1</v>
      </c>
      <c r="O572" s="1">
        <f>DAY(Tabla1[[#This Row],[Fecha de rev]])</f>
        <v>0</v>
      </c>
      <c r="P572" s="1">
        <f>MONTH(Tabla1[[#This Row],[Fecha de rev]])</f>
        <v>1</v>
      </c>
      <c r="Q572" s="1">
        <f>YEAR(Tabla1[[#This Row],[Fecha de rev]])</f>
        <v>1900</v>
      </c>
      <c r="Z572" s="1" t="str">
        <f>IF(Tabla1[[#This Row],[Bajada]] &lt; 14, "no", "si")</f>
        <v>no</v>
      </c>
      <c r="AF572" s="1"/>
    </row>
    <row r="573" spans="1:32" x14ac:dyDescent="0.2">
      <c r="A573" s="14">
        <v>250</v>
      </c>
      <c r="B573" s="3" t="s">
        <v>1205</v>
      </c>
      <c r="C573" s="27" t="s">
        <v>429</v>
      </c>
      <c r="D573" s="27" t="s">
        <v>17</v>
      </c>
      <c r="E573" s="4" t="s">
        <v>1519</v>
      </c>
      <c r="F573" s="4" t="s">
        <v>1520</v>
      </c>
      <c r="G573" s="4" t="s">
        <v>1859</v>
      </c>
      <c r="H573" s="3" t="s">
        <v>1429</v>
      </c>
      <c r="I573" s="27">
        <v>20.530248</v>
      </c>
      <c r="J573" s="27">
        <v>-100.79176200000001</v>
      </c>
      <c r="K573" s="3"/>
      <c r="L573" s="5" t="str">
        <f t="shared" si="18"/>
        <v>Ver en Google Maps</v>
      </c>
      <c r="M573" s="15">
        <v>1</v>
      </c>
      <c r="O573" s="1">
        <f>DAY(Tabla1[[#This Row],[Fecha de rev]])</f>
        <v>0</v>
      </c>
      <c r="P573" s="1">
        <f>MONTH(Tabla1[[#This Row],[Fecha de rev]])</f>
        <v>1</v>
      </c>
      <c r="Q573" s="1">
        <f>YEAR(Tabla1[[#This Row],[Fecha de rev]])</f>
        <v>1900</v>
      </c>
      <c r="Z573" s="1" t="str">
        <f>IF(Tabla1[[#This Row],[Bajada]] &lt; 14, "no", "si")</f>
        <v>no</v>
      </c>
      <c r="AF573" s="1"/>
    </row>
    <row r="574" spans="1:32" x14ac:dyDescent="0.2">
      <c r="A574" s="14">
        <v>268</v>
      </c>
      <c r="B574" s="3" t="s">
        <v>1205</v>
      </c>
      <c r="C574" s="27" t="s">
        <v>429</v>
      </c>
      <c r="D574" s="27" t="s">
        <v>17</v>
      </c>
      <c r="E574" s="4" t="s">
        <v>1521</v>
      </c>
      <c r="F574" s="4" t="s">
        <v>1522</v>
      </c>
      <c r="G574" s="4" t="s">
        <v>1860</v>
      </c>
      <c r="H574" s="3" t="s">
        <v>1429</v>
      </c>
      <c r="I574" s="27">
        <v>20.541145</v>
      </c>
      <c r="J574" s="27">
        <v>-100.795073</v>
      </c>
      <c r="K574" s="3"/>
      <c r="L574" s="5" t="str">
        <f t="shared" si="18"/>
        <v>Ver en Google Maps</v>
      </c>
      <c r="M574" s="15">
        <v>1</v>
      </c>
      <c r="O574" s="1">
        <f>DAY(Tabla1[[#This Row],[Fecha de rev]])</f>
        <v>0</v>
      </c>
      <c r="P574" s="1">
        <f>MONTH(Tabla1[[#This Row],[Fecha de rev]])</f>
        <v>1</v>
      </c>
      <c r="Q574" s="1">
        <f>YEAR(Tabla1[[#This Row],[Fecha de rev]])</f>
        <v>1900</v>
      </c>
      <c r="Z574" s="1" t="str">
        <f>IF(Tabla1[[#This Row],[Bajada]] &lt; 14, "no", "si")</f>
        <v>no</v>
      </c>
      <c r="AF574" s="1"/>
    </row>
    <row r="575" spans="1:32" x14ac:dyDescent="0.2">
      <c r="A575" s="14">
        <v>271</v>
      </c>
      <c r="B575" s="3" t="s">
        <v>1205</v>
      </c>
      <c r="C575" s="27" t="s">
        <v>429</v>
      </c>
      <c r="D575" s="27" t="s">
        <v>17</v>
      </c>
      <c r="E575" s="4" t="s">
        <v>1523</v>
      </c>
      <c r="F575" s="4" t="s">
        <v>1524</v>
      </c>
      <c r="G575" s="4" t="s">
        <v>1861</v>
      </c>
      <c r="H575" s="3" t="s">
        <v>1429</v>
      </c>
      <c r="I575" s="27">
        <v>20.545853000000001</v>
      </c>
      <c r="J575" s="27">
        <v>-100.806826</v>
      </c>
      <c r="K575" s="3"/>
      <c r="L575" s="5" t="str">
        <f t="shared" si="18"/>
        <v>Ver en Google Maps</v>
      </c>
      <c r="M575" s="15">
        <v>1</v>
      </c>
      <c r="O575" s="1">
        <f>DAY(Tabla1[[#This Row],[Fecha de rev]])</f>
        <v>0</v>
      </c>
      <c r="P575" s="1">
        <f>MONTH(Tabla1[[#This Row],[Fecha de rev]])</f>
        <v>1</v>
      </c>
      <c r="Q575" s="1">
        <f>YEAR(Tabla1[[#This Row],[Fecha de rev]])</f>
        <v>1900</v>
      </c>
      <c r="Z575" s="1" t="str">
        <f>IF(Tabla1[[#This Row],[Bajada]] &lt; 14, "no", "si")</f>
        <v>no</v>
      </c>
      <c r="AF575" s="1"/>
    </row>
    <row r="576" spans="1:32" x14ac:dyDescent="0.2">
      <c r="A576" s="14">
        <v>272</v>
      </c>
      <c r="B576" s="3" t="s">
        <v>1205</v>
      </c>
      <c r="C576" s="27" t="s">
        <v>429</v>
      </c>
      <c r="D576" s="27" t="s">
        <v>17</v>
      </c>
      <c r="E576" s="4" t="s">
        <v>1525</v>
      </c>
      <c r="F576" s="4" t="s">
        <v>1526</v>
      </c>
      <c r="G576" s="4" t="s">
        <v>1862</v>
      </c>
      <c r="H576" s="3" t="s">
        <v>1429</v>
      </c>
      <c r="I576" s="27">
        <v>20.534444000000001</v>
      </c>
      <c r="J576" s="27">
        <v>-100.789777</v>
      </c>
      <c r="K576" s="3"/>
      <c r="L576" s="5" t="str">
        <f t="shared" si="18"/>
        <v>Ver en Google Maps</v>
      </c>
      <c r="M576" s="15">
        <v>1</v>
      </c>
      <c r="O576" s="1">
        <f>DAY(Tabla1[[#This Row],[Fecha de rev]])</f>
        <v>0</v>
      </c>
      <c r="P576" s="1">
        <f>MONTH(Tabla1[[#This Row],[Fecha de rev]])</f>
        <v>1</v>
      </c>
      <c r="Q576" s="1">
        <f>YEAR(Tabla1[[#This Row],[Fecha de rev]])</f>
        <v>1900</v>
      </c>
      <c r="Z576" s="1" t="str">
        <f>IF(Tabla1[[#This Row],[Bajada]] &lt; 14, "no", "si")</f>
        <v>no</v>
      </c>
      <c r="AF576" s="1"/>
    </row>
    <row r="577" spans="1:32" x14ac:dyDescent="0.2">
      <c r="A577" s="14">
        <v>288</v>
      </c>
      <c r="B577" s="3" t="s">
        <v>1205</v>
      </c>
      <c r="C577" s="27" t="s">
        <v>429</v>
      </c>
      <c r="D577" s="27" t="s">
        <v>16</v>
      </c>
      <c r="E577" s="4" t="s">
        <v>1527</v>
      </c>
      <c r="F577" s="4" t="s">
        <v>1528</v>
      </c>
      <c r="G577" s="4" t="s">
        <v>1863</v>
      </c>
      <c r="H577" s="3" t="s">
        <v>1429</v>
      </c>
      <c r="I577" s="27">
        <v>20.555185999999999</v>
      </c>
      <c r="J577" s="27">
        <v>-100.825086</v>
      </c>
      <c r="K577" s="3"/>
      <c r="L577" s="5" t="str">
        <f t="shared" si="18"/>
        <v>Ver en Google Maps</v>
      </c>
      <c r="M577" s="15">
        <v>2</v>
      </c>
      <c r="O577" s="1">
        <f>DAY(Tabla1[[#This Row],[Fecha de rev]])</f>
        <v>0</v>
      </c>
      <c r="P577" s="1">
        <f>MONTH(Tabla1[[#This Row],[Fecha de rev]])</f>
        <v>1</v>
      </c>
      <c r="Q577" s="1">
        <f>YEAR(Tabla1[[#This Row],[Fecha de rev]])</f>
        <v>1900</v>
      </c>
      <c r="Z577" s="1" t="str">
        <f>IF(Tabla1[[#This Row],[Bajada]] &lt; 14, "no", "si")</f>
        <v>no</v>
      </c>
      <c r="AF577" s="1"/>
    </row>
    <row r="578" spans="1:32" x14ac:dyDescent="0.2">
      <c r="A578" s="14">
        <v>292</v>
      </c>
      <c r="B578" s="3" t="s">
        <v>1205</v>
      </c>
      <c r="C578" s="27" t="s">
        <v>429</v>
      </c>
      <c r="D578" s="27" t="s">
        <v>16</v>
      </c>
      <c r="E578" s="4" t="s">
        <v>1529</v>
      </c>
      <c r="F578" s="4" t="s">
        <v>1530</v>
      </c>
      <c r="G578" s="4" t="s">
        <v>1843</v>
      </c>
      <c r="H578" s="3" t="s">
        <v>1429</v>
      </c>
      <c r="I578" s="27">
        <v>20.511023999999999</v>
      </c>
      <c r="J578" s="27">
        <v>-100.776309</v>
      </c>
      <c r="K578" s="3"/>
      <c r="L578" s="5" t="str">
        <f t="shared" si="18"/>
        <v>Ver en Google Maps</v>
      </c>
      <c r="M578" s="15">
        <v>1</v>
      </c>
      <c r="O578" s="1">
        <f>DAY(Tabla1[[#This Row],[Fecha de rev]])</f>
        <v>0</v>
      </c>
      <c r="P578" s="1">
        <f>MONTH(Tabla1[[#This Row],[Fecha de rev]])</f>
        <v>1</v>
      </c>
      <c r="Q578" s="1">
        <f>YEAR(Tabla1[[#This Row],[Fecha de rev]])</f>
        <v>1900</v>
      </c>
      <c r="Z578" s="1" t="str">
        <f>IF(Tabla1[[#This Row],[Bajada]] &lt; 14, "no", "si")</f>
        <v>no</v>
      </c>
      <c r="AF578" s="1"/>
    </row>
    <row r="579" spans="1:32" x14ac:dyDescent="0.2">
      <c r="A579" s="14">
        <v>293</v>
      </c>
      <c r="B579" s="3" t="s">
        <v>1205</v>
      </c>
      <c r="C579" s="27" t="s">
        <v>429</v>
      </c>
      <c r="D579" s="27" t="s">
        <v>16</v>
      </c>
      <c r="E579" s="4" t="s">
        <v>1531</v>
      </c>
      <c r="F579" s="4" t="s">
        <v>1532</v>
      </c>
      <c r="G579" s="4" t="s">
        <v>1864</v>
      </c>
      <c r="H579" s="3" t="s">
        <v>1429</v>
      </c>
      <c r="I579" s="27">
        <v>20.513998999999998</v>
      </c>
      <c r="J579" s="27">
        <v>-100.78750100000001</v>
      </c>
      <c r="K579" s="3"/>
      <c r="L579" s="5" t="str">
        <f t="shared" si="18"/>
        <v>Ver en Google Maps</v>
      </c>
      <c r="M579" s="15">
        <v>2</v>
      </c>
      <c r="O579" s="1">
        <f>DAY(Tabla1[[#This Row],[Fecha de rev]])</f>
        <v>0</v>
      </c>
      <c r="P579" s="1">
        <f>MONTH(Tabla1[[#This Row],[Fecha de rev]])</f>
        <v>1</v>
      </c>
      <c r="Q579" s="1">
        <f>YEAR(Tabla1[[#This Row],[Fecha de rev]])</f>
        <v>1900</v>
      </c>
      <c r="Z579" s="1" t="str">
        <f>IF(Tabla1[[#This Row],[Bajada]] &lt; 14, "no", "si")</f>
        <v>no</v>
      </c>
      <c r="AF579" s="1"/>
    </row>
    <row r="580" spans="1:32" x14ac:dyDescent="0.2">
      <c r="A580" s="14">
        <v>297</v>
      </c>
      <c r="B580" s="3" t="s">
        <v>1205</v>
      </c>
      <c r="C580" s="27" t="s">
        <v>429</v>
      </c>
      <c r="D580" s="27" t="s">
        <v>16</v>
      </c>
      <c r="E580" s="4" t="s">
        <v>1533</v>
      </c>
      <c r="F580" s="4" t="s">
        <v>1534</v>
      </c>
      <c r="G580" s="4" t="s">
        <v>1865</v>
      </c>
      <c r="H580" s="3" t="s">
        <v>1429</v>
      </c>
      <c r="I580" s="27">
        <v>20.510815000000001</v>
      </c>
      <c r="J580" s="27">
        <v>-100.79826199999999</v>
      </c>
      <c r="K580" s="3"/>
      <c r="L580" s="5" t="str">
        <f t="shared" si="18"/>
        <v>Ver en Google Maps</v>
      </c>
      <c r="M580" s="15">
        <v>1</v>
      </c>
      <c r="O580" s="1">
        <f>DAY(Tabla1[[#This Row],[Fecha de rev]])</f>
        <v>0</v>
      </c>
      <c r="P580" s="1">
        <f>MONTH(Tabla1[[#This Row],[Fecha de rev]])</f>
        <v>1</v>
      </c>
      <c r="Q580" s="1">
        <f>YEAR(Tabla1[[#This Row],[Fecha de rev]])</f>
        <v>1900</v>
      </c>
      <c r="Z580" s="1" t="str">
        <f>IF(Tabla1[[#This Row],[Bajada]] &lt; 14, "no", "si")</f>
        <v>no</v>
      </c>
      <c r="AF580" s="1"/>
    </row>
    <row r="581" spans="1:32" x14ac:dyDescent="0.2">
      <c r="A581" s="14">
        <v>309</v>
      </c>
      <c r="B581" s="3" t="s">
        <v>1205</v>
      </c>
      <c r="C581" s="27" t="s">
        <v>429</v>
      </c>
      <c r="D581" s="27" t="s">
        <v>16</v>
      </c>
      <c r="E581" s="4" t="s">
        <v>1535</v>
      </c>
      <c r="F581" s="4" t="s">
        <v>1536</v>
      </c>
      <c r="G581" s="4" t="s">
        <v>1866</v>
      </c>
      <c r="H581" s="3" t="s">
        <v>1429</v>
      </c>
      <c r="I581" s="27">
        <v>20.536619999999999</v>
      </c>
      <c r="J581" s="27">
        <v>-100.830218</v>
      </c>
      <c r="K581" s="3"/>
      <c r="L581" s="5" t="str">
        <f t="shared" si="18"/>
        <v>Ver en Google Maps</v>
      </c>
      <c r="M581" s="15">
        <v>2</v>
      </c>
      <c r="O581" s="1">
        <f>DAY(Tabla1[[#This Row],[Fecha de rev]])</f>
        <v>0</v>
      </c>
      <c r="P581" s="1">
        <f>MONTH(Tabla1[[#This Row],[Fecha de rev]])</f>
        <v>1</v>
      </c>
      <c r="Q581" s="1">
        <f>YEAR(Tabla1[[#This Row],[Fecha de rev]])</f>
        <v>1900</v>
      </c>
      <c r="Z581" s="1" t="str">
        <f>IF(Tabla1[[#This Row],[Bajada]] &lt; 14, "no", "si")</f>
        <v>no</v>
      </c>
      <c r="AF581" s="1"/>
    </row>
    <row r="582" spans="1:32" x14ac:dyDescent="0.2">
      <c r="A582" s="14">
        <v>317</v>
      </c>
      <c r="B582" s="3" t="s">
        <v>1205</v>
      </c>
      <c r="C582" s="27" t="s">
        <v>429</v>
      </c>
      <c r="D582" s="27" t="s">
        <v>16</v>
      </c>
      <c r="E582" s="4" t="s">
        <v>1537</v>
      </c>
      <c r="F582" s="4" t="s">
        <v>1538</v>
      </c>
      <c r="G582" s="4" t="s">
        <v>360</v>
      </c>
      <c r="H582" s="3" t="s">
        <v>1429</v>
      </c>
      <c r="I582" s="27">
        <v>20.511153</v>
      </c>
      <c r="J582" s="27">
        <v>-100.81482200000001</v>
      </c>
      <c r="K582" s="3"/>
      <c r="L582" s="5" t="str">
        <f t="shared" si="18"/>
        <v>Ver en Google Maps</v>
      </c>
      <c r="M582" s="15">
        <v>1</v>
      </c>
      <c r="O582" s="1">
        <f>DAY(Tabla1[[#This Row],[Fecha de rev]])</f>
        <v>0</v>
      </c>
      <c r="P582" s="1">
        <f>MONTH(Tabla1[[#This Row],[Fecha de rev]])</f>
        <v>1</v>
      </c>
      <c r="Q582" s="1">
        <f>YEAR(Tabla1[[#This Row],[Fecha de rev]])</f>
        <v>1900</v>
      </c>
      <c r="Z582" s="1" t="str">
        <f>IF(Tabla1[[#This Row],[Bajada]] &lt; 14, "no", "si")</f>
        <v>no</v>
      </c>
      <c r="AF582" s="1"/>
    </row>
    <row r="583" spans="1:32" x14ac:dyDescent="0.2">
      <c r="A583" s="14">
        <v>318</v>
      </c>
      <c r="B583" s="3" t="s">
        <v>1205</v>
      </c>
      <c r="C583" s="27" t="s">
        <v>429</v>
      </c>
      <c r="D583" s="27" t="s">
        <v>16</v>
      </c>
      <c r="E583" s="4" t="s">
        <v>1539</v>
      </c>
      <c r="F583" s="4" t="s">
        <v>1540</v>
      </c>
      <c r="G583" s="4" t="s">
        <v>360</v>
      </c>
      <c r="H583" s="3" t="s">
        <v>1429</v>
      </c>
      <c r="I583" s="27">
        <v>20.531189999999999</v>
      </c>
      <c r="J583" s="27">
        <v>-100.81816999999999</v>
      </c>
      <c r="K583" s="3"/>
      <c r="L583" s="5" t="str">
        <f t="shared" si="18"/>
        <v>Ver en Google Maps</v>
      </c>
      <c r="M583" s="15">
        <v>1</v>
      </c>
      <c r="O583" s="1">
        <f>DAY(Tabla1[[#This Row],[Fecha de rev]])</f>
        <v>0</v>
      </c>
      <c r="P583" s="1">
        <f>MONTH(Tabla1[[#This Row],[Fecha de rev]])</f>
        <v>1</v>
      </c>
      <c r="Q583" s="1">
        <f>YEAR(Tabla1[[#This Row],[Fecha de rev]])</f>
        <v>1900</v>
      </c>
      <c r="Z583" s="1" t="str">
        <f>IF(Tabla1[[#This Row],[Bajada]] &lt; 14, "no", "si")</f>
        <v>no</v>
      </c>
      <c r="AF583" s="1"/>
    </row>
    <row r="584" spans="1:32" x14ac:dyDescent="0.2">
      <c r="A584" s="14">
        <v>319</v>
      </c>
      <c r="B584" s="3" t="s">
        <v>1205</v>
      </c>
      <c r="C584" s="27" t="s">
        <v>429</v>
      </c>
      <c r="D584" s="27" t="s">
        <v>16</v>
      </c>
      <c r="E584" s="4" t="s">
        <v>1541</v>
      </c>
      <c r="F584" s="4" t="s">
        <v>1542</v>
      </c>
      <c r="G584" s="4" t="s">
        <v>980</v>
      </c>
      <c r="H584" s="3" t="s">
        <v>1429</v>
      </c>
      <c r="I584" s="27">
        <v>20.527830000000002</v>
      </c>
      <c r="J584" s="27">
        <v>-100.82491</v>
      </c>
      <c r="K584" s="3"/>
      <c r="L584" s="5" t="str">
        <f t="shared" si="18"/>
        <v>Ver en Google Maps</v>
      </c>
      <c r="M584" s="15">
        <v>2</v>
      </c>
      <c r="O584" s="1">
        <f>DAY(Tabla1[[#This Row],[Fecha de rev]])</f>
        <v>0</v>
      </c>
      <c r="P584" s="1">
        <f>MONTH(Tabla1[[#This Row],[Fecha de rev]])</f>
        <v>1</v>
      </c>
      <c r="Q584" s="1">
        <f>YEAR(Tabla1[[#This Row],[Fecha de rev]])</f>
        <v>1900</v>
      </c>
      <c r="Z584" s="1" t="str">
        <f>IF(Tabla1[[#This Row],[Bajada]] &lt; 14, "no", "si")</f>
        <v>no</v>
      </c>
      <c r="AF584" s="1"/>
    </row>
    <row r="585" spans="1:32" x14ac:dyDescent="0.2">
      <c r="A585" s="14">
        <v>320</v>
      </c>
      <c r="B585" s="3" t="s">
        <v>1205</v>
      </c>
      <c r="C585" s="27" t="s">
        <v>429</v>
      </c>
      <c r="D585" s="27" t="s">
        <v>16</v>
      </c>
      <c r="E585" s="4" t="s">
        <v>1543</v>
      </c>
      <c r="F585" s="4" t="s">
        <v>1544</v>
      </c>
      <c r="G585" s="4" t="s">
        <v>1867</v>
      </c>
      <c r="H585" s="3" t="s">
        <v>1429</v>
      </c>
      <c r="I585" s="27">
        <v>20.526806000000001</v>
      </c>
      <c r="J585" s="27">
        <v>-100.801147</v>
      </c>
      <c r="K585" s="3"/>
      <c r="L585" s="5" t="str">
        <f t="shared" ref="L585:L648" si="20">HYPERLINK("https://www.google.com/maps?q=" &amp; I585 &amp; "," &amp; J585, "Ver en Google Maps")</f>
        <v>Ver en Google Maps</v>
      </c>
      <c r="M585" s="15">
        <v>2</v>
      </c>
      <c r="O585" s="1">
        <f>DAY(Tabla1[[#This Row],[Fecha de rev]])</f>
        <v>0</v>
      </c>
      <c r="P585" s="1">
        <f>MONTH(Tabla1[[#This Row],[Fecha de rev]])</f>
        <v>1</v>
      </c>
      <c r="Q585" s="1">
        <f>YEAR(Tabla1[[#This Row],[Fecha de rev]])</f>
        <v>1900</v>
      </c>
      <c r="Z585" s="1" t="str">
        <f>IF(Tabla1[[#This Row],[Bajada]] &lt; 14, "no", "si")</f>
        <v>no</v>
      </c>
      <c r="AF585" s="1"/>
    </row>
    <row r="586" spans="1:32" x14ac:dyDescent="0.2">
      <c r="A586" s="14">
        <v>321</v>
      </c>
      <c r="B586" s="3" t="s">
        <v>1205</v>
      </c>
      <c r="C586" s="27" t="s">
        <v>429</v>
      </c>
      <c r="D586" s="27" t="s">
        <v>16</v>
      </c>
      <c r="E586" s="4" t="s">
        <v>1545</v>
      </c>
      <c r="F586" s="4" t="s">
        <v>1546</v>
      </c>
      <c r="G586" s="4" t="s">
        <v>1788</v>
      </c>
      <c r="H586" s="3" t="s">
        <v>1429</v>
      </c>
      <c r="I586" s="27">
        <v>20.522801999999999</v>
      </c>
      <c r="J586" s="27">
        <v>-100.79638799999999</v>
      </c>
      <c r="K586" s="3"/>
      <c r="L586" s="5" t="str">
        <f t="shared" si="20"/>
        <v>Ver en Google Maps</v>
      </c>
      <c r="M586" s="15">
        <v>2</v>
      </c>
      <c r="O586" s="1">
        <f>DAY(Tabla1[[#This Row],[Fecha de rev]])</f>
        <v>0</v>
      </c>
      <c r="P586" s="1">
        <f>MONTH(Tabla1[[#This Row],[Fecha de rev]])</f>
        <v>1</v>
      </c>
      <c r="Q586" s="1">
        <f>YEAR(Tabla1[[#This Row],[Fecha de rev]])</f>
        <v>1900</v>
      </c>
      <c r="Z586" s="1" t="str">
        <f>IF(Tabla1[[#This Row],[Bajada]] &lt; 14, "no", "si")</f>
        <v>no</v>
      </c>
      <c r="AF586" s="1"/>
    </row>
    <row r="587" spans="1:32" x14ac:dyDescent="0.2">
      <c r="A587" s="14">
        <v>336</v>
      </c>
      <c r="B587" s="3" t="s">
        <v>1205</v>
      </c>
      <c r="C587" s="27" t="s">
        <v>429</v>
      </c>
      <c r="D587" s="27" t="s">
        <v>16</v>
      </c>
      <c r="E587" s="4" t="s">
        <v>1547</v>
      </c>
      <c r="F587" s="4" t="s">
        <v>1548</v>
      </c>
      <c r="G587" s="4" t="s">
        <v>1835</v>
      </c>
      <c r="H587" s="3" t="s">
        <v>1429</v>
      </c>
      <c r="I587" s="27">
        <v>20.537787999999999</v>
      </c>
      <c r="J587" s="27">
        <v>-100.802311</v>
      </c>
      <c r="K587" s="3"/>
      <c r="L587" s="5" t="str">
        <f t="shared" si="20"/>
        <v>Ver en Google Maps</v>
      </c>
      <c r="M587" s="15">
        <v>2</v>
      </c>
      <c r="O587" s="1">
        <f>DAY(Tabla1[[#This Row],[Fecha de rev]])</f>
        <v>0</v>
      </c>
      <c r="P587" s="1">
        <f>MONTH(Tabla1[[#This Row],[Fecha de rev]])</f>
        <v>1</v>
      </c>
      <c r="Q587" s="1">
        <f>YEAR(Tabla1[[#This Row],[Fecha de rev]])</f>
        <v>1900</v>
      </c>
      <c r="Z587" s="1" t="str">
        <f>IF(Tabla1[[#This Row],[Bajada]] &lt; 14, "no", "si")</f>
        <v>no</v>
      </c>
      <c r="AF587" s="1"/>
    </row>
    <row r="588" spans="1:32" x14ac:dyDescent="0.2">
      <c r="A588" s="14">
        <v>341</v>
      </c>
      <c r="B588" s="3" t="s">
        <v>1205</v>
      </c>
      <c r="C588" s="27" t="s">
        <v>429</v>
      </c>
      <c r="D588" s="27" t="s">
        <v>16</v>
      </c>
      <c r="E588" s="4" t="s">
        <v>1549</v>
      </c>
      <c r="F588" s="4" t="s">
        <v>1550</v>
      </c>
      <c r="G588" s="4" t="s">
        <v>1868</v>
      </c>
      <c r="H588" s="3" t="s">
        <v>1429</v>
      </c>
      <c r="I588" s="27">
        <v>20.557200999999999</v>
      </c>
      <c r="J588" s="27">
        <v>-100.80486000000001</v>
      </c>
      <c r="K588" s="3"/>
      <c r="L588" s="5" t="str">
        <f t="shared" si="20"/>
        <v>Ver en Google Maps</v>
      </c>
      <c r="M588" s="15">
        <v>2</v>
      </c>
      <c r="O588" s="1">
        <f>DAY(Tabla1[[#This Row],[Fecha de rev]])</f>
        <v>0</v>
      </c>
      <c r="P588" s="1">
        <f>MONTH(Tabla1[[#This Row],[Fecha de rev]])</f>
        <v>1</v>
      </c>
      <c r="Q588" s="1">
        <f>YEAR(Tabla1[[#This Row],[Fecha de rev]])</f>
        <v>1900</v>
      </c>
      <c r="Z588" s="1" t="str">
        <f>IF(Tabla1[[#This Row],[Bajada]] &lt; 14, "no", "si")</f>
        <v>no</v>
      </c>
      <c r="AF588" s="1"/>
    </row>
    <row r="589" spans="1:32" x14ac:dyDescent="0.2">
      <c r="A589" s="14">
        <v>348</v>
      </c>
      <c r="B589" s="3" t="s">
        <v>1205</v>
      </c>
      <c r="C589" s="27" t="s">
        <v>429</v>
      </c>
      <c r="D589" s="27" t="s">
        <v>16</v>
      </c>
      <c r="E589" s="4" t="s">
        <v>1551</v>
      </c>
      <c r="F589" s="4" t="s">
        <v>1552</v>
      </c>
      <c r="G589" s="4" t="s">
        <v>1869</v>
      </c>
      <c r="H589" s="3" t="s">
        <v>1429</v>
      </c>
      <c r="I589" s="27">
        <v>20.525932999999998</v>
      </c>
      <c r="J589" s="27">
        <v>-100.79515600000001</v>
      </c>
      <c r="K589" s="3"/>
      <c r="L589" s="5" t="str">
        <f t="shared" si="20"/>
        <v>Ver en Google Maps</v>
      </c>
      <c r="M589" s="15">
        <v>2</v>
      </c>
      <c r="O589" s="1">
        <f>DAY(Tabla1[[#This Row],[Fecha de rev]])</f>
        <v>0</v>
      </c>
      <c r="P589" s="1">
        <f>MONTH(Tabla1[[#This Row],[Fecha de rev]])</f>
        <v>1</v>
      </c>
      <c r="Q589" s="1">
        <f>YEAR(Tabla1[[#This Row],[Fecha de rev]])</f>
        <v>1900</v>
      </c>
      <c r="Z589" s="1" t="str">
        <f>IF(Tabla1[[#This Row],[Bajada]] &lt; 14, "no", "si")</f>
        <v>no</v>
      </c>
      <c r="AF589" s="1"/>
    </row>
    <row r="590" spans="1:32" x14ac:dyDescent="0.2">
      <c r="A590" s="14">
        <v>349</v>
      </c>
      <c r="B590" s="3" t="s">
        <v>1205</v>
      </c>
      <c r="C590" s="27" t="s">
        <v>429</v>
      </c>
      <c r="D590" s="27" t="s">
        <v>16</v>
      </c>
      <c r="E590" s="4" t="s">
        <v>1553</v>
      </c>
      <c r="F590" s="4" t="s">
        <v>1554</v>
      </c>
      <c r="G590" s="4" t="s">
        <v>1870</v>
      </c>
      <c r="H590" s="3" t="s">
        <v>1429</v>
      </c>
      <c r="I590" s="27">
        <v>20.523529</v>
      </c>
      <c r="J590" s="27">
        <v>-100.80008100000001</v>
      </c>
      <c r="K590" s="3"/>
      <c r="L590" s="5" t="str">
        <f t="shared" si="20"/>
        <v>Ver en Google Maps</v>
      </c>
      <c r="M590" s="15">
        <v>2</v>
      </c>
      <c r="O590" s="1">
        <f>DAY(Tabla1[[#This Row],[Fecha de rev]])</f>
        <v>0</v>
      </c>
      <c r="P590" s="1">
        <f>MONTH(Tabla1[[#This Row],[Fecha de rev]])</f>
        <v>1</v>
      </c>
      <c r="Q590" s="1">
        <f>YEAR(Tabla1[[#This Row],[Fecha de rev]])</f>
        <v>1900</v>
      </c>
      <c r="Z590" s="1" t="str">
        <f>IF(Tabla1[[#This Row],[Bajada]] &lt; 14, "no", "si")</f>
        <v>no</v>
      </c>
      <c r="AF590" s="1"/>
    </row>
    <row r="591" spans="1:32" x14ac:dyDescent="0.2">
      <c r="A591" s="14">
        <v>351</v>
      </c>
      <c r="B591" s="3" t="s">
        <v>1205</v>
      </c>
      <c r="C591" s="27" t="s">
        <v>429</v>
      </c>
      <c r="D591" s="27" t="s">
        <v>16</v>
      </c>
      <c r="E591" s="4" t="s">
        <v>1555</v>
      </c>
      <c r="F591" s="4" t="s">
        <v>1556</v>
      </c>
      <c r="G591" s="4" t="s">
        <v>1871</v>
      </c>
      <c r="H591" s="3" t="s">
        <v>1429</v>
      </c>
      <c r="I591" s="27">
        <v>20.527750000000001</v>
      </c>
      <c r="J591" s="27">
        <v>-100.82378</v>
      </c>
      <c r="K591" s="3"/>
      <c r="L591" s="5" t="str">
        <f t="shared" si="20"/>
        <v>Ver en Google Maps</v>
      </c>
      <c r="M591" s="15">
        <v>2</v>
      </c>
      <c r="O591" s="1">
        <f>DAY(Tabla1[[#This Row],[Fecha de rev]])</f>
        <v>0</v>
      </c>
      <c r="P591" s="1">
        <f>MONTH(Tabla1[[#This Row],[Fecha de rev]])</f>
        <v>1</v>
      </c>
      <c r="Q591" s="1">
        <f>YEAR(Tabla1[[#This Row],[Fecha de rev]])</f>
        <v>1900</v>
      </c>
      <c r="Z591" s="1" t="str">
        <f>IF(Tabla1[[#This Row],[Bajada]] &lt; 14, "no", "si")</f>
        <v>no</v>
      </c>
      <c r="AF591" s="1"/>
    </row>
    <row r="592" spans="1:32" x14ac:dyDescent="0.2">
      <c r="A592" s="14">
        <v>356</v>
      </c>
      <c r="B592" s="3" t="s">
        <v>1205</v>
      </c>
      <c r="C592" s="27" t="s">
        <v>429</v>
      </c>
      <c r="D592" s="27" t="s">
        <v>16</v>
      </c>
      <c r="E592" s="4" t="s">
        <v>1557</v>
      </c>
      <c r="F592" s="4" t="s">
        <v>1558</v>
      </c>
      <c r="G592" s="4" t="s">
        <v>1872</v>
      </c>
      <c r="H592" s="3" t="s">
        <v>1429</v>
      </c>
      <c r="I592" s="27">
        <v>20.515152</v>
      </c>
      <c r="J592" s="27">
        <v>-100.77687400000001</v>
      </c>
      <c r="K592" s="3"/>
      <c r="L592" s="5" t="str">
        <f t="shared" si="20"/>
        <v>Ver en Google Maps</v>
      </c>
      <c r="M592" s="15">
        <v>1</v>
      </c>
      <c r="O592" s="1">
        <f>DAY(Tabla1[[#This Row],[Fecha de rev]])</f>
        <v>0</v>
      </c>
      <c r="P592" s="1">
        <f>MONTH(Tabla1[[#This Row],[Fecha de rev]])</f>
        <v>1</v>
      </c>
      <c r="Q592" s="1">
        <f>YEAR(Tabla1[[#This Row],[Fecha de rev]])</f>
        <v>1900</v>
      </c>
      <c r="Z592" s="1" t="str">
        <f>IF(Tabla1[[#This Row],[Bajada]] &lt; 14, "no", "si")</f>
        <v>no</v>
      </c>
      <c r="AF592" s="1"/>
    </row>
    <row r="593" spans="1:32" x14ac:dyDescent="0.2">
      <c r="A593" s="14">
        <v>367</v>
      </c>
      <c r="B593" s="3" t="s">
        <v>1205</v>
      </c>
      <c r="C593" s="27" t="s">
        <v>429</v>
      </c>
      <c r="D593" s="27" t="s">
        <v>16</v>
      </c>
      <c r="E593" s="4" t="s">
        <v>1559</v>
      </c>
      <c r="F593" s="4" t="s">
        <v>1560</v>
      </c>
      <c r="G593" s="4" t="s">
        <v>1836</v>
      </c>
      <c r="H593" s="3" t="s">
        <v>1429</v>
      </c>
      <c r="I593" s="27">
        <v>20.486560000000001</v>
      </c>
      <c r="J593" s="27">
        <v>-100.80961000000001</v>
      </c>
      <c r="K593" s="3"/>
      <c r="L593" s="5" t="str">
        <f t="shared" si="20"/>
        <v>Ver en Google Maps</v>
      </c>
      <c r="M593" s="15">
        <v>1</v>
      </c>
      <c r="O593" s="1">
        <f>DAY(Tabla1[[#This Row],[Fecha de rev]])</f>
        <v>0</v>
      </c>
      <c r="P593" s="1">
        <f>MONTH(Tabla1[[#This Row],[Fecha de rev]])</f>
        <v>1</v>
      </c>
      <c r="Q593" s="1">
        <f>YEAR(Tabla1[[#This Row],[Fecha de rev]])</f>
        <v>1900</v>
      </c>
      <c r="Z593" s="1" t="str">
        <f>IF(Tabla1[[#This Row],[Bajada]] &lt; 14, "no", "si")</f>
        <v>no</v>
      </c>
      <c r="AF593" s="1"/>
    </row>
    <row r="594" spans="1:32" x14ac:dyDescent="0.2">
      <c r="A594" s="14">
        <v>368</v>
      </c>
      <c r="B594" s="3" t="s">
        <v>1205</v>
      </c>
      <c r="C594" s="27" t="s">
        <v>429</v>
      </c>
      <c r="D594" s="27" t="s">
        <v>16</v>
      </c>
      <c r="E594" s="4" t="s">
        <v>1561</v>
      </c>
      <c r="F594" s="4" t="s">
        <v>1562</v>
      </c>
      <c r="G594" s="4" t="s">
        <v>1115</v>
      </c>
      <c r="H594" s="3" t="s">
        <v>1429</v>
      </c>
      <c r="I594" s="27">
        <v>20.526579999999999</v>
      </c>
      <c r="J594" s="27">
        <v>-100.82971999999999</v>
      </c>
      <c r="K594" s="3"/>
      <c r="L594" s="5" t="str">
        <f t="shared" si="20"/>
        <v>Ver en Google Maps</v>
      </c>
      <c r="M594" s="15">
        <v>2</v>
      </c>
      <c r="O594" s="1">
        <f>DAY(Tabla1[[#This Row],[Fecha de rev]])</f>
        <v>0</v>
      </c>
      <c r="P594" s="1">
        <f>MONTH(Tabla1[[#This Row],[Fecha de rev]])</f>
        <v>1</v>
      </c>
      <c r="Q594" s="1">
        <f>YEAR(Tabla1[[#This Row],[Fecha de rev]])</f>
        <v>1900</v>
      </c>
      <c r="Z594" s="1" t="str">
        <f>IF(Tabla1[[#This Row],[Bajada]] &lt; 14, "no", "si")</f>
        <v>no</v>
      </c>
      <c r="AF594" s="1"/>
    </row>
    <row r="595" spans="1:32" x14ac:dyDescent="0.2">
      <c r="A595" s="14">
        <v>370</v>
      </c>
      <c r="B595" s="3" t="s">
        <v>1205</v>
      </c>
      <c r="C595" s="27" t="s">
        <v>429</v>
      </c>
      <c r="D595" s="27" t="s">
        <v>16</v>
      </c>
      <c r="E595" s="4" t="s">
        <v>1563</v>
      </c>
      <c r="F595" s="4" t="s">
        <v>1564</v>
      </c>
      <c r="G595" s="4" t="s">
        <v>1838</v>
      </c>
      <c r="H595" s="3" t="s">
        <v>1429</v>
      </c>
      <c r="I595" s="27">
        <v>20.502493999999999</v>
      </c>
      <c r="J595" s="27">
        <v>-100.81331400000001</v>
      </c>
      <c r="K595" s="3"/>
      <c r="L595" s="5" t="str">
        <f t="shared" si="20"/>
        <v>Ver en Google Maps</v>
      </c>
      <c r="M595" s="15">
        <v>1</v>
      </c>
      <c r="O595" s="1">
        <f>DAY(Tabla1[[#This Row],[Fecha de rev]])</f>
        <v>0</v>
      </c>
      <c r="P595" s="1">
        <f>MONTH(Tabla1[[#This Row],[Fecha de rev]])</f>
        <v>1</v>
      </c>
      <c r="Q595" s="1">
        <f>YEAR(Tabla1[[#This Row],[Fecha de rev]])</f>
        <v>1900</v>
      </c>
      <c r="Z595" s="1" t="str">
        <f>IF(Tabla1[[#This Row],[Bajada]] &lt; 14, "no", "si")</f>
        <v>no</v>
      </c>
      <c r="AF595" s="1"/>
    </row>
    <row r="596" spans="1:32" x14ac:dyDescent="0.2">
      <c r="A596" s="14">
        <v>390</v>
      </c>
      <c r="B596" s="3" t="s">
        <v>1205</v>
      </c>
      <c r="C596" s="27" t="s">
        <v>429</v>
      </c>
      <c r="D596" s="27" t="s">
        <v>16</v>
      </c>
      <c r="E596" s="4" t="s">
        <v>1565</v>
      </c>
      <c r="F596" s="4" t="s">
        <v>1566</v>
      </c>
      <c r="G596" s="4" t="s">
        <v>1873</v>
      </c>
      <c r="H596" s="3" t="s">
        <v>1429</v>
      </c>
      <c r="I596" s="27">
        <v>20.508765</v>
      </c>
      <c r="J596" s="27">
        <v>-100.80407700000001</v>
      </c>
      <c r="K596" s="3"/>
      <c r="L596" s="5" t="str">
        <f t="shared" si="20"/>
        <v>Ver en Google Maps</v>
      </c>
      <c r="M596" s="15">
        <v>1</v>
      </c>
      <c r="O596" s="1">
        <f>DAY(Tabla1[[#This Row],[Fecha de rev]])</f>
        <v>0</v>
      </c>
      <c r="P596" s="1">
        <f>MONTH(Tabla1[[#This Row],[Fecha de rev]])</f>
        <v>1</v>
      </c>
      <c r="Q596" s="1">
        <f>YEAR(Tabla1[[#This Row],[Fecha de rev]])</f>
        <v>1900</v>
      </c>
      <c r="Z596" s="1" t="str">
        <f>IF(Tabla1[[#This Row],[Bajada]] &lt; 14, "no", "si")</f>
        <v>no</v>
      </c>
      <c r="AF596" s="1"/>
    </row>
    <row r="597" spans="1:32" x14ac:dyDescent="0.2">
      <c r="A597" s="14">
        <v>391</v>
      </c>
      <c r="B597" s="3" t="s">
        <v>1205</v>
      </c>
      <c r="C597" s="27" t="s">
        <v>429</v>
      </c>
      <c r="D597" s="27" t="s">
        <v>16</v>
      </c>
      <c r="E597" s="4" t="s">
        <v>1567</v>
      </c>
      <c r="F597" s="4" t="s">
        <v>1568</v>
      </c>
      <c r="G597" s="4" t="s">
        <v>1874</v>
      </c>
      <c r="H597" s="3" t="s">
        <v>1429</v>
      </c>
      <c r="I597" s="27">
        <v>20.517022000000001</v>
      </c>
      <c r="J597" s="27">
        <v>-100.809935</v>
      </c>
      <c r="K597" s="3"/>
      <c r="L597" s="5" t="str">
        <f t="shared" si="20"/>
        <v>Ver en Google Maps</v>
      </c>
      <c r="M597" s="15">
        <v>2</v>
      </c>
      <c r="O597" s="1">
        <f>DAY(Tabla1[[#This Row],[Fecha de rev]])</f>
        <v>0</v>
      </c>
      <c r="P597" s="1">
        <f>MONTH(Tabla1[[#This Row],[Fecha de rev]])</f>
        <v>1</v>
      </c>
      <c r="Q597" s="1">
        <f>YEAR(Tabla1[[#This Row],[Fecha de rev]])</f>
        <v>1900</v>
      </c>
      <c r="Z597" s="1" t="str">
        <f>IF(Tabla1[[#This Row],[Bajada]] &lt; 14, "no", "si")</f>
        <v>no</v>
      </c>
      <c r="AF597" s="1"/>
    </row>
    <row r="598" spans="1:32" x14ac:dyDescent="0.2">
      <c r="A598" s="14">
        <v>394</v>
      </c>
      <c r="B598" s="3" t="s">
        <v>1205</v>
      </c>
      <c r="C598" s="27" t="s">
        <v>429</v>
      </c>
      <c r="D598" s="27" t="s">
        <v>16</v>
      </c>
      <c r="E598" s="4" t="s">
        <v>1569</v>
      </c>
      <c r="F598" s="4" t="s">
        <v>1570</v>
      </c>
      <c r="G598" s="4" t="s">
        <v>1875</v>
      </c>
      <c r="H598" s="3" t="s">
        <v>1429</v>
      </c>
      <c r="I598" s="27">
        <v>20.513059999999999</v>
      </c>
      <c r="J598" s="27">
        <v>-100.82191</v>
      </c>
      <c r="K598" s="3" t="s">
        <v>139</v>
      </c>
      <c r="L598" s="5" t="str">
        <f t="shared" si="20"/>
        <v>Ver en Google Maps</v>
      </c>
      <c r="M598" s="15">
        <v>1</v>
      </c>
      <c r="N598" s="7"/>
      <c r="O598" s="1">
        <f>DAY(Tabla1[[#This Row],[Fecha de rev]])</f>
        <v>0</v>
      </c>
      <c r="P598" s="1">
        <f>MONTH(Tabla1[[#This Row],[Fecha de rev]])</f>
        <v>1</v>
      </c>
      <c r="Q598" s="1">
        <f>YEAR(Tabla1[[#This Row],[Fecha de rev]])</f>
        <v>1900</v>
      </c>
      <c r="R598" s="1">
        <v>2</v>
      </c>
      <c r="S598" s="1" t="s">
        <v>138</v>
      </c>
      <c r="T598" s="1" t="s">
        <v>138</v>
      </c>
      <c r="U598" s="1" t="s">
        <v>138</v>
      </c>
      <c r="V598" s="1" t="s">
        <v>138</v>
      </c>
      <c r="W598" s="1" t="s">
        <v>138</v>
      </c>
      <c r="X598" s="1" t="s">
        <v>138</v>
      </c>
      <c r="Y598" s="1" t="s">
        <v>138</v>
      </c>
      <c r="Z598" s="1" t="str">
        <f>IF(Tabla1[[#This Row],[Bajada]] &lt; 14, "no", "si")</f>
        <v>no</v>
      </c>
      <c r="AC598" s="2" t="s">
        <v>2427</v>
      </c>
      <c r="AD598" s="2" t="s">
        <v>1404</v>
      </c>
      <c r="AE598" s="1">
        <f t="shared" ref="AE598:AE617" si="21">COUNTIF(S598:Z598, "si")</f>
        <v>7</v>
      </c>
      <c r="AF598" s="1"/>
    </row>
    <row r="599" spans="1:32" x14ac:dyDescent="0.2">
      <c r="A599" s="14">
        <v>404</v>
      </c>
      <c r="B599" s="3" t="s">
        <v>1205</v>
      </c>
      <c r="C599" s="27" t="s">
        <v>429</v>
      </c>
      <c r="D599" s="27" t="s">
        <v>16</v>
      </c>
      <c r="E599" s="4" t="s">
        <v>1571</v>
      </c>
      <c r="F599" s="4" t="s">
        <v>1572</v>
      </c>
      <c r="G599" s="4" t="s">
        <v>1876</v>
      </c>
      <c r="H599" s="3" t="s">
        <v>1429</v>
      </c>
      <c r="I599" s="27">
        <v>20.540389999999999</v>
      </c>
      <c r="J599" s="27">
        <v>-100.82198</v>
      </c>
      <c r="K599" s="3"/>
      <c r="L599" s="5" t="str">
        <f t="shared" si="20"/>
        <v>Ver en Google Maps</v>
      </c>
      <c r="M599" s="15">
        <v>1</v>
      </c>
      <c r="O599" s="1">
        <f>DAY(Tabla1[[#This Row],[Fecha de rev]])</f>
        <v>0</v>
      </c>
      <c r="P599" s="1">
        <f>MONTH(Tabla1[[#This Row],[Fecha de rev]])</f>
        <v>1</v>
      </c>
      <c r="Q599" s="1">
        <f>YEAR(Tabla1[[#This Row],[Fecha de rev]])</f>
        <v>1900</v>
      </c>
      <c r="Z599" s="1" t="str">
        <f>IF(Tabla1[[#This Row],[Bajada]] &lt; 14, "no", "si")</f>
        <v>no</v>
      </c>
      <c r="AF599" s="1"/>
    </row>
    <row r="600" spans="1:32" x14ac:dyDescent="0.2">
      <c r="A600" s="14">
        <v>407</v>
      </c>
      <c r="B600" s="3" t="s">
        <v>1205</v>
      </c>
      <c r="C600" s="27" t="s">
        <v>429</v>
      </c>
      <c r="D600" s="27" t="s">
        <v>16</v>
      </c>
      <c r="E600" s="4" t="s">
        <v>1573</v>
      </c>
      <c r="F600" s="4" t="s">
        <v>1574</v>
      </c>
      <c r="G600" s="4" t="s">
        <v>1012</v>
      </c>
      <c r="H600" s="3" t="s">
        <v>1429</v>
      </c>
      <c r="I600" s="27">
        <v>20.516742000000001</v>
      </c>
      <c r="J600" s="27">
        <v>-100.82550999999999</v>
      </c>
      <c r="K600" s="3"/>
      <c r="L600" s="5" t="str">
        <f t="shared" si="20"/>
        <v>Ver en Google Maps</v>
      </c>
      <c r="M600" s="15">
        <v>1</v>
      </c>
      <c r="O600" s="1">
        <f>DAY(Tabla1[[#This Row],[Fecha de rev]])</f>
        <v>0</v>
      </c>
      <c r="P600" s="1">
        <f>MONTH(Tabla1[[#This Row],[Fecha de rev]])</f>
        <v>1</v>
      </c>
      <c r="Q600" s="1">
        <f>YEAR(Tabla1[[#This Row],[Fecha de rev]])</f>
        <v>1900</v>
      </c>
      <c r="Z600" s="1" t="str">
        <f>IF(Tabla1[[#This Row],[Bajada]] &lt; 14, "no", "si")</f>
        <v>no</v>
      </c>
      <c r="AF600" s="1"/>
    </row>
    <row r="601" spans="1:32" x14ac:dyDescent="0.2">
      <c r="A601" s="14">
        <v>408</v>
      </c>
      <c r="B601" s="3" t="s">
        <v>1205</v>
      </c>
      <c r="C601" s="27" t="s">
        <v>429</v>
      </c>
      <c r="D601" s="27" t="s">
        <v>16</v>
      </c>
      <c r="E601" s="4" t="s">
        <v>1575</v>
      </c>
      <c r="F601" s="4" t="s">
        <v>1576</v>
      </c>
      <c r="G601" s="4" t="s">
        <v>1877</v>
      </c>
      <c r="H601" s="3" t="s">
        <v>1429</v>
      </c>
      <c r="I601" s="27">
        <v>20.527190000000001</v>
      </c>
      <c r="J601" s="27">
        <v>-100.83698</v>
      </c>
      <c r="K601" s="3"/>
      <c r="L601" s="5" t="str">
        <f t="shared" si="20"/>
        <v>Ver en Google Maps</v>
      </c>
      <c r="M601" s="15">
        <v>2</v>
      </c>
      <c r="O601" s="1">
        <f>DAY(Tabla1[[#This Row],[Fecha de rev]])</f>
        <v>0</v>
      </c>
      <c r="P601" s="1">
        <f>MONTH(Tabla1[[#This Row],[Fecha de rev]])</f>
        <v>1</v>
      </c>
      <c r="Q601" s="1">
        <f>YEAR(Tabla1[[#This Row],[Fecha de rev]])</f>
        <v>1900</v>
      </c>
      <c r="Z601" s="1" t="str">
        <f>IF(Tabla1[[#This Row],[Bajada]] &lt; 14, "no", "si")</f>
        <v>no</v>
      </c>
      <c r="AF601" s="1"/>
    </row>
    <row r="602" spans="1:32" x14ac:dyDescent="0.2">
      <c r="A602" s="14">
        <v>410</v>
      </c>
      <c r="B602" s="3" t="s">
        <v>1205</v>
      </c>
      <c r="C602" s="27" t="s">
        <v>429</v>
      </c>
      <c r="D602" s="27" t="s">
        <v>16</v>
      </c>
      <c r="E602" s="4" t="s">
        <v>1577</v>
      </c>
      <c r="F602" s="4" t="s">
        <v>1578</v>
      </c>
      <c r="G602" s="4" t="s">
        <v>1878</v>
      </c>
      <c r="H602" s="3" t="s">
        <v>1429</v>
      </c>
      <c r="I602" s="27">
        <v>20.54393</v>
      </c>
      <c r="J602" s="27">
        <v>-100.829408</v>
      </c>
      <c r="K602" s="3"/>
      <c r="L602" s="5" t="str">
        <f t="shared" si="20"/>
        <v>Ver en Google Maps</v>
      </c>
      <c r="M602" s="15">
        <v>1</v>
      </c>
      <c r="O602" s="1">
        <f>DAY(Tabla1[[#This Row],[Fecha de rev]])</f>
        <v>0</v>
      </c>
      <c r="P602" s="1">
        <f>MONTH(Tabla1[[#This Row],[Fecha de rev]])</f>
        <v>1</v>
      </c>
      <c r="Q602" s="1">
        <f>YEAR(Tabla1[[#This Row],[Fecha de rev]])</f>
        <v>1900</v>
      </c>
      <c r="Z602" s="1" t="str">
        <f>IF(Tabla1[[#This Row],[Bajada]] &lt; 14, "no", "si")</f>
        <v>no</v>
      </c>
      <c r="AF602" s="1"/>
    </row>
    <row r="603" spans="1:32" x14ac:dyDescent="0.2">
      <c r="A603" s="14">
        <v>417</v>
      </c>
      <c r="B603" s="3" t="s">
        <v>1205</v>
      </c>
      <c r="C603" s="27" t="s">
        <v>429</v>
      </c>
      <c r="D603" s="27" t="s">
        <v>16</v>
      </c>
      <c r="E603" s="4" t="s">
        <v>1579</v>
      </c>
      <c r="F603" s="4" t="s">
        <v>1580</v>
      </c>
      <c r="G603" s="4" t="s">
        <v>1879</v>
      </c>
      <c r="H603" s="3" t="s">
        <v>1429</v>
      </c>
      <c r="I603" s="27">
        <v>20.545231000000001</v>
      </c>
      <c r="J603" s="27">
        <v>-100.798068</v>
      </c>
      <c r="K603" s="3"/>
      <c r="L603" s="5" t="str">
        <f t="shared" si="20"/>
        <v>Ver en Google Maps</v>
      </c>
      <c r="M603" s="15">
        <v>1</v>
      </c>
      <c r="O603" s="1">
        <f>DAY(Tabla1[[#This Row],[Fecha de rev]])</f>
        <v>0</v>
      </c>
      <c r="P603" s="1">
        <f>MONTH(Tabla1[[#This Row],[Fecha de rev]])</f>
        <v>1</v>
      </c>
      <c r="Q603" s="1">
        <f>YEAR(Tabla1[[#This Row],[Fecha de rev]])</f>
        <v>1900</v>
      </c>
      <c r="Z603" s="1" t="str">
        <f>IF(Tabla1[[#This Row],[Bajada]] &lt; 14, "no", "si")</f>
        <v>no</v>
      </c>
      <c r="AF603" s="1"/>
    </row>
    <row r="604" spans="1:32" x14ac:dyDescent="0.2">
      <c r="A604" s="14">
        <v>418</v>
      </c>
      <c r="B604" s="3" t="s">
        <v>1205</v>
      </c>
      <c r="C604" s="27" t="s">
        <v>429</v>
      </c>
      <c r="D604" s="27" t="s">
        <v>16</v>
      </c>
      <c r="E604" s="4" t="s">
        <v>1581</v>
      </c>
      <c r="F604" s="4" t="s">
        <v>1582</v>
      </c>
      <c r="G604" s="4" t="s">
        <v>1880</v>
      </c>
      <c r="H604" s="3" t="s">
        <v>1429</v>
      </c>
      <c r="I604" s="27">
        <v>20.499359999999999</v>
      </c>
      <c r="J604" s="27">
        <v>-100.81528</v>
      </c>
      <c r="K604" s="3"/>
      <c r="L604" s="5" t="str">
        <f t="shared" si="20"/>
        <v>Ver en Google Maps</v>
      </c>
      <c r="M604" s="15">
        <v>1</v>
      </c>
      <c r="O604" s="1">
        <f>DAY(Tabla1[[#This Row],[Fecha de rev]])</f>
        <v>0</v>
      </c>
      <c r="P604" s="1">
        <f>MONTH(Tabla1[[#This Row],[Fecha de rev]])</f>
        <v>1</v>
      </c>
      <c r="Q604" s="1">
        <f>YEAR(Tabla1[[#This Row],[Fecha de rev]])</f>
        <v>1900</v>
      </c>
      <c r="Z604" s="1" t="str">
        <f>IF(Tabla1[[#This Row],[Bajada]] &lt; 14, "no", "si")</f>
        <v>no</v>
      </c>
      <c r="AF604" s="1"/>
    </row>
    <row r="605" spans="1:32" x14ac:dyDescent="0.2">
      <c r="A605" s="14">
        <v>423</v>
      </c>
      <c r="B605" s="3" t="s">
        <v>1205</v>
      </c>
      <c r="C605" s="27" t="s">
        <v>429</v>
      </c>
      <c r="D605" s="27" t="s">
        <v>16</v>
      </c>
      <c r="E605" s="4" t="s">
        <v>1583</v>
      </c>
      <c r="F605" s="4" t="s">
        <v>1584</v>
      </c>
      <c r="G605" s="4" t="s">
        <v>1881</v>
      </c>
      <c r="H605" s="3" t="s">
        <v>1429</v>
      </c>
      <c r="I605" s="27">
        <v>20.504256999999999</v>
      </c>
      <c r="J605" s="27">
        <v>-100.79757600000001</v>
      </c>
      <c r="K605" s="3"/>
      <c r="L605" s="5" t="str">
        <f t="shared" si="20"/>
        <v>Ver en Google Maps</v>
      </c>
      <c r="M605" s="15">
        <v>1</v>
      </c>
      <c r="O605" s="1">
        <f>DAY(Tabla1[[#This Row],[Fecha de rev]])</f>
        <v>0</v>
      </c>
      <c r="P605" s="1">
        <f>MONTH(Tabla1[[#This Row],[Fecha de rev]])</f>
        <v>1</v>
      </c>
      <c r="Q605" s="1">
        <f>YEAR(Tabla1[[#This Row],[Fecha de rev]])</f>
        <v>1900</v>
      </c>
      <c r="Z605" s="1" t="str">
        <f>IF(Tabla1[[#This Row],[Bajada]] &lt; 14, "no", "si")</f>
        <v>no</v>
      </c>
      <c r="AF605" s="1"/>
    </row>
    <row r="606" spans="1:32" x14ac:dyDescent="0.2">
      <c r="A606" s="14">
        <v>430</v>
      </c>
      <c r="B606" s="3" t="s">
        <v>1205</v>
      </c>
      <c r="C606" s="27" t="s">
        <v>429</v>
      </c>
      <c r="D606" s="27" t="s">
        <v>16</v>
      </c>
      <c r="E606" s="4" t="s">
        <v>1585</v>
      </c>
      <c r="F606" s="4" t="s">
        <v>1586</v>
      </c>
      <c r="G606" s="4" t="s">
        <v>1837</v>
      </c>
      <c r="H606" s="3" t="s">
        <v>1429</v>
      </c>
      <c r="I606" s="27">
        <v>20.542776</v>
      </c>
      <c r="J606" s="27">
        <v>-100.81675799999999</v>
      </c>
      <c r="K606" s="3"/>
      <c r="L606" s="5" t="str">
        <f t="shared" si="20"/>
        <v>Ver en Google Maps</v>
      </c>
      <c r="M606" s="15">
        <v>2</v>
      </c>
      <c r="O606" s="1">
        <f>DAY(Tabla1[[#This Row],[Fecha de rev]])</f>
        <v>0</v>
      </c>
      <c r="P606" s="1">
        <f>MONTH(Tabla1[[#This Row],[Fecha de rev]])</f>
        <v>1</v>
      </c>
      <c r="Q606" s="1">
        <f>YEAR(Tabla1[[#This Row],[Fecha de rev]])</f>
        <v>1900</v>
      </c>
      <c r="Z606" s="1" t="str">
        <f>IF(Tabla1[[#This Row],[Bajada]] &lt; 14, "no", "si")</f>
        <v>no</v>
      </c>
      <c r="AF606" s="1"/>
    </row>
    <row r="607" spans="1:32" x14ac:dyDescent="0.2">
      <c r="A607" s="14">
        <v>434</v>
      </c>
      <c r="B607" s="3" t="s">
        <v>1205</v>
      </c>
      <c r="C607" s="27" t="s">
        <v>429</v>
      </c>
      <c r="D607" s="27" t="s">
        <v>16</v>
      </c>
      <c r="E607" s="4" t="s">
        <v>1587</v>
      </c>
      <c r="F607" s="4" t="s">
        <v>1588</v>
      </c>
      <c r="G607" s="4" t="s">
        <v>1834</v>
      </c>
      <c r="H607" s="3" t="s">
        <v>1429</v>
      </c>
      <c r="I607" s="27">
        <v>20.542956</v>
      </c>
      <c r="J607" s="27">
        <v>-100.8344</v>
      </c>
      <c r="K607" s="3"/>
      <c r="L607" s="5" t="str">
        <f t="shared" si="20"/>
        <v>Ver en Google Maps</v>
      </c>
      <c r="M607" s="15">
        <v>1</v>
      </c>
      <c r="O607" s="1">
        <f>DAY(Tabla1[[#This Row],[Fecha de rev]])</f>
        <v>0</v>
      </c>
      <c r="P607" s="1">
        <f>MONTH(Tabla1[[#This Row],[Fecha de rev]])</f>
        <v>1</v>
      </c>
      <c r="Q607" s="1">
        <f>YEAR(Tabla1[[#This Row],[Fecha de rev]])</f>
        <v>1900</v>
      </c>
      <c r="Z607" s="1" t="str">
        <f>IF(Tabla1[[#This Row],[Bajada]] &lt; 14, "no", "si")</f>
        <v>no</v>
      </c>
      <c r="AF607" s="1"/>
    </row>
    <row r="608" spans="1:32" x14ac:dyDescent="0.2">
      <c r="A608" s="14">
        <v>451</v>
      </c>
      <c r="B608" s="3" t="s">
        <v>1205</v>
      </c>
      <c r="C608" s="27" t="s">
        <v>429</v>
      </c>
      <c r="D608" s="27" t="s">
        <v>16</v>
      </c>
      <c r="E608" s="4" t="s">
        <v>1589</v>
      </c>
      <c r="F608" s="4" t="s">
        <v>1590</v>
      </c>
      <c r="G608" s="4" t="s">
        <v>1853</v>
      </c>
      <c r="H608" s="3" t="s">
        <v>1429</v>
      </c>
      <c r="I608" s="27">
        <v>20.53856</v>
      </c>
      <c r="J608" s="27">
        <v>-100.83822000000001</v>
      </c>
      <c r="K608" s="3"/>
      <c r="L608" s="5" t="str">
        <f t="shared" si="20"/>
        <v>Ver en Google Maps</v>
      </c>
      <c r="M608" s="15">
        <v>2</v>
      </c>
      <c r="O608" s="1">
        <f>DAY(Tabla1[[#This Row],[Fecha de rev]])</f>
        <v>0</v>
      </c>
      <c r="P608" s="1">
        <f>MONTH(Tabla1[[#This Row],[Fecha de rev]])</f>
        <v>1</v>
      </c>
      <c r="Q608" s="1">
        <f>YEAR(Tabla1[[#This Row],[Fecha de rev]])</f>
        <v>1900</v>
      </c>
      <c r="Z608" s="1" t="str">
        <f>IF(Tabla1[[#This Row],[Bajada]] &lt; 14, "no", "si")</f>
        <v>no</v>
      </c>
      <c r="AF608" s="1"/>
    </row>
    <row r="609" spans="1:32" x14ac:dyDescent="0.2">
      <c r="A609" s="14">
        <v>454</v>
      </c>
      <c r="B609" s="3" t="s">
        <v>1205</v>
      </c>
      <c r="C609" s="27" t="s">
        <v>429</v>
      </c>
      <c r="D609" s="27" t="s">
        <v>16</v>
      </c>
      <c r="E609" s="4" t="s">
        <v>1591</v>
      </c>
      <c r="F609" s="4" t="s">
        <v>1592</v>
      </c>
      <c r="G609" s="4" t="s">
        <v>1882</v>
      </c>
      <c r="H609" s="3" t="s">
        <v>1429</v>
      </c>
      <c r="I609" s="27">
        <v>20.504950999999998</v>
      </c>
      <c r="J609" s="27">
        <v>-100.82057500000001</v>
      </c>
      <c r="K609" s="3"/>
      <c r="L609" s="5" t="str">
        <f t="shared" si="20"/>
        <v>Ver en Google Maps</v>
      </c>
      <c r="M609" s="15">
        <v>1</v>
      </c>
      <c r="O609" s="1">
        <f>DAY(Tabla1[[#This Row],[Fecha de rev]])</f>
        <v>0</v>
      </c>
      <c r="P609" s="1">
        <f>MONTH(Tabla1[[#This Row],[Fecha de rev]])</f>
        <v>1</v>
      </c>
      <c r="Q609" s="1">
        <f>YEAR(Tabla1[[#This Row],[Fecha de rev]])</f>
        <v>1900</v>
      </c>
      <c r="Z609" s="1" t="str">
        <f>IF(Tabla1[[#This Row],[Bajada]] &lt; 14, "no", "si")</f>
        <v>no</v>
      </c>
      <c r="AF609" s="1"/>
    </row>
    <row r="610" spans="1:32" x14ac:dyDescent="0.2">
      <c r="A610" s="14">
        <v>462</v>
      </c>
      <c r="B610" s="3" t="s">
        <v>1205</v>
      </c>
      <c r="C610" s="27" t="s">
        <v>429</v>
      </c>
      <c r="D610" s="27" t="s">
        <v>16</v>
      </c>
      <c r="E610" s="4" t="s">
        <v>1593</v>
      </c>
      <c r="F610" s="4" t="s">
        <v>1594</v>
      </c>
      <c r="G610" s="4" t="s">
        <v>1883</v>
      </c>
      <c r="H610" s="3" t="s">
        <v>1429</v>
      </c>
      <c r="I610" s="27">
        <v>20.509067000000002</v>
      </c>
      <c r="J610" s="27">
        <v>-100.834378</v>
      </c>
      <c r="K610" s="3"/>
      <c r="L610" s="5" t="str">
        <f t="shared" si="20"/>
        <v>Ver en Google Maps</v>
      </c>
      <c r="M610" s="15">
        <v>2</v>
      </c>
      <c r="O610" s="1">
        <f>DAY(Tabla1[[#This Row],[Fecha de rev]])</f>
        <v>0</v>
      </c>
      <c r="P610" s="1">
        <f>MONTH(Tabla1[[#This Row],[Fecha de rev]])</f>
        <v>1</v>
      </c>
      <c r="Q610" s="1">
        <f>YEAR(Tabla1[[#This Row],[Fecha de rev]])</f>
        <v>1900</v>
      </c>
      <c r="Z610" s="1" t="str">
        <f>IF(Tabla1[[#This Row],[Bajada]] &lt; 14, "no", "si")</f>
        <v>no</v>
      </c>
      <c r="AF610" s="1"/>
    </row>
    <row r="611" spans="1:32" x14ac:dyDescent="0.2">
      <c r="A611" s="14">
        <v>470</v>
      </c>
      <c r="B611" s="3" t="s">
        <v>1205</v>
      </c>
      <c r="C611" s="27" t="s">
        <v>429</v>
      </c>
      <c r="D611" s="27" t="s">
        <v>16</v>
      </c>
      <c r="E611" s="4" t="s">
        <v>1595</v>
      </c>
      <c r="F611" s="4" t="s">
        <v>1596</v>
      </c>
      <c r="G611" s="4" t="s">
        <v>1144</v>
      </c>
      <c r="H611" s="3" t="s">
        <v>1429</v>
      </c>
      <c r="I611" s="27">
        <v>20.540189999999999</v>
      </c>
      <c r="J611" s="27">
        <v>-100.84114</v>
      </c>
      <c r="K611" s="3"/>
      <c r="L611" s="5" t="str">
        <f t="shared" si="20"/>
        <v>Ver en Google Maps</v>
      </c>
      <c r="M611" s="15">
        <v>1</v>
      </c>
      <c r="O611" s="1">
        <f>DAY(Tabla1[[#This Row],[Fecha de rev]])</f>
        <v>0</v>
      </c>
      <c r="P611" s="1">
        <f>MONTH(Tabla1[[#This Row],[Fecha de rev]])</f>
        <v>1</v>
      </c>
      <c r="Q611" s="1">
        <f>YEAR(Tabla1[[#This Row],[Fecha de rev]])</f>
        <v>1900</v>
      </c>
      <c r="Z611" s="1" t="str">
        <f>IF(Tabla1[[#This Row],[Bajada]] &lt; 14, "no", "si")</f>
        <v>no</v>
      </c>
      <c r="AF611" s="1"/>
    </row>
    <row r="612" spans="1:32" x14ac:dyDescent="0.2">
      <c r="A612" s="14">
        <v>472</v>
      </c>
      <c r="B612" s="3" t="s">
        <v>1205</v>
      </c>
      <c r="C612" s="27" t="s">
        <v>429</v>
      </c>
      <c r="D612" s="27" t="s">
        <v>16</v>
      </c>
      <c r="E612" s="4" t="s">
        <v>1597</v>
      </c>
      <c r="F612" s="4" t="s">
        <v>1598</v>
      </c>
      <c r="G612" s="4" t="s">
        <v>1884</v>
      </c>
      <c r="H612" s="3" t="s">
        <v>1429</v>
      </c>
      <c r="I612" s="27">
        <v>20.556912000000001</v>
      </c>
      <c r="J612" s="27">
        <v>-100.826193</v>
      </c>
      <c r="K612" s="3"/>
      <c r="L612" s="5" t="str">
        <f t="shared" si="20"/>
        <v>Ver en Google Maps</v>
      </c>
      <c r="M612" s="15">
        <v>1</v>
      </c>
      <c r="O612" s="1">
        <f>DAY(Tabla1[[#This Row],[Fecha de rev]])</f>
        <v>0</v>
      </c>
      <c r="P612" s="1">
        <f>MONTH(Tabla1[[#This Row],[Fecha de rev]])</f>
        <v>1</v>
      </c>
      <c r="Q612" s="1">
        <f>YEAR(Tabla1[[#This Row],[Fecha de rev]])</f>
        <v>1900</v>
      </c>
      <c r="Z612" s="1" t="str">
        <f>IF(Tabla1[[#This Row],[Bajada]] &lt; 14, "no", "si")</f>
        <v>no</v>
      </c>
      <c r="AF612" s="1"/>
    </row>
    <row r="613" spans="1:32" x14ac:dyDescent="0.2">
      <c r="A613" s="14">
        <v>480</v>
      </c>
      <c r="B613" s="3" t="s">
        <v>1205</v>
      </c>
      <c r="C613" s="27" t="s">
        <v>429</v>
      </c>
      <c r="D613" s="27" t="s">
        <v>16</v>
      </c>
      <c r="E613" s="4" t="s">
        <v>1599</v>
      </c>
      <c r="F613" s="4" t="s">
        <v>1600</v>
      </c>
      <c r="G613" s="4" t="s">
        <v>1885</v>
      </c>
      <c r="H613" s="3" t="s">
        <v>1429</v>
      </c>
      <c r="I613" s="27">
        <v>20.546206000000002</v>
      </c>
      <c r="J613" s="27">
        <v>-100.806814</v>
      </c>
      <c r="K613" s="3"/>
      <c r="L613" s="5" t="str">
        <f t="shared" si="20"/>
        <v>Ver en Google Maps</v>
      </c>
      <c r="M613" s="15">
        <v>1</v>
      </c>
      <c r="O613" s="1">
        <f>DAY(Tabla1[[#This Row],[Fecha de rev]])</f>
        <v>0</v>
      </c>
      <c r="P613" s="1">
        <f>MONTH(Tabla1[[#This Row],[Fecha de rev]])</f>
        <v>1</v>
      </c>
      <c r="Q613" s="1">
        <f>YEAR(Tabla1[[#This Row],[Fecha de rev]])</f>
        <v>1900</v>
      </c>
      <c r="Z613" s="1" t="str">
        <f>IF(Tabla1[[#This Row],[Bajada]] &lt; 14, "no", "si")</f>
        <v>no</v>
      </c>
      <c r="AF613" s="1"/>
    </row>
    <row r="614" spans="1:32" x14ac:dyDescent="0.2">
      <c r="A614" s="14">
        <v>481</v>
      </c>
      <c r="B614" s="3" t="s">
        <v>1205</v>
      </c>
      <c r="C614" s="27" t="s">
        <v>429</v>
      </c>
      <c r="D614" s="27" t="s">
        <v>16</v>
      </c>
      <c r="E614" s="4" t="s">
        <v>1601</v>
      </c>
      <c r="F614" s="4" t="s">
        <v>1602</v>
      </c>
      <c r="G614" s="4" t="s">
        <v>1886</v>
      </c>
      <c r="H614" s="3" t="s">
        <v>1429</v>
      </c>
      <c r="I614" s="27">
        <v>20.494382000000002</v>
      </c>
      <c r="J614" s="27">
        <v>-100.80501599999999</v>
      </c>
      <c r="K614" s="3"/>
      <c r="L614" s="5" t="str">
        <f t="shared" si="20"/>
        <v>Ver en Google Maps</v>
      </c>
      <c r="M614" s="15">
        <v>2</v>
      </c>
      <c r="O614" s="1">
        <f>DAY(Tabla1[[#This Row],[Fecha de rev]])</f>
        <v>0</v>
      </c>
      <c r="P614" s="1">
        <f>MONTH(Tabla1[[#This Row],[Fecha de rev]])</f>
        <v>1</v>
      </c>
      <c r="Q614" s="1">
        <f>YEAR(Tabla1[[#This Row],[Fecha de rev]])</f>
        <v>1900</v>
      </c>
      <c r="Z614" s="1" t="str">
        <f>IF(Tabla1[[#This Row],[Bajada]] &lt; 14, "no", "si")</f>
        <v>no</v>
      </c>
      <c r="AF614" s="1"/>
    </row>
    <row r="615" spans="1:32" x14ac:dyDescent="0.2">
      <c r="A615" s="14">
        <v>498</v>
      </c>
      <c r="B615" s="3" t="s">
        <v>1205</v>
      </c>
      <c r="C615" s="27" t="s">
        <v>429</v>
      </c>
      <c r="D615" s="27" t="s">
        <v>16</v>
      </c>
      <c r="E615" s="4" t="s">
        <v>1603</v>
      </c>
      <c r="F615" s="4" t="s">
        <v>1604</v>
      </c>
      <c r="G615" s="4" t="s">
        <v>1887</v>
      </c>
      <c r="H615" s="3" t="s">
        <v>1429</v>
      </c>
      <c r="I615" s="27">
        <v>20.505223000000001</v>
      </c>
      <c r="J615" s="27">
        <v>-100.789995</v>
      </c>
      <c r="K615" s="3"/>
      <c r="L615" s="5" t="str">
        <f t="shared" si="20"/>
        <v>Ver en Google Maps</v>
      </c>
      <c r="M615" s="15">
        <v>1</v>
      </c>
      <c r="O615" s="1">
        <f>DAY(Tabla1[[#This Row],[Fecha de rev]])</f>
        <v>0</v>
      </c>
      <c r="P615" s="1">
        <f>MONTH(Tabla1[[#This Row],[Fecha de rev]])</f>
        <v>1</v>
      </c>
      <c r="Q615" s="1">
        <f>YEAR(Tabla1[[#This Row],[Fecha de rev]])</f>
        <v>1900</v>
      </c>
      <c r="Z615" s="1" t="str">
        <f>IF(Tabla1[[#This Row],[Bajada]] &lt; 14, "no", "si")</f>
        <v>no</v>
      </c>
      <c r="AF615" s="1"/>
    </row>
    <row r="616" spans="1:32" x14ac:dyDescent="0.2">
      <c r="A616" s="14">
        <v>503</v>
      </c>
      <c r="B616" s="3" t="s">
        <v>1205</v>
      </c>
      <c r="C616" s="27" t="s">
        <v>429</v>
      </c>
      <c r="D616" s="27" t="s">
        <v>15</v>
      </c>
      <c r="E616" s="4" t="s">
        <v>1605</v>
      </c>
      <c r="F616" s="4" t="s">
        <v>1606</v>
      </c>
      <c r="G616" s="4" t="s">
        <v>1853</v>
      </c>
      <c r="H616" s="3" t="s">
        <v>1429</v>
      </c>
      <c r="I616" s="27">
        <v>20.541250000000002</v>
      </c>
      <c r="J616" s="27">
        <v>-100.83741000000001</v>
      </c>
      <c r="K616" s="3"/>
      <c r="L616" s="5" t="str">
        <f t="shared" si="20"/>
        <v>Ver en Google Maps</v>
      </c>
      <c r="M616" s="15">
        <v>2</v>
      </c>
      <c r="O616" s="1">
        <f>DAY(Tabla1[[#This Row],[Fecha de rev]])</f>
        <v>0</v>
      </c>
      <c r="P616" s="1">
        <f>MONTH(Tabla1[[#This Row],[Fecha de rev]])</f>
        <v>1</v>
      </c>
      <c r="Q616" s="1">
        <f>YEAR(Tabla1[[#This Row],[Fecha de rev]])</f>
        <v>1900</v>
      </c>
      <c r="Z616" s="1" t="str">
        <f>IF(Tabla1[[#This Row],[Bajada]] &lt; 14, "no", "si")</f>
        <v>no</v>
      </c>
      <c r="AF616" s="1"/>
    </row>
    <row r="617" spans="1:32" x14ac:dyDescent="0.2">
      <c r="A617" s="14">
        <v>505</v>
      </c>
      <c r="B617" s="3" t="s">
        <v>1205</v>
      </c>
      <c r="C617" s="27" t="s">
        <v>429</v>
      </c>
      <c r="D617" s="27" t="s">
        <v>15</v>
      </c>
      <c r="E617" s="4" t="s">
        <v>1607</v>
      </c>
      <c r="F617" s="4" t="s">
        <v>1608</v>
      </c>
      <c r="G617" s="4" t="s">
        <v>1888</v>
      </c>
      <c r="H617" s="3" t="s">
        <v>1429</v>
      </c>
      <c r="I617" s="27">
        <v>20.534524999999999</v>
      </c>
      <c r="J617" s="27">
        <v>-100.814942</v>
      </c>
      <c r="K617" s="3" t="s">
        <v>139</v>
      </c>
      <c r="L617" s="5" t="str">
        <f t="shared" si="20"/>
        <v>Ver en Google Maps</v>
      </c>
      <c r="M617" s="15">
        <v>2</v>
      </c>
      <c r="N617" s="7"/>
      <c r="O617" s="1">
        <f>DAY(Tabla1[[#This Row],[Fecha de rev]])</f>
        <v>0</v>
      </c>
      <c r="P617" s="1">
        <f>MONTH(Tabla1[[#This Row],[Fecha de rev]])</f>
        <v>1</v>
      </c>
      <c r="Q617" s="1">
        <f>YEAR(Tabla1[[#This Row],[Fecha de rev]])</f>
        <v>1900</v>
      </c>
      <c r="R617" s="1">
        <v>2</v>
      </c>
      <c r="S617" s="1" t="s">
        <v>138</v>
      </c>
      <c r="T617" s="1" t="s">
        <v>138</v>
      </c>
      <c r="U617" s="1" t="s">
        <v>138</v>
      </c>
      <c r="V617" s="1" t="s">
        <v>138</v>
      </c>
      <c r="W617" s="1" t="s">
        <v>138</v>
      </c>
      <c r="X617" s="1" t="s">
        <v>138</v>
      </c>
      <c r="Y617" s="1" t="s">
        <v>138</v>
      </c>
      <c r="Z617" s="1" t="str">
        <f>IF(Tabla1[[#This Row],[Bajada]] &lt; 14, "no", "si")</f>
        <v>no</v>
      </c>
      <c r="AC617" s="2" t="s">
        <v>2419</v>
      </c>
      <c r="AD617" s="2" t="s">
        <v>1404</v>
      </c>
      <c r="AE617" s="1">
        <f t="shared" si="21"/>
        <v>7</v>
      </c>
      <c r="AF617" s="1"/>
    </row>
    <row r="618" spans="1:32" x14ac:dyDescent="0.2">
      <c r="A618" s="14">
        <v>513</v>
      </c>
      <c r="B618" s="3" t="s">
        <v>1205</v>
      </c>
      <c r="C618" s="27" t="s">
        <v>429</v>
      </c>
      <c r="D618" s="27" t="s">
        <v>15</v>
      </c>
      <c r="E618" s="4" t="s">
        <v>1609</v>
      </c>
      <c r="F618" s="4" t="s">
        <v>1610</v>
      </c>
      <c r="G618" s="4" t="s">
        <v>1889</v>
      </c>
      <c r="H618" s="3" t="s">
        <v>1429</v>
      </c>
      <c r="I618" s="27">
        <v>20.550232999999999</v>
      </c>
      <c r="J618" s="27">
        <v>-100.814272</v>
      </c>
      <c r="K618" s="3"/>
      <c r="L618" s="5" t="str">
        <f t="shared" si="20"/>
        <v>Ver en Google Maps</v>
      </c>
      <c r="M618" s="15">
        <v>2</v>
      </c>
      <c r="O618" s="1">
        <f>DAY(Tabla1[[#This Row],[Fecha de rev]])</f>
        <v>0</v>
      </c>
      <c r="P618" s="1">
        <f>MONTH(Tabla1[[#This Row],[Fecha de rev]])</f>
        <v>1</v>
      </c>
      <c r="Q618" s="1">
        <f>YEAR(Tabla1[[#This Row],[Fecha de rev]])</f>
        <v>1900</v>
      </c>
      <c r="Z618" s="1" t="str">
        <f>IF(Tabla1[[#This Row],[Bajada]] &lt; 14, "no", "si")</f>
        <v>no</v>
      </c>
      <c r="AF618" s="1"/>
    </row>
    <row r="619" spans="1:32" x14ac:dyDescent="0.2">
      <c r="A619" s="14">
        <v>517</v>
      </c>
      <c r="B619" s="3" t="s">
        <v>1205</v>
      </c>
      <c r="C619" s="27" t="s">
        <v>429</v>
      </c>
      <c r="D619" s="27" t="s">
        <v>15</v>
      </c>
      <c r="E619" s="4" t="s">
        <v>1611</v>
      </c>
      <c r="F619" s="4" t="s">
        <v>1612</v>
      </c>
      <c r="G619" s="4" t="s">
        <v>1836</v>
      </c>
      <c r="H619" s="3" t="s">
        <v>1429</v>
      </c>
      <c r="I619" s="27">
        <v>20.49239</v>
      </c>
      <c r="J619" s="27">
        <v>-100.81382000000001</v>
      </c>
      <c r="K619" s="3"/>
      <c r="L619" s="5" t="str">
        <f t="shared" si="20"/>
        <v>Ver en Google Maps</v>
      </c>
      <c r="M619" s="15">
        <v>2</v>
      </c>
      <c r="O619" s="1">
        <f>DAY(Tabla1[[#This Row],[Fecha de rev]])</f>
        <v>0</v>
      </c>
      <c r="P619" s="1">
        <f>MONTH(Tabla1[[#This Row],[Fecha de rev]])</f>
        <v>1</v>
      </c>
      <c r="Q619" s="1">
        <f>YEAR(Tabla1[[#This Row],[Fecha de rev]])</f>
        <v>1900</v>
      </c>
      <c r="Z619" s="1" t="str">
        <f>IF(Tabla1[[#This Row],[Bajada]] &lt; 14, "no", "si")</f>
        <v>no</v>
      </c>
      <c r="AF619" s="1"/>
    </row>
    <row r="620" spans="1:32" x14ac:dyDescent="0.2">
      <c r="A620" s="14">
        <v>527</v>
      </c>
      <c r="B620" s="3" t="s">
        <v>1205</v>
      </c>
      <c r="C620" s="27" t="s">
        <v>429</v>
      </c>
      <c r="D620" s="27" t="s">
        <v>15</v>
      </c>
      <c r="E620" s="4" t="s">
        <v>1613</v>
      </c>
      <c r="F620" s="4" t="s">
        <v>1614</v>
      </c>
      <c r="G620" s="4" t="s">
        <v>1115</v>
      </c>
      <c r="H620" s="3" t="s">
        <v>1429</v>
      </c>
      <c r="I620" s="27">
        <v>20.525390000000002</v>
      </c>
      <c r="J620" s="27">
        <v>-100.82872</v>
      </c>
      <c r="K620" s="3"/>
      <c r="L620" s="5" t="str">
        <f t="shared" si="20"/>
        <v>Ver en Google Maps</v>
      </c>
      <c r="M620" s="15">
        <v>2</v>
      </c>
      <c r="O620" s="1">
        <f>DAY(Tabla1[[#This Row],[Fecha de rev]])</f>
        <v>0</v>
      </c>
      <c r="P620" s="1">
        <f>MONTH(Tabla1[[#This Row],[Fecha de rev]])</f>
        <v>1</v>
      </c>
      <c r="Q620" s="1">
        <f>YEAR(Tabla1[[#This Row],[Fecha de rev]])</f>
        <v>1900</v>
      </c>
      <c r="Z620" s="1" t="str">
        <f>IF(Tabla1[[#This Row],[Bajada]] &lt; 14, "no", "si")</f>
        <v>no</v>
      </c>
      <c r="AF620" s="1"/>
    </row>
    <row r="621" spans="1:32" x14ac:dyDescent="0.2">
      <c r="A621" s="14">
        <v>531</v>
      </c>
      <c r="B621" s="3" t="s">
        <v>1205</v>
      </c>
      <c r="C621" s="27" t="s">
        <v>429</v>
      </c>
      <c r="D621" s="27" t="s">
        <v>17</v>
      </c>
      <c r="E621" s="4" t="s">
        <v>1615</v>
      </c>
      <c r="F621" s="4" t="s">
        <v>1616</v>
      </c>
      <c r="G621" s="4" t="s">
        <v>1836</v>
      </c>
      <c r="H621" s="3" t="s">
        <v>1429</v>
      </c>
      <c r="I621" s="27">
        <v>20.488340000000001</v>
      </c>
      <c r="J621" s="27">
        <v>-100.80071</v>
      </c>
      <c r="K621" s="3"/>
      <c r="L621" s="5" t="str">
        <f t="shared" si="20"/>
        <v>Ver en Google Maps</v>
      </c>
      <c r="M621" s="15">
        <v>1</v>
      </c>
      <c r="O621" s="1">
        <f>DAY(Tabla1[[#This Row],[Fecha de rev]])</f>
        <v>0</v>
      </c>
      <c r="P621" s="1">
        <f>MONTH(Tabla1[[#This Row],[Fecha de rev]])</f>
        <v>1</v>
      </c>
      <c r="Q621" s="1">
        <f>YEAR(Tabla1[[#This Row],[Fecha de rev]])</f>
        <v>1900</v>
      </c>
      <c r="Z621" s="1" t="str">
        <f>IF(Tabla1[[#This Row],[Bajada]] &lt; 14, "no", "si")</f>
        <v>no</v>
      </c>
      <c r="AF621" s="1"/>
    </row>
    <row r="622" spans="1:32" x14ac:dyDescent="0.2">
      <c r="A622" s="14">
        <v>554</v>
      </c>
      <c r="B622" s="3" t="s">
        <v>1205</v>
      </c>
      <c r="C622" s="27" t="s">
        <v>429</v>
      </c>
      <c r="D622" s="27" t="s">
        <v>17</v>
      </c>
      <c r="E622" s="4" t="s">
        <v>1617</v>
      </c>
      <c r="F622" s="4" t="s">
        <v>1618</v>
      </c>
      <c r="G622" s="4" t="s">
        <v>1890</v>
      </c>
      <c r="H622" s="3" t="s">
        <v>1429</v>
      </c>
      <c r="I622" s="27">
        <v>20.523530000000001</v>
      </c>
      <c r="J622" s="27">
        <v>-100.83311</v>
      </c>
      <c r="K622" s="3"/>
      <c r="L622" s="5" t="str">
        <f t="shared" si="20"/>
        <v>Ver en Google Maps</v>
      </c>
      <c r="M622" s="15">
        <v>1</v>
      </c>
      <c r="O622" s="1">
        <f>DAY(Tabla1[[#This Row],[Fecha de rev]])</f>
        <v>0</v>
      </c>
      <c r="P622" s="1">
        <f>MONTH(Tabla1[[#This Row],[Fecha de rev]])</f>
        <v>1</v>
      </c>
      <c r="Q622" s="1">
        <f>YEAR(Tabla1[[#This Row],[Fecha de rev]])</f>
        <v>1900</v>
      </c>
      <c r="Z622" s="1" t="str">
        <f>IF(Tabla1[[#This Row],[Bajada]] &lt; 14, "no", "si")</f>
        <v>no</v>
      </c>
      <c r="AF622" s="1"/>
    </row>
    <row r="623" spans="1:32" x14ac:dyDescent="0.2">
      <c r="A623" s="14">
        <v>555</v>
      </c>
      <c r="B623" s="3" t="s">
        <v>1205</v>
      </c>
      <c r="C623" s="27" t="s">
        <v>429</v>
      </c>
      <c r="D623" s="27" t="s">
        <v>17</v>
      </c>
      <c r="E623" s="4" t="s">
        <v>1619</v>
      </c>
      <c r="F623" s="4" t="s">
        <v>1620</v>
      </c>
      <c r="G623" s="4" t="s">
        <v>1833</v>
      </c>
      <c r="H623" s="3" t="s">
        <v>1429</v>
      </c>
      <c r="I623" s="27">
        <v>20.508979</v>
      </c>
      <c r="J623" s="27">
        <v>-100.831266</v>
      </c>
      <c r="K623" s="3"/>
      <c r="L623" s="5" t="str">
        <f t="shared" si="20"/>
        <v>Ver en Google Maps</v>
      </c>
      <c r="M623" s="15">
        <v>1</v>
      </c>
      <c r="O623" s="1">
        <f>DAY(Tabla1[[#This Row],[Fecha de rev]])</f>
        <v>0</v>
      </c>
      <c r="P623" s="1">
        <f>MONTH(Tabla1[[#This Row],[Fecha de rev]])</f>
        <v>1</v>
      </c>
      <c r="Q623" s="1">
        <f>YEAR(Tabla1[[#This Row],[Fecha de rev]])</f>
        <v>1900</v>
      </c>
      <c r="Z623" s="1" t="str">
        <f>IF(Tabla1[[#This Row],[Bajada]] &lt; 14, "no", "si")</f>
        <v>no</v>
      </c>
      <c r="AF623" s="1"/>
    </row>
    <row r="624" spans="1:32" x14ac:dyDescent="0.2">
      <c r="A624" s="14">
        <v>561</v>
      </c>
      <c r="B624" s="3" t="s">
        <v>1205</v>
      </c>
      <c r="C624" s="27" t="s">
        <v>429</v>
      </c>
      <c r="D624" s="27" t="s">
        <v>17</v>
      </c>
      <c r="E624" s="4" t="s">
        <v>1621</v>
      </c>
      <c r="F624" s="4" t="s">
        <v>1622</v>
      </c>
      <c r="G624" s="4" t="s">
        <v>1891</v>
      </c>
      <c r="H624" s="3" t="s">
        <v>1429</v>
      </c>
      <c r="I624" s="27">
        <v>20.54935</v>
      </c>
      <c r="J624" s="27">
        <v>-100.825569</v>
      </c>
      <c r="K624" s="3"/>
      <c r="L624" s="5" t="str">
        <f t="shared" si="20"/>
        <v>Ver en Google Maps</v>
      </c>
      <c r="M624" s="15">
        <v>1</v>
      </c>
      <c r="O624" s="1">
        <f>DAY(Tabla1[[#This Row],[Fecha de rev]])</f>
        <v>0</v>
      </c>
      <c r="P624" s="1">
        <f>MONTH(Tabla1[[#This Row],[Fecha de rev]])</f>
        <v>1</v>
      </c>
      <c r="Q624" s="1">
        <f>YEAR(Tabla1[[#This Row],[Fecha de rev]])</f>
        <v>1900</v>
      </c>
      <c r="Z624" s="1" t="str">
        <f>IF(Tabla1[[#This Row],[Bajada]] &lt; 14, "no", "si")</f>
        <v>no</v>
      </c>
      <c r="AF624" s="1"/>
    </row>
    <row r="625" spans="1:32" x14ac:dyDescent="0.2">
      <c r="A625" s="14">
        <v>568</v>
      </c>
      <c r="B625" s="3" t="s">
        <v>1205</v>
      </c>
      <c r="C625" s="27" t="s">
        <v>429</v>
      </c>
      <c r="D625" s="27" t="s">
        <v>17</v>
      </c>
      <c r="E625" s="4" t="s">
        <v>1623</v>
      </c>
      <c r="F625" s="4" t="s">
        <v>1624</v>
      </c>
      <c r="G625" s="4" t="s">
        <v>1892</v>
      </c>
      <c r="H625" s="3" t="s">
        <v>1429</v>
      </c>
      <c r="I625" s="27">
        <v>20.53378</v>
      </c>
      <c r="J625" s="27">
        <v>-100.82328</v>
      </c>
      <c r="K625" s="3"/>
      <c r="L625" s="5" t="str">
        <f t="shared" si="20"/>
        <v>Ver en Google Maps</v>
      </c>
      <c r="M625" s="15">
        <v>1</v>
      </c>
      <c r="O625" s="1">
        <f>DAY(Tabla1[[#This Row],[Fecha de rev]])</f>
        <v>0</v>
      </c>
      <c r="P625" s="1">
        <f>MONTH(Tabla1[[#This Row],[Fecha de rev]])</f>
        <v>1</v>
      </c>
      <c r="Q625" s="1">
        <f>YEAR(Tabla1[[#This Row],[Fecha de rev]])</f>
        <v>1900</v>
      </c>
      <c r="Z625" s="1" t="str">
        <f>IF(Tabla1[[#This Row],[Bajada]] &lt; 14, "no", "si")</f>
        <v>no</v>
      </c>
      <c r="AF625" s="1"/>
    </row>
    <row r="626" spans="1:32" x14ac:dyDescent="0.2">
      <c r="A626" s="14">
        <v>571</v>
      </c>
      <c r="B626" s="3" t="s">
        <v>1205</v>
      </c>
      <c r="C626" s="27" t="s">
        <v>429</v>
      </c>
      <c r="D626" s="27" t="s">
        <v>17</v>
      </c>
      <c r="E626" s="4" t="s">
        <v>1625</v>
      </c>
      <c r="F626" s="4" t="s">
        <v>1626</v>
      </c>
      <c r="G626" s="4" t="s">
        <v>1069</v>
      </c>
      <c r="H626" s="3" t="s">
        <v>1429</v>
      </c>
      <c r="I626" s="27">
        <v>20.548769</v>
      </c>
      <c r="J626" s="27">
        <v>-100.790707</v>
      </c>
      <c r="K626" s="3"/>
      <c r="L626" s="5" t="str">
        <f t="shared" si="20"/>
        <v>Ver en Google Maps</v>
      </c>
      <c r="M626" s="15">
        <v>1</v>
      </c>
      <c r="O626" s="1">
        <f>DAY(Tabla1[[#This Row],[Fecha de rev]])</f>
        <v>0</v>
      </c>
      <c r="P626" s="1">
        <f>MONTH(Tabla1[[#This Row],[Fecha de rev]])</f>
        <v>1</v>
      </c>
      <c r="Q626" s="1">
        <f>YEAR(Tabla1[[#This Row],[Fecha de rev]])</f>
        <v>1900</v>
      </c>
      <c r="Z626" s="1" t="str">
        <f>IF(Tabla1[[#This Row],[Bajada]] &lt; 14, "no", "si")</f>
        <v>no</v>
      </c>
      <c r="AF626" s="1"/>
    </row>
    <row r="627" spans="1:32" x14ac:dyDescent="0.2">
      <c r="A627" s="14">
        <v>572</v>
      </c>
      <c r="B627" s="3" t="s">
        <v>1205</v>
      </c>
      <c r="C627" s="27" t="s">
        <v>429</v>
      </c>
      <c r="D627" s="27" t="s">
        <v>17</v>
      </c>
      <c r="E627" s="4" t="s">
        <v>1627</v>
      </c>
      <c r="F627" s="4" t="s">
        <v>1628</v>
      </c>
      <c r="G627" s="4" t="s">
        <v>1893</v>
      </c>
      <c r="H627" s="3" t="s">
        <v>1429</v>
      </c>
      <c r="I627" s="27">
        <v>20.504110000000001</v>
      </c>
      <c r="J627" s="27">
        <v>-100.792704</v>
      </c>
      <c r="K627" s="3"/>
      <c r="L627" s="5" t="str">
        <f t="shared" si="20"/>
        <v>Ver en Google Maps</v>
      </c>
      <c r="M627" s="15">
        <v>2</v>
      </c>
      <c r="O627" s="1">
        <f>DAY(Tabla1[[#This Row],[Fecha de rev]])</f>
        <v>0</v>
      </c>
      <c r="P627" s="1">
        <f>MONTH(Tabla1[[#This Row],[Fecha de rev]])</f>
        <v>1</v>
      </c>
      <c r="Q627" s="1">
        <f>YEAR(Tabla1[[#This Row],[Fecha de rev]])</f>
        <v>1900</v>
      </c>
      <c r="Z627" s="1" t="str">
        <f>IF(Tabla1[[#This Row],[Bajada]] &lt; 14, "no", "si")</f>
        <v>no</v>
      </c>
      <c r="AF627" s="1"/>
    </row>
    <row r="628" spans="1:32" x14ac:dyDescent="0.2">
      <c r="A628" s="14">
        <v>580</v>
      </c>
      <c r="B628" s="3" t="s">
        <v>1205</v>
      </c>
      <c r="C628" s="27" t="s">
        <v>429</v>
      </c>
      <c r="D628" s="27" t="s">
        <v>15</v>
      </c>
      <c r="E628" s="4" t="s">
        <v>1629</v>
      </c>
      <c r="F628" s="4" t="s">
        <v>1630</v>
      </c>
      <c r="G628" s="4" t="s">
        <v>1894</v>
      </c>
      <c r="H628" s="3" t="s">
        <v>1429</v>
      </c>
      <c r="I628" s="27">
        <v>20.555527000000001</v>
      </c>
      <c r="J628" s="27">
        <v>-100.854726</v>
      </c>
      <c r="K628" s="3"/>
      <c r="L628" s="5" t="str">
        <f t="shared" si="20"/>
        <v>Ver en Google Maps</v>
      </c>
      <c r="M628" s="15">
        <v>1</v>
      </c>
      <c r="O628" s="1">
        <f>DAY(Tabla1[[#This Row],[Fecha de rev]])</f>
        <v>0</v>
      </c>
      <c r="P628" s="1">
        <f>MONTH(Tabla1[[#This Row],[Fecha de rev]])</f>
        <v>1</v>
      </c>
      <c r="Q628" s="1">
        <f>YEAR(Tabla1[[#This Row],[Fecha de rev]])</f>
        <v>1900</v>
      </c>
      <c r="Z628" s="1" t="str">
        <f>IF(Tabla1[[#This Row],[Bajada]] &lt; 14, "no", "si")</f>
        <v>no</v>
      </c>
      <c r="AF628" s="1"/>
    </row>
    <row r="629" spans="1:32" x14ac:dyDescent="0.2">
      <c r="A629" s="14">
        <v>587</v>
      </c>
      <c r="B629" s="3" t="s">
        <v>1205</v>
      </c>
      <c r="C629" s="27" t="s">
        <v>429</v>
      </c>
      <c r="D629" s="27" t="s">
        <v>17</v>
      </c>
      <c r="E629" s="4" t="s">
        <v>1631</v>
      </c>
      <c r="F629" s="4" t="s">
        <v>1632</v>
      </c>
      <c r="G629" s="4" t="s">
        <v>1303</v>
      </c>
      <c r="H629" s="3" t="s">
        <v>1429</v>
      </c>
      <c r="I629" s="27">
        <v>20.491199999999999</v>
      </c>
      <c r="J629" s="27">
        <v>-100.812276</v>
      </c>
      <c r="K629" s="3"/>
      <c r="L629" s="5" t="str">
        <f t="shared" si="20"/>
        <v>Ver en Google Maps</v>
      </c>
      <c r="M629" s="15">
        <v>1</v>
      </c>
      <c r="O629" s="1">
        <f>DAY(Tabla1[[#This Row],[Fecha de rev]])</f>
        <v>0</v>
      </c>
      <c r="P629" s="1">
        <f>MONTH(Tabla1[[#This Row],[Fecha de rev]])</f>
        <v>1</v>
      </c>
      <c r="Q629" s="1">
        <f>YEAR(Tabla1[[#This Row],[Fecha de rev]])</f>
        <v>1900</v>
      </c>
      <c r="Z629" s="1" t="str">
        <f>IF(Tabla1[[#This Row],[Bajada]] &lt; 14, "no", "si")</f>
        <v>no</v>
      </c>
      <c r="AF629" s="1"/>
    </row>
    <row r="630" spans="1:32" x14ac:dyDescent="0.2">
      <c r="A630" s="14">
        <v>593</v>
      </c>
      <c r="B630" s="3" t="s">
        <v>1205</v>
      </c>
      <c r="C630" s="27" t="s">
        <v>429</v>
      </c>
      <c r="D630" s="27" t="s">
        <v>17</v>
      </c>
      <c r="E630" s="4" t="s">
        <v>1633</v>
      </c>
      <c r="F630" s="4" t="s">
        <v>1634</v>
      </c>
      <c r="G630" s="4" t="s">
        <v>1144</v>
      </c>
      <c r="H630" s="3" t="s">
        <v>1429</v>
      </c>
      <c r="I630" s="27">
        <v>20.53931</v>
      </c>
      <c r="J630" s="27">
        <v>-100.84130999999999</v>
      </c>
      <c r="K630" s="3"/>
      <c r="L630" s="5" t="str">
        <f t="shared" si="20"/>
        <v>Ver en Google Maps</v>
      </c>
      <c r="M630" s="15">
        <v>1</v>
      </c>
      <c r="O630" s="1">
        <f>DAY(Tabla1[[#This Row],[Fecha de rev]])</f>
        <v>0</v>
      </c>
      <c r="P630" s="1">
        <f>MONTH(Tabla1[[#This Row],[Fecha de rev]])</f>
        <v>1</v>
      </c>
      <c r="Q630" s="1">
        <f>YEAR(Tabla1[[#This Row],[Fecha de rev]])</f>
        <v>1900</v>
      </c>
      <c r="Z630" s="1" t="str">
        <f>IF(Tabla1[[#This Row],[Bajada]] &lt; 14, "no", "si")</f>
        <v>no</v>
      </c>
      <c r="AF630" s="1"/>
    </row>
    <row r="631" spans="1:32" x14ac:dyDescent="0.2">
      <c r="A631" s="14">
        <v>594</v>
      </c>
      <c r="B631" s="3" t="s">
        <v>1205</v>
      </c>
      <c r="C631" s="27" t="s">
        <v>429</v>
      </c>
      <c r="D631" s="27" t="s">
        <v>17</v>
      </c>
      <c r="E631" s="4" t="s">
        <v>1635</v>
      </c>
      <c r="F631" s="4" t="s">
        <v>1636</v>
      </c>
      <c r="G631" s="4" t="s">
        <v>1895</v>
      </c>
      <c r="H631" s="3" t="s">
        <v>1429</v>
      </c>
      <c r="I631" s="27">
        <v>20.557670000000002</v>
      </c>
      <c r="J631" s="27">
        <v>-100.826088</v>
      </c>
      <c r="K631" s="3"/>
      <c r="L631" s="5" t="str">
        <f t="shared" si="20"/>
        <v>Ver en Google Maps</v>
      </c>
      <c r="M631" s="15">
        <v>1</v>
      </c>
      <c r="O631" s="1">
        <f>DAY(Tabla1[[#This Row],[Fecha de rev]])</f>
        <v>0</v>
      </c>
      <c r="P631" s="1">
        <f>MONTH(Tabla1[[#This Row],[Fecha de rev]])</f>
        <v>1</v>
      </c>
      <c r="Q631" s="1">
        <f>YEAR(Tabla1[[#This Row],[Fecha de rev]])</f>
        <v>1900</v>
      </c>
      <c r="Z631" s="1" t="str">
        <f>IF(Tabla1[[#This Row],[Bajada]] &lt; 14, "no", "si")</f>
        <v>no</v>
      </c>
      <c r="AF631" s="1"/>
    </row>
    <row r="632" spans="1:32" x14ac:dyDescent="0.2">
      <c r="A632" s="14">
        <v>595</v>
      </c>
      <c r="B632" s="3" t="s">
        <v>1205</v>
      </c>
      <c r="C632" s="27" t="s">
        <v>429</v>
      </c>
      <c r="D632" s="27" t="s">
        <v>17</v>
      </c>
      <c r="E632" s="4" t="s">
        <v>1637</v>
      </c>
      <c r="F632" s="4" t="s">
        <v>1638</v>
      </c>
      <c r="G632" s="4" t="s">
        <v>1896</v>
      </c>
      <c r="H632" s="3" t="s">
        <v>1429</v>
      </c>
      <c r="I632" s="27">
        <v>20.533536000000002</v>
      </c>
      <c r="J632" s="27">
        <v>-100.792436</v>
      </c>
      <c r="K632" s="3"/>
      <c r="L632" s="5" t="str">
        <f t="shared" si="20"/>
        <v>Ver en Google Maps</v>
      </c>
      <c r="M632" s="15">
        <v>1</v>
      </c>
      <c r="O632" s="1">
        <f>DAY(Tabla1[[#This Row],[Fecha de rev]])</f>
        <v>0</v>
      </c>
      <c r="P632" s="1">
        <f>MONTH(Tabla1[[#This Row],[Fecha de rev]])</f>
        <v>1</v>
      </c>
      <c r="Q632" s="1">
        <f>YEAR(Tabla1[[#This Row],[Fecha de rev]])</f>
        <v>1900</v>
      </c>
      <c r="Z632" s="1" t="str">
        <f>IF(Tabla1[[#This Row],[Bajada]] &lt; 14, "no", "si")</f>
        <v>no</v>
      </c>
      <c r="AF632" s="1"/>
    </row>
    <row r="633" spans="1:32" x14ac:dyDescent="0.2">
      <c r="A633" s="14">
        <v>604</v>
      </c>
      <c r="B633" s="3" t="s">
        <v>1205</v>
      </c>
      <c r="C633" s="27" t="s">
        <v>429</v>
      </c>
      <c r="D633" s="27" t="s">
        <v>17</v>
      </c>
      <c r="E633" s="4" t="s">
        <v>1639</v>
      </c>
      <c r="F633" s="4" t="s">
        <v>1640</v>
      </c>
      <c r="G633" s="4" t="s">
        <v>1897</v>
      </c>
      <c r="H633" s="3" t="s">
        <v>1429</v>
      </c>
      <c r="I633" s="27">
        <v>20.526949999999999</v>
      </c>
      <c r="J633" s="27">
        <v>-100.85305</v>
      </c>
      <c r="K633" s="3"/>
      <c r="L633" s="5" t="str">
        <f t="shared" si="20"/>
        <v>Ver en Google Maps</v>
      </c>
      <c r="M633" s="15">
        <v>1</v>
      </c>
      <c r="O633" s="1">
        <f>DAY(Tabla1[[#This Row],[Fecha de rev]])</f>
        <v>0</v>
      </c>
      <c r="P633" s="1">
        <f>MONTH(Tabla1[[#This Row],[Fecha de rev]])</f>
        <v>1</v>
      </c>
      <c r="Q633" s="1">
        <f>YEAR(Tabla1[[#This Row],[Fecha de rev]])</f>
        <v>1900</v>
      </c>
      <c r="Z633" s="1" t="str">
        <f>IF(Tabla1[[#This Row],[Bajada]] &lt; 14, "no", "si")</f>
        <v>no</v>
      </c>
      <c r="AF633" s="1"/>
    </row>
    <row r="634" spans="1:32" x14ac:dyDescent="0.2">
      <c r="A634" s="14">
        <v>610</v>
      </c>
      <c r="B634" s="3" t="s">
        <v>1205</v>
      </c>
      <c r="C634" s="27" t="s">
        <v>429</v>
      </c>
      <c r="D634" s="27" t="s">
        <v>16</v>
      </c>
      <c r="E634" s="4" t="s">
        <v>1641</v>
      </c>
      <c r="F634" s="4" t="s">
        <v>1642</v>
      </c>
      <c r="G634" s="4" t="s">
        <v>360</v>
      </c>
      <c r="H634" s="3" t="s">
        <v>1429</v>
      </c>
      <c r="I634" s="27">
        <v>20.523334999999999</v>
      </c>
      <c r="J634" s="27">
        <v>-100.819716</v>
      </c>
      <c r="K634" s="3"/>
      <c r="L634" s="5" t="str">
        <f t="shared" si="20"/>
        <v>Ver en Google Maps</v>
      </c>
      <c r="M634" s="15">
        <v>2</v>
      </c>
      <c r="O634" s="1">
        <f>DAY(Tabla1[[#This Row],[Fecha de rev]])</f>
        <v>0</v>
      </c>
      <c r="P634" s="1">
        <f>MONTH(Tabla1[[#This Row],[Fecha de rev]])</f>
        <v>1</v>
      </c>
      <c r="Q634" s="1">
        <f>YEAR(Tabla1[[#This Row],[Fecha de rev]])</f>
        <v>1900</v>
      </c>
      <c r="Z634" s="1" t="str">
        <f>IF(Tabla1[[#This Row],[Bajada]] &lt; 14, "no", "si")</f>
        <v>no</v>
      </c>
      <c r="AF634" s="1"/>
    </row>
    <row r="635" spans="1:32" x14ac:dyDescent="0.2">
      <c r="A635" s="14">
        <v>611</v>
      </c>
      <c r="B635" s="3" t="s">
        <v>1205</v>
      </c>
      <c r="C635" s="27" t="s">
        <v>429</v>
      </c>
      <c r="D635" s="27" t="s">
        <v>16</v>
      </c>
      <c r="E635" s="4" t="s">
        <v>1643</v>
      </c>
      <c r="F635" s="4" t="s">
        <v>1644</v>
      </c>
      <c r="G635" s="4" t="s">
        <v>1898</v>
      </c>
      <c r="H635" s="3" t="s">
        <v>1429</v>
      </c>
      <c r="I635" s="27">
        <v>20.518174999999999</v>
      </c>
      <c r="J635" s="27">
        <v>-100.820408</v>
      </c>
      <c r="K635" s="3"/>
      <c r="L635" s="5" t="str">
        <f t="shared" si="20"/>
        <v>Ver en Google Maps</v>
      </c>
      <c r="M635" s="15">
        <v>1</v>
      </c>
      <c r="O635" s="1">
        <f>DAY(Tabla1[[#This Row],[Fecha de rev]])</f>
        <v>0</v>
      </c>
      <c r="P635" s="1">
        <f>MONTH(Tabla1[[#This Row],[Fecha de rev]])</f>
        <v>1</v>
      </c>
      <c r="Q635" s="1">
        <f>YEAR(Tabla1[[#This Row],[Fecha de rev]])</f>
        <v>1900</v>
      </c>
      <c r="Z635" s="1" t="str">
        <f>IF(Tabla1[[#This Row],[Bajada]] &lt; 14, "no", "si")</f>
        <v>no</v>
      </c>
      <c r="AF635" s="1"/>
    </row>
    <row r="636" spans="1:32" x14ac:dyDescent="0.2">
      <c r="A636" s="14">
        <v>612</v>
      </c>
      <c r="B636" s="3" t="s">
        <v>1205</v>
      </c>
      <c r="C636" s="27" t="s">
        <v>429</v>
      </c>
      <c r="D636" s="27" t="s">
        <v>16</v>
      </c>
      <c r="E636" s="4" t="s">
        <v>1645</v>
      </c>
      <c r="F636" s="4" t="s">
        <v>1646</v>
      </c>
      <c r="G636" s="4" t="s">
        <v>360</v>
      </c>
      <c r="H636" s="3" t="s">
        <v>1429</v>
      </c>
      <c r="I636" s="27">
        <v>20.523617000000002</v>
      </c>
      <c r="J636" s="27">
        <v>-100.813748</v>
      </c>
      <c r="K636" s="3"/>
      <c r="L636" s="5" t="str">
        <f t="shared" si="20"/>
        <v>Ver en Google Maps</v>
      </c>
      <c r="M636" s="15">
        <v>2</v>
      </c>
      <c r="O636" s="1">
        <f>DAY(Tabla1[[#This Row],[Fecha de rev]])</f>
        <v>0</v>
      </c>
      <c r="P636" s="1">
        <f>MONTH(Tabla1[[#This Row],[Fecha de rev]])</f>
        <v>1</v>
      </c>
      <c r="Q636" s="1">
        <f>YEAR(Tabla1[[#This Row],[Fecha de rev]])</f>
        <v>1900</v>
      </c>
      <c r="Z636" s="1" t="str">
        <f>IF(Tabla1[[#This Row],[Bajada]] &lt; 14, "no", "si")</f>
        <v>no</v>
      </c>
      <c r="AF636" s="1"/>
    </row>
    <row r="637" spans="1:32" x14ac:dyDescent="0.2">
      <c r="A637" s="14">
        <v>613</v>
      </c>
      <c r="B637" s="3" t="s">
        <v>1205</v>
      </c>
      <c r="C637" s="27" t="s">
        <v>429</v>
      </c>
      <c r="D637" s="27" t="s">
        <v>16</v>
      </c>
      <c r="E637" s="4" t="s">
        <v>1647</v>
      </c>
      <c r="F637" s="4" t="s">
        <v>1648</v>
      </c>
      <c r="G637" s="4" t="s">
        <v>1838</v>
      </c>
      <c r="H637" s="3" t="s">
        <v>1429</v>
      </c>
      <c r="I637" s="27">
        <v>20.504902999999999</v>
      </c>
      <c r="J637" s="27">
        <v>-100.817272</v>
      </c>
      <c r="K637" s="3"/>
      <c r="L637" s="5" t="str">
        <f t="shared" si="20"/>
        <v>Ver en Google Maps</v>
      </c>
      <c r="M637" s="15">
        <v>1</v>
      </c>
      <c r="O637" s="1">
        <f>DAY(Tabla1[[#This Row],[Fecha de rev]])</f>
        <v>0</v>
      </c>
      <c r="P637" s="1">
        <f>MONTH(Tabla1[[#This Row],[Fecha de rev]])</f>
        <v>1</v>
      </c>
      <c r="Q637" s="1">
        <f>YEAR(Tabla1[[#This Row],[Fecha de rev]])</f>
        <v>1900</v>
      </c>
      <c r="Z637" s="1" t="str">
        <f>IF(Tabla1[[#This Row],[Bajada]] &lt; 14, "no", "si")</f>
        <v>no</v>
      </c>
      <c r="AF637" s="1"/>
    </row>
    <row r="638" spans="1:32" x14ac:dyDescent="0.2">
      <c r="A638" s="14">
        <v>655</v>
      </c>
      <c r="B638" s="3" t="s">
        <v>1205</v>
      </c>
      <c r="C638" s="27" t="s">
        <v>429</v>
      </c>
      <c r="D638" s="27" t="s">
        <v>16</v>
      </c>
      <c r="E638" s="4" t="s">
        <v>1649</v>
      </c>
      <c r="F638" s="4" t="s">
        <v>1650</v>
      </c>
      <c r="G638" s="4" t="s">
        <v>1899</v>
      </c>
      <c r="H638" s="3" t="s">
        <v>1429</v>
      </c>
      <c r="I638" s="27">
        <v>20.529306999999999</v>
      </c>
      <c r="J638" s="27">
        <v>-100.814348</v>
      </c>
      <c r="K638" s="3"/>
      <c r="L638" s="5" t="str">
        <f t="shared" si="20"/>
        <v>Ver en Google Maps</v>
      </c>
      <c r="M638" s="15">
        <v>2</v>
      </c>
      <c r="O638" s="1">
        <f>DAY(Tabla1[[#This Row],[Fecha de rev]])</f>
        <v>0</v>
      </c>
      <c r="P638" s="1">
        <f>MONTH(Tabla1[[#This Row],[Fecha de rev]])</f>
        <v>1</v>
      </c>
      <c r="Q638" s="1">
        <f>YEAR(Tabla1[[#This Row],[Fecha de rev]])</f>
        <v>1900</v>
      </c>
      <c r="Z638" s="1" t="str">
        <f>IF(Tabla1[[#This Row],[Bajada]] &lt; 14, "no", "si")</f>
        <v>no</v>
      </c>
      <c r="AF638" s="1"/>
    </row>
    <row r="639" spans="1:32" x14ac:dyDescent="0.2">
      <c r="A639" s="14">
        <v>656</v>
      </c>
      <c r="B639" s="3" t="s">
        <v>1205</v>
      </c>
      <c r="C639" s="27" t="s">
        <v>429</v>
      </c>
      <c r="D639" s="27" t="s">
        <v>16</v>
      </c>
      <c r="E639" s="4" t="s">
        <v>1651</v>
      </c>
      <c r="F639" s="4" t="s">
        <v>1652</v>
      </c>
      <c r="G639" s="4" t="s">
        <v>360</v>
      </c>
      <c r="H639" s="3" t="s">
        <v>1429</v>
      </c>
      <c r="I639" s="27">
        <v>20.521619000000001</v>
      </c>
      <c r="J639" s="27">
        <v>-100.817571</v>
      </c>
      <c r="K639" s="3"/>
      <c r="L639" s="5" t="str">
        <f t="shared" si="20"/>
        <v>Ver en Google Maps</v>
      </c>
      <c r="M639" s="15">
        <v>1</v>
      </c>
      <c r="O639" s="1">
        <f>DAY(Tabla1[[#This Row],[Fecha de rev]])</f>
        <v>0</v>
      </c>
      <c r="P639" s="1">
        <f>MONTH(Tabla1[[#This Row],[Fecha de rev]])</f>
        <v>1</v>
      </c>
      <c r="Q639" s="1">
        <f>YEAR(Tabla1[[#This Row],[Fecha de rev]])</f>
        <v>1900</v>
      </c>
      <c r="Z639" s="1" t="str">
        <f>IF(Tabla1[[#This Row],[Bajada]] &lt; 14, "no", "si")</f>
        <v>no</v>
      </c>
      <c r="AF639" s="1"/>
    </row>
    <row r="640" spans="1:32" x14ac:dyDescent="0.2">
      <c r="A640" s="14">
        <v>658</v>
      </c>
      <c r="B640" s="3" t="s">
        <v>1205</v>
      </c>
      <c r="C640" s="27" t="s">
        <v>429</v>
      </c>
      <c r="D640" s="27" t="s">
        <v>16</v>
      </c>
      <c r="E640" s="4" t="s">
        <v>1653</v>
      </c>
      <c r="F640" s="4" t="s">
        <v>1654</v>
      </c>
      <c r="G640" s="4" t="s">
        <v>1900</v>
      </c>
      <c r="H640" s="3" t="s">
        <v>1429</v>
      </c>
      <c r="I640" s="27">
        <v>20.521338</v>
      </c>
      <c r="J640" s="27">
        <v>-100.820408</v>
      </c>
      <c r="K640" s="3"/>
      <c r="L640" s="5" t="str">
        <f t="shared" si="20"/>
        <v>Ver en Google Maps</v>
      </c>
      <c r="M640" s="15">
        <v>2</v>
      </c>
      <c r="O640" s="1">
        <f>DAY(Tabla1[[#This Row],[Fecha de rev]])</f>
        <v>0</v>
      </c>
      <c r="P640" s="1">
        <f>MONTH(Tabla1[[#This Row],[Fecha de rev]])</f>
        <v>1</v>
      </c>
      <c r="Q640" s="1">
        <f>YEAR(Tabla1[[#This Row],[Fecha de rev]])</f>
        <v>1900</v>
      </c>
      <c r="Z640" s="1" t="str">
        <f>IF(Tabla1[[#This Row],[Bajada]] &lt; 14, "no", "si")</f>
        <v>no</v>
      </c>
      <c r="AF640" s="1"/>
    </row>
    <row r="641" spans="1:32" x14ac:dyDescent="0.2">
      <c r="A641" s="14">
        <v>664</v>
      </c>
      <c r="B641" s="3" t="s">
        <v>1205</v>
      </c>
      <c r="C641" s="27" t="s">
        <v>429</v>
      </c>
      <c r="D641" s="27" t="s">
        <v>16</v>
      </c>
      <c r="E641" s="4" t="s">
        <v>1655</v>
      </c>
      <c r="F641" s="4" t="s">
        <v>1656</v>
      </c>
      <c r="G641" s="4" t="s">
        <v>1106</v>
      </c>
      <c r="H641" s="3" t="s">
        <v>1429</v>
      </c>
      <c r="I641" s="27">
        <v>20.523828999999999</v>
      </c>
      <c r="J641" s="27">
        <v>-100.814459</v>
      </c>
      <c r="K641" s="3"/>
      <c r="L641" s="5" t="str">
        <f t="shared" si="20"/>
        <v>Ver en Google Maps</v>
      </c>
      <c r="M641" s="15">
        <v>2</v>
      </c>
      <c r="O641" s="1">
        <f>DAY(Tabla1[[#This Row],[Fecha de rev]])</f>
        <v>0</v>
      </c>
      <c r="P641" s="1">
        <f>MONTH(Tabla1[[#This Row],[Fecha de rev]])</f>
        <v>1</v>
      </c>
      <c r="Q641" s="1">
        <f>YEAR(Tabla1[[#This Row],[Fecha de rev]])</f>
        <v>1900</v>
      </c>
      <c r="Z641" s="1" t="str">
        <f>IF(Tabla1[[#This Row],[Bajada]] &lt; 14, "no", "si")</f>
        <v>no</v>
      </c>
      <c r="AF641" s="1"/>
    </row>
    <row r="642" spans="1:32" x14ac:dyDescent="0.2">
      <c r="A642" s="14">
        <v>672</v>
      </c>
      <c r="B642" s="3" t="s">
        <v>1205</v>
      </c>
      <c r="C642" s="27" t="s">
        <v>429</v>
      </c>
      <c r="D642" s="27" t="s">
        <v>16</v>
      </c>
      <c r="E642" s="4" t="s">
        <v>1657</v>
      </c>
      <c r="F642" s="4" t="s">
        <v>1658</v>
      </c>
      <c r="G642" s="4" t="s">
        <v>1858</v>
      </c>
      <c r="H642" s="3" t="s">
        <v>1429</v>
      </c>
      <c r="I642" s="27">
        <v>20.508400000000002</v>
      </c>
      <c r="J642" s="27">
        <v>-100.82380000000001</v>
      </c>
      <c r="K642" s="3"/>
      <c r="L642" s="5" t="str">
        <f t="shared" si="20"/>
        <v>Ver en Google Maps</v>
      </c>
      <c r="M642" s="15">
        <v>2</v>
      </c>
      <c r="O642" s="1">
        <f>DAY(Tabla1[[#This Row],[Fecha de rev]])</f>
        <v>0</v>
      </c>
      <c r="P642" s="1">
        <f>MONTH(Tabla1[[#This Row],[Fecha de rev]])</f>
        <v>1</v>
      </c>
      <c r="Q642" s="1">
        <f>YEAR(Tabla1[[#This Row],[Fecha de rev]])</f>
        <v>1900</v>
      </c>
      <c r="Z642" s="1" t="str">
        <f>IF(Tabla1[[#This Row],[Bajada]] &lt; 14, "no", "si")</f>
        <v>no</v>
      </c>
      <c r="AF642" s="1"/>
    </row>
    <row r="643" spans="1:32" x14ac:dyDescent="0.2">
      <c r="A643" s="14">
        <v>673</v>
      </c>
      <c r="B643" s="3" t="s">
        <v>1205</v>
      </c>
      <c r="C643" s="27" t="s">
        <v>429</v>
      </c>
      <c r="D643" s="27" t="s">
        <v>16</v>
      </c>
      <c r="E643" s="4" t="s">
        <v>1659</v>
      </c>
      <c r="F643" s="4" t="s">
        <v>1660</v>
      </c>
      <c r="G643" s="4" t="s">
        <v>1303</v>
      </c>
      <c r="H643" s="3" t="s">
        <v>1429</v>
      </c>
      <c r="I643" s="27">
        <v>20.49128</v>
      </c>
      <c r="J643" s="27">
        <v>-100.812</v>
      </c>
      <c r="K643" s="3"/>
      <c r="L643" s="5" t="str">
        <f t="shared" si="20"/>
        <v>Ver en Google Maps</v>
      </c>
      <c r="M643" s="15">
        <v>1</v>
      </c>
      <c r="O643" s="1">
        <f>DAY(Tabla1[[#This Row],[Fecha de rev]])</f>
        <v>0</v>
      </c>
      <c r="P643" s="1">
        <f>MONTH(Tabla1[[#This Row],[Fecha de rev]])</f>
        <v>1</v>
      </c>
      <c r="Q643" s="1">
        <f>YEAR(Tabla1[[#This Row],[Fecha de rev]])</f>
        <v>1900</v>
      </c>
      <c r="Z643" s="1" t="str">
        <f>IF(Tabla1[[#This Row],[Bajada]] &lt; 14, "no", "si")</f>
        <v>no</v>
      </c>
      <c r="AF643" s="1"/>
    </row>
    <row r="644" spans="1:32" x14ac:dyDescent="0.2">
      <c r="A644" s="14">
        <v>689</v>
      </c>
      <c r="B644" s="3" t="s">
        <v>1205</v>
      </c>
      <c r="C644" s="27" t="s">
        <v>429</v>
      </c>
      <c r="D644" s="27" t="s">
        <v>16</v>
      </c>
      <c r="E644" s="4" t="s">
        <v>1661</v>
      </c>
      <c r="F644" s="4" t="s">
        <v>1662</v>
      </c>
      <c r="G644" s="4" t="s">
        <v>1901</v>
      </c>
      <c r="H644" s="3" t="s">
        <v>1429</v>
      </c>
      <c r="I644" s="27">
        <v>20.535539</v>
      </c>
      <c r="J644" s="27">
        <v>-100.786736</v>
      </c>
      <c r="K644" s="3"/>
      <c r="L644" s="5" t="str">
        <f t="shared" si="20"/>
        <v>Ver en Google Maps</v>
      </c>
      <c r="M644" s="15">
        <v>2</v>
      </c>
      <c r="O644" s="1">
        <f>DAY(Tabla1[[#This Row],[Fecha de rev]])</f>
        <v>0</v>
      </c>
      <c r="P644" s="1">
        <f>MONTH(Tabla1[[#This Row],[Fecha de rev]])</f>
        <v>1</v>
      </c>
      <c r="Q644" s="1">
        <f>YEAR(Tabla1[[#This Row],[Fecha de rev]])</f>
        <v>1900</v>
      </c>
      <c r="Z644" s="1" t="str">
        <f>IF(Tabla1[[#This Row],[Bajada]] &lt; 14, "no", "si")</f>
        <v>no</v>
      </c>
      <c r="AF644" s="1"/>
    </row>
    <row r="645" spans="1:32" x14ac:dyDescent="0.2">
      <c r="A645" s="14">
        <v>690</v>
      </c>
      <c r="B645" s="3" t="s">
        <v>1205</v>
      </c>
      <c r="C645" s="27" t="s">
        <v>429</v>
      </c>
      <c r="D645" s="27" t="s">
        <v>16</v>
      </c>
      <c r="E645" s="4" t="s">
        <v>1663</v>
      </c>
      <c r="F645" s="4" t="s">
        <v>1664</v>
      </c>
      <c r="G645" s="4" t="s">
        <v>1835</v>
      </c>
      <c r="H645" s="3" t="s">
        <v>1429</v>
      </c>
      <c r="I645" s="27">
        <v>20.544322000000001</v>
      </c>
      <c r="J645" s="27">
        <v>-100.80377</v>
      </c>
      <c r="K645" s="3"/>
      <c r="L645" s="5" t="str">
        <f t="shared" si="20"/>
        <v>Ver en Google Maps</v>
      </c>
      <c r="M645" s="15">
        <v>2</v>
      </c>
      <c r="O645" s="1">
        <f>DAY(Tabla1[[#This Row],[Fecha de rev]])</f>
        <v>0</v>
      </c>
      <c r="P645" s="1">
        <f>MONTH(Tabla1[[#This Row],[Fecha de rev]])</f>
        <v>1</v>
      </c>
      <c r="Q645" s="1">
        <f>YEAR(Tabla1[[#This Row],[Fecha de rev]])</f>
        <v>1900</v>
      </c>
      <c r="Z645" s="1" t="str">
        <f>IF(Tabla1[[#This Row],[Bajada]] &lt; 14, "no", "si")</f>
        <v>no</v>
      </c>
      <c r="AF645" s="1"/>
    </row>
    <row r="646" spans="1:32" x14ac:dyDescent="0.2">
      <c r="A646" s="14">
        <v>699</v>
      </c>
      <c r="B646" s="3" t="s">
        <v>1205</v>
      </c>
      <c r="C646" s="27" t="s">
        <v>429</v>
      </c>
      <c r="D646" s="27" t="s">
        <v>16</v>
      </c>
      <c r="E646" s="4" t="s">
        <v>1665</v>
      </c>
      <c r="F646" s="4" t="s">
        <v>1666</v>
      </c>
      <c r="G646" s="4" t="s">
        <v>1902</v>
      </c>
      <c r="H646" s="3" t="s">
        <v>1429</v>
      </c>
      <c r="I646" s="27">
        <v>20.527419999999999</v>
      </c>
      <c r="J646" s="27">
        <v>-100.85314</v>
      </c>
      <c r="K646" s="3"/>
      <c r="L646" s="5" t="str">
        <f t="shared" si="20"/>
        <v>Ver en Google Maps</v>
      </c>
      <c r="M646" s="15">
        <v>2</v>
      </c>
      <c r="O646" s="1">
        <f>DAY(Tabla1[[#This Row],[Fecha de rev]])</f>
        <v>0</v>
      </c>
      <c r="P646" s="1">
        <f>MONTH(Tabla1[[#This Row],[Fecha de rev]])</f>
        <v>1</v>
      </c>
      <c r="Q646" s="1">
        <f>YEAR(Tabla1[[#This Row],[Fecha de rev]])</f>
        <v>1900</v>
      </c>
      <c r="Z646" s="1" t="str">
        <f>IF(Tabla1[[#This Row],[Bajada]] &lt; 14, "no", "si")</f>
        <v>no</v>
      </c>
      <c r="AF646" s="1"/>
    </row>
    <row r="647" spans="1:32" x14ac:dyDescent="0.2">
      <c r="A647" s="14">
        <v>719</v>
      </c>
      <c r="B647" s="3" t="s">
        <v>1205</v>
      </c>
      <c r="C647" s="27" t="s">
        <v>429</v>
      </c>
      <c r="D647" s="27" t="s">
        <v>15</v>
      </c>
      <c r="E647" s="4" t="s">
        <v>1667</v>
      </c>
      <c r="F647" s="4" t="s">
        <v>1668</v>
      </c>
      <c r="G647" s="4" t="s">
        <v>1903</v>
      </c>
      <c r="H647" s="3" t="s">
        <v>1429</v>
      </c>
      <c r="I647" s="27">
        <v>20.506969999999999</v>
      </c>
      <c r="J647" s="27">
        <v>-100.81905</v>
      </c>
      <c r="K647" s="3"/>
      <c r="L647" s="5" t="str">
        <f t="shared" si="20"/>
        <v>Ver en Google Maps</v>
      </c>
      <c r="M647" s="15">
        <v>2</v>
      </c>
      <c r="O647" s="1">
        <f>DAY(Tabla1[[#This Row],[Fecha de rev]])</f>
        <v>0</v>
      </c>
      <c r="P647" s="1">
        <f>MONTH(Tabla1[[#This Row],[Fecha de rev]])</f>
        <v>1</v>
      </c>
      <c r="Q647" s="1">
        <f>YEAR(Tabla1[[#This Row],[Fecha de rev]])</f>
        <v>1900</v>
      </c>
      <c r="Z647" s="1" t="str">
        <f>IF(Tabla1[[#This Row],[Bajada]] &lt; 14, "no", "si")</f>
        <v>no</v>
      </c>
      <c r="AF647" s="1"/>
    </row>
    <row r="648" spans="1:32" x14ac:dyDescent="0.2">
      <c r="A648" s="14">
        <v>720</v>
      </c>
      <c r="B648" s="3" t="s">
        <v>1205</v>
      </c>
      <c r="C648" s="27" t="s">
        <v>429</v>
      </c>
      <c r="D648" s="27" t="s">
        <v>15</v>
      </c>
      <c r="E648" s="4" t="s">
        <v>1669</v>
      </c>
      <c r="F648" s="4" t="s">
        <v>1670</v>
      </c>
      <c r="G648" s="4" t="s">
        <v>1893</v>
      </c>
      <c r="H648" s="3" t="s">
        <v>1429</v>
      </c>
      <c r="I648" s="27">
        <v>20.503654000000001</v>
      </c>
      <c r="J648" s="27">
        <v>-100.79801999999999</v>
      </c>
      <c r="K648" s="3"/>
      <c r="L648" s="5" t="str">
        <f t="shared" si="20"/>
        <v>Ver en Google Maps</v>
      </c>
      <c r="M648" s="15">
        <v>2</v>
      </c>
      <c r="O648" s="1">
        <f>DAY(Tabla1[[#This Row],[Fecha de rev]])</f>
        <v>0</v>
      </c>
      <c r="P648" s="1">
        <f>MONTH(Tabla1[[#This Row],[Fecha de rev]])</f>
        <v>1</v>
      </c>
      <c r="Q648" s="1">
        <f>YEAR(Tabla1[[#This Row],[Fecha de rev]])</f>
        <v>1900</v>
      </c>
      <c r="Z648" s="1" t="str">
        <f>IF(Tabla1[[#This Row],[Bajada]] &lt; 14, "no", "si")</f>
        <v>no</v>
      </c>
      <c r="AF648" s="1"/>
    </row>
    <row r="649" spans="1:32" x14ac:dyDescent="0.2">
      <c r="A649" s="14">
        <v>724</v>
      </c>
      <c r="B649" s="3" t="s">
        <v>1205</v>
      </c>
      <c r="C649" s="27" t="s">
        <v>429</v>
      </c>
      <c r="D649" s="27" t="s">
        <v>15</v>
      </c>
      <c r="E649" s="4" t="s">
        <v>1671</v>
      </c>
      <c r="F649" s="4" t="s">
        <v>1672</v>
      </c>
      <c r="G649" s="4" t="s">
        <v>1069</v>
      </c>
      <c r="H649" s="3" t="s">
        <v>1429</v>
      </c>
      <c r="I649" s="27">
        <v>20.547903000000002</v>
      </c>
      <c r="J649" s="27">
        <v>-100.787249</v>
      </c>
      <c r="K649" s="3"/>
      <c r="L649" s="5" t="str">
        <f t="shared" ref="L649:L712" si="22">HYPERLINK("https://www.google.com/maps?q=" &amp; I649 &amp; "," &amp; J649, "Ver en Google Maps")</f>
        <v>Ver en Google Maps</v>
      </c>
      <c r="M649" s="15">
        <v>2</v>
      </c>
      <c r="O649" s="1">
        <f>DAY(Tabla1[[#This Row],[Fecha de rev]])</f>
        <v>0</v>
      </c>
      <c r="P649" s="1">
        <f>MONTH(Tabla1[[#This Row],[Fecha de rev]])</f>
        <v>1</v>
      </c>
      <c r="Q649" s="1">
        <f>YEAR(Tabla1[[#This Row],[Fecha de rev]])</f>
        <v>1900</v>
      </c>
      <c r="Z649" s="1" t="str">
        <f>IF(Tabla1[[#This Row],[Bajada]] &lt; 14, "no", "si")</f>
        <v>no</v>
      </c>
      <c r="AF649" s="1"/>
    </row>
    <row r="650" spans="1:32" x14ac:dyDescent="0.2">
      <c r="A650" s="14">
        <v>738</v>
      </c>
      <c r="B650" s="3" t="s">
        <v>1205</v>
      </c>
      <c r="C650" s="27" t="s">
        <v>429</v>
      </c>
      <c r="D650" s="27" t="s">
        <v>15</v>
      </c>
      <c r="E650" s="4" t="s">
        <v>1673</v>
      </c>
      <c r="F650" s="4" t="s">
        <v>1674</v>
      </c>
      <c r="G650" s="4" t="s">
        <v>1861</v>
      </c>
      <c r="H650" s="3" t="s">
        <v>1429</v>
      </c>
      <c r="I650" s="27">
        <v>20.546787999999999</v>
      </c>
      <c r="J650" s="27">
        <v>-100.80663199999999</v>
      </c>
      <c r="K650" s="3" t="s">
        <v>139</v>
      </c>
      <c r="L650" s="5" t="str">
        <f t="shared" si="22"/>
        <v>Ver en Google Maps</v>
      </c>
      <c r="M650" s="15">
        <v>2</v>
      </c>
      <c r="N650" s="7"/>
      <c r="O650" s="1">
        <f>DAY(Tabla1[[#This Row],[Fecha de rev]])</f>
        <v>0</v>
      </c>
      <c r="P650" s="1">
        <f>MONTH(Tabla1[[#This Row],[Fecha de rev]])</f>
        <v>1</v>
      </c>
      <c r="Q650" s="1">
        <f>YEAR(Tabla1[[#This Row],[Fecha de rev]])</f>
        <v>1900</v>
      </c>
      <c r="R650" s="1">
        <v>2</v>
      </c>
      <c r="S650" s="1" t="s">
        <v>138</v>
      </c>
      <c r="T650" s="1" t="s">
        <v>138</v>
      </c>
      <c r="U650" s="1" t="s">
        <v>138</v>
      </c>
      <c r="V650" s="1" t="s">
        <v>138</v>
      </c>
      <c r="W650" s="1" t="s">
        <v>138</v>
      </c>
      <c r="X650" s="1" t="s">
        <v>138</v>
      </c>
      <c r="Y650" s="1" t="s">
        <v>138</v>
      </c>
      <c r="Z650" s="1" t="str">
        <f>IF(Tabla1[[#This Row],[Bajada]] &lt; 14, "no", "si")</f>
        <v>no</v>
      </c>
      <c r="AC650" s="2" t="s">
        <v>2428</v>
      </c>
      <c r="AE650" s="1">
        <f t="shared" ref="AE650:AE708" si="23">COUNTIF(S650:Z650, "si")</f>
        <v>7</v>
      </c>
      <c r="AF650" s="1"/>
    </row>
    <row r="651" spans="1:32" x14ac:dyDescent="0.2">
      <c r="A651" s="14">
        <v>740</v>
      </c>
      <c r="B651" s="3" t="s">
        <v>1205</v>
      </c>
      <c r="C651" s="27" t="s">
        <v>429</v>
      </c>
      <c r="D651" s="27" t="s">
        <v>15</v>
      </c>
      <c r="E651" s="4" t="s">
        <v>1675</v>
      </c>
      <c r="F651" s="4" t="s">
        <v>1676</v>
      </c>
      <c r="G651" s="4" t="s">
        <v>1843</v>
      </c>
      <c r="H651" s="3" t="s">
        <v>1429</v>
      </c>
      <c r="I651" s="27">
        <v>20.512150999999999</v>
      </c>
      <c r="J651" s="27">
        <v>-100.775481</v>
      </c>
      <c r="K651" s="3"/>
      <c r="L651" s="5" t="str">
        <f t="shared" si="22"/>
        <v>Ver en Google Maps</v>
      </c>
      <c r="M651" s="15">
        <v>2</v>
      </c>
      <c r="O651" s="1">
        <f>DAY(Tabla1[[#This Row],[Fecha de rev]])</f>
        <v>0</v>
      </c>
      <c r="P651" s="1">
        <f>MONTH(Tabla1[[#This Row],[Fecha de rev]])</f>
        <v>1</v>
      </c>
      <c r="Q651" s="1">
        <f>YEAR(Tabla1[[#This Row],[Fecha de rev]])</f>
        <v>1900</v>
      </c>
      <c r="Z651" s="1" t="str">
        <f>IF(Tabla1[[#This Row],[Bajada]] &lt; 14, "no", "si")</f>
        <v>no</v>
      </c>
      <c r="AF651" s="1"/>
    </row>
    <row r="652" spans="1:32" x14ac:dyDescent="0.2">
      <c r="A652" s="14">
        <v>743</v>
      </c>
      <c r="B652" s="3" t="s">
        <v>1205</v>
      </c>
      <c r="C652" s="27" t="s">
        <v>429</v>
      </c>
      <c r="D652" s="27" t="s">
        <v>17</v>
      </c>
      <c r="E652" s="4" t="s">
        <v>1677</v>
      </c>
      <c r="F652" s="4" t="s">
        <v>1678</v>
      </c>
      <c r="G652" s="4" t="s">
        <v>1904</v>
      </c>
      <c r="H652" s="3" t="s">
        <v>1429</v>
      </c>
      <c r="I652" s="27">
        <v>20.547705000000001</v>
      </c>
      <c r="J652" s="27">
        <v>-100.834135</v>
      </c>
      <c r="K652" s="3"/>
      <c r="L652" s="5" t="str">
        <f t="shared" si="22"/>
        <v>Ver en Google Maps</v>
      </c>
      <c r="M652" s="15">
        <v>1</v>
      </c>
      <c r="O652" s="1">
        <f>DAY(Tabla1[[#This Row],[Fecha de rev]])</f>
        <v>0</v>
      </c>
      <c r="P652" s="1">
        <f>MONTH(Tabla1[[#This Row],[Fecha de rev]])</f>
        <v>1</v>
      </c>
      <c r="Q652" s="1">
        <f>YEAR(Tabla1[[#This Row],[Fecha de rev]])</f>
        <v>1900</v>
      </c>
      <c r="Z652" s="1" t="str">
        <f>IF(Tabla1[[#This Row],[Bajada]] &lt; 14, "no", "si")</f>
        <v>no</v>
      </c>
      <c r="AF652" s="1"/>
    </row>
    <row r="653" spans="1:32" x14ac:dyDescent="0.2">
      <c r="A653" s="14">
        <v>744</v>
      </c>
      <c r="B653" s="3" t="s">
        <v>1205</v>
      </c>
      <c r="C653" s="27" t="s">
        <v>429</v>
      </c>
      <c r="D653" s="27" t="s">
        <v>17</v>
      </c>
      <c r="E653" s="4" t="s">
        <v>1679</v>
      </c>
      <c r="F653" s="4" t="s">
        <v>1680</v>
      </c>
      <c r="G653" s="4" t="s">
        <v>1905</v>
      </c>
      <c r="H653" s="3" t="s">
        <v>1429</v>
      </c>
      <c r="I653" s="27">
        <v>20.497934999999998</v>
      </c>
      <c r="J653" s="27">
        <v>-100.837228</v>
      </c>
      <c r="K653" s="3"/>
      <c r="L653" s="5" t="str">
        <f t="shared" si="22"/>
        <v>Ver en Google Maps</v>
      </c>
      <c r="M653" s="15">
        <v>1</v>
      </c>
      <c r="O653" s="1">
        <f>DAY(Tabla1[[#This Row],[Fecha de rev]])</f>
        <v>0</v>
      </c>
      <c r="P653" s="1">
        <f>MONTH(Tabla1[[#This Row],[Fecha de rev]])</f>
        <v>1</v>
      </c>
      <c r="Q653" s="1">
        <f>YEAR(Tabla1[[#This Row],[Fecha de rev]])</f>
        <v>1900</v>
      </c>
      <c r="Z653" s="1" t="str">
        <f>IF(Tabla1[[#This Row],[Bajada]] &lt; 14, "no", "si")</f>
        <v>no</v>
      </c>
      <c r="AF653" s="1"/>
    </row>
    <row r="654" spans="1:32" x14ac:dyDescent="0.2">
      <c r="A654" s="14">
        <v>773</v>
      </c>
      <c r="B654" s="3" t="s">
        <v>1205</v>
      </c>
      <c r="C654" s="27" t="s">
        <v>429</v>
      </c>
      <c r="D654" s="27" t="s">
        <v>15</v>
      </c>
      <c r="E654" s="4" t="s">
        <v>1681</v>
      </c>
      <c r="F654" s="4" t="s">
        <v>1682</v>
      </c>
      <c r="G654" s="4" t="s">
        <v>1906</v>
      </c>
      <c r="H654" s="3" t="s">
        <v>1429</v>
      </c>
      <c r="I654" s="27">
        <v>20.534832999999999</v>
      </c>
      <c r="J654" s="27">
        <v>-100.847345</v>
      </c>
      <c r="K654" s="3"/>
      <c r="L654" s="5" t="str">
        <f t="shared" si="22"/>
        <v>Ver en Google Maps</v>
      </c>
      <c r="M654" s="15">
        <v>2</v>
      </c>
      <c r="O654" s="1">
        <f>DAY(Tabla1[[#This Row],[Fecha de rev]])</f>
        <v>0</v>
      </c>
      <c r="P654" s="1">
        <f>MONTH(Tabla1[[#This Row],[Fecha de rev]])</f>
        <v>1</v>
      </c>
      <c r="Q654" s="1">
        <f>YEAR(Tabla1[[#This Row],[Fecha de rev]])</f>
        <v>1900</v>
      </c>
      <c r="Z654" s="1" t="str">
        <f>IF(Tabla1[[#This Row],[Bajada]] &lt; 14, "no", "si")</f>
        <v>no</v>
      </c>
      <c r="AF654" s="1"/>
    </row>
    <row r="655" spans="1:32" x14ac:dyDescent="0.2">
      <c r="A655" s="14">
        <v>785</v>
      </c>
      <c r="B655" s="3" t="s">
        <v>1205</v>
      </c>
      <c r="C655" s="27" t="s">
        <v>429</v>
      </c>
      <c r="D655" s="27" t="s">
        <v>16</v>
      </c>
      <c r="E655" s="4" t="s">
        <v>1683</v>
      </c>
      <c r="F655" s="4" t="s">
        <v>1684</v>
      </c>
      <c r="G655" s="4" t="s">
        <v>1907</v>
      </c>
      <c r="H655" s="3" t="s">
        <v>1429</v>
      </c>
      <c r="I655" s="27">
        <v>20.549662000000001</v>
      </c>
      <c r="J655" s="27">
        <v>-100.787655</v>
      </c>
      <c r="K655" s="3"/>
      <c r="L655" s="5" t="str">
        <f t="shared" si="22"/>
        <v>Ver en Google Maps</v>
      </c>
      <c r="M655" s="15">
        <v>1</v>
      </c>
      <c r="O655" s="1">
        <f>DAY(Tabla1[[#This Row],[Fecha de rev]])</f>
        <v>0</v>
      </c>
      <c r="P655" s="1">
        <f>MONTH(Tabla1[[#This Row],[Fecha de rev]])</f>
        <v>1</v>
      </c>
      <c r="Q655" s="1">
        <f>YEAR(Tabla1[[#This Row],[Fecha de rev]])</f>
        <v>1900</v>
      </c>
      <c r="Z655" s="1" t="str">
        <f>IF(Tabla1[[#This Row],[Bajada]] &lt; 14, "no", "si")</f>
        <v>no</v>
      </c>
      <c r="AF655" s="1"/>
    </row>
    <row r="656" spans="1:32" x14ac:dyDescent="0.2">
      <c r="A656" s="14">
        <v>790</v>
      </c>
      <c r="B656" s="3" t="s">
        <v>1205</v>
      </c>
      <c r="C656" s="27" t="s">
        <v>429</v>
      </c>
      <c r="D656" s="27" t="s">
        <v>15</v>
      </c>
      <c r="E656" s="4" t="s">
        <v>1685</v>
      </c>
      <c r="F656" s="4" t="s">
        <v>1686</v>
      </c>
      <c r="G656" s="4" t="s">
        <v>1869</v>
      </c>
      <c r="H656" s="3" t="s">
        <v>1429</v>
      </c>
      <c r="I656" s="27">
        <v>20.526958</v>
      </c>
      <c r="J656" s="27">
        <v>-100.795163</v>
      </c>
      <c r="K656" s="3"/>
      <c r="L656" s="5" t="str">
        <f t="shared" si="22"/>
        <v>Ver en Google Maps</v>
      </c>
      <c r="M656" s="15">
        <v>2</v>
      </c>
      <c r="O656" s="1">
        <f>DAY(Tabla1[[#This Row],[Fecha de rev]])</f>
        <v>0</v>
      </c>
      <c r="P656" s="1">
        <f>MONTH(Tabla1[[#This Row],[Fecha de rev]])</f>
        <v>1</v>
      </c>
      <c r="Q656" s="1">
        <f>YEAR(Tabla1[[#This Row],[Fecha de rev]])</f>
        <v>1900</v>
      </c>
      <c r="Z656" s="1" t="str">
        <f>IF(Tabla1[[#This Row],[Bajada]] &lt; 14, "no", "si")</f>
        <v>no</v>
      </c>
      <c r="AF656" s="1"/>
    </row>
    <row r="657" spans="1:32" x14ac:dyDescent="0.2">
      <c r="A657" s="14">
        <v>793</v>
      </c>
      <c r="B657" s="3" t="s">
        <v>1205</v>
      </c>
      <c r="C657" s="27" t="s">
        <v>429</v>
      </c>
      <c r="D657" s="27" t="s">
        <v>132</v>
      </c>
      <c r="E657" s="4" t="s">
        <v>1687</v>
      </c>
      <c r="F657" s="4" t="s">
        <v>1688</v>
      </c>
      <c r="G657" s="4" t="s">
        <v>1908</v>
      </c>
      <c r="H657" s="3" t="s">
        <v>1429</v>
      </c>
      <c r="I657" s="27">
        <v>20.501415000000001</v>
      </c>
      <c r="J657" s="27">
        <v>-100.82653999999999</v>
      </c>
      <c r="K657" s="3"/>
      <c r="L657" s="5" t="str">
        <f t="shared" si="22"/>
        <v>Ver en Google Maps</v>
      </c>
      <c r="M657" s="15">
        <v>2</v>
      </c>
      <c r="O657" s="1">
        <f>DAY(Tabla1[[#This Row],[Fecha de rev]])</f>
        <v>0</v>
      </c>
      <c r="P657" s="1">
        <f>MONTH(Tabla1[[#This Row],[Fecha de rev]])</f>
        <v>1</v>
      </c>
      <c r="Q657" s="1">
        <f>YEAR(Tabla1[[#This Row],[Fecha de rev]])</f>
        <v>1900</v>
      </c>
      <c r="Z657" s="1" t="str">
        <f>IF(Tabla1[[#This Row],[Bajada]] &lt; 14, "no", "si")</f>
        <v>no</v>
      </c>
      <c r="AF657" s="1"/>
    </row>
    <row r="658" spans="1:32" x14ac:dyDescent="0.2">
      <c r="A658" s="14">
        <v>795</v>
      </c>
      <c r="B658" s="3" t="s">
        <v>1205</v>
      </c>
      <c r="C658" s="27" t="s">
        <v>429</v>
      </c>
      <c r="D658" s="27" t="s">
        <v>16</v>
      </c>
      <c r="E658" s="4" t="s">
        <v>1689</v>
      </c>
      <c r="F658" s="4" t="s">
        <v>1690</v>
      </c>
      <c r="G658" s="4" t="s">
        <v>1106</v>
      </c>
      <c r="H658" s="3" t="s">
        <v>1429</v>
      </c>
      <c r="I658" s="27">
        <v>20.522959</v>
      </c>
      <c r="J658" s="27">
        <v>-100.808241</v>
      </c>
      <c r="K658" s="3" t="s">
        <v>139</v>
      </c>
      <c r="L658" s="5" t="str">
        <f t="shared" si="22"/>
        <v>Ver en Google Maps</v>
      </c>
      <c r="M658" s="15">
        <v>1</v>
      </c>
      <c r="N658" s="7"/>
      <c r="O658" s="1">
        <f>DAY(Tabla1[[#This Row],[Fecha de rev]])</f>
        <v>0</v>
      </c>
      <c r="P658" s="1">
        <f>MONTH(Tabla1[[#This Row],[Fecha de rev]])</f>
        <v>1</v>
      </c>
      <c r="Q658" s="1">
        <f>YEAR(Tabla1[[#This Row],[Fecha de rev]])</f>
        <v>1900</v>
      </c>
      <c r="R658" s="1">
        <v>2</v>
      </c>
      <c r="S658" s="1" t="s">
        <v>138</v>
      </c>
      <c r="T658" s="1" t="s">
        <v>138</v>
      </c>
      <c r="U658" s="1" t="s">
        <v>138</v>
      </c>
      <c r="V658" s="1" t="s">
        <v>138</v>
      </c>
      <c r="W658" s="1" t="s">
        <v>138</v>
      </c>
      <c r="X658" s="1" t="s">
        <v>138</v>
      </c>
      <c r="Y658" s="1" t="s">
        <v>138</v>
      </c>
      <c r="Z658" s="1" t="str">
        <f>IF(Tabla1[[#This Row],[Bajada]] &lt; 14, "no", "si")</f>
        <v>no</v>
      </c>
      <c r="AC658" s="2" t="s">
        <v>2420</v>
      </c>
      <c r="AD658" s="2" t="s">
        <v>1404</v>
      </c>
      <c r="AE658" s="1">
        <f t="shared" si="23"/>
        <v>7</v>
      </c>
      <c r="AF658" s="1"/>
    </row>
    <row r="659" spans="1:32" x14ac:dyDescent="0.2">
      <c r="A659" s="14">
        <v>797</v>
      </c>
      <c r="B659" s="3" t="s">
        <v>1205</v>
      </c>
      <c r="C659" s="27" t="s">
        <v>429</v>
      </c>
      <c r="D659" s="27" t="s">
        <v>16</v>
      </c>
      <c r="E659" s="4" t="s">
        <v>1691</v>
      </c>
      <c r="F659" s="4" t="s">
        <v>1692</v>
      </c>
      <c r="G659" s="4" t="s">
        <v>1909</v>
      </c>
      <c r="H659" s="3" t="s">
        <v>1429</v>
      </c>
      <c r="I659" s="27">
        <v>20.550128999999998</v>
      </c>
      <c r="J659" s="27">
        <v>-100.781238</v>
      </c>
      <c r="K659" s="3"/>
      <c r="L659" s="5" t="str">
        <f t="shared" si="22"/>
        <v>Ver en Google Maps</v>
      </c>
      <c r="M659" s="15">
        <v>1</v>
      </c>
      <c r="O659" s="1">
        <f>DAY(Tabla1[[#This Row],[Fecha de rev]])</f>
        <v>0</v>
      </c>
      <c r="P659" s="1">
        <f>MONTH(Tabla1[[#This Row],[Fecha de rev]])</f>
        <v>1</v>
      </c>
      <c r="Q659" s="1">
        <f>YEAR(Tabla1[[#This Row],[Fecha de rev]])</f>
        <v>1900</v>
      </c>
      <c r="Z659" s="1" t="str">
        <f>IF(Tabla1[[#This Row],[Bajada]] &lt; 14, "no", "si")</f>
        <v>no</v>
      </c>
      <c r="AF659" s="1"/>
    </row>
    <row r="660" spans="1:32" x14ac:dyDescent="0.2">
      <c r="A660" s="14">
        <v>823</v>
      </c>
      <c r="B660" s="3" t="s">
        <v>1205</v>
      </c>
      <c r="C660" s="27" t="s">
        <v>429</v>
      </c>
      <c r="D660" s="27" t="s">
        <v>16</v>
      </c>
      <c r="E660" s="4" t="s">
        <v>1693</v>
      </c>
      <c r="F660" s="4" t="s">
        <v>1694</v>
      </c>
      <c r="G660" s="4" t="s">
        <v>1791</v>
      </c>
      <c r="H660" s="3" t="s">
        <v>1429</v>
      </c>
      <c r="I660" s="27">
        <v>20.563037999999999</v>
      </c>
      <c r="J660" s="27">
        <v>-100.801464</v>
      </c>
      <c r="K660" s="3"/>
      <c r="L660" s="5" t="str">
        <f t="shared" si="22"/>
        <v>Ver en Google Maps</v>
      </c>
      <c r="M660" s="15">
        <v>1</v>
      </c>
      <c r="O660" s="1">
        <f>DAY(Tabla1[[#This Row],[Fecha de rev]])</f>
        <v>0</v>
      </c>
      <c r="P660" s="1">
        <f>MONTH(Tabla1[[#This Row],[Fecha de rev]])</f>
        <v>1</v>
      </c>
      <c r="Q660" s="1">
        <f>YEAR(Tabla1[[#This Row],[Fecha de rev]])</f>
        <v>1900</v>
      </c>
      <c r="Z660" s="1" t="str">
        <f>IF(Tabla1[[#This Row],[Bajada]] &lt; 14, "no", "si")</f>
        <v>no</v>
      </c>
      <c r="AF660" s="1"/>
    </row>
    <row r="661" spans="1:32" x14ac:dyDescent="0.2">
      <c r="A661" s="14">
        <v>827</v>
      </c>
      <c r="B661" s="3" t="s">
        <v>1205</v>
      </c>
      <c r="C661" s="27" t="s">
        <v>14</v>
      </c>
      <c r="D661" s="27" t="s">
        <v>404</v>
      </c>
      <c r="E661" s="4" t="s">
        <v>1695</v>
      </c>
      <c r="F661" s="4" t="s">
        <v>1696</v>
      </c>
      <c r="G661" s="4" t="s">
        <v>1897</v>
      </c>
      <c r="H661" s="3" t="s">
        <v>1429</v>
      </c>
      <c r="I661" s="27">
        <v>20.523942000000002</v>
      </c>
      <c r="J661" s="27">
        <v>-100.849571</v>
      </c>
      <c r="K661" s="3"/>
      <c r="L661" s="5" t="str">
        <f t="shared" si="22"/>
        <v>Ver en Google Maps</v>
      </c>
      <c r="M661" s="15">
        <v>1</v>
      </c>
      <c r="O661" s="1">
        <f>DAY(Tabla1[[#This Row],[Fecha de rev]])</f>
        <v>0</v>
      </c>
      <c r="P661" s="1">
        <f>MONTH(Tabla1[[#This Row],[Fecha de rev]])</f>
        <v>1</v>
      </c>
      <c r="Q661" s="1">
        <f>YEAR(Tabla1[[#This Row],[Fecha de rev]])</f>
        <v>1900</v>
      </c>
      <c r="Z661" s="1" t="str">
        <f>IF(Tabla1[[#This Row],[Bajada]] &lt; 14, "no", "si")</f>
        <v>no</v>
      </c>
      <c r="AF661" s="1"/>
    </row>
    <row r="662" spans="1:32" x14ac:dyDescent="0.2">
      <c r="A662" s="14">
        <v>850</v>
      </c>
      <c r="B662" s="3" t="s">
        <v>1205</v>
      </c>
      <c r="C662" s="27" t="s">
        <v>14</v>
      </c>
      <c r="D662" s="27" t="s">
        <v>404</v>
      </c>
      <c r="E662" s="4" t="s">
        <v>1697</v>
      </c>
      <c r="F662" s="4" t="s">
        <v>1698</v>
      </c>
      <c r="G662" s="4" t="s">
        <v>1910</v>
      </c>
      <c r="H662" s="3" t="s">
        <v>1429</v>
      </c>
      <c r="I662" s="27">
        <v>20.504519999999999</v>
      </c>
      <c r="J662" s="27">
        <v>-100.80603000000001</v>
      </c>
      <c r="K662" s="3"/>
      <c r="L662" s="5" t="str">
        <f t="shared" si="22"/>
        <v>Ver en Google Maps</v>
      </c>
      <c r="M662" s="15">
        <v>1</v>
      </c>
      <c r="O662" s="1">
        <f>DAY(Tabla1[[#This Row],[Fecha de rev]])</f>
        <v>0</v>
      </c>
      <c r="P662" s="1">
        <f>MONTH(Tabla1[[#This Row],[Fecha de rev]])</f>
        <v>1</v>
      </c>
      <c r="Q662" s="1">
        <f>YEAR(Tabla1[[#This Row],[Fecha de rev]])</f>
        <v>1900</v>
      </c>
      <c r="Z662" s="1" t="str">
        <f>IF(Tabla1[[#This Row],[Bajada]] &lt; 14, "no", "si")</f>
        <v>no</v>
      </c>
      <c r="AF662" s="1"/>
    </row>
    <row r="663" spans="1:32" x14ac:dyDescent="0.2">
      <c r="A663" s="14">
        <v>862</v>
      </c>
      <c r="B663" s="3" t="s">
        <v>1205</v>
      </c>
      <c r="C663" s="27" t="s">
        <v>14</v>
      </c>
      <c r="D663" s="27" t="s">
        <v>404</v>
      </c>
      <c r="E663" s="4" t="s">
        <v>1699</v>
      </c>
      <c r="F663" s="4" t="s">
        <v>1700</v>
      </c>
      <c r="G663" s="4" t="s">
        <v>360</v>
      </c>
      <c r="H663" s="3" t="s">
        <v>1429</v>
      </c>
      <c r="I663" s="27">
        <v>20.518111000000001</v>
      </c>
      <c r="J663" s="27">
        <v>-100.81632399999999</v>
      </c>
      <c r="K663" s="3" t="s">
        <v>139</v>
      </c>
      <c r="L663" s="5" t="str">
        <f t="shared" si="22"/>
        <v>Ver en Google Maps</v>
      </c>
      <c r="M663" s="15">
        <v>1</v>
      </c>
      <c r="N663" s="7"/>
      <c r="O663" s="1">
        <f>DAY(Tabla1[[#This Row],[Fecha de rev]])</f>
        <v>0</v>
      </c>
      <c r="P663" s="1">
        <f>MONTH(Tabla1[[#This Row],[Fecha de rev]])</f>
        <v>1</v>
      </c>
      <c r="Q663" s="1">
        <f>YEAR(Tabla1[[#This Row],[Fecha de rev]])</f>
        <v>1900</v>
      </c>
      <c r="R663" s="1">
        <v>2</v>
      </c>
      <c r="S663" s="1" t="s">
        <v>138</v>
      </c>
      <c r="T663" s="1" t="s">
        <v>138</v>
      </c>
      <c r="U663" s="1" t="s">
        <v>138</v>
      </c>
      <c r="V663" s="1" t="s">
        <v>138</v>
      </c>
      <c r="W663" s="1" t="s">
        <v>138</v>
      </c>
      <c r="X663" s="1" t="s">
        <v>138</v>
      </c>
      <c r="Y663" s="1" t="s">
        <v>138</v>
      </c>
      <c r="Z663" s="1" t="str">
        <f>IF(Tabla1[[#This Row],[Bajada]] &lt; 14, "no", "si")</f>
        <v>no</v>
      </c>
      <c r="AC663" s="2" t="s">
        <v>1413</v>
      </c>
      <c r="AD663" s="2" t="s">
        <v>1404</v>
      </c>
      <c r="AE663" s="1">
        <f t="shared" si="23"/>
        <v>7</v>
      </c>
      <c r="AF663" s="1"/>
    </row>
    <row r="664" spans="1:32" x14ac:dyDescent="0.2">
      <c r="A664" s="14">
        <v>864</v>
      </c>
      <c r="B664" s="3" t="s">
        <v>1205</v>
      </c>
      <c r="C664" s="27" t="s">
        <v>14</v>
      </c>
      <c r="D664" s="27" t="s">
        <v>735</v>
      </c>
      <c r="E664" s="4" t="s">
        <v>1701</v>
      </c>
      <c r="F664" s="4" t="s">
        <v>1702</v>
      </c>
      <c r="G664" s="4" t="s">
        <v>1911</v>
      </c>
      <c r="H664" s="3" t="s">
        <v>1429</v>
      </c>
      <c r="I664" s="27">
        <v>20.496112</v>
      </c>
      <c r="J664" s="27">
        <v>-100.80414500000001</v>
      </c>
      <c r="K664" s="3"/>
      <c r="L664" s="5" t="str">
        <f t="shared" si="22"/>
        <v>Ver en Google Maps</v>
      </c>
      <c r="M664" s="15">
        <v>2</v>
      </c>
      <c r="O664" s="1">
        <f>DAY(Tabla1[[#This Row],[Fecha de rev]])</f>
        <v>0</v>
      </c>
      <c r="P664" s="1">
        <f>MONTH(Tabla1[[#This Row],[Fecha de rev]])</f>
        <v>1</v>
      </c>
      <c r="Q664" s="1">
        <f>YEAR(Tabla1[[#This Row],[Fecha de rev]])</f>
        <v>1900</v>
      </c>
      <c r="Z664" s="1" t="str">
        <f>IF(Tabla1[[#This Row],[Bajada]] &lt; 14, "no", "si")</f>
        <v>no</v>
      </c>
      <c r="AF664" s="1"/>
    </row>
    <row r="665" spans="1:32" x14ac:dyDescent="0.2">
      <c r="A665" s="14">
        <v>873</v>
      </c>
      <c r="B665" s="3" t="s">
        <v>1205</v>
      </c>
      <c r="C665" s="27" t="s">
        <v>14</v>
      </c>
      <c r="D665" s="27" t="s">
        <v>735</v>
      </c>
      <c r="E665" s="4" t="s">
        <v>1703</v>
      </c>
      <c r="F665" s="4" t="s">
        <v>1704</v>
      </c>
      <c r="G665" s="4" t="s">
        <v>1792</v>
      </c>
      <c r="H665" s="3" t="s">
        <v>1429</v>
      </c>
      <c r="I665" s="27">
        <v>20.507636000000002</v>
      </c>
      <c r="J665" s="27">
        <v>-100.828693</v>
      </c>
      <c r="K665" s="3"/>
      <c r="L665" s="5" t="str">
        <f t="shared" si="22"/>
        <v>Ver en Google Maps</v>
      </c>
      <c r="M665" s="15">
        <v>2</v>
      </c>
      <c r="O665" s="1">
        <f>DAY(Tabla1[[#This Row],[Fecha de rev]])</f>
        <v>0</v>
      </c>
      <c r="P665" s="1">
        <f>MONTH(Tabla1[[#This Row],[Fecha de rev]])</f>
        <v>1</v>
      </c>
      <c r="Q665" s="1">
        <f>YEAR(Tabla1[[#This Row],[Fecha de rev]])</f>
        <v>1900</v>
      </c>
      <c r="Z665" s="1" t="str">
        <f>IF(Tabla1[[#This Row],[Bajada]] &lt; 14, "no", "si")</f>
        <v>no</v>
      </c>
      <c r="AF665" s="1"/>
    </row>
    <row r="666" spans="1:32" x14ac:dyDescent="0.2">
      <c r="A666" s="14">
        <v>876</v>
      </c>
      <c r="B666" s="3" t="s">
        <v>1205</v>
      </c>
      <c r="C666" s="27" t="s">
        <v>14</v>
      </c>
      <c r="D666" s="27" t="s">
        <v>404</v>
      </c>
      <c r="E666" s="4" t="s">
        <v>1705</v>
      </c>
      <c r="F666" s="4" t="s">
        <v>1706</v>
      </c>
      <c r="G666" s="4" t="s">
        <v>360</v>
      </c>
      <c r="H666" s="3" t="s">
        <v>1429</v>
      </c>
      <c r="I666" s="27">
        <v>20.518196</v>
      </c>
      <c r="J666" s="27">
        <v>-100.81640299999999</v>
      </c>
      <c r="K666" s="3" t="s">
        <v>139</v>
      </c>
      <c r="L666" s="5" t="str">
        <f t="shared" si="22"/>
        <v>Ver en Google Maps</v>
      </c>
      <c r="M666" s="15">
        <v>1</v>
      </c>
      <c r="N666" s="7"/>
      <c r="O666" s="1">
        <f>DAY(Tabla1[[#This Row],[Fecha de rev]])</f>
        <v>0</v>
      </c>
      <c r="P666" s="1">
        <f>MONTH(Tabla1[[#This Row],[Fecha de rev]])</f>
        <v>1</v>
      </c>
      <c r="Q666" s="1">
        <f>YEAR(Tabla1[[#This Row],[Fecha de rev]])</f>
        <v>1900</v>
      </c>
      <c r="R666" s="1">
        <v>2</v>
      </c>
      <c r="S666" s="1" t="s">
        <v>138</v>
      </c>
      <c r="T666" s="1" t="s">
        <v>138</v>
      </c>
      <c r="U666" s="1" t="s">
        <v>138</v>
      </c>
      <c r="V666" s="1" t="s">
        <v>138</v>
      </c>
      <c r="W666" s="1" t="s">
        <v>138</v>
      </c>
      <c r="X666" s="1" t="s">
        <v>138</v>
      </c>
      <c r="Y666" s="1" t="s">
        <v>138</v>
      </c>
      <c r="Z666" s="1" t="str">
        <f>IF(Tabla1[[#This Row],[Bajada]] &lt; 14, "no", "si")</f>
        <v>no</v>
      </c>
      <c r="AC666" s="2" t="s">
        <v>968</v>
      </c>
      <c r="AD666" s="2" t="s">
        <v>1404</v>
      </c>
      <c r="AE666" s="1">
        <f t="shared" si="23"/>
        <v>7</v>
      </c>
      <c r="AF666" s="1"/>
    </row>
    <row r="667" spans="1:32" x14ac:dyDescent="0.2">
      <c r="A667" s="14">
        <v>880</v>
      </c>
      <c r="B667" s="3" t="s">
        <v>1205</v>
      </c>
      <c r="C667" s="27" t="s">
        <v>14</v>
      </c>
      <c r="D667" s="27" t="s">
        <v>404</v>
      </c>
      <c r="E667" s="4" t="s">
        <v>1707</v>
      </c>
      <c r="F667" s="4" t="s">
        <v>1708</v>
      </c>
      <c r="G667" s="4" t="s">
        <v>1115</v>
      </c>
      <c r="H667" s="3" t="s">
        <v>1429</v>
      </c>
      <c r="I667" s="27">
        <v>20.5214</v>
      </c>
      <c r="J667" s="27">
        <v>-100.8314</v>
      </c>
      <c r="K667" s="3"/>
      <c r="L667" s="5" t="str">
        <f t="shared" si="22"/>
        <v>Ver en Google Maps</v>
      </c>
      <c r="M667" s="15">
        <v>2</v>
      </c>
      <c r="O667" s="1">
        <f>DAY(Tabla1[[#This Row],[Fecha de rev]])</f>
        <v>0</v>
      </c>
      <c r="P667" s="1">
        <f>MONTH(Tabla1[[#This Row],[Fecha de rev]])</f>
        <v>1</v>
      </c>
      <c r="Q667" s="1">
        <f>YEAR(Tabla1[[#This Row],[Fecha de rev]])</f>
        <v>1900</v>
      </c>
      <c r="Z667" s="1" t="str">
        <f>IF(Tabla1[[#This Row],[Bajada]] &lt; 14, "no", "si")</f>
        <v>no</v>
      </c>
      <c r="AF667" s="1"/>
    </row>
    <row r="668" spans="1:32" x14ac:dyDescent="0.2">
      <c r="A668" s="14">
        <v>885</v>
      </c>
      <c r="B668" s="3" t="s">
        <v>1205</v>
      </c>
      <c r="C668" s="27" t="s">
        <v>18</v>
      </c>
      <c r="D668" s="27" t="s">
        <v>404</v>
      </c>
      <c r="E668" s="4" t="s">
        <v>1709</v>
      </c>
      <c r="F668" s="4" t="s">
        <v>1710</v>
      </c>
      <c r="G668" s="4" t="s">
        <v>1912</v>
      </c>
      <c r="H668" s="3" t="s">
        <v>1429</v>
      </c>
      <c r="I668" s="27">
        <v>20.518380000000001</v>
      </c>
      <c r="J668" s="27">
        <v>-100.83014</v>
      </c>
      <c r="K668" s="3" t="s">
        <v>139</v>
      </c>
      <c r="L668" s="5" t="str">
        <f t="shared" si="22"/>
        <v>Ver en Google Maps</v>
      </c>
      <c r="M668" s="15">
        <v>1</v>
      </c>
      <c r="N668" s="7"/>
      <c r="O668" s="1">
        <f>DAY(Tabla1[[#This Row],[Fecha de rev]])</f>
        <v>0</v>
      </c>
      <c r="P668" s="1">
        <f>MONTH(Tabla1[[#This Row],[Fecha de rev]])</f>
        <v>1</v>
      </c>
      <c r="Q668" s="1">
        <f>YEAR(Tabla1[[#This Row],[Fecha de rev]])</f>
        <v>1900</v>
      </c>
      <c r="R668" s="1">
        <v>2</v>
      </c>
      <c r="S668" s="1" t="s">
        <v>138</v>
      </c>
      <c r="T668" s="1" t="s">
        <v>138</v>
      </c>
      <c r="U668" s="1" t="s">
        <v>138</v>
      </c>
      <c r="V668" s="1" t="s">
        <v>138</v>
      </c>
      <c r="W668" s="1" t="s">
        <v>138</v>
      </c>
      <c r="X668" s="1" t="s">
        <v>138</v>
      </c>
      <c r="Y668" s="1" t="s">
        <v>138</v>
      </c>
      <c r="Z668" s="1" t="str">
        <f>IF(Tabla1[[#This Row],[Bajada]] &lt; 14, "no", "si")</f>
        <v>no</v>
      </c>
      <c r="AC668" s="2" t="s">
        <v>968</v>
      </c>
      <c r="AD668" s="2" t="s">
        <v>1404</v>
      </c>
      <c r="AE668" s="1">
        <f t="shared" si="23"/>
        <v>7</v>
      </c>
      <c r="AF668" s="1"/>
    </row>
    <row r="669" spans="1:32" x14ac:dyDescent="0.2">
      <c r="A669" s="14">
        <v>889</v>
      </c>
      <c r="B669" s="3" t="s">
        <v>1205</v>
      </c>
      <c r="C669" s="27" t="s">
        <v>14</v>
      </c>
      <c r="D669" s="27" t="s">
        <v>404</v>
      </c>
      <c r="E669" s="4" t="s">
        <v>1711</v>
      </c>
      <c r="F669" s="4" t="s">
        <v>1712</v>
      </c>
      <c r="G669" s="4" t="s">
        <v>360</v>
      </c>
      <c r="H669" s="3" t="s">
        <v>1429</v>
      </c>
      <c r="I669" s="27">
        <v>20.518128000000001</v>
      </c>
      <c r="J669" s="27">
        <v>-100.816323</v>
      </c>
      <c r="K669" s="3" t="s">
        <v>139</v>
      </c>
      <c r="L669" s="5" t="str">
        <f t="shared" si="22"/>
        <v>Ver en Google Maps</v>
      </c>
      <c r="M669" s="15">
        <v>1</v>
      </c>
      <c r="N669" s="7"/>
      <c r="O669" s="1">
        <f>DAY(Tabla1[[#This Row],[Fecha de rev]])</f>
        <v>0</v>
      </c>
      <c r="P669" s="1">
        <f>MONTH(Tabla1[[#This Row],[Fecha de rev]])</f>
        <v>1</v>
      </c>
      <c r="Q669" s="1">
        <f>YEAR(Tabla1[[#This Row],[Fecha de rev]])</f>
        <v>1900</v>
      </c>
      <c r="R669" s="1">
        <v>2</v>
      </c>
      <c r="S669" s="1" t="s">
        <v>138</v>
      </c>
      <c r="T669" s="1" t="s">
        <v>138</v>
      </c>
      <c r="U669" s="1" t="s">
        <v>138</v>
      </c>
      <c r="V669" s="1" t="s">
        <v>138</v>
      </c>
      <c r="W669" s="1" t="s">
        <v>138</v>
      </c>
      <c r="X669" s="1" t="s">
        <v>138</v>
      </c>
      <c r="Y669" s="1" t="s">
        <v>138</v>
      </c>
      <c r="Z669" s="1" t="str">
        <f>IF(Tabla1[[#This Row],[Bajada]] &lt; 14, "no", "si")</f>
        <v>no</v>
      </c>
      <c r="AC669" s="2" t="s">
        <v>968</v>
      </c>
      <c r="AD669" s="2" t="s">
        <v>1404</v>
      </c>
      <c r="AE669" s="1">
        <f t="shared" si="23"/>
        <v>7</v>
      </c>
      <c r="AF669" s="1"/>
    </row>
    <row r="670" spans="1:32" x14ac:dyDescent="0.2">
      <c r="A670" s="14">
        <v>891</v>
      </c>
      <c r="B670" s="3" t="s">
        <v>1205</v>
      </c>
      <c r="C670" s="27" t="s">
        <v>14</v>
      </c>
      <c r="D670" s="27" t="s">
        <v>404</v>
      </c>
      <c r="E670" s="4" t="s">
        <v>1713</v>
      </c>
      <c r="F670" s="4" t="s">
        <v>1714</v>
      </c>
      <c r="G670" s="4" t="s">
        <v>1853</v>
      </c>
      <c r="H670" s="3" t="s">
        <v>1429</v>
      </c>
      <c r="I670" s="27">
        <v>20.539065000000001</v>
      </c>
      <c r="J670" s="27">
        <v>-100.839404</v>
      </c>
      <c r="K670" s="3"/>
      <c r="L670" s="5" t="str">
        <f t="shared" si="22"/>
        <v>Ver en Google Maps</v>
      </c>
      <c r="M670" s="15">
        <v>1</v>
      </c>
      <c r="O670" s="1">
        <f>DAY(Tabla1[[#This Row],[Fecha de rev]])</f>
        <v>0</v>
      </c>
      <c r="P670" s="1">
        <f>MONTH(Tabla1[[#This Row],[Fecha de rev]])</f>
        <v>1</v>
      </c>
      <c r="Q670" s="1">
        <f>YEAR(Tabla1[[#This Row],[Fecha de rev]])</f>
        <v>1900</v>
      </c>
      <c r="Z670" s="1" t="str">
        <f>IF(Tabla1[[#This Row],[Bajada]] &lt; 14, "no", "si")</f>
        <v>no</v>
      </c>
      <c r="AF670" s="1"/>
    </row>
    <row r="671" spans="1:32" x14ac:dyDescent="0.2">
      <c r="A671" s="14">
        <v>894</v>
      </c>
      <c r="B671" s="3" t="s">
        <v>1205</v>
      </c>
      <c r="C671" s="27" t="s">
        <v>14</v>
      </c>
      <c r="D671" s="27" t="s">
        <v>404</v>
      </c>
      <c r="E671" s="4" t="s">
        <v>1715</v>
      </c>
      <c r="F671" s="4" t="s">
        <v>1716</v>
      </c>
      <c r="G671" s="4" t="s">
        <v>1913</v>
      </c>
      <c r="H671" s="3" t="s">
        <v>1429</v>
      </c>
      <c r="I671" s="27">
        <v>20.518692999999999</v>
      </c>
      <c r="J671" s="27">
        <v>-100.83568699999999</v>
      </c>
      <c r="K671" s="3"/>
      <c r="L671" s="5" t="str">
        <f t="shared" si="22"/>
        <v>Ver en Google Maps</v>
      </c>
      <c r="M671" s="15">
        <v>1</v>
      </c>
      <c r="O671" s="1">
        <f>DAY(Tabla1[[#This Row],[Fecha de rev]])</f>
        <v>0</v>
      </c>
      <c r="P671" s="1">
        <f>MONTH(Tabla1[[#This Row],[Fecha de rev]])</f>
        <v>1</v>
      </c>
      <c r="Q671" s="1">
        <f>YEAR(Tabla1[[#This Row],[Fecha de rev]])</f>
        <v>1900</v>
      </c>
      <c r="Z671" s="1" t="str">
        <f>IF(Tabla1[[#This Row],[Bajada]] &lt; 14, "no", "si")</f>
        <v>no</v>
      </c>
      <c r="AF671" s="1"/>
    </row>
    <row r="672" spans="1:32" x14ac:dyDescent="0.2">
      <c r="A672" s="14">
        <v>902</v>
      </c>
      <c r="B672" s="3" t="s">
        <v>1205</v>
      </c>
      <c r="C672" s="27" t="s">
        <v>14</v>
      </c>
      <c r="D672" s="27" t="s">
        <v>404</v>
      </c>
      <c r="E672" s="4" t="s">
        <v>1717</v>
      </c>
      <c r="F672" s="4" t="s">
        <v>1718</v>
      </c>
      <c r="G672" s="4" t="s">
        <v>1897</v>
      </c>
      <c r="H672" s="3" t="s">
        <v>1429</v>
      </c>
      <c r="I672" s="27">
        <v>20.523900000000001</v>
      </c>
      <c r="J672" s="27">
        <v>-100.84948</v>
      </c>
      <c r="K672" s="3"/>
      <c r="L672" s="5" t="str">
        <f t="shared" si="22"/>
        <v>Ver en Google Maps</v>
      </c>
      <c r="M672" s="15">
        <v>1</v>
      </c>
      <c r="O672" s="1">
        <f>DAY(Tabla1[[#This Row],[Fecha de rev]])</f>
        <v>0</v>
      </c>
      <c r="P672" s="1">
        <f>MONTH(Tabla1[[#This Row],[Fecha de rev]])</f>
        <v>1</v>
      </c>
      <c r="Q672" s="1">
        <f>YEAR(Tabla1[[#This Row],[Fecha de rev]])</f>
        <v>1900</v>
      </c>
      <c r="Z672" s="1" t="str">
        <f>IF(Tabla1[[#This Row],[Bajada]] &lt; 14, "no", "si")</f>
        <v>no</v>
      </c>
      <c r="AF672" s="1"/>
    </row>
    <row r="673" spans="1:32" x14ac:dyDescent="0.2">
      <c r="A673" s="14">
        <v>914</v>
      </c>
      <c r="B673" s="3" t="s">
        <v>1205</v>
      </c>
      <c r="C673" s="27" t="s">
        <v>429</v>
      </c>
      <c r="D673" s="27" t="s">
        <v>16</v>
      </c>
      <c r="E673" s="4" t="s">
        <v>1719</v>
      </c>
      <c r="F673" s="4" t="s">
        <v>1720</v>
      </c>
      <c r="G673" s="4" t="s">
        <v>1782</v>
      </c>
      <c r="H673" s="3" t="s">
        <v>1429</v>
      </c>
      <c r="I673" s="27">
        <v>20.553056999999999</v>
      </c>
      <c r="J673" s="27">
        <v>-100.847567</v>
      </c>
      <c r="K673" s="3"/>
      <c r="L673" s="5" t="str">
        <f t="shared" si="22"/>
        <v>Ver en Google Maps</v>
      </c>
      <c r="M673" s="15">
        <v>1</v>
      </c>
      <c r="O673" s="1">
        <f>DAY(Tabla1[[#This Row],[Fecha de rev]])</f>
        <v>0</v>
      </c>
      <c r="P673" s="1">
        <f>MONTH(Tabla1[[#This Row],[Fecha de rev]])</f>
        <v>1</v>
      </c>
      <c r="Q673" s="1">
        <f>YEAR(Tabla1[[#This Row],[Fecha de rev]])</f>
        <v>1900</v>
      </c>
      <c r="Z673" s="1" t="str">
        <f>IF(Tabla1[[#This Row],[Bajada]] &lt; 14, "no", "si")</f>
        <v>no</v>
      </c>
      <c r="AF673" s="1"/>
    </row>
    <row r="674" spans="1:32" x14ac:dyDescent="0.2">
      <c r="A674" s="14">
        <v>921</v>
      </c>
      <c r="B674" s="3" t="s">
        <v>1205</v>
      </c>
      <c r="C674" s="27" t="s">
        <v>429</v>
      </c>
      <c r="D674" s="27" t="s">
        <v>336</v>
      </c>
      <c r="E674" s="4" t="s">
        <v>1721</v>
      </c>
      <c r="F674" s="4" t="s">
        <v>1722</v>
      </c>
      <c r="G674" s="4" t="s">
        <v>1069</v>
      </c>
      <c r="H674" s="3" t="s">
        <v>1429</v>
      </c>
      <c r="I674" s="27">
        <v>20.548596</v>
      </c>
      <c r="J674" s="27">
        <v>-100.787087</v>
      </c>
      <c r="K674" s="3"/>
      <c r="L674" s="5" t="str">
        <f t="shared" si="22"/>
        <v>Ver en Google Maps</v>
      </c>
      <c r="M674" s="15">
        <v>2</v>
      </c>
      <c r="O674" s="1">
        <f>DAY(Tabla1[[#This Row],[Fecha de rev]])</f>
        <v>0</v>
      </c>
      <c r="P674" s="1">
        <f>MONTH(Tabla1[[#This Row],[Fecha de rev]])</f>
        <v>1</v>
      </c>
      <c r="Q674" s="1">
        <f>YEAR(Tabla1[[#This Row],[Fecha de rev]])</f>
        <v>1900</v>
      </c>
      <c r="Z674" s="1" t="str">
        <f>IF(Tabla1[[#This Row],[Bajada]] &lt; 14, "no", "si")</f>
        <v>no</v>
      </c>
      <c r="AF674" s="1"/>
    </row>
    <row r="675" spans="1:32" x14ac:dyDescent="0.2">
      <c r="A675" s="14">
        <v>929</v>
      </c>
      <c r="B675" s="3" t="s">
        <v>1205</v>
      </c>
      <c r="C675" s="27" t="s">
        <v>429</v>
      </c>
      <c r="D675" s="27" t="s">
        <v>336</v>
      </c>
      <c r="E675" s="4" t="s">
        <v>1723</v>
      </c>
      <c r="F675" s="4" t="s">
        <v>1724</v>
      </c>
      <c r="G675" s="4" t="s">
        <v>1793</v>
      </c>
      <c r="H675" s="3" t="s">
        <v>1429</v>
      </c>
      <c r="I675" s="27">
        <v>20.514151999999999</v>
      </c>
      <c r="J675" s="27">
        <v>-100.823305</v>
      </c>
      <c r="K675" s="3"/>
      <c r="L675" s="5" t="str">
        <f t="shared" si="22"/>
        <v>Ver en Google Maps</v>
      </c>
      <c r="M675" s="15">
        <v>2</v>
      </c>
      <c r="O675" s="1">
        <f>DAY(Tabla1[[#This Row],[Fecha de rev]])</f>
        <v>0</v>
      </c>
      <c r="P675" s="1">
        <f>MONTH(Tabla1[[#This Row],[Fecha de rev]])</f>
        <v>1</v>
      </c>
      <c r="Q675" s="1">
        <f>YEAR(Tabla1[[#This Row],[Fecha de rev]])</f>
        <v>1900</v>
      </c>
      <c r="Z675" s="1" t="str">
        <f>IF(Tabla1[[#This Row],[Bajada]] &lt; 14, "no", "si")</f>
        <v>no</v>
      </c>
      <c r="AF675" s="1"/>
    </row>
    <row r="676" spans="1:32" x14ac:dyDescent="0.2">
      <c r="A676" s="14">
        <v>934</v>
      </c>
      <c r="B676" s="3" t="s">
        <v>1205</v>
      </c>
      <c r="C676" s="27" t="s">
        <v>429</v>
      </c>
      <c r="D676" s="27" t="s">
        <v>336</v>
      </c>
      <c r="E676" s="4" t="s">
        <v>1725</v>
      </c>
      <c r="F676" s="4" t="s">
        <v>1726</v>
      </c>
      <c r="G676" s="4" t="s">
        <v>1888</v>
      </c>
      <c r="H676" s="3" t="s">
        <v>1429</v>
      </c>
      <c r="I676" s="27">
        <v>20.537030000000001</v>
      </c>
      <c r="J676" s="27">
        <v>-100.80907000000001</v>
      </c>
      <c r="K676" s="3"/>
      <c r="L676" s="5" t="str">
        <f t="shared" si="22"/>
        <v>Ver en Google Maps</v>
      </c>
      <c r="M676" s="15">
        <v>3</v>
      </c>
      <c r="O676" s="1">
        <f>DAY(Tabla1[[#This Row],[Fecha de rev]])</f>
        <v>0</v>
      </c>
      <c r="P676" s="1">
        <f>MONTH(Tabla1[[#This Row],[Fecha de rev]])</f>
        <v>1</v>
      </c>
      <c r="Q676" s="1">
        <f>YEAR(Tabla1[[#This Row],[Fecha de rev]])</f>
        <v>1900</v>
      </c>
      <c r="Z676" s="1" t="str">
        <f>IF(Tabla1[[#This Row],[Bajada]] &lt; 14, "no", "si")</f>
        <v>no</v>
      </c>
      <c r="AF676" s="1"/>
    </row>
    <row r="677" spans="1:32" x14ac:dyDescent="0.2">
      <c r="A677" s="14">
        <v>941</v>
      </c>
      <c r="B677" s="3" t="s">
        <v>1205</v>
      </c>
      <c r="C677" s="27" t="s">
        <v>429</v>
      </c>
      <c r="D677" s="27" t="s">
        <v>132</v>
      </c>
      <c r="E677" s="4" t="s">
        <v>1727</v>
      </c>
      <c r="F677" s="4" t="s">
        <v>1728</v>
      </c>
      <c r="G677" s="4" t="s">
        <v>1843</v>
      </c>
      <c r="H677" s="3" t="s">
        <v>1429</v>
      </c>
      <c r="I677" s="27">
        <v>20.506502999999999</v>
      </c>
      <c r="J677" s="27">
        <v>-100.77705</v>
      </c>
      <c r="K677" s="3"/>
      <c r="L677" s="5" t="str">
        <f t="shared" si="22"/>
        <v>Ver en Google Maps</v>
      </c>
      <c r="M677" s="15">
        <v>2</v>
      </c>
      <c r="O677" s="1">
        <f>DAY(Tabla1[[#This Row],[Fecha de rev]])</f>
        <v>0</v>
      </c>
      <c r="P677" s="1">
        <f>MONTH(Tabla1[[#This Row],[Fecha de rev]])</f>
        <v>1</v>
      </c>
      <c r="Q677" s="1">
        <f>YEAR(Tabla1[[#This Row],[Fecha de rev]])</f>
        <v>1900</v>
      </c>
      <c r="Z677" s="1" t="str">
        <f>IF(Tabla1[[#This Row],[Bajada]] &lt; 14, "no", "si")</f>
        <v>no</v>
      </c>
      <c r="AF677" s="1"/>
    </row>
    <row r="678" spans="1:32" x14ac:dyDescent="0.2">
      <c r="A678" s="14">
        <v>942</v>
      </c>
      <c r="B678" s="3" t="s">
        <v>1205</v>
      </c>
      <c r="C678" s="27" t="s">
        <v>429</v>
      </c>
      <c r="D678" s="27" t="s">
        <v>132</v>
      </c>
      <c r="E678" s="4" t="s">
        <v>1729</v>
      </c>
      <c r="F678" s="4" t="s">
        <v>1730</v>
      </c>
      <c r="G678" s="4" t="s">
        <v>1794</v>
      </c>
      <c r="H678" s="3" t="s">
        <v>1429</v>
      </c>
      <c r="I678" s="27">
        <v>20.492418000000001</v>
      </c>
      <c r="J678" s="27">
        <v>-100.827743</v>
      </c>
      <c r="K678" s="3"/>
      <c r="L678" s="5" t="str">
        <f t="shared" si="22"/>
        <v>Ver en Google Maps</v>
      </c>
      <c r="M678" s="15">
        <v>2</v>
      </c>
      <c r="O678" s="1">
        <f>DAY(Tabla1[[#This Row],[Fecha de rev]])</f>
        <v>0</v>
      </c>
      <c r="P678" s="1">
        <f>MONTH(Tabla1[[#This Row],[Fecha de rev]])</f>
        <v>1</v>
      </c>
      <c r="Q678" s="1">
        <f>YEAR(Tabla1[[#This Row],[Fecha de rev]])</f>
        <v>1900</v>
      </c>
      <c r="Z678" s="1" t="str">
        <f>IF(Tabla1[[#This Row],[Bajada]] &lt; 14, "no", "si")</f>
        <v>no</v>
      </c>
      <c r="AF678" s="1"/>
    </row>
    <row r="679" spans="1:32" x14ac:dyDescent="0.2">
      <c r="A679" s="14">
        <v>943</v>
      </c>
      <c r="B679" s="3" t="s">
        <v>1205</v>
      </c>
      <c r="C679" s="27" t="s">
        <v>429</v>
      </c>
      <c r="D679" s="27" t="s">
        <v>132</v>
      </c>
      <c r="E679" s="4" t="s">
        <v>1731</v>
      </c>
      <c r="F679" s="4" t="s">
        <v>1732</v>
      </c>
      <c r="G679" s="4" t="s">
        <v>1914</v>
      </c>
      <c r="H679" s="3" t="s">
        <v>1429</v>
      </c>
      <c r="I679" s="27">
        <v>20.561419999999998</v>
      </c>
      <c r="J679" s="27">
        <v>-100.85699</v>
      </c>
      <c r="K679" s="3"/>
      <c r="L679" s="5" t="str">
        <f t="shared" si="22"/>
        <v>Ver en Google Maps</v>
      </c>
      <c r="M679" s="15">
        <v>2</v>
      </c>
      <c r="O679" s="1">
        <f>DAY(Tabla1[[#This Row],[Fecha de rev]])</f>
        <v>0</v>
      </c>
      <c r="P679" s="1">
        <f>MONTH(Tabla1[[#This Row],[Fecha de rev]])</f>
        <v>1</v>
      </c>
      <c r="Q679" s="1">
        <f>YEAR(Tabla1[[#This Row],[Fecha de rev]])</f>
        <v>1900</v>
      </c>
      <c r="Z679" s="1" t="str">
        <f>IF(Tabla1[[#This Row],[Bajada]] &lt; 14, "no", "si")</f>
        <v>no</v>
      </c>
      <c r="AF679" s="1"/>
    </row>
    <row r="680" spans="1:32" x14ac:dyDescent="0.2">
      <c r="A680" s="14">
        <v>950</v>
      </c>
      <c r="B680" s="3" t="s">
        <v>1205</v>
      </c>
      <c r="C680" s="27" t="s">
        <v>429</v>
      </c>
      <c r="D680" s="27" t="s">
        <v>132</v>
      </c>
      <c r="E680" s="4" t="s">
        <v>1733</v>
      </c>
      <c r="F680" s="4" t="s">
        <v>1734</v>
      </c>
      <c r="G680" s="4" t="s">
        <v>1915</v>
      </c>
      <c r="H680" s="3" t="s">
        <v>1429</v>
      </c>
      <c r="I680" s="27">
        <v>20.551753999999999</v>
      </c>
      <c r="J680" s="27">
        <v>-100.819626</v>
      </c>
      <c r="K680" s="3"/>
      <c r="L680" s="5" t="str">
        <f t="shared" si="22"/>
        <v>Ver en Google Maps</v>
      </c>
      <c r="M680" s="15">
        <v>2</v>
      </c>
      <c r="O680" s="1">
        <f>DAY(Tabla1[[#This Row],[Fecha de rev]])</f>
        <v>0</v>
      </c>
      <c r="P680" s="1">
        <f>MONTH(Tabla1[[#This Row],[Fecha de rev]])</f>
        <v>1</v>
      </c>
      <c r="Q680" s="1">
        <f>YEAR(Tabla1[[#This Row],[Fecha de rev]])</f>
        <v>1900</v>
      </c>
      <c r="Z680" s="1" t="str">
        <f>IF(Tabla1[[#This Row],[Bajada]] &lt; 14, "no", "si")</f>
        <v>no</v>
      </c>
      <c r="AF680" s="1"/>
    </row>
    <row r="681" spans="1:32" x14ac:dyDescent="0.2">
      <c r="A681" s="14">
        <v>958</v>
      </c>
      <c r="B681" s="3" t="s">
        <v>1205</v>
      </c>
      <c r="C681" s="27" t="s">
        <v>87</v>
      </c>
      <c r="D681" s="27" t="s">
        <v>842</v>
      </c>
      <c r="E681" s="4" t="s">
        <v>1735</v>
      </c>
      <c r="F681" s="4" t="s">
        <v>1736</v>
      </c>
      <c r="G681" s="4" t="s">
        <v>1846</v>
      </c>
      <c r="H681" s="3" t="s">
        <v>1429</v>
      </c>
      <c r="I681" s="27">
        <v>20.525535000000001</v>
      </c>
      <c r="J681" s="27">
        <v>-100.846216</v>
      </c>
      <c r="K681" s="3"/>
      <c r="L681" s="5" t="str">
        <f t="shared" si="22"/>
        <v>Ver en Google Maps</v>
      </c>
      <c r="M681" s="15">
        <v>1</v>
      </c>
      <c r="O681" s="1">
        <f>DAY(Tabla1[[#This Row],[Fecha de rev]])</f>
        <v>0</v>
      </c>
      <c r="P681" s="1">
        <f>MONTH(Tabla1[[#This Row],[Fecha de rev]])</f>
        <v>1</v>
      </c>
      <c r="Q681" s="1">
        <f>YEAR(Tabla1[[#This Row],[Fecha de rev]])</f>
        <v>1900</v>
      </c>
      <c r="Z681" s="1" t="str">
        <f>IF(Tabla1[[#This Row],[Bajada]] &lt; 14, "no", "si")</f>
        <v>no</v>
      </c>
      <c r="AF681" s="1"/>
    </row>
    <row r="682" spans="1:32" x14ac:dyDescent="0.2">
      <c r="A682" s="14">
        <v>959</v>
      </c>
      <c r="B682" s="3" t="s">
        <v>1205</v>
      </c>
      <c r="C682" s="27" t="s">
        <v>87</v>
      </c>
      <c r="D682" s="27" t="s">
        <v>805</v>
      </c>
      <c r="E682" s="4" t="s">
        <v>1737</v>
      </c>
      <c r="F682" s="4" t="s">
        <v>1738</v>
      </c>
      <c r="G682" s="4" t="s">
        <v>980</v>
      </c>
      <c r="H682" s="3" t="s">
        <v>1429</v>
      </c>
      <c r="I682" s="27">
        <v>20.529299999999999</v>
      </c>
      <c r="J682" s="27">
        <v>-100.825485</v>
      </c>
      <c r="K682" s="3"/>
      <c r="L682" s="5" t="str">
        <f t="shared" si="22"/>
        <v>Ver en Google Maps</v>
      </c>
      <c r="M682" s="15">
        <v>2</v>
      </c>
      <c r="O682" s="1">
        <f>DAY(Tabla1[[#This Row],[Fecha de rev]])</f>
        <v>0</v>
      </c>
      <c r="P682" s="1">
        <f>MONTH(Tabla1[[#This Row],[Fecha de rev]])</f>
        <v>1</v>
      </c>
      <c r="Q682" s="1">
        <f>YEAR(Tabla1[[#This Row],[Fecha de rev]])</f>
        <v>1900</v>
      </c>
      <c r="Z682" s="1" t="str">
        <f>IF(Tabla1[[#This Row],[Bajada]] &lt; 14, "no", "si")</f>
        <v>no</v>
      </c>
      <c r="AF682" s="1"/>
    </row>
    <row r="683" spans="1:32" x14ac:dyDescent="0.2">
      <c r="A683" s="14">
        <v>1005</v>
      </c>
      <c r="B683" s="3" t="s">
        <v>1205</v>
      </c>
      <c r="C683" s="27" t="s">
        <v>87</v>
      </c>
      <c r="D683" s="27" t="s">
        <v>563</v>
      </c>
      <c r="E683" s="4" t="s">
        <v>1739</v>
      </c>
      <c r="F683" s="4" t="s">
        <v>1740</v>
      </c>
      <c r="G683" s="4" t="s">
        <v>1861</v>
      </c>
      <c r="H683" s="3" t="s">
        <v>1429</v>
      </c>
      <c r="I683" s="27">
        <v>20.54673</v>
      </c>
      <c r="J683" s="27">
        <v>-100.806952</v>
      </c>
      <c r="K683" s="3"/>
      <c r="L683" s="5" t="str">
        <f t="shared" si="22"/>
        <v>Ver en Google Maps</v>
      </c>
      <c r="M683" s="15">
        <v>2</v>
      </c>
      <c r="O683" s="1">
        <f>DAY(Tabla1[[#This Row],[Fecha de rev]])</f>
        <v>0</v>
      </c>
      <c r="P683" s="1">
        <f>MONTH(Tabla1[[#This Row],[Fecha de rev]])</f>
        <v>1</v>
      </c>
      <c r="Q683" s="1">
        <f>YEAR(Tabla1[[#This Row],[Fecha de rev]])</f>
        <v>1900</v>
      </c>
      <c r="Z683" s="1" t="str">
        <f>IF(Tabla1[[#This Row],[Bajada]] &lt; 14, "no", "si")</f>
        <v>no</v>
      </c>
      <c r="AF683" s="1"/>
    </row>
    <row r="684" spans="1:32" x14ac:dyDescent="0.2">
      <c r="A684" s="14">
        <v>1006</v>
      </c>
      <c r="B684" s="3" t="s">
        <v>1205</v>
      </c>
      <c r="C684" s="27" t="s">
        <v>87</v>
      </c>
      <c r="D684" s="27" t="s">
        <v>563</v>
      </c>
      <c r="E684" s="4" t="s">
        <v>1741</v>
      </c>
      <c r="F684" s="4" t="s">
        <v>1742</v>
      </c>
      <c r="G684" s="4" t="s">
        <v>1883</v>
      </c>
      <c r="H684" s="3" t="s">
        <v>1429</v>
      </c>
      <c r="I684" s="27">
        <v>20.510221000000001</v>
      </c>
      <c r="J684" s="27">
        <v>-100.835823</v>
      </c>
      <c r="K684" s="3"/>
      <c r="L684" s="5" t="str">
        <f t="shared" si="22"/>
        <v>Ver en Google Maps</v>
      </c>
      <c r="M684" s="15">
        <v>2</v>
      </c>
      <c r="O684" s="1">
        <f>DAY(Tabla1[[#This Row],[Fecha de rev]])</f>
        <v>0</v>
      </c>
      <c r="P684" s="1">
        <f>MONTH(Tabla1[[#This Row],[Fecha de rev]])</f>
        <v>1</v>
      </c>
      <c r="Q684" s="1">
        <f>YEAR(Tabla1[[#This Row],[Fecha de rev]])</f>
        <v>1900</v>
      </c>
      <c r="Z684" s="1" t="str">
        <f>IF(Tabla1[[#This Row],[Bajada]] &lt; 14, "no", "si")</f>
        <v>no</v>
      </c>
      <c r="AF684" s="1"/>
    </row>
    <row r="685" spans="1:32" x14ac:dyDescent="0.2">
      <c r="A685" s="14">
        <v>1011</v>
      </c>
      <c r="B685" s="3" t="s">
        <v>1205</v>
      </c>
      <c r="C685" s="27" t="s">
        <v>87</v>
      </c>
      <c r="D685" s="27" t="s">
        <v>842</v>
      </c>
      <c r="E685" s="4" t="s">
        <v>1743</v>
      </c>
      <c r="F685" s="4" t="s">
        <v>1744</v>
      </c>
      <c r="G685" s="4" t="s">
        <v>1846</v>
      </c>
      <c r="H685" s="3" t="s">
        <v>1429</v>
      </c>
      <c r="I685" s="27">
        <v>20.5261</v>
      </c>
      <c r="J685" s="27">
        <v>-100.846</v>
      </c>
      <c r="K685" s="3"/>
      <c r="L685" s="5" t="str">
        <f t="shared" si="22"/>
        <v>Ver en Google Maps</v>
      </c>
      <c r="M685" s="15">
        <v>1</v>
      </c>
      <c r="O685" s="1">
        <f>DAY(Tabla1[[#This Row],[Fecha de rev]])</f>
        <v>0</v>
      </c>
      <c r="P685" s="1">
        <f>MONTH(Tabla1[[#This Row],[Fecha de rev]])</f>
        <v>1</v>
      </c>
      <c r="Q685" s="1">
        <f>YEAR(Tabla1[[#This Row],[Fecha de rev]])</f>
        <v>1900</v>
      </c>
      <c r="Z685" s="1" t="str">
        <f>IF(Tabla1[[#This Row],[Bajada]] &lt; 14, "no", "si")</f>
        <v>no</v>
      </c>
      <c r="AF685" s="1"/>
    </row>
    <row r="686" spans="1:32" x14ac:dyDescent="0.2">
      <c r="A686" s="14">
        <v>1012</v>
      </c>
      <c r="B686" s="3" t="s">
        <v>1205</v>
      </c>
      <c r="C686" s="27" t="s">
        <v>87</v>
      </c>
      <c r="D686" s="27" t="s">
        <v>782</v>
      </c>
      <c r="E686" s="4" t="s">
        <v>1745</v>
      </c>
      <c r="F686" s="4" t="s">
        <v>1746</v>
      </c>
      <c r="G686" s="4" t="s">
        <v>1846</v>
      </c>
      <c r="H686" s="3" t="s">
        <v>1429</v>
      </c>
      <c r="I686" s="27">
        <v>20.526199999999999</v>
      </c>
      <c r="J686" s="27">
        <v>-100.846</v>
      </c>
      <c r="K686" s="3"/>
      <c r="L686" s="5" t="str">
        <f t="shared" si="22"/>
        <v>Ver en Google Maps</v>
      </c>
      <c r="M686" s="15">
        <v>4</v>
      </c>
      <c r="O686" s="1">
        <f>DAY(Tabla1[[#This Row],[Fecha de rev]])</f>
        <v>0</v>
      </c>
      <c r="P686" s="1">
        <f>MONTH(Tabla1[[#This Row],[Fecha de rev]])</f>
        <v>1</v>
      </c>
      <c r="Q686" s="1">
        <f>YEAR(Tabla1[[#This Row],[Fecha de rev]])</f>
        <v>1900</v>
      </c>
      <c r="Z686" s="1" t="str">
        <f>IF(Tabla1[[#This Row],[Bajada]] &lt; 14, "no", "si")</f>
        <v>no</v>
      </c>
      <c r="AF686" s="1"/>
    </row>
    <row r="687" spans="1:32" x14ac:dyDescent="0.2">
      <c r="A687" s="14">
        <v>1013</v>
      </c>
      <c r="B687" s="3" t="s">
        <v>1205</v>
      </c>
      <c r="C687" s="27" t="s">
        <v>87</v>
      </c>
      <c r="D687" s="27" t="s">
        <v>1747</v>
      </c>
      <c r="E687" s="4" t="s">
        <v>1748</v>
      </c>
      <c r="F687" s="4" t="s">
        <v>1746</v>
      </c>
      <c r="G687" s="4" t="s">
        <v>1846</v>
      </c>
      <c r="H687" s="3" t="s">
        <v>1429</v>
      </c>
      <c r="I687" s="27">
        <v>20.526199999999999</v>
      </c>
      <c r="J687" s="27">
        <v>-100.846</v>
      </c>
      <c r="K687" s="3"/>
      <c r="L687" s="5" t="str">
        <f t="shared" si="22"/>
        <v>Ver en Google Maps</v>
      </c>
      <c r="M687" s="15">
        <v>1</v>
      </c>
      <c r="O687" s="1">
        <f>DAY(Tabla1[[#This Row],[Fecha de rev]])</f>
        <v>0</v>
      </c>
      <c r="P687" s="1">
        <f>MONTH(Tabla1[[#This Row],[Fecha de rev]])</f>
        <v>1</v>
      </c>
      <c r="Q687" s="1">
        <f>YEAR(Tabla1[[#This Row],[Fecha de rev]])</f>
        <v>1900</v>
      </c>
      <c r="Z687" s="1" t="str">
        <f>IF(Tabla1[[#This Row],[Bajada]] &lt; 14, "no", "si")</f>
        <v>no</v>
      </c>
      <c r="AF687" s="1"/>
    </row>
    <row r="688" spans="1:32" x14ac:dyDescent="0.2">
      <c r="A688" s="14">
        <v>1021</v>
      </c>
      <c r="B688" s="3" t="s">
        <v>1205</v>
      </c>
      <c r="C688" s="27" t="s">
        <v>87</v>
      </c>
      <c r="D688" s="27" t="s">
        <v>563</v>
      </c>
      <c r="E688" s="4" t="s">
        <v>1749</v>
      </c>
      <c r="F688" s="4" t="s">
        <v>1750</v>
      </c>
      <c r="G688" s="4" t="s">
        <v>1887</v>
      </c>
      <c r="H688" s="3" t="s">
        <v>1429</v>
      </c>
      <c r="I688" s="27">
        <v>20.505694999999999</v>
      </c>
      <c r="J688" s="27">
        <v>-100.79061400000001</v>
      </c>
      <c r="K688" s="3"/>
      <c r="L688" s="5" t="str">
        <f t="shared" si="22"/>
        <v>Ver en Google Maps</v>
      </c>
      <c r="M688" s="15">
        <v>2</v>
      </c>
      <c r="O688" s="1">
        <f>DAY(Tabla1[[#This Row],[Fecha de rev]])</f>
        <v>0</v>
      </c>
      <c r="P688" s="1">
        <f>MONTH(Tabla1[[#This Row],[Fecha de rev]])</f>
        <v>1</v>
      </c>
      <c r="Q688" s="1">
        <f>YEAR(Tabla1[[#This Row],[Fecha de rev]])</f>
        <v>1900</v>
      </c>
      <c r="Z688" s="1" t="str">
        <f>IF(Tabla1[[#This Row],[Bajada]] &lt; 14, "no", "si")</f>
        <v>no</v>
      </c>
      <c r="AF688" s="1"/>
    </row>
    <row r="689" spans="1:32" x14ac:dyDescent="0.2">
      <c r="A689" s="14">
        <v>1023</v>
      </c>
      <c r="B689" s="3" t="s">
        <v>1205</v>
      </c>
      <c r="C689" s="27" t="s">
        <v>87</v>
      </c>
      <c r="D689" s="27" t="s">
        <v>782</v>
      </c>
      <c r="E689" s="4" t="s">
        <v>1751</v>
      </c>
      <c r="F689" s="4" t="s">
        <v>1752</v>
      </c>
      <c r="G689" s="4" t="s">
        <v>1795</v>
      </c>
      <c r="H689" s="3" t="s">
        <v>1429</v>
      </c>
      <c r="I689" s="27">
        <v>20.491707000000002</v>
      </c>
      <c r="J689" s="27">
        <v>-100.83602</v>
      </c>
      <c r="K689" s="3"/>
      <c r="L689" s="5" t="str">
        <f t="shared" si="22"/>
        <v>Ver en Google Maps</v>
      </c>
      <c r="M689" s="15">
        <v>3</v>
      </c>
      <c r="O689" s="1">
        <f>DAY(Tabla1[[#This Row],[Fecha de rev]])</f>
        <v>0</v>
      </c>
      <c r="P689" s="1">
        <f>MONTH(Tabla1[[#This Row],[Fecha de rev]])</f>
        <v>1</v>
      </c>
      <c r="Q689" s="1">
        <f>YEAR(Tabla1[[#This Row],[Fecha de rev]])</f>
        <v>1900</v>
      </c>
      <c r="Z689" s="1" t="str">
        <f>IF(Tabla1[[#This Row],[Bajada]] &lt; 14, "no", "si")</f>
        <v>no</v>
      </c>
      <c r="AF689" s="1"/>
    </row>
    <row r="690" spans="1:32" x14ac:dyDescent="0.2">
      <c r="A690" s="14">
        <v>1029</v>
      </c>
      <c r="B690" s="3" t="s">
        <v>1205</v>
      </c>
      <c r="C690" s="27" t="s">
        <v>87</v>
      </c>
      <c r="D690" s="27" t="s">
        <v>805</v>
      </c>
      <c r="E690" s="4" t="s">
        <v>1753</v>
      </c>
      <c r="F690" s="4" t="s">
        <v>1754</v>
      </c>
      <c r="G690" s="4" t="s">
        <v>1916</v>
      </c>
      <c r="H690" s="3" t="s">
        <v>1429</v>
      </c>
      <c r="I690" s="27">
        <v>20.545776</v>
      </c>
      <c r="J690" s="27">
        <v>-100.85337699999999</v>
      </c>
      <c r="K690" s="3"/>
      <c r="L690" s="5" t="str">
        <f t="shared" si="22"/>
        <v>Ver en Google Maps</v>
      </c>
      <c r="M690" s="15">
        <v>2</v>
      </c>
      <c r="O690" s="1">
        <f>DAY(Tabla1[[#This Row],[Fecha de rev]])</f>
        <v>0</v>
      </c>
      <c r="P690" s="1">
        <f>MONTH(Tabla1[[#This Row],[Fecha de rev]])</f>
        <v>1</v>
      </c>
      <c r="Q690" s="1">
        <f>YEAR(Tabla1[[#This Row],[Fecha de rev]])</f>
        <v>1900</v>
      </c>
      <c r="Z690" s="1" t="str">
        <f>IF(Tabla1[[#This Row],[Bajada]] &lt; 14, "no", "si")</f>
        <v>no</v>
      </c>
      <c r="AF690" s="1"/>
    </row>
    <row r="691" spans="1:32" x14ac:dyDescent="0.2">
      <c r="A691" s="14">
        <v>1045</v>
      </c>
      <c r="B691" s="3" t="s">
        <v>1205</v>
      </c>
      <c r="C691" s="27" t="s">
        <v>87</v>
      </c>
      <c r="D691" s="27" t="s">
        <v>805</v>
      </c>
      <c r="E691" s="4" t="s">
        <v>1755</v>
      </c>
      <c r="F691" s="4" t="s">
        <v>1756</v>
      </c>
      <c r="G691" s="4" t="s">
        <v>1917</v>
      </c>
      <c r="H691" s="3" t="s">
        <v>1429</v>
      </c>
      <c r="I691" s="27">
        <v>20.551490000000001</v>
      </c>
      <c r="J691" s="27">
        <v>-100.782714</v>
      </c>
      <c r="K691" s="3"/>
      <c r="L691" s="5" t="str">
        <f t="shared" si="22"/>
        <v>Ver en Google Maps</v>
      </c>
      <c r="M691" s="15">
        <v>2</v>
      </c>
      <c r="O691" s="1">
        <f>DAY(Tabla1[[#This Row],[Fecha de rev]])</f>
        <v>0</v>
      </c>
      <c r="P691" s="1">
        <f>MONTH(Tabla1[[#This Row],[Fecha de rev]])</f>
        <v>1</v>
      </c>
      <c r="Q691" s="1">
        <f>YEAR(Tabla1[[#This Row],[Fecha de rev]])</f>
        <v>1900</v>
      </c>
      <c r="Z691" s="1" t="str">
        <f>IF(Tabla1[[#This Row],[Bajada]] &lt; 14, "no", "si")</f>
        <v>no</v>
      </c>
      <c r="AF691" s="1"/>
    </row>
    <row r="692" spans="1:32" x14ac:dyDescent="0.2">
      <c r="A692" s="14">
        <v>1058</v>
      </c>
      <c r="B692" s="3" t="s">
        <v>1205</v>
      </c>
      <c r="C692" s="27" t="s">
        <v>14</v>
      </c>
      <c r="D692" s="27" t="s">
        <v>735</v>
      </c>
      <c r="E692" s="4" t="s">
        <v>1757</v>
      </c>
      <c r="F692" s="4" t="s">
        <v>1758</v>
      </c>
      <c r="G692" s="4" t="s">
        <v>1918</v>
      </c>
      <c r="H692" s="3" t="s">
        <v>1429</v>
      </c>
      <c r="I692" s="27">
        <v>20.560148000000002</v>
      </c>
      <c r="J692" s="27">
        <v>-100.864902</v>
      </c>
      <c r="K692" s="3"/>
      <c r="L692" s="5" t="str">
        <f t="shared" si="22"/>
        <v>Ver en Google Maps</v>
      </c>
      <c r="M692" s="15">
        <v>2</v>
      </c>
      <c r="O692" s="1">
        <f>DAY(Tabla1[[#This Row],[Fecha de rev]])</f>
        <v>0</v>
      </c>
      <c r="P692" s="1">
        <f>MONTH(Tabla1[[#This Row],[Fecha de rev]])</f>
        <v>1</v>
      </c>
      <c r="Q692" s="1">
        <f>YEAR(Tabla1[[#This Row],[Fecha de rev]])</f>
        <v>1900</v>
      </c>
      <c r="Z692" s="1" t="str">
        <f>IF(Tabla1[[#This Row],[Bajada]] &lt; 14, "no", "si")</f>
        <v>no</v>
      </c>
      <c r="AF692" s="1"/>
    </row>
    <row r="693" spans="1:32" x14ac:dyDescent="0.2">
      <c r="A693" s="14">
        <v>1063</v>
      </c>
      <c r="B693" s="3" t="s">
        <v>1205</v>
      </c>
      <c r="C693" s="27" t="s">
        <v>14</v>
      </c>
      <c r="D693" s="27" t="s">
        <v>735</v>
      </c>
      <c r="E693" s="4" t="s">
        <v>1759</v>
      </c>
      <c r="F693" s="4" t="s">
        <v>1760</v>
      </c>
      <c r="G693" s="4" t="s">
        <v>1781</v>
      </c>
      <c r="H693" s="3" t="s">
        <v>1429</v>
      </c>
      <c r="I693" s="27">
        <v>20.534421999999999</v>
      </c>
      <c r="J693" s="27">
        <v>-100.82099700000001</v>
      </c>
      <c r="K693" s="3"/>
      <c r="L693" s="5" t="str">
        <f t="shared" si="22"/>
        <v>Ver en Google Maps</v>
      </c>
      <c r="M693" s="15">
        <v>2</v>
      </c>
      <c r="O693" s="1">
        <f>DAY(Tabla1[[#This Row],[Fecha de rev]])</f>
        <v>0</v>
      </c>
      <c r="P693" s="1">
        <f>MONTH(Tabla1[[#This Row],[Fecha de rev]])</f>
        <v>1</v>
      </c>
      <c r="Q693" s="1">
        <f>YEAR(Tabla1[[#This Row],[Fecha de rev]])</f>
        <v>1900</v>
      </c>
      <c r="Z693" s="1" t="str">
        <f>IF(Tabla1[[#This Row],[Bajada]] &lt; 14, "no", "si")</f>
        <v>no</v>
      </c>
      <c r="AF693" s="1"/>
    </row>
    <row r="694" spans="1:32" x14ac:dyDescent="0.2">
      <c r="A694" s="14">
        <v>1069</v>
      </c>
      <c r="B694" s="3" t="s">
        <v>1205</v>
      </c>
      <c r="C694" s="27" t="s">
        <v>429</v>
      </c>
      <c r="D694" s="27" t="s">
        <v>132</v>
      </c>
      <c r="E694" s="4" t="s">
        <v>1761</v>
      </c>
      <c r="F694" s="4" t="s">
        <v>1762</v>
      </c>
      <c r="G694" s="4" t="s">
        <v>1853</v>
      </c>
      <c r="H694" s="3" t="s">
        <v>1429</v>
      </c>
      <c r="I694" s="27">
        <v>20.539380000000001</v>
      </c>
      <c r="J694" s="27">
        <v>-100.84034</v>
      </c>
      <c r="K694" s="3"/>
      <c r="L694" s="5" t="str">
        <f t="shared" si="22"/>
        <v>Ver en Google Maps</v>
      </c>
      <c r="M694" s="15">
        <v>2</v>
      </c>
      <c r="O694" s="1">
        <f>DAY(Tabla1[[#This Row],[Fecha de rev]])</f>
        <v>0</v>
      </c>
      <c r="P694" s="1">
        <f>MONTH(Tabla1[[#This Row],[Fecha de rev]])</f>
        <v>1</v>
      </c>
      <c r="Q694" s="1">
        <f>YEAR(Tabla1[[#This Row],[Fecha de rev]])</f>
        <v>1900</v>
      </c>
      <c r="Z694" s="1" t="str">
        <f>IF(Tabla1[[#This Row],[Bajada]] &lt; 14, "no", "si")</f>
        <v>no</v>
      </c>
      <c r="AF694" s="1"/>
    </row>
    <row r="695" spans="1:32" x14ac:dyDescent="0.2">
      <c r="A695" s="14">
        <v>1070</v>
      </c>
      <c r="B695" s="3" t="s">
        <v>1205</v>
      </c>
      <c r="C695" s="27" t="s">
        <v>429</v>
      </c>
      <c r="D695" s="27" t="s">
        <v>336</v>
      </c>
      <c r="E695" s="4" t="s">
        <v>1763</v>
      </c>
      <c r="F695" s="4" t="s">
        <v>1764</v>
      </c>
      <c r="G695" s="4" t="s">
        <v>1796</v>
      </c>
      <c r="H695" s="3" t="s">
        <v>1429</v>
      </c>
      <c r="I695" s="27">
        <v>20.54486</v>
      </c>
      <c r="J695" s="27">
        <v>-100.81638</v>
      </c>
      <c r="K695" s="3"/>
      <c r="L695" s="5" t="str">
        <f t="shared" si="22"/>
        <v>Ver en Google Maps</v>
      </c>
      <c r="M695" s="15">
        <v>2</v>
      </c>
      <c r="O695" s="1">
        <f>DAY(Tabla1[[#This Row],[Fecha de rev]])</f>
        <v>0</v>
      </c>
      <c r="P695" s="1">
        <f>MONTH(Tabla1[[#This Row],[Fecha de rev]])</f>
        <v>1</v>
      </c>
      <c r="Q695" s="1">
        <f>YEAR(Tabla1[[#This Row],[Fecha de rev]])</f>
        <v>1900</v>
      </c>
      <c r="Z695" s="1" t="str">
        <f>IF(Tabla1[[#This Row],[Bajada]] &lt; 14, "no", "si")</f>
        <v>no</v>
      </c>
      <c r="AF695" s="1"/>
    </row>
    <row r="696" spans="1:32" x14ac:dyDescent="0.2">
      <c r="A696" s="14">
        <v>1074</v>
      </c>
      <c r="B696" s="3" t="s">
        <v>1205</v>
      </c>
      <c r="C696" s="27" t="s">
        <v>429</v>
      </c>
      <c r="D696" s="27" t="s">
        <v>132</v>
      </c>
      <c r="E696" s="4" t="s">
        <v>1765</v>
      </c>
      <c r="F696" s="4" t="s">
        <v>1766</v>
      </c>
      <c r="G696" s="4" t="s">
        <v>1797</v>
      </c>
      <c r="H696" s="3" t="s">
        <v>1429</v>
      </c>
      <c r="I696" s="27">
        <v>20.530991</v>
      </c>
      <c r="J696" s="27">
        <v>-100.791319</v>
      </c>
      <c r="K696" s="3"/>
      <c r="L696" s="5" t="str">
        <f t="shared" si="22"/>
        <v>Ver en Google Maps</v>
      </c>
      <c r="M696" s="15">
        <v>2</v>
      </c>
      <c r="O696" s="1">
        <f>DAY(Tabla1[[#This Row],[Fecha de rev]])</f>
        <v>0</v>
      </c>
      <c r="P696" s="1">
        <f>MONTH(Tabla1[[#This Row],[Fecha de rev]])</f>
        <v>1</v>
      </c>
      <c r="Q696" s="1">
        <f>YEAR(Tabla1[[#This Row],[Fecha de rev]])</f>
        <v>1900</v>
      </c>
      <c r="Z696" s="1" t="str">
        <f>IF(Tabla1[[#This Row],[Bajada]] &lt; 14, "no", "si")</f>
        <v>no</v>
      </c>
      <c r="AF696" s="1"/>
    </row>
    <row r="697" spans="1:32" x14ac:dyDescent="0.2">
      <c r="A697" s="14">
        <v>1081</v>
      </c>
      <c r="B697" s="3" t="s">
        <v>1205</v>
      </c>
      <c r="C697" s="27" t="s">
        <v>14</v>
      </c>
      <c r="D697" s="27" t="s">
        <v>404</v>
      </c>
      <c r="E697" s="4" t="s">
        <v>1767</v>
      </c>
      <c r="F697" s="4" t="s">
        <v>1768</v>
      </c>
      <c r="G697" s="4" t="s">
        <v>1919</v>
      </c>
      <c r="H697" s="3" t="s">
        <v>1429</v>
      </c>
      <c r="I697" s="27">
        <v>20.536840000000002</v>
      </c>
      <c r="J697" s="27">
        <v>-100.81469</v>
      </c>
      <c r="K697" s="3"/>
      <c r="L697" s="5" t="str">
        <f t="shared" si="22"/>
        <v>Ver en Google Maps</v>
      </c>
      <c r="M697" s="15">
        <v>2</v>
      </c>
      <c r="O697" s="1">
        <f>DAY(Tabla1[[#This Row],[Fecha de rev]])</f>
        <v>0</v>
      </c>
      <c r="P697" s="1">
        <f>MONTH(Tabla1[[#This Row],[Fecha de rev]])</f>
        <v>1</v>
      </c>
      <c r="Q697" s="1">
        <f>YEAR(Tabla1[[#This Row],[Fecha de rev]])</f>
        <v>1900</v>
      </c>
      <c r="Z697" s="1" t="str">
        <f>IF(Tabla1[[#This Row],[Bajada]] &lt; 14, "no", "si")</f>
        <v>no</v>
      </c>
      <c r="AF697" s="1"/>
    </row>
    <row r="698" spans="1:32" x14ac:dyDescent="0.2">
      <c r="A698" s="14">
        <v>1089</v>
      </c>
      <c r="B698" s="3" t="s">
        <v>1205</v>
      </c>
      <c r="C698" s="27" t="s">
        <v>426</v>
      </c>
      <c r="D698" s="27" t="s">
        <v>404</v>
      </c>
      <c r="E698" s="4" t="s">
        <v>1769</v>
      </c>
      <c r="F698" s="4" t="s">
        <v>1770</v>
      </c>
      <c r="G698" s="4" t="s">
        <v>360</v>
      </c>
      <c r="H698" s="3" t="s">
        <v>1429</v>
      </c>
      <c r="I698" s="27">
        <v>20.521619999999999</v>
      </c>
      <c r="J698" s="27">
        <v>-100.81350500000001</v>
      </c>
      <c r="K698" s="3" t="s">
        <v>139</v>
      </c>
      <c r="L698" s="5" t="str">
        <f t="shared" si="22"/>
        <v>Ver en Google Maps</v>
      </c>
      <c r="M698" s="15">
        <v>2</v>
      </c>
      <c r="N698" s="7"/>
      <c r="O698" s="1">
        <f>DAY(Tabla1[[#This Row],[Fecha de rev]])</f>
        <v>0</v>
      </c>
      <c r="P698" s="1">
        <f>MONTH(Tabla1[[#This Row],[Fecha de rev]])</f>
        <v>1</v>
      </c>
      <c r="Q698" s="1">
        <f>YEAR(Tabla1[[#This Row],[Fecha de rev]])</f>
        <v>1900</v>
      </c>
      <c r="R698" s="1">
        <v>2</v>
      </c>
      <c r="S698" s="1" t="s">
        <v>138</v>
      </c>
      <c r="T698" s="1" t="s">
        <v>138</v>
      </c>
      <c r="U698" s="1" t="s">
        <v>138</v>
      </c>
      <c r="V698" s="1" t="s">
        <v>138</v>
      </c>
      <c r="W698" s="1" t="s">
        <v>138</v>
      </c>
      <c r="X698" s="1" t="s">
        <v>138</v>
      </c>
      <c r="Y698" s="1" t="s">
        <v>138</v>
      </c>
      <c r="Z698" s="1" t="str">
        <f>IF(Tabla1[[#This Row],[Bajada]] &lt; 14, "no", "si")</f>
        <v>no</v>
      </c>
      <c r="AC698" s="2" t="s">
        <v>968</v>
      </c>
      <c r="AD698" s="2" t="s">
        <v>1404</v>
      </c>
      <c r="AE698" s="1">
        <f t="shared" si="23"/>
        <v>7</v>
      </c>
      <c r="AF698" s="1"/>
    </row>
    <row r="699" spans="1:32" x14ac:dyDescent="0.2">
      <c r="A699" s="14">
        <v>1092</v>
      </c>
      <c r="B699" s="3" t="s">
        <v>1205</v>
      </c>
      <c r="C699" s="27" t="s">
        <v>14</v>
      </c>
      <c r="D699" s="27" t="s">
        <v>404</v>
      </c>
      <c r="E699" s="4" t="s">
        <v>1771</v>
      </c>
      <c r="F699" s="4" t="s">
        <v>1772</v>
      </c>
      <c r="G699" s="4" t="s">
        <v>360</v>
      </c>
      <c r="H699" s="3" t="s">
        <v>1429</v>
      </c>
      <c r="I699" s="27">
        <v>20.523202999999999</v>
      </c>
      <c r="J699" s="27">
        <v>-100.815538</v>
      </c>
      <c r="K699" s="3"/>
      <c r="L699" s="5" t="str">
        <f t="shared" si="22"/>
        <v>Ver en Google Maps</v>
      </c>
      <c r="M699" s="15">
        <v>1</v>
      </c>
      <c r="O699" s="1">
        <f>DAY(Tabla1[[#This Row],[Fecha de rev]])</f>
        <v>0</v>
      </c>
      <c r="P699" s="1">
        <f>MONTH(Tabla1[[#This Row],[Fecha de rev]])</f>
        <v>1</v>
      </c>
      <c r="Q699" s="1">
        <f>YEAR(Tabla1[[#This Row],[Fecha de rev]])</f>
        <v>1900</v>
      </c>
      <c r="Z699" s="1" t="str">
        <f>IF(Tabla1[[#This Row],[Bajada]] &lt; 14, "no", "si")</f>
        <v>no</v>
      </c>
      <c r="AF699" s="1"/>
    </row>
    <row r="700" spans="1:32" x14ac:dyDescent="0.2">
      <c r="A700" s="14">
        <v>1099</v>
      </c>
      <c r="B700" s="3" t="s">
        <v>1205</v>
      </c>
      <c r="C700" s="27" t="s">
        <v>87</v>
      </c>
      <c r="D700" s="27" t="s">
        <v>1773</v>
      </c>
      <c r="E700" s="4" t="s">
        <v>1774</v>
      </c>
      <c r="F700" s="4" t="s">
        <v>1746</v>
      </c>
      <c r="G700" s="4" t="s">
        <v>1846</v>
      </c>
      <c r="H700" s="3" t="s">
        <v>1429</v>
      </c>
      <c r="I700" s="27">
        <v>20.52486</v>
      </c>
      <c r="J700" s="27">
        <v>-100.84587999999999</v>
      </c>
      <c r="K700" s="3"/>
      <c r="L700" s="5" t="str">
        <f t="shared" si="22"/>
        <v>Ver en Google Maps</v>
      </c>
      <c r="M700" s="15">
        <v>1</v>
      </c>
      <c r="O700" s="1">
        <f>DAY(Tabla1[[#This Row],[Fecha de rev]])</f>
        <v>0</v>
      </c>
      <c r="P700" s="1">
        <f>MONTH(Tabla1[[#This Row],[Fecha de rev]])</f>
        <v>1</v>
      </c>
      <c r="Q700" s="1">
        <f>YEAR(Tabla1[[#This Row],[Fecha de rev]])</f>
        <v>1900</v>
      </c>
      <c r="Z700" s="1" t="str">
        <f>IF(Tabla1[[#This Row],[Bajada]] &lt; 14, "no", "si")</f>
        <v>no</v>
      </c>
      <c r="AF700" s="1"/>
    </row>
    <row r="701" spans="1:32" x14ac:dyDescent="0.2">
      <c r="A701" s="14">
        <v>1100</v>
      </c>
      <c r="B701" s="3" t="s">
        <v>1205</v>
      </c>
      <c r="C701" s="27" t="s">
        <v>14</v>
      </c>
      <c r="D701" s="27" t="s">
        <v>404</v>
      </c>
      <c r="E701" s="4" t="s">
        <v>1775</v>
      </c>
      <c r="F701" s="4" t="s">
        <v>1776</v>
      </c>
      <c r="G701" s="4" t="s">
        <v>1106</v>
      </c>
      <c r="H701" s="3" t="s">
        <v>1429</v>
      </c>
      <c r="I701" s="27">
        <v>20.51801</v>
      </c>
      <c r="J701" s="27">
        <v>-100.81641999999999</v>
      </c>
      <c r="K701" s="3" t="s">
        <v>139</v>
      </c>
      <c r="L701" s="5" t="str">
        <f t="shared" si="22"/>
        <v>Ver en Google Maps</v>
      </c>
      <c r="M701" s="15">
        <v>1</v>
      </c>
      <c r="N701" s="7"/>
      <c r="O701" s="1">
        <f>DAY(Tabla1[[#This Row],[Fecha de rev]])</f>
        <v>0</v>
      </c>
      <c r="P701" s="1">
        <f>MONTH(Tabla1[[#This Row],[Fecha de rev]])</f>
        <v>1</v>
      </c>
      <c r="Q701" s="1">
        <f>YEAR(Tabla1[[#This Row],[Fecha de rev]])</f>
        <v>1900</v>
      </c>
      <c r="R701" s="1">
        <v>2</v>
      </c>
      <c r="S701" s="1" t="s">
        <v>138</v>
      </c>
      <c r="T701" s="1" t="s">
        <v>138</v>
      </c>
      <c r="U701" s="1" t="s">
        <v>138</v>
      </c>
      <c r="V701" s="1" t="s">
        <v>138</v>
      </c>
      <c r="W701" s="1" t="s">
        <v>138</v>
      </c>
      <c r="X701" s="1" t="s">
        <v>138</v>
      </c>
      <c r="Y701" s="1" t="s">
        <v>138</v>
      </c>
      <c r="Z701" s="1" t="str">
        <f>IF(Tabla1[[#This Row],[Bajada]] &lt; 14, "no", "si")</f>
        <v>no</v>
      </c>
      <c r="AC701" s="2" t="s">
        <v>968</v>
      </c>
      <c r="AD701" s="2" t="s">
        <v>1404</v>
      </c>
      <c r="AE701" s="1">
        <f t="shared" si="23"/>
        <v>7</v>
      </c>
      <c r="AF701" s="1"/>
    </row>
    <row r="702" spans="1:32" x14ac:dyDescent="0.2">
      <c r="A702" s="14">
        <v>1101</v>
      </c>
      <c r="B702" s="3" t="s">
        <v>1205</v>
      </c>
      <c r="C702" s="27" t="s">
        <v>429</v>
      </c>
      <c r="D702" s="27" t="s">
        <v>132</v>
      </c>
      <c r="E702" s="4" t="s">
        <v>1777</v>
      </c>
      <c r="F702" s="4" t="s">
        <v>1778</v>
      </c>
      <c r="G702" s="4" t="s">
        <v>1920</v>
      </c>
      <c r="H702" s="3" t="s">
        <v>1429</v>
      </c>
      <c r="I702" s="27">
        <v>20.546765000000001</v>
      </c>
      <c r="J702" s="27">
        <v>-100.816829</v>
      </c>
      <c r="K702" s="3"/>
      <c r="L702" s="5" t="str">
        <f t="shared" si="22"/>
        <v>Ver en Google Maps</v>
      </c>
      <c r="M702" s="15">
        <v>2</v>
      </c>
      <c r="O702" s="1">
        <f>DAY(Tabla1[[#This Row],[Fecha de rev]])</f>
        <v>0</v>
      </c>
      <c r="P702" s="1">
        <f>MONTH(Tabla1[[#This Row],[Fecha de rev]])</f>
        <v>1</v>
      </c>
      <c r="Q702" s="1">
        <f>YEAR(Tabla1[[#This Row],[Fecha de rev]])</f>
        <v>1900</v>
      </c>
      <c r="Z702" s="1" t="str">
        <f>IF(Tabla1[[#This Row],[Bajada]] &lt; 14, "no", "si")</f>
        <v>no</v>
      </c>
      <c r="AF702" s="1"/>
    </row>
    <row r="703" spans="1:32" ht="12.75" thickBot="1" x14ac:dyDescent="0.25">
      <c r="A703" s="16">
        <v>1120</v>
      </c>
      <c r="B703" s="17" t="s">
        <v>1205</v>
      </c>
      <c r="C703" s="28" t="s">
        <v>14</v>
      </c>
      <c r="D703" s="28" t="s">
        <v>404</v>
      </c>
      <c r="E703" s="18" t="s">
        <v>1779</v>
      </c>
      <c r="F703" s="18" t="s">
        <v>1780</v>
      </c>
      <c r="G703" s="18" t="s">
        <v>1144</v>
      </c>
      <c r="H703" s="17" t="s">
        <v>1429</v>
      </c>
      <c r="I703" s="28">
        <v>20.539860000000001</v>
      </c>
      <c r="J703" s="28">
        <v>-100.842017</v>
      </c>
      <c r="K703" s="17"/>
      <c r="L703" s="19" t="str">
        <f t="shared" si="22"/>
        <v>Ver en Google Maps</v>
      </c>
      <c r="M703" s="20">
        <v>1</v>
      </c>
      <c r="O703" s="1">
        <f>DAY(Tabla1[[#This Row],[Fecha de rev]])</f>
        <v>0</v>
      </c>
      <c r="P703" s="1">
        <f>MONTH(Tabla1[[#This Row],[Fecha de rev]])</f>
        <v>1</v>
      </c>
      <c r="Q703" s="1">
        <f>YEAR(Tabla1[[#This Row],[Fecha de rev]])</f>
        <v>1900</v>
      </c>
      <c r="Z703" s="1" t="str">
        <f>IF(Tabla1[[#This Row],[Bajada]] &lt; 14, "no", "si")</f>
        <v>no</v>
      </c>
      <c r="AF703" s="1"/>
    </row>
    <row r="704" spans="1:32" x14ac:dyDescent="0.2">
      <c r="A704" s="9">
        <v>54</v>
      </c>
      <c r="B704" s="10" t="s">
        <v>1205</v>
      </c>
      <c r="C704" s="26" t="s">
        <v>7</v>
      </c>
      <c r="D704" s="26" t="s">
        <v>404</v>
      </c>
      <c r="E704" s="11" t="s">
        <v>1921</v>
      </c>
      <c r="F704" s="11" t="s">
        <v>1922</v>
      </c>
      <c r="G704" s="11" t="s">
        <v>2326</v>
      </c>
      <c r="H704" s="10" t="s">
        <v>1923</v>
      </c>
      <c r="I704" s="26">
        <v>20.685507999999999</v>
      </c>
      <c r="J704" s="26">
        <v>-101.35755399999999</v>
      </c>
      <c r="K704" s="10" t="s">
        <v>139</v>
      </c>
      <c r="L704" s="12" t="str">
        <f t="shared" si="22"/>
        <v>Ver en Google Maps</v>
      </c>
      <c r="M704" s="13">
        <v>2</v>
      </c>
      <c r="N704" s="7"/>
      <c r="O704" s="1">
        <f>DAY(Tabla1[[#This Row],[Fecha de rev]])</f>
        <v>0</v>
      </c>
      <c r="P704" s="1">
        <f>MONTH(Tabla1[[#This Row],[Fecha de rev]])</f>
        <v>1</v>
      </c>
      <c r="Q704" s="1">
        <f>YEAR(Tabla1[[#This Row],[Fecha de rev]])</f>
        <v>1900</v>
      </c>
      <c r="R704" s="1">
        <v>2</v>
      </c>
      <c r="S704" s="1" t="s">
        <v>138</v>
      </c>
      <c r="T704" s="1" t="s">
        <v>138</v>
      </c>
      <c r="U704" s="1" t="s">
        <v>138</v>
      </c>
      <c r="V704" s="1" t="s">
        <v>138</v>
      </c>
      <c r="W704" s="1" t="s">
        <v>138</v>
      </c>
      <c r="X704" s="1" t="s">
        <v>138</v>
      </c>
      <c r="Y704" s="1" t="s">
        <v>138</v>
      </c>
      <c r="Z704" s="1" t="str">
        <f>IF(Tabla1[[#This Row],[Bajada]] &lt; 14, "no", "si")</f>
        <v>no</v>
      </c>
      <c r="AC704" s="2" t="s">
        <v>968</v>
      </c>
      <c r="AD704" s="2" t="s">
        <v>2437</v>
      </c>
      <c r="AE704" s="1">
        <f t="shared" si="23"/>
        <v>7</v>
      </c>
      <c r="AF704" s="1"/>
    </row>
    <row r="705" spans="1:32" x14ac:dyDescent="0.2">
      <c r="A705" s="14">
        <v>55</v>
      </c>
      <c r="B705" s="3" t="s">
        <v>1205</v>
      </c>
      <c r="C705" s="27" t="s">
        <v>7</v>
      </c>
      <c r="D705" s="27" t="s">
        <v>404</v>
      </c>
      <c r="E705" s="4" t="s">
        <v>1924</v>
      </c>
      <c r="F705" s="4" t="s">
        <v>1925</v>
      </c>
      <c r="G705" s="4" t="s">
        <v>360</v>
      </c>
      <c r="H705" s="3" t="s">
        <v>1923</v>
      </c>
      <c r="I705" s="27">
        <v>20.675224</v>
      </c>
      <c r="J705" s="27">
        <v>-101.346512</v>
      </c>
      <c r="K705" s="3" t="s">
        <v>139</v>
      </c>
      <c r="L705" s="5" t="str">
        <f t="shared" si="22"/>
        <v>Ver en Google Maps</v>
      </c>
      <c r="M705" s="15">
        <v>1</v>
      </c>
      <c r="N705" s="7"/>
      <c r="O705" s="1">
        <f>DAY(Tabla1[[#This Row],[Fecha de rev]])</f>
        <v>0</v>
      </c>
      <c r="P705" s="1">
        <f>MONTH(Tabla1[[#This Row],[Fecha de rev]])</f>
        <v>1</v>
      </c>
      <c r="Q705" s="1">
        <f>YEAR(Tabla1[[#This Row],[Fecha de rev]])</f>
        <v>1900</v>
      </c>
      <c r="R705" s="1">
        <v>2</v>
      </c>
      <c r="S705" s="1" t="s">
        <v>138</v>
      </c>
      <c r="T705" s="1" t="s">
        <v>138</v>
      </c>
      <c r="U705" s="1" t="s">
        <v>138</v>
      </c>
      <c r="V705" s="1" t="s">
        <v>138</v>
      </c>
      <c r="W705" s="1" t="s">
        <v>138</v>
      </c>
      <c r="X705" s="1" t="s">
        <v>138</v>
      </c>
      <c r="Y705" s="1" t="s">
        <v>138</v>
      </c>
      <c r="Z705" s="1" t="str">
        <f>IF(Tabla1[[#This Row],[Bajada]] &lt; 14, "no", "si")</f>
        <v>no</v>
      </c>
      <c r="AC705" s="2" t="s">
        <v>2440</v>
      </c>
      <c r="AD705" s="2" t="s">
        <v>2437</v>
      </c>
      <c r="AE705" s="1">
        <f t="shared" si="23"/>
        <v>7</v>
      </c>
      <c r="AF705" s="1"/>
    </row>
    <row r="706" spans="1:32" x14ac:dyDescent="0.2">
      <c r="A706" s="14">
        <v>56</v>
      </c>
      <c r="B706" s="3" t="s">
        <v>1205</v>
      </c>
      <c r="C706" s="27" t="s">
        <v>7</v>
      </c>
      <c r="D706" s="27" t="s">
        <v>404</v>
      </c>
      <c r="E706" s="4" t="s">
        <v>1926</v>
      </c>
      <c r="F706" s="4" t="s">
        <v>1927</v>
      </c>
      <c r="G706" s="4" t="s">
        <v>2327</v>
      </c>
      <c r="H706" s="3" t="s">
        <v>1923</v>
      </c>
      <c r="I706" s="27">
        <v>20.70205</v>
      </c>
      <c r="J706" s="27">
        <v>-101.367593</v>
      </c>
      <c r="K706" s="3" t="s">
        <v>139</v>
      </c>
      <c r="L706" s="5" t="str">
        <f t="shared" si="22"/>
        <v>Ver en Google Maps</v>
      </c>
      <c r="M706" s="15">
        <v>1</v>
      </c>
      <c r="N706" s="7"/>
      <c r="O706" s="1">
        <f>DAY(Tabla1[[#This Row],[Fecha de rev]])</f>
        <v>0</v>
      </c>
      <c r="P706" s="1">
        <f>MONTH(Tabla1[[#This Row],[Fecha de rev]])</f>
        <v>1</v>
      </c>
      <c r="Q706" s="1">
        <f>YEAR(Tabla1[[#This Row],[Fecha de rev]])</f>
        <v>1900</v>
      </c>
      <c r="R706" s="1">
        <v>2</v>
      </c>
      <c r="S706" s="1" t="s">
        <v>138</v>
      </c>
      <c r="T706" s="1" t="s">
        <v>138</v>
      </c>
      <c r="U706" s="1" t="s">
        <v>138</v>
      </c>
      <c r="V706" s="1" t="s">
        <v>138</v>
      </c>
      <c r="W706" s="1" t="s">
        <v>138</v>
      </c>
      <c r="X706" s="1" t="s">
        <v>138</v>
      </c>
      <c r="Y706" s="1" t="s">
        <v>138</v>
      </c>
      <c r="Z706" s="1" t="str">
        <f>IF(Tabla1[[#This Row],[Bajada]] &lt; 14, "no", "si")</f>
        <v>no</v>
      </c>
      <c r="AC706" s="2" t="s">
        <v>968</v>
      </c>
      <c r="AD706" s="2" t="s">
        <v>2437</v>
      </c>
      <c r="AE706" s="1">
        <f t="shared" si="23"/>
        <v>7</v>
      </c>
      <c r="AF706" s="1"/>
    </row>
    <row r="707" spans="1:32" x14ac:dyDescent="0.2">
      <c r="A707" s="14">
        <v>57</v>
      </c>
      <c r="B707" s="3" t="s">
        <v>1205</v>
      </c>
      <c r="C707" s="27" t="s">
        <v>7</v>
      </c>
      <c r="D707" s="27" t="s">
        <v>404</v>
      </c>
      <c r="E707" s="4" t="s">
        <v>1928</v>
      </c>
      <c r="F707" s="4" t="s">
        <v>1929</v>
      </c>
      <c r="G707" s="4" t="s">
        <v>360</v>
      </c>
      <c r="H707" s="3" t="s">
        <v>1923</v>
      </c>
      <c r="I707" s="27">
        <v>20.674284</v>
      </c>
      <c r="J707" s="27">
        <v>-101.347072</v>
      </c>
      <c r="K707" s="3" t="s">
        <v>139</v>
      </c>
      <c r="L707" s="5" t="str">
        <f t="shared" si="22"/>
        <v>Ver en Google Maps</v>
      </c>
      <c r="M707" s="15">
        <v>1</v>
      </c>
      <c r="N707" s="7"/>
      <c r="O707" s="1">
        <f>DAY(Tabla1[[#This Row],[Fecha de rev]])</f>
        <v>0</v>
      </c>
      <c r="P707" s="1">
        <f>MONTH(Tabla1[[#This Row],[Fecha de rev]])</f>
        <v>1</v>
      </c>
      <c r="Q707" s="1">
        <f>YEAR(Tabla1[[#This Row],[Fecha de rev]])</f>
        <v>1900</v>
      </c>
      <c r="R707" s="1">
        <v>2</v>
      </c>
      <c r="S707" s="1" t="s">
        <v>138</v>
      </c>
      <c r="T707" s="1" t="s">
        <v>138</v>
      </c>
      <c r="U707" s="1" t="s">
        <v>138</v>
      </c>
      <c r="V707" s="1" t="s">
        <v>138</v>
      </c>
      <c r="W707" s="1" t="s">
        <v>138</v>
      </c>
      <c r="X707" s="1" t="s">
        <v>138</v>
      </c>
      <c r="Y707" s="1" t="s">
        <v>138</v>
      </c>
      <c r="Z707" s="1" t="str">
        <f>IF(Tabla1[[#This Row],[Bajada]] &lt; 14, "no", "si")</f>
        <v>no</v>
      </c>
      <c r="AC707" s="2" t="s">
        <v>968</v>
      </c>
      <c r="AD707" s="2" t="s">
        <v>2437</v>
      </c>
      <c r="AE707" s="1">
        <f t="shared" si="23"/>
        <v>7</v>
      </c>
      <c r="AF707" s="1"/>
    </row>
    <row r="708" spans="1:32" x14ac:dyDescent="0.2">
      <c r="A708" s="14">
        <v>58</v>
      </c>
      <c r="B708" s="3" t="s">
        <v>1205</v>
      </c>
      <c r="C708" s="27" t="s">
        <v>7</v>
      </c>
      <c r="D708" s="27" t="s">
        <v>404</v>
      </c>
      <c r="E708" s="4" t="s">
        <v>1930</v>
      </c>
      <c r="F708" s="4" t="s">
        <v>1931</v>
      </c>
      <c r="G708" s="4" t="s">
        <v>360</v>
      </c>
      <c r="H708" s="3" t="s">
        <v>1923</v>
      </c>
      <c r="I708" s="27">
        <v>20.674472000000002</v>
      </c>
      <c r="J708" s="27">
        <v>-101.348111</v>
      </c>
      <c r="K708" s="3" t="s">
        <v>139</v>
      </c>
      <c r="L708" s="5" t="str">
        <f t="shared" si="22"/>
        <v>Ver en Google Maps</v>
      </c>
      <c r="M708" s="15">
        <v>1</v>
      </c>
      <c r="N708" s="7"/>
      <c r="O708" s="1">
        <f>DAY(Tabla1[[#This Row],[Fecha de rev]])</f>
        <v>0</v>
      </c>
      <c r="P708" s="1">
        <f>MONTH(Tabla1[[#This Row],[Fecha de rev]])</f>
        <v>1</v>
      </c>
      <c r="Q708" s="1">
        <f>YEAR(Tabla1[[#This Row],[Fecha de rev]])</f>
        <v>1900</v>
      </c>
      <c r="R708" s="1">
        <v>2</v>
      </c>
      <c r="S708" s="1" t="s">
        <v>138</v>
      </c>
      <c r="T708" s="1" t="s">
        <v>138</v>
      </c>
      <c r="U708" s="1" t="s">
        <v>138</v>
      </c>
      <c r="V708" s="1" t="s">
        <v>138</v>
      </c>
      <c r="W708" s="1" t="s">
        <v>138</v>
      </c>
      <c r="X708" s="1" t="s">
        <v>138</v>
      </c>
      <c r="Y708" s="1" t="s">
        <v>138</v>
      </c>
      <c r="Z708" s="1" t="str">
        <f>IF(Tabla1[[#This Row],[Bajada]] &lt; 14, "no", "si")</f>
        <v>no</v>
      </c>
      <c r="AC708" s="2" t="s">
        <v>3027</v>
      </c>
      <c r="AD708" s="2" t="s">
        <v>2437</v>
      </c>
      <c r="AE708" s="1">
        <f t="shared" si="23"/>
        <v>7</v>
      </c>
      <c r="AF708" s="1"/>
    </row>
    <row r="709" spans="1:32" x14ac:dyDescent="0.2">
      <c r="A709" s="14">
        <v>59</v>
      </c>
      <c r="B709" s="3" t="s">
        <v>1205</v>
      </c>
      <c r="C709" s="27" t="s">
        <v>7</v>
      </c>
      <c r="D709" s="27" t="s">
        <v>404</v>
      </c>
      <c r="E709" s="4" t="s">
        <v>1932</v>
      </c>
      <c r="F709" s="4" t="s">
        <v>1933</v>
      </c>
      <c r="G709" s="4" t="s">
        <v>360</v>
      </c>
      <c r="H709" s="3" t="s">
        <v>1923</v>
      </c>
      <c r="I709" s="27">
        <v>20.673721</v>
      </c>
      <c r="J709" s="27">
        <v>-101.348703</v>
      </c>
      <c r="K709" s="3" t="s">
        <v>139</v>
      </c>
      <c r="L709" s="5" t="str">
        <f t="shared" si="22"/>
        <v>Ver en Google Maps</v>
      </c>
      <c r="M709" s="15">
        <v>1</v>
      </c>
      <c r="N709" s="7"/>
      <c r="O709" s="1">
        <f>DAY(Tabla1[[#This Row],[Fecha de rev]])</f>
        <v>0</v>
      </c>
      <c r="P709" s="1">
        <f>MONTH(Tabla1[[#This Row],[Fecha de rev]])</f>
        <v>1</v>
      </c>
      <c r="Q709" s="1">
        <f>YEAR(Tabla1[[#This Row],[Fecha de rev]])</f>
        <v>1900</v>
      </c>
      <c r="R709" s="1">
        <v>2</v>
      </c>
      <c r="S709" s="1" t="s">
        <v>138</v>
      </c>
      <c r="T709" s="1" t="s">
        <v>138</v>
      </c>
      <c r="U709" s="1" t="s">
        <v>138</v>
      </c>
      <c r="V709" s="1" t="s">
        <v>138</v>
      </c>
      <c r="W709" s="1" t="s">
        <v>138</v>
      </c>
      <c r="X709" s="1" t="s">
        <v>138</v>
      </c>
      <c r="Y709" s="1" t="s">
        <v>138</v>
      </c>
      <c r="Z709" s="1" t="str">
        <f>IF(Tabla1[[#This Row],[Bajada]] &lt; 14, "no", "si")</f>
        <v>no</v>
      </c>
      <c r="AC709" s="2" t="s">
        <v>2439</v>
      </c>
      <c r="AD709" s="2" t="s">
        <v>2437</v>
      </c>
      <c r="AE709" s="1">
        <f t="shared" ref="AE709:AE766" si="24">COUNTIF(S709:Z709, "si")</f>
        <v>7</v>
      </c>
      <c r="AF709" s="1"/>
    </row>
    <row r="710" spans="1:32" x14ac:dyDescent="0.2">
      <c r="A710" s="14">
        <v>60</v>
      </c>
      <c r="B710" s="3" t="s">
        <v>1205</v>
      </c>
      <c r="C710" s="27" t="s">
        <v>7</v>
      </c>
      <c r="D710" s="27" t="s">
        <v>404</v>
      </c>
      <c r="E710" s="4" t="s">
        <v>1934</v>
      </c>
      <c r="F710" s="4" t="s">
        <v>1935</v>
      </c>
      <c r="G710" s="4" t="s">
        <v>2328</v>
      </c>
      <c r="H710" s="3" t="s">
        <v>1923</v>
      </c>
      <c r="I710" s="27">
        <v>20.674233999999998</v>
      </c>
      <c r="J710" s="27">
        <v>-101.375902</v>
      </c>
      <c r="K710" s="3" t="s">
        <v>139</v>
      </c>
      <c r="L710" s="5" t="str">
        <f t="shared" si="22"/>
        <v>Ver en Google Maps</v>
      </c>
      <c r="M710" s="15">
        <v>1</v>
      </c>
      <c r="N710" s="7"/>
      <c r="O710" s="1">
        <f>DAY(Tabla1[[#This Row],[Fecha de rev]])</f>
        <v>0</v>
      </c>
      <c r="P710" s="1">
        <f>MONTH(Tabla1[[#This Row],[Fecha de rev]])</f>
        <v>1</v>
      </c>
      <c r="Q710" s="1">
        <f>YEAR(Tabla1[[#This Row],[Fecha de rev]])</f>
        <v>1900</v>
      </c>
      <c r="R710" s="1">
        <v>2</v>
      </c>
      <c r="S710" s="1" t="s">
        <v>138</v>
      </c>
      <c r="T710" s="1" t="s">
        <v>138</v>
      </c>
      <c r="U710" s="1" t="s">
        <v>138</v>
      </c>
      <c r="V710" s="1" t="s">
        <v>138</v>
      </c>
      <c r="W710" s="1" t="s">
        <v>138</v>
      </c>
      <c r="X710" s="1" t="s">
        <v>138</v>
      </c>
      <c r="Y710" s="1" t="s">
        <v>138</v>
      </c>
      <c r="Z710" s="1" t="str">
        <f>IF(Tabla1[[#This Row],[Bajada]] &lt; 14, "no", "si")</f>
        <v>no</v>
      </c>
      <c r="AC710" s="2" t="s">
        <v>968</v>
      </c>
      <c r="AD710" s="2" t="s">
        <v>2437</v>
      </c>
      <c r="AE710" s="1">
        <f t="shared" si="24"/>
        <v>7</v>
      </c>
      <c r="AF710" s="1"/>
    </row>
    <row r="711" spans="1:32" x14ac:dyDescent="0.2">
      <c r="A711" s="14">
        <v>61</v>
      </c>
      <c r="B711" s="3" t="s">
        <v>1205</v>
      </c>
      <c r="C711" s="27" t="s">
        <v>7</v>
      </c>
      <c r="D711" s="27" t="s">
        <v>404</v>
      </c>
      <c r="E711" s="4" t="s">
        <v>1936</v>
      </c>
      <c r="F711" s="4" t="s">
        <v>1937</v>
      </c>
      <c r="G711" s="4" t="s">
        <v>360</v>
      </c>
      <c r="H711" s="3" t="s">
        <v>1923</v>
      </c>
      <c r="I711" s="27">
        <v>20.678899000000001</v>
      </c>
      <c r="J711" s="27">
        <v>-101.345006</v>
      </c>
      <c r="K711" s="3" t="s">
        <v>139</v>
      </c>
      <c r="L711" s="5" t="str">
        <f t="shared" si="22"/>
        <v>Ver en Google Maps</v>
      </c>
      <c r="M711" s="15">
        <v>1</v>
      </c>
      <c r="N711" s="7"/>
      <c r="O711" s="1">
        <f>DAY(Tabla1[[#This Row],[Fecha de rev]])</f>
        <v>0</v>
      </c>
      <c r="P711" s="1">
        <f>MONTH(Tabla1[[#This Row],[Fecha de rev]])</f>
        <v>1</v>
      </c>
      <c r="Q711" s="1">
        <f>YEAR(Tabla1[[#This Row],[Fecha de rev]])</f>
        <v>1900</v>
      </c>
      <c r="R711" s="1">
        <v>2</v>
      </c>
      <c r="S711" s="1" t="s">
        <v>138</v>
      </c>
      <c r="T711" s="1" t="s">
        <v>138</v>
      </c>
      <c r="U711" s="1" t="s">
        <v>138</v>
      </c>
      <c r="V711" s="1" t="s">
        <v>138</v>
      </c>
      <c r="W711" s="1" t="s">
        <v>138</v>
      </c>
      <c r="X711" s="1" t="s">
        <v>138</v>
      </c>
      <c r="Y711" s="1" t="s">
        <v>138</v>
      </c>
      <c r="Z711" s="1" t="str">
        <f>IF(Tabla1[[#This Row],[Bajada]] &lt; 14, "no", "si")</f>
        <v>no</v>
      </c>
      <c r="AC711" s="2" t="s">
        <v>2441</v>
      </c>
      <c r="AD711" s="2" t="s">
        <v>2437</v>
      </c>
      <c r="AE711" s="1">
        <f t="shared" si="24"/>
        <v>7</v>
      </c>
      <c r="AF711" s="1"/>
    </row>
    <row r="712" spans="1:32" x14ac:dyDescent="0.2">
      <c r="A712" s="14">
        <v>62</v>
      </c>
      <c r="B712" s="3" t="s">
        <v>1205</v>
      </c>
      <c r="C712" s="27" t="s">
        <v>7</v>
      </c>
      <c r="D712" s="27" t="s">
        <v>404</v>
      </c>
      <c r="E712" s="4" t="s">
        <v>1938</v>
      </c>
      <c r="F712" s="4" t="s">
        <v>1939</v>
      </c>
      <c r="G712" s="4" t="s">
        <v>1898</v>
      </c>
      <c r="H712" s="3" t="s">
        <v>1923</v>
      </c>
      <c r="I712" s="27">
        <v>20.678062000000001</v>
      </c>
      <c r="J712" s="27">
        <v>-101.34539599999999</v>
      </c>
      <c r="K712" s="3" t="s">
        <v>139</v>
      </c>
      <c r="L712" s="5" t="str">
        <f t="shared" si="22"/>
        <v>Ver en Google Maps</v>
      </c>
      <c r="M712" s="15">
        <v>1</v>
      </c>
      <c r="N712" s="7"/>
      <c r="O712" s="1">
        <f>DAY(Tabla1[[#This Row],[Fecha de rev]])</f>
        <v>0</v>
      </c>
      <c r="P712" s="1">
        <f>MONTH(Tabla1[[#This Row],[Fecha de rev]])</f>
        <v>1</v>
      </c>
      <c r="Q712" s="1">
        <f>YEAR(Tabla1[[#This Row],[Fecha de rev]])</f>
        <v>1900</v>
      </c>
      <c r="R712" s="1">
        <v>2</v>
      </c>
      <c r="S712" s="1" t="s">
        <v>138</v>
      </c>
      <c r="T712" s="1" t="s">
        <v>138</v>
      </c>
      <c r="U712" s="1" t="s">
        <v>138</v>
      </c>
      <c r="V712" s="1" t="s">
        <v>138</v>
      </c>
      <c r="W712" s="1" t="s">
        <v>138</v>
      </c>
      <c r="X712" s="1" t="s">
        <v>138</v>
      </c>
      <c r="Y712" s="1" t="s">
        <v>138</v>
      </c>
      <c r="Z712" s="1" t="str">
        <f>IF(Tabla1[[#This Row],[Bajada]] &lt; 14, "no", "si")</f>
        <v>no</v>
      </c>
      <c r="AC712" s="2" t="s">
        <v>968</v>
      </c>
      <c r="AD712" s="2" t="s">
        <v>2437</v>
      </c>
      <c r="AE712" s="1">
        <f t="shared" si="24"/>
        <v>7</v>
      </c>
      <c r="AF712" s="1"/>
    </row>
    <row r="713" spans="1:32" x14ac:dyDescent="0.2">
      <c r="A713" s="14" t="s">
        <v>2431</v>
      </c>
      <c r="B713" s="3" t="s">
        <v>1205</v>
      </c>
      <c r="C713" s="27" t="s">
        <v>11</v>
      </c>
      <c r="D713" s="27" t="s">
        <v>404</v>
      </c>
      <c r="E713" s="4" t="s">
        <v>1940</v>
      </c>
      <c r="F713" s="4" t="s">
        <v>1941</v>
      </c>
      <c r="G713" s="4" t="s">
        <v>2300</v>
      </c>
      <c r="H713" s="3" t="s">
        <v>1923</v>
      </c>
      <c r="I713" s="27">
        <v>20.696579</v>
      </c>
      <c r="J713" s="27">
        <v>-101.375434</v>
      </c>
      <c r="K713" s="3" t="s">
        <v>139</v>
      </c>
      <c r="L713" s="5" t="str">
        <f t="shared" ref="L713:L781" si="25">HYPERLINK("https://www.google.com/maps?q=" &amp; I713 &amp; "," &amp; J713, "Ver en Google Maps")</f>
        <v>Ver en Google Maps</v>
      </c>
      <c r="M713" s="15">
        <v>2</v>
      </c>
      <c r="N713" s="7"/>
      <c r="O713" s="1">
        <f>DAY(Tabla1[[#This Row],[Fecha de rev]])</f>
        <v>0</v>
      </c>
      <c r="P713" s="1">
        <f>MONTH(Tabla1[[#This Row],[Fecha de rev]])</f>
        <v>1</v>
      </c>
      <c r="Q713" s="1">
        <f>YEAR(Tabla1[[#This Row],[Fecha de rev]])</f>
        <v>1900</v>
      </c>
      <c r="R713" s="1">
        <v>2</v>
      </c>
      <c r="S713" s="1" t="s">
        <v>138</v>
      </c>
      <c r="T713" s="1" t="s">
        <v>138</v>
      </c>
      <c r="U713" s="1" t="s">
        <v>138</v>
      </c>
      <c r="V713" s="1" t="s">
        <v>138</v>
      </c>
      <c r="W713" s="1" t="s">
        <v>138</v>
      </c>
      <c r="X713" s="1" t="s">
        <v>138</v>
      </c>
      <c r="Y713" s="1" t="s">
        <v>138</v>
      </c>
      <c r="Z713" s="1" t="str">
        <f>IF(Tabla1[[#This Row],[Bajada]] &lt; 14, "no", "si")</f>
        <v>no</v>
      </c>
      <c r="AC713" s="2" t="s">
        <v>968</v>
      </c>
      <c r="AD713" s="2" t="s">
        <v>2437</v>
      </c>
      <c r="AE713" s="1">
        <f t="shared" si="24"/>
        <v>7</v>
      </c>
      <c r="AF713" s="1"/>
    </row>
    <row r="714" spans="1:32" x14ac:dyDescent="0.2">
      <c r="A714" s="14" t="s">
        <v>2432</v>
      </c>
      <c r="B714" s="3" t="s">
        <v>1205</v>
      </c>
      <c r="C714" s="27" t="s">
        <v>11</v>
      </c>
      <c r="D714" s="27" t="s">
        <v>404</v>
      </c>
      <c r="E714" s="4" t="s">
        <v>1940</v>
      </c>
      <c r="F714" s="4" t="s">
        <v>1941</v>
      </c>
      <c r="G714" s="4" t="s">
        <v>2300</v>
      </c>
      <c r="H714" s="3" t="s">
        <v>1923</v>
      </c>
      <c r="I714" s="27">
        <v>20.696579</v>
      </c>
      <c r="J714" s="27">
        <v>-101.375434</v>
      </c>
      <c r="K714" s="3" t="s">
        <v>139</v>
      </c>
      <c r="L714" s="5" t="str">
        <f t="shared" si="25"/>
        <v>Ver en Google Maps</v>
      </c>
      <c r="M714" s="15">
        <v>2</v>
      </c>
      <c r="N714" s="7"/>
      <c r="O714" s="1">
        <f>DAY(Tabla1[[#This Row],[Fecha de rev]])</f>
        <v>0</v>
      </c>
      <c r="P714" s="1">
        <f>MONTH(Tabla1[[#This Row],[Fecha de rev]])</f>
        <v>1</v>
      </c>
      <c r="Q714" s="1">
        <f>YEAR(Tabla1[[#This Row],[Fecha de rev]])</f>
        <v>1900</v>
      </c>
      <c r="R714" s="1">
        <v>2</v>
      </c>
      <c r="S714" s="1" t="s">
        <v>138</v>
      </c>
      <c r="T714" s="1" t="s">
        <v>138</v>
      </c>
      <c r="U714" s="1" t="s">
        <v>138</v>
      </c>
      <c r="V714" s="1" t="s">
        <v>138</v>
      </c>
      <c r="W714" s="1" t="s">
        <v>138</v>
      </c>
      <c r="X714" s="1" t="s">
        <v>138</v>
      </c>
      <c r="Y714" s="1" t="s">
        <v>138</v>
      </c>
      <c r="Z714" s="1" t="str">
        <f>IF(Tabla1[[#This Row],[Bajada]] &lt; 14, "no", "si")</f>
        <v>no</v>
      </c>
      <c r="AC714" s="2" t="s">
        <v>968</v>
      </c>
      <c r="AD714" s="2" t="s">
        <v>2437</v>
      </c>
      <c r="AE714" s="1">
        <f t="shared" si="24"/>
        <v>7</v>
      </c>
      <c r="AF714" s="1"/>
    </row>
    <row r="715" spans="1:32" x14ac:dyDescent="0.2">
      <c r="A715" s="14">
        <v>64</v>
      </c>
      <c r="B715" s="3" t="s">
        <v>1205</v>
      </c>
      <c r="C715" s="27" t="s">
        <v>7</v>
      </c>
      <c r="D715" s="27" t="s">
        <v>404</v>
      </c>
      <c r="E715" s="4" t="s">
        <v>1942</v>
      </c>
      <c r="F715" s="4" t="s">
        <v>1943</v>
      </c>
      <c r="G715" s="4" t="s">
        <v>360</v>
      </c>
      <c r="H715" s="3" t="s">
        <v>1923</v>
      </c>
      <c r="I715" s="27">
        <v>20.6724</v>
      </c>
      <c r="J715" s="27">
        <v>-101.346075</v>
      </c>
      <c r="K715" s="3" t="s">
        <v>139</v>
      </c>
      <c r="L715" s="5" t="str">
        <f t="shared" si="25"/>
        <v>Ver en Google Maps</v>
      </c>
      <c r="M715" s="15">
        <v>1</v>
      </c>
      <c r="N715" s="7"/>
      <c r="O715" s="1">
        <f>DAY(Tabla1[[#This Row],[Fecha de rev]])</f>
        <v>0</v>
      </c>
      <c r="P715" s="1">
        <f>MONTH(Tabla1[[#This Row],[Fecha de rev]])</f>
        <v>1</v>
      </c>
      <c r="Q715" s="1">
        <f>YEAR(Tabla1[[#This Row],[Fecha de rev]])</f>
        <v>1900</v>
      </c>
      <c r="R715" s="1">
        <v>2</v>
      </c>
      <c r="S715" s="1" t="s">
        <v>138</v>
      </c>
      <c r="T715" s="1" t="s">
        <v>138</v>
      </c>
      <c r="U715" s="1" t="s">
        <v>138</v>
      </c>
      <c r="V715" s="1" t="s">
        <v>138</v>
      </c>
      <c r="W715" s="1" t="s">
        <v>138</v>
      </c>
      <c r="X715" s="1" t="s">
        <v>138</v>
      </c>
      <c r="Y715" s="1" t="s">
        <v>138</v>
      </c>
      <c r="Z715" s="1" t="str">
        <f>IF(Tabla1[[#This Row],[Bajada]] &lt; 14, "no", "si")</f>
        <v>no</v>
      </c>
      <c r="AC715" s="2" t="s">
        <v>968</v>
      </c>
      <c r="AD715" s="2" t="s">
        <v>2437</v>
      </c>
      <c r="AE715" s="1">
        <f t="shared" si="24"/>
        <v>7</v>
      </c>
      <c r="AF715" s="1"/>
    </row>
    <row r="716" spans="1:32" x14ac:dyDescent="0.2">
      <c r="A716" s="14" t="s">
        <v>2417</v>
      </c>
      <c r="B716" s="3" t="s">
        <v>1205</v>
      </c>
      <c r="C716" s="27" t="s">
        <v>7</v>
      </c>
      <c r="D716" s="27" t="s">
        <v>404</v>
      </c>
      <c r="E716" s="4" t="s">
        <v>1944</v>
      </c>
      <c r="F716" s="4" t="s">
        <v>1945</v>
      </c>
      <c r="G716" s="4" t="s">
        <v>2329</v>
      </c>
      <c r="H716" s="3" t="s">
        <v>1923</v>
      </c>
      <c r="I716" s="27">
        <v>20.646258</v>
      </c>
      <c r="J716" s="27">
        <v>-101.341145</v>
      </c>
      <c r="K716" s="3" t="s">
        <v>139</v>
      </c>
      <c r="L716" s="5" t="str">
        <f t="shared" si="25"/>
        <v>Ver en Google Maps</v>
      </c>
      <c r="M716" s="15">
        <v>1</v>
      </c>
      <c r="N716" s="7"/>
      <c r="O716" s="1">
        <f>DAY(Tabla1[[#This Row],[Fecha de rev]])</f>
        <v>0</v>
      </c>
      <c r="P716" s="1">
        <f>MONTH(Tabla1[[#This Row],[Fecha de rev]])</f>
        <v>1</v>
      </c>
      <c r="Q716" s="1">
        <f>YEAR(Tabla1[[#This Row],[Fecha de rev]])</f>
        <v>1900</v>
      </c>
      <c r="R716" s="1">
        <v>2</v>
      </c>
      <c r="S716" s="1" t="s">
        <v>138</v>
      </c>
      <c r="T716" s="1" t="s">
        <v>138</v>
      </c>
      <c r="U716" s="1" t="s">
        <v>138</v>
      </c>
      <c r="V716" s="1" t="s">
        <v>138</v>
      </c>
      <c r="W716" s="1" t="s">
        <v>138</v>
      </c>
      <c r="X716" s="1" t="s">
        <v>138</v>
      </c>
      <c r="Y716" s="1" t="s">
        <v>138</v>
      </c>
      <c r="Z716" s="1" t="str">
        <f>IF(Tabla1[[#This Row],[Bajada]] &lt; 14, "no", "si")</f>
        <v>no</v>
      </c>
      <c r="AC716" s="2" t="s">
        <v>968</v>
      </c>
      <c r="AD716" s="2" t="s">
        <v>2437</v>
      </c>
      <c r="AE716" s="1">
        <f t="shared" si="24"/>
        <v>7</v>
      </c>
      <c r="AF716" s="1"/>
    </row>
    <row r="717" spans="1:32" x14ac:dyDescent="0.2">
      <c r="A717" s="14" t="s">
        <v>2418</v>
      </c>
      <c r="B717" s="3" t="s">
        <v>1205</v>
      </c>
      <c r="C717" s="27" t="s">
        <v>7</v>
      </c>
      <c r="D717" s="27" t="s">
        <v>404</v>
      </c>
      <c r="E717" s="4" t="s">
        <v>1944</v>
      </c>
      <c r="F717" s="4" t="s">
        <v>1945</v>
      </c>
      <c r="G717" s="4" t="s">
        <v>2329</v>
      </c>
      <c r="H717" s="3" t="s">
        <v>1923</v>
      </c>
      <c r="I717" s="27">
        <v>20.646258</v>
      </c>
      <c r="J717" s="27">
        <v>-101.341145</v>
      </c>
      <c r="K717" s="3" t="s">
        <v>139</v>
      </c>
      <c r="L717" s="5" t="str">
        <f t="shared" si="25"/>
        <v>Ver en Google Maps</v>
      </c>
      <c r="M717" s="15">
        <v>1</v>
      </c>
      <c r="N717" s="7"/>
      <c r="O717" s="1">
        <f>DAY(Tabla1[[#This Row],[Fecha de rev]])</f>
        <v>0</v>
      </c>
      <c r="P717" s="1">
        <f>MONTH(Tabla1[[#This Row],[Fecha de rev]])</f>
        <v>1</v>
      </c>
      <c r="Q717" s="1">
        <f>YEAR(Tabla1[[#This Row],[Fecha de rev]])</f>
        <v>1900</v>
      </c>
      <c r="R717" s="1">
        <v>2</v>
      </c>
      <c r="S717" s="1" t="s">
        <v>138</v>
      </c>
      <c r="T717" s="1" t="s">
        <v>138</v>
      </c>
      <c r="U717" s="1" t="s">
        <v>138</v>
      </c>
      <c r="V717" s="1" t="s">
        <v>138</v>
      </c>
      <c r="W717" s="1" t="s">
        <v>138</v>
      </c>
      <c r="X717" s="1" t="s">
        <v>138</v>
      </c>
      <c r="Y717" s="1" t="s">
        <v>138</v>
      </c>
      <c r="Z717" s="1" t="str">
        <f>IF(Tabla1[[#This Row],[Bajada]] &lt; 14, "no", "si")</f>
        <v>no</v>
      </c>
      <c r="AC717" s="2" t="s">
        <v>968</v>
      </c>
      <c r="AD717" s="2" t="s">
        <v>2437</v>
      </c>
      <c r="AE717" s="1">
        <f t="shared" si="24"/>
        <v>7</v>
      </c>
      <c r="AF717" s="1"/>
    </row>
    <row r="718" spans="1:32" x14ac:dyDescent="0.2">
      <c r="A718" s="14">
        <v>66</v>
      </c>
      <c r="B718" s="3" t="s">
        <v>1205</v>
      </c>
      <c r="C718" s="27" t="s">
        <v>7</v>
      </c>
      <c r="D718" s="27" t="s">
        <v>404</v>
      </c>
      <c r="E718" s="4" t="s">
        <v>1946</v>
      </c>
      <c r="F718" s="4" t="s">
        <v>1947</v>
      </c>
      <c r="G718" s="4" t="s">
        <v>2330</v>
      </c>
      <c r="H718" s="3" t="s">
        <v>1923</v>
      </c>
      <c r="I718" s="27">
        <v>20.670667000000002</v>
      </c>
      <c r="J718" s="27">
        <v>-101.347886</v>
      </c>
      <c r="K718" s="3" t="s">
        <v>139</v>
      </c>
      <c r="L718" s="5" t="str">
        <f t="shared" si="25"/>
        <v>Ver en Google Maps</v>
      </c>
      <c r="M718" s="15">
        <v>1</v>
      </c>
      <c r="N718" s="7"/>
      <c r="O718" s="1">
        <f>DAY(Tabla1[[#This Row],[Fecha de rev]])</f>
        <v>0</v>
      </c>
      <c r="P718" s="1">
        <f>MONTH(Tabla1[[#This Row],[Fecha de rev]])</f>
        <v>1</v>
      </c>
      <c r="Q718" s="1">
        <f>YEAR(Tabla1[[#This Row],[Fecha de rev]])</f>
        <v>1900</v>
      </c>
      <c r="R718" s="1">
        <v>2</v>
      </c>
      <c r="S718" s="1" t="s">
        <v>138</v>
      </c>
      <c r="T718" s="1" t="s">
        <v>138</v>
      </c>
      <c r="U718" s="1" t="s">
        <v>138</v>
      </c>
      <c r="V718" s="1" t="s">
        <v>138</v>
      </c>
      <c r="W718" s="1" t="s">
        <v>138</v>
      </c>
      <c r="X718" s="1" t="s">
        <v>138</v>
      </c>
      <c r="Y718" s="1" t="s">
        <v>138</v>
      </c>
      <c r="Z718" s="1" t="str">
        <f>IF(Tabla1[[#This Row],[Bajada]] &lt; 14, "no", "si")</f>
        <v>no</v>
      </c>
      <c r="AC718" s="2" t="s">
        <v>968</v>
      </c>
      <c r="AD718" s="2" t="s">
        <v>2437</v>
      </c>
      <c r="AE718" s="1">
        <f t="shared" si="24"/>
        <v>7</v>
      </c>
      <c r="AF718" s="1"/>
    </row>
    <row r="719" spans="1:32" x14ac:dyDescent="0.2">
      <c r="A719" s="14">
        <v>67</v>
      </c>
      <c r="B719" s="3" t="s">
        <v>1205</v>
      </c>
      <c r="C719" s="27" t="s">
        <v>7</v>
      </c>
      <c r="D719" s="27" t="s">
        <v>404</v>
      </c>
      <c r="E719" s="4" t="s">
        <v>1948</v>
      </c>
      <c r="F719" s="4" t="s">
        <v>1949</v>
      </c>
      <c r="G719" s="4" t="s">
        <v>2331</v>
      </c>
      <c r="H719" s="3" t="s">
        <v>1923</v>
      </c>
      <c r="I719" s="27">
        <v>20.673235999999999</v>
      </c>
      <c r="J719" s="27">
        <v>-101.36540100000001</v>
      </c>
      <c r="K719" s="3" t="s">
        <v>139</v>
      </c>
      <c r="L719" s="5" t="str">
        <f t="shared" si="25"/>
        <v>Ver en Google Maps</v>
      </c>
      <c r="M719" s="15">
        <v>1</v>
      </c>
      <c r="N719" s="7"/>
      <c r="O719" s="1">
        <f>DAY(Tabla1[[#This Row],[Fecha de rev]])</f>
        <v>0</v>
      </c>
      <c r="P719" s="1">
        <f>MONTH(Tabla1[[#This Row],[Fecha de rev]])</f>
        <v>1</v>
      </c>
      <c r="Q719" s="1">
        <f>YEAR(Tabla1[[#This Row],[Fecha de rev]])</f>
        <v>1900</v>
      </c>
      <c r="R719" s="1">
        <v>2</v>
      </c>
      <c r="S719" s="1" t="s">
        <v>138</v>
      </c>
      <c r="T719" s="1" t="s">
        <v>138</v>
      </c>
      <c r="U719" s="1" t="s">
        <v>138</v>
      </c>
      <c r="V719" s="1" t="s">
        <v>138</v>
      </c>
      <c r="W719" s="1" t="s">
        <v>138</v>
      </c>
      <c r="X719" s="1" t="s">
        <v>138</v>
      </c>
      <c r="Y719" s="1" t="s">
        <v>138</v>
      </c>
      <c r="Z719" s="1" t="str">
        <f>IF(Tabla1[[#This Row],[Bajada]] &lt; 14, "no", "si")</f>
        <v>no</v>
      </c>
      <c r="AC719" s="2" t="s">
        <v>968</v>
      </c>
      <c r="AD719" s="2" t="s">
        <v>2437</v>
      </c>
      <c r="AE719" s="1">
        <f t="shared" si="24"/>
        <v>7</v>
      </c>
      <c r="AF719" s="1"/>
    </row>
    <row r="720" spans="1:32" x14ac:dyDescent="0.2">
      <c r="A720" s="14" t="s">
        <v>2429</v>
      </c>
      <c r="B720" s="3" t="s">
        <v>1205</v>
      </c>
      <c r="C720" s="27" t="s">
        <v>11</v>
      </c>
      <c r="D720" s="27" t="s">
        <v>404</v>
      </c>
      <c r="E720" s="4" t="s">
        <v>1950</v>
      </c>
      <c r="F720" s="4" t="s">
        <v>1951</v>
      </c>
      <c r="G720" s="4" t="s">
        <v>2301</v>
      </c>
      <c r="H720" s="3" t="s">
        <v>1923</v>
      </c>
      <c r="I720" s="27">
        <v>20.655003000000001</v>
      </c>
      <c r="J720" s="27">
        <v>-101.353555</v>
      </c>
      <c r="K720" s="3" t="s">
        <v>139</v>
      </c>
      <c r="L720" s="5" t="str">
        <f t="shared" si="25"/>
        <v>Ver en Google Maps</v>
      </c>
      <c r="M720" s="15">
        <v>2</v>
      </c>
      <c r="N720" s="7"/>
      <c r="O720" s="1">
        <f>DAY(Tabla1[[#This Row],[Fecha de rev]])</f>
        <v>0</v>
      </c>
      <c r="P720" s="1">
        <f>MONTH(Tabla1[[#This Row],[Fecha de rev]])</f>
        <v>1</v>
      </c>
      <c r="Q720" s="1">
        <f>YEAR(Tabla1[[#This Row],[Fecha de rev]])</f>
        <v>1900</v>
      </c>
      <c r="R720" s="1">
        <v>2</v>
      </c>
      <c r="S720" s="1" t="s">
        <v>138</v>
      </c>
      <c r="T720" s="1" t="s">
        <v>138</v>
      </c>
      <c r="U720" s="1" t="s">
        <v>138</v>
      </c>
      <c r="V720" s="1" t="s">
        <v>138</v>
      </c>
      <c r="W720" s="1" t="s">
        <v>138</v>
      </c>
      <c r="X720" s="1" t="s">
        <v>138</v>
      </c>
      <c r="Y720" s="1" t="s">
        <v>138</v>
      </c>
      <c r="Z720" s="1" t="str">
        <f>IF(Tabla1[[#This Row],[Bajada]] &lt; 14, "no", "si")</f>
        <v>no</v>
      </c>
      <c r="AC720" s="2" t="s">
        <v>968</v>
      </c>
      <c r="AD720" s="2" t="s">
        <v>2437</v>
      </c>
      <c r="AE720" s="1">
        <f t="shared" si="24"/>
        <v>7</v>
      </c>
      <c r="AF720" s="1"/>
    </row>
    <row r="721" spans="1:32" x14ac:dyDescent="0.2">
      <c r="A721" s="14" t="s">
        <v>2430</v>
      </c>
      <c r="B721" s="3" t="s">
        <v>1205</v>
      </c>
      <c r="C721" s="27" t="s">
        <v>11</v>
      </c>
      <c r="D721" s="27" t="s">
        <v>404</v>
      </c>
      <c r="E721" s="4" t="s">
        <v>1950</v>
      </c>
      <c r="F721" s="4" t="s">
        <v>1951</v>
      </c>
      <c r="G721" s="4" t="s">
        <v>2301</v>
      </c>
      <c r="H721" s="3" t="s">
        <v>1923</v>
      </c>
      <c r="I721" s="27">
        <v>20.655003000000001</v>
      </c>
      <c r="J721" s="27">
        <v>-101.353555</v>
      </c>
      <c r="K721" s="3" t="s">
        <v>139</v>
      </c>
      <c r="L721" s="5" t="str">
        <f t="shared" si="25"/>
        <v>Ver en Google Maps</v>
      </c>
      <c r="M721" s="15">
        <v>2</v>
      </c>
      <c r="N721" s="7"/>
      <c r="O721" s="1">
        <f>DAY(Tabla1[[#This Row],[Fecha de rev]])</f>
        <v>0</v>
      </c>
      <c r="P721" s="1">
        <f>MONTH(Tabla1[[#This Row],[Fecha de rev]])</f>
        <v>1</v>
      </c>
      <c r="Q721" s="1">
        <f>YEAR(Tabla1[[#This Row],[Fecha de rev]])</f>
        <v>1900</v>
      </c>
      <c r="R721" s="1">
        <v>2</v>
      </c>
      <c r="S721" s="1" t="s">
        <v>138</v>
      </c>
      <c r="T721" s="1" t="s">
        <v>138</v>
      </c>
      <c r="U721" s="1" t="s">
        <v>138</v>
      </c>
      <c r="V721" s="1" t="s">
        <v>138</v>
      </c>
      <c r="W721" s="1" t="s">
        <v>138</v>
      </c>
      <c r="X721" s="1" t="s">
        <v>138</v>
      </c>
      <c r="Y721" s="1" t="s">
        <v>138</v>
      </c>
      <c r="Z721" s="1" t="str">
        <f>IF(Tabla1[[#This Row],[Bajada]] &lt; 14, "no", "si")</f>
        <v>no</v>
      </c>
      <c r="AC721" s="2" t="s">
        <v>968</v>
      </c>
      <c r="AD721" s="2" t="s">
        <v>2437</v>
      </c>
      <c r="AE721" s="1">
        <f t="shared" si="24"/>
        <v>7</v>
      </c>
      <c r="AF721" s="1"/>
    </row>
    <row r="722" spans="1:32" x14ac:dyDescent="0.2">
      <c r="A722" s="14">
        <v>69</v>
      </c>
      <c r="B722" s="3" t="s">
        <v>1205</v>
      </c>
      <c r="C722" s="27" t="s">
        <v>11</v>
      </c>
      <c r="D722" s="27" t="s">
        <v>404</v>
      </c>
      <c r="E722" s="4" t="s">
        <v>1952</v>
      </c>
      <c r="F722" s="4" t="s">
        <v>1953</v>
      </c>
      <c r="G722" s="4" t="s">
        <v>2302</v>
      </c>
      <c r="H722" s="3" t="s">
        <v>1923</v>
      </c>
      <c r="I722" s="27">
        <v>20.751035999999999</v>
      </c>
      <c r="J722" s="27">
        <v>-101.33521500000001</v>
      </c>
      <c r="K722" s="3" t="s">
        <v>139</v>
      </c>
      <c r="L722" s="5" t="str">
        <f t="shared" si="25"/>
        <v>Ver en Google Maps</v>
      </c>
      <c r="M722" s="15">
        <v>1</v>
      </c>
      <c r="N722" s="7"/>
      <c r="O722" s="1">
        <f>DAY(Tabla1[[#This Row],[Fecha de rev]])</f>
        <v>0</v>
      </c>
      <c r="P722" s="1">
        <f>MONTH(Tabla1[[#This Row],[Fecha de rev]])</f>
        <v>1</v>
      </c>
      <c r="Q722" s="1">
        <f>YEAR(Tabla1[[#This Row],[Fecha de rev]])</f>
        <v>1900</v>
      </c>
      <c r="R722" s="1">
        <v>2</v>
      </c>
      <c r="S722" s="1" t="s">
        <v>138</v>
      </c>
      <c r="T722" s="1" t="s">
        <v>138</v>
      </c>
      <c r="U722" s="1" t="s">
        <v>138</v>
      </c>
      <c r="V722" s="1" t="s">
        <v>138</v>
      </c>
      <c r="W722" s="1" t="s">
        <v>138</v>
      </c>
      <c r="X722" s="1" t="s">
        <v>138</v>
      </c>
      <c r="Y722" s="1" t="s">
        <v>138</v>
      </c>
      <c r="Z722" s="1" t="str">
        <f>IF(Tabla1[[#This Row],[Bajada]] &lt; 14, "no", "si")</f>
        <v>no</v>
      </c>
      <c r="AC722" s="2" t="s">
        <v>968</v>
      </c>
      <c r="AD722" s="2" t="s">
        <v>2437</v>
      </c>
      <c r="AE722" s="1">
        <f t="shared" si="24"/>
        <v>7</v>
      </c>
      <c r="AF722" s="1"/>
    </row>
    <row r="723" spans="1:32" x14ac:dyDescent="0.2">
      <c r="A723" s="14" t="s">
        <v>2435</v>
      </c>
      <c r="B723" s="3" t="s">
        <v>1205</v>
      </c>
      <c r="C723" s="27" t="s">
        <v>7</v>
      </c>
      <c r="D723" s="27" t="s">
        <v>404</v>
      </c>
      <c r="E723" s="4" t="s">
        <v>1954</v>
      </c>
      <c r="F723" s="4" t="s">
        <v>1955</v>
      </c>
      <c r="G723" s="4" t="s">
        <v>2332</v>
      </c>
      <c r="H723" s="3" t="s">
        <v>1923</v>
      </c>
      <c r="I723" s="27">
        <v>20.704373</v>
      </c>
      <c r="J723" s="27">
        <v>-101.37708600000001</v>
      </c>
      <c r="K723" s="3" t="s">
        <v>139</v>
      </c>
      <c r="L723" s="5" t="str">
        <f t="shared" si="25"/>
        <v>Ver en Google Maps</v>
      </c>
      <c r="M723" s="15">
        <v>1</v>
      </c>
      <c r="N723" s="7"/>
      <c r="O723" s="1">
        <f>DAY(Tabla1[[#This Row],[Fecha de rev]])</f>
        <v>0</v>
      </c>
      <c r="P723" s="1">
        <f>MONTH(Tabla1[[#This Row],[Fecha de rev]])</f>
        <v>1</v>
      </c>
      <c r="Q723" s="1">
        <f>YEAR(Tabla1[[#This Row],[Fecha de rev]])</f>
        <v>1900</v>
      </c>
      <c r="R723" s="1">
        <v>2</v>
      </c>
      <c r="S723" s="1" t="s">
        <v>138</v>
      </c>
      <c r="T723" s="1" t="s">
        <v>138</v>
      </c>
      <c r="U723" s="1" t="s">
        <v>138</v>
      </c>
      <c r="V723" s="1" t="s">
        <v>138</v>
      </c>
      <c r="W723" s="1" t="s">
        <v>138</v>
      </c>
      <c r="X723" s="1" t="s">
        <v>138</v>
      </c>
      <c r="Y723" s="1" t="s">
        <v>138</v>
      </c>
      <c r="Z723" s="1" t="str">
        <f>IF(Tabla1[[#This Row],[Bajada]] &lt; 14, "no", "si")</f>
        <v>no</v>
      </c>
      <c r="AC723" s="2" t="s">
        <v>968</v>
      </c>
      <c r="AD723" s="2" t="s">
        <v>2437</v>
      </c>
      <c r="AE723" s="1">
        <f t="shared" si="24"/>
        <v>7</v>
      </c>
      <c r="AF723" s="1"/>
    </row>
    <row r="724" spans="1:32" x14ac:dyDescent="0.2">
      <c r="A724" s="14" t="s">
        <v>2436</v>
      </c>
      <c r="B724" s="3" t="s">
        <v>1205</v>
      </c>
      <c r="C724" s="27" t="s">
        <v>7</v>
      </c>
      <c r="D724" s="27" t="s">
        <v>404</v>
      </c>
      <c r="E724" s="4" t="s">
        <v>1954</v>
      </c>
      <c r="F724" s="4" t="s">
        <v>1955</v>
      </c>
      <c r="G724" s="4" t="s">
        <v>2332</v>
      </c>
      <c r="H724" s="3" t="s">
        <v>1923</v>
      </c>
      <c r="I724" s="27">
        <v>20.704373</v>
      </c>
      <c r="J724" s="27">
        <v>-101.37708600000001</v>
      </c>
      <c r="K724" s="3" t="s">
        <v>139</v>
      </c>
      <c r="L724" s="5" t="str">
        <f t="shared" si="25"/>
        <v>Ver en Google Maps</v>
      </c>
      <c r="M724" s="15">
        <v>1</v>
      </c>
      <c r="N724" s="7"/>
      <c r="O724" s="1">
        <f>DAY(Tabla1[[#This Row],[Fecha de rev]])</f>
        <v>0</v>
      </c>
      <c r="P724" s="1">
        <f>MONTH(Tabla1[[#This Row],[Fecha de rev]])</f>
        <v>1</v>
      </c>
      <c r="Q724" s="1">
        <f>YEAR(Tabla1[[#This Row],[Fecha de rev]])</f>
        <v>1900</v>
      </c>
      <c r="R724" s="1">
        <v>2</v>
      </c>
      <c r="S724" s="1" t="s">
        <v>138</v>
      </c>
      <c r="T724" s="1" t="s">
        <v>138</v>
      </c>
      <c r="U724" s="1" t="s">
        <v>138</v>
      </c>
      <c r="V724" s="1" t="s">
        <v>138</v>
      </c>
      <c r="W724" s="1" t="s">
        <v>138</v>
      </c>
      <c r="X724" s="1" t="s">
        <v>138</v>
      </c>
      <c r="Y724" s="1" t="s">
        <v>138</v>
      </c>
      <c r="Z724" s="1" t="str">
        <f>IF(Tabla1[[#This Row],[Bajada]] &lt; 14, "no", "si")</f>
        <v>no</v>
      </c>
      <c r="AC724" s="2" t="s">
        <v>968</v>
      </c>
      <c r="AD724" s="2" t="s">
        <v>2437</v>
      </c>
      <c r="AE724" s="1">
        <f t="shared" si="24"/>
        <v>7</v>
      </c>
      <c r="AF724" s="1"/>
    </row>
    <row r="725" spans="1:32" x14ac:dyDescent="0.2">
      <c r="A725" s="14" t="s">
        <v>2415</v>
      </c>
      <c r="B725" s="3" t="s">
        <v>1205</v>
      </c>
      <c r="C725" s="27" t="s">
        <v>7</v>
      </c>
      <c r="D725" s="27" t="s">
        <v>404</v>
      </c>
      <c r="E725" s="4" t="s">
        <v>1956</v>
      </c>
      <c r="F725" s="4" t="s">
        <v>1957</v>
      </c>
      <c r="G725" s="4" t="s">
        <v>1023</v>
      </c>
      <c r="H725" s="3" t="s">
        <v>1923</v>
      </c>
      <c r="I725" s="27">
        <v>20.656288</v>
      </c>
      <c r="J725" s="27">
        <v>-101.33118399999999</v>
      </c>
      <c r="K725" s="3" t="s">
        <v>139</v>
      </c>
      <c r="L725" s="5" t="str">
        <f t="shared" si="25"/>
        <v>Ver en Google Maps</v>
      </c>
      <c r="M725" s="15">
        <v>2</v>
      </c>
      <c r="N725" s="7"/>
      <c r="O725" s="1">
        <f>DAY(Tabla1[[#This Row],[Fecha de rev]])</f>
        <v>0</v>
      </c>
      <c r="P725" s="1">
        <f>MONTH(Tabla1[[#This Row],[Fecha de rev]])</f>
        <v>1</v>
      </c>
      <c r="Q725" s="1">
        <f>YEAR(Tabla1[[#This Row],[Fecha de rev]])</f>
        <v>1900</v>
      </c>
      <c r="R725" s="1">
        <v>2</v>
      </c>
      <c r="S725" s="1" t="s">
        <v>138</v>
      </c>
      <c r="T725" s="1" t="s">
        <v>138</v>
      </c>
      <c r="U725" s="1" t="s">
        <v>138</v>
      </c>
      <c r="V725" s="1" t="s">
        <v>138</v>
      </c>
      <c r="W725" s="1" t="s">
        <v>138</v>
      </c>
      <c r="X725" s="1" t="s">
        <v>138</v>
      </c>
      <c r="Y725" s="1" t="s">
        <v>138</v>
      </c>
      <c r="Z725" s="1" t="str">
        <f>IF(Tabla1[[#This Row],[Bajada]] &lt; 14, "no", "si")</f>
        <v>no</v>
      </c>
      <c r="AC725" s="2" t="s">
        <v>968</v>
      </c>
      <c r="AD725" s="2" t="s">
        <v>2437</v>
      </c>
      <c r="AE725" s="1">
        <f t="shared" si="24"/>
        <v>7</v>
      </c>
      <c r="AF725" s="1"/>
    </row>
    <row r="726" spans="1:32" x14ac:dyDescent="0.2">
      <c r="A726" s="14" t="s">
        <v>2416</v>
      </c>
      <c r="B726" s="3" t="s">
        <v>1205</v>
      </c>
      <c r="C726" s="27" t="s">
        <v>7</v>
      </c>
      <c r="D726" s="27" t="s">
        <v>404</v>
      </c>
      <c r="E726" s="4" t="s">
        <v>1956</v>
      </c>
      <c r="F726" s="4" t="s">
        <v>1957</v>
      </c>
      <c r="G726" s="4" t="s">
        <v>1023</v>
      </c>
      <c r="H726" s="3" t="s">
        <v>1923</v>
      </c>
      <c r="I726" s="27">
        <v>20.656288</v>
      </c>
      <c r="J726" s="27">
        <v>-101.33118399999999</v>
      </c>
      <c r="K726" s="3" t="s">
        <v>139</v>
      </c>
      <c r="L726" s="5" t="str">
        <f t="shared" si="25"/>
        <v>Ver en Google Maps</v>
      </c>
      <c r="M726" s="15">
        <v>2</v>
      </c>
      <c r="N726" s="7"/>
      <c r="O726" s="1">
        <f>DAY(Tabla1[[#This Row],[Fecha de rev]])</f>
        <v>0</v>
      </c>
      <c r="P726" s="1">
        <f>MONTH(Tabla1[[#This Row],[Fecha de rev]])</f>
        <v>1</v>
      </c>
      <c r="Q726" s="1">
        <f>YEAR(Tabla1[[#This Row],[Fecha de rev]])</f>
        <v>1900</v>
      </c>
      <c r="R726" s="1">
        <v>2</v>
      </c>
      <c r="S726" s="1" t="s">
        <v>138</v>
      </c>
      <c r="T726" s="1" t="s">
        <v>138</v>
      </c>
      <c r="U726" s="1" t="s">
        <v>138</v>
      </c>
      <c r="V726" s="1" t="s">
        <v>138</v>
      </c>
      <c r="W726" s="1" t="s">
        <v>138</v>
      </c>
      <c r="X726" s="1" t="s">
        <v>138</v>
      </c>
      <c r="Y726" s="1" t="s">
        <v>138</v>
      </c>
      <c r="Z726" s="1" t="str">
        <f>IF(Tabla1[[#This Row],[Bajada]] &lt; 14, "no", "si")</f>
        <v>no</v>
      </c>
      <c r="AC726" s="2" t="s">
        <v>968</v>
      </c>
      <c r="AD726" s="2" t="s">
        <v>2437</v>
      </c>
      <c r="AE726" s="1">
        <f t="shared" si="24"/>
        <v>7</v>
      </c>
      <c r="AF726" s="1"/>
    </row>
    <row r="727" spans="1:32" x14ac:dyDescent="0.2">
      <c r="A727" s="14">
        <v>72</v>
      </c>
      <c r="B727" s="3" t="s">
        <v>1205</v>
      </c>
      <c r="C727" s="27" t="s">
        <v>7</v>
      </c>
      <c r="D727" s="27" t="s">
        <v>404</v>
      </c>
      <c r="E727" s="4" t="s">
        <v>1958</v>
      </c>
      <c r="F727" s="4" t="s">
        <v>1959</v>
      </c>
      <c r="G727" s="4" t="s">
        <v>1023</v>
      </c>
      <c r="H727" s="3" t="s">
        <v>1923</v>
      </c>
      <c r="I727" s="27">
        <v>20.654115999999998</v>
      </c>
      <c r="J727" s="27">
        <v>-101.331604</v>
      </c>
      <c r="K727" s="3" t="s">
        <v>139</v>
      </c>
      <c r="L727" s="5" t="str">
        <f t="shared" si="25"/>
        <v>Ver en Google Maps</v>
      </c>
      <c r="M727" s="15">
        <v>2</v>
      </c>
      <c r="N727" s="7"/>
      <c r="O727" s="1">
        <f>DAY(Tabla1[[#This Row],[Fecha de rev]])</f>
        <v>0</v>
      </c>
      <c r="P727" s="1">
        <f>MONTH(Tabla1[[#This Row],[Fecha de rev]])</f>
        <v>1</v>
      </c>
      <c r="Q727" s="1">
        <f>YEAR(Tabla1[[#This Row],[Fecha de rev]])</f>
        <v>1900</v>
      </c>
      <c r="R727" s="1">
        <v>2</v>
      </c>
      <c r="S727" s="1" t="s">
        <v>138</v>
      </c>
      <c r="T727" s="1" t="s">
        <v>138</v>
      </c>
      <c r="U727" s="1" t="s">
        <v>138</v>
      </c>
      <c r="V727" s="1" t="s">
        <v>138</v>
      </c>
      <c r="W727" s="1" t="s">
        <v>138</v>
      </c>
      <c r="X727" s="1" t="s">
        <v>138</v>
      </c>
      <c r="Y727" s="1" t="s">
        <v>138</v>
      </c>
      <c r="Z727" s="1" t="str">
        <f>IF(Tabla1[[#This Row],[Bajada]] &lt; 14, "no", "si")</f>
        <v>no</v>
      </c>
      <c r="AC727" s="2" t="s">
        <v>968</v>
      </c>
      <c r="AD727" s="2" t="s">
        <v>2437</v>
      </c>
      <c r="AE727" s="1">
        <f t="shared" si="24"/>
        <v>7</v>
      </c>
      <c r="AF727" s="1"/>
    </row>
    <row r="728" spans="1:32" x14ac:dyDescent="0.2">
      <c r="A728" s="14">
        <v>73</v>
      </c>
      <c r="B728" s="3" t="s">
        <v>1205</v>
      </c>
      <c r="C728" s="27" t="s">
        <v>7</v>
      </c>
      <c r="D728" s="27" t="s">
        <v>404</v>
      </c>
      <c r="E728" s="4" t="s">
        <v>1960</v>
      </c>
      <c r="F728" s="4" t="s">
        <v>1961</v>
      </c>
      <c r="G728" s="4" t="s">
        <v>2303</v>
      </c>
      <c r="H728" s="3" t="s">
        <v>1923</v>
      </c>
      <c r="I728" s="27">
        <v>20.683992</v>
      </c>
      <c r="J728" s="27">
        <v>-101.387502</v>
      </c>
      <c r="K728" s="3" t="s">
        <v>139</v>
      </c>
      <c r="L728" s="5" t="str">
        <f t="shared" si="25"/>
        <v>Ver en Google Maps</v>
      </c>
      <c r="M728" s="15">
        <v>1</v>
      </c>
      <c r="N728" s="7"/>
      <c r="O728" s="1">
        <f>DAY(Tabla1[[#This Row],[Fecha de rev]])</f>
        <v>0</v>
      </c>
      <c r="P728" s="1">
        <f>MONTH(Tabla1[[#This Row],[Fecha de rev]])</f>
        <v>1</v>
      </c>
      <c r="Q728" s="1">
        <f>YEAR(Tabla1[[#This Row],[Fecha de rev]])</f>
        <v>1900</v>
      </c>
      <c r="R728" s="1">
        <v>2</v>
      </c>
      <c r="S728" s="1" t="s">
        <v>138</v>
      </c>
      <c r="T728" s="1" t="s">
        <v>138</v>
      </c>
      <c r="U728" s="1" t="s">
        <v>138</v>
      </c>
      <c r="V728" s="1" t="s">
        <v>138</v>
      </c>
      <c r="W728" s="1" t="s">
        <v>138</v>
      </c>
      <c r="X728" s="1" t="s">
        <v>138</v>
      </c>
      <c r="Y728" s="1" t="s">
        <v>138</v>
      </c>
      <c r="Z728" s="1" t="str">
        <f>IF(Tabla1[[#This Row],[Bajada]] &lt; 14, "no", "si")</f>
        <v>no</v>
      </c>
      <c r="AC728" s="2" t="s">
        <v>968</v>
      </c>
      <c r="AD728" s="2" t="s">
        <v>2437</v>
      </c>
      <c r="AE728" s="1">
        <f t="shared" si="24"/>
        <v>7</v>
      </c>
      <c r="AF728" s="1"/>
    </row>
    <row r="729" spans="1:32" x14ac:dyDescent="0.2">
      <c r="A729" s="14">
        <v>74</v>
      </c>
      <c r="B729" s="3" t="s">
        <v>1205</v>
      </c>
      <c r="C729" s="27" t="s">
        <v>7</v>
      </c>
      <c r="D729" s="27" t="s">
        <v>404</v>
      </c>
      <c r="E729" s="4" t="s">
        <v>1962</v>
      </c>
      <c r="F729" s="4" t="s">
        <v>1963</v>
      </c>
      <c r="G729" s="4" t="s">
        <v>2333</v>
      </c>
      <c r="H729" s="3" t="s">
        <v>1923</v>
      </c>
      <c r="I729" s="27">
        <v>20.719676</v>
      </c>
      <c r="J729" s="27">
        <v>-101.33681199999999</v>
      </c>
      <c r="K729" s="3" t="s">
        <v>139</v>
      </c>
      <c r="L729" s="5" t="str">
        <f t="shared" si="25"/>
        <v>Ver en Google Maps</v>
      </c>
      <c r="M729" s="15">
        <v>1</v>
      </c>
      <c r="N729" s="7"/>
      <c r="O729" s="1">
        <f>DAY(Tabla1[[#This Row],[Fecha de rev]])</f>
        <v>0</v>
      </c>
      <c r="P729" s="1">
        <f>MONTH(Tabla1[[#This Row],[Fecha de rev]])</f>
        <v>1</v>
      </c>
      <c r="Q729" s="1">
        <f>YEAR(Tabla1[[#This Row],[Fecha de rev]])</f>
        <v>1900</v>
      </c>
      <c r="R729" s="1">
        <v>2</v>
      </c>
      <c r="S729" s="1" t="s">
        <v>138</v>
      </c>
      <c r="T729" s="1" t="s">
        <v>138</v>
      </c>
      <c r="U729" s="1" t="s">
        <v>138</v>
      </c>
      <c r="V729" s="1" t="s">
        <v>138</v>
      </c>
      <c r="W729" s="1" t="s">
        <v>138</v>
      </c>
      <c r="X729" s="1" t="s">
        <v>138</v>
      </c>
      <c r="Y729" s="1" t="s">
        <v>138</v>
      </c>
      <c r="Z729" s="1" t="str">
        <f>IF(Tabla1[[#This Row],[Bajada]] &lt; 14, "no", "si")</f>
        <v>no</v>
      </c>
      <c r="AC729" s="2" t="s">
        <v>968</v>
      </c>
      <c r="AD729" s="2" t="s">
        <v>2437</v>
      </c>
      <c r="AE729" s="1">
        <f t="shared" si="24"/>
        <v>7</v>
      </c>
      <c r="AF729" s="1"/>
    </row>
    <row r="730" spans="1:32" x14ac:dyDescent="0.2">
      <c r="A730" s="14">
        <v>75</v>
      </c>
      <c r="B730" s="3" t="s">
        <v>1205</v>
      </c>
      <c r="C730" s="27" t="s">
        <v>14</v>
      </c>
      <c r="D730" s="27" t="s">
        <v>404</v>
      </c>
      <c r="E730" s="4" t="s">
        <v>1964</v>
      </c>
      <c r="F730" s="4" t="s">
        <v>1965</v>
      </c>
      <c r="G730" s="4" t="s">
        <v>2334</v>
      </c>
      <c r="H730" s="3" t="s">
        <v>1923</v>
      </c>
      <c r="I730" s="27">
        <v>20.691654</v>
      </c>
      <c r="J730" s="27">
        <v>-101.337124</v>
      </c>
      <c r="K730" s="3"/>
      <c r="L730" s="5" t="str">
        <f t="shared" si="25"/>
        <v>Ver en Google Maps</v>
      </c>
      <c r="M730" s="15">
        <v>1</v>
      </c>
      <c r="O730" s="1">
        <f>DAY(Tabla1[[#This Row],[Fecha de rev]])</f>
        <v>0</v>
      </c>
      <c r="P730" s="1">
        <f>MONTH(Tabla1[[#This Row],[Fecha de rev]])</f>
        <v>1</v>
      </c>
      <c r="Q730" s="1">
        <f>YEAR(Tabla1[[#This Row],[Fecha de rev]])</f>
        <v>1900</v>
      </c>
      <c r="Z730" s="1" t="str">
        <f>IF(Tabla1[[#This Row],[Bajada]] &lt; 14, "no", "si")</f>
        <v>no</v>
      </c>
      <c r="AF730" s="1"/>
    </row>
    <row r="731" spans="1:32" x14ac:dyDescent="0.2">
      <c r="A731" s="14">
        <v>78</v>
      </c>
      <c r="B731" s="3" t="s">
        <v>1205</v>
      </c>
      <c r="C731" s="27" t="s">
        <v>1450</v>
      </c>
      <c r="D731" s="27" t="s">
        <v>404</v>
      </c>
      <c r="E731" s="4" t="s">
        <v>1966</v>
      </c>
      <c r="F731" s="4" t="s">
        <v>1967</v>
      </c>
      <c r="G731" s="4" t="s">
        <v>360</v>
      </c>
      <c r="H731" s="3" t="s">
        <v>1923</v>
      </c>
      <c r="I731" s="27">
        <v>20.67381</v>
      </c>
      <c r="J731" s="27">
        <v>-101.34509</v>
      </c>
      <c r="K731" s="3"/>
      <c r="L731" s="5" t="str">
        <f t="shared" si="25"/>
        <v>Ver en Google Maps</v>
      </c>
      <c r="M731" s="15">
        <v>2</v>
      </c>
      <c r="O731" s="1">
        <f>DAY(Tabla1[[#This Row],[Fecha de rev]])</f>
        <v>0</v>
      </c>
      <c r="P731" s="1">
        <f>MONTH(Tabla1[[#This Row],[Fecha de rev]])</f>
        <v>1</v>
      </c>
      <c r="Q731" s="1">
        <f>YEAR(Tabla1[[#This Row],[Fecha de rev]])</f>
        <v>1900</v>
      </c>
      <c r="Z731" s="1" t="str">
        <f>IF(Tabla1[[#This Row],[Bajada]] &lt; 14, "no", "si")</f>
        <v>no</v>
      </c>
      <c r="AF731" s="1"/>
    </row>
    <row r="732" spans="1:32" x14ac:dyDescent="0.2">
      <c r="A732" s="14">
        <v>94</v>
      </c>
      <c r="B732" s="3" t="s">
        <v>1205</v>
      </c>
      <c r="C732" s="27" t="s">
        <v>429</v>
      </c>
      <c r="D732" s="27" t="s">
        <v>17</v>
      </c>
      <c r="E732" s="4" t="s">
        <v>1968</v>
      </c>
      <c r="F732" s="4" t="s">
        <v>1969</v>
      </c>
      <c r="G732" s="4" t="s">
        <v>2304</v>
      </c>
      <c r="H732" s="3" t="s">
        <v>1923</v>
      </c>
      <c r="I732" s="27">
        <v>20.696138999999999</v>
      </c>
      <c r="J732" s="27">
        <v>-101.338139</v>
      </c>
      <c r="K732" s="3"/>
      <c r="L732" s="5" t="str">
        <f t="shared" si="25"/>
        <v>Ver en Google Maps</v>
      </c>
      <c r="M732" s="15">
        <v>1</v>
      </c>
      <c r="O732" s="1">
        <f>DAY(Tabla1[[#This Row],[Fecha de rev]])</f>
        <v>0</v>
      </c>
      <c r="P732" s="1">
        <f>MONTH(Tabla1[[#This Row],[Fecha de rev]])</f>
        <v>1</v>
      </c>
      <c r="Q732" s="1">
        <f>YEAR(Tabla1[[#This Row],[Fecha de rev]])</f>
        <v>1900</v>
      </c>
      <c r="Z732" s="1" t="str">
        <f>IF(Tabla1[[#This Row],[Bajada]] &lt; 14, "no", "si")</f>
        <v>no</v>
      </c>
      <c r="AF732" s="1"/>
    </row>
    <row r="733" spans="1:32" x14ac:dyDescent="0.2">
      <c r="A733" s="14">
        <v>100</v>
      </c>
      <c r="B733" s="3" t="s">
        <v>1205</v>
      </c>
      <c r="C733" s="27" t="s">
        <v>429</v>
      </c>
      <c r="D733" s="27" t="s">
        <v>15</v>
      </c>
      <c r="E733" s="4" t="s">
        <v>1970</v>
      </c>
      <c r="F733" s="4" t="s">
        <v>1971</v>
      </c>
      <c r="G733" s="4" t="s">
        <v>2305</v>
      </c>
      <c r="H733" s="3" t="s">
        <v>1923</v>
      </c>
      <c r="I733" s="27">
        <v>20.662015</v>
      </c>
      <c r="J733" s="27">
        <v>-101.338684</v>
      </c>
      <c r="K733" s="3"/>
      <c r="L733" s="5" t="str">
        <f t="shared" si="25"/>
        <v>Ver en Google Maps</v>
      </c>
      <c r="M733" s="15">
        <v>2</v>
      </c>
      <c r="O733" s="1">
        <f>DAY(Tabla1[[#This Row],[Fecha de rev]])</f>
        <v>0</v>
      </c>
      <c r="P733" s="1">
        <f>MONTH(Tabla1[[#This Row],[Fecha de rev]])</f>
        <v>1</v>
      </c>
      <c r="Q733" s="1">
        <f>YEAR(Tabla1[[#This Row],[Fecha de rev]])</f>
        <v>1900</v>
      </c>
      <c r="Z733" s="1" t="str">
        <f>IF(Tabla1[[#This Row],[Bajada]] &lt; 14, "no", "si")</f>
        <v>no</v>
      </c>
      <c r="AF733" s="1"/>
    </row>
    <row r="734" spans="1:32" x14ac:dyDescent="0.2">
      <c r="A734" s="14">
        <v>103</v>
      </c>
      <c r="B734" s="3" t="s">
        <v>1205</v>
      </c>
      <c r="C734" s="27" t="s">
        <v>429</v>
      </c>
      <c r="D734" s="27" t="s">
        <v>15</v>
      </c>
      <c r="E734" s="4" t="s">
        <v>1972</v>
      </c>
      <c r="F734" s="4" t="s">
        <v>1973</v>
      </c>
      <c r="G734" s="4" t="s">
        <v>2335</v>
      </c>
      <c r="H734" s="3" t="s">
        <v>1923</v>
      </c>
      <c r="I734" s="27">
        <v>20.683682999999998</v>
      </c>
      <c r="J734" s="27">
        <v>-101.396224</v>
      </c>
      <c r="K734" s="3"/>
      <c r="L734" s="5" t="str">
        <f t="shared" si="25"/>
        <v>Ver en Google Maps</v>
      </c>
      <c r="M734" s="15">
        <v>2</v>
      </c>
      <c r="O734" s="1">
        <f>DAY(Tabla1[[#This Row],[Fecha de rev]])</f>
        <v>0</v>
      </c>
      <c r="P734" s="1">
        <f>MONTH(Tabla1[[#This Row],[Fecha de rev]])</f>
        <v>1</v>
      </c>
      <c r="Q734" s="1">
        <f>YEAR(Tabla1[[#This Row],[Fecha de rev]])</f>
        <v>1900</v>
      </c>
      <c r="Z734" s="1" t="str">
        <f>IF(Tabla1[[#This Row],[Bajada]] &lt; 14, "no", "si")</f>
        <v>no</v>
      </c>
      <c r="AF734" s="1"/>
    </row>
    <row r="735" spans="1:32" x14ac:dyDescent="0.2">
      <c r="A735" s="14">
        <v>105</v>
      </c>
      <c r="B735" s="3" t="s">
        <v>1205</v>
      </c>
      <c r="C735" s="27" t="s">
        <v>429</v>
      </c>
      <c r="D735" s="27" t="s">
        <v>15</v>
      </c>
      <c r="E735" s="4" t="s">
        <v>1974</v>
      </c>
      <c r="F735" s="4" t="s">
        <v>1975</v>
      </c>
      <c r="G735" s="4" t="s">
        <v>2336</v>
      </c>
      <c r="H735" s="3" t="s">
        <v>1923</v>
      </c>
      <c r="I735" s="27">
        <v>20.695644999999999</v>
      </c>
      <c r="J735" s="27">
        <v>-101.345337</v>
      </c>
      <c r="K735" s="3"/>
      <c r="L735" s="5" t="str">
        <f t="shared" si="25"/>
        <v>Ver en Google Maps</v>
      </c>
      <c r="M735" s="15">
        <v>2</v>
      </c>
      <c r="O735" s="1">
        <f>DAY(Tabla1[[#This Row],[Fecha de rev]])</f>
        <v>0</v>
      </c>
      <c r="P735" s="1">
        <f>MONTH(Tabla1[[#This Row],[Fecha de rev]])</f>
        <v>1</v>
      </c>
      <c r="Q735" s="1">
        <f>YEAR(Tabla1[[#This Row],[Fecha de rev]])</f>
        <v>1900</v>
      </c>
      <c r="Z735" s="1" t="str">
        <f>IF(Tabla1[[#This Row],[Bajada]] &lt; 14, "no", "si")</f>
        <v>no</v>
      </c>
      <c r="AF735" s="1"/>
    </row>
    <row r="736" spans="1:32" x14ac:dyDescent="0.2">
      <c r="A736" s="14">
        <v>111</v>
      </c>
      <c r="B736" s="3" t="s">
        <v>1205</v>
      </c>
      <c r="C736" s="27" t="s">
        <v>429</v>
      </c>
      <c r="D736" s="27" t="s">
        <v>15</v>
      </c>
      <c r="E736" s="4" t="s">
        <v>1976</v>
      </c>
      <c r="F736" s="4" t="s">
        <v>1977</v>
      </c>
      <c r="G736" s="4" t="s">
        <v>2337</v>
      </c>
      <c r="H736" s="3" t="s">
        <v>1923</v>
      </c>
      <c r="I736" s="27">
        <v>20.700389999999999</v>
      </c>
      <c r="J736" s="27">
        <v>-101.36711</v>
      </c>
      <c r="K736" s="3"/>
      <c r="L736" s="5" t="str">
        <f t="shared" si="25"/>
        <v>Ver en Google Maps</v>
      </c>
      <c r="M736" s="15">
        <v>2</v>
      </c>
      <c r="O736" s="1">
        <f>DAY(Tabla1[[#This Row],[Fecha de rev]])</f>
        <v>0</v>
      </c>
      <c r="P736" s="1">
        <f>MONTH(Tabla1[[#This Row],[Fecha de rev]])</f>
        <v>1</v>
      </c>
      <c r="Q736" s="1">
        <f>YEAR(Tabla1[[#This Row],[Fecha de rev]])</f>
        <v>1900</v>
      </c>
      <c r="Z736" s="1" t="str">
        <f>IF(Tabla1[[#This Row],[Bajada]] &lt; 14, "no", "si")</f>
        <v>no</v>
      </c>
      <c r="AF736" s="1"/>
    </row>
    <row r="737" spans="1:32" x14ac:dyDescent="0.2">
      <c r="A737" s="14">
        <v>125</v>
      </c>
      <c r="B737" s="3" t="s">
        <v>1205</v>
      </c>
      <c r="C737" s="27" t="s">
        <v>429</v>
      </c>
      <c r="D737" s="27" t="s">
        <v>17</v>
      </c>
      <c r="E737" s="4" t="s">
        <v>1978</v>
      </c>
      <c r="F737" s="4" t="s">
        <v>1979</v>
      </c>
      <c r="G737" s="4" t="s">
        <v>2338</v>
      </c>
      <c r="H737" s="3" t="s">
        <v>1923</v>
      </c>
      <c r="I737" s="27">
        <v>20.658940000000001</v>
      </c>
      <c r="J737" s="27">
        <v>-101.34289</v>
      </c>
      <c r="K737" s="3"/>
      <c r="L737" s="5" t="str">
        <f t="shared" si="25"/>
        <v>Ver en Google Maps</v>
      </c>
      <c r="M737" s="15">
        <v>1</v>
      </c>
      <c r="O737" s="1">
        <f>DAY(Tabla1[[#This Row],[Fecha de rev]])</f>
        <v>0</v>
      </c>
      <c r="P737" s="1">
        <f>MONTH(Tabla1[[#This Row],[Fecha de rev]])</f>
        <v>1</v>
      </c>
      <c r="Q737" s="1">
        <f>YEAR(Tabla1[[#This Row],[Fecha de rev]])</f>
        <v>1900</v>
      </c>
      <c r="Z737" s="1" t="str">
        <f>IF(Tabla1[[#This Row],[Bajada]] &lt; 14, "no", "si")</f>
        <v>no</v>
      </c>
      <c r="AF737" s="1"/>
    </row>
    <row r="738" spans="1:32" x14ac:dyDescent="0.2">
      <c r="A738" s="14">
        <v>130</v>
      </c>
      <c r="B738" s="3" t="s">
        <v>1205</v>
      </c>
      <c r="C738" s="27" t="s">
        <v>14</v>
      </c>
      <c r="D738" s="27" t="s">
        <v>404</v>
      </c>
      <c r="E738" s="4" t="s">
        <v>1980</v>
      </c>
      <c r="F738" s="4" t="s">
        <v>1981</v>
      </c>
      <c r="G738" s="4" t="s">
        <v>1023</v>
      </c>
      <c r="H738" s="3" t="s">
        <v>1923</v>
      </c>
      <c r="I738" s="27">
        <v>20.655767000000001</v>
      </c>
      <c r="J738" s="27">
        <v>-101.33041799999999</v>
      </c>
      <c r="K738" s="3" t="s">
        <v>139</v>
      </c>
      <c r="L738" s="5" t="str">
        <f t="shared" si="25"/>
        <v>Ver en Google Maps</v>
      </c>
      <c r="M738" s="15">
        <v>1</v>
      </c>
      <c r="N738" s="7"/>
      <c r="O738" s="1">
        <f>DAY(Tabla1[[#This Row],[Fecha de rev]])</f>
        <v>0</v>
      </c>
      <c r="P738" s="1">
        <f>MONTH(Tabla1[[#This Row],[Fecha de rev]])</f>
        <v>1</v>
      </c>
      <c r="Q738" s="1">
        <f>YEAR(Tabla1[[#This Row],[Fecha de rev]])</f>
        <v>1900</v>
      </c>
      <c r="R738" s="1">
        <v>2</v>
      </c>
      <c r="S738" s="1" t="s">
        <v>138</v>
      </c>
      <c r="T738" s="1" t="s">
        <v>138</v>
      </c>
      <c r="U738" s="1" t="s">
        <v>138</v>
      </c>
      <c r="V738" s="1" t="s">
        <v>138</v>
      </c>
      <c r="W738" s="1" t="s">
        <v>138</v>
      </c>
      <c r="X738" s="1" t="s">
        <v>138</v>
      </c>
      <c r="Y738" s="1" t="s">
        <v>138</v>
      </c>
      <c r="Z738" s="1" t="str">
        <f>IF(Tabla1[[#This Row],[Bajada]] &lt; 14, "no", "si")</f>
        <v>no</v>
      </c>
      <c r="AC738" s="2" t="s">
        <v>968</v>
      </c>
      <c r="AD738" s="2" t="s">
        <v>2437</v>
      </c>
      <c r="AE738" s="1">
        <f t="shared" si="24"/>
        <v>7</v>
      </c>
      <c r="AF738" s="1"/>
    </row>
    <row r="739" spans="1:32" x14ac:dyDescent="0.2">
      <c r="A739" s="14">
        <v>135</v>
      </c>
      <c r="B739" s="3" t="s">
        <v>1205</v>
      </c>
      <c r="C739" s="27" t="s">
        <v>429</v>
      </c>
      <c r="D739" s="27" t="s">
        <v>17</v>
      </c>
      <c r="E739" s="4" t="s">
        <v>1982</v>
      </c>
      <c r="F739" s="4" t="s">
        <v>1983</v>
      </c>
      <c r="G739" s="4" t="s">
        <v>2339</v>
      </c>
      <c r="H739" s="3" t="s">
        <v>1923</v>
      </c>
      <c r="I739" s="27">
        <v>20.69914</v>
      </c>
      <c r="J739" s="27">
        <v>-101.34802999999999</v>
      </c>
      <c r="K739" s="3"/>
      <c r="L739" s="5" t="str">
        <f t="shared" si="25"/>
        <v>Ver en Google Maps</v>
      </c>
      <c r="M739" s="15">
        <v>1</v>
      </c>
      <c r="O739" s="1">
        <f>DAY(Tabla1[[#This Row],[Fecha de rev]])</f>
        <v>0</v>
      </c>
      <c r="P739" s="1">
        <f>MONTH(Tabla1[[#This Row],[Fecha de rev]])</f>
        <v>1</v>
      </c>
      <c r="Q739" s="1">
        <f>YEAR(Tabla1[[#This Row],[Fecha de rev]])</f>
        <v>1900</v>
      </c>
      <c r="Z739" s="1" t="str">
        <f>IF(Tabla1[[#This Row],[Bajada]] &lt; 14, "no", "si")</f>
        <v>no</v>
      </c>
      <c r="AF739" s="1"/>
    </row>
    <row r="740" spans="1:32" x14ac:dyDescent="0.2">
      <c r="A740" s="14">
        <v>137</v>
      </c>
      <c r="B740" s="3" t="s">
        <v>1205</v>
      </c>
      <c r="C740" s="27" t="s">
        <v>429</v>
      </c>
      <c r="D740" s="27" t="s">
        <v>17</v>
      </c>
      <c r="E740" s="4" t="s">
        <v>1984</v>
      </c>
      <c r="F740" s="4" t="s">
        <v>1985</v>
      </c>
      <c r="G740" s="4" t="s">
        <v>2300</v>
      </c>
      <c r="H740" s="3" t="s">
        <v>1923</v>
      </c>
      <c r="I740" s="27">
        <v>20.695167000000001</v>
      </c>
      <c r="J740" s="27">
        <v>-101.37064700000001</v>
      </c>
      <c r="K740" s="3"/>
      <c r="L740" s="5" t="str">
        <f t="shared" si="25"/>
        <v>Ver en Google Maps</v>
      </c>
      <c r="M740" s="15">
        <v>1</v>
      </c>
      <c r="O740" s="1">
        <f>DAY(Tabla1[[#This Row],[Fecha de rev]])</f>
        <v>0</v>
      </c>
      <c r="P740" s="1">
        <f>MONTH(Tabla1[[#This Row],[Fecha de rev]])</f>
        <v>1</v>
      </c>
      <c r="Q740" s="1">
        <f>YEAR(Tabla1[[#This Row],[Fecha de rev]])</f>
        <v>1900</v>
      </c>
      <c r="Z740" s="1" t="str">
        <f>IF(Tabla1[[#This Row],[Bajada]] &lt; 14, "no", "si")</f>
        <v>no</v>
      </c>
      <c r="AF740" s="1"/>
    </row>
    <row r="741" spans="1:32" x14ac:dyDescent="0.2">
      <c r="A741" s="14">
        <v>138</v>
      </c>
      <c r="B741" s="3" t="s">
        <v>1205</v>
      </c>
      <c r="C741" s="27" t="s">
        <v>429</v>
      </c>
      <c r="D741" s="27" t="s">
        <v>17</v>
      </c>
      <c r="E741" s="4" t="s">
        <v>1986</v>
      </c>
      <c r="F741" s="4" t="s">
        <v>1987</v>
      </c>
      <c r="G741" s="4" t="s">
        <v>2340</v>
      </c>
      <c r="H741" s="3" t="s">
        <v>1923</v>
      </c>
      <c r="I741" s="27">
        <v>20.661280000000001</v>
      </c>
      <c r="J741" s="27">
        <v>-101.3535</v>
      </c>
      <c r="K741" s="3"/>
      <c r="L741" s="5" t="str">
        <f t="shared" si="25"/>
        <v>Ver en Google Maps</v>
      </c>
      <c r="M741" s="15">
        <v>1</v>
      </c>
      <c r="O741" s="1">
        <f>DAY(Tabla1[[#This Row],[Fecha de rev]])</f>
        <v>0</v>
      </c>
      <c r="P741" s="1">
        <f>MONTH(Tabla1[[#This Row],[Fecha de rev]])</f>
        <v>1</v>
      </c>
      <c r="Q741" s="1">
        <f>YEAR(Tabla1[[#This Row],[Fecha de rev]])</f>
        <v>1900</v>
      </c>
      <c r="Z741" s="1" t="str">
        <f>IF(Tabla1[[#This Row],[Bajada]] &lt; 14, "no", "si")</f>
        <v>no</v>
      </c>
      <c r="AF741" s="1"/>
    </row>
    <row r="742" spans="1:32" x14ac:dyDescent="0.2">
      <c r="A742" s="14">
        <v>143</v>
      </c>
      <c r="B742" s="3" t="s">
        <v>1205</v>
      </c>
      <c r="C742" s="27" t="s">
        <v>429</v>
      </c>
      <c r="D742" s="27" t="s">
        <v>17</v>
      </c>
      <c r="E742" s="4" t="s">
        <v>1988</v>
      </c>
      <c r="F742" s="4" t="s">
        <v>1989</v>
      </c>
      <c r="G742" s="4" t="s">
        <v>2328</v>
      </c>
      <c r="H742" s="3" t="s">
        <v>1923</v>
      </c>
      <c r="I742" s="27">
        <v>20.671970000000002</v>
      </c>
      <c r="J742" s="27">
        <v>-101.37739000000001</v>
      </c>
      <c r="K742" s="3" t="s">
        <v>139</v>
      </c>
      <c r="L742" s="5" t="str">
        <f t="shared" si="25"/>
        <v>Ver en Google Maps</v>
      </c>
      <c r="M742" s="15">
        <v>1</v>
      </c>
      <c r="N742" s="7"/>
      <c r="O742" s="1">
        <f>DAY(Tabla1[[#This Row],[Fecha de rev]])</f>
        <v>0</v>
      </c>
      <c r="P742" s="1">
        <f>MONTH(Tabla1[[#This Row],[Fecha de rev]])</f>
        <v>1</v>
      </c>
      <c r="Q742" s="1">
        <f>YEAR(Tabla1[[#This Row],[Fecha de rev]])</f>
        <v>1900</v>
      </c>
      <c r="R742" s="1">
        <v>2</v>
      </c>
      <c r="S742" s="1" t="s">
        <v>138</v>
      </c>
      <c r="T742" s="1" t="s">
        <v>138</v>
      </c>
      <c r="U742" s="1" t="s">
        <v>138</v>
      </c>
      <c r="V742" s="1" t="s">
        <v>138</v>
      </c>
      <c r="W742" s="1" t="s">
        <v>138</v>
      </c>
      <c r="X742" s="1" t="s">
        <v>138</v>
      </c>
      <c r="Y742" s="1" t="s">
        <v>138</v>
      </c>
      <c r="Z742" s="1" t="str">
        <f>IF(Tabla1[[#This Row],[Bajada]] &lt; 14, "no", "si")</f>
        <v>no</v>
      </c>
      <c r="AC742" s="2" t="s">
        <v>968</v>
      </c>
      <c r="AD742" s="2" t="s">
        <v>2437</v>
      </c>
      <c r="AE742" s="1">
        <f t="shared" si="24"/>
        <v>7</v>
      </c>
      <c r="AF742" s="1"/>
    </row>
    <row r="743" spans="1:32" x14ac:dyDescent="0.2">
      <c r="A743" s="14">
        <v>145</v>
      </c>
      <c r="B743" s="3" t="s">
        <v>1205</v>
      </c>
      <c r="C743" s="27" t="s">
        <v>429</v>
      </c>
      <c r="D743" s="27" t="s">
        <v>17</v>
      </c>
      <c r="E743" s="4" t="s">
        <v>1990</v>
      </c>
      <c r="F743" s="4" t="s">
        <v>1991</v>
      </c>
      <c r="G743" s="4" t="s">
        <v>1837</v>
      </c>
      <c r="H743" s="3" t="s">
        <v>1923</v>
      </c>
      <c r="I743" s="27">
        <v>20.699359999999999</v>
      </c>
      <c r="J743" s="27">
        <v>-101.363</v>
      </c>
      <c r="K743" s="3"/>
      <c r="L743" s="5" t="str">
        <f t="shared" si="25"/>
        <v>Ver en Google Maps</v>
      </c>
      <c r="M743" s="15">
        <v>1</v>
      </c>
      <c r="O743" s="1">
        <f>DAY(Tabla1[[#This Row],[Fecha de rev]])</f>
        <v>0</v>
      </c>
      <c r="P743" s="1">
        <f>MONTH(Tabla1[[#This Row],[Fecha de rev]])</f>
        <v>1</v>
      </c>
      <c r="Q743" s="1">
        <f>YEAR(Tabla1[[#This Row],[Fecha de rev]])</f>
        <v>1900</v>
      </c>
      <c r="Z743" s="1" t="str">
        <f>IF(Tabla1[[#This Row],[Bajada]] &lt; 14, "no", "si")</f>
        <v>no</v>
      </c>
      <c r="AF743" s="1"/>
    </row>
    <row r="744" spans="1:32" x14ac:dyDescent="0.2">
      <c r="A744" s="14">
        <v>166</v>
      </c>
      <c r="B744" s="3" t="s">
        <v>1205</v>
      </c>
      <c r="C744" s="27" t="s">
        <v>429</v>
      </c>
      <c r="D744" s="27" t="s">
        <v>17</v>
      </c>
      <c r="E744" s="4" t="s">
        <v>1992</v>
      </c>
      <c r="F744" s="4" t="s">
        <v>1993</v>
      </c>
      <c r="G744" s="4" t="s">
        <v>2341</v>
      </c>
      <c r="H744" s="3" t="s">
        <v>1923</v>
      </c>
      <c r="I744" s="27">
        <v>20.674199999999999</v>
      </c>
      <c r="J744" s="27">
        <v>-101.33714000000001</v>
      </c>
      <c r="K744" s="3"/>
      <c r="L744" s="5" t="str">
        <f t="shared" si="25"/>
        <v>Ver en Google Maps</v>
      </c>
      <c r="M744" s="15">
        <v>1</v>
      </c>
      <c r="O744" s="1">
        <f>DAY(Tabla1[[#This Row],[Fecha de rev]])</f>
        <v>0</v>
      </c>
      <c r="P744" s="1">
        <f>MONTH(Tabla1[[#This Row],[Fecha de rev]])</f>
        <v>1</v>
      </c>
      <c r="Q744" s="1">
        <f>YEAR(Tabla1[[#This Row],[Fecha de rev]])</f>
        <v>1900</v>
      </c>
      <c r="Z744" s="1" t="str">
        <f>IF(Tabla1[[#This Row],[Bajada]] &lt; 14, "no", "si")</f>
        <v>no</v>
      </c>
      <c r="AF744" s="1"/>
    </row>
    <row r="745" spans="1:32" x14ac:dyDescent="0.2">
      <c r="A745" s="14">
        <v>167</v>
      </c>
      <c r="B745" s="3" t="s">
        <v>1205</v>
      </c>
      <c r="C745" s="27" t="s">
        <v>429</v>
      </c>
      <c r="D745" s="27" t="s">
        <v>17</v>
      </c>
      <c r="E745" s="4" t="s">
        <v>1994</v>
      </c>
      <c r="F745" s="4" t="s">
        <v>1995</v>
      </c>
      <c r="G745" s="4" t="s">
        <v>1023</v>
      </c>
      <c r="H745" s="3" t="s">
        <v>1923</v>
      </c>
      <c r="I745" s="27">
        <v>20.657640000000001</v>
      </c>
      <c r="J745" s="27">
        <v>-101.32867</v>
      </c>
      <c r="K745" s="3"/>
      <c r="L745" s="5" t="str">
        <f t="shared" si="25"/>
        <v>Ver en Google Maps</v>
      </c>
      <c r="M745" s="15">
        <v>1</v>
      </c>
      <c r="O745" s="1">
        <f>DAY(Tabla1[[#This Row],[Fecha de rev]])</f>
        <v>0</v>
      </c>
      <c r="P745" s="1">
        <f>MONTH(Tabla1[[#This Row],[Fecha de rev]])</f>
        <v>1</v>
      </c>
      <c r="Q745" s="1">
        <f>YEAR(Tabla1[[#This Row],[Fecha de rev]])</f>
        <v>1900</v>
      </c>
      <c r="Z745" s="1" t="str">
        <f>IF(Tabla1[[#This Row],[Bajada]] &lt; 14, "no", "si")</f>
        <v>no</v>
      </c>
      <c r="AF745" s="1"/>
    </row>
    <row r="746" spans="1:32" x14ac:dyDescent="0.2">
      <c r="A746" s="14">
        <v>180</v>
      </c>
      <c r="B746" s="3" t="s">
        <v>1205</v>
      </c>
      <c r="C746" s="27" t="s">
        <v>429</v>
      </c>
      <c r="D746" s="27" t="s">
        <v>17</v>
      </c>
      <c r="E746" s="4" t="s">
        <v>1996</v>
      </c>
      <c r="F746" s="4" t="s">
        <v>1997</v>
      </c>
      <c r="G746" s="4" t="s">
        <v>2342</v>
      </c>
      <c r="H746" s="3" t="s">
        <v>1923</v>
      </c>
      <c r="I746" s="27">
        <v>20.660609999999998</v>
      </c>
      <c r="J746" s="27">
        <v>-101.3635</v>
      </c>
      <c r="K746" s="3"/>
      <c r="L746" s="5" t="str">
        <f t="shared" si="25"/>
        <v>Ver en Google Maps</v>
      </c>
      <c r="M746" s="15">
        <v>1</v>
      </c>
      <c r="O746" s="1">
        <f>DAY(Tabla1[[#This Row],[Fecha de rev]])</f>
        <v>0</v>
      </c>
      <c r="P746" s="1">
        <f>MONTH(Tabla1[[#This Row],[Fecha de rev]])</f>
        <v>1</v>
      </c>
      <c r="Q746" s="1">
        <f>YEAR(Tabla1[[#This Row],[Fecha de rev]])</f>
        <v>1900</v>
      </c>
      <c r="Z746" s="1" t="str">
        <f>IF(Tabla1[[#This Row],[Bajada]] &lt; 14, "no", "si")</f>
        <v>no</v>
      </c>
      <c r="AF746" s="1"/>
    </row>
    <row r="747" spans="1:32" x14ac:dyDescent="0.2">
      <c r="A747" s="14">
        <v>189</v>
      </c>
      <c r="B747" s="3" t="s">
        <v>1205</v>
      </c>
      <c r="C747" s="27" t="s">
        <v>429</v>
      </c>
      <c r="D747" s="27" t="s">
        <v>17</v>
      </c>
      <c r="E747" s="4" t="s">
        <v>1998</v>
      </c>
      <c r="F747" s="4" t="s">
        <v>1999</v>
      </c>
      <c r="G747" s="4" t="s">
        <v>2343</v>
      </c>
      <c r="H747" s="3" t="s">
        <v>1923</v>
      </c>
      <c r="I747" s="27">
        <v>20.660019999999999</v>
      </c>
      <c r="J747" s="27">
        <v>-101.37206</v>
      </c>
      <c r="K747" s="3" t="s">
        <v>139</v>
      </c>
      <c r="L747" s="5" t="str">
        <f t="shared" si="25"/>
        <v>Ver en Google Maps</v>
      </c>
      <c r="M747" s="15">
        <v>1</v>
      </c>
      <c r="N747" s="7"/>
      <c r="O747" s="1">
        <f>DAY(Tabla1[[#This Row],[Fecha de rev]])</f>
        <v>0</v>
      </c>
      <c r="P747" s="1">
        <f>MONTH(Tabla1[[#This Row],[Fecha de rev]])</f>
        <v>1</v>
      </c>
      <c r="Q747" s="1">
        <f>YEAR(Tabla1[[#This Row],[Fecha de rev]])</f>
        <v>1900</v>
      </c>
      <c r="R747" s="1">
        <v>2</v>
      </c>
      <c r="S747" s="1" t="s">
        <v>138</v>
      </c>
      <c r="T747" s="1" t="s">
        <v>138</v>
      </c>
      <c r="U747" s="1" t="s">
        <v>138</v>
      </c>
      <c r="V747" s="1" t="s">
        <v>138</v>
      </c>
      <c r="W747" s="1" t="s">
        <v>138</v>
      </c>
      <c r="X747" s="1" t="s">
        <v>138</v>
      </c>
      <c r="Y747" s="1" t="s">
        <v>138</v>
      </c>
      <c r="Z747" s="1" t="str">
        <f>IF(Tabla1[[#This Row],[Bajada]] &lt; 14, "no", "si")</f>
        <v>no</v>
      </c>
      <c r="AC747" s="2" t="s">
        <v>968</v>
      </c>
      <c r="AD747" s="2" t="s">
        <v>2437</v>
      </c>
      <c r="AE747" s="1">
        <f t="shared" si="24"/>
        <v>7</v>
      </c>
      <c r="AF747" s="1"/>
    </row>
    <row r="748" spans="1:32" x14ac:dyDescent="0.2">
      <c r="A748" s="14">
        <v>194</v>
      </c>
      <c r="B748" s="3" t="s">
        <v>1205</v>
      </c>
      <c r="C748" s="27" t="s">
        <v>429</v>
      </c>
      <c r="D748" s="27" t="s">
        <v>17</v>
      </c>
      <c r="E748" s="4" t="s">
        <v>2000</v>
      </c>
      <c r="F748" s="4" t="s">
        <v>2001</v>
      </c>
      <c r="G748" s="4" t="s">
        <v>2344</v>
      </c>
      <c r="H748" s="3" t="s">
        <v>1923</v>
      </c>
      <c r="I748" s="27">
        <v>20.690719999999999</v>
      </c>
      <c r="J748" s="27">
        <v>-101.36769</v>
      </c>
      <c r="K748" s="3"/>
      <c r="L748" s="5" t="str">
        <f t="shared" si="25"/>
        <v>Ver en Google Maps</v>
      </c>
      <c r="M748" s="15">
        <v>1</v>
      </c>
      <c r="O748" s="1">
        <f>DAY(Tabla1[[#This Row],[Fecha de rev]])</f>
        <v>0</v>
      </c>
      <c r="P748" s="1">
        <f>MONTH(Tabla1[[#This Row],[Fecha de rev]])</f>
        <v>1</v>
      </c>
      <c r="Q748" s="1">
        <f>YEAR(Tabla1[[#This Row],[Fecha de rev]])</f>
        <v>1900</v>
      </c>
      <c r="Z748" s="1" t="str">
        <f>IF(Tabla1[[#This Row],[Bajada]] &lt; 14, "no", "si")</f>
        <v>no</v>
      </c>
      <c r="AF748" s="1"/>
    </row>
    <row r="749" spans="1:32" x14ac:dyDescent="0.2">
      <c r="A749" s="14">
        <v>195</v>
      </c>
      <c r="B749" s="3" t="s">
        <v>1205</v>
      </c>
      <c r="C749" s="27" t="s">
        <v>429</v>
      </c>
      <c r="D749" s="27" t="s">
        <v>17</v>
      </c>
      <c r="E749" s="4" t="s">
        <v>2002</v>
      </c>
      <c r="F749" s="4" t="s">
        <v>2003</v>
      </c>
      <c r="G749" s="4" t="s">
        <v>2345</v>
      </c>
      <c r="H749" s="3" t="s">
        <v>1923</v>
      </c>
      <c r="I749" s="27">
        <v>20.68656</v>
      </c>
      <c r="J749" s="27">
        <v>-101.34260999999999</v>
      </c>
      <c r="K749" s="3"/>
      <c r="L749" s="5" t="str">
        <f t="shared" si="25"/>
        <v>Ver en Google Maps</v>
      </c>
      <c r="M749" s="15">
        <v>1</v>
      </c>
      <c r="O749" s="1">
        <f>DAY(Tabla1[[#This Row],[Fecha de rev]])</f>
        <v>0</v>
      </c>
      <c r="P749" s="1">
        <f>MONTH(Tabla1[[#This Row],[Fecha de rev]])</f>
        <v>1</v>
      </c>
      <c r="Q749" s="1">
        <f>YEAR(Tabla1[[#This Row],[Fecha de rev]])</f>
        <v>1900</v>
      </c>
      <c r="Z749" s="1" t="str">
        <f>IF(Tabla1[[#This Row],[Bajada]] &lt; 14, "no", "si")</f>
        <v>no</v>
      </c>
      <c r="AF749" s="1"/>
    </row>
    <row r="750" spans="1:32" x14ac:dyDescent="0.2">
      <c r="A750" s="14">
        <v>196</v>
      </c>
      <c r="B750" s="3" t="s">
        <v>1205</v>
      </c>
      <c r="C750" s="27" t="s">
        <v>429</v>
      </c>
      <c r="D750" s="27" t="s">
        <v>17</v>
      </c>
      <c r="E750" s="4" t="s">
        <v>2004</v>
      </c>
      <c r="F750" s="4" t="s">
        <v>2005</v>
      </c>
      <c r="G750" s="4" t="s">
        <v>1106</v>
      </c>
      <c r="H750" s="3" t="s">
        <v>1923</v>
      </c>
      <c r="I750" s="27">
        <v>20.67353</v>
      </c>
      <c r="J750" s="27">
        <v>-101.35245</v>
      </c>
      <c r="K750" s="3"/>
      <c r="L750" s="5" t="str">
        <f t="shared" si="25"/>
        <v>Ver en Google Maps</v>
      </c>
      <c r="M750" s="15">
        <v>1</v>
      </c>
      <c r="O750" s="1">
        <f>DAY(Tabla1[[#This Row],[Fecha de rev]])</f>
        <v>0</v>
      </c>
      <c r="P750" s="1">
        <f>MONTH(Tabla1[[#This Row],[Fecha de rev]])</f>
        <v>1</v>
      </c>
      <c r="Q750" s="1">
        <f>YEAR(Tabla1[[#This Row],[Fecha de rev]])</f>
        <v>1900</v>
      </c>
      <c r="Z750" s="1" t="str">
        <f>IF(Tabla1[[#This Row],[Bajada]] &lt; 14, "no", "si")</f>
        <v>no</v>
      </c>
      <c r="AF750" s="1"/>
    </row>
    <row r="751" spans="1:32" x14ac:dyDescent="0.2">
      <c r="A751" s="14">
        <v>197</v>
      </c>
      <c r="B751" s="3" t="s">
        <v>1205</v>
      </c>
      <c r="C751" s="27" t="s">
        <v>429</v>
      </c>
      <c r="D751" s="27" t="s">
        <v>17</v>
      </c>
      <c r="E751" s="4" t="s">
        <v>2006</v>
      </c>
      <c r="F751" s="4" t="s">
        <v>2007</v>
      </c>
      <c r="G751" s="4" t="s">
        <v>2346</v>
      </c>
      <c r="H751" s="3" t="s">
        <v>1923</v>
      </c>
      <c r="I751" s="27">
        <v>20.673670000000001</v>
      </c>
      <c r="J751" s="27">
        <v>-101.39194000000001</v>
      </c>
      <c r="K751" s="3"/>
      <c r="L751" s="5" t="str">
        <f t="shared" si="25"/>
        <v>Ver en Google Maps</v>
      </c>
      <c r="M751" s="15">
        <v>1</v>
      </c>
      <c r="O751" s="1">
        <f>DAY(Tabla1[[#This Row],[Fecha de rev]])</f>
        <v>0</v>
      </c>
      <c r="P751" s="1">
        <f>MONTH(Tabla1[[#This Row],[Fecha de rev]])</f>
        <v>1</v>
      </c>
      <c r="Q751" s="1">
        <f>YEAR(Tabla1[[#This Row],[Fecha de rev]])</f>
        <v>1900</v>
      </c>
      <c r="Z751" s="1" t="str">
        <f>IF(Tabla1[[#This Row],[Bajada]] &lt; 14, "no", "si")</f>
        <v>no</v>
      </c>
      <c r="AF751" s="1"/>
    </row>
    <row r="752" spans="1:32" x14ac:dyDescent="0.2">
      <c r="A752" s="14">
        <v>219</v>
      </c>
      <c r="B752" s="3" t="s">
        <v>1205</v>
      </c>
      <c r="C752" s="27" t="s">
        <v>429</v>
      </c>
      <c r="D752" s="27" t="s">
        <v>17</v>
      </c>
      <c r="E752" s="4" t="s">
        <v>2008</v>
      </c>
      <c r="F752" s="4" t="s">
        <v>2009</v>
      </c>
      <c r="G752" s="4" t="s">
        <v>2347</v>
      </c>
      <c r="H752" s="3" t="s">
        <v>1923</v>
      </c>
      <c r="I752" s="27">
        <v>20.717946000000001</v>
      </c>
      <c r="J752" s="27">
        <v>-101.36983499999999</v>
      </c>
      <c r="K752" s="3"/>
      <c r="L752" s="5" t="str">
        <f t="shared" si="25"/>
        <v>Ver en Google Maps</v>
      </c>
      <c r="M752" s="15">
        <v>1</v>
      </c>
      <c r="O752" s="1">
        <f>DAY(Tabla1[[#This Row],[Fecha de rev]])</f>
        <v>0</v>
      </c>
      <c r="P752" s="1">
        <f>MONTH(Tabla1[[#This Row],[Fecha de rev]])</f>
        <v>1</v>
      </c>
      <c r="Q752" s="1">
        <f>YEAR(Tabla1[[#This Row],[Fecha de rev]])</f>
        <v>1900</v>
      </c>
      <c r="Z752" s="1" t="str">
        <f>IF(Tabla1[[#This Row],[Bajada]] &lt; 14, "no", "si")</f>
        <v>no</v>
      </c>
      <c r="AF752" s="1"/>
    </row>
    <row r="753" spans="1:32" x14ac:dyDescent="0.2">
      <c r="A753" s="14">
        <v>220</v>
      </c>
      <c r="B753" s="3" t="s">
        <v>1205</v>
      </c>
      <c r="C753" s="27" t="s">
        <v>429</v>
      </c>
      <c r="D753" s="27" t="s">
        <v>17</v>
      </c>
      <c r="E753" s="4" t="s">
        <v>2010</v>
      </c>
      <c r="F753" s="4" t="s">
        <v>2011</v>
      </c>
      <c r="G753" s="4" t="s">
        <v>2348</v>
      </c>
      <c r="H753" s="3" t="s">
        <v>1923</v>
      </c>
      <c r="I753" s="27">
        <v>20.704529999999998</v>
      </c>
      <c r="J753" s="27">
        <v>-101.36381</v>
      </c>
      <c r="K753" s="3"/>
      <c r="L753" s="5" t="str">
        <f t="shared" si="25"/>
        <v>Ver en Google Maps</v>
      </c>
      <c r="M753" s="15">
        <v>1</v>
      </c>
      <c r="O753" s="1">
        <f>DAY(Tabla1[[#This Row],[Fecha de rev]])</f>
        <v>0</v>
      </c>
      <c r="P753" s="1">
        <f>MONTH(Tabla1[[#This Row],[Fecha de rev]])</f>
        <v>1</v>
      </c>
      <c r="Q753" s="1">
        <f>YEAR(Tabla1[[#This Row],[Fecha de rev]])</f>
        <v>1900</v>
      </c>
      <c r="Z753" s="1" t="str">
        <f>IF(Tabla1[[#This Row],[Bajada]] &lt; 14, "no", "si")</f>
        <v>no</v>
      </c>
      <c r="AF753" s="1"/>
    </row>
    <row r="754" spans="1:32" x14ac:dyDescent="0.2">
      <c r="A754" s="14">
        <v>221</v>
      </c>
      <c r="B754" s="3" t="s">
        <v>1205</v>
      </c>
      <c r="C754" s="27" t="s">
        <v>429</v>
      </c>
      <c r="D754" s="27" t="s">
        <v>17</v>
      </c>
      <c r="E754" s="4" t="s">
        <v>2012</v>
      </c>
      <c r="F754" s="4" t="s">
        <v>2013</v>
      </c>
      <c r="G754" s="4" t="s">
        <v>2349</v>
      </c>
      <c r="H754" s="3" t="s">
        <v>1923</v>
      </c>
      <c r="I754" s="27">
        <v>20.696359999999999</v>
      </c>
      <c r="J754" s="27">
        <v>-101.36511</v>
      </c>
      <c r="K754" s="3"/>
      <c r="L754" s="5" t="str">
        <f t="shared" si="25"/>
        <v>Ver en Google Maps</v>
      </c>
      <c r="M754" s="15">
        <v>1</v>
      </c>
      <c r="O754" s="1">
        <f>DAY(Tabla1[[#This Row],[Fecha de rev]])</f>
        <v>0</v>
      </c>
      <c r="P754" s="1">
        <f>MONTH(Tabla1[[#This Row],[Fecha de rev]])</f>
        <v>1</v>
      </c>
      <c r="Q754" s="1">
        <f>YEAR(Tabla1[[#This Row],[Fecha de rev]])</f>
        <v>1900</v>
      </c>
      <c r="Z754" s="1" t="str">
        <f>IF(Tabla1[[#This Row],[Bajada]] &lt; 14, "no", "si")</f>
        <v>no</v>
      </c>
      <c r="AF754" s="1"/>
    </row>
    <row r="755" spans="1:32" x14ac:dyDescent="0.2">
      <c r="A755" s="14">
        <v>223</v>
      </c>
      <c r="B755" s="3" t="s">
        <v>1205</v>
      </c>
      <c r="C755" s="27" t="s">
        <v>429</v>
      </c>
      <c r="D755" s="27" t="s">
        <v>17</v>
      </c>
      <c r="E755" s="4" t="s">
        <v>2014</v>
      </c>
      <c r="F755" s="4" t="s">
        <v>2015</v>
      </c>
      <c r="G755" s="4" t="s">
        <v>2350</v>
      </c>
      <c r="H755" s="3" t="s">
        <v>1923</v>
      </c>
      <c r="I755" s="27">
        <v>20.660637000000001</v>
      </c>
      <c r="J755" s="27">
        <v>-101.36637899999999</v>
      </c>
      <c r="K755" s="3"/>
      <c r="L755" s="5" t="str">
        <f t="shared" si="25"/>
        <v>Ver en Google Maps</v>
      </c>
      <c r="M755" s="15">
        <v>1</v>
      </c>
      <c r="O755" s="1">
        <f>DAY(Tabla1[[#This Row],[Fecha de rev]])</f>
        <v>0</v>
      </c>
      <c r="P755" s="1">
        <f>MONTH(Tabla1[[#This Row],[Fecha de rev]])</f>
        <v>1</v>
      </c>
      <c r="Q755" s="1">
        <f>YEAR(Tabla1[[#This Row],[Fecha de rev]])</f>
        <v>1900</v>
      </c>
      <c r="Z755" s="1" t="str">
        <f>IF(Tabla1[[#This Row],[Bajada]] &lt; 14, "no", "si")</f>
        <v>no</v>
      </c>
      <c r="AF755" s="1"/>
    </row>
    <row r="756" spans="1:32" x14ac:dyDescent="0.2">
      <c r="A756" s="14">
        <v>226</v>
      </c>
      <c r="B756" s="3" t="s">
        <v>1205</v>
      </c>
      <c r="C756" s="27" t="s">
        <v>429</v>
      </c>
      <c r="D756" s="27" t="s">
        <v>17</v>
      </c>
      <c r="E756" s="4" t="s">
        <v>2016</v>
      </c>
      <c r="F756" s="4" t="s">
        <v>2017</v>
      </c>
      <c r="G756" s="4" t="s">
        <v>2351</v>
      </c>
      <c r="H756" s="3" t="s">
        <v>1923</v>
      </c>
      <c r="I756" s="27">
        <v>20.700500000000002</v>
      </c>
      <c r="J756" s="27">
        <v>-101.34417000000001</v>
      </c>
      <c r="K756" s="3"/>
      <c r="L756" s="5" t="str">
        <f t="shared" si="25"/>
        <v>Ver en Google Maps</v>
      </c>
      <c r="M756" s="15">
        <v>1</v>
      </c>
      <c r="O756" s="1">
        <f>DAY(Tabla1[[#This Row],[Fecha de rev]])</f>
        <v>0</v>
      </c>
      <c r="P756" s="1">
        <f>MONTH(Tabla1[[#This Row],[Fecha de rev]])</f>
        <v>1</v>
      </c>
      <c r="Q756" s="1">
        <f>YEAR(Tabla1[[#This Row],[Fecha de rev]])</f>
        <v>1900</v>
      </c>
      <c r="Z756" s="1" t="str">
        <f>IF(Tabla1[[#This Row],[Bajada]] &lt; 14, "no", "si")</f>
        <v>no</v>
      </c>
      <c r="AF756" s="1"/>
    </row>
    <row r="757" spans="1:32" x14ac:dyDescent="0.2">
      <c r="A757" s="14">
        <v>227</v>
      </c>
      <c r="B757" s="3" t="s">
        <v>1205</v>
      </c>
      <c r="C757" s="27" t="s">
        <v>429</v>
      </c>
      <c r="D757" s="27" t="s">
        <v>17</v>
      </c>
      <c r="E757" s="4" t="s">
        <v>2018</v>
      </c>
      <c r="F757" s="4" t="s">
        <v>2019</v>
      </c>
      <c r="G757" s="4" t="s">
        <v>2352</v>
      </c>
      <c r="H757" s="3" t="s">
        <v>1923</v>
      </c>
      <c r="I757" s="27">
        <v>20.688469999999999</v>
      </c>
      <c r="J757" s="27">
        <v>-101.37358</v>
      </c>
      <c r="K757" s="3"/>
      <c r="L757" s="5" t="str">
        <f t="shared" si="25"/>
        <v>Ver en Google Maps</v>
      </c>
      <c r="M757" s="15">
        <v>1</v>
      </c>
      <c r="O757" s="1">
        <f>DAY(Tabla1[[#This Row],[Fecha de rev]])</f>
        <v>0</v>
      </c>
      <c r="P757" s="1">
        <f>MONTH(Tabla1[[#This Row],[Fecha de rev]])</f>
        <v>1</v>
      </c>
      <c r="Q757" s="1">
        <f>YEAR(Tabla1[[#This Row],[Fecha de rev]])</f>
        <v>1900</v>
      </c>
      <c r="Z757" s="1" t="str">
        <f>IF(Tabla1[[#This Row],[Bajada]] &lt; 14, "no", "si")</f>
        <v>no</v>
      </c>
      <c r="AF757" s="1"/>
    </row>
    <row r="758" spans="1:32" x14ac:dyDescent="0.2">
      <c r="A758" s="14">
        <v>228</v>
      </c>
      <c r="B758" s="3" t="s">
        <v>1205</v>
      </c>
      <c r="C758" s="27" t="s">
        <v>429</v>
      </c>
      <c r="D758" s="27" t="s">
        <v>17</v>
      </c>
      <c r="E758" s="4" t="s">
        <v>2020</v>
      </c>
      <c r="F758" s="4" t="s">
        <v>2021</v>
      </c>
      <c r="G758" s="4" t="s">
        <v>2353</v>
      </c>
      <c r="H758" s="3" t="s">
        <v>1923</v>
      </c>
      <c r="I758" s="27">
        <v>20.6538</v>
      </c>
      <c r="J758" s="27">
        <v>-101.34978</v>
      </c>
      <c r="K758" s="3"/>
      <c r="L758" s="5" t="str">
        <f t="shared" si="25"/>
        <v>Ver en Google Maps</v>
      </c>
      <c r="M758" s="15">
        <v>1</v>
      </c>
      <c r="O758" s="1">
        <f>DAY(Tabla1[[#This Row],[Fecha de rev]])</f>
        <v>0</v>
      </c>
      <c r="P758" s="1">
        <f>MONTH(Tabla1[[#This Row],[Fecha de rev]])</f>
        <v>1</v>
      </c>
      <c r="Q758" s="1">
        <f>YEAR(Tabla1[[#This Row],[Fecha de rev]])</f>
        <v>1900</v>
      </c>
      <c r="Z758" s="1" t="str">
        <f>IF(Tabla1[[#This Row],[Bajada]] &lt; 14, "no", "si")</f>
        <v>no</v>
      </c>
      <c r="AF758" s="1"/>
    </row>
    <row r="759" spans="1:32" x14ac:dyDescent="0.2">
      <c r="A759" s="14">
        <v>229</v>
      </c>
      <c r="B759" s="3" t="s">
        <v>1205</v>
      </c>
      <c r="C759" s="27" t="s">
        <v>429</v>
      </c>
      <c r="D759" s="27" t="s">
        <v>17</v>
      </c>
      <c r="E759" s="4" t="s">
        <v>2022</v>
      </c>
      <c r="F759" s="4" t="s">
        <v>2023</v>
      </c>
      <c r="G759" s="4" t="s">
        <v>2306</v>
      </c>
      <c r="H759" s="3" t="s">
        <v>1923</v>
      </c>
      <c r="I759" s="27">
        <v>20.669280000000001</v>
      </c>
      <c r="J759" s="27">
        <v>-101.33767</v>
      </c>
      <c r="K759" s="3"/>
      <c r="L759" s="5" t="str">
        <f t="shared" si="25"/>
        <v>Ver en Google Maps</v>
      </c>
      <c r="M759" s="15">
        <v>1</v>
      </c>
      <c r="O759" s="1">
        <f>DAY(Tabla1[[#This Row],[Fecha de rev]])</f>
        <v>0</v>
      </c>
      <c r="P759" s="1">
        <f>MONTH(Tabla1[[#This Row],[Fecha de rev]])</f>
        <v>1</v>
      </c>
      <c r="Q759" s="1">
        <f>YEAR(Tabla1[[#This Row],[Fecha de rev]])</f>
        <v>1900</v>
      </c>
      <c r="Z759" s="1" t="str">
        <f>IF(Tabla1[[#This Row],[Bajada]] &lt; 14, "no", "si")</f>
        <v>no</v>
      </c>
      <c r="AF759" s="1"/>
    </row>
    <row r="760" spans="1:32" x14ac:dyDescent="0.2">
      <c r="A760" s="14">
        <v>240</v>
      </c>
      <c r="B760" s="3" t="s">
        <v>1205</v>
      </c>
      <c r="C760" s="27" t="s">
        <v>429</v>
      </c>
      <c r="D760" s="27" t="s">
        <v>17</v>
      </c>
      <c r="E760" s="4" t="s">
        <v>2024</v>
      </c>
      <c r="F760" s="4" t="s">
        <v>2025</v>
      </c>
      <c r="G760" s="4" t="s">
        <v>2354</v>
      </c>
      <c r="H760" s="3" t="s">
        <v>1923</v>
      </c>
      <c r="I760" s="27">
        <v>20.700530000000001</v>
      </c>
      <c r="J760" s="27">
        <v>-101.36811</v>
      </c>
      <c r="K760" s="3"/>
      <c r="L760" s="5" t="str">
        <f t="shared" si="25"/>
        <v>Ver en Google Maps</v>
      </c>
      <c r="M760" s="15">
        <v>1</v>
      </c>
      <c r="O760" s="1">
        <f>DAY(Tabla1[[#This Row],[Fecha de rev]])</f>
        <v>0</v>
      </c>
      <c r="P760" s="1">
        <f>MONTH(Tabla1[[#This Row],[Fecha de rev]])</f>
        <v>1</v>
      </c>
      <c r="Q760" s="1">
        <f>YEAR(Tabla1[[#This Row],[Fecha de rev]])</f>
        <v>1900</v>
      </c>
      <c r="Z760" s="1" t="str">
        <f>IF(Tabla1[[#This Row],[Bajada]] &lt; 14, "no", "si")</f>
        <v>no</v>
      </c>
      <c r="AF760" s="1"/>
    </row>
    <row r="761" spans="1:32" x14ac:dyDescent="0.2">
      <c r="A761" s="14">
        <v>253</v>
      </c>
      <c r="B761" s="3" t="s">
        <v>1205</v>
      </c>
      <c r="C761" s="27" t="s">
        <v>429</v>
      </c>
      <c r="D761" s="27" t="s">
        <v>17</v>
      </c>
      <c r="E761" s="4" t="s">
        <v>2026</v>
      </c>
      <c r="F761" s="4" t="s">
        <v>2027</v>
      </c>
      <c r="G761" s="4" t="s">
        <v>2342</v>
      </c>
      <c r="H761" s="3" t="s">
        <v>1923</v>
      </c>
      <c r="I761" s="27">
        <v>20.657865000000001</v>
      </c>
      <c r="J761" s="27">
        <v>-101.362916</v>
      </c>
      <c r="K761" s="3" t="s">
        <v>139</v>
      </c>
      <c r="L761" s="5" t="str">
        <f t="shared" si="25"/>
        <v>Ver en Google Maps</v>
      </c>
      <c r="M761" s="15">
        <v>1</v>
      </c>
      <c r="N761" s="7"/>
      <c r="O761" s="1">
        <f>DAY(Tabla1[[#This Row],[Fecha de rev]])</f>
        <v>0</v>
      </c>
      <c r="P761" s="1">
        <f>MONTH(Tabla1[[#This Row],[Fecha de rev]])</f>
        <v>1</v>
      </c>
      <c r="Q761" s="1">
        <f>YEAR(Tabla1[[#This Row],[Fecha de rev]])</f>
        <v>1900</v>
      </c>
      <c r="R761" s="1">
        <v>2</v>
      </c>
      <c r="S761" s="1" t="s">
        <v>138</v>
      </c>
      <c r="T761" s="1" t="s">
        <v>138</v>
      </c>
      <c r="U761" s="1" t="s">
        <v>138</v>
      </c>
      <c r="V761" s="1" t="s">
        <v>138</v>
      </c>
      <c r="W761" s="1" t="s">
        <v>138</v>
      </c>
      <c r="X761" s="1" t="s">
        <v>138</v>
      </c>
      <c r="Y761" s="1" t="s">
        <v>138</v>
      </c>
      <c r="Z761" s="1" t="str">
        <f>IF(Tabla1[[#This Row],[Bajada]] &lt; 14, "no", "si")</f>
        <v>no</v>
      </c>
      <c r="AC761" s="2" t="s">
        <v>968</v>
      </c>
      <c r="AD761" s="2" t="s">
        <v>2437</v>
      </c>
      <c r="AE761" s="1">
        <f t="shared" si="24"/>
        <v>7</v>
      </c>
      <c r="AF761" s="1"/>
    </row>
    <row r="762" spans="1:32" x14ac:dyDescent="0.2">
      <c r="A762" s="14">
        <v>260</v>
      </c>
      <c r="B762" s="3" t="s">
        <v>1205</v>
      </c>
      <c r="C762" s="27" t="s">
        <v>429</v>
      </c>
      <c r="D762" s="27" t="s">
        <v>17</v>
      </c>
      <c r="E762" s="4" t="s">
        <v>2028</v>
      </c>
      <c r="F762" s="4" t="s">
        <v>2029</v>
      </c>
      <c r="G762" s="4" t="s">
        <v>2355</v>
      </c>
      <c r="H762" s="3" t="s">
        <v>1923</v>
      </c>
      <c r="I762" s="27">
        <v>20.666969999999999</v>
      </c>
      <c r="J762" s="27">
        <v>-101.37375</v>
      </c>
      <c r="K762" s="3" t="s">
        <v>139</v>
      </c>
      <c r="L762" s="5" t="str">
        <f t="shared" si="25"/>
        <v>Ver en Google Maps</v>
      </c>
      <c r="M762" s="15">
        <v>1</v>
      </c>
      <c r="N762" s="7"/>
      <c r="O762" s="1">
        <f>DAY(Tabla1[[#This Row],[Fecha de rev]])</f>
        <v>0</v>
      </c>
      <c r="P762" s="1">
        <f>MONTH(Tabla1[[#This Row],[Fecha de rev]])</f>
        <v>1</v>
      </c>
      <c r="Q762" s="1">
        <f>YEAR(Tabla1[[#This Row],[Fecha de rev]])</f>
        <v>1900</v>
      </c>
      <c r="R762" s="1">
        <v>2</v>
      </c>
      <c r="S762" s="1" t="s">
        <v>138</v>
      </c>
      <c r="T762" s="1" t="s">
        <v>138</v>
      </c>
      <c r="U762" s="1" t="s">
        <v>138</v>
      </c>
      <c r="V762" s="1" t="s">
        <v>138</v>
      </c>
      <c r="W762" s="1" t="s">
        <v>138</v>
      </c>
      <c r="X762" s="1" t="s">
        <v>138</v>
      </c>
      <c r="Y762" s="1" t="s">
        <v>138</v>
      </c>
      <c r="Z762" s="1" t="str">
        <f>IF(Tabla1[[#This Row],[Bajada]] &lt; 14, "no", "si")</f>
        <v>no</v>
      </c>
      <c r="AC762" s="2" t="s">
        <v>968</v>
      </c>
      <c r="AD762" s="2" t="s">
        <v>2437</v>
      </c>
      <c r="AE762" s="1">
        <f t="shared" si="24"/>
        <v>7</v>
      </c>
      <c r="AF762" s="1"/>
    </row>
    <row r="763" spans="1:32" x14ac:dyDescent="0.2">
      <c r="A763" s="14">
        <v>273</v>
      </c>
      <c r="B763" s="3" t="s">
        <v>1205</v>
      </c>
      <c r="C763" s="27" t="s">
        <v>429</v>
      </c>
      <c r="D763" s="27" t="s">
        <v>17</v>
      </c>
      <c r="E763" s="4" t="s">
        <v>2030</v>
      </c>
      <c r="F763" s="4" t="s">
        <v>2031</v>
      </c>
      <c r="G763" s="4" t="s">
        <v>2307</v>
      </c>
      <c r="H763" s="3" t="s">
        <v>1923</v>
      </c>
      <c r="I763" s="27">
        <v>20.670750000000002</v>
      </c>
      <c r="J763" s="27">
        <v>-101.33136</v>
      </c>
      <c r="K763" s="3"/>
      <c r="L763" s="5" t="str">
        <f t="shared" si="25"/>
        <v>Ver en Google Maps</v>
      </c>
      <c r="M763" s="15">
        <v>1</v>
      </c>
      <c r="O763" s="1">
        <f>DAY(Tabla1[[#This Row],[Fecha de rev]])</f>
        <v>0</v>
      </c>
      <c r="P763" s="1">
        <f>MONTH(Tabla1[[#This Row],[Fecha de rev]])</f>
        <v>1</v>
      </c>
      <c r="Q763" s="1">
        <f>YEAR(Tabla1[[#This Row],[Fecha de rev]])</f>
        <v>1900</v>
      </c>
      <c r="Z763" s="1" t="str">
        <f>IF(Tabla1[[#This Row],[Bajada]] &lt; 14, "no", "si")</f>
        <v>no</v>
      </c>
      <c r="AF763" s="1"/>
    </row>
    <row r="764" spans="1:32" x14ac:dyDescent="0.2">
      <c r="A764" s="14">
        <v>279</v>
      </c>
      <c r="B764" s="3" t="s">
        <v>1205</v>
      </c>
      <c r="C764" s="27" t="s">
        <v>429</v>
      </c>
      <c r="D764" s="27" t="s">
        <v>17</v>
      </c>
      <c r="E764" s="4" t="s">
        <v>2032</v>
      </c>
      <c r="F764" s="4" t="s">
        <v>2033</v>
      </c>
      <c r="G764" s="4" t="s">
        <v>2356</v>
      </c>
      <c r="H764" s="3" t="s">
        <v>1923</v>
      </c>
      <c r="I764" s="27">
        <v>20.661359999999998</v>
      </c>
      <c r="J764" s="27">
        <v>-101.38478000000001</v>
      </c>
      <c r="K764" s="3"/>
      <c r="L764" s="5" t="str">
        <f t="shared" si="25"/>
        <v>Ver en Google Maps</v>
      </c>
      <c r="M764" s="15">
        <v>2</v>
      </c>
      <c r="O764" s="1">
        <f>DAY(Tabla1[[#This Row],[Fecha de rev]])</f>
        <v>0</v>
      </c>
      <c r="P764" s="1">
        <f>MONTH(Tabla1[[#This Row],[Fecha de rev]])</f>
        <v>1</v>
      </c>
      <c r="Q764" s="1">
        <f>YEAR(Tabla1[[#This Row],[Fecha de rev]])</f>
        <v>1900</v>
      </c>
      <c r="Z764" s="1" t="str">
        <f>IF(Tabla1[[#This Row],[Bajada]] &lt; 14, "no", "si")</f>
        <v>no</v>
      </c>
      <c r="AF764" s="1"/>
    </row>
    <row r="765" spans="1:32" x14ac:dyDescent="0.2">
      <c r="A765" s="14">
        <v>284</v>
      </c>
      <c r="B765" s="3" t="s">
        <v>1205</v>
      </c>
      <c r="C765" s="27" t="s">
        <v>429</v>
      </c>
      <c r="D765" s="27" t="s">
        <v>17</v>
      </c>
      <c r="E765" s="4" t="s">
        <v>2034</v>
      </c>
      <c r="F765" s="4" t="s">
        <v>2035</v>
      </c>
      <c r="G765" s="4" t="s">
        <v>2357</v>
      </c>
      <c r="H765" s="3" t="s">
        <v>1923</v>
      </c>
      <c r="I765" s="27">
        <v>20.685890000000001</v>
      </c>
      <c r="J765" s="27">
        <v>-101.32355</v>
      </c>
      <c r="K765" s="3"/>
      <c r="L765" s="5" t="str">
        <f t="shared" si="25"/>
        <v>Ver en Google Maps</v>
      </c>
      <c r="M765" s="15">
        <v>1</v>
      </c>
      <c r="O765" s="1">
        <f>DAY(Tabla1[[#This Row],[Fecha de rev]])</f>
        <v>0</v>
      </c>
      <c r="P765" s="1">
        <f>MONTH(Tabla1[[#This Row],[Fecha de rev]])</f>
        <v>1</v>
      </c>
      <c r="Q765" s="1">
        <f>YEAR(Tabla1[[#This Row],[Fecha de rev]])</f>
        <v>1900</v>
      </c>
      <c r="Z765" s="1" t="str">
        <f>IF(Tabla1[[#This Row],[Bajada]] &lt; 14, "no", "si")</f>
        <v>no</v>
      </c>
      <c r="AF765" s="1"/>
    </row>
    <row r="766" spans="1:32" x14ac:dyDescent="0.2">
      <c r="A766" s="14">
        <v>291</v>
      </c>
      <c r="B766" s="3" t="s">
        <v>1205</v>
      </c>
      <c r="C766" s="27" t="s">
        <v>429</v>
      </c>
      <c r="D766" s="27" t="s">
        <v>16</v>
      </c>
      <c r="E766" s="4" t="s">
        <v>2036</v>
      </c>
      <c r="F766" s="4" t="s">
        <v>2037</v>
      </c>
      <c r="G766" s="4" t="s">
        <v>2358</v>
      </c>
      <c r="H766" s="3" t="s">
        <v>1923</v>
      </c>
      <c r="I766" s="27">
        <v>20.660530000000001</v>
      </c>
      <c r="J766" s="27">
        <v>-101.37173</v>
      </c>
      <c r="K766" s="3" t="s">
        <v>139</v>
      </c>
      <c r="L766" s="5" t="str">
        <f t="shared" si="25"/>
        <v>Ver en Google Maps</v>
      </c>
      <c r="M766" s="15">
        <v>1</v>
      </c>
      <c r="N766" s="7"/>
      <c r="O766" s="1">
        <f>DAY(Tabla1[[#This Row],[Fecha de rev]])</f>
        <v>0</v>
      </c>
      <c r="P766" s="1">
        <f>MONTH(Tabla1[[#This Row],[Fecha de rev]])</f>
        <v>1</v>
      </c>
      <c r="Q766" s="1">
        <f>YEAR(Tabla1[[#This Row],[Fecha de rev]])</f>
        <v>1900</v>
      </c>
      <c r="R766" s="1">
        <v>2</v>
      </c>
      <c r="S766" s="1" t="s">
        <v>138</v>
      </c>
      <c r="T766" s="1" t="s">
        <v>138</v>
      </c>
      <c r="U766" s="1" t="s">
        <v>138</v>
      </c>
      <c r="V766" s="1" t="s">
        <v>138</v>
      </c>
      <c r="W766" s="1" t="s">
        <v>138</v>
      </c>
      <c r="X766" s="1" t="s">
        <v>138</v>
      </c>
      <c r="Y766" s="1" t="s">
        <v>138</v>
      </c>
      <c r="Z766" s="1" t="str">
        <f>IF(Tabla1[[#This Row],[Bajada]] &lt; 14, "no", "si")</f>
        <v>no</v>
      </c>
      <c r="AC766" s="2" t="s">
        <v>2445</v>
      </c>
      <c r="AD766" s="2" t="s">
        <v>2437</v>
      </c>
      <c r="AE766" s="1">
        <f t="shared" si="24"/>
        <v>7</v>
      </c>
      <c r="AF766" s="1"/>
    </row>
    <row r="767" spans="1:32" x14ac:dyDescent="0.2">
      <c r="A767" s="14">
        <v>306</v>
      </c>
      <c r="B767" s="3" t="s">
        <v>1205</v>
      </c>
      <c r="C767" s="27" t="s">
        <v>429</v>
      </c>
      <c r="D767" s="27" t="s">
        <v>16</v>
      </c>
      <c r="E767" s="4" t="s">
        <v>2038</v>
      </c>
      <c r="F767" s="4" t="s">
        <v>2039</v>
      </c>
      <c r="G767" s="4" t="s">
        <v>2339</v>
      </c>
      <c r="H767" s="3" t="s">
        <v>1923</v>
      </c>
      <c r="I767" s="27">
        <v>20.69903</v>
      </c>
      <c r="J767" s="27">
        <v>-101.34875</v>
      </c>
      <c r="K767" s="3"/>
      <c r="L767" s="5" t="str">
        <f t="shared" si="25"/>
        <v>Ver en Google Maps</v>
      </c>
      <c r="M767" s="15">
        <v>1</v>
      </c>
      <c r="O767" s="1">
        <f>DAY(Tabla1[[#This Row],[Fecha de rev]])</f>
        <v>0</v>
      </c>
      <c r="P767" s="1">
        <f>MONTH(Tabla1[[#This Row],[Fecha de rev]])</f>
        <v>1</v>
      </c>
      <c r="Q767" s="1">
        <f>YEAR(Tabla1[[#This Row],[Fecha de rev]])</f>
        <v>1900</v>
      </c>
      <c r="Z767" s="1" t="str">
        <f>IF(Tabla1[[#This Row],[Bajada]] &lt; 14, "no", "si")</f>
        <v>no</v>
      </c>
      <c r="AF767" s="1"/>
    </row>
    <row r="768" spans="1:32" x14ac:dyDescent="0.2">
      <c r="A768" s="14">
        <v>308</v>
      </c>
      <c r="B768" s="3" t="s">
        <v>1205</v>
      </c>
      <c r="C768" s="27" t="s">
        <v>429</v>
      </c>
      <c r="D768" s="27" t="s">
        <v>16</v>
      </c>
      <c r="E768" s="4" t="s">
        <v>2040</v>
      </c>
      <c r="F768" s="4" t="s">
        <v>2041</v>
      </c>
      <c r="G768" s="4" t="s">
        <v>1788</v>
      </c>
      <c r="H768" s="3" t="s">
        <v>1923</v>
      </c>
      <c r="I768" s="27">
        <v>20.66647</v>
      </c>
      <c r="J768" s="27">
        <v>-101.33839</v>
      </c>
      <c r="K768" s="3"/>
      <c r="L768" s="5" t="str">
        <f t="shared" si="25"/>
        <v>Ver en Google Maps</v>
      </c>
      <c r="M768" s="15">
        <v>1</v>
      </c>
      <c r="O768" s="1">
        <f>DAY(Tabla1[[#This Row],[Fecha de rev]])</f>
        <v>0</v>
      </c>
      <c r="P768" s="1">
        <f>MONTH(Tabla1[[#This Row],[Fecha de rev]])</f>
        <v>1</v>
      </c>
      <c r="Q768" s="1">
        <f>YEAR(Tabla1[[#This Row],[Fecha de rev]])</f>
        <v>1900</v>
      </c>
      <c r="Z768" s="1" t="str">
        <f>IF(Tabla1[[#This Row],[Bajada]] &lt; 14, "no", "si")</f>
        <v>no</v>
      </c>
      <c r="AF768" s="1"/>
    </row>
    <row r="769" spans="1:32" x14ac:dyDescent="0.2">
      <c r="A769" s="14">
        <v>311</v>
      </c>
      <c r="B769" s="3" t="s">
        <v>1205</v>
      </c>
      <c r="C769" s="27" t="s">
        <v>429</v>
      </c>
      <c r="D769" s="27" t="s">
        <v>16</v>
      </c>
      <c r="E769" s="4" t="s">
        <v>2042</v>
      </c>
      <c r="F769" s="4" t="s">
        <v>2043</v>
      </c>
      <c r="G769" s="4" t="s">
        <v>2359</v>
      </c>
      <c r="H769" s="3" t="s">
        <v>1923</v>
      </c>
      <c r="I769" s="27">
        <v>20.666815</v>
      </c>
      <c r="J769" s="27">
        <v>-101.362737</v>
      </c>
      <c r="K769" s="3"/>
      <c r="L769" s="5" t="str">
        <f t="shared" si="25"/>
        <v>Ver en Google Maps</v>
      </c>
      <c r="M769" s="15">
        <v>1</v>
      </c>
      <c r="O769" s="1">
        <f>DAY(Tabla1[[#This Row],[Fecha de rev]])</f>
        <v>0</v>
      </c>
      <c r="P769" s="1">
        <f>MONTH(Tabla1[[#This Row],[Fecha de rev]])</f>
        <v>1</v>
      </c>
      <c r="Q769" s="1">
        <f>YEAR(Tabla1[[#This Row],[Fecha de rev]])</f>
        <v>1900</v>
      </c>
      <c r="Z769" s="1" t="str">
        <f>IF(Tabla1[[#This Row],[Bajada]] &lt; 14, "no", "si")</f>
        <v>no</v>
      </c>
      <c r="AF769" s="1"/>
    </row>
    <row r="770" spans="1:32" x14ac:dyDescent="0.2">
      <c r="A770" s="14">
        <v>325</v>
      </c>
      <c r="B770" s="3" t="s">
        <v>1205</v>
      </c>
      <c r="C770" s="27" t="s">
        <v>429</v>
      </c>
      <c r="D770" s="27" t="s">
        <v>16</v>
      </c>
      <c r="E770" s="4" t="s">
        <v>2044</v>
      </c>
      <c r="F770" s="4" t="s">
        <v>2045</v>
      </c>
      <c r="G770" s="4" t="s">
        <v>1303</v>
      </c>
      <c r="H770" s="3" t="s">
        <v>1923</v>
      </c>
      <c r="I770" s="27">
        <v>20.681214000000001</v>
      </c>
      <c r="J770" s="27">
        <v>-101.34328600000001</v>
      </c>
      <c r="K770" s="3"/>
      <c r="L770" s="5" t="str">
        <f t="shared" si="25"/>
        <v>Ver en Google Maps</v>
      </c>
      <c r="M770" s="15">
        <v>1</v>
      </c>
      <c r="O770" s="1">
        <f>DAY(Tabla1[[#This Row],[Fecha de rev]])</f>
        <v>0</v>
      </c>
      <c r="P770" s="1">
        <f>MONTH(Tabla1[[#This Row],[Fecha de rev]])</f>
        <v>1</v>
      </c>
      <c r="Q770" s="1">
        <f>YEAR(Tabla1[[#This Row],[Fecha de rev]])</f>
        <v>1900</v>
      </c>
      <c r="Z770" s="1" t="str">
        <f>IF(Tabla1[[#This Row],[Bajada]] &lt; 14, "no", "si")</f>
        <v>no</v>
      </c>
      <c r="AF770" s="1"/>
    </row>
    <row r="771" spans="1:32" x14ac:dyDescent="0.2">
      <c r="A771" s="14">
        <v>326</v>
      </c>
      <c r="B771" s="3" t="s">
        <v>1205</v>
      </c>
      <c r="C771" s="27" t="s">
        <v>429</v>
      </c>
      <c r="D771" s="27" t="s">
        <v>336</v>
      </c>
      <c r="E771" s="4" t="s">
        <v>2046</v>
      </c>
      <c r="F771" s="4" t="s">
        <v>2047</v>
      </c>
      <c r="G771" s="4" t="s">
        <v>2309</v>
      </c>
      <c r="H771" s="3" t="s">
        <v>1923</v>
      </c>
      <c r="I771" s="27">
        <v>20.753430000000002</v>
      </c>
      <c r="J771" s="27">
        <v>-101.33101000000001</v>
      </c>
      <c r="K771" s="3"/>
      <c r="L771" s="5" t="str">
        <f t="shared" si="25"/>
        <v>Ver en Google Maps</v>
      </c>
      <c r="M771" s="15">
        <v>2</v>
      </c>
      <c r="O771" s="1">
        <f>DAY(Tabla1[[#This Row],[Fecha de rev]])</f>
        <v>0</v>
      </c>
      <c r="P771" s="1">
        <f>MONTH(Tabla1[[#This Row],[Fecha de rev]])</f>
        <v>1</v>
      </c>
      <c r="Q771" s="1">
        <f>YEAR(Tabla1[[#This Row],[Fecha de rev]])</f>
        <v>1900</v>
      </c>
      <c r="Z771" s="1" t="str">
        <f>IF(Tabla1[[#This Row],[Bajada]] &lt; 14, "no", "si")</f>
        <v>no</v>
      </c>
      <c r="AF771" s="1"/>
    </row>
    <row r="772" spans="1:32" x14ac:dyDescent="0.2">
      <c r="A772" s="14">
        <v>331</v>
      </c>
      <c r="B772" s="3" t="s">
        <v>1205</v>
      </c>
      <c r="C772" s="27" t="s">
        <v>429</v>
      </c>
      <c r="D772" s="27" t="s">
        <v>16</v>
      </c>
      <c r="E772" s="4" t="s">
        <v>2048</v>
      </c>
      <c r="F772" s="4" t="s">
        <v>2049</v>
      </c>
      <c r="G772" s="4" t="s">
        <v>2314</v>
      </c>
      <c r="H772" s="3" t="s">
        <v>1923</v>
      </c>
      <c r="I772" s="27">
        <v>20.667390000000001</v>
      </c>
      <c r="J772" s="27">
        <v>-101.35203</v>
      </c>
      <c r="K772" s="3"/>
      <c r="L772" s="5" t="str">
        <f t="shared" si="25"/>
        <v>Ver en Google Maps</v>
      </c>
      <c r="M772" s="15">
        <v>2</v>
      </c>
      <c r="O772" s="1">
        <f>DAY(Tabla1[[#This Row],[Fecha de rev]])</f>
        <v>0</v>
      </c>
      <c r="P772" s="1">
        <f>MONTH(Tabla1[[#This Row],[Fecha de rev]])</f>
        <v>1</v>
      </c>
      <c r="Q772" s="1">
        <f>YEAR(Tabla1[[#This Row],[Fecha de rev]])</f>
        <v>1900</v>
      </c>
      <c r="Z772" s="1" t="str">
        <f>IF(Tabla1[[#This Row],[Bajada]] &lt; 14, "no", "si")</f>
        <v>no</v>
      </c>
      <c r="AF772" s="1"/>
    </row>
    <row r="773" spans="1:32" x14ac:dyDescent="0.2">
      <c r="A773" s="14">
        <v>332</v>
      </c>
      <c r="B773" s="3" t="s">
        <v>1205</v>
      </c>
      <c r="C773" s="27" t="s">
        <v>429</v>
      </c>
      <c r="D773" s="27" t="s">
        <v>16</v>
      </c>
      <c r="E773" s="4" t="s">
        <v>2050</v>
      </c>
      <c r="F773" s="4" t="s">
        <v>2051</v>
      </c>
      <c r="G773" s="4" t="s">
        <v>2360</v>
      </c>
      <c r="H773" s="3" t="s">
        <v>1923</v>
      </c>
      <c r="I773" s="27">
        <v>20.67164</v>
      </c>
      <c r="J773" s="27">
        <v>-101.35802</v>
      </c>
      <c r="K773" s="3"/>
      <c r="L773" s="5" t="str">
        <f t="shared" si="25"/>
        <v>Ver en Google Maps</v>
      </c>
      <c r="M773" s="15">
        <v>1</v>
      </c>
      <c r="O773" s="1">
        <f>DAY(Tabla1[[#This Row],[Fecha de rev]])</f>
        <v>0</v>
      </c>
      <c r="P773" s="1">
        <f>MONTH(Tabla1[[#This Row],[Fecha de rev]])</f>
        <v>1</v>
      </c>
      <c r="Q773" s="1">
        <f>YEAR(Tabla1[[#This Row],[Fecha de rev]])</f>
        <v>1900</v>
      </c>
      <c r="Z773" s="1" t="str">
        <f>IF(Tabla1[[#This Row],[Bajada]] &lt; 14, "no", "si")</f>
        <v>no</v>
      </c>
      <c r="AF773" s="1"/>
    </row>
    <row r="774" spans="1:32" x14ac:dyDescent="0.2">
      <c r="A774" s="14">
        <v>338</v>
      </c>
      <c r="B774" s="3" t="s">
        <v>1205</v>
      </c>
      <c r="C774" s="27" t="s">
        <v>429</v>
      </c>
      <c r="D774" s="27" t="s">
        <v>16</v>
      </c>
      <c r="E774" s="4" t="s">
        <v>2052</v>
      </c>
      <c r="F774" s="4" t="s">
        <v>2053</v>
      </c>
      <c r="G774" s="4" t="s">
        <v>2360</v>
      </c>
      <c r="H774" s="3" t="s">
        <v>1923</v>
      </c>
      <c r="I774" s="27">
        <v>20.67436</v>
      </c>
      <c r="J774" s="27">
        <v>-101.35833</v>
      </c>
      <c r="K774" s="3"/>
      <c r="L774" s="5" t="str">
        <f t="shared" si="25"/>
        <v>Ver en Google Maps</v>
      </c>
      <c r="M774" s="15">
        <v>1</v>
      </c>
      <c r="O774" s="1">
        <f>DAY(Tabla1[[#This Row],[Fecha de rev]])</f>
        <v>0</v>
      </c>
      <c r="P774" s="1">
        <f>MONTH(Tabla1[[#This Row],[Fecha de rev]])</f>
        <v>1</v>
      </c>
      <c r="Q774" s="1">
        <f>YEAR(Tabla1[[#This Row],[Fecha de rev]])</f>
        <v>1900</v>
      </c>
      <c r="Z774" s="1" t="str">
        <f>IF(Tabla1[[#This Row],[Bajada]] &lt; 14, "no", "si")</f>
        <v>no</v>
      </c>
      <c r="AF774" s="1"/>
    </row>
    <row r="775" spans="1:32" x14ac:dyDescent="0.2">
      <c r="A775" s="14">
        <v>343</v>
      </c>
      <c r="B775" s="3" t="s">
        <v>1205</v>
      </c>
      <c r="C775" s="27" t="s">
        <v>429</v>
      </c>
      <c r="D775" s="27" t="s">
        <v>16</v>
      </c>
      <c r="E775" s="4" t="s">
        <v>2054</v>
      </c>
      <c r="F775" s="4" t="s">
        <v>2055</v>
      </c>
      <c r="G775" s="4" t="s">
        <v>2324</v>
      </c>
      <c r="H775" s="3" t="s">
        <v>1923</v>
      </c>
      <c r="I775" s="27">
        <v>20.691800000000001</v>
      </c>
      <c r="J775" s="27">
        <v>-101.35460999999999</v>
      </c>
      <c r="K775" s="3"/>
      <c r="L775" s="5" t="str">
        <f t="shared" si="25"/>
        <v>Ver en Google Maps</v>
      </c>
      <c r="M775" s="15">
        <v>2</v>
      </c>
      <c r="O775" s="1">
        <f>DAY(Tabla1[[#This Row],[Fecha de rev]])</f>
        <v>0</v>
      </c>
      <c r="P775" s="1">
        <f>MONTH(Tabla1[[#This Row],[Fecha de rev]])</f>
        <v>1</v>
      </c>
      <c r="Q775" s="1">
        <f>YEAR(Tabla1[[#This Row],[Fecha de rev]])</f>
        <v>1900</v>
      </c>
      <c r="Z775" s="1" t="str">
        <f>IF(Tabla1[[#This Row],[Bajada]] &lt; 14, "no", "si")</f>
        <v>no</v>
      </c>
      <c r="AF775" s="1"/>
    </row>
    <row r="776" spans="1:32" x14ac:dyDescent="0.2">
      <c r="A776" s="14">
        <v>344</v>
      </c>
      <c r="B776" s="3" t="s">
        <v>1205</v>
      </c>
      <c r="C776" s="27" t="s">
        <v>429</v>
      </c>
      <c r="D776" s="27" t="s">
        <v>16</v>
      </c>
      <c r="E776" s="4" t="s">
        <v>2056</v>
      </c>
      <c r="F776" s="4" t="s">
        <v>2057</v>
      </c>
      <c r="G776" s="4" t="s">
        <v>976</v>
      </c>
      <c r="H776" s="3" t="s">
        <v>1923</v>
      </c>
      <c r="I776" s="27">
        <v>20.701775999999999</v>
      </c>
      <c r="J776" s="27">
        <v>-101.35429499999999</v>
      </c>
      <c r="K776" s="3"/>
      <c r="L776" s="5" t="str">
        <f t="shared" si="25"/>
        <v>Ver en Google Maps</v>
      </c>
      <c r="M776" s="15">
        <v>1</v>
      </c>
      <c r="O776" s="1">
        <f>DAY(Tabla1[[#This Row],[Fecha de rev]])</f>
        <v>0</v>
      </c>
      <c r="P776" s="1">
        <f>MONTH(Tabla1[[#This Row],[Fecha de rev]])</f>
        <v>1</v>
      </c>
      <c r="Q776" s="1">
        <f>YEAR(Tabla1[[#This Row],[Fecha de rev]])</f>
        <v>1900</v>
      </c>
      <c r="Z776" s="1" t="str">
        <f>IF(Tabla1[[#This Row],[Bajada]] &lt; 14, "no", "si")</f>
        <v>no</v>
      </c>
      <c r="AF776" s="1"/>
    </row>
    <row r="777" spans="1:32" x14ac:dyDescent="0.2">
      <c r="A777" s="14">
        <v>347</v>
      </c>
      <c r="B777" s="3" t="s">
        <v>1205</v>
      </c>
      <c r="C777" s="27" t="s">
        <v>429</v>
      </c>
      <c r="D777" s="27" t="s">
        <v>16</v>
      </c>
      <c r="E777" s="4" t="s">
        <v>2058</v>
      </c>
      <c r="F777" s="4" t="s">
        <v>2059</v>
      </c>
      <c r="G777" s="4" t="s">
        <v>2347</v>
      </c>
      <c r="H777" s="3" t="s">
        <v>1923</v>
      </c>
      <c r="I777" s="27">
        <v>20.722809999999999</v>
      </c>
      <c r="J777" s="27">
        <v>-101.37</v>
      </c>
      <c r="K777" s="3"/>
      <c r="L777" s="5" t="str">
        <f t="shared" si="25"/>
        <v>Ver en Google Maps</v>
      </c>
      <c r="M777" s="15">
        <v>1</v>
      </c>
      <c r="O777" s="1">
        <f>DAY(Tabla1[[#This Row],[Fecha de rev]])</f>
        <v>0</v>
      </c>
      <c r="P777" s="1">
        <f>MONTH(Tabla1[[#This Row],[Fecha de rev]])</f>
        <v>1</v>
      </c>
      <c r="Q777" s="1">
        <f>YEAR(Tabla1[[#This Row],[Fecha de rev]])</f>
        <v>1900</v>
      </c>
      <c r="Z777" s="1" t="str">
        <f>IF(Tabla1[[#This Row],[Bajada]] &lt; 14, "no", "si")</f>
        <v>no</v>
      </c>
      <c r="AF777" s="1"/>
    </row>
    <row r="778" spans="1:32" x14ac:dyDescent="0.2">
      <c r="A778" s="14">
        <v>362</v>
      </c>
      <c r="B778" s="3" t="s">
        <v>1205</v>
      </c>
      <c r="C778" s="27" t="s">
        <v>429</v>
      </c>
      <c r="D778" s="27" t="s">
        <v>16</v>
      </c>
      <c r="E778" s="4" t="s">
        <v>2060</v>
      </c>
      <c r="F778" s="4" t="s">
        <v>2061</v>
      </c>
      <c r="G778" s="4" t="s">
        <v>2361</v>
      </c>
      <c r="H778" s="3" t="s">
        <v>1923</v>
      </c>
      <c r="I778" s="27">
        <v>20.682753000000002</v>
      </c>
      <c r="J778" s="27">
        <v>-101.361751</v>
      </c>
      <c r="K778" s="3"/>
      <c r="L778" s="5" t="str">
        <f t="shared" si="25"/>
        <v>Ver en Google Maps</v>
      </c>
      <c r="M778" s="15">
        <v>2</v>
      </c>
      <c r="O778" s="1">
        <f>DAY(Tabla1[[#This Row],[Fecha de rev]])</f>
        <v>0</v>
      </c>
      <c r="P778" s="1">
        <f>MONTH(Tabla1[[#This Row],[Fecha de rev]])</f>
        <v>1</v>
      </c>
      <c r="Q778" s="1">
        <f>YEAR(Tabla1[[#This Row],[Fecha de rev]])</f>
        <v>1900</v>
      </c>
      <c r="Z778" s="1" t="str">
        <f>IF(Tabla1[[#This Row],[Bajada]] &lt; 14, "no", "si")</f>
        <v>no</v>
      </c>
      <c r="AF778" s="1"/>
    </row>
    <row r="779" spans="1:32" x14ac:dyDescent="0.2">
      <c r="A779" s="14">
        <v>363</v>
      </c>
      <c r="B779" s="3" t="s">
        <v>1205</v>
      </c>
      <c r="C779" s="27" t="s">
        <v>429</v>
      </c>
      <c r="D779" s="27" t="s">
        <v>16</v>
      </c>
      <c r="E779" s="4" t="s">
        <v>2062</v>
      </c>
      <c r="F779" s="4" t="s">
        <v>2063</v>
      </c>
      <c r="G779" s="4" t="s">
        <v>2362</v>
      </c>
      <c r="H779" s="3" t="s">
        <v>1923</v>
      </c>
      <c r="I779" s="27">
        <v>20.716280000000001</v>
      </c>
      <c r="J779" s="27">
        <v>-101.36964</v>
      </c>
      <c r="K779" s="3"/>
      <c r="L779" s="5" t="str">
        <f t="shared" si="25"/>
        <v>Ver en Google Maps</v>
      </c>
      <c r="M779" s="15">
        <v>1</v>
      </c>
      <c r="O779" s="1">
        <f>DAY(Tabla1[[#This Row],[Fecha de rev]])</f>
        <v>0</v>
      </c>
      <c r="P779" s="1">
        <f>MONTH(Tabla1[[#This Row],[Fecha de rev]])</f>
        <v>1</v>
      </c>
      <c r="Q779" s="1">
        <f>YEAR(Tabla1[[#This Row],[Fecha de rev]])</f>
        <v>1900</v>
      </c>
      <c r="Z779" s="1" t="str">
        <f>IF(Tabla1[[#This Row],[Bajada]] &lt; 14, "no", "si")</f>
        <v>no</v>
      </c>
      <c r="AF779" s="1"/>
    </row>
    <row r="780" spans="1:32" x14ac:dyDescent="0.2">
      <c r="A780" s="14">
        <v>375</v>
      </c>
      <c r="B780" s="3" t="s">
        <v>1205</v>
      </c>
      <c r="C780" s="27" t="s">
        <v>429</v>
      </c>
      <c r="D780" s="27" t="s">
        <v>16</v>
      </c>
      <c r="E780" s="4" t="s">
        <v>2064</v>
      </c>
      <c r="F780" s="4" t="s">
        <v>2065</v>
      </c>
      <c r="G780" s="4" t="s">
        <v>1303</v>
      </c>
      <c r="H780" s="3" t="s">
        <v>1923</v>
      </c>
      <c r="I780" s="27">
        <v>20.66628</v>
      </c>
      <c r="J780" s="27">
        <v>-101.36836</v>
      </c>
      <c r="K780" s="3"/>
      <c r="L780" s="5" t="str">
        <f t="shared" si="25"/>
        <v>Ver en Google Maps</v>
      </c>
      <c r="M780" s="15">
        <v>1</v>
      </c>
      <c r="O780" s="1">
        <f>DAY(Tabla1[[#This Row],[Fecha de rev]])</f>
        <v>0</v>
      </c>
      <c r="P780" s="1">
        <f>MONTH(Tabla1[[#This Row],[Fecha de rev]])</f>
        <v>1</v>
      </c>
      <c r="Q780" s="1">
        <f>YEAR(Tabla1[[#This Row],[Fecha de rev]])</f>
        <v>1900</v>
      </c>
      <c r="Z780" s="1" t="str">
        <f>IF(Tabla1[[#This Row],[Bajada]] &lt; 14, "no", "si")</f>
        <v>no</v>
      </c>
      <c r="AF780" s="1"/>
    </row>
    <row r="781" spans="1:32" x14ac:dyDescent="0.2">
      <c r="A781" s="14">
        <v>377</v>
      </c>
      <c r="B781" s="3" t="s">
        <v>1205</v>
      </c>
      <c r="C781" s="27" t="s">
        <v>429</v>
      </c>
      <c r="D781" s="27" t="s">
        <v>16</v>
      </c>
      <c r="E781" s="4" t="s">
        <v>2066</v>
      </c>
      <c r="F781" s="4" t="s">
        <v>2067</v>
      </c>
      <c r="G781" s="4" t="s">
        <v>2363</v>
      </c>
      <c r="H781" s="3" t="s">
        <v>1923</v>
      </c>
      <c r="I781" s="27">
        <v>20.68817</v>
      </c>
      <c r="J781" s="27">
        <v>-101.36911000000001</v>
      </c>
      <c r="K781" s="3"/>
      <c r="L781" s="5" t="str">
        <f t="shared" si="25"/>
        <v>Ver en Google Maps</v>
      </c>
      <c r="M781" s="15">
        <v>1</v>
      </c>
      <c r="O781" s="1">
        <f>DAY(Tabla1[[#This Row],[Fecha de rev]])</f>
        <v>0</v>
      </c>
      <c r="P781" s="1">
        <f>MONTH(Tabla1[[#This Row],[Fecha de rev]])</f>
        <v>1</v>
      </c>
      <c r="Q781" s="1">
        <f>YEAR(Tabla1[[#This Row],[Fecha de rev]])</f>
        <v>1900</v>
      </c>
      <c r="Z781" s="1" t="str">
        <f>IF(Tabla1[[#This Row],[Bajada]] &lt; 14, "no", "si")</f>
        <v>no</v>
      </c>
      <c r="AF781" s="1"/>
    </row>
    <row r="782" spans="1:32" x14ac:dyDescent="0.2">
      <c r="A782" s="14">
        <v>378</v>
      </c>
      <c r="B782" s="3" t="s">
        <v>1205</v>
      </c>
      <c r="C782" s="27" t="s">
        <v>429</v>
      </c>
      <c r="D782" s="27" t="s">
        <v>16</v>
      </c>
      <c r="E782" s="4" t="s">
        <v>2068</v>
      </c>
      <c r="F782" s="4" t="s">
        <v>2069</v>
      </c>
      <c r="G782" s="4" t="s">
        <v>1023</v>
      </c>
      <c r="H782" s="3" t="s">
        <v>1923</v>
      </c>
      <c r="I782" s="27">
        <v>20.66011</v>
      </c>
      <c r="J782" s="27">
        <v>-101.32925</v>
      </c>
      <c r="K782" s="3"/>
      <c r="L782" s="5" t="str">
        <f t="shared" ref="L782:L845" si="26">HYPERLINK("https://www.google.com/maps?q=" &amp; I782 &amp; "," &amp; J782, "Ver en Google Maps")</f>
        <v>Ver en Google Maps</v>
      </c>
      <c r="M782" s="15">
        <v>1</v>
      </c>
      <c r="O782" s="1">
        <f>DAY(Tabla1[[#This Row],[Fecha de rev]])</f>
        <v>0</v>
      </c>
      <c r="P782" s="1">
        <f>MONTH(Tabla1[[#This Row],[Fecha de rev]])</f>
        <v>1</v>
      </c>
      <c r="Q782" s="1">
        <f>YEAR(Tabla1[[#This Row],[Fecha de rev]])</f>
        <v>1900</v>
      </c>
      <c r="Z782" s="1" t="str">
        <f>IF(Tabla1[[#This Row],[Bajada]] &lt; 14, "no", "si")</f>
        <v>no</v>
      </c>
      <c r="AF782" s="1"/>
    </row>
    <row r="783" spans="1:32" x14ac:dyDescent="0.2">
      <c r="A783" s="14">
        <v>379</v>
      </c>
      <c r="B783" s="3" t="s">
        <v>1205</v>
      </c>
      <c r="C783" s="27" t="s">
        <v>429</v>
      </c>
      <c r="D783" s="27" t="s">
        <v>16</v>
      </c>
      <c r="E783" s="4" t="s">
        <v>2070</v>
      </c>
      <c r="F783" s="4" t="s">
        <v>2071</v>
      </c>
      <c r="G783" s="4" t="s">
        <v>2364</v>
      </c>
      <c r="H783" s="3" t="s">
        <v>1923</v>
      </c>
      <c r="I783" s="27">
        <v>20.679462999999998</v>
      </c>
      <c r="J783" s="27">
        <v>-101.35194300000001</v>
      </c>
      <c r="K783" s="3"/>
      <c r="L783" s="5" t="str">
        <f t="shared" si="26"/>
        <v>Ver en Google Maps</v>
      </c>
      <c r="M783" s="15">
        <v>1</v>
      </c>
      <c r="O783" s="1">
        <f>DAY(Tabla1[[#This Row],[Fecha de rev]])</f>
        <v>0</v>
      </c>
      <c r="P783" s="1">
        <f>MONTH(Tabla1[[#This Row],[Fecha de rev]])</f>
        <v>1</v>
      </c>
      <c r="Q783" s="1">
        <f>YEAR(Tabla1[[#This Row],[Fecha de rev]])</f>
        <v>1900</v>
      </c>
      <c r="Z783" s="1" t="str">
        <f>IF(Tabla1[[#This Row],[Bajada]] &lt; 14, "no", "si")</f>
        <v>no</v>
      </c>
      <c r="AF783" s="1"/>
    </row>
    <row r="784" spans="1:32" x14ac:dyDescent="0.2">
      <c r="A784" s="14">
        <v>393</v>
      </c>
      <c r="B784" s="3" t="s">
        <v>1205</v>
      </c>
      <c r="C784" s="27" t="s">
        <v>429</v>
      </c>
      <c r="D784" s="27" t="s">
        <v>16</v>
      </c>
      <c r="E784" s="4" t="s">
        <v>2072</v>
      </c>
      <c r="F784" s="4" t="s">
        <v>2073</v>
      </c>
      <c r="G784" s="4" t="s">
        <v>2365</v>
      </c>
      <c r="H784" s="3" t="s">
        <v>1923</v>
      </c>
      <c r="I784" s="27">
        <v>20.686579999999999</v>
      </c>
      <c r="J784" s="27">
        <v>-101.34186</v>
      </c>
      <c r="K784" s="3"/>
      <c r="L784" s="5" t="str">
        <f t="shared" si="26"/>
        <v>Ver en Google Maps</v>
      </c>
      <c r="M784" s="15">
        <v>1</v>
      </c>
      <c r="O784" s="1">
        <f>DAY(Tabla1[[#This Row],[Fecha de rev]])</f>
        <v>0</v>
      </c>
      <c r="P784" s="1">
        <f>MONTH(Tabla1[[#This Row],[Fecha de rev]])</f>
        <v>1</v>
      </c>
      <c r="Q784" s="1">
        <f>YEAR(Tabla1[[#This Row],[Fecha de rev]])</f>
        <v>1900</v>
      </c>
      <c r="Z784" s="1" t="str">
        <f>IF(Tabla1[[#This Row],[Bajada]] &lt; 14, "no", "si")</f>
        <v>no</v>
      </c>
      <c r="AF784" s="1"/>
    </row>
    <row r="785" spans="1:32" x14ac:dyDescent="0.2">
      <c r="A785" s="14">
        <v>406</v>
      </c>
      <c r="B785" s="3" t="s">
        <v>1205</v>
      </c>
      <c r="C785" s="27" t="s">
        <v>429</v>
      </c>
      <c r="D785" s="27" t="s">
        <v>16</v>
      </c>
      <c r="E785" s="4" t="s">
        <v>2074</v>
      </c>
      <c r="F785" s="4" t="s">
        <v>2075</v>
      </c>
      <c r="G785" s="4" t="s">
        <v>2342</v>
      </c>
      <c r="H785" s="3" t="s">
        <v>1923</v>
      </c>
      <c r="I785" s="27">
        <v>20.659437</v>
      </c>
      <c r="J785" s="27">
        <v>-101.364617</v>
      </c>
      <c r="K785" s="3"/>
      <c r="L785" s="5" t="str">
        <f t="shared" si="26"/>
        <v>Ver en Google Maps</v>
      </c>
      <c r="M785" s="15">
        <v>2</v>
      </c>
      <c r="O785" s="1">
        <f>DAY(Tabla1[[#This Row],[Fecha de rev]])</f>
        <v>0</v>
      </c>
      <c r="P785" s="1">
        <f>MONTH(Tabla1[[#This Row],[Fecha de rev]])</f>
        <v>1</v>
      </c>
      <c r="Q785" s="1">
        <f>YEAR(Tabla1[[#This Row],[Fecha de rev]])</f>
        <v>1900</v>
      </c>
      <c r="Z785" s="1" t="str">
        <f>IF(Tabla1[[#This Row],[Bajada]] &lt; 14, "no", "si")</f>
        <v>no</v>
      </c>
      <c r="AF785" s="1"/>
    </row>
    <row r="786" spans="1:32" x14ac:dyDescent="0.2">
      <c r="A786" s="14">
        <v>411</v>
      </c>
      <c r="B786" s="3" t="s">
        <v>1205</v>
      </c>
      <c r="C786" s="27" t="s">
        <v>429</v>
      </c>
      <c r="D786" s="27" t="s">
        <v>16</v>
      </c>
      <c r="E786" s="4" t="s">
        <v>2076</v>
      </c>
      <c r="F786" s="4" t="s">
        <v>2077</v>
      </c>
      <c r="G786" s="4" t="s">
        <v>2366</v>
      </c>
      <c r="H786" s="3" t="s">
        <v>1923</v>
      </c>
      <c r="I786" s="27">
        <v>20.69969</v>
      </c>
      <c r="J786" s="27">
        <v>-101.36324999999999</v>
      </c>
      <c r="K786" s="3"/>
      <c r="L786" s="5" t="str">
        <f t="shared" si="26"/>
        <v>Ver en Google Maps</v>
      </c>
      <c r="M786" s="15">
        <v>1</v>
      </c>
      <c r="O786" s="1">
        <f>DAY(Tabla1[[#This Row],[Fecha de rev]])</f>
        <v>0</v>
      </c>
      <c r="P786" s="1">
        <f>MONTH(Tabla1[[#This Row],[Fecha de rev]])</f>
        <v>1</v>
      </c>
      <c r="Q786" s="1">
        <f>YEAR(Tabla1[[#This Row],[Fecha de rev]])</f>
        <v>1900</v>
      </c>
      <c r="Z786" s="1" t="str">
        <f>IF(Tabla1[[#This Row],[Bajada]] &lt; 14, "no", "si")</f>
        <v>no</v>
      </c>
      <c r="AF786" s="1"/>
    </row>
    <row r="787" spans="1:32" x14ac:dyDescent="0.2">
      <c r="A787" s="14">
        <v>415</v>
      </c>
      <c r="B787" s="3" t="s">
        <v>1205</v>
      </c>
      <c r="C787" s="27" t="s">
        <v>429</v>
      </c>
      <c r="D787" s="27" t="s">
        <v>16</v>
      </c>
      <c r="E787" s="4" t="s">
        <v>2078</v>
      </c>
      <c r="F787" s="4" t="s">
        <v>2079</v>
      </c>
      <c r="G787" s="4" t="s">
        <v>2367</v>
      </c>
      <c r="H787" s="3" t="s">
        <v>1923</v>
      </c>
      <c r="I787" s="27">
        <v>20.660333000000001</v>
      </c>
      <c r="J787" s="27">
        <v>-101.352296</v>
      </c>
      <c r="K787" s="3"/>
      <c r="L787" s="5" t="str">
        <f t="shared" si="26"/>
        <v>Ver en Google Maps</v>
      </c>
      <c r="M787" s="15">
        <v>1</v>
      </c>
      <c r="O787" s="1">
        <f>DAY(Tabla1[[#This Row],[Fecha de rev]])</f>
        <v>0</v>
      </c>
      <c r="P787" s="1">
        <f>MONTH(Tabla1[[#This Row],[Fecha de rev]])</f>
        <v>1</v>
      </c>
      <c r="Q787" s="1">
        <f>YEAR(Tabla1[[#This Row],[Fecha de rev]])</f>
        <v>1900</v>
      </c>
      <c r="Z787" s="1" t="str">
        <f>IF(Tabla1[[#This Row],[Bajada]] &lt; 14, "no", "si")</f>
        <v>no</v>
      </c>
      <c r="AF787" s="1"/>
    </row>
    <row r="788" spans="1:32" x14ac:dyDescent="0.2">
      <c r="A788" s="14">
        <v>424</v>
      </c>
      <c r="B788" s="3" t="s">
        <v>1205</v>
      </c>
      <c r="C788" s="27" t="s">
        <v>429</v>
      </c>
      <c r="D788" s="27" t="s">
        <v>16</v>
      </c>
      <c r="E788" s="4" t="s">
        <v>2080</v>
      </c>
      <c r="F788" s="4" t="s">
        <v>2081</v>
      </c>
      <c r="G788" s="4" t="s">
        <v>2368</v>
      </c>
      <c r="H788" s="3" t="s">
        <v>1923</v>
      </c>
      <c r="I788" s="27" t="s">
        <v>2082</v>
      </c>
      <c r="J788" s="27">
        <v>-101.337311</v>
      </c>
      <c r="K788" s="3"/>
      <c r="L788" s="5" t="str">
        <f t="shared" si="26"/>
        <v>Ver en Google Maps</v>
      </c>
      <c r="M788" s="15">
        <v>1</v>
      </c>
      <c r="O788" s="1">
        <f>DAY(Tabla1[[#This Row],[Fecha de rev]])</f>
        <v>0</v>
      </c>
      <c r="P788" s="1">
        <f>MONTH(Tabla1[[#This Row],[Fecha de rev]])</f>
        <v>1</v>
      </c>
      <c r="Q788" s="1">
        <f>YEAR(Tabla1[[#This Row],[Fecha de rev]])</f>
        <v>1900</v>
      </c>
      <c r="Z788" s="1" t="str">
        <f>IF(Tabla1[[#This Row],[Bajada]] &lt; 14, "no", "si")</f>
        <v>no</v>
      </c>
      <c r="AF788" s="1"/>
    </row>
    <row r="789" spans="1:32" x14ac:dyDescent="0.2">
      <c r="A789" s="14">
        <v>426</v>
      </c>
      <c r="B789" s="3" t="s">
        <v>1205</v>
      </c>
      <c r="C789" s="27" t="s">
        <v>429</v>
      </c>
      <c r="D789" s="27" t="s">
        <v>16</v>
      </c>
      <c r="E789" s="4" t="s">
        <v>2083</v>
      </c>
      <c r="F789" s="4" t="s">
        <v>2084</v>
      </c>
      <c r="G789" s="4" t="s">
        <v>1854</v>
      </c>
      <c r="H789" s="3" t="s">
        <v>1923</v>
      </c>
      <c r="I789" s="27">
        <v>20.665783999999999</v>
      </c>
      <c r="J789" s="27">
        <v>-101.372298</v>
      </c>
      <c r="K789" s="3" t="s">
        <v>139</v>
      </c>
      <c r="L789" s="5" t="str">
        <f t="shared" si="26"/>
        <v>Ver en Google Maps</v>
      </c>
      <c r="M789" s="15">
        <v>1</v>
      </c>
      <c r="N789" s="7"/>
      <c r="O789" s="1">
        <f>DAY(Tabla1[[#This Row],[Fecha de rev]])</f>
        <v>0</v>
      </c>
      <c r="P789" s="1">
        <f>MONTH(Tabla1[[#This Row],[Fecha de rev]])</f>
        <v>1</v>
      </c>
      <c r="Q789" s="1">
        <f>YEAR(Tabla1[[#This Row],[Fecha de rev]])</f>
        <v>1900</v>
      </c>
      <c r="R789" s="1">
        <v>2</v>
      </c>
      <c r="S789" s="1" t="s">
        <v>138</v>
      </c>
      <c r="T789" s="1" t="s">
        <v>138</v>
      </c>
      <c r="U789" s="1" t="s">
        <v>138</v>
      </c>
      <c r="V789" s="1" t="s">
        <v>138</v>
      </c>
      <c r="W789" s="1" t="s">
        <v>138</v>
      </c>
      <c r="X789" s="1" t="s">
        <v>138</v>
      </c>
      <c r="Y789" s="1" t="s">
        <v>138</v>
      </c>
      <c r="Z789" s="1" t="str">
        <f>IF(Tabla1[[#This Row],[Bajada]] &lt; 14, "no", "si")</f>
        <v>no</v>
      </c>
      <c r="AC789" s="2" t="s">
        <v>968</v>
      </c>
      <c r="AD789" s="2" t="s">
        <v>2437</v>
      </c>
      <c r="AE789" s="1">
        <f t="shared" ref="AE789:AE818" si="27">COUNTIF(S789:Z789, "si")</f>
        <v>7</v>
      </c>
      <c r="AF789" s="1"/>
    </row>
    <row r="790" spans="1:32" x14ac:dyDescent="0.2">
      <c r="A790" s="14">
        <v>427</v>
      </c>
      <c r="B790" s="3" t="s">
        <v>1205</v>
      </c>
      <c r="C790" s="27" t="s">
        <v>429</v>
      </c>
      <c r="D790" s="27" t="s">
        <v>16</v>
      </c>
      <c r="E790" s="4" t="s">
        <v>2085</v>
      </c>
      <c r="F790" s="4" t="s">
        <v>2086</v>
      </c>
      <c r="G790" s="4" t="s">
        <v>2328</v>
      </c>
      <c r="H790" s="3" t="s">
        <v>1923</v>
      </c>
      <c r="I790" s="27">
        <v>20.67231</v>
      </c>
      <c r="J790" s="27">
        <v>-101.37730000000001</v>
      </c>
      <c r="K790" s="3" t="s">
        <v>139</v>
      </c>
      <c r="L790" s="5" t="str">
        <f t="shared" si="26"/>
        <v>Ver en Google Maps</v>
      </c>
      <c r="M790" s="15">
        <v>2</v>
      </c>
      <c r="N790" s="7"/>
      <c r="O790" s="1">
        <f>DAY(Tabla1[[#This Row],[Fecha de rev]])</f>
        <v>0</v>
      </c>
      <c r="P790" s="1">
        <f>MONTH(Tabla1[[#This Row],[Fecha de rev]])</f>
        <v>1</v>
      </c>
      <c r="Q790" s="1">
        <f>YEAR(Tabla1[[#This Row],[Fecha de rev]])</f>
        <v>1900</v>
      </c>
      <c r="R790" s="1">
        <v>2</v>
      </c>
      <c r="S790" s="1" t="s">
        <v>138</v>
      </c>
      <c r="T790" s="1" t="s">
        <v>138</v>
      </c>
      <c r="U790" s="1" t="s">
        <v>138</v>
      </c>
      <c r="V790" s="1" t="s">
        <v>138</v>
      </c>
      <c r="W790" s="1" t="s">
        <v>138</v>
      </c>
      <c r="X790" s="1" t="s">
        <v>138</v>
      </c>
      <c r="Y790" s="1" t="s">
        <v>138</v>
      </c>
      <c r="Z790" s="1" t="str">
        <f>IF(Tabla1[[#This Row],[Bajada]] &lt; 14, "no", "si")</f>
        <v>no</v>
      </c>
      <c r="AC790" s="2" t="s">
        <v>2447</v>
      </c>
      <c r="AD790" s="2" t="s">
        <v>2437</v>
      </c>
      <c r="AE790" s="1">
        <f t="shared" si="27"/>
        <v>7</v>
      </c>
      <c r="AF790" s="1"/>
    </row>
    <row r="791" spans="1:32" x14ac:dyDescent="0.2">
      <c r="A791" s="14">
        <v>446</v>
      </c>
      <c r="B791" s="3" t="s">
        <v>1205</v>
      </c>
      <c r="C791" s="27" t="s">
        <v>429</v>
      </c>
      <c r="D791" s="27" t="s">
        <v>16</v>
      </c>
      <c r="E791" s="4" t="s">
        <v>2087</v>
      </c>
      <c r="F791" s="4" t="s">
        <v>2088</v>
      </c>
      <c r="G791" s="4" t="s">
        <v>2369</v>
      </c>
      <c r="H791" s="3" t="s">
        <v>1923</v>
      </c>
      <c r="I791" s="27">
        <v>20.66281</v>
      </c>
      <c r="J791" s="27">
        <v>-101.35791999999999</v>
      </c>
      <c r="K791" s="3"/>
      <c r="L791" s="5" t="str">
        <f t="shared" si="26"/>
        <v>Ver en Google Maps</v>
      </c>
      <c r="M791" s="15">
        <v>2</v>
      </c>
      <c r="O791" s="1">
        <f>DAY(Tabla1[[#This Row],[Fecha de rev]])</f>
        <v>0</v>
      </c>
      <c r="P791" s="1">
        <f>MONTH(Tabla1[[#This Row],[Fecha de rev]])</f>
        <v>1</v>
      </c>
      <c r="Q791" s="1">
        <f>YEAR(Tabla1[[#This Row],[Fecha de rev]])</f>
        <v>1900</v>
      </c>
      <c r="Z791" s="1" t="str">
        <f>IF(Tabla1[[#This Row],[Bajada]] &lt; 14, "no", "si")</f>
        <v>no</v>
      </c>
      <c r="AF791" s="1"/>
    </row>
    <row r="792" spans="1:32" x14ac:dyDescent="0.2">
      <c r="A792" s="14">
        <v>450</v>
      </c>
      <c r="B792" s="3" t="s">
        <v>1205</v>
      </c>
      <c r="C792" s="27" t="s">
        <v>429</v>
      </c>
      <c r="D792" s="27" t="s">
        <v>16</v>
      </c>
      <c r="E792" s="4" t="s">
        <v>2089</v>
      </c>
      <c r="F792" s="4" t="s">
        <v>2090</v>
      </c>
      <c r="G792" s="4" t="s">
        <v>2370</v>
      </c>
      <c r="H792" s="3" t="s">
        <v>1923</v>
      </c>
      <c r="I792" s="27">
        <v>20.682700000000001</v>
      </c>
      <c r="J792" s="27">
        <v>-101.37317</v>
      </c>
      <c r="K792" s="3"/>
      <c r="L792" s="5" t="str">
        <f t="shared" si="26"/>
        <v>Ver en Google Maps</v>
      </c>
      <c r="M792" s="15">
        <v>2</v>
      </c>
      <c r="O792" s="1">
        <f>DAY(Tabla1[[#This Row],[Fecha de rev]])</f>
        <v>0</v>
      </c>
      <c r="P792" s="1">
        <f>MONTH(Tabla1[[#This Row],[Fecha de rev]])</f>
        <v>1</v>
      </c>
      <c r="Q792" s="1">
        <f>YEAR(Tabla1[[#This Row],[Fecha de rev]])</f>
        <v>1900</v>
      </c>
      <c r="Z792" s="1" t="str">
        <f>IF(Tabla1[[#This Row],[Bajada]] &lt; 14, "no", "si")</f>
        <v>no</v>
      </c>
      <c r="AF792" s="1"/>
    </row>
    <row r="793" spans="1:32" x14ac:dyDescent="0.2">
      <c r="A793" s="14">
        <v>452</v>
      </c>
      <c r="B793" s="3" t="s">
        <v>1205</v>
      </c>
      <c r="C793" s="27" t="s">
        <v>429</v>
      </c>
      <c r="D793" s="27" t="s">
        <v>16</v>
      </c>
      <c r="E793" s="4" t="s">
        <v>2091</v>
      </c>
      <c r="F793" s="4" t="s">
        <v>2092</v>
      </c>
      <c r="G793" s="4" t="s">
        <v>2371</v>
      </c>
      <c r="H793" s="3" t="s">
        <v>1923</v>
      </c>
      <c r="I793" s="27">
        <v>20.661816999999999</v>
      </c>
      <c r="J793" s="27">
        <v>-101.38460600000001</v>
      </c>
      <c r="K793" s="3"/>
      <c r="L793" s="5" t="str">
        <f t="shared" si="26"/>
        <v>Ver en Google Maps</v>
      </c>
      <c r="M793" s="15">
        <v>1</v>
      </c>
      <c r="O793" s="1">
        <f>DAY(Tabla1[[#This Row],[Fecha de rev]])</f>
        <v>0</v>
      </c>
      <c r="P793" s="1">
        <f>MONTH(Tabla1[[#This Row],[Fecha de rev]])</f>
        <v>1</v>
      </c>
      <c r="Q793" s="1">
        <f>YEAR(Tabla1[[#This Row],[Fecha de rev]])</f>
        <v>1900</v>
      </c>
      <c r="Z793" s="1" t="str">
        <f>IF(Tabla1[[#This Row],[Bajada]] &lt; 14, "no", "si")</f>
        <v>no</v>
      </c>
      <c r="AF793" s="1"/>
    </row>
    <row r="794" spans="1:32" x14ac:dyDescent="0.2">
      <c r="A794" s="14">
        <v>455</v>
      </c>
      <c r="B794" s="3" t="s">
        <v>1205</v>
      </c>
      <c r="C794" s="27" t="s">
        <v>429</v>
      </c>
      <c r="D794" s="27" t="s">
        <v>16</v>
      </c>
      <c r="E794" s="4" t="s">
        <v>2093</v>
      </c>
      <c r="F794" s="4" t="s">
        <v>2094</v>
      </c>
      <c r="G794" s="4" t="s">
        <v>2372</v>
      </c>
      <c r="H794" s="3" t="s">
        <v>1923</v>
      </c>
      <c r="I794" s="27">
        <v>20.661860999999998</v>
      </c>
      <c r="J794" s="27">
        <v>-101.369837</v>
      </c>
      <c r="K794" s="3" t="s">
        <v>139</v>
      </c>
      <c r="L794" s="5" t="str">
        <f t="shared" si="26"/>
        <v>Ver en Google Maps</v>
      </c>
      <c r="M794" s="15">
        <v>2</v>
      </c>
      <c r="N794" s="7"/>
      <c r="O794" s="1">
        <f>DAY(Tabla1[[#This Row],[Fecha de rev]])</f>
        <v>0</v>
      </c>
      <c r="P794" s="1">
        <f>MONTH(Tabla1[[#This Row],[Fecha de rev]])</f>
        <v>1</v>
      </c>
      <c r="Q794" s="1">
        <f>YEAR(Tabla1[[#This Row],[Fecha de rev]])</f>
        <v>1900</v>
      </c>
      <c r="R794" s="1">
        <v>2</v>
      </c>
      <c r="S794" s="1" t="s">
        <v>138</v>
      </c>
      <c r="T794" s="1" t="s">
        <v>138</v>
      </c>
      <c r="U794" s="1" t="s">
        <v>138</v>
      </c>
      <c r="V794" s="1" t="s">
        <v>138</v>
      </c>
      <c r="W794" s="1" t="s">
        <v>138</v>
      </c>
      <c r="X794" s="1" t="s">
        <v>138</v>
      </c>
      <c r="Y794" s="1" t="s">
        <v>138</v>
      </c>
      <c r="Z794" s="1" t="str">
        <f>IF(Tabla1[[#This Row],[Bajada]] &lt; 14, "no", "si")</f>
        <v>no</v>
      </c>
      <c r="AC794" s="2" t="s">
        <v>968</v>
      </c>
      <c r="AD794" s="2" t="s">
        <v>2437</v>
      </c>
      <c r="AE794" s="1">
        <f t="shared" si="27"/>
        <v>7</v>
      </c>
      <c r="AF794" s="1"/>
    </row>
    <row r="795" spans="1:32" x14ac:dyDescent="0.2">
      <c r="A795" s="14">
        <v>457</v>
      </c>
      <c r="B795" s="3" t="s">
        <v>1205</v>
      </c>
      <c r="C795" s="27" t="s">
        <v>429</v>
      </c>
      <c r="D795" s="27" t="s">
        <v>16</v>
      </c>
      <c r="E795" s="4" t="s">
        <v>2095</v>
      </c>
      <c r="F795" s="4" t="s">
        <v>2096</v>
      </c>
      <c r="G795" s="4" t="s">
        <v>2373</v>
      </c>
      <c r="H795" s="3" t="s">
        <v>1923</v>
      </c>
      <c r="I795" s="27">
        <v>20.654145</v>
      </c>
      <c r="J795" s="27">
        <v>-101.372378</v>
      </c>
      <c r="K795" s="3"/>
      <c r="L795" s="5" t="str">
        <f t="shared" si="26"/>
        <v>Ver en Google Maps</v>
      </c>
      <c r="M795" s="15">
        <v>1</v>
      </c>
      <c r="O795" s="1">
        <f>DAY(Tabla1[[#This Row],[Fecha de rev]])</f>
        <v>0</v>
      </c>
      <c r="P795" s="1">
        <f>MONTH(Tabla1[[#This Row],[Fecha de rev]])</f>
        <v>1</v>
      </c>
      <c r="Q795" s="1">
        <f>YEAR(Tabla1[[#This Row],[Fecha de rev]])</f>
        <v>1900</v>
      </c>
      <c r="Z795" s="1" t="str">
        <f>IF(Tabla1[[#This Row],[Bajada]] &lt; 14, "no", "si")</f>
        <v>no</v>
      </c>
      <c r="AF795" s="1"/>
    </row>
    <row r="796" spans="1:32" x14ac:dyDescent="0.2">
      <c r="A796" s="14">
        <v>460</v>
      </c>
      <c r="B796" s="3" t="s">
        <v>1205</v>
      </c>
      <c r="C796" s="27" t="s">
        <v>429</v>
      </c>
      <c r="D796" s="27" t="s">
        <v>16</v>
      </c>
      <c r="E796" s="4" t="s">
        <v>2097</v>
      </c>
      <c r="F796" s="4" t="s">
        <v>2098</v>
      </c>
      <c r="G796" s="4" t="s">
        <v>2327</v>
      </c>
      <c r="H796" s="3" t="s">
        <v>1923</v>
      </c>
      <c r="I796" s="27">
        <v>20.700199999999999</v>
      </c>
      <c r="J796" s="27">
        <v>-101.36836</v>
      </c>
      <c r="K796" s="3"/>
      <c r="L796" s="5" t="str">
        <f t="shared" si="26"/>
        <v>Ver en Google Maps</v>
      </c>
      <c r="M796" s="15">
        <v>1</v>
      </c>
      <c r="O796" s="1">
        <f>DAY(Tabla1[[#This Row],[Fecha de rev]])</f>
        <v>0</v>
      </c>
      <c r="P796" s="1">
        <f>MONTH(Tabla1[[#This Row],[Fecha de rev]])</f>
        <v>1</v>
      </c>
      <c r="Q796" s="1">
        <f>YEAR(Tabla1[[#This Row],[Fecha de rev]])</f>
        <v>1900</v>
      </c>
      <c r="Z796" s="1" t="str">
        <f>IF(Tabla1[[#This Row],[Bajada]] &lt; 14, "no", "si")</f>
        <v>no</v>
      </c>
      <c r="AF796" s="1"/>
    </row>
    <row r="797" spans="1:32" x14ac:dyDescent="0.2">
      <c r="A797" s="14">
        <v>467</v>
      </c>
      <c r="B797" s="3" t="s">
        <v>1205</v>
      </c>
      <c r="C797" s="27" t="s">
        <v>429</v>
      </c>
      <c r="D797" s="27" t="s">
        <v>16</v>
      </c>
      <c r="E797" s="4" t="s">
        <v>2099</v>
      </c>
      <c r="F797" s="4" t="s">
        <v>2100</v>
      </c>
      <c r="G797" s="4" t="s">
        <v>2374</v>
      </c>
      <c r="H797" s="3" t="s">
        <v>1923</v>
      </c>
      <c r="I797" s="27">
        <v>20.653670000000002</v>
      </c>
      <c r="J797" s="27">
        <v>-101.36078000000001</v>
      </c>
      <c r="K797" s="3" t="s">
        <v>139</v>
      </c>
      <c r="L797" s="5" t="str">
        <f t="shared" si="26"/>
        <v>Ver en Google Maps</v>
      </c>
      <c r="M797" s="15">
        <v>2</v>
      </c>
      <c r="N797" s="7"/>
      <c r="O797" s="1">
        <f>DAY(Tabla1[[#This Row],[Fecha de rev]])</f>
        <v>0</v>
      </c>
      <c r="P797" s="1">
        <f>MONTH(Tabla1[[#This Row],[Fecha de rev]])</f>
        <v>1</v>
      </c>
      <c r="Q797" s="1">
        <f>YEAR(Tabla1[[#This Row],[Fecha de rev]])</f>
        <v>1900</v>
      </c>
      <c r="R797" s="1">
        <v>2</v>
      </c>
      <c r="S797" s="1" t="s">
        <v>138</v>
      </c>
      <c r="T797" s="1" t="s">
        <v>138</v>
      </c>
      <c r="U797" s="1" t="s">
        <v>138</v>
      </c>
      <c r="V797" s="1" t="s">
        <v>138</v>
      </c>
      <c r="W797" s="1" t="s">
        <v>138</v>
      </c>
      <c r="X797" s="1" t="s">
        <v>138</v>
      </c>
      <c r="Y797" s="1" t="s">
        <v>138</v>
      </c>
      <c r="Z797" s="1" t="str">
        <f>IF(Tabla1[[#This Row],[Bajada]] &lt; 14, "no", "si")</f>
        <v>no</v>
      </c>
      <c r="AC797" s="2" t="s">
        <v>2442</v>
      </c>
      <c r="AD797" s="2" t="s">
        <v>2437</v>
      </c>
      <c r="AE797" s="1">
        <f t="shared" si="27"/>
        <v>7</v>
      </c>
      <c r="AF797" s="1"/>
    </row>
    <row r="798" spans="1:32" x14ac:dyDescent="0.2">
      <c r="A798" s="14">
        <v>471</v>
      </c>
      <c r="B798" s="3" t="s">
        <v>1205</v>
      </c>
      <c r="C798" s="27" t="s">
        <v>429</v>
      </c>
      <c r="D798" s="27" t="s">
        <v>16</v>
      </c>
      <c r="E798" s="4" t="s">
        <v>2101</v>
      </c>
      <c r="F798" s="4" t="s">
        <v>2102</v>
      </c>
      <c r="G798" s="4" t="s">
        <v>2301</v>
      </c>
      <c r="H798" s="3" t="s">
        <v>1923</v>
      </c>
      <c r="I798" s="27">
        <v>20.653939999999999</v>
      </c>
      <c r="J798" s="27">
        <v>-101.34583000000001</v>
      </c>
      <c r="K798" s="3" t="s">
        <v>139</v>
      </c>
      <c r="L798" s="5" t="str">
        <f t="shared" si="26"/>
        <v>Ver en Google Maps</v>
      </c>
      <c r="M798" s="15">
        <v>2</v>
      </c>
      <c r="N798" s="7"/>
      <c r="O798" s="1">
        <f>DAY(Tabla1[[#This Row],[Fecha de rev]])</f>
        <v>0</v>
      </c>
      <c r="P798" s="1">
        <f>MONTH(Tabla1[[#This Row],[Fecha de rev]])</f>
        <v>1</v>
      </c>
      <c r="Q798" s="1">
        <f>YEAR(Tabla1[[#This Row],[Fecha de rev]])</f>
        <v>1900</v>
      </c>
      <c r="R798" s="1">
        <v>2</v>
      </c>
      <c r="S798" s="1" t="s">
        <v>138</v>
      </c>
      <c r="T798" s="1" t="s">
        <v>138</v>
      </c>
      <c r="U798" s="1" t="s">
        <v>138</v>
      </c>
      <c r="V798" s="1" t="s">
        <v>138</v>
      </c>
      <c r="W798" s="1" t="s">
        <v>138</v>
      </c>
      <c r="X798" s="1" t="s">
        <v>138</v>
      </c>
      <c r="Y798" s="1" t="s">
        <v>138</v>
      </c>
      <c r="Z798" s="1" t="str">
        <f>IF(Tabla1[[#This Row],[Bajada]] &lt; 14, "no", "si")</f>
        <v>no</v>
      </c>
      <c r="AC798" s="2" t="s">
        <v>2442</v>
      </c>
      <c r="AD798" s="2" t="s">
        <v>2437</v>
      </c>
      <c r="AE798" s="1">
        <f t="shared" si="27"/>
        <v>7</v>
      </c>
      <c r="AF798" s="1"/>
    </row>
    <row r="799" spans="1:32" x14ac:dyDescent="0.2">
      <c r="A799" s="14">
        <v>497</v>
      </c>
      <c r="B799" s="3" t="s">
        <v>1205</v>
      </c>
      <c r="C799" s="27" t="s">
        <v>429</v>
      </c>
      <c r="D799" s="27" t="s">
        <v>16</v>
      </c>
      <c r="E799" s="4" t="s">
        <v>2103</v>
      </c>
      <c r="F799" s="4" t="s">
        <v>2104</v>
      </c>
      <c r="G799" s="4" t="s">
        <v>2375</v>
      </c>
      <c r="H799" s="3" t="s">
        <v>1923</v>
      </c>
      <c r="I799" s="27">
        <v>20.706859999999999</v>
      </c>
      <c r="J799" s="27">
        <v>-101.37272</v>
      </c>
      <c r="K799" s="3"/>
      <c r="L799" s="5" t="str">
        <f t="shared" si="26"/>
        <v>Ver en Google Maps</v>
      </c>
      <c r="M799" s="15">
        <v>1</v>
      </c>
      <c r="O799" s="1">
        <f>DAY(Tabla1[[#This Row],[Fecha de rev]])</f>
        <v>0</v>
      </c>
      <c r="P799" s="1">
        <f>MONTH(Tabla1[[#This Row],[Fecha de rev]])</f>
        <v>1</v>
      </c>
      <c r="Q799" s="1">
        <f>YEAR(Tabla1[[#This Row],[Fecha de rev]])</f>
        <v>1900</v>
      </c>
      <c r="Z799" s="1" t="str">
        <f>IF(Tabla1[[#This Row],[Bajada]] &lt; 14, "no", "si")</f>
        <v>no</v>
      </c>
      <c r="AF799" s="1"/>
    </row>
    <row r="800" spans="1:32" x14ac:dyDescent="0.2">
      <c r="A800" s="14">
        <v>506</v>
      </c>
      <c r="B800" s="3" t="s">
        <v>1205</v>
      </c>
      <c r="C800" s="27" t="s">
        <v>429</v>
      </c>
      <c r="D800" s="27" t="s">
        <v>15</v>
      </c>
      <c r="E800" s="4" t="s">
        <v>2105</v>
      </c>
      <c r="F800" s="4" t="s">
        <v>2106</v>
      </c>
      <c r="G800" s="4" t="s">
        <v>2376</v>
      </c>
      <c r="H800" s="3" t="s">
        <v>1923</v>
      </c>
      <c r="I800" s="27">
        <v>20.672329999999999</v>
      </c>
      <c r="J800" s="27">
        <v>-101.36799999999999</v>
      </c>
      <c r="K800" s="3"/>
      <c r="L800" s="5" t="str">
        <f t="shared" si="26"/>
        <v>Ver en Google Maps</v>
      </c>
      <c r="M800" s="15">
        <v>2</v>
      </c>
      <c r="O800" s="1">
        <f>DAY(Tabla1[[#This Row],[Fecha de rev]])</f>
        <v>0</v>
      </c>
      <c r="P800" s="1">
        <f>MONTH(Tabla1[[#This Row],[Fecha de rev]])</f>
        <v>1</v>
      </c>
      <c r="Q800" s="1">
        <f>YEAR(Tabla1[[#This Row],[Fecha de rev]])</f>
        <v>1900</v>
      </c>
      <c r="Z800" s="1" t="str">
        <f>IF(Tabla1[[#This Row],[Bajada]] &lt; 14, "no", "si")</f>
        <v>no</v>
      </c>
      <c r="AF800" s="1"/>
    </row>
    <row r="801" spans="1:32" x14ac:dyDescent="0.2">
      <c r="A801" s="14">
        <v>509</v>
      </c>
      <c r="B801" s="3" t="s">
        <v>1205</v>
      </c>
      <c r="C801" s="27" t="s">
        <v>429</v>
      </c>
      <c r="D801" s="27" t="s">
        <v>15</v>
      </c>
      <c r="E801" s="4" t="s">
        <v>2107</v>
      </c>
      <c r="F801" s="4" t="s">
        <v>2108</v>
      </c>
      <c r="G801" s="4" t="s">
        <v>2340</v>
      </c>
      <c r="H801" s="3" t="s">
        <v>1923</v>
      </c>
      <c r="I801" s="27">
        <v>20.662140999999998</v>
      </c>
      <c r="J801" s="27">
        <v>-101.353459</v>
      </c>
      <c r="K801" s="3"/>
      <c r="L801" s="5" t="str">
        <f t="shared" si="26"/>
        <v>Ver en Google Maps</v>
      </c>
      <c r="M801" s="15">
        <v>2</v>
      </c>
      <c r="O801" s="1">
        <f>DAY(Tabla1[[#This Row],[Fecha de rev]])</f>
        <v>0</v>
      </c>
      <c r="P801" s="1">
        <f>MONTH(Tabla1[[#This Row],[Fecha de rev]])</f>
        <v>1</v>
      </c>
      <c r="Q801" s="1">
        <f>YEAR(Tabla1[[#This Row],[Fecha de rev]])</f>
        <v>1900</v>
      </c>
      <c r="Z801" s="1" t="str">
        <f>IF(Tabla1[[#This Row],[Bajada]] &lt; 14, "no", "si")</f>
        <v>no</v>
      </c>
      <c r="AF801" s="1"/>
    </row>
    <row r="802" spans="1:32" x14ac:dyDescent="0.2">
      <c r="A802" s="14">
        <v>515</v>
      </c>
      <c r="B802" s="3" t="s">
        <v>1205</v>
      </c>
      <c r="C802" s="27" t="s">
        <v>429</v>
      </c>
      <c r="D802" s="27" t="s">
        <v>15</v>
      </c>
      <c r="E802" s="4" t="s">
        <v>2109</v>
      </c>
      <c r="F802" s="4" t="s">
        <v>2110</v>
      </c>
      <c r="G802" s="4" t="s">
        <v>2377</v>
      </c>
      <c r="H802" s="3" t="s">
        <v>1923</v>
      </c>
      <c r="I802" s="27">
        <v>20.694859999999998</v>
      </c>
      <c r="J802" s="27">
        <v>-101.36622</v>
      </c>
      <c r="K802" s="3"/>
      <c r="L802" s="5" t="str">
        <f t="shared" si="26"/>
        <v>Ver en Google Maps</v>
      </c>
      <c r="M802" s="15">
        <v>2</v>
      </c>
      <c r="O802" s="1">
        <f>DAY(Tabla1[[#This Row],[Fecha de rev]])</f>
        <v>0</v>
      </c>
      <c r="P802" s="1">
        <f>MONTH(Tabla1[[#This Row],[Fecha de rev]])</f>
        <v>1</v>
      </c>
      <c r="Q802" s="1">
        <f>YEAR(Tabla1[[#This Row],[Fecha de rev]])</f>
        <v>1900</v>
      </c>
      <c r="Z802" s="1" t="str">
        <f>IF(Tabla1[[#This Row],[Bajada]] &lt; 14, "no", "si")</f>
        <v>no</v>
      </c>
      <c r="AF802" s="1"/>
    </row>
    <row r="803" spans="1:32" x14ac:dyDescent="0.2">
      <c r="A803" s="14">
        <v>518</v>
      </c>
      <c r="B803" s="3" t="s">
        <v>1205</v>
      </c>
      <c r="C803" s="27" t="s">
        <v>429</v>
      </c>
      <c r="D803" s="27" t="s">
        <v>15</v>
      </c>
      <c r="E803" s="4" t="s">
        <v>2111</v>
      </c>
      <c r="F803" s="4" t="s">
        <v>2112</v>
      </c>
      <c r="G803" s="4" t="s">
        <v>2350</v>
      </c>
      <c r="H803" s="3" t="s">
        <v>1923</v>
      </c>
      <c r="I803" s="27">
        <v>20.661397000000001</v>
      </c>
      <c r="J803" s="27">
        <v>-101.365094</v>
      </c>
      <c r="K803" s="3"/>
      <c r="L803" s="5" t="str">
        <f t="shared" si="26"/>
        <v>Ver en Google Maps</v>
      </c>
      <c r="M803" s="15">
        <v>2</v>
      </c>
      <c r="O803" s="1">
        <f>DAY(Tabla1[[#This Row],[Fecha de rev]])</f>
        <v>0</v>
      </c>
      <c r="P803" s="1">
        <f>MONTH(Tabla1[[#This Row],[Fecha de rev]])</f>
        <v>1</v>
      </c>
      <c r="Q803" s="1">
        <f>YEAR(Tabla1[[#This Row],[Fecha de rev]])</f>
        <v>1900</v>
      </c>
      <c r="Z803" s="1" t="str">
        <f>IF(Tabla1[[#This Row],[Bajada]] &lt; 14, "no", "si")</f>
        <v>no</v>
      </c>
      <c r="AF803" s="1"/>
    </row>
    <row r="804" spans="1:32" x14ac:dyDescent="0.2">
      <c r="A804" s="14">
        <v>520</v>
      </c>
      <c r="B804" s="3" t="s">
        <v>1205</v>
      </c>
      <c r="C804" s="27" t="s">
        <v>429</v>
      </c>
      <c r="D804" s="27" t="s">
        <v>15</v>
      </c>
      <c r="E804" s="4" t="s">
        <v>2113</v>
      </c>
      <c r="F804" s="4" t="s">
        <v>2114</v>
      </c>
      <c r="G804" s="4" t="s">
        <v>2301</v>
      </c>
      <c r="H804" s="3" t="s">
        <v>1923</v>
      </c>
      <c r="I804" s="27">
        <v>20.653549999999999</v>
      </c>
      <c r="J804" s="27">
        <v>-101.34822</v>
      </c>
      <c r="K804" s="3" t="s">
        <v>139</v>
      </c>
      <c r="L804" s="5" t="str">
        <f t="shared" si="26"/>
        <v>Ver en Google Maps</v>
      </c>
      <c r="M804" s="15">
        <v>2</v>
      </c>
      <c r="O804" s="1">
        <f>DAY(Tabla1[[#This Row],[Fecha de rev]])</f>
        <v>0</v>
      </c>
      <c r="P804" s="1">
        <f>MONTH(Tabla1[[#This Row],[Fecha de rev]])</f>
        <v>1</v>
      </c>
      <c r="Q804" s="1">
        <f>YEAR(Tabla1[[#This Row],[Fecha de rev]])</f>
        <v>1900</v>
      </c>
      <c r="R804" s="1">
        <v>2</v>
      </c>
      <c r="S804" s="1" t="s">
        <v>138</v>
      </c>
      <c r="T804" s="1" t="s">
        <v>138</v>
      </c>
      <c r="U804" s="1" t="s">
        <v>138</v>
      </c>
      <c r="V804" s="1" t="s">
        <v>138</v>
      </c>
      <c r="W804" s="1" t="s">
        <v>138</v>
      </c>
      <c r="X804" s="1" t="s">
        <v>138</v>
      </c>
      <c r="Y804" s="1" t="s">
        <v>138</v>
      </c>
      <c r="Z804" s="1" t="str">
        <f>IF(Tabla1[[#This Row],[Bajada]] &lt; 14, "no", "si")</f>
        <v>no</v>
      </c>
      <c r="AE804" s="1">
        <f t="shared" si="27"/>
        <v>7</v>
      </c>
      <c r="AF804" s="1"/>
    </row>
    <row r="805" spans="1:32" x14ac:dyDescent="0.2">
      <c r="A805" s="14">
        <v>528</v>
      </c>
      <c r="B805" s="3" t="s">
        <v>1205</v>
      </c>
      <c r="C805" s="27" t="s">
        <v>429</v>
      </c>
      <c r="D805" s="27" t="s">
        <v>15</v>
      </c>
      <c r="E805" s="4" t="s">
        <v>2115</v>
      </c>
      <c r="F805" s="4" t="s">
        <v>2116</v>
      </c>
      <c r="G805" s="4" t="s">
        <v>2377</v>
      </c>
      <c r="H805" s="3" t="s">
        <v>1923</v>
      </c>
      <c r="I805" s="27">
        <v>20.693059999999999</v>
      </c>
      <c r="J805" s="27">
        <v>-101.36536</v>
      </c>
      <c r="K805" s="3"/>
      <c r="L805" s="5" t="str">
        <f t="shared" si="26"/>
        <v>Ver en Google Maps</v>
      </c>
      <c r="M805" s="15">
        <v>2</v>
      </c>
      <c r="O805" s="1">
        <f>DAY(Tabla1[[#This Row],[Fecha de rev]])</f>
        <v>0</v>
      </c>
      <c r="P805" s="1">
        <f>MONTH(Tabla1[[#This Row],[Fecha de rev]])</f>
        <v>1</v>
      </c>
      <c r="Q805" s="1">
        <f>YEAR(Tabla1[[#This Row],[Fecha de rev]])</f>
        <v>1900</v>
      </c>
      <c r="Z805" s="1" t="str">
        <f>IF(Tabla1[[#This Row],[Bajada]] &lt; 14, "no", "si")</f>
        <v>no</v>
      </c>
      <c r="AF805" s="1"/>
    </row>
    <row r="806" spans="1:32" x14ac:dyDescent="0.2">
      <c r="A806" s="14">
        <v>541</v>
      </c>
      <c r="B806" s="3" t="s">
        <v>1205</v>
      </c>
      <c r="C806" s="27" t="s">
        <v>14</v>
      </c>
      <c r="D806" s="27" t="s">
        <v>404</v>
      </c>
      <c r="E806" s="4" t="s">
        <v>2117</v>
      </c>
      <c r="F806" s="4" t="s">
        <v>2118</v>
      </c>
      <c r="G806" s="4" t="s">
        <v>2378</v>
      </c>
      <c r="H806" s="3" t="s">
        <v>1923</v>
      </c>
      <c r="I806" s="27">
        <v>20.681262</v>
      </c>
      <c r="J806" s="27">
        <v>-101.359807</v>
      </c>
      <c r="K806" s="3"/>
      <c r="L806" s="5" t="str">
        <f t="shared" si="26"/>
        <v>Ver en Google Maps</v>
      </c>
      <c r="M806" s="15">
        <v>2</v>
      </c>
      <c r="O806" s="1">
        <f>DAY(Tabla1[[#This Row],[Fecha de rev]])</f>
        <v>0</v>
      </c>
      <c r="P806" s="1">
        <f>MONTH(Tabla1[[#This Row],[Fecha de rev]])</f>
        <v>1</v>
      </c>
      <c r="Q806" s="1">
        <f>YEAR(Tabla1[[#This Row],[Fecha de rev]])</f>
        <v>1900</v>
      </c>
      <c r="Z806" s="1" t="str">
        <f>IF(Tabla1[[#This Row],[Bajada]] &lt; 14, "no", "si")</f>
        <v>no</v>
      </c>
      <c r="AF806" s="1"/>
    </row>
    <row r="807" spans="1:32" x14ac:dyDescent="0.2">
      <c r="A807" s="14">
        <v>543</v>
      </c>
      <c r="B807" s="3" t="s">
        <v>1205</v>
      </c>
      <c r="C807" s="27" t="s">
        <v>429</v>
      </c>
      <c r="D807" s="27" t="s">
        <v>15</v>
      </c>
      <c r="E807" s="4" t="s">
        <v>2119</v>
      </c>
      <c r="F807" s="4" t="s">
        <v>2120</v>
      </c>
      <c r="G807" s="4" t="s">
        <v>2379</v>
      </c>
      <c r="H807" s="3" t="s">
        <v>1923</v>
      </c>
      <c r="I807" s="27">
        <v>20.706309999999998</v>
      </c>
      <c r="J807" s="27">
        <v>-101.33812399999999</v>
      </c>
      <c r="K807" s="3"/>
      <c r="L807" s="5" t="str">
        <f t="shared" si="26"/>
        <v>Ver en Google Maps</v>
      </c>
      <c r="M807" s="15">
        <v>2</v>
      </c>
      <c r="O807" s="1">
        <f>DAY(Tabla1[[#This Row],[Fecha de rev]])</f>
        <v>0</v>
      </c>
      <c r="P807" s="1">
        <f>MONTH(Tabla1[[#This Row],[Fecha de rev]])</f>
        <v>1</v>
      </c>
      <c r="Q807" s="1">
        <f>YEAR(Tabla1[[#This Row],[Fecha de rev]])</f>
        <v>1900</v>
      </c>
      <c r="Z807" s="1" t="str">
        <f>IF(Tabla1[[#This Row],[Bajada]] &lt; 14, "no", "si")</f>
        <v>no</v>
      </c>
      <c r="AF807" s="1"/>
    </row>
    <row r="808" spans="1:32" x14ac:dyDescent="0.2">
      <c r="A808" s="14">
        <v>544</v>
      </c>
      <c r="B808" s="3" t="s">
        <v>1205</v>
      </c>
      <c r="C808" s="27" t="s">
        <v>429</v>
      </c>
      <c r="D808" s="27" t="s">
        <v>17</v>
      </c>
      <c r="E808" s="4" t="s">
        <v>2121</v>
      </c>
      <c r="F808" s="4" t="s">
        <v>2122</v>
      </c>
      <c r="G808" s="4" t="s">
        <v>1009</v>
      </c>
      <c r="H808" s="3" t="s">
        <v>1923</v>
      </c>
      <c r="I808" s="27">
        <v>20.707920000000001</v>
      </c>
      <c r="J808" s="27">
        <v>-101.35545</v>
      </c>
      <c r="K808" s="3"/>
      <c r="L808" s="5" t="str">
        <f t="shared" si="26"/>
        <v>Ver en Google Maps</v>
      </c>
      <c r="M808" s="15">
        <v>1</v>
      </c>
      <c r="O808" s="1">
        <f>DAY(Tabla1[[#This Row],[Fecha de rev]])</f>
        <v>0</v>
      </c>
      <c r="P808" s="1">
        <f>MONTH(Tabla1[[#This Row],[Fecha de rev]])</f>
        <v>1</v>
      </c>
      <c r="Q808" s="1">
        <f>YEAR(Tabla1[[#This Row],[Fecha de rev]])</f>
        <v>1900</v>
      </c>
      <c r="Z808" s="1" t="str">
        <f>IF(Tabla1[[#This Row],[Bajada]] &lt; 14, "no", "si")</f>
        <v>no</v>
      </c>
      <c r="AF808" s="1"/>
    </row>
    <row r="809" spans="1:32" x14ac:dyDescent="0.2">
      <c r="A809" s="14">
        <v>551</v>
      </c>
      <c r="B809" s="3" t="s">
        <v>1205</v>
      </c>
      <c r="C809" s="27" t="s">
        <v>429</v>
      </c>
      <c r="D809" s="27" t="s">
        <v>17</v>
      </c>
      <c r="E809" s="4" t="s">
        <v>2123</v>
      </c>
      <c r="F809" s="4" t="s">
        <v>2124</v>
      </c>
      <c r="G809" s="4" t="s">
        <v>1060</v>
      </c>
      <c r="H809" s="3" t="s">
        <v>1923</v>
      </c>
      <c r="I809" s="27">
        <v>20.658017999999998</v>
      </c>
      <c r="J809" s="27">
        <v>-101.349144</v>
      </c>
      <c r="K809" s="3"/>
      <c r="L809" s="5" t="str">
        <f t="shared" si="26"/>
        <v>Ver en Google Maps</v>
      </c>
      <c r="M809" s="15">
        <v>1</v>
      </c>
      <c r="O809" s="1">
        <f>DAY(Tabla1[[#This Row],[Fecha de rev]])</f>
        <v>0</v>
      </c>
      <c r="P809" s="1">
        <f>MONTH(Tabla1[[#This Row],[Fecha de rev]])</f>
        <v>1</v>
      </c>
      <c r="Q809" s="1">
        <f>YEAR(Tabla1[[#This Row],[Fecha de rev]])</f>
        <v>1900</v>
      </c>
      <c r="Z809" s="1" t="str">
        <f>IF(Tabla1[[#This Row],[Bajada]] &lt; 14, "no", "si")</f>
        <v>no</v>
      </c>
      <c r="AF809" s="1"/>
    </row>
    <row r="810" spans="1:32" x14ac:dyDescent="0.2">
      <c r="A810" s="14">
        <v>560</v>
      </c>
      <c r="B810" s="3" t="s">
        <v>1205</v>
      </c>
      <c r="C810" s="27" t="s">
        <v>429</v>
      </c>
      <c r="D810" s="27" t="s">
        <v>17</v>
      </c>
      <c r="E810" s="4" t="s">
        <v>2125</v>
      </c>
      <c r="F810" s="4" t="s">
        <v>2126</v>
      </c>
      <c r="G810" s="4" t="s">
        <v>2370</v>
      </c>
      <c r="H810" s="3" t="s">
        <v>1923</v>
      </c>
      <c r="I810" s="27">
        <v>20.682359999999999</v>
      </c>
      <c r="J810" s="27">
        <v>-101.37253</v>
      </c>
      <c r="K810" s="3"/>
      <c r="L810" s="5" t="str">
        <f t="shared" si="26"/>
        <v>Ver en Google Maps</v>
      </c>
      <c r="M810" s="15">
        <v>1</v>
      </c>
      <c r="O810" s="1">
        <f>DAY(Tabla1[[#This Row],[Fecha de rev]])</f>
        <v>0</v>
      </c>
      <c r="P810" s="1">
        <f>MONTH(Tabla1[[#This Row],[Fecha de rev]])</f>
        <v>1</v>
      </c>
      <c r="Q810" s="1">
        <f>YEAR(Tabla1[[#This Row],[Fecha de rev]])</f>
        <v>1900</v>
      </c>
      <c r="Z810" s="1" t="str">
        <f>IF(Tabla1[[#This Row],[Bajada]] &lt; 14, "no", "si")</f>
        <v>no</v>
      </c>
      <c r="AF810" s="1"/>
    </row>
    <row r="811" spans="1:32" x14ac:dyDescent="0.2">
      <c r="A811" s="14">
        <v>562</v>
      </c>
      <c r="B811" s="3" t="s">
        <v>1205</v>
      </c>
      <c r="C811" s="27" t="s">
        <v>429</v>
      </c>
      <c r="D811" s="27" t="s">
        <v>17</v>
      </c>
      <c r="E811" s="4" t="s">
        <v>2127</v>
      </c>
      <c r="F811" s="4" t="s">
        <v>2128</v>
      </c>
      <c r="G811" s="4" t="s">
        <v>1030</v>
      </c>
      <c r="H811" s="3" t="s">
        <v>1923</v>
      </c>
      <c r="I811" s="27">
        <v>20.667249999999999</v>
      </c>
      <c r="J811" s="27">
        <v>-101.35714</v>
      </c>
      <c r="K811" s="3"/>
      <c r="L811" s="5" t="str">
        <f t="shared" si="26"/>
        <v>Ver en Google Maps</v>
      </c>
      <c r="M811" s="15">
        <v>1</v>
      </c>
      <c r="O811" s="1">
        <f>DAY(Tabla1[[#This Row],[Fecha de rev]])</f>
        <v>0</v>
      </c>
      <c r="P811" s="1">
        <f>MONTH(Tabla1[[#This Row],[Fecha de rev]])</f>
        <v>1</v>
      </c>
      <c r="Q811" s="1">
        <f>YEAR(Tabla1[[#This Row],[Fecha de rev]])</f>
        <v>1900</v>
      </c>
      <c r="Z811" s="1" t="str">
        <f>IF(Tabla1[[#This Row],[Bajada]] &lt; 14, "no", "si")</f>
        <v>no</v>
      </c>
      <c r="AF811" s="1"/>
    </row>
    <row r="812" spans="1:32" x14ac:dyDescent="0.2">
      <c r="A812" s="14">
        <v>565</v>
      </c>
      <c r="B812" s="3" t="s">
        <v>1205</v>
      </c>
      <c r="C812" s="27" t="s">
        <v>429</v>
      </c>
      <c r="D812" s="27" t="s">
        <v>17</v>
      </c>
      <c r="E812" s="4" t="s">
        <v>2129</v>
      </c>
      <c r="F812" s="4" t="s">
        <v>2130</v>
      </c>
      <c r="G812" s="4" t="s">
        <v>2380</v>
      </c>
      <c r="H812" s="3" t="s">
        <v>1923</v>
      </c>
      <c r="I812" s="27">
        <v>20.693629999999999</v>
      </c>
      <c r="J812" s="27">
        <v>-101.334093</v>
      </c>
      <c r="K812" s="3"/>
      <c r="L812" s="5" t="str">
        <f t="shared" si="26"/>
        <v>Ver en Google Maps</v>
      </c>
      <c r="M812" s="15">
        <v>1</v>
      </c>
      <c r="O812" s="1">
        <f>DAY(Tabla1[[#This Row],[Fecha de rev]])</f>
        <v>0</v>
      </c>
      <c r="P812" s="1">
        <f>MONTH(Tabla1[[#This Row],[Fecha de rev]])</f>
        <v>1</v>
      </c>
      <c r="Q812" s="1">
        <f>YEAR(Tabla1[[#This Row],[Fecha de rev]])</f>
        <v>1900</v>
      </c>
      <c r="Z812" s="1" t="str">
        <f>IF(Tabla1[[#This Row],[Bajada]] &lt; 14, "no", "si")</f>
        <v>no</v>
      </c>
      <c r="AF812" s="1"/>
    </row>
    <row r="813" spans="1:32" x14ac:dyDescent="0.2">
      <c r="A813" s="14">
        <v>579</v>
      </c>
      <c r="B813" s="3" t="s">
        <v>1205</v>
      </c>
      <c r="C813" s="27" t="s">
        <v>429</v>
      </c>
      <c r="D813" s="27" t="s">
        <v>17</v>
      </c>
      <c r="E813" s="4" t="s">
        <v>2131</v>
      </c>
      <c r="F813" s="4" t="s">
        <v>2132</v>
      </c>
      <c r="G813" s="4" t="s">
        <v>1057</v>
      </c>
      <c r="H813" s="3" t="s">
        <v>1923</v>
      </c>
      <c r="I813" s="27">
        <v>20.705169999999999</v>
      </c>
      <c r="J813" s="27">
        <v>-101.37272</v>
      </c>
      <c r="K813" s="3"/>
      <c r="L813" s="5" t="str">
        <f t="shared" si="26"/>
        <v>Ver en Google Maps</v>
      </c>
      <c r="M813" s="15">
        <v>1</v>
      </c>
      <c r="O813" s="1">
        <f>DAY(Tabla1[[#This Row],[Fecha de rev]])</f>
        <v>0</v>
      </c>
      <c r="P813" s="1">
        <f>MONTH(Tabla1[[#This Row],[Fecha de rev]])</f>
        <v>1</v>
      </c>
      <c r="Q813" s="1">
        <f>YEAR(Tabla1[[#This Row],[Fecha de rev]])</f>
        <v>1900</v>
      </c>
      <c r="Z813" s="1" t="str">
        <f>IF(Tabla1[[#This Row],[Bajada]] &lt; 14, "no", "si")</f>
        <v>no</v>
      </c>
      <c r="AF813" s="1"/>
    </row>
    <row r="814" spans="1:32" x14ac:dyDescent="0.2">
      <c r="A814" s="14">
        <v>583</v>
      </c>
      <c r="B814" s="3" t="s">
        <v>1205</v>
      </c>
      <c r="C814" s="27" t="s">
        <v>429</v>
      </c>
      <c r="D814" s="27" t="s">
        <v>17</v>
      </c>
      <c r="E814" s="4" t="s">
        <v>2133</v>
      </c>
      <c r="F814" s="4" t="s">
        <v>2134</v>
      </c>
      <c r="G814" s="4" t="s">
        <v>2381</v>
      </c>
      <c r="H814" s="3" t="s">
        <v>1923</v>
      </c>
      <c r="I814" s="27">
        <v>20.680420000000002</v>
      </c>
      <c r="J814" s="27">
        <v>-101.33308</v>
      </c>
      <c r="K814" s="3"/>
      <c r="L814" s="5" t="str">
        <f t="shared" si="26"/>
        <v>Ver en Google Maps</v>
      </c>
      <c r="M814" s="15">
        <v>1</v>
      </c>
      <c r="O814" s="1">
        <f>DAY(Tabla1[[#This Row],[Fecha de rev]])</f>
        <v>0</v>
      </c>
      <c r="P814" s="1">
        <f>MONTH(Tabla1[[#This Row],[Fecha de rev]])</f>
        <v>1</v>
      </c>
      <c r="Q814" s="1">
        <f>YEAR(Tabla1[[#This Row],[Fecha de rev]])</f>
        <v>1900</v>
      </c>
      <c r="Z814" s="1" t="str">
        <f>IF(Tabla1[[#This Row],[Bajada]] &lt; 14, "no", "si")</f>
        <v>no</v>
      </c>
      <c r="AF814" s="1"/>
    </row>
    <row r="815" spans="1:32" x14ac:dyDescent="0.2">
      <c r="A815" s="14">
        <v>584</v>
      </c>
      <c r="B815" s="3" t="s">
        <v>1205</v>
      </c>
      <c r="C815" s="27" t="s">
        <v>429</v>
      </c>
      <c r="D815" s="27" t="s">
        <v>17</v>
      </c>
      <c r="E815" s="4" t="s">
        <v>2135</v>
      </c>
      <c r="F815" s="4" t="s">
        <v>2136</v>
      </c>
      <c r="G815" s="4" t="s">
        <v>2371</v>
      </c>
      <c r="H815" s="3" t="s">
        <v>1923</v>
      </c>
      <c r="I815" s="27">
        <v>20.66086</v>
      </c>
      <c r="J815" s="27">
        <v>-101.37981000000001</v>
      </c>
      <c r="K815" s="3"/>
      <c r="L815" s="5" t="str">
        <f t="shared" si="26"/>
        <v>Ver en Google Maps</v>
      </c>
      <c r="M815" s="15">
        <v>1</v>
      </c>
      <c r="O815" s="1">
        <f>DAY(Tabla1[[#This Row],[Fecha de rev]])</f>
        <v>0</v>
      </c>
      <c r="P815" s="1">
        <f>MONTH(Tabla1[[#This Row],[Fecha de rev]])</f>
        <v>1</v>
      </c>
      <c r="Q815" s="1">
        <f>YEAR(Tabla1[[#This Row],[Fecha de rev]])</f>
        <v>1900</v>
      </c>
      <c r="Z815" s="1" t="str">
        <f>IF(Tabla1[[#This Row],[Bajada]] &lt; 14, "no", "si")</f>
        <v>no</v>
      </c>
      <c r="AF815" s="1"/>
    </row>
    <row r="816" spans="1:32" x14ac:dyDescent="0.2">
      <c r="A816" s="14">
        <v>586</v>
      </c>
      <c r="B816" s="3" t="s">
        <v>1205</v>
      </c>
      <c r="C816" s="27" t="s">
        <v>429</v>
      </c>
      <c r="D816" s="27" t="s">
        <v>17</v>
      </c>
      <c r="E816" s="4" t="s">
        <v>2137</v>
      </c>
      <c r="F816" s="4" t="s">
        <v>2138</v>
      </c>
      <c r="G816" s="4" t="s">
        <v>1897</v>
      </c>
      <c r="H816" s="3" t="s">
        <v>1923</v>
      </c>
      <c r="I816" s="27">
        <v>20.653639999999999</v>
      </c>
      <c r="J816" s="27">
        <v>-101.36366</v>
      </c>
      <c r="K816" s="3"/>
      <c r="L816" s="5" t="str">
        <f t="shared" si="26"/>
        <v>Ver en Google Maps</v>
      </c>
      <c r="M816" s="15">
        <v>1</v>
      </c>
      <c r="O816" s="1">
        <f>DAY(Tabla1[[#This Row],[Fecha de rev]])</f>
        <v>0</v>
      </c>
      <c r="P816" s="1">
        <f>MONTH(Tabla1[[#This Row],[Fecha de rev]])</f>
        <v>1</v>
      </c>
      <c r="Q816" s="1">
        <f>YEAR(Tabla1[[#This Row],[Fecha de rev]])</f>
        <v>1900</v>
      </c>
      <c r="Z816" s="1" t="str">
        <f>IF(Tabla1[[#This Row],[Bajada]] &lt; 14, "no", "si")</f>
        <v>no</v>
      </c>
      <c r="AF816" s="1"/>
    </row>
    <row r="817" spans="1:32" x14ac:dyDescent="0.2">
      <c r="A817" s="14">
        <v>589</v>
      </c>
      <c r="B817" s="3" t="s">
        <v>1205</v>
      </c>
      <c r="C817" s="27" t="s">
        <v>429</v>
      </c>
      <c r="D817" s="27" t="s">
        <v>17</v>
      </c>
      <c r="E817" s="4" t="s">
        <v>2139</v>
      </c>
      <c r="F817" s="4" t="s">
        <v>2140</v>
      </c>
      <c r="G817" s="4" t="s">
        <v>2382</v>
      </c>
      <c r="H817" s="3" t="s">
        <v>1923</v>
      </c>
      <c r="I817" s="27">
        <v>20.68225</v>
      </c>
      <c r="J817" s="27">
        <v>-101.32819000000001</v>
      </c>
      <c r="K817" s="3"/>
      <c r="L817" s="5" t="str">
        <f t="shared" si="26"/>
        <v>Ver en Google Maps</v>
      </c>
      <c r="M817" s="15">
        <v>1</v>
      </c>
      <c r="O817" s="1">
        <f>DAY(Tabla1[[#This Row],[Fecha de rev]])</f>
        <v>0</v>
      </c>
      <c r="P817" s="1">
        <f>MONTH(Tabla1[[#This Row],[Fecha de rev]])</f>
        <v>1</v>
      </c>
      <c r="Q817" s="1">
        <f>YEAR(Tabla1[[#This Row],[Fecha de rev]])</f>
        <v>1900</v>
      </c>
      <c r="Z817" s="1" t="str">
        <f>IF(Tabla1[[#This Row],[Bajada]] &lt; 14, "no", "si")</f>
        <v>no</v>
      </c>
      <c r="AF817" s="1"/>
    </row>
    <row r="818" spans="1:32" x14ac:dyDescent="0.2">
      <c r="A818" s="14">
        <v>590</v>
      </c>
      <c r="B818" s="3" t="s">
        <v>1205</v>
      </c>
      <c r="C818" s="27" t="s">
        <v>429</v>
      </c>
      <c r="D818" s="27" t="s">
        <v>17</v>
      </c>
      <c r="E818" s="4" t="s">
        <v>2141</v>
      </c>
      <c r="F818" s="4" t="s">
        <v>2142</v>
      </c>
      <c r="G818" s="4" t="s">
        <v>2312</v>
      </c>
      <c r="H818" s="3" t="s">
        <v>1923</v>
      </c>
      <c r="I818" s="27">
        <v>20.653755</v>
      </c>
      <c r="J818" s="27">
        <v>-101.338993</v>
      </c>
      <c r="K818" s="3" t="s">
        <v>139</v>
      </c>
      <c r="L818" s="5" t="str">
        <f t="shared" si="26"/>
        <v>Ver en Google Maps</v>
      </c>
      <c r="M818" s="15">
        <v>1</v>
      </c>
      <c r="N818" s="7"/>
      <c r="O818" s="1">
        <f>DAY(Tabla1[[#This Row],[Fecha de rev]])</f>
        <v>0</v>
      </c>
      <c r="P818" s="1">
        <f>MONTH(Tabla1[[#This Row],[Fecha de rev]])</f>
        <v>1</v>
      </c>
      <c r="Q818" s="1">
        <f>YEAR(Tabla1[[#This Row],[Fecha de rev]])</f>
        <v>1900</v>
      </c>
      <c r="R818" s="1">
        <v>2</v>
      </c>
      <c r="S818" s="1" t="s">
        <v>138</v>
      </c>
      <c r="T818" s="1" t="s">
        <v>138</v>
      </c>
      <c r="U818" s="1" t="s">
        <v>138</v>
      </c>
      <c r="V818" s="1" t="s">
        <v>138</v>
      </c>
      <c r="W818" s="1" t="s">
        <v>138</v>
      </c>
      <c r="X818" s="1" t="s">
        <v>138</v>
      </c>
      <c r="Y818" s="1" t="s">
        <v>138</v>
      </c>
      <c r="Z818" s="1" t="str">
        <f>IF(Tabla1[[#This Row],[Bajada]] &lt; 14, "no", "si")</f>
        <v>no</v>
      </c>
      <c r="AC818" s="2" t="s">
        <v>968</v>
      </c>
      <c r="AD818" s="2" t="s">
        <v>2437</v>
      </c>
      <c r="AE818" s="1">
        <f t="shared" si="27"/>
        <v>7</v>
      </c>
      <c r="AF818" s="1"/>
    </row>
    <row r="819" spans="1:32" x14ac:dyDescent="0.2">
      <c r="A819" s="14">
        <v>618</v>
      </c>
      <c r="B819" s="3" t="s">
        <v>1205</v>
      </c>
      <c r="C819" s="27" t="s">
        <v>429</v>
      </c>
      <c r="D819" s="27" t="s">
        <v>16</v>
      </c>
      <c r="E819" s="4" t="s">
        <v>2143</v>
      </c>
      <c r="F819" s="4" t="s">
        <v>2144</v>
      </c>
      <c r="G819" s="4" t="s">
        <v>2383</v>
      </c>
      <c r="H819" s="3" t="s">
        <v>1923</v>
      </c>
      <c r="I819" s="27">
        <v>20.704750000000001</v>
      </c>
      <c r="J819" s="27">
        <v>-101.35554</v>
      </c>
      <c r="K819" s="3"/>
      <c r="L819" s="5" t="str">
        <f t="shared" si="26"/>
        <v>Ver en Google Maps</v>
      </c>
      <c r="M819" s="15">
        <v>2</v>
      </c>
      <c r="O819" s="1">
        <f>DAY(Tabla1[[#This Row],[Fecha de rev]])</f>
        <v>0</v>
      </c>
      <c r="P819" s="1">
        <f>MONTH(Tabla1[[#This Row],[Fecha de rev]])</f>
        <v>1</v>
      </c>
      <c r="Q819" s="1">
        <f>YEAR(Tabla1[[#This Row],[Fecha de rev]])</f>
        <v>1900</v>
      </c>
      <c r="Z819" s="1" t="str">
        <f>IF(Tabla1[[#This Row],[Bajada]] &lt; 14, "no", "si")</f>
        <v>no</v>
      </c>
      <c r="AF819" s="1"/>
    </row>
    <row r="820" spans="1:32" x14ac:dyDescent="0.2">
      <c r="A820" s="14">
        <v>619</v>
      </c>
      <c r="B820" s="3" t="s">
        <v>1205</v>
      </c>
      <c r="C820" s="27" t="s">
        <v>429</v>
      </c>
      <c r="D820" s="27" t="s">
        <v>16</v>
      </c>
      <c r="E820" s="4" t="s">
        <v>2145</v>
      </c>
      <c r="F820" s="4" t="s">
        <v>2146</v>
      </c>
      <c r="G820" s="4" t="s">
        <v>2384</v>
      </c>
      <c r="H820" s="3" t="s">
        <v>1923</v>
      </c>
      <c r="I820" s="27">
        <v>20.671690000000002</v>
      </c>
      <c r="J820" s="27">
        <v>-101.36153</v>
      </c>
      <c r="K820" s="3"/>
      <c r="L820" s="5" t="str">
        <f t="shared" si="26"/>
        <v>Ver en Google Maps</v>
      </c>
      <c r="M820" s="15">
        <v>1</v>
      </c>
      <c r="O820" s="1">
        <f>DAY(Tabla1[[#This Row],[Fecha de rev]])</f>
        <v>0</v>
      </c>
      <c r="P820" s="1">
        <f>MONTH(Tabla1[[#This Row],[Fecha de rev]])</f>
        <v>1</v>
      </c>
      <c r="Q820" s="1">
        <f>YEAR(Tabla1[[#This Row],[Fecha de rev]])</f>
        <v>1900</v>
      </c>
      <c r="Z820" s="1" t="str">
        <f>IF(Tabla1[[#This Row],[Bajada]] &lt; 14, "no", "si")</f>
        <v>no</v>
      </c>
      <c r="AF820" s="1"/>
    </row>
    <row r="821" spans="1:32" x14ac:dyDescent="0.2">
      <c r="A821" s="14">
        <v>620</v>
      </c>
      <c r="B821" s="3" t="s">
        <v>1205</v>
      </c>
      <c r="C821" s="27" t="s">
        <v>429</v>
      </c>
      <c r="D821" s="27" t="s">
        <v>16</v>
      </c>
      <c r="E821" s="4" t="s">
        <v>2147</v>
      </c>
      <c r="F821" s="4" t="s">
        <v>2148</v>
      </c>
      <c r="G821" s="4" t="s">
        <v>2385</v>
      </c>
      <c r="H821" s="3" t="s">
        <v>1923</v>
      </c>
      <c r="I821" s="27">
        <v>20.672419999999999</v>
      </c>
      <c r="J821" s="27">
        <v>-101.36716</v>
      </c>
      <c r="K821" s="3"/>
      <c r="L821" s="5" t="str">
        <f t="shared" si="26"/>
        <v>Ver en Google Maps</v>
      </c>
      <c r="M821" s="15">
        <v>1</v>
      </c>
      <c r="O821" s="1">
        <f>DAY(Tabla1[[#This Row],[Fecha de rev]])</f>
        <v>0</v>
      </c>
      <c r="P821" s="1">
        <f>MONTH(Tabla1[[#This Row],[Fecha de rev]])</f>
        <v>1</v>
      </c>
      <c r="Q821" s="1">
        <f>YEAR(Tabla1[[#This Row],[Fecha de rev]])</f>
        <v>1900</v>
      </c>
      <c r="Z821" s="1" t="str">
        <f>IF(Tabla1[[#This Row],[Bajada]] &lt; 14, "no", "si")</f>
        <v>no</v>
      </c>
      <c r="AF821" s="1"/>
    </row>
    <row r="822" spans="1:32" x14ac:dyDescent="0.2">
      <c r="A822" s="14">
        <v>621</v>
      </c>
      <c r="B822" s="3" t="s">
        <v>1205</v>
      </c>
      <c r="C822" s="27" t="s">
        <v>429</v>
      </c>
      <c r="D822" s="27" t="s">
        <v>16</v>
      </c>
      <c r="E822" s="4" t="s">
        <v>2149</v>
      </c>
      <c r="F822" s="4" t="s">
        <v>2150</v>
      </c>
      <c r="G822" s="4" t="s">
        <v>2386</v>
      </c>
      <c r="H822" s="3" t="s">
        <v>1923</v>
      </c>
      <c r="I822" s="27">
        <v>20.673829999999999</v>
      </c>
      <c r="J822" s="27">
        <v>-101.35047</v>
      </c>
      <c r="K822" s="3"/>
      <c r="L822" s="5" t="str">
        <f t="shared" si="26"/>
        <v>Ver en Google Maps</v>
      </c>
      <c r="M822" s="15">
        <v>2</v>
      </c>
      <c r="O822" s="1">
        <f>DAY(Tabla1[[#This Row],[Fecha de rev]])</f>
        <v>0</v>
      </c>
      <c r="P822" s="1">
        <f>MONTH(Tabla1[[#This Row],[Fecha de rev]])</f>
        <v>1</v>
      </c>
      <c r="Q822" s="1">
        <f>YEAR(Tabla1[[#This Row],[Fecha de rev]])</f>
        <v>1900</v>
      </c>
      <c r="Z822" s="1" t="str">
        <f>IF(Tabla1[[#This Row],[Bajada]] &lt; 14, "no", "si")</f>
        <v>no</v>
      </c>
      <c r="AF822" s="1"/>
    </row>
    <row r="823" spans="1:32" x14ac:dyDescent="0.2">
      <c r="A823" s="14">
        <v>622</v>
      </c>
      <c r="B823" s="3" t="s">
        <v>1205</v>
      </c>
      <c r="C823" s="27" t="s">
        <v>429</v>
      </c>
      <c r="D823" s="27" t="s">
        <v>16</v>
      </c>
      <c r="E823" s="4" t="s">
        <v>2151</v>
      </c>
      <c r="F823" s="4" t="s">
        <v>2152</v>
      </c>
      <c r="G823" s="4" t="s">
        <v>1106</v>
      </c>
      <c r="H823" s="3" t="s">
        <v>1923</v>
      </c>
      <c r="I823" s="27">
        <v>20.675170000000001</v>
      </c>
      <c r="J823" s="27">
        <v>-101.346</v>
      </c>
      <c r="K823" s="3"/>
      <c r="L823" s="5" t="str">
        <f t="shared" si="26"/>
        <v>Ver en Google Maps</v>
      </c>
      <c r="M823" s="15">
        <v>2</v>
      </c>
      <c r="O823" s="1">
        <f>DAY(Tabla1[[#This Row],[Fecha de rev]])</f>
        <v>0</v>
      </c>
      <c r="P823" s="1">
        <f>MONTH(Tabla1[[#This Row],[Fecha de rev]])</f>
        <v>1</v>
      </c>
      <c r="Q823" s="1">
        <f>YEAR(Tabla1[[#This Row],[Fecha de rev]])</f>
        <v>1900</v>
      </c>
      <c r="Z823" s="1" t="str">
        <f>IF(Tabla1[[#This Row],[Bajada]] &lt; 14, "no", "si")</f>
        <v>no</v>
      </c>
      <c r="AF823" s="1"/>
    </row>
    <row r="824" spans="1:32" x14ac:dyDescent="0.2">
      <c r="A824" s="14">
        <v>623</v>
      </c>
      <c r="B824" s="3" t="s">
        <v>1205</v>
      </c>
      <c r="C824" s="27" t="s">
        <v>429</v>
      </c>
      <c r="D824" s="27" t="s">
        <v>404</v>
      </c>
      <c r="E824" s="4" t="s">
        <v>2153</v>
      </c>
      <c r="F824" s="4" t="s">
        <v>2154</v>
      </c>
      <c r="G824" s="4" t="s">
        <v>1303</v>
      </c>
      <c r="H824" s="3" t="s">
        <v>1923</v>
      </c>
      <c r="I824" s="27">
        <v>20.680351000000002</v>
      </c>
      <c r="J824" s="27">
        <v>-101.346355</v>
      </c>
      <c r="K824" s="3"/>
      <c r="L824" s="5" t="str">
        <f t="shared" si="26"/>
        <v>Ver en Google Maps</v>
      </c>
      <c r="M824" s="15">
        <v>2</v>
      </c>
      <c r="O824" s="1">
        <f>DAY(Tabla1[[#This Row],[Fecha de rev]])</f>
        <v>0</v>
      </c>
      <c r="P824" s="1">
        <f>MONTH(Tabla1[[#This Row],[Fecha de rev]])</f>
        <v>1</v>
      </c>
      <c r="Q824" s="1">
        <f>YEAR(Tabla1[[#This Row],[Fecha de rev]])</f>
        <v>1900</v>
      </c>
      <c r="Z824" s="1" t="str">
        <f>IF(Tabla1[[#This Row],[Bajada]] &lt; 14, "no", "si")</f>
        <v>no</v>
      </c>
      <c r="AF824" s="1"/>
    </row>
    <row r="825" spans="1:32" x14ac:dyDescent="0.2">
      <c r="A825" s="14">
        <v>624</v>
      </c>
      <c r="B825" s="3" t="s">
        <v>1205</v>
      </c>
      <c r="C825" s="27" t="s">
        <v>429</v>
      </c>
      <c r="D825" s="27" t="s">
        <v>16</v>
      </c>
      <c r="E825" s="4" t="s">
        <v>2155</v>
      </c>
      <c r="F825" s="4" t="s">
        <v>2156</v>
      </c>
      <c r="G825" s="4" t="s">
        <v>2387</v>
      </c>
      <c r="H825" s="3" t="s">
        <v>1923</v>
      </c>
      <c r="I825" s="27">
        <v>20.687280000000001</v>
      </c>
      <c r="J825" s="27">
        <v>-101.36136</v>
      </c>
      <c r="K825" s="3"/>
      <c r="L825" s="5" t="str">
        <f t="shared" si="26"/>
        <v>Ver en Google Maps</v>
      </c>
      <c r="M825" s="15">
        <v>2</v>
      </c>
      <c r="O825" s="1">
        <f>DAY(Tabla1[[#This Row],[Fecha de rev]])</f>
        <v>0</v>
      </c>
      <c r="P825" s="1">
        <f>MONTH(Tabla1[[#This Row],[Fecha de rev]])</f>
        <v>1</v>
      </c>
      <c r="Q825" s="1">
        <f>YEAR(Tabla1[[#This Row],[Fecha de rev]])</f>
        <v>1900</v>
      </c>
      <c r="Z825" s="1" t="str">
        <f>IF(Tabla1[[#This Row],[Bajada]] &lt; 14, "no", "si")</f>
        <v>no</v>
      </c>
      <c r="AF825" s="1"/>
    </row>
    <row r="826" spans="1:32" x14ac:dyDescent="0.2">
      <c r="A826" s="14">
        <v>625</v>
      </c>
      <c r="B826" s="3" t="s">
        <v>1205</v>
      </c>
      <c r="C826" s="27" t="s">
        <v>429</v>
      </c>
      <c r="D826" s="27" t="s">
        <v>16</v>
      </c>
      <c r="E826" s="4" t="s">
        <v>2157</v>
      </c>
      <c r="F826" s="4" t="s">
        <v>2158</v>
      </c>
      <c r="G826" s="4" t="s">
        <v>2388</v>
      </c>
      <c r="H826" s="3" t="s">
        <v>1923</v>
      </c>
      <c r="I826" s="27">
        <v>20.67728</v>
      </c>
      <c r="J826" s="27">
        <v>-101.36060999999999</v>
      </c>
      <c r="K826" s="3"/>
      <c r="L826" s="5" t="str">
        <f t="shared" si="26"/>
        <v>Ver en Google Maps</v>
      </c>
      <c r="M826" s="15">
        <v>2</v>
      </c>
      <c r="O826" s="1">
        <f>DAY(Tabla1[[#This Row],[Fecha de rev]])</f>
        <v>0</v>
      </c>
      <c r="P826" s="1">
        <f>MONTH(Tabla1[[#This Row],[Fecha de rev]])</f>
        <v>1</v>
      </c>
      <c r="Q826" s="1">
        <f>YEAR(Tabla1[[#This Row],[Fecha de rev]])</f>
        <v>1900</v>
      </c>
      <c r="Z826" s="1" t="str">
        <f>IF(Tabla1[[#This Row],[Bajada]] &lt; 14, "no", "si")</f>
        <v>no</v>
      </c>
      <c r="AF826" s="1"/>
    </row>
    <row r="827" spans="1:32" x14ac:dyDescent="0.2">
      <c r="A827" s="14">
        <v>626</v>
      </c>
      <c r="B827" s="3" t="s">
        <v>1205</v>
      </c>
      <c r="C827" s="27" t="s">
        <v>429</v>
      </c>
      <c r="D827" s="27" t="s">
        <v>16</v>
      </c>
      <c r="E827" s="4" t="s">
        <v>2159</v>
      </c>
      <c r="F827" s="4" t="s">
        <v>2160</v>
      </c>
      <c r="G827" s="4" t="s">
        <v>1106</v>
      </c>
      <c r="H827" s="3" t="s">
        <v>1923</v>
      </c>
      <c r="I827" s="27">
        <v>20.670829999999999</v>
      </c>
      <c r="J827" s="27">
        <v>-101.35014</v>
      </c>
      <c r="K827" s="3"/>
      <c r="L827" s="5" t="str">
        <f t="shared" si="26"/>
        <v>Ver en Google Maps</v>
      </c>
      <c r="M827" s="15">
        <v>1</v>
      </c>
      <c r="O827" s="1">
        <f>DAY(Tabla1[[#This Row],[Fecha de rev]])</f>
        <v>0</v>
      </c>
      <c r="P827" s="1">
        <f>MONTH(Tabla1[[#This Row],[Fecha de rev]])</f>
        <v>1</v>
      </c>
      <c r="Q827" s="1">
        <f>YEAR(Tabla1[[#This Row],[Fecha de rev]])</f>
        <v>1900</v>
      </c>
      <c r="Z827" s="1" t="str">
        <f>IF(Tabla1[[#This Row],[Bajada]] &lt; 14, "no", "si")</f>
        <v>no</v>
      </c>
      <c r="AF827" s="1"/>
    </row>
    <row r="828" spans="1:32" x14ac:dyDescent="0.2">
      <c r="A828" s="14">
        <v>627</v>
      </c>
      <c r="B828" s="3" t="s">
        <v>1205</v>
      </c>
      <c r="C828" s="27" t="s">
        <v>429</v>
      </c>
      <c r="D828" s="27" t="s">
        <v>16</v>
      </c>
      <c r="E828" s="4" t="s">
        <v>2161</v>
      </c>
      <c r="F828" s="4" t="s">
        <v>2162</v>
      </c>
      <c r="G828" s="4" t="s">
        <v>360</v>
      </c>
      <c r="H828" s="3" t="s">
        <v>1923</v>
      </c>
      <c r="I828" s="27">
        <v>20.668559999999999</v>
      </c>
      <c r="J828" s="27">
        <v>-101.34255</v>
      </c>
      <c r="K828" s="3"/>
      <c r="L828" s="5" t="str">
        <f t="shared" si="26"/>
        <v>Ver en Google Maps</v>
      </c>
      <c r="M828" s="15">
        <v>1</v>
      </c>
      <c r="O828" s="1">
        <f>DAY(Tabla1[[#This Row],[Fecha de rev]])</f>
        <v>0</v>
      </c>
      <c r="P828" s="1">
        <f>MONTH(Tabla1[[#This Row],[Fecha de rev]])</f>
        <v>1</v>
      </c>
      <c r="Q828" s="1">
        <f>YEAR(Tabla1[[#This Row],[Fecha de rev]])</f>
        <v>1900</v>
      </c>
      <c r="Z828" s="1" t="str">
        <f>IF(Tabla1[[#This Row],[Bajada]] &lt; 14, "no", "si")</f>
        <v>no</v>
      </c>
      <c r="AF828" s="1"/>
    </row>
    <row r="829" spans="1:32" x14ac:dyDescent="0.2">
      <c r="A829" s="14">
        <v>628</v>
      </c>
      <c r="B829" s="3" t="s">
        <v>1205</v>
      </c>
      <c r="C829" s="27" t="s">
        <v>429</v>
      </c>
      <c r="D829" s="27" t="s">
        <v>16</v>
      </c>
      <c r="E829" s="4" t="s">
        <v>2163</v>
      </c>
      <c r="F829" s="4" t="s">
        <v>2164</v>
      </c>
      <c r="G829" s="4" t="s">
        <v>2389</v>
      </c>
      <c r="H829" s="3" t="s">
        <v>1923</v>
      </c>
      <c r="I829" s="27">
        <v>20.679970000000001</v>
      </c>
      <c r="J829" s="27">
        <v>-101.33842</v>
      </c>
      <c r="K829" s="3"/>
      <c r="L829" s="5" t="str">
        <f t="shared" si="26"/>
        <v>Ver en Google Maps</v>
      </c>
      <c r="M829" s="15">
        <v>1</v>
      </c>
      <c r="O829" s="1">
        <f>DAY(Tabla1[[#This Row],[Fecha de rev]])</f>
        <v>0</v>
      </c>
      <c r="P829" s="1">
        <f>MONTH(Tabla1[[#This Row],[Fecha de rev]])</f>
        <v>1</v>
      </c>
      <c r="Q829" s="1">
        <f>YEAR(Tabla1[[#This Row],[Fecha de rev]])</f>
        <v>1900</v>
      </c>
      <c r="Z829" s="1" t="str">
        <f>IF(Tabla1[[#This Row],[Bajada]] &lt; 14, "no", "si")</f>
        <v>no</v>
      </c>
      <c r="AF829" s="1"/>
    </row>
    <row r="830" spans="1:32" x14ac:dyDescent="0.2">
      <c r="A830" s="14">
        <v>629</v>
      </c>
      <c r="B830" s="3" t="s">
        <v>1205</v>
      </c>
      <c r="C830" s="27" t="s">
        <v>429</v>
      </c>
      <c r="D830" s="27" t="s">
        <v>16</v>
      </c>
      <c r="E830" s="4" t="s">
        <v>2165</v>
      </c>
      <c r="F830" s="4" t="s">
        <v>2166</v>
      </c>
      <c r="G830" s="4" t="s">
        <v>2390</v>
      </c>
      <c r="H830" s="3" t="s">
        <v>1923</v>
      </c>
      <c r="I830" s="27">
        <v>20.668220000000002</v>
      </c>
      <c r="J830" s="27">
        <v>-101.34260999999999</v>
      </c>
      <c r="K830" s="3"/>
      <c r="L830" s="5" t="str">
        <f t="shared" si="26"/>
        <v>Ver en Google Maps</v>
      </c>
      <c r="M830" s="15">
        <v>2</v>
      </c>
      <c r="O830" s="1">
        <f>DAY(Tabla1[[#This Row],[Fecha de rev]])</f>
        <v>0</v>
      </c>
      <c r="P830" s="1">
        <f>MONTH(Tabla1[[#This Row],[Fecha de rev]])</f>
        <v>1</v>
      </c>
      <c r="Q830" s="1">
        <f>YEAR(Tabla1[[#This Row],[Fecha de rev]])</f>
        <v>1900</v>
      </c>
      <c r="Z830" s="1" t="str">
        <f>IF(Tabla1[[#This Row],[Bajada]] &lt; 14, "no", "si")</f>
        <v>no</v>
      </c>
      <c r="AF830" s="1"/>
    </row>
    <row r="831" spans="1:32" x14ac:dyDescent="0.2">
      <c r="A831" s="14">
        <v>630</v>
      </c>
      <c r="B831" s="3" t="s">
        <v>1205</v>
      </c>
      <c r="C831" s="27" t="s">
        <v>429</v>
      </c>
      <c r="D831" s="27" t="s">
        <v>16</v>
      </c>
      <c r="E831" s="4" t="s">
        <v>2167</v>
      </c>
      <c r="F831" s="4" t="s">
        <v>2168</v>
      </c>
      <c r="G831" s="4" t="s">
        <v>2305</v>
      </c>
      <c r="H831" s="3" t="s">
        <v>1923</v>
      </c>
      <c r="I831" s="27">
        <v>20.659690000000001</v>
      </c>
      <c r="J831" s="27">
        <v>-101.34011</v>
      </c>
      <c r="K831" s="3"/>
      <c r="L831" s="5" t="str">
        <f t="shared" si="26"/>
        <v>Ver en Google Maps</v>
      </c>
      <c r="M831" s="15">
        <v>2</v>
      </c>
      <c r="O831" s="1">
        <f>DAY(Tabla1[[#This Row],[Fecha de rev]])</f>
        <v>0</v>
      </c>
      <c r="P831" s="1">
        <f>MONTH(Tabla1[[#This Row],[Fecha de rev]])</f>
        <v>1</v>
      </c>
      <c r="Q831" s="1">
        <f>YEAR(Tabla1[[#This Row],[Fecha de rev]])</f>
        <v>1900</v>
      </c>
      <c r="Z831" s="1" t="str">
        <f>IF(Tabla1[[#This Row],[Bajada]] &lt; 14, "no", "si")</f>
        <v>no</v>
      </c>
      <c r="AF831" s="1"/>
    </row>
    <row r="832" spans="1:32" x14ac:dyDescent="0.2">
      <c r="A832" s="14">
        <v>631</v>
      </c>
      <c r="B832" s="3" t="s">
        <v>1205</v>
      </c>
      <c r="C832" s="27" t="s">
        <v>429</v>
      </c>
      <c r="D832" s="27" t="s">
        <v>16</v>
      </c>
      <c r="E832" s="4" t="s">
        <v>2169</v>
      </c>
      <c r="F832" s="4" t="s">
        <v>2170</v>
      </c>
      <c r="G832" s="4" t="s">
        <v>2391</v>
      </c>
      <c r="H832" s="3" t="s">
        <v>1923</v>
      </c>
      <c r="I832" s="27">
        <v>20.686344999999999</v>
      </c>
      <c r="J832" s="27">
        <v>-101.34888599999999</v>
      </c>
      <c r="K832" s="3"/>
      <c r="L832" s="5" t="str">
        <f t="shared" si="26"/>
        <v>Ver en Google Maps</v>
      </c>
      <c r="M832" s="15">
        <v>2</v>
      </c>
      <c r="O832" s="1">
        <f>DAY(Tabla1[[#This Row],[Fecha de rev]])</f>
        <v>0</v>
      </c>
      <c r="P832" s="1">
        <f>MONTH(Tabla1[[#This Row],[Fecha de rev]])</f>
        <v>1</v>
      </c>
      <c r="Q832" s="1">
        <f>YEAR(Tabla1[[#This Row],[Fecha de rev]])</f>
        <v>1900</v>
      </c>
      <c r="Z832" s="1" t="str">
        <f>IF(Tabla1[[#This Row],[Bajada]] &lt; 14, "no", "si")</f>
        <v>no</v>
      </c>
      <c r="AF832" s="1"/>
    </row>
    <row r="833" spans="1:32" x14ac:dyDescent="0.2">
      <c r="A833" s="14">
        <v>659</v>
      </c>
      <c r="B833" s="3" t="s">
        <v>1205</v>
      </c>
      <c r="C833" s="27" t="s">
        <v>429</v>
      </c>
      <c r="D833" s="27" t="s">
        <v>16</v>
      </c>
      <c r="E833" s="4" t="s">
        <v>2171</v>
      </c>
      <c r="F833" s="4" t="s">
        <v>2172</v>
      </c>
      <c r="G833" s="4" t="s">
        <v>1106</v>
      </c>
      <c r="H833" s="3" t="s">
        <v>1923</v>
      </c>
      <c r="I833" s="27">
        <v>20.673670000000001</v>
      </c>
      <c r="J833" s="27">
        <v>-101.35</v>
      </c>
      <c r="K833" s="3"/>
      <c r="L833" s="5" t="str">
        <f t="shared" si="26"/>
        <v>Ver en Google Maps</v>
      </c>
      <c r="M833" s="15">
        <v>1</v>
      </c>
      <c r="O833" s="1">
        <f>DAY(Tabla1[[#This Row],[Fecha de rev]])</f>
        <v>0</v>
      </c>
      <c r="P833" s="1">
        <f>MONTH(Tabla1[[#This Row],[Fecha de rev]])</f>
        <v>1</v>
      </c>
      <c r="Q833" s="1">
        <f>YEAR(Tabla1[[#This Row],[Fecha de rev]])</f>
        <v>1900</v>
      </c>
      <c r="Z833" s="1" t="str">
        <f>IF(Tabla1[[#This Row],[Bajada]] &lt; 14, "no", "si")</f>
        <v>no</v>
      </c>
      <c r="AF833" s="1"/>
    </row>
    <row r="834" spans="1:32" x14ac:dyDescent="0.2">
      <c r="A834" s="14">
        <v>665</v>
      </c>
      <c r="B834" s="3" t="s">
        <v>1205</v>
      </c>
      <c r="C834" s="27" t="s">
        <v>429</v>
      </c>
      <c r="D834" s="27" t="s">
        <v>16</v>
      </c>
      <c r="E834" s="4" t="s">
        <v>2173</v>
      </c>
      <c r="F834" s="4" t="s">
        <v>2174</v>
      </c>
      <c r="G834" s="4" t="s">
        <v>1893</v>
      </c>
      <c r="H834" s="3" t="s">
        <v>1923</v>
      </c>
      <c r="I834" s="27">
        <v>20.667818</v>
      </c>
      <c r="J834" s="27">
        <v>-101.34801400000001</v>
      </c>
      <c r="K834" s="3"/>
      <c r="L834" s="5" t="str">
        <f t="shared" si="26"/>
        <v>Ver en Google Maps</v>
      </c>
      <c r="M834" s="15">
        <v>1</v>
      </c>
      <c r="O834" s="1">
        <f>DAY(Tabla1[[#This Row],[Fecha de rev]])</f>
        <v>0</v>
      </c>
      <c r="P834" s="1">
        <f>MONTH(Tabla1[[#This Row],[Fecha de rev]])</f>
        <v>1</v>
      </c>
      <c r="Q834" s="1">
        <f>YEAR(Tabla1[[#This Row],[Fecha de rev]])</f>
        <v>1900</v>
      </c>
      <c r="Z834" s="1" t="str">
        <f>IF(Tabla1[[#This Row],[Bajada]] &lt; 14, "no", "si")</f>
        <v>no</v>
      </c>
      <c r="AF834" s="1"/>
    </row>
    <row r="835" spans="1:32" x14ac:dyDescent="0.2">
      <c r="A835" s="14">
        <v>666</v>
      </c>
      <c r="B835" s="3" t="s">
        <v>1205</v>
      </c>
      <c r="C835" s="27" t="s">
        <v>429</v>
      </c>
      <c r="D835" s="27" t="s">
        <v>16</v>
      </c>
      <c r="E835" s="4" t="s">
        <v>2175</v>
      </c>
      <c r="F835" s="4" t="s">
        <v>2176</v>
      </c>
      <c r="G835" s="4" t="s">
        <v>1060</v>
      </c>
      <c r="H835" s="3" t="s">
        <v>1923</v>
      </c>
      <c r="I835" s="27">
        <v>20.658239999999999</v>
      </c>
      <c r="J835" s="27">
        <v>-101.34876</v>
      </c>
      <c r="K835" s="3"/>
      <c r="L835" s="5" t="str">
        <f t="shared" si="26"/>
        <v>Ver en Google Maps</v>
      </c>
      <c r="M835" s="15">
        <v>2</v>
      </c>
      <c r="O835" s="1">
        <f>DAY(Tabla1[[#This Row],[Fecha de rev]])</f>
        <v>0</v>
      </c>
      <c r="P835" s="1">
        <f>MONTH(Tabla1[[#This Row],[Fecha de rev]])</f>
        <v>1</v>
      </c>
      <c r="Q835" s="1">
        <f>YEAR(Tabla1[[#This Row],[Fecha de rev]])</f>
        <v>1900</v>
      </c>
      <c r="Z835" s="1" t="str">
        <f>IF(Tabla1[[#This Row],[Bajada]] &lt; 14, "no", "si")</f>
        <v>no</v>
      </c>
      <c r="AF835" s="1"/>
    </row>
    <row r="836" spans="1:32" x14ac:dyDescent="0.2">
      <c r="A836" s="14">
        <v>668</v>
      </c>
      <c r="B836" s="3" t="s">
        <v>1205</v>
      </c>
      <c r="C836" s="27" t="s">
        <v>429</v>
      </c>
      <c r="D836" s="27" t="s">
        <v>16</v>
      </c>
      <c r="E836" s="4" t="s">
        <v>2177</v>
      </c>
      <c r="F836" s="4" t="s">
        <v>2178</v>
      </c>
      <c r="G836" s="4" t="s">
        <v>2392</v>
      </c>
      <c r="H836" s="3" t="s">
        <v>1923</v>
      </c>
      <c r="I836" s="27">
        <v>20.694330000000001</v>
      </c>
      <c r="J836" s="27">
        <v>-101.3523</v>
      </c>
      <c r="K836" s="3"/>
      <c r="L836" s="5" t="str">
        <f t="shared" si="26"/>
        <v>Ver en Google Maps</v>
      </c>
      <c r="M836" s="15">
        <v>2</v>
      </c>
      <c r="O836" s="1">
        <f>DAY(Tabla1[[#This Row],[Fecha de rev]])</f>
        <v>0</v>
      </c>
      <c r="P836" s="1">
        <f>MONTH(Tabla1[[#This Row],[Fecha de rev]])</f>
        <v>1</v>
      </c>
      <c r="Q836" s="1">
        <f>YEAR(Tabla1[[#This Row],[Fecha de rev]])</f>
        <v>1900</v>
      </c>
      <c r="Z836" s="1" t="str">
        <f>IF(Tabla1[[#This Row],[Bajada]] &lt; 14, "no", "si")</f>
        <v>no</v>
      </c>
      <c r="AF836" s="1"/>
    </row>
    <row r="837" spans="1:32" x14ac:dyDescent="0.2">
      <c r="A837" s="14">
        <v>675</v>
      </c>
      <c r="B837" s="3" t="s">
        <v>1205</v>
      </c>
      <c r="C837" s="27" t="s">
        <v>429</v>
      </c>
      <c r="D837" s="27" t="s">
        <v>16</v>
      </c>
      <c r="E837" s="4" t="s">
        <v>2179</v>
      </c>
      <c r="F837" s="4" t="s">
        <v>2180</v>
      </c>
      <c r="G837" s="4" t="s">
        <v>2393</v>
      </c>
      <c r="H837" s="3" t="s">
        <v>1923</v>
      </c>
      <c r="I837" s="27">
        <v>20.68214</v>
      </c>
      <c r="J837" s="27">
        <v>-101.32850000000001</v>
      </c>
      <c r="K837" s="3"/>
      <c r="L837" s="5" t="str">
        <f t="shared" si="26"/>
        <v>Ver en Google Maps</v>
      </c>
      <c r="M837" s="15">
        <v>1</v>
      </c>
      <c r="O837" s="1">
        <f>DAY(Tabla1[[#This Row],[Fecha de rev]])</f>
        <v>0</v>
      </c>
      <c r="P837" s="1">
        <f>MONTH(Tabla1[[#This Row],[Fecha de rev]])</f>
        <v>1</v>
      </c>
      <c r="Q837" s="1">
        <f>YEAR(Tabla1[[#This Row],[Fecha de rev]])</f>
        <v>1900</v>
      </c>
      <c r="Z837" s="1" t="str">
        <f>IF(Tabla1[[#This Row],[Bajada]] &lt; 14, "no", "si")</f>
        <v>no</v>
      </c>
      <c r="AF837" s="1"/>
    </row>
    <row r="838" spans="1:32" x14ac:dyDescent="0.2">
      <c r="A838" s="14">
        <v>680</v>
      </c>
      <c r="B838" s="3" t="s">
        <v>1205</v>
      </c>
      <c r="C838" s="27" t="s">
        <v>429</v>
      </c>
      <c r="D838" s="27" t="s">
        <v>16</v>
      </c>
      <c r="E838" s="4" t="s">
        <v>2181</v>
      </c>
      <c r="F838" s="4" t="s">
        <v>2182</v>
      </c>
      <c r="G838" s="4" t="s">
        <v>2394</v>
      </c>
      <c r="H838" s="3" t="s">
        <v>1923</v>
      </c>
      <c r="I838" s="27">
        <v>20.683720000000001</v>
      </c>
      <c r="J838" s="27">
        <v>-101.32408</v>
      </c>
      <c r="K838" s="3"/>
      <c r="L838" s="5" t="str">
        <f t="shared" si="26"/>
        <v>Ver en Google Maps</v>
      </c>
      <c r="M838" s="15">
        <v>1</v>
      </c>
      <c r="O838" s="1">
        <f>DAY(Tabla1[[#This Row],[Fecha de rev]])</f>
        <v>0</v>
      </c>
      <c r="P838" s="1">
        <f>MONTH(Tabla1[[#This Row],[Fecha de rev]])</f>
        <v>1</v>
      </c>
      <c r="Q838" s="1">
        <f>YEAR(Tabla1[[#This Row],[Fecha de rev]])</f>
        <v>1900</v>
      </c>
      <c r="Z838" s="1" t="str">
        <f>IF(Tabla1[[#This Row],[Bajada]] &lt; 14, "no", "si")</f>
        <v>no</v>
      </c>
      <c r="AF838" s="1"/>
    </row>
    <row r="839" spans="1:32" x14ac:dyDescent="0.2">
      <c r="A839" s="14">
        <v>683</v>
      </c>
      <c r="B839" s="3" t="s">
        <v>1205</v>
      </c>
      <c r="C839" s="27" t="s">
        <v>429</v>
      </c>
      <c r="D839" s="27" t="s">
        <v>16</v>
      </c>
      <c r="E839" s="4" t="s">
        <v>2183</v>
      </c>
      <c r="F839" s="4" t="s">
        <v>2184</v>
      </c>
      <c r="G839" s="4" t="s">
        <v>2395</v>
      </c>
      <c r="H839" s="3" t="s">
        <v>1923</v>
      </c>
      <c r="I839" s="27">
        <v>20.680389999999999</v>
      </c>
      <c r="J839" s="27">
        <v>-101.33365999999999</v>
      </c>
      <c r="K839" s="3"/>
      <c r="L839" s="5" t="str">
        <f t="shared" si="26"/>
        <v>Ver en Google Maps</v>
      </c>
      <c r="M839" s="15">
        <v>2</v>
      </c>
      <c r="O839" s="1">
        <f>DAY(Tabla1[[#This Row],[Fecha de rev]])</f>
        <v>0</v>
      </c>
      <c r="P839" s="1">
        <f>MONTH(Tabla1[[#This Row],[Fecha de rev]])</f>
        <v>1</v>
      </c>
      <c r="Q839" s="1">
        <f>YEAR(Tabla1[[#This Row],[Fecha de rev]])</f>
        <v>1900</v>
      </c>
      <c r="Z839" s="1" t="str">
        <f>IF(Tabla1[[#This Row],[Bajada]] &lt; 14, "no", "si")</f>
        <v>no</v>
      </c>
      <c r="AF839" s="1"/>
    </row>
    <row r="840" spans="1:32" x14ac:dyDescent="0.2">
      <c r="A840" s="14">
        <v>694</v>
      </c>
      <c r="B840" s="3" t="s">
        <v>1205</v>
      </c>
      <c r="C840" s="27" t="s">
        <v>429</v>
      </c>
      <c r="D840" s="27" t="s">
        <v>16</v>
      </c>
      <c r="E840" s="4" t="s">
        <v>2185</v>
      </c>
      <c r="F840" s="4" t="s">
        <v>2186</v>
      </c>
      <c r="G840" s="4" t="s">
        <v>1009</v>
      </c>
      <c r="H840" s="3" t="s">
        <v>1923</v>
      </c>
      <c r="I840" s="27">
        <v>20.70731</v>
      </c>
      <c r="J840" s="27">
        <v>-101.35531</v>
      </c>
      <c r="K840" s="3"/>
      <c r="L840" s="5" t="str">
        <f t="shared" si="26"/>
        <v>Ver en Google Maps</v>
      </c>
      <c r="M840" s="15">
        <v>1</v>
      </c>
      <c r="O840" s="1">
        <f>DAY(Tabla1[[#This Row],[Fecha de rev]])</f>
        <v>0</v>
      </c>
      <c r="P840" s="1">
        <f>MONTH(Tabla1[[#This Row],[Fecha de rev]])</f>
        <v>1</v>
      </c>
      <c r="Q840" s="1">
        <f>YEAR(Tabla1[[#This Row],[Fecha de rev]])</f>
        <v>1900</v>
      </c>
      <c r="Z840" s="1" t="str">
        <f>IF(Tabla1[[#This Row],[Bajada]] &lt; 14, "no", "si")</f>
        <v>no</v>
      </c>
      <c r="AF840" s="1"/>
    </row>
    <row r="841" spans="1:32" x14ac:dyDescent="0.2">
      <c r="A841" s="14">
        <v>701</v>
      </c>
      <c r="B841" s="3" t="s">
        <v>1205</v>
      </c>
      <c r="C841" s="27" t="s">
        <v>429</v>
      </c>
      <c r="D841" s="27" t="s">
        <v>15</v>
      </c>
      <c r="E841" s="4" t="s">
        <v>2187</v>
      </c>
      <c r="F841" s="4" t="s">
        <v>2188</v>
      </c>
      <c r="G841" s="4" t="s">
        <v>1106</v>
      </c>
      <c r="H841" s="3" t="s">
        <v>1923</v>
      </c>
      <c r="I841" s="27">
        <v>20.669689999999999</v>
      </c>
      <c r="J841" s="27">
        <v>-101.34225000000001</v>
      </c>
      <c r="K841" s="3"/>
      <c r="L841" s="5" t="str">
        <f t="shared" si="26"/>
        <v>Ver en Google Maps</v>
      </c>
      <c r="M841" s="15">
        <v>2</v>
      </c>
      <c r="O841" s="1">
        <f>DAY(Tabla1[[#This Row],[Fecha de rev]])</f>
        <v>0</v>
      </c>
      <c r="P841" s="1">
        <f>MONTH(Tabla1[[#This Row],[Fecha de rev]])</f>
        <v>1</v>
      </c>
      <c r="Q841" s="1">
        <f>YEAR(Tabla1[[#This Row],[Fecha de rev]])</f>
        <v>1900</v>
      </c>
      <c r="Z841" s="1" t="str">
        <f>IF(Tabla1[[#This Row],[Bajada]] &lt; 14, "no", "si")</f>
        <v>no</v>
      </c>
      <c r="AF841" s="1"/>
    </row>
    <row r="842" spans="1:32" x14ac:dyDescent="0.2">
      <c r="A842" s="14">
        <v>702</v>
      </c>
      <c r="B842" s="3" t="s">
        <v>1205</v>
      </c>
      <c r="C842" s="27" t="s">
        <v>429</v>
      </c>
      <c r="D842" s="27" t="s">
        <v>15</v>
      </c>
      <c r="E842" s="4" t="s">
        <v>2189</v>
      </c>
      <c r="F842" s="4" t="s">
        <v>2190</v>
      </c>
      <c r="G842" s="4" t="s">
        <v>2314</v>
      </c>
      <c r="H842" s="3" t="s">
        <v>1923</v>
      </c>
      <c r="I842" s="27">
        <v>20.667940000000002</v>
      </c>
      <c r="J842" s="27">
        <v>-101.35142</v>
      </c>
      <c r="K842" s="3"/>
      <c r="L842" s="5" t="str">
        <f t="shared" si="26"/>
        <v>Ver en Google Maps</v>
      </c>
      <c r="M842" s="15">
        <v>2</v>
      </c>
      <c r="O842" s="1">
        <f>DAY(Tabla1[[#This Row],[Fecha de rev]])</f>
        <v>0</v>
      </c>
      <c r="P842" s="1">
        <f>MONTH(Tabla1[[#This Row],[Fecha de rev]])</f>
        <v>1</v>
      </c>
      <c r="Q842" s="1">
        <f>YEAR(Tabla1[[#This Row],[Fecha de rev]])</f>
        <v>1900</v>
      </c>
      <c r="Z842" s="1" t="str">
        <f>IF(Tabla1[[#This Row],[Bajada]] &lt; 14, "no", "si")</f>
        <v>no</v>
      </c>
      <c r="AF842" s="1"/>
    </row>
    <row r="843" spans="1:32" x14ac:dyDescent="0.2">
      <c r="A843" s="14">
        <v>703</v>
      </c>
      <c r="B843" s="3" t="s">
        <v>1205</v>
      </c>
      <c r="C843" s="27" t="s">
        <v>429</v>
      </c>
      <c r="D843" s="27" t="s">
        <v>15</v>
      </c>
      <c r="E843" s="4" t="s">
        <v>2191</v>
      </c>
      <c r="F843" s="4" t="s">
        <v>2192</v>
      </c>
      <c r="G843" s="4" t="s">
        <v>2300</v>
      </c>
      <c r="H843" s="3" t="s">
        <v>1923</v>
      </c>
      <c r="I843" s="27">
        <v>20.695029999999999</v>
      </c>
      <c r="J843" s="27">
        <v>-101.371</v>
      </c>
      <c r="K843" s="3"/>
      <c r="L843" s="5" t="str">
        <f t="shared" si="26"/>
        <v>Ver en Google Maps</v>
      </c>
      <c r="M843" s="15">
        <v>2</v>
      </c>
      <c r="O843" s="1">
        <f>DAY(Tabla1[[#This Row],[Fecha de rev]])</f>
        <v>0</v>
      </c>
      <c r="P843" s="1">
        <f>MONTH(Tabla1[[#This Row],[Fecha de rev]])</f>
        <v>1</v>
      </c>
      <c r="Q843" s="1">
        <f>YEAR(Tabla1[[#This Row],[Fecha de rev]])</f>
        <v>1900</v>
      </c>
      <c r="Z843" s="1" t="str">
        <f>IF(Tabla1[[#This Row],[Bajada]] &lt; 14, "no", "si")</f>
        <v>no</v>
      </c>
      <c r="AF843" s="1"/>
    </row>
    <row r="844" spans="1:32" x14ac:dyDescent="0.2">
      <c r="A844" s="14">
        <v>721</v>
      </c>
      <c r="B844" s="3" t="s">
        <v>1205</v>
      </c>
      <c r="C844" s="27" t="s">
        <v>429</v>
      </c>
      <c r="D844" s="27" t="s">
        <v>15</v>
      </c>
      <c r="E844" s="4" t="s">
        <v>2193</v>
      </c>
      <c r="F844" s="4" t="s">
        <v>2194</v>
      </c>
      <c r="G844" s="4" t="s">
        <v>2396</v>
      </c>
      <c r="H844" s="3" t="s">
        <v>1923</v>
      </c>
      <c r="I844" s="27">
        <v>20.664359999999999</v>
      </c>
      <c r="J844" s="27">
        <v>-101.35142</v>
      </c>
      <c r="K844" s="3"/>
      <c r="L844" s="5" t="str">
        <f t="shared" si="26"/>
        <v>Ver en Google Maps</v>
      </c>
      <c r="M844" s="15">
        <v>2</v>
      </c>
      <c r="O844" s="1">
        <f>DAY(Tabla1[[#This Row],[Fecha de rev]])</f>
        <v>0</v>
      </c>
      <c r="P844" s="1">
        <f>MONTH(Tabla1[[#This Row],[Fecha de rev]])</f>
        <v>1</v>
      </c>
      <c r="Q844" s="1">
        <f>YEAR(Tabla1[[#This Row],[Fecha de rev]])</f>
        <v>1900</v>
      </c>
      <c r="Z844" s="1" t="str">
        <f>IF(Tabla1[[#This Row],[Bajada]] &lt; 14, "no", "si")</f>
        <v>no</v>
      </c>
      <c r="AF844" s="1"/>
    </row>
    <row r="845" spans="1:32" x14ac:dyDescent="0.2">
      <c r="A845" s="14">
        <v>735</v>
      </c>
      <c r="B845" s="3" t="s">
        <v>1205</v>
      </c>
      <c r="C845" s="27" t="s">
        <v>429</v>
      </c>
      <c r="D845" s="27" t="s">
        <v>15</v>
      </c>
      <c r="E845" s="4" t="s">
        <v>2195</v>
      </c>
      <c r="F845" s="4" t="s">
        <v>2196</v>
      </c>
      <c r="G845" s="4" t="s">
        <v>2393</v>
      </c>
      <c r="H845" s="3" t="s">
        <v>1923</v>
      </c>
      <c r="I845" s="27">
        <v>20.682566999999999</v>
      </c>
      <c r="J845" s="27">
        <v>-101.327668</v>
      </c>
      <c r="K845" s="3"/>
      <c r="L845" s="5" t="str">
        <f t="shared" si="26"/>
        <v>Ver en Google Maps</v>
      </c>
      <c r="M845" s="15">
        <v>2</v>
      </c>
      <c r="O845" s="1">
        <f>DAY(Tabla1[[#This Row],[Fecha de rev]])</f>
        <v>0</v>
      </c>
      <c r="P845" s="1">
        <f>MONTH(Tabla1[[#This Row],[Fecha de rev]])</f>
        <v>1</v>
      </c>
      <c r="Q845" s="1">
        <f>YEAR(Tabla1[[#This Row],[Fecha de rev]])</f>
        <v>1900</v>
      </c>
      <c r="Z845" s="1" t="str">
        <f>IF(Tabla1[[#This Row],[Bajada]] &lt; 14, "no", "si")</f>
        <v>no</v>
      </c>
      <c r="AF845" s="1"/>
    </row>
    <row r="846" spans="1:32" x14ac:dyDescent="0.2">
      <c r="A846" s="14">
        <v>741</v>
      </c>
      <c r="B846" s="3" t="s">
        <v>1205</v>
      </c>
      <c r="C846" s="27" t="s">
        <v>429</v>
      </c>
      <c r="D846" s="27" t="s">
        <v>16</v>
      </c>
      <c r="E846" s="4" t="s">
        <v>2197</v>
      </c>
      <c r="F846" s="4" t="s">
        <v>2198</v>
      </c>
      <c r="G846" s="4" t="s">
        <v>2397</v>
      </c>
      <c r="H846" s="3" t="s">
        <v>1923</v>
      </c>
      <c r="I846" s="27">
        <v>20.671986</v>
      </c>
      <c r="J846" s="27">
        <v>-101.332499</v>
      </c>
      <c r="K846" s="3"/>
      <c r="L846" s="5" t="str">
        <f t="shared" ref="L846:L909" si="28">HYPERLINK("https://www.google.com/maps?q=" &amp; I846 &amp; "," &amp; J846, "Ver en Google Maps")</f>
        <v>Ver en Google Maps</v>
      </c>
      <c r="M846" s="15">
        <v>2</v>
      </c>
      <c r="O846" s="1">
        <f>DAY(Tabla1[[#This Row],[Fecha de rev]])</f>
        <v>0</v>
      </c>
      <c r="P846" s="1">
        <f>MONTH(Tabla1[[#This Row],[Fecha de rev]])</f>
        <v>1</v>
      </c>
      <c r="Q846" s="1">
        <f>YEAR(Tabla1[[#This Row],[Fecha de rev]])</f>
        <v>1900</v>
      </c>
      <c r="Z846" s="1" t="str">
        <f>IF(Tabla1[[#This Row],[Bajada]] &lt; 14, "no", "si")</f>
        <v>no</v>
      </c>
      <c r="AF846" s="1"/>
    </row>
    <row r="847" spans="1:32" x14ac:dyDescent="0.2">
      <c r="A847" s="14">
        <v>742</v>
      </c>
      <c r="B847" s="3" t="s">
        <v>1205</v>
      </c>
      <c r="C847" s="27" t="s">
        <v>429</v>
      </c>
      <c r="D847" s="27" t="s">
        <v>16</v>
      </c>
      <c r="E847" s="4" t="s">
        <v>2199</v>
      </c>
      <c r="F847" s="4" t="s">
        <v>2200</v>
      </c>
      <c r="G847" s="4" t="s">
        <v>2334</v>
      </c>
      <c r="H847" s="3" t="s">
        <v>1923</v>
      </c>
      <c r="I847" s="27">
        <v>20.691123999999999</v>
      </c>
      <c r="J847" s="27">
        <v>-101.337028</v>
      </c>
      <c r="K847" s="3"/>
      <c r="L847" s="5" t="str">
        <f t="shared" si="28"/>
        <v>Ver en Google Maps</v>
      </c>
      <c r="M847" s="15">
        <v>2</v>
      </c>
      <c r="O847" s="1">
        <f>DAY(Tabla1[[#This Row],[Fecha de rev]])</f>
        <v>0</v>
      </c>
      <c r="P847" s="1">
        <f>MONTH(Tabla1[[#This Row],[Fecha de rev]])</f>
        <v>1</v>
      </c>
      <c r="Q847" s="1">
        <f>YEAR(Tabla1[[#This Row],[Fecha de rev]])</f>
        <v>1900</v>
      </c>
      <c r="Z847" s="1" t="str">
        <f>IF(Tabla1[[#This Row],[Bajada]] &lt; 14, "no", "si")</f>
        <v>no</v>
      </c>
      <c r="AF847" s="1"/>
    </row>
    <row r="848" spans="1:32" x14ac:dyDescent="0.2">
      <c r="A848" s="14">
        <v>754</v>
      </c>
      <c r="B848" s="3" t="s">
        <v>1205</v>
      </c>
      <c r="C848" s="27" t="s">
        <v>429</v>
      </c>
      <c r="D848" s="27" t="s">
        <v>16</v>
      </c>
      <c r="E848" s="4" t="s">
        <v>2201</v>
      </c>
      <c r="F848" s="4" t="s">
        <v>2202</v>
      </c>
      <c r="G848" s="4" t="s">
        <v>2351</v>
      </c>
      <c r="H848" s="3" t="s">
        <v>1923</v>
      </c>
      <c r="I848" s="27">
        <v>20.700634000000001</v>
      </c>
      <c r="J848" s="27">
        <v>-101.34314000000001</v>
      </c>
      <c r="K848" s="3"/>
      <c r="L848" s="5" t="str">
        <f t="shared" si="28"/>
        <v>Ver en Google Maps</v>
      </c>
      <c r="M848" s="15">
        <v>1</v>
      </c>
      <c r="O848" s="1">
        <f>DAY(Tabla1[[#This Row],[Fecha de rev]])</f>
        <v>0</v>
      </c>
      <c r="P848" s="1">
        <f>MONTH(Tabla1[[#This Row],[Fecha de rev]])</f>
        <v>1</v>
      </c>
      <c r="Q848" s="1">
        <f>YEAR(Tabla1[[#This Row],[Fecha de rev]])</f>
        <v>1900</v>
      </c>
      <c r="Z848" s="1" t="str">
        <f>IF(Tabla1[[#This Row],[Bajada]] &lt; 14, "no", "si")</f>
        <v>no</v>
      </c>
      <c r="AF848" s="1"/>
    </row>
    <row r="849" spans="1:32" x14ac:dyDescent="0.2">
      <c r="A849" s="14">
        <v>766</v>
      </c>
      <c r="B849" s="3" t="s">
        <v>1205</v>
      </c>
      <c r="C849" s="27" t="s">
        <v>429</v>
      </c>
      <c r="D849" s="27" t="s">
        <v>17</v>
      </c>
      <c r="E849" s="4" t="s">
        <v>2203</v>
      </c>
      <c r="F849" s="4" t="s">
        <v>2204</v>
      </c>
      <c r="G849" s="4" t="s">
        <v>2304</v>
      </c>
      <c r="H849" s="3" t="s">
        <v>1923</v>
      </c>
      <c r="I849" s="27">
        <v>20.696107999999999</v>
      </c>
      <c r="J849" s="27">
        <v>-101.338618</v>
      </c>
      <c r="K849" s="3"/>
      <c r="L849" s="5" t="str">
        <f t="shared" si="28"/>
        <v>Ver en Google Maps</v>
      </c>
      <c r="M849" s="15">
        <v>1</v>
      </c>
      <c r="O849" s="1">
        <f>DAY(Tabla1[[#This Row],[Fecha de rev]])</f>
        <v>0</v>
      </c>
      <c r="P849" s="1">
        <f>MONTH(Tabla1[[#This Row],[Fecha de rev]])</f>
        <v>1</v>
      </c>
      <c r="Q849" s="1">
        <f>YEAR(Tabla1[[#This Row],[Fecha de rev]])</f>
        <v>1900</v>
      </c>
      <c r="Z849" s="1" t="str">
        <f>IF(Tabla1[[#This Row],[Bajada]] &lt; 14, "no", "si")</f>
        <v>no</v>
      </c>
      <c r="AF849" s="1"/>
    </row>
    <row r="850" spans="1:32" x14ac:dyDescent="0.2">
      <c r="A850" s="14">
        <v>771</v>
      </c>
      <c r="B850" s="3" t="s">
        <v>1205</v>
      </c>
      <c r="C850" s="27" t="s">
        <v>18</v>
      </c>
      <c r="D850" s="27" t="s">
        <v>404</v>
      </c>
      <c r="E850" s="4" t="s">
        <v>2205</v>
      </c>
      <c r="F850" s="4" t="s">
        <v>2206</v>
      </c>
      <c r="G850" s="4" t="s">
        <v>1106</v>
      </c>
      <c r="H850" s="3" t="s">
        <v>1923</v>
      </c>
      <c r="I850" s="27">
        <v>20.673960000000001</v>
      </c>
      <c r="J850" s="27">
        <v>-101.34792</v>
      </c>
      <c r="K850" s="3"/>
      <c r="L850" s="5" t="str">
        <f t="shared" si="28"/>
        <v>Ver en Google Maps</v>
      </c>
      <c r="M850" s="15">
        <v>2</v>
      </c>
      <c r="O850" s="1">
        <f>DAY(Tabla1[[#This Row],[Fecha de rev]])</f>
        <v>0</v>
      </c>
      <c r="P850" s="1">
        <f>MONTH(Tabla1[[#This Row],[Fecha de rev]])</f>
        <v>1</v>
      </c>
      <c r="Q850" s="1">
        <f>YEAR(Tabla1[[#This Row],[Fecha de rev]])</f>
        <v>1900</v>
      </c>
      <c r="Z850" s="1" t="str">
        <f>IF(Tabla1[[#This Row],[Bajada]] &lt; 14, "no", "si")</f>
        <v>no</v>
      </c>
      <c r="AF850" s="1"/>
    </row>
    <row r="851" spans="1:32" x14ac:dyDescent="0.2">
      <c r="A851" s="14">
        <v>775</v>
      </c>
      <c r="B851" s="3" t="s">
        <v>1205</v>
      </c>
      <c r="C851" s="27" t="s">
        <v>7</v>
      </c>
      <c r="D851" s="27" t="s">
        <v>404</v>
      </c>
      <c r="E851" s="4" t="s">
        <v>2207</v>
      </c>
      <c r="F851" s="4" t="s">
        <v>2208</v>
      </c>
      <c r="G851" s="4" t="s">
        <v>2398</v>
      </c>
      <c r="H851" s="3" t="s">
        <v>1923</v>
      </c>
      <c r="I851" s="27">
        <v>20.643889999999999</v>
      </c>
      <c r="J851" s="27">
        <v>-101.388493</v>
      </c>
      <c r="K851" s="3" t="s">
        <v>139</v>
      </c>
      <c r="L851" s="5" t="str">
        <f t="shared" si="28"/>
        <v>Ver en Google Maps</v>
      </c>
      <c r="M851" s="15">
        <v>1</v>
      </c>
      <c r="N851" s="7"/>
      <c r="O851" s="1">
        <f>DAY(Tabla1[[#This Row],[Fecha de rev]])</f>
        <v>0</v>
      </c>
      <c r="P851" s="1">
        <f>MONTH(Tabla1[[#This Row],[Fecha de rev]])</f>
        <v>1</v>
      </c>
      <c r="Q851" s="1">
        <f>YEAR(Tabla1[[#This Row],[Fecha de rev]])</f>
        <v>1900</v>
      </c>
      <c r="R851" s="1">
        <v>2</v>
      </c>
      <c r="S851" s="1" t="s">
        <v>138</v>
      </c>
      <c r="T851" s="1" t="s">
        <v>138</v>
      </c>
      <c r="U851" s="1" t="s">
        <v>138</v>
      </c>
      <c r="V851" s="1" t="s">
        <v>138</v>
      </c>
      <c r="W851" s="1" t="s">
        <v>138</v>
      </c>
      <c r="X851" s="1" t="s">
        <v>138</v>
      </c>
      <c r="Y851" s="1" t="s">
        <v>138</v>
      </c>
      <c r="Z851" s="1" t="str">
        <f>IF(Tabla1[[#This Row],[Bajada]] &lt; 14, "no", "si")</f>
        <v>no</v>
      </c>
      <c r="AC851" s="2" t="s">
        <v>968</v>
      </c>
      <c r="AD851" s="2" t="s">
        <v>2437</v>
      </c>
      <c r="AE851" s="1">
        <f t="shared" ref="AE851:AE896" si="29">COUNTIF(S851:Z851, "si")</f>
        <v>7</v>
      </c>
      <c r="AF851" s="1"/>
    </row>
    <row r="852" spans="1:32" x14ac:dyDescent="0.2">
      <c r="A852" s="14">
        <v>777</v>
      </c>
      <c r="B852" s="3" t="s">
        <v>1205</v>
      </c>
      <c r="C852" s="27" t="s">
        <v>429</v>
      </c>
      <c r="D852" s="27" t="s">
        <v>17</v>
      </c>
      <c r="E852" s="4" t="s">
        <v>2209</v>
      </c>
      <c r="F852" s="4" t="s">
        <v>2210</v>
      </c>
      <c r="G852" s="4" t="s">
        <v>2399</v>
      </c>
      <c r="H852" s="3" t="s">
        <v>1923</v>
      </c>
      <c r="I852" s="27">
        <v>20.679207999999999</v>
      </c>
      <c r="J852" s="27">
        <v>-101.35606199999999</v>
      </c>
      <c r="K852" s="3"/>
      <c r="L852" s="5" t="str">
        <f t="shared" si="28"/>
        <v>Ver en Google Maps</v>
      </c>
      <c r="M852" s="15">
        <v>1</v>
      </c>
      <c r="O852" s="1">
        <f>DAY(Tabla1[[#This Row],[Fecha de rev]])</f>
        <v>0</v>
      </c>
      <c r="P852" s="1">
        <f>MONTH(Tabla1[[#This Row],[Fecha de rev]])</f>
        <v>1</v>
      </c>
      <c r="Q852" s="1">
        <f>YEAR(Tabla1[[#This Row],[Fecha de rev]])</f>
        <v>1900</v>
      </c>
      <c r="Z852" s="1" t="str">
        <f>IF(Tabla1[[#This Row],[Bajada]] &lt; 14, "no", "si")</f>
        <v>no</v>
      </c>
      <c r="AF852" s="1"/>
    </row>
    <row r="853" spans="1:32" x14ac:dyDescent="0.2">
      <c r="A853" s="14">
        <v>778</v>
      </c>
      <c r="B853" s="3" t="s">
        <v>1205</v>
      </c>
      <c r="C853" s="27" t="s">
        <v>429</v>
      </c>
      <c r="D853" s="27" t="s">
        <v>17</v>
      </c>
      <c r="E853" s="4" t="s">
        <v>2211</v>
      </c>
      <c r="F853" s="4" t="s">
        <v>2212</v>
      </c>
      <c r="G853" s="4" t="s">
        <v>1841</v>
      </c>
      <c r="H853" s="3" t="s">
        <v>1923</v>
      </c>
      <c r="I853" s="27">
        <v>20.66206</v>
      </c>
      <c r="J853" s="27">
        <v>-101.3467</v>
      </c>
      <c r="K853" s="3"/>
      <c r="L853" s="5" t="str">
        <f t="shared" si="28"/>
        <v>Ver en Google Maps</v>
      </c>
      <c r="M853" s="15">
        <v>1</v>
      </c>
      <c r="O853" s="1">
        <f>DAY(Tabla1[[#This Row],[Fecha de rev]])</f>
        <v>0</v>
      </c>
      <c r="P853" s="1">
        <f>MONTH(Tabla1[[#This Row],[Fecha de rev]])</f>
        <v>1</v>
      </c>
      <c r="Q853" s="1">
        <f>YEAR(Tabla1[[#This Row],[Fecha de rev]])</f>
        <v>1900</v>
      </c>
      <c r="Z853" s="1" t="str">
        <f>IF(Tabla1[[#This Row],[Bajada]] &lt; 14, "no", "si")</f>
        <v>no</v>
      </c>
      <c r="AF853" s="1"/>
    </row>
    <row r="854" spans="1:32" x14ac:dyDescent="0.2">
      <c r="A854" s="14">
        <v>779</v>
      </c>
      <c r="B854" s="3" t="s">
        <v>1205</v>
      </c>
      <c r="C854" s="27" t="s">
        <v>429</v>
      </c>
      <c r="D854" s="27" t="s">
        <v>17</v>
      </c>
      <c r="E854" s="4" t="s">
        <v>2213</v>
      </c>
      <c r="F854" s="4" t="s">
        <v>2214</v>
      </c>
      <c r="G854" s="4" t="s">
        <v>2385</v>
      </c>
      <c r="H854" s="3" t="s">
        <v>1923</v>
      </c>
      <c r="I854" s="27">
        <v>20.673459999999999</v>
      </c>
      <c r="J854" s="27">
        <v>-101.36483</v>
      </c>
      <c r="K854" s="3"/>
      <c r="L854" s="5" t="str">
        <f t="shared" si="28"/>
        <v>Ver en Google Maps</v>
      </c>
      <c r="M854" s="15">
        <v>1</v>
      </c>
      <c r="O854" s="1">
        <f>DAY(Tabla1[[#This Row],[Fecha de rev]])</f>
        <v>0</v>
      </c>
      <c r="P854" s="1">
        <f>MONTH(Tabla1[[#This Row],[Fecha de rev]])</f>
        <v>1</v>
      </c>
      <c r="Q854" s="1">
        <f>YEAR(Tabla1[[#This Row],[Fecha de rev]])</f>
        <v>1900</v>
      </c>
      <c r="Z854" s="1" t="str">
        <f>IF(Tabla1[[#This Row],[Bajada]] &lt; 14, "no", "si")</f>
        <v>no</v>
      </c>
      <c r="AF854" s="1"/>
    </row>
    <row r="855" spans="1:32" x14ac:dyDescent="0.2">
      <c r="A855" s="14">
        <v>796</v>
      </c>
      <c r="B855" s="3" t="s">
        <v>1205</v>
      </c>
      <c r="C855" s="27" t="s">
        <v>429</v>
      </c>
      <c r="D855" s="27" t="s">
        <v>16</v>
      </c>
      <c r="E855" s="4" t="s">
        <v>2215</v>
      </c>
      <c r="F855" s="4" t="s">
        <v>2216</v>
      </c>
      <c r="G855" s="4" t="s">
        <v>2400</v>
      </c>
      <c r="H855" s="3" t="s">
        <v>1923</v>
      </c>
      <c r="I855" s="27">
        <v>20.690332000000001</v>
      </c>
      <c r="J855" s="27">
        <v>-101.313411</v>
      </c>
      <c r="K855" s="3"/>
      <c r="L855" s="5" t="str">
        <f t="shared" si="28"/>
        <v>Ver en Google Maps</v>
      </c>
      <c r="M855" s="15">
        <v>1</v>
      </c>
      <c r="O855" s="1">
        <f>DAY(Tabla1[[#This Row],[Fecha de rev]])</f>
        <v>0</v>
      </c>
      <c r="P855" s="1">
        <f>MONTH(Tabla1[[#This Row],[Fecha de rev]])</f>
        <v>1</v>
      </c>
      <c r="Q855" s="1">
        <f>YEAR(Tabla1[[#This Row],[Fecha de rev]])</f>
        <v>1900</v>
      </c>
      <c r="Z855" s="1" t="str">
        <f>IF(Tabla1[[#This Row],[Bajada]] &lt; 14, "no", "si")</f>
        <v>no</v>
      </c>
      <c r="AF855" s="1"/>
    </row>
    <row r="856" spans="1:32" x14ac:dyDescent="0.2">
      <c r="A856" s="14">
        <v>813</v>
      </c>
      <c r="B856" s="3" t="s">
        <v>1205</v>
      </c>
      <c r="C856" s="27" t="s">
        <v>429</v>
      </c>
      <c r="D856" s="27" t="s">
        <v>17</v>
      </c>
      <c r="E856" s="4" t="s">
        <v>2217</v>
      </c>
      <c r="F856" s="4" t="s">
        <v>2218</v>
      </c>
      <c r="G856" s="4" t="s">
        <v>1000</v>
      </c>
      <c r="H856" s="3" t="s">
        <v>1923</v>
      </c>
      <c r="I856" s="27">
        <v>20.65164</v>
      </c>
      <c r="J856" s="27">
        <v>-101.38218999999999</v>
      </c>
      <c r="K856" s="3"/>
      <c r="L856" s="5" t="str">
        <f t="shared" si="28"/>
        <v>Ver en Google Maps</v>
      </c>
      <c r="M856" s="15">
        <v>1</v>
      </c>
      <c r="O856" s="1">
        <f>DAY(Tabla1[[#This Row],[Fecha de rev]])</f>
        <v>0</v>
      </c>
      <c r="P856" s="1">
        <f>MONTH(Tabla1[[#This Row],[Fecha de rev]])</f>
        <v>1</v>
      </c>
      <c r="Q856" s="1">
        <f>YEAR(Tabla1[[#This Row],[Fecha de rev]])</f>
        <v>1900</v>
      </c>
      <c r="Z856" s="1" t="str">
        <f>IF(Tabla1[[#This Row],[Bajada]] &lt; 14, "no", "si")</f>
        <v>no</v>
      </c>
      <c r="AF856" s="1"/>
    </row>
    <row r="857" spans="1:32" x14ac:dyDescent="0.2">
      <c r="A857" s="14">
        <v>814</v>
      </c>
      <c r="B857" s="3" t="s">
        <v>1205</v>
      </c>
      <c r="C857" s="27" t="s">
        <v>429</v>
      </c>
      <c r="D857" s="27" t="s">
        <v>17</v>
      </c>
      <c r="E857" s="4" t="s">
        <v>2219</v>
      </c>
      <c r="F857" s="4" t="s">
        <v>2220</v>
      </c>
      <c r="G857" s="4" t="s">
        <v>2400</v>
      </c>
      <c r="H857" s="3" t="s">
        <v>1923</v>
      </c>
      <c r="I857" s="27">
        <v>20.691478</v>
      </c>
      <c r="J857" s="27">
        <v>-101.313548</v>
      </c>
      <c r="K857" s="3"/>
      <c r="L857" s="5" t="str">
        <f t="shared" si="28"/>
        <v>Ver en Google Maps</v>
      </c>
      <c r="M857" s="15">
        <v>1</v>
      </c>
      <c r="O857" s="1">
        <f>DAY(Tabla1[[#This Row],[Fecha de rev]])</f>
        <v>0</v>
      </c>
      <c r="P857" s="1">
        <f>MONTH(Tabla1[[#This Row],[Fecha de rev]])</f>
        <v>1</v>
      </c>
      <c r="Q857" s="1">
        <f>YEAR(Tabla1[[#This Row],[Fecha de rev]])</f>
        <v>1900</v>
      </c>
      <c r="Z857" s="1" t="str">
        <f>IF(Tabla1[[#This Row],[Bajada]] &lt; 14, "no", "si")</f>
        <v>no</v>
      </c>
      <c r="AF857" s="1"/>
    </row>
    <row r="858" spans="1:32" x14ac:dyDescent="0.2">
      <c r="A858" s="14">
        <v>815</v>
      </c>
      <c r="B858" s="3" t="s">
        <v>1205</v>
      </c>
      <c r="C858" s="27" t="s">
        <v>429</v>
      </c>
      <c r="D858" s="27" t="s">
        <v>17</v>
      </c>
      <c r="E858" s="4" t="s">
        <v>2221</v>
      </c>
      <c r="F858" s="4" t="s">
        <v>2222</v>
      </c>
      <c r="G858" s="4" t="s">
        <v>2373</v>
      </c>
      <c r="H858" s="3" t="s">
        <v>1923</v>
      </c>
      <c r="I858" s="27">
        <v>20.652419999999999</v>
      </c>
      <c r="J858" s="27">
        <v>-101.37505</v>
      </c>
      <c r="K858" s="3"/>
      <c r="L858" s="5" t="str">
        <f t="shared" si="28"/>
        <v>Ver en Google Maps</v>
      </c>
      <c r="M858" s="15">
        <v>1</v>
      </c>
      <c r="O858" s="1">
        <f>DAY(Tabla1[[#This Row],[Fecha de rev]])</f>
        <v>0</v>
      </c>
      <c r="P858" s="1">
        <f>MONTH(Tabla1[[#This Row],[Fecha de rev]])</f>
        <v>1</v>
      </c>
      <c r="Q858" s="1">
        <f>YEAR(Tabla1[[#This Row],[Fecha de rev]])</f>
        <v>1900</v>
      </c>
      <c r="Z858" s="1" t="str">
        <f>IF(Tabla1[[#This Row],[Bajada]] &lt; 14, "no", "si")</f>
        <v>no</v>
      </c>
      <c r="AF858" s="1"/>
    </row>
    <row r="859" spans="1:32" x14ac:dyDescent="0.2">
      <c r="A859" s="14" t="s">
        <v>2433</v>
      </c>
      <c r="B859" s="3" t="s">
        <v>1205</v>
      </c>
      <c r="C859" s="27" t="s">
        <v>7</v>
      </c>
      <c r="D859" s="27" t="s">
        <v>404</v>
      </c>
      <c r="E859" s="4" t="s">
        <v>2223</v>
      </c>
      <c r="F859" s="4" t="s">
        <v>2224</v>
      </c>
      <c r="G859" s="4" t="s">
        <v>2401</v>
      </c>
      <c r="H859" s="3" t="s">
        <v>1923</v>
      </c>
      <c r="I859" s="27">
        <v>20.657236000000001</v>
      </c>
      <c r="J859" s="27">
        <v>-101.362144</v>
      </c>
      <c r="K859" s="3" t="s">
        <v>139</v>
      </c>
      <c r="L859" s="5" t="str">
        <f t="shared" si="28"/>
        <v>Ver en Google Maps</v>
      </c>
      <c r="M859" s="15">
        <v>1</v>
      </c>
      <c r="N859" s="7"/>
      <c r="O859" s="1">
        <f>DAY(Tabla1[[#This Row],[Fecha de rev]])</f>
        <v>0</v>
      </c>
      <c r="P859" s="1">
        <f>MONTH(Tabla1[[#This Row],[Fecha de rev]])</f>
        <v>1</v>
      </c>
      <c r="Q859" s="1">
        <f>YEAR(Tabla1[[#This Row],[Fecha de rev]])</f>
        <v>1900</v>
      </c>
      <c r="R859" s="1">
        <v>2</v>
      </c>
      <c r="S859" s="1" t="s">
        <v>138</v>
      </c>
      <c r="T859" s="1" t="s">
        <v>138</v>
      </c>
      <c r="U859" s="1" t="s">
        <v>138</v>
      </c>
      <c r="V859" s="1" t="s">
        <v>138</v>
      </c>
      <c r="W859" s="1" t="s">
        <v>138</v>
      </c>
      <c r="X859" s="1" t="s">
        <v>138</v>
      </c>
      <c r="Y859" s="1" t="s">
        <v>138</v>
      </c>
      <c r="Z859" s="1" t="str">
        <f>IF(Tabla1[[#This Row],[Bajada]] &lt; 14, "no", "si")</f>
        <v>no</v>
      </c>
      <c r="AC859" s="2" t="s">
        <v>968</v>
      </c>
      <c r="AD859" s="2" t="s">
        <v>2437</v>
      </c>
      <c r="AE859" s="1">
        <f t="shared" si="29"/>
        <v>7</v>
      </c>
      <c r="AF859" s="1"/>
    </row>
    <row r="860" spans="1:32" x14ac:dyDescent="0.2">
      <c r="A860" s="14" t="s">
        <v>2434</v>
      </c>
      <c r="B860" s="3" t="s">
        <v>1205</v>
      </c>
      <c r="C860" s="27" t="s">
        <v>7</v>
      </c>
      <c r="D860" s="27" t="s">
        <v>404</v>
      </c>
      <c r="E860" s="4" t="s">
        <v>2223</v>
      </c>
      <c r="F860" s="4" t="s">
        <v>2224</v>
      </c>
      <c r="G860" s="4" t="s">
        <v>2401</v>
      </c>
      <c r="H860" s="3" t="s">
        <v>1923</v>
      </c>
      <c r="I860" s="27">
        <v>20.657236000000001</v>
      </c>
      <c r="J860" s="27">
        <v>-101.362144</v>
      </c>
      <c r="K860" s="3" t="s">
        <v>139</v>
      </c>
      <c r="L860" s="5" t="str">
        <f t="shared" si="28"/>
        <v>Ver en Google Maps</v>
      </c>
      <c r="M860" s="15">
        <v>1</v>
      </c>
      <c r="N860" s="7"/>
      <c r="O860" s="1">
        <f>DAY(Tabla1[[#This Row],[Fecha de rev]])</f>
        <v>0</v>
      </c>
      <c r="P860" s="1">
        <f>MONTH(Tabla1[[#This Row],[Fecha de rev]])</f>
        <v>1</v>
      </c>
      <c r="Q860" s="1">
        <f>YEAR(Tabla1[[#This Row],[Fecha de rev]])</f>
        <v>1900</v>
      </c>
      <c r="R860" s="1">
        <v>2</v>
      </c>
      <c r="S860" s="1" t="s">
        <v>138</v>
      </c>
      <c r="T860" s="1" t="s">
        <v>138</v>
      </c>
      <c r="U860" s="1" t="s">
        <v>138</v>
      </c>
      <c r="V860" s="1" t="s">
        <v>138</v>
      </c>
      <c r="W860" s="1" t="s">
        <v>138</v>
      </c>
      <c r="X860" s="1" t="s">
        <v>138</v>
      </c>
      <c r="Y860" s="1" t="s">
        <v>138</v>
      </c>
      <c r="Z860" s="1" t="str">
        <f>IF(Tabla1[[#This Row],[Bajada]] &lt; 14, "no", "si")</f>
        <v>no</v>
      </c>
      <c r="AC860" s="2" t="s">
        <v>2443</v>
      </c>
      <c r="AD860" s="2" t="s">
        <v>2437</v>
      </c>
      <c r="AE860" s="1">
        <f t="shared" si="29"/>
        <v>7</v>
      </c>
      <c r="AF860" s="1"/>
    </row>
    <row r="861" spans="1:32" x14ac:dyDescent="0.2">
      <c r="A861" s="14">
        <v>835</v>
      </c>
      <c r="B861" s="3" t="s">
        <v>1205</v>
      </c>
      <c r="C861" s="27" t="s">
        <v>7</v>
      </c>
      <c r="D861" s="27" t="s">
        <v>404</v>
      </c>
      <c r="E861" s="4" t="s">
        <v>2225</v>
      </c>
      <c r="F861" s="4" t="s">
        <v>2226</v>
      </c>
      <c r="G861" s="4" t="s">
        <v>2402</v>
      </c>
      <c r="H861" s="3" t="s">
        <v>1923</v>
      </c>
      <c r="I861" s="27">
        <v>20.665317999999999</v>
      </c>
      <c r="J861" s="27">
        <v>-101.372298</v>
      </c>
      <c r="K861" s="3" t="s">
        <v>139</v>
      </c>
      <c r="L861" s="5" t="str">
        <f t="shared" si="28"/>
        <v>Ver en Google Maps</v>
      </c>
      <c r="M861" s="15">
        <v>1</v>
      </c>
      <c r="N861" s="7"/>
      <c r="O861" s="1">
        <f>DAY(Tabla1[[#This Row],[Fecha de rev]])</f>
        <v>0</v>
      </c>
      <c r="P861" s="1">
        <f>MONTH(Tabla1[[#This Row],[Fecha de rev]])</f>
        <v>1</v>
      </c>
      <c r="Q861" s="1">
        <f>YEAR(Tabla1[[#This Row],[Fecha de rev]])</f>
        <v>1900</v>
      </c>
      <c r="R861" s="1">
        <v>2</v>
      </c>
      <c r="S861" s="1" t="s">
        <v>138</v>
      </c>
      <c r="T861" s="1" t="s">
        <v>138</v>
      </c>
      <c r="U861" s="1" t="s">
        <v>138</v>
      </c>
      <c r="V861" s="1" t="s">
        <v>138</v>
      </c>
      <c r="W861" s="1" t="s">
        <v>138</v>
      </c>
      <c r="X861" s="1" t="s">
        <v>138</v>
      </c>
      <c r="Y861" s="1" t="s">
        <v>138</v>
      </c>
      <c r="Z861" s="1" t="str">
        <f>IF(Tabla1[[#This Row],[Bajada]] &lt; 14, "no", "si")</f>
        <v>no</v>
      </c>
      <c r="AC861" s="2" t="s">
        <v>968</v>
      </c>
      <c r="AD861" s="2" t="s">
        <v>2437</v>
      </c>
      <c r="AE861" s="1">
        <f t="shared" si="29"/>
        <v>7</v>
      </c>
      <c r="AF861" s="1"/>
    </row>
    <row r="862" spans="1:32" x14ac:dyDescent="0.2">
      <c r="A862" s="14">
        <v>852</v>
      </c>
      <c r="B862" s="3" t="s">
        <v>1205</v>
      </c>
      <c r="C862" s="27" t="s">
        <v>14</v>
      </c>
      <c r="D862" s="27" t="s">
        <v>404</v>
      </c>
      <c r="E862" s="4" t="s">
        <v>2227</v>
      </c>
      <c r="F862" s="4" t="s">
        <v>2228</v>
      </c>
      <c r="G862" s="4" t="s">
        <v>2403</v>
      </c>
      <c r="H862" s="3" t="s">
        <v>1923</v>
      </c>
      <c r="I862" s="27">
        <v>20.714970000000001</v>
      </c>
      <c r="J862" s="27">
        <v>-101.36973</v>
      </c>
      <c r="K862" s="3"/>
      <c r="L862" s="5" t="str">
        <f t="shared" si="28"/>
        <v>Ver en Google Maps</v>
      </c>
      <c r="M862" s="15">
        <v>2</v>
      </c>
      <c r="O862" s="1">
        <f>DAY(Tabla1[[#This Row],[Fecha de rev]])</f>
        <v>0</v>
      </c>
      <c r="P862" s="1">
        <f>MONTH(Tabla1[[#This Row],[Fecha de rev]])</f>
        <v>1</v>
      </c>
      <c r="Q862" s="1">
        <f>YEAR(Tabla1[[#This Row],[Fecha de rev]])</f>
        <v>1900</v>
      </c>
      <c r="Z862" s="1" t="str">
        <f>IF(Tabla1[[#This Row],[Bajada]] &lt; 14, "no", "si")</f>
        <v>no</v>
      </c>
      <c r="AF862" s="1"/>
    </row>
    <row r="863" spans="1:32" x14ac:dyDescent="0.2">
      <c r="A863" s="14">
        <v>854</v>
      </c>
      <c r="B863" s="3" t="s">
        <v>1205</v>
      </c>
      <c r="C863" s="27" t="s">
        <v>14</v>
      </c>
      <c r="D863" s="27" t="s">
        <v>404</v>
      </c>
      <c r="E863" s="4" t="s">
        <v>2229</v>
      </c>
      <c r="F863" s="4" t="s">
        <v>2230</v>
      </c>
      <c r="G863" s="4" t="s">
        <v>2315</v>
      </c>
      <c r="H863" s="3" t="s">
        <v>1923</v>
      </c>
      <c r="I863" s="27">
        <v>20.652678999999999</v>
      </c>
      <c r="J863" s="27">
        <v>-101.338733</v>
      </c>
      <c r="K863" s="3" t="s">
        <v>139</v>
      </c>
      <c r="L863" s="5" t="str">
        <f t="shared" si="28"/>
        <v>Ver en Google Maps</v>
      </c>
      <c r="M863" s="15">
        <v>1</v>
      </c>
      <c r="N863" s="7"/>
      <c r="O863" s="1">
        <f>DAY(Tabla1[[#This Row],[Fecha de rev]])</f>
        <v>0</v>
      </c>
      <c r="P863" s="1">
        <f>MONTH(Tabla1[[#This Row],[Fecha de rev]])</f>
        <v>1</v>
      </c>
      <c r="Q863" s="1">
        <f>YEAR(Tabla1[[#This Row],[Fecha de rev]])</f>
        <v>1900</v>
      </c>
      <c r="R863" s="1">
        <v>2</v>
      </c>
      <c r="S863" s="1" t="s">
        <v>138</v>
      </c>
      <c r="T863" s="1" t="s">
        <v>138</v>
      </c>
      <c r="U863" s="1" t="s">
        <v>138</v>
      </c>
      <c r="V863" s="1" t="s">
        <v>138</v>
      </c>
      <c r="W863" s="1" t="s">
        <v>138</v>
      </c>
      <c r="X863" s="1" t="s">
        <v>138</v>
      </c>
      <c r="Y863" s="1" t="s">
        <v>138</v>
      </c>
      <c r="Z863" s="1" t="str">
        <f>IF(Tabla1[[#This Row],[Bajada]] &lt; 14, "no", "si")</f>
        <v>no</v>
      </c>
      <c r="AC863" s="2" t="s">
        <v>2438</v>
      </c>
      <c r="AD863" s="2" t="s">
        <v>2437</v>
      </c>
      <c r="AE863" s="1">
        <f t="shared" si="29"/>
        <v>7</v>
      </c>
      <c r="AF863" s="1"/>
    </row>
    <row r="864" spans="1:32" x14ac:dyDescent="0.2">
      <c r="A864" s="14">
        <v>866</v>
      </c>
      <c r="B864" s="3" t="s">
        <v>1205</v>
      </c>
      <c r="C864" s="27" t="s">
        <v>14</v>
      </c>
      <c r="D864" s="27" t="s">
        <v>735</v>
      </c>
      <c r="E864" s="4" t="s">
        <v>2231</v>
      </c>
      <c r="F864" s="4" t="s">
        <v>2232</v>
      </c>
      <c r="G864" s="4" t="s">
        <v>1854</v>
      </c>
      <c r="H864" s="3" t="s">
        <v>1923</v>
      </c>
      <c r="I864" s="27">
        <v>20.666772000000002</v>
      </c>
      <c r="J864" s="27">
        <v>-101.37279700000001</v>
      </c>
      <c r="K864" s="3" t="s">
        <v>139</v>
      </c>
      <c r="L864" s="5" t="str">
        <f t="shared" si="28"/>
        <v>Ver en Google Maps</v>
      </c>
      <c r="M864" s="15">
        <v>2</v>
      </c>
      <c r="N864" s="7"/>
      <c r="O864" s="1">
        <f>DAY(Tabla1[[#This Row],[Fecha de rev]])</f>
        <v>0</v>
      </c>
      <c r="P864" s="1">
        <f>MONTH(Tabla1[[#This Row],[Fecha de rev]])</f>
        <v>1</v>
      </c>
      <c r="Q864" s="1">
        <f>YEAR(Tabla1[[#This Row],[Fecha de rev]])</f>
        <v>1900</v>
      </c>
      <c r="R864" s="1">
        <v>2</v>
      </c>
      <c r="S864" s="1" t="s">
        <v>138</v>
      </c>
      <c r="T864" s="1" t="s">
        <v>138</v>
      </c>
      <c r="U864" s="1" t="s">
        <v>138</v>
      </c>
      <c r="V864" s="1" t="s">
        <v>138</v>
      </c>
      <c r="W864" s="1" t="s">
        <v>138</v>
      </c>
      <c r="X864" s="1" t="s">
        <v>138</v>
      </c>
      <c r="Y864" s="1" t="s">
        <v>138</v>
      </c>
      <c r="Z864" s="1" t="str">
        <f>IF(Tabla1[[#This Row],[Bajada]] &lt; 14, "no", "si")</f>
        <v>no</v>
      </c>
      <c r="AC864" s="2" t="s">
        <v>968</v>
      </c>
      <c r="AD864" s="2" t="s">
        <v>2437</v>
      </c>
      <c r="AE864" s="1">
        <f t="shared" si="29"/>
        <v>7</v>
      </c>
      <c r="AF864" s="1"/>
    </row>
    <row r="865" spans="1:32" x14ac:dyDescent="0.2">
      <c r="A865" s="14">
        <v>867</v>
      </c>
      <c r="B865" s="3" t="s">
        <v>1205</v>
      </c>
      <c r="C865" s="27" t="s">
        <v>14</v>
      </c>
      <c r="D865" s="27" t="s">
        <v>735</v>
      </c>
      <c r="E865" s="4" t="s">
        <v>2233</v>
      </c>
      <c r="F865" s="4" t="s">
        <v>2234</v>
      </c>
      <c r="G865" s="4" t="s">
        <v>2316</v>
      </c>
      <c r="H865" s="3" t="s">
        <v>1923</v>
      </c>
      <c r="I865" s="27">
        <v>20.692679999999999</v>
      </c>
      <c r="J865" s="27">
        <v>-101.376879</v>
      </c>
      <c r="K865" s="3"/>
      <c r="L865" s="5" t="str">
        <f t="shared" si="28"/>
        <v>Ver en Google Maps</v>
      </c>
      <c r="M865" s="15">
        <v>2</v>
      </c>
      <c r="O865" s="1">
        <f>DAY(Tabla1[[#This Row],[Fecha de rev]])</f>
        <v>0</v>
      </c>
      <c r="P865" s="1">
        <f>MONTH(Tabla1[[#This Row],[Fecha de rev]])</f>
        <v>1</v>
      </c>
      <c r="Q865" s="1">
        <f>YEAR(Tabla1[[#This Row],[Fecha de rev]])</f>
        <v>1900</v>
      </c>
      <c r="Z865" s="1" t="str">
        <f>IF(Tabla1[[#This Row],[Bajada]] &lt; 14, "no", "si")</f>
        <v>no</v>
      </c>
      <c r="AF865" s="1"/>
    </row>
    <row r="866" spans="1:32" x14ac:dyDescent="0.2">
      <c r="A866" s="14">
        <v>886</v>
      </c>
      <c r="B866" s="3" t="s">
        <v>1205</v>
      </c>
      <c r="C866" s="27" t="s">
        <v>7</v>
      </c>
      <c r="D866" s="27" t="s">
        <v>404</v>
      </c>
      <c r="E866" s="4" t="s">
        <v>2235</v>
      </c>
      <c r="F866" s="4" t="s">
        <v>2236</v>
      </c>
      <c r="G866" s="4" t="s">
        <v>2404</v>
      </c>
      <c r="H866" s="3" t="s">
        <v>1923</v>
      </c>
      <c r="I866" s="27">
        <v>20.682825000000001</v>
      </c>
      <c r="J866" s="27">
        <v>-101.334149</v>
      </c>
      <c r="K866" s="3" t="s">
        <v>139</v>
      </c>
      <c r="L866" s="5" t="str">
        <f t="shared" si="28"/>
        <v>Ver en Google Maps</v>
      </c>
      <c r="M866" s="15">
        <v>1</v>
      </c>
      <c r="N866" s="7"/>
      <c r="O866" s="1">
        <f>DAY(Tabla1[[#This Row],[Fecha de rev]])</f>
        <v>0</v>
      </c>
      <c r="P866" s="1">
        <f>MONTH(Tabla1[[#This Row],[Fecha de rev]])</f>
        <v>1</v>
      </c>
      <c r="Q866" s="1">
        <f>YEAR(Tabla1[[#This Row],[Fecha de rev]])</f>
        <v>1900</v>
      </c>
      <c r="R866" s="1">
        <v>2</v>
      </c>
      <c r="S866" s="1" t="s">
        <v>138</v>
      </c>
      <c r="T866" s="1" t="s">
        <v>138</v>
      </c>
      <c r="U866" s="1" t="s">
        <v>138</v>
      </c>
      <c r="V866" s="1" t="s">
        <v>138</v>
      </c>
      <c r="W866" s="1" t="s">
        <v>138</v>
      </c>
      <c r="X866" s="1" t="s">
        <v>138</v>
      </c>
      <c r="Y866" s="1" t="s">
        <v>138</v>
      </c>
      <c r="Z866" s="1" t="str">
        <f>IF(Tabla1[[#This Row],[Bajada]] &lt; 14, "no", "si")</f>
        <v>no</v>
      </c>
      <c r="AC866" s="2" t="s">
        <v>968</v>
      </c>
      <c r="AD866" s="2" t="s">
        <v>2437</v>
      </c>
      <c r="AE866" s="1">
        <f t="shared" si="29"/>
        <v>7</v>
      </c>
      <c r="AF866" s="1"/>
    </row>
    <row r="867" spans="1:32" x14ac:dyDescent="0.2">
      <c r="A867" s="14">
        <v>887</v>
      </c>
      <c r="B867" s="3" t="s">
        <v>1205</v>
      </c>
      <c r="C867" s="27" t="s">
        <v>14</v>
      </c>
      <c r="D867" s="27" t="s">
        <v>404</v>
      </c>
      <c r="E867" s="4" t="s">
        <v>2237</v>
      </c>
      <c r="F867" s="4" t="s">
        <v>2238</v>
      </c>
      <c r="G867" s="4" t="s">
        <v>2333</v>
      </c>
      <c r="H867" s="3" t="s">
        <v>1923</v>
      </c>
      <c r="I867" s="27">
        <v>20.71585</v>
      </c>
      <c r="J867" s="27">
        <v>-101.33444</v>
      </c>
      <c r="K867" s="3"/>
      <c r="L867" s="5" t="str">
        <f t="shared" si="28"/>
        <v>Ver en Google Maps</v>
      </c>
      <c r="M867" s="15">
        <v>1</v>
      </c>
      <c r="O867" s="1">
        <f>DAY(Tabla1[[#This Row],[Fecha de rev]])</f>
        <v>0</v>
      </c>
      <c r="P867" s="1">
        <f>MONTH(Tabla1[[#This Row],[Fecha de rev]])</f>
        <v>1</v>
      </c>
      <c r="Q867" s="1">
        <f>YEAR(Tabla1[[#This Row],[Fecha de rev]])</f>
        <v>1900</v>
      </c>
      <c r="Z867" s="1" t="str">
        <f>IF(Tabla1[[#This Row],[Bajada]] &lt; 14, "no", "si")</f>
        <v>no</v>
      </c>
      <c r="AF867" s="1"/>
    </row>
    <row r="868" spans="1:32" x14ac:dyDescent="0.2">
      <c r="A868" s="14">
        <v>890</v>
      </c>
      <c r="B868" s="3" t="s">
        <v>1205</v>
      </c>
      <c r="C868" s="27" t="s">
        <v>14</v>
      </c>
      <c r="D868" s="27" t="s">
        <v>404</v>
      </c>
      <c r="E868" s="4" t="s">
        <v>2239</v>
      </c>
      <c r="F868" s="4" t="s">
        <v>2240</v>
      </c>
      <c r="G868" s="4" t="s">
        <v>2325</v>
      </c>
      <c r="H868" s="3" t="s">
        <v>1923</v>
      </c>
      <c r="I868" s="27">
        <v>20.688217000000002</v>
      </c>
      <c r="J868" s="27">
        <v>-101.349701</v>
      </c>
      <c r="K868" s="3"/>
      <c r="L868" s="5" t="str">
        <f t="shared" si="28"/>
        <v>Ver en Google Maps</v>
      </c>
      <c r="M868" s="15">
        <v>1</v>
      </c>
      <c r="O868" s="1">
        <f>DAY(Tabla1[[#This Row],[Fecha de rev]])</f>
        <v>0</v>
      </c>
      <c r="P868" s="1">
        <f>MONTH(Tabla1[[#This Row],[Fecha de rev]])</f>
        <v>1</v>
      </c>
      <c r="Q868" s="1">
        <f>YEAR(Tabla1[[#This Row],[Fecha de rev]])</f>
        <v>1900</v>
      </c>
      <c r="Z868" s="1" t="str">
        <f>IF(Tabla1[[#This Row],[Bajada]] &lt; 14, "no", "si")</f>
        <v>no</v>
      </c>
      <c r="AF868" s="1"/>
    </row>
    <row r="869" spans="1:32" x14ac:dyDescent="0.2">
      <c r="A869" s="14">
        <v>892</v>
      </c>
      <c r="B869" s="3" t="s">
        <v>1205</v>
      </c>
      <c r="C869" s="27" t="s">
        <v>14</v>
      </c>
      <c r="D869" s="27" t="s">
        <v>404</v>
      </c>
      <c r="E869" s="4" t="s">
        <v>2241</v>
      </c>
      <c r="F869" s="4" t="s">
        <v>2242</v>
      </c>
      <c r="G869" s="4" t="s">
        <v>2325</v>
      </c>
      <c r="H869" s="3" t="s">
        <v>1923</v>
      </c>
      <c r="I869" s="27">
        <v>20.688817</v>
      </c>
      <c r="J869" s="27">
        <v>-101.34902099999999</v>
      </c>
      <c r="K869" s="3"/>
      <c r="L869" s="5" t="str">
        <f t="shared" si="28"/>
        <v>Ver en Google Maps</v>
      </c>
      <c r="M869" s="15">
        <v>1</v>
      </c>
      <c r="O869" s="1">
        <f>DAY(Tabla1[[#This Row],[Fecha de rev]])</f>
        <v>0</v>
      </c>
      <c r="P869" s="1">
        <f>MONTH(Tabla1[[#This Row],[Fecha de rev]])</f>
        <v>1</v>
      </c>
      <c r="Q869" s="1">
        <f>YEAR(Tabla1[[#This Row],[Fecha de rev]])</f>
        <v>1900</v>
      </c>
      <c r="Z869" s="1" t="str">
        <f>IF(Tabla1[[#This Row],[Bajada]] &lt; 14, "no", "si")</f>
        <v>no</v>
      </c>
      <c r="AF869" s="1"/>
    </row>
    <row r="870" spans="1:32" x14ac:dyDescent="0.2">
      <c r="A870" s="14">
        <v>897</v>
      </c>
      <c r="B870" s="3" t="s">
        <v>1205</v>
      </c>
      <c r="C870" s="27" t="s">
        <v>14</v>
      </c>
      <c r="D870" s="27" t="s">
        <v>404</v>
      </c>
      <c r="E870" s="4" t="s">
        <v>2243</v>
      </c>
      <c r="F870" s="4" t="s">
        <v>2244</v>
      </c>
      <c r="G870" s="4" t="s">
        <v>360</v>
      </c>
      <c r="H870" s="3" t="s">
        <v>1923</v>
      </c>
      <c r="I870" s="27">
        <v>20.672070999999999</v>
      </c>
      <c r="J870" s="27">
        <v>-101.345479</v>
      </c>
      <c r="K870" s="3"/>
      <c r="L870" s="5" t="str">
        <f t="shared" si="28"/>
        <v>Ver en Google Maps</v>
      </c>
      <c r="M870" s="15">
        <v>2</v>
      </c>
      <c r="O870" s="1">
        <f>DAY(Tabla1[[#This Row],[Fecha de rev]])</f>
        <v>0</v>
      </c>
      <c r="P870" s="1">
        <f>MONTH(Tabla1[[#This Row],[Fecha de rev]])</f>
        <v>1</v>
      </c>
      <c r="Q870" s="1">
        <f>YEAR(Tabla1[[#This Row],[Fecha de rev]])</f>
        <v>1900</v>
      </c>
      <c r="Z870" s="1" t="str">
        <f>IF(Tabla1[[#This Row],[Bajada]] &lt; 14, "no", "si")</f>
        <v>no</v>
      </c>
      <c r="AF870" s="1"/>
    </row>
    <row r="871" spans="1:32" x14ac:dyDescent="0.2">
      <c r="A871" s="14">
        <v>903</v>
      </c>
      <c r="B871" s="3" t="s">
        <v>1205</v>
      </c>
      <c r="C871" s="27" t="s">
        <v>14</v>
      </c>
      <c r="D871" s="27" t="s">
        <v>404</v>
      </c>
      <c r="E871" s="4" t="s">
        <v>2245</v>
      </c>
      <c r="F871" s="4" t="s">
        <v>2246</v>
      </c>
      <c r="G871" s="4" t="s">
        <v>2405</v>
      </c>
      <c r="H871" s="3" t="s">
        <v>1923</v>
      </c>
      <c r="I871" s="27">
        <v>20.68769</v>
      </c>
      <c r="J871" s="27">
        <v>-101.34683</v>
      </c>
      <c r="K871" s="3"/>
      <c r="L871" s="5" t="str">
        <f t="shared" si="28"/>
        <v>Ver en Google Maps</v>
      </c>
      <c r="M871" s="15">
        <v>1</v>
      </c>
      <c r="O871" s="1">
        <f>DAY(Tabla1[[#This Row],[Fecha de rev]])</f>
        <v>0</v>
      </c>
      <c r="P871" s="1">
        <f>MONTH(Tabla1[[#This Row],[Fecha de rev]])</f>
        <v>1</v>
      </c>
      <c r="Q871" s="1">
        <f>YEAR(Tabla1[[#This Row],[Fecha de rev]])</f>
        <v>1900</v>
      </c>
      <c r="Z871" s="1" t="str">
        <f>IF(Tabla1[[#This Row],[Bajada]] &lt; 14, "no", "si")</f>
        <v>no</v>
      </c>
      <c r="AF871" s="1"/>
    </row>
    <row r="872" spans="1:32" x14ac:dyDescent="0.2">
      <c r="A872" s="14">
        <v>904</v>
      </c>
      <c r="B872" s="3" t="s">
        <v>1205</v>
      </c>
      <c r="C872" s="27" t="s">
        <v>14</v>
      </c>
      <c r="D872" s="27" t="s">
        <v>404</v>
      </c>
      <c r="E872" s="4" t="s">
        <v>2247</v>
      </c>
      <c r="F872" s="4" t="s">
        <v>2248</v>
      </c>
      <c r="G872" s="4" t="s">
        <v>2358</v>
      </c>
      <c r="H872" s="3" t="s">
        <v>1923</v>
      </c>
      <c r="I872" s="27">
        <v>20.665075999999999</v>
      </c>
      <c r="J872" s="27">
        <v>-101.373392</v>
      </c>
      <c r="K872" s="3" t="s">
        <v>139</v>
      </c>
      <c r="L872" s="5" t="str">
        <f t="shared" si="28"/>
        <v>Ver en Google Maps</v>
      </c>
      <c r="M872" s="15">
        <v>1</v>
      </c>
      <c r="N872" s="7"/>
      <c r="O872" s="1">
        <f>DAY(Tabla1[[#This Row],[Fecha de rev]])</f>
        <v>0</v>
      </c>
      <c r="P872" s="1">
        <f>MONTH(Tabla1[[#This Row],[Fecha de rev]])</f>
        <v>1</v>
      </c>
      <c r="Q872" s="1">
        <f>YEAR(Tabla1[[#This Row],[Fecha de rev]])</f>
        <v>1900</v>
      </c>
      <c r="R872" s="1">
        <v>2</v>
      </c>
      <c r="S872" s="1" t="s">
        <v>138</v>
      </c>
      <c r="T872" s="1" t="s">
        <v>138</v>
      </c>
      <c r="U872" s="1" t="s">
        <v>138</v>
      </c>
      <c r="V872" s="1" t="s">
        <v>138</v>
      </c>
      <c r="W872" s="1" t="s">
        <v>138</v>
      </c>
      <c r="X872" s="1" t="s">
        <v>138</v>
      </c>
      <c r="Y872" s="1" t="s">
        <v>138</v>
      </c>
      <c r="Z872" s="1" t="str">
        <f>IF(Tabla1[[#This Row],[Bajada]] &lt; 14, "no", "si")</f>
        <v>no</v>
      </c>
      <c r="AC872" s="2" t="s">
        <v>968</v>
      </c>
      <c r="AD872" s="2" t="s">
        <v>2437</v>
      </c>
      <c r="AE872" s="1">
        <f t="shared" si="29"/>
        <v>7</v>
      </c>
      <c r="AF872" s="1"/>
    </row>
    <row r="873" spans="1:32" x14ac:dyDescent="0.2">
      <c r="A873" s="14">
        <v>905</v>
      </c>
      <c r="B873" s="3" t="s">
        <v>1205</v>
      </c>
      <c r="C873" s="27" t="s">
        <v>7</v>
      </c>
      <c r="D873" s="27" t="s">
        <v>404</v>
      </c>
      <c r="E873" s="4" t="s">
        <v>1921</v>
      </c>
      <c r="F873" s="4" t="s">
        <v>1922</v>
      </c>
      <c r="G873" s="4" t="s">
        <v>2406</v>
      </c>
      <c r="H873" s="3" t="s">
        <v>1923</v>
      </c>
      <c r="I873" s="27">
        <v>20.685174</v>
      </c>
      <c r="J873" s="27">
        <v>-101.359486</v>
      </c>
      <c r="K873" s="3" t="s">
        <v>139</v>
      </c>
      <c r="L873" s="5" t="str">
        <f t="shared" si="28"/>
        <v>Ver en Google Maps</v>
      </c>
      <c r="M873" s="15">
        <v>1</v>
      </c>
      <c r="N873" s="7"/>
      <c r="O873" s="1">
        <f>DAY(Tabla1[[#This Row],[Fecha de rev]])</f>
        <v>0</v>
      </c>
      <c r="P873" s="1">
        <f>MONTH(Tabla1[[#This Row],[Fecha de rev]])</f>
        <v>1</v>
      </c>
      <c r="Q873" s="1">
        <f>YEAR(Tabla1[[#This Row],[Fecha de rev]])</f>
        <v>1900</v>
      </c>
      <c r="R873" s="1">
        <v>2</v>
      </c>
      <c r="S873" s="1" t="s">
        <v>138</v>
      </c>
      <c r="T873" s="1" t="s">
        <v>138</v>
      </c>
      <c r="U873" s="1" t="s">
        <v>138</v>
      </c>
      <c r="V873" s="1" t="s">
        <v>138</v>
      </c>
      <c r="W873" s="1" t="s">
        <v>138</v>
      </c>
      <c r="X873" s="1" t="s">
        <v>138</v>
      </c>
      <c r="Y873" s="1" t="s">
        <v>138</v>
      </c>
      <c r="Z873" s="1" t="str">
        <f>IF(Tabla1[[#This Row],[Bajada]] &lt; 14, "no", "si")</f>
        <v>no</v>
      </c>
      <c r="AC873" s="2" t="s">
        <v>968</v>
      </c>
      <c r="AD873" s="2" t="s">
        <v>2437</v>
      </c>
      <c r="AE873" s="1">
        <f t="shared" si="29"/>
        <v>7</v>
      </c>
      <c r="AF873" s="1"/>
    </row>
    <row r="874" spans="1:32" x14ac:dyDescent="0.2">
      <c r="A874" s="14">
        <v>906</v>
      </c>
      <c r="B874" s="3" t="s">
        <v>1205</v>
      </c>
      <c r="C874" s="27" t="s">
        <v>14</v>
      </c>
      <c r="D874" s="27" t="s">
        <v>404</v>
      </c>
      <c r="E874" s="4" t="s">
        <v>2249</v>
      </c>
      <c r="F874" s="4" t="s">
        <v>2250</v>
      </c>
      <c r="G874" s="4" t="s">
        <v>2407</v>
      </c>
      <c r="H874" s="3" t="s">
        <v>1923</v>
      </c>
      <c r="I874" s="27">
        <v>20.679279999999999</v>
      </c>
      <c r="J874" s="27">
        <v>-101.337</v>
      </c>
      <c r="K874" s="3"/>
      <c r="L874" s="5" t="str">
        <f t="shared" si="28"/>
        <v>Ver en Google Maps</v>
      </c>
      <c r="M874" s="15">
        <v>1</v>
      </c>
      <c r="O874" s="1">
        <f>DAY(Tabla1[[#This Row],[Fecha de rev]])</f>
        <v>0</v>
      </c>
      <c r="P874" s="1">
        <f>MONTH(Tabla1[[#This Row],[Fecha de rev]])</f>
        <v>1</v>
      </c>
      <c r="Q874" s="1">
        <f>YEAR(Tabla1[[#This Row],[Fecha de rev]])</f>
        <v>1900</v>
      </c>
      <c r="Z874" s="1" t="str">
        <f>IF(Tabla1[[#This Row],[Bajada]] &lt; 14, "no", "si")</f>
        <v>no</v>
      </c>
      <c r="AF874" s="1"/>
    </row>
    <row r="875" spans="1:32" x14ac:dyDescent="0.2">
      <c r="A875" s="14">
        <v>927</v>
      </c>
      <c r="B875" s="3" t="s">
        <v>1205</v>
      </c>
      <c r="C875" s="27" t="s">
        <v>429</v>
      </c>
      <c r="D875" s="27" t="s">
        <v>336</v>
      </c>
      <c r="E875" s="4" t="s">
        <v>2251</v>
      </c>
      <c r="F875" s="4" t="s">
        <v>2252</v>
      </c>
      <c r="G875" s="4" t="s">
        <v>2408</v>
      </c>
      <c r="H875" s="3" t="s">
        <v>1923</v>
      </c>
      <c r="I875" s="27">
        <v>20.654014</v>
      </c>
      <c r="J875" s="27">
        <v>-101.34995000000001</v>
      </c>
      <c r="K875" s="3"/>
      <c r="L875" s="5" t="str">
        <f t="shared" si="28"/>
        <v>Ver en Google Maps</v>
      </c>
      <c r="M875" s="15">
        <v>2</v>
      </c>
      <c r="O875" s="1">
        <f>DAY(Tabla1[[#This Row],[Fecha de rev]])</f>
        <v>0</v>
      </c>
      <c r="P875" s="1">
        <f>MONTH(Tabla1[[#This Row],[Fecha de rev]])</f>
        <v>1</v>
      </c>
      <c r="Q875" s="1">
        <f>YEAR(Tabla1[[#This Row],[Fecha de rev]])</f>
        <v>1900</v>
      </c>
      <c r="Z875" s="1" t="str">
        <f>IF(Tabla1[[#This Row],[Bajada]] &lt; 14, "no", "si")</f>
        <v>no</v>
      </c>
      <c r="AF875" s="1"/>
    </row>
    <row r="876" spans="1:32" x14ac:dyDescent="0.2">
      <c r="A876" s="14">
        <v>932</v>
      </c>
      <c r="B876" s="3" t="s">
        <v>1205</v>
      </c>
      <c r="C876" s="27" t="s">
        <v>429</v>
      </c>
      <c r="D876" s="27" t="s">
        <v>336</v>
      </c>
      <c r="E876" s="4" t="s">
        <v>2253</v>
      </c>
      <c r="F876" s="4" t="s">
        <v>2254</v>
      </c>
      <c r="G876" s="4" t="s">
        <v>2317</v>
      </c>
      <c r="H876" s="3" t="s">
        <v>1923</v>
      </c>
      <c r="I876" s="27">
        <v>20.66366</v>
      </c>
      <c r="J876" s="27">
        <v>-101.42324000000001</v>
      </c>
      <c r="K876" s="3"/>
      <c r="L876" s="5" t="str">
        <f t="shared" si="28"/>
        <v>Ver en Google Maps</v>
      </c>
      <c r="M876" s="15">
        <v>2</v>
      </c>
      <c r="O876" s="1">
        <f>DAY(Tabla1[[#This Row],[Fecha de rev]])</f>
        <v>0</v>
      </c>
      <c r="P876" s="1">
        <f>MONTH(Tabla1[[#This Row],[Fecha de rev]])</f>
        <v>1</v>
      </c>
      <c r="Q876" s="1">
        <f>YEAR(Tabla1[[#This Row],[Fecha de rev]])</f>
        <v>1900</v>
      </c>
      <c r="Z876" s="1" t="str">
        <f>IF(Tabla1[[#This Row],[Bajada]] &lt; 14, "no", "si")</f>
        <v>no</v>
      </c>
      <c r="AF876" s="1"/>
    </row>
    <row r="877" spans="1:32" x14ac:dyDescent="0.2">
      <c r="A877" s="14">
        <v>945</v>
      </c>
      <c r="B877" s="3" t="s">
        <v>1205</v>
      </c>
      <c r="C877" s="27" t="s">
        <v>429</v>
      </c>
      <c r="D877" s="27" t="s">
        <v>132</v>
      </c>
      <c r="E877" s="4" t="s">
        <v>2255</v>
      </c>
      <c r="F877" s="4" t="s">
        <v>2256</v>
      </c>
      <c r="G877" s="4" t="s">
        <v>2409</v>
      </c>
      <c r="H877" s="3" t="s">
        <v>1923</v>
      </c>
      <c r="I877" s="27">
        <v>20.755644</v>
      </c>
      <c r="J877" s="27">
        <v>-101.331361</v>
      </c>
      <c r="K877" s="3"/>
      <c r="L877" s="5" t="str">
        <f t="shared" si="28"/>
        <v>Ver en Google Maps</v>
      </c>
      <c r="M877" s="15">
        <v>2</v>
      </c>
      <c r="O877" s="1">
        <f>DAY(Tabla1[[#This Row],[Fecha de rev]])</f>
        <v>0</v>
      </c>
      <c r="P877" s="1">
        <f>MONTH(Tabla1[[#This Row],[Fecha de rev]])</f>
        <v>1</v>
      </c>
      <c r="Q877" s="1">
        <f>YEAR(Tabla1[[#This Row],[Fecha de rev]])</f>
        <v>1900</v>
      </c>
      <c r="Z877" s="1" t="str">
        <f>IF(Tabla1[[#This Row],[Bajada]] &lt; 14, "no", "si")</f>
        <v>no</v>
      </c>
      <c r="AF877" s="1"/>
    </row>
    <row r="878" spans="1:32" x14ac:dyDescent="0.2">
      <c r="A878" s="14">
        <v>946</v>
      </c>
      <c r="B878" s="3" t="s">
        <v>1205</v>
      </c>
      <c r="C878" s="27" t="s">
        <v>429</v>
      </c>
      <c r="D878" s="27" t="s">
        <v>132</v>
      </c>
      <c r="E878" s="4" t="s">
        <v>2257</v>
      </c>
      <c r="F878" s="4" t="s">
        <v>2258</v>
      </c>
      <c r="G878" s="4" t="s">
        <v>2317</v>
      </c>
      <c r="H878" s="3" t="s">
        <v>1923</v>
      </c>
      <c r="I878" s="27">
        <v>20.663578999999999</v>
      </c>
      <c r="J878" s="27">
        <v>-101.423513</v>
      </c>
      <c r="K878" s="3"/>
      <c r="L878" s="5" t="str">
        <f t="shared" si="28"/>
        <v>Ver en Google Maps</v>
      </c>
      <c r="M878" s="15">
        <v>2</v>
      </c>
      <c r="O878" s="1">
        <f>DAY(Tabla1[[#This Row],[Fecha de rev]])</f>
        <v>0</v>
      </c>
      <c r="P878" s="1">
        <f>MONTH(Tabla1[[#This Row],[Fecha de rev]])</f>
        <v>1</v>
      </c>
      <c r="Q878" s="1">
        <f>YEAR(Tabla1[[#This Row],[Fecha de rev]])</f>
        <v>1900</v>
      </c>
      <c r="Z878" s="1" t="str">
        <f>IF(Tabla1[[#This Row],[Bajada]] &lt; 14, "no", "si")</f>
        <v>no</v>
      </c>
      <c r="AF878" s="1"/>
    </row>
    <row r="879" spans="1:32" x14ac:dyDescent="0.2">
      <c r="A879" s="14">
        <v>947</v>
      </c>
      <c r="B879" s="3" t="s">
        <v>1205</v>
      </c>
      <c r="C879" s="27" t="s">
        <v>429</v>
      </c>
      <c r="D879" s="27" t="s">
        <v>132</v>
      </c>
      <c r="E879" s="4" t="s">
        <v>2259</v>
      </c>
      <c r="F879" s="4" t="s">
        <v>2260</v>
      </c>
      <c r="G879" s="4" t="s">
        <v>1000</v>
      </c>
      <c r="H879" s="3" t="s">
        <v>1923</v>
      </c>
      <c r="I879" s="27">
        <v>20.651344000000002</v>
      </c>
      <c r="J879" s="27">
        <v>-101.38309599999999</v>
      </c>
      <c r="K879" s="3"/>
      <c r="L879" s="5" t="str">
        <f t="shared" si="28"/>
        <v>Ver en Google Maps</v>
      </c>
      <c r="M879" s="15">
        <v>2</v>
      </c>
      <c r="O879" s="1">
        <f>DAY(Tabla1[[#This Row],[Fecha de rev]])</f>
        <v>0</v>
      </c>
      <c r="P879" s="1">
        <f>MONTH(Tabla1[[#This Row],[Fecha de rev]])</f>
        <v>1</v>
      </c>
      <c r="Q879" s="1">
        <f>YEAR(Tabla1[[#This Row],[Fecha de rev]])</f>
        <v>1900</v>
      </c>
      <c r="Z879" s="1" t="str">
        <f>IF(Tabla1[[#This Row],[Bajada]] &lt; 14, "no", "si")</f>
        <v>no</v>
      </c>
      <c r="AF879" s="1"/>
    </row>
    <row r="880" spans="1:32" x14ac:dyDescent="0.2">
      <c r="A880" s="14">
        <v>951</v>
      </c>
      <c r="B880" s="3" t="s">
        <v>1205</v>
      </c>
      <c r="C880" s="27" t="s">
        <v>429</v>
      </c>
      <c r="D880" s="27" t="s">
        <v>132</v>
      </c>
      <c r="E880" s="4" t="s">
        <v>2261</v>
      </c>
      <c r="F880" s="4" t="s">
        <v>2262</v>
      </c>
      <c r="G880" s="4" t="s">
        <v>2329</v>
      </c>
      <c r="H880" s="3" t="s">
        <v>1923</v>
      </c>
      <c r="I880" s="27">
        <v>20.647120000000001</v>
      </c>
      <c r="J880" s="27">
        <v>-101.34528299999999</v>
      </c>
      <c r="K880" s="3"/>
      <c r="L880" s="5" t="str">
        <f t="shared" si="28"/>
        <v>Ver en Google Maps</v>
      </c>
      <c r="M880" s="15">
        <v>3</v>
      </c>
      <c r="O880" s="1">
        <f>DAY(Tabla1[[#This Row],[Fecha de rev]])</f>
        <v>0</v>
      </c>
      <c r="P880" s="1">
        <f>MONTH(Tabla1[[#This Row],[Fecha de rev]])</f>
        <v>1</v>
      </c>
      <c r="Q880" s="1">
        <f>YEAR(Tabla1[[#This Row],[Fecha de rev]])</f>
        <v>1900</v>
      </c>
      <c r="Z880" s="1" t="str">
        <f>IF(Tabla1[[#This Row],[Bajada]] &lt; 14, "no", "si")</f>
        <v>no</v>
      </c>
      <c r="AF880" s="1"/>
    </row>
    <row r="881" spans="1:32" x14ac:dyDescent="0.2">
      <c r="A881" s="14">
        <v>963</v>
      </c>
      <c r="B881" s="3" t="s">
        <v>1205</v>
      </c>
      <c r="C881" s="27" t="s">
        <v>87</v>
      </c>
      <c r="D881" s="27" t="s">
        <v>782</v>
      </c>
      <c r="E881" s="4" t="s">
        <v>2263</v>
      </c>
      <c r="F881" s="4" t="s">
        <v>2264</v>
      </c>
      <c r="G881" s="4" t="s">
        <v>2406</v>
      </c>
      <c r="H881" s="3" t="s">
        <v>1923</v>
      </c>
      <c r="I881" s="27">
        <v>20.686834000000001</v>
      </c>
      <c r="J881" s="27">
        <v>-101.357274</v>
      </c>
      <c r="K881" s="3"/>
      <c r="L881" s="5" t="str">
        <f t="shared" si="28"/>
        <v>Ver en Google Maps</v>
      </c>
      <c r="M881" s="15">
        <v>4</v>
      </c>
      <c r="O881" s="1">
        <f>DAY(Tabla1[[#This Row],[Fecha de rev]])</f>
        <v>0</v>
      </c>
      <c r="P881" s="1">
        <f>MONTH(Tabla1[[#This Row],[Fecha de rev]])</f>
        <v>1</v>
      </c>
      <c r="Q881" s="1">
        <f>YEAR(Tabla1[[#This Row],[Fecha de rev]])</f>
        <v>1900</v>
      </c>
      <c r="Z881" s="1" t="str">
        <f>IF(Tabla1[[#This Row],[Bajada]] &lt; 14, "no", "si")</f>
        <v>no</v>
      </c>
      <c r="AF881" s="1"/>
    </row>
    <row r="882" spans="1:32" x14ac:dyDescent="0.2">
      <c r="A882" s="14">
        <v>964</v>
      </c>
      <c r="B882" s="3" t="s">
        <v>1205</v>
      </c>
      <c r="C882" s="27" t="s">
        <v>429</v>
      </c>
      <c r="D882" s="27" t="s">
        <v>336</v>
      </c>
      <c r="E882" s="4" t="s">
        <v>2265</v>
      </c>
      <c r="F882" s="4" t="s">
        <v>2266</v>
      </c>
      <c r="G882" s="4" t="s">
        <v>2318</v>
      </c>
      <c r="H882" s="3" t="s">
        <v>1923</v>
      </c>
      <c r="I882" s="27">
        <v>20.67869</v>
      </c>
      <c r="J882" s="27">
        <v>-101.370257</v>
      </c>
      <c r="K882" s="3"/>
      <c r="L882" s="5" t="str">
        <f t="shared" si="28"/>
        <v>Ver en Google Maps</v>
      </c>
      <c r="M882" s="15">
        <v>2</v>
      </c>
      <c r="O882" s="1">
        <f>DAY(Tabla1[[#This Row],[Fecha de rev]])</f>
        <v>0</v>
      </c>
      <c r="P882" s="1">
        <f>MONTH(Tabla1[[#This Row],[Fecha de rev]])</f>
        <v>1</v>
      </c>
      <c r="Q882" s="1">
        <f>YEAR(Tabla1[[#This Row],[Fecha de rev]])</f>
        <v>1900</v>
      </c>
      <c r="Z882" s="1" t="str">
        <f>IF(Tabla1[[#This Row],[Bajada]] &lt; 14, "no", "si")</f>
        <v>no</v>
      </c>
      <c r="AF882" s="1"/>
    </row>
    <row r="883" spans="1:32" x14ac:dyDescent="0.2">
      <c r="A883" s="14">
        <v>965</v>
      </c>
      <c r="B883" s="3" t="s">
        <v>1205</v>
      </c>
      <c r="C883" s="27" t="s">
        <v>14</v>
      </c>
      <c r="D883" s="27" t="s">
        <v>404</v>
      </c>
      <c r="E883" s="4" t="s">
        <v>2267</v>
      </c>
      <c r="F883" s="4" t="s">
        <v>2268</v>
      </c>
      <c r="G883" s="4" t="s">
        <v>2391</v>
      </c>
      <c r="H883" s="3" t="s">
        <v>1923</v>
      </c>
      <c r="I883" s="27">
        <v>20.693390000000001</v>
      </c>
      <c r="J883" s="27">
        <v>-101.3523</v>
      </c>
      <c r="K883" s="3"/>
      <c r="L883" s="5" t="str">
        <f t="shared" si="28"/>
        <v>Ver en Google Maps</v>
      </c>
      <c r="M883" s="15">
        <v>1</v>
      </c>
      <c r="O883" s="1">
        <f>DAY(Tabla1[[#This Row],[Fecha de rev]])</f>
        <v>0</v>
      </c>
      <c r="P883" s="1">
        <f>MONTH(Tabla1[[#This Row],[Fecha de rev]])</f>
        <v>1</v>
      </c>
      <c r="Q883" s="1">
        <f>YEAR(Tabla1[[#This Row],[Fecha de rev]])</f>
        <v>1900</v>
      </c>
      <c r="Z883" s="1" t="str">
        <f>IF(Tabla1[[#This Row],[Bajada]] &lt; 14, "no", "si")</f>
        <v>no</v>
      </c>
      <c r="AF883" s="1"/>
    </row>
    <row r="884" spans="1:32" x14ac:dyDescent="0.2">
      <c r="A884" s="14">
        <v>1000</v>
      </c>
      <c r="B884" s="3" t="s">
        <v>1205</v>
      </c>
      <c r="C884" s="27" t="s">
        <v>87</v>
      </c>
      <c r="D884" s="27" t="s">
        <v>805</v>
      </c>
      <c r="E884" s="4" t="s">
        <v>2269</v>
      </c>
      <c r="F884" s="4" t="s">
        <v>2270</v>
      </c>
      <c r="G884" s="4" t="s">
        <v>2410</v>
      </c>
      <c r="H884" s="3" t="s">
        <v>1923</v>
      </c>
      <c r="I884" s="27">
        <v>20.666156000000001</v>
      </c>
      <c r="J884" s="27">
        <v>-101.372714</v>
      </c>
      <c r="K884" s="3" t="s">
        <v>139</v>
      </c>
      <c r="L884" s="5" t="str">
        <f t="shared" si="28"/>
        <v>Ver en Google Maps</v>
      </c>
      <c r="M884" s="15">
        <v>2</v>
      </c>
      <c r="N884" s="7"/>
      <c r="O884" s="1">
        <f>DAY(Tabla1[[#This Row],[Fecha de rev]])</f>
        <v>0</v>
      </c>
      <c r="P884" s="1">
        <f>MONTH(Tabla1[[#This Row],[Fecha de rev]])</f>
        <v>1</v>
      </c>
      <c r="Q884" s="1">
        <f>YEAR(Tabla1[[#This Row],[Fecha de rev]])</f>
        <v>1900</v>
      </c>
      <c r="R884" s="1">
        <v>2</v>
      </c>
      <c r="S884" s="1" t="s">
        <v>138</v>
      </c>
      <c r="T884" s="1" t="s">
        <v>138</v>
      </c>
      <c r="U884" s="1" t="s">
        <v>138</v>
      </c>
      <c r="V884" s="1" t="s">
        <v>138</v>
      </c>
      <c r="W884" s="1" t="s">
        <v>138</v>
      </c>
      <c r="X884" s="1" t="s">
        <v>138</v>
      </c>
      <c r="Y884" s="1" t="s">
        <v>138</v>
      </c>
      <c r="Z884" s="1" t="str">
        <f>IF(Tabla1[[#This Row],[Bajada]] &lt; 14, "no", "si")</f>
        <v>no</v>
      </c>
      <c r="AC884" s="2" t="s">
        <v>2446</v>
      </c>
      <c r="AD884" s="2" t="s">
        <v>2437</v>
      </c>
      <c r="AE884" s="1">
        <f t="shared" si="29"/>
        <v>7</v>
      </c>
      <c r="AF884" s="1"/>
    </row>
    <row r="885" spans="1:32" x14ac:dyDescent="0.2">
      <c r="A885" s="14">
        <v>1001</v>
      </c>
      <c r="B885" s="3" t="s">
        <v>1205</v>
      </c>
      <c r="C885" s="27" t="s">
        <v>87</v>
      </c>
      <c r="D885" s="27" t="s">
        <v>805</v>
      </c>
      <c r="E885" s="4" t="s">
        <v>2271</v>
      </c>
      <c r="F885" s="4" t="s">
        <v>2272</v>
      </c>
      <c r="G885" s="4" t="s">
        <v>2411</v>
      </c>
      <c r="H885" s="3" t="s">
        <v>1923</v>
      </c>
      <c r="I885" s="27">
        <v>20.666585999999999</v>
      </c>
      <c r="J885" s="27">
        <v>-101.35790299999999</v>
      </c>
      <c r="K885" s="3"/>
      <c r="L885" s="5" t="str">
        <f t="shared" si="28"/>
        <v>Ver en Google Maps</v>
      </c>
      <c r="M885" s="15">
        <v>2</v>
      </c>
      <c r="O885" s="1">
        <f>DAY(Tabla1[[#This Row],[Fecha de rev]])</f>
        <v>0</v>
      </c>
      <c r="P885" s="1">
        <f>MONTH(Tabla1[[#This Row],[Fecha de rev]])</f>
        <v>1</v>
      </c>
      <c r="Q885" s="1">
        <f>YEAR(Tabla1[[#This Row],[Fecha de rev]])</f>
        <v>1900</v>
      </c>
      <c r="Z885" s="1" t="str">
        <f>IF(Tabla1[[#This Row],[Bajada]] &lt; 14, "no", "si")</f>
        <v>no</v>
      </c>
      <c r="AF885" s="1"/>
    </row>
    <row r="886" spans="1:32" x14ac:dyDescent="0.2">
      <c r="A886" s="14">
        <v>1009</v>
      </c>
      <c r="B886" s="3" t="s">
        <v>1205</v>
      </c>
      <c r="C886" s="27" t="s">
        <v>87</v>
      </c>
      <c r="D886" s="27" t="s">
        <v>1773</v>
      </c>
      <c r="E886" s="4" t="s">
        <v>2273</v>
      </c>
      <c r="F886" s="4" t="s">
        <v>2274</v>
      </c>
      <c r="G886" s="4" t="s">
        <v>2412</v>
      </c>
      <c r="H886" s="3" t="s">
        <v>1923</v>
      </c>
      <c r="I886" s="27">
        <v>20.653092000000001</v>
      </c>
      <c r="J886" s="27">
        <v>-101.338616</v>
      </c>
      <c r="K886" s="3" t="s">
        <v>3058</v>
      </c>
      <c r="L886" s="5" t="str">
        <f t="shared" si="28"/>
        <v>Ver en Google Maps</v>
      </c>
      <c r="M886" s="15">
        <v>2</v>
      </c>
      <c r="N886" s="7"/>
      <c r="O886" s="1">
        <f>DAY(Tabla1[[#This Row],[Fecha de rev]])</f>
        <v>0</v>
      </c>
      <c r="P886" s="1">
        <f>MONTH(Tabla1[[#This Row],[Fecha de rev]])</f>
        <v>1</v>
      </c>
      <c r="Q886" s="1">
        <f>YEAR(Tabla1[[#This Row],[Fecha de rev]])</f>
        <v>1900</v>
      </c>
      <c r="R886" s="1">
        <v>2</v>
      </c>
      <c r="Z886" s="1" t="str">
        <f>IF(Tabla1[[#This Row],[Bajada]] &lt; 14, "no", "si")</f>
        <v>no</v>
      </c>
      <c r="AC886" s="2" t="s">
        <v>968</v>
      </c>
      <c r="AD886" s="2" t="s">
        <v>2437</v>
      </c>
      <c r="AE886" s="1">
        <f t="shared" si="29"/>
        <v>0</v>
      </c>
      <c r="AF886" s="1"/>
    </row>
    <row r="887" spans="1:32" x14ac:dyDescent="0.2">
      <c r="A887" s="14">
        <v>1019</v>
      </c>
      <c r="B887" s="3" t="s">
        <v>1205</v>
      </c>
      <c r="C887" s="27" t="s">
        <v>87</v>
      </c>
      <c r="D887" s="27" t="s">
        <v>805</v>
      </c>
      <c r="E887" s="4" t="s">
        <v>2275</v>
      </c>
      <c r="F887" s="4" t="s">
        <v>2276</v>
      </c>
      <c r="G887" s="4" t="s">
        <v>2319</v>
      </c>
      <c r="H887" s="3" t="s">
        <v>1923</v>
      </c>
      <c r="I887" s="27">
        <v>20.671585</v>
      </c>
      <c r="J887" s="27">
        <v>-101.355632</v>
      </c>
      <c r="K887" s="3"/>
      <c r="L887" s="5" t="str">
        <f t="shared" si="28"/>
        <v>Ver en Google Maps</v>
      </c>
      <c r="M887" s="15">
        <v>2</v>
      </c>
      <c r="O887" s="1">
        <f>DAY(Tabla1[[#This Row],[Fecha de rev]])</f>
        <v>0</v>
      </c>
      <c r="P887" s="1">
        <f>MONTH(Tabla1[[#This Row],[Fecha de rev]])</f>
        <v>1</v>
      </c>
      <c r="Q887" s="1">
        <f>YEAR(Tabla1[[#This Row],[Fecha de rev]])</f>
        <v>1900</v>
      </c>
      <c r="Z887" s="1" t="str">
        <f>IF(Tabla1[[#This Row],[Bajada]] &lt; 14, "no", "si")</f>
        <v>no</v>
      </c>
      <c r="AF887" s="1"/>
    </row>
    <row r="888" spans="1:32" x14ac:dyDescent="0.2">
      <c r="A888" s="14">
        <v>1046</v>
      </c>
      <c r="B888" s="3" t="s">
        <v>1205</v>
      </c>
      <c r="C888" s="27" t="s">
        <v>87</v>
      </c>
      <c r="D888" s="27" t="s">
        <v>805</v>
      </c>
      <c r="E888" s="4" t="s">
        <v>2277</v>
      </c>
      <c r="F888" s="4" t="s">
        <v>2278</v>
      </c>
      <c r="G888" s="4" t="s">
        <v>2413</v>
      </c>
      <c r="H888" s="3" t="s">
        <v>1923</v>
      </c>
      <c r="I888" s="27">
        <v>20.721</v>
      </c>
      <c r="J888" s="27">
        <v>-101.365641</v>
      </c>
      <c r="K888" s="3"/>
      <c r="L888" s="5" t="str">
        <f t="shared" si="28"/>
        <v>Ver en Google Maps</v>
      </c>
      <c r="M888" s="15">
        <v>3</v>
      </c>
      <c r="O888" s="1">
        <f>DAY(Tabla1[[#This Row],[Fecha de rev]])</f>
        <v>0</v>
      </c>
      <c r="P888" s="1">
        <f>MONTH(Tabla1[[#This Row],[Fecha de rev]])</f>
        <v>1</v>
      </c>
      <c r="Q888" s="1">
        <f>YEAR(Tabla1[[#This Row],[Fecha de rev]])</f>
        <v>1900</v>
      </c>
      <c r="Z888" s="1" t="str">
        <f>IF(Tabla1[[#This Row],[Bajada]] &lt; 14, "no", "si")</f>
        <v>no</v>
      </c>
      <c r="AF888" s="1"/>
    </row>
    <row r="889" spans="1:32" x14ac:dyDescent="0.2">
      <c r="A889" s="14">
        <v>1050</v>
      </c>
      <c r="B889" s="3" t="s">
        <v>1205</v>
      </c>
      <c r="C889" s="27" t="s">
        <v>87</v>
      </c>
      <c r="D889" s="27" t="s">
        <v>805</v>
      </c>
      <c r="E889" s="4" t="s">
        <v>2279</v>
      </c>
      <c r="F889" s="4" t="s">
        <v>2280</v>
      </c>
      <c r="G889" s="4" t="s">
        <v>2398</v>
      </c>
      <c r="H889" s="3" t="s">
        <v>1923</v>
      </c>
      <c r="I889" s="27">
        <v>20.64386</v>
      </c>
      <c r="J889" s="27">
        <v>-101.390384</v>
      </c>
      <c r="K889" s="3" t="s">
        <v>139</v>
      </c>
      <c r="L889" s="5" t="str">
        <f t="shared" si="28"/>
        <v>Ver en Google Maps</v>
      </c>
      <c r="M889" s="15">
        <v>2</v>
      </c>
      <c r="N889" s="7"/>
      <c r="O889" s="1">
        <f>DAY(Tabla1[[#This Row],[Fecha de rev]])</f>
        <v>0</v>
      </c>
      <c r="P889" s="1">
        <f>MONTH(Tabla1[[#This Row],[Fecha de rev]])</f>
        <v>1</v>
      </c>
      <c r="Q889" s="1">
        <f>YEAR(Tabla1[[#This Row],[Fecha de rev]])</f>
        <v>1900</v>
      </c>
      <c r="R889" s="1">
        <v>2</v>
      </c>
      <c r="S889" s="1" t="s">
        <v>138</v>
      </c>
      <c r="T889" s="1" t="s">
        <v>138</v>
      </c>
      <c r="U889" s="1" t="s">
        <v>138</v>
      </c>
      <c r="V889" s="1" t="s">
        <v>138</v>
      </c>
      <c r="W889" s="1" t="s">
        <v>138</v>
      </c>
      <c r="X889" s="1" t="s">
        <v>138</v>
      </c>
      <c r="Y889" s="1" t="s">
        <v>138</v>
      </c>
      <c r="Z889" s="1" t="str">
        <f>IF(Tabla1[[#This Row],[Bajada]] &lt; 14, "no", "si")</f>
        <v>no</v>
      </c>
      <c r="AC889" s="2" t="s">
        <v>2444</v>
      </c>
      <c r="AD889" s="2" t="s">
        <v>2437</v>
      </c>
      <c r="AE889" s="1">
        <f t="shared" si="29"/>
        <v>7</v>
      </c>
      <c r="AF889" s="1"/>
    </row>
    <row r="890" spans="1:32" x14ac:dyDescent="0.2">
      <c r="A890" s="14">
        <v>1052</v>
      </c>
      <c r="B890" s="3" t="s">
        <v>1205</v>
      </c>
      <c r="C890" s="27" t="s">
        <v>87</v>
      </c>
      <c r="D890" s="27" t="s">
        <v>404</v>
      </c>
      <c r="E890" s="4" t="s">
        <v>2281</v>
      </c>
      <c r="F890" s="4" t="s">
        <v>2282</v>
      </c>
      <c r="G890" s="4" t="s">
        <v>2320</v>
      </c>
      <c r="H890" s="3" t="s">
        <v>1923</v>
      </c>
      <c r="I890" s="27">
        <v>20.643791</v>
      </c>
      <c r="J890" s="27">
        <v>-101.389595</v>
      </c>
      <c r="K890" s="3" t="s">
        <v>139</v>
      </c>
      <c r="L890" s="5" t="str">
        <f t="shared" si="28"/>
        <v>Ver en Google Maps</v>
      </c>
      <c r="M890" s="15">
        <v>2</v>
      </c>
      <c r="N890" s="7"/>
      <c r="O890" s="1">
        <f>DAY(Tabla1[[#This Row],[Fecha de rev]])</f>
        <v>0</v>
      </c>
      <c r="P890" s="1">
        <f>MONTH(Tabla1[[#This Row],[Fecha de rev]])</f>
        <v>1</v>
      </c>
      <c r="Q890" s="1">
        <f>YEAR(Tabla1[[#This Row],[Fecha de rev]])</f>
        <v>1900</v>
      </c>
      <c r="R890" s="1">
        <v>2</v>
      </c>
      <c r="S890" s="1" t="s">
        <v>138</v>
      </c>
      <c r="T890" s="1" t="s">
        <v>138</v>
      </c>
      <c r="U890" s="1" t="s">
        <v>138</v>
      </c>
      <c r="V890" s="1" t="s">
        <v>138</v>
      </c>
      <c r="W890" s="1" t="s">
        <v>138</v>
      </c>
      <c r="X890" s="1" t="s">
        <v>138</v>
      </c>
      <c r="Y890" s="1" t="s">
        <v>138</v>
      </c>
      <c r="Z890" s="1" t="str">
        <f>IF(Tabla1[[#This Row],[Bajada]] &lt; 14, "no", "si")</f>
        <v>no</v>
      </c>
      <c r="AC890" s="2" t="s">
        <v>968</v>
      </c>
      <c r="AD890" s="2" t="s">
        <v>2437</v>
      </c>
      <c r="AE890" s="1">
        <f t="shared" si="29"/>
        <v>7</v>
      </c>
      <c r="AF890" s="1"/>
    </row>
    <row r="891" spans="1:32" x14ac:dyDescent="0.2">
      <c r="A891" s="14">
        <v>1053</v>
      </c>
      <c r="B891" s="3" t="s">
        <v>1205</v>
      </c>
      <c r="C891" s="27" t="s">
        <v>87</v>
      </c>
      <c r="D891" s="27" t="s">
        <v>842</v>
      </c>
      <c r="E891" s="4" t="s">
        <v>2283</v>
      </c>
      <c r="F891" s="4" t="s">
        <v>2284</v>
      </c>
      <c r="G891" s="4" t="s">
        <v>2321</v>
      </c>
      <c r="H891" s="3" t="s">
        <v>1923</v>
      </c>
      <c r="I891" s="27">
        <v>20.643896000000002</v>
      </c>
      <c r="J891" s="27">
        <v>-101.38999200000001</v>
      </c>
      <c r="K891" s="3" t="s">
        <v>139</v>
      </c>
      <c r="L891" s="5" t="str">
        <f t="shared" si="28"/>
        <v>Ver en Google Maps</v>
      </c>
      <c r="M891" s="15">
        <v>2</v>
      </c>
      <c r="N891" s="7"/>
      <c r="O891" s="1">
        <f>DAY(Tabla1[[#This Row],[Fecha de rev]])</f>
        <v>0</v>
      </c>
      <c r="P891" s="1">
        <f>MONTH(Tabla1[[#This Row],[Fecha de rev]])</f>
        <v>1</v>
      </c>
      <c r="Q891" s="1">
        <f>YEAR(Tabla1[[#This Row],[Fecha de rev]])</f>
        <v>1900</v>
      </c>
      <c r="R891" s="1">
        <v>2</v>
      </c>
      <c r="S891" s="1" t="s">
        <v>138</v>
      </c>
      <c r="T891" s="1" t="s">
        <v>138</v>
      </c>
      <c r="U891" s="1" t="s">
        <v>138</v>
      </c>
      <c r="V891" s="1" t="s">
        <v>138</v>
      </c>
      <c r="W891" s="1" t="s">
        <v>138</v>
      </c>
      <c r="X891" s="1" t="s">
        <v>138</v>
      </c>
      <c r="Y891" s="1" t="s">
        <v>138</v>
      </c>
      <c r="Z891" s="1" t="str">
        <f>IF(Tabla1[[#This Row],[Bajada]] &lt; 14, "no", "si")</f>
        <v>no</v>
      </c>
      <c r="AC891" s="2" t="s">
        <v>968</v>
      </c>
      <c r="AD891" s="2" t="s">
        <v>2437</v>
      </c>
      <c r="AE891" s="1">
        <f t="shared" si="29"/>
        <v>7</v>
      </c>
      <c r="AF891" s="1"/>
    </row>
    <row r="892" spans="1:32" x14ac:dyDescent="0.2">
      <c r="A892" s="14">
        <v>1075</v>
      </c>
      <c r="B892" s="3" t="s">
        <v>1205</v>
      </c>
      <c r="C892" s="27" t="s">
        <v>429</v>
      </c>
      <c r="D892" s="27" t="s">
        <v>132</v>
      </c>
      <c r="E892" s="4" t="s">
        <v>2285</v>
      </c>
      <c r="F892" s="4" t="s">
        <v>2286</v>
      </c>
      <c r="G892" s="4" t="s">
        <v>2322</v>
      </c>
      <c r="H892" s="3" t="s">
        <v>1923</v>
      </c>
      <c r="I892" s="27">
        <v>20.660352</v>
      </c>
      <c r="J892" s="27">
        <v>-101.336877</v>
      </c>
      <c r="K892" s="3"/>
      <c r="L892" s="5" t="str">
        <f t="shared" si="28"/>
        <v>Ver en Google Maps</v>
      </c>
      <c r="M892" s="15">
        <v>2</v>
      </c>
      <c r="O892" s="1">
        <f>DAY(Tabla1[[#This Row],[Fecha de rev]])</f>
        <v>0</v>
      </c>
      <c r="P892" s="1">
        <f>MONTH(Tabla1[[#This Row],[Fecha de rev]])</f>
        <v>1</v>
      </c>
      <c r="Q892" s="1">
        <f>YEAR(Tabla1[[#This Row],[Fecha de rev]])</f>
        <v>1900</v>
      </c>
      <c r="Z892" s="1" t="str">
        <f>IF(Tabla1[[#This Row],[Bajada]] &lt; 14, "no", "si")</f>
        <v>no</v>
      </c>
      <c r="AF892" s="1"/>
    </row>
    <row r="893" spans="1:32" x14ac:dyDescent="0.2">
      <c r="A893" s="14">
        <v>1085</v>
      </c>
      <c r="B893" s="3" t="s">
        <v>1205</v>
      </c>
      <c r="C893" s="27" t="s">
        <v>18</v>
      </c>
      <c r="D893" s="27" t="s">
        <v>404</v>
      </c>
      <c r="E893" s="4" t="s">
        <v>2287</v>
      </c>
      <c r="F893" s="4" t="s">
        <v>2288</v>
      </c>
      <c r="G893" s="4" t="s">
        <v>2323</v>
      </c>
      <c r="H893" s="3" t="s">
        <v>1923</v>
      </c>
      <c r="I893" s="27">
        <v>20.720413000000001</v>
      </c>
      <c r="J893" s="27">
        <v>-101.32916899999999</v>
      </c>
      <c r="K893" s="3"/>
      <c r="L893" s="5" t="str">
        <f t="shared" si="28"/>
        <v>Ver en Google Maps</v>
      </c>
      <c r="M893" s="15">
        <v>2</v>
      </c>
      <c r="O893" s="1">
        <f>DAY(Tabla1[[#This Row],[Fecha de rev]])</f>
        <v>0</v>
      </c>
      <c r="P893" s="1">
        <f>MONTH(Tabla1[[#This Row],[Fecha de rev]])</f>
        <v>1</v>
      </c>
      <c r="Q893" s="1">
        <f>YEAR(Tabla1[[#This Row],[Fecha de rev]])</f>
        <v>1900</v>
      </c>
      <c r="Z893" s="1" t="str">
        <f>IF(Tabla1[[#This Row],[Bajada]] &lt; 14, "no", "si")</f>
        <v>no</v>
      </c>
      <c r="AF893" s="1"/>
    </row>
    <row r="894" spans="1:32" x14ac:dyDescent="0.2">
      <c r="A894" s="14">
        <v>1091</v>
      </c>
      <c r="B894" s="3" t="s">
        <v>1205</v>
      </c>
      <c r="C894" s="27" t="s">
        <v>426</v>
      </c>
      <c r="D894" s="27" t="s">
        <v>404</v>
      </c>
      <c r="E894" s="4" t="s">
        <v>2289</v>
      </c>
      <c r="F894" s="4" t="s">
        <v>2290</v>
      </c>
      <c r="G894" s="4" t="s">
        <v>360</v>
      </c>
      <c r="H894" s="3" t="s">
        <v>1923</v>
      </c>
      <c r="I894" s="27">
        <v>20.672595999999999</v>
      </c>
      <c r="J894" s="27">
        <v>-101.34747299999999</v>
      </c>
      <c r="K894" s="3"/>
      <c r="L894" s="5" t="str">
        <f t="shared" si="28"/>
        <v>Ver en Google Maps</v>
      </c>
      <c r="M894" s="15">
        <v>3</v>
      </c>
      <c r="O894" s="1">
        <f>DAY(Tabla1[[#This Row],[Fecha de rev]])</f>
        <v>0</v>
      </c>
      <c r="P894" s="1">
        <f>MONTH(Tabla1[[#This Row],[Fecha de rev]])</f>
        <v>1</v>
      </c>
      <c r="Q894" s="1">
        <f>YEAR(Tabla1[[#This Row],[Fecha de rev]])</f>
        <v>1900</v>
      </c>
      <c r="Z894" s="1" t="str">
        <f>IF(Tabla1[[#This Row],[Bajada]] &lt; 14, "no", "si")</f>
        <v>no</v>
      </c>
      <c r="AF894" s="1"/>
    </row>
    <row r="895" spans="1:32" x14ac:dyDescent="0.2">
      <c r="A895" s="14">
        <v>1093</v>
      </c>
      <c r="B895" s="3" t="s">
        <v>1205</v>
      </c>
      <c r="C895" s="27" t="s">
        <v>14</v>
      </c>
      <c r="D895" s="27" t="s">
        <v>404</v>
      </c>
      <c r="E895" s="4" t="s">
        <v>2291</v>
      </c>
      <c r="F895" s="4" t="s">
        <v>2292</v>
      </c>
      <c r="G895" s="4" t="s">
        <v>2324</v>
      </c>
      <c r="H895" s="3" t="s">
        <v>1923</v>
      </c>
      <c r="I895" s="27">
        <v>20.689312000000001</v>
      </c>
      <c r="J895" s="27">
        <v>-101.355498</v>
      </c>
      <c r="K895" s="3"/>
      <c r="L895" s="5" t="str">
        <f t="shared" si="28"/>
        <v>Ver en Google Maps</v>
      </c>
      <c r="M895" s="15">
        <v>1</v>
      </c>
      <c r="O895" s="1">
        <f>DAY(Tabla1[[#This Row],[Fecha de rev]])</f>
        <v>0</v>
      </c>
      <c r="P895" s="1">
        <f>MONTH(Tabla1[[#This Row],[Fecha de rev]])</f>
        <v>1</v>
      </c>
      <c r="Q895" s="1">
        <f>YEAR(Tabla1[[#This Row],[Fecha de rev]])</f>
        <v>1900</v>
      </c>
      <c r="Z895" s="1" t="str">
        <f>IF(Tabla1[[#This Row],[Bajada]] &lt; 14, "no", "si")</f>
        <v>no</v>
      </c>
      <c r="AF895" s="1"/>
    </row>
    <row r="896" spans="1:32" x14ac:dyDescent="0.2">
      <c r="A896" s="14">
        <v>1096</v>
      </c>
      <c r="B896" s="3" t="s">
        <v>1205</v>
      </c>
      <c r="C896" s="27" t="s">
        <v>7</v>
      </c>
      <c r="D896" s="27" t="s">
        <v>404</v>
      </c>
      <c r="E896" s="4" t="s">
        <v>2293</v>
      </c>
      <c r="F896" s="4" t="s">
        <v>2294</v>
      </c>
      <c r="G896" s="4" t="s">
        <v>2414</v>
      </c>
      <c r="H896" s="3" t="s">
        <v>1923</v>
      </c>
      <c r="I896" s="27">
        <v>20.671575000000001</v>
      </c>
      <c r="J896" s="27">
        <v>-101.348878</v>
      </c>
      <c r="K896" s="3" t="s">
        <v>139</v>
      </c>
      <c r="L896" s="5" t="str">
        <f t="shared" si="28"/>
        <v>Ver en Google Maps</v>
      </c>
      <c r="M896" s="15">
        <v>1</v>
      </c>
      <c r="N896" s="7"/>
      <c r="O896" s="1">
        <f>DAY(Tabla1[[#This Row],[Fecha de rev]])</f>
        <v>0</v>
      </c>
      <c r="P896" s="1">
        <f>MONTH(Tabla1[[#This Row],[Fecha de rev]])</f>
        <v>1</v>
      </c>
      <c r="Q896" s="1">
        <f>YEAR(Tabla1[[#This Row],[Fecha de rev]])</f>
        <v>1900</v>
      </c>
      <c r="R896" s="1">
        <v>2</v>
      </c>
      <c r="S896" s="1" t="s">
        <v>138</v>
      </c>
      <c r="T896" s="1" t="s">
        <v>138</v>
      </c>
      <c r="U896" s="1" t="s">
        <v>138</v>
      </c>
      <c r="V896" s="1" t="s">
        <v>138</v>
      </c>
      <c r="W896" s="1" t="s">
        <v>138</v>
      </c>
      <c r="X896" s="1" t="s">
        <v>138</v>
      </c>
      <c r="Y896" s="1" t="s">
        <v>138</v>
      </c>
      <c r="Z896" s="1" t="str">
        <f>IF(Tabla1[[#This Row],[Bajada]] &lt; 14, "no", "si")</f>
        <v>no</v>
      </c>
      <c r="AC896" s="2" t="s">
        <v>968</v>
      </c>
      <c r="AD896" s="2" t="s">
        <v>2437</v>
      </c>
      <c r="AE896" s="1">
        <f t="shared" si="29"/>
        <v>7</v>
      </c>
      <c r="AF896" s="1"/>
    </row>
    <row r="897" spans="1:32" x14ac:dyDescent="0.2">
      <c r="A897" s="14">
        <v>1097</v>
      </c>
      <c r="B897" s="3" t="s">
        <v>1205</v>
      </c>
      <c r="C897" s="27" t="s">
        <v>14</v>
      </c>
      <c r="D897" s="27" t="s">
        <v>404</v>
      </c>
      <c r="E897" s="4" t="s">
        <v>2295</v>
      </c>
      <c r="F897" s="4" t="s">
        <v>2296</v>
      </c>
      <c r="G897" s="4" t="s">
        <v>2325</v>
      </c>
      <c r="H897" s="3" t="s">
        <v>1923</v>
      </c>
      <c r="I897" s="27">
        <v>20.688230000000001</v>
      </c>
      <c r="J897" s="27">
        <v>-101.34976</v>
      </c>
      <c r="K897" s="3"/>
      <c r="L897" s="5" t="str">
        <f t="shared" si="28"/>
        <v>Ver en Google Maps</v>
      </c>
      <c r="M897" s="15">
        <v>1</v>
      </c>
      <c r="O897" s="1">
        <f>DAY(Tabla1[[#This Row],[Fecha de rev]])</f>
        <v>0</v>
      </c>
      <c r="P897" s="1">
        <f>MONTH(Tabla1[[#This Row],[Fecha de rev]])</f>
        <v>1</v>
      </c>
      <c r="Q897" s="1">
        <f>YEAR(Tabla1[[#This Row],[Fecha de rev]])</f>
        <v>1900</v>
      </c>
      <c r="Z897" s="1" t="str">
        <f>IF(Tabla1[[#This Row],[Bajada]] &lt; 14, "no", "si")</f>
        <v>no</v>
      </c>
      <c r="AF897" s="1"/>
    </row>
    <row r="898" spans="1:32" x14ac:dyDescent="0.2">
      <c r="A898" s="14">
        <v>1102</v>
      </c>
      <c r="B898" s="3" t="s">
        <v>1205</v>
      </c>
      <c r="C898" s="27" t="s">
        <v>429</v>
      </c>
      <c r="D898" s="27" t="s">
        <v>336</v>
      </c>
      <c r="E898" s="4" t="s">
        <v>2297</v>
      </c>
      <c r="F898" s="4" t="s">
        <v>2298</v>
      </c>
      <c r="G898" s="4" t="s">
        <v>2397</v>
      </c>
      <c r="H898" s="3" t="s">
        <v>1923</v>
      </c>
      <c r="I898" s="27">
        <v>20.673047</v>
      </c>
      <c r="J898" s="27">
        <v>-101.33107800000001</v>
      </c>
      <c r="K898" s="3"/>
      <c r="L898" s="5" t="str">
        <f t="shared" si="28"/>
        <v>Ver en Google Maps</v>
      </c>
      <c r="M898" s="15">
        <v>2</v>
      </c>
      <c r="O898" s="1">
        <f>DAY(Tabla1[[#This Row],[Fecha de rev]])</f>
        <v>0</v>
      </c>
      <c r="P898" s="1">
        <f>MONTH(Tabla1[[#This Row],[Fecha de rev]])</f>
        <v>1</v>
      </c>
      <c r="Q898" s="1">
        <f>YEAR(Tabla1[[#This Row],[Fecha de rev]])</f>
        <v>1900</v>
      </c>
      <c r="Z898" s="1" t="str">
        <f>IF(Tabla1[[#This Row],[Bajada]] &lt; 14, "no", "si")</f>
        <v>no</v>
      </c>
      <c r="AF898" s="1"/>
    </row>
    <row r="899" spans="1:32" ht="12.75" thickBot="1" x14ac:dyDescent="0.25">
      <c r="A899" s="16">
        <v>1119</v>
      </c>
      <c r="B899" s="17" t="s">
        <v>1205</v>
      </c>
      <c r="C899" s="28" t="s">
        <v>18</v>
      </c>
      <c r="D899" s="28" t="s">
        <v>404</v>
      </c>
      <c r="E899" s="18" t="s">
        <v>2299</v>
      </c>
      <c r="F899" s="18" t="s">
        <v>2288</v>
      </c>
      <c r="G899" s="18" t="s">
        <v>2323</v>
      </c>
      <c r="H899" s="17" t="s">
        <v>1923</v>
      </c>
      <c r="I899" s="28">
        <v>20.72024</v>
      </c>
      <c r="J899" s="28">
        <v>-101.33228</v>
      </c>
      <c r="K899" s="17"/>
      <c r="L899" s="19" t="str">
        <f t="shared" si="28"/>
        <v>Ver en Google Maps</v>
      </c>
      <c r="M899" s="20">
        <v>2</v>
      </c>
      <c r="O899" s="1">
        <f>DAY(Tabla1[[#This Row],[Fecha de rev]])</f>
        <v>0</v>
      </c>
      <c r="P899" s="1">
        <f>MONTH(Tabla1[[#This Row],[Fecha de rev]])</f>
        <v>1</v>
      </c>
      <c r="Q899" s="1">
        <f>YEAR(Tabla1[[#This Row],[Fecha de rev]])</f>
        <v>1900</v>
      </c>
      <c r="Z899" s="1" t="str">
        <f>IF(Tabla1[[#This Row],[Bajada]] &lt; 14, "no", "si")</f>
        <v>no</v>
      </c>
      <c r="AF899" s="1"/>
    </row>
    <row r="900" spans="1:32" x14ac:dyDescent="0.2">
      <c r="A900" s="9">
        <v>17</v>
      </c>
      <c r="B900" s="10" t="s">
        <v>1205</v>
      </c>
      <c r="C900" s="26" t="s">
        <v>429</v>
      </c>
      <c r="D900" s="26" t="s">
        <v>15</v>
      </c>
      <c r="E900" s="26" t="s">
        <v>2448</v>
      </c>
      <c r="F900" s="11" t="s">
        <v>2449</v>
      </c>
      <c r="G900" s="11" t="s">
        <v>2637</v>
      </c>
      <c r="H900" s="11" t="s">
        <v>2450</v>
      </c>
      <c r="I900" s="26">
        <v>20.588695999999999</v>
      </c>
      <c r="J900" s="26">
        <v>-101.216317</v>
      </c>
      <c r="K900" s="10"/>
      <c r="L900" s="12" t="str">
        <f t="shared" si="28"/>
        <v>Ver en Google Maps</v>
      </c>
      <c r="M900" s="42">
        <v>1</v>
      </c>
      <c r="O900" s="1">
        <f>DAY(Tabla1[[#This Row],[Fecha de rev]])</f>
        <v>0</v>
      </c>
      <c r="P900" s="1">
        <f>MONTH(Tabla1[[#This Row],[Fecha de rev]])</f>
        <v>1</v>
      </c>
      <c r="Q900" s="1">
        <f>YEAR(Tabla1[[#This Row],[Fecha de rev]])</f>
        <v>1900</v>
      </c>
      <c r="Z900" s="1" t="str">
        <f>IF(Tabla1[[#This Row],[Bajada]] &lt; 14, "no", "si")</f>
        <v>no</v>
      </c>
      <c r="AF900" s="1"/>
    </row>
    <row r="901" spans="1:32" x14ac:dyDescent="0.2">
      <c r="A901" s="14">
        <v>18</v>
      </c>
      <c r="B901" s="3" t="s">
        <v>1205</v>
      </c>
      <c r="C901" s="27" t="s">
        <v>429</v>
      </c>
      <c r="D901" s="27" t="s">
        <v>15</v>
      </c>
      <c r="E901" s="27" t="s">
        <v>2451</v>
      </c>
      <c r="F901" s="4" t="s">
        <v>2452</v>
      </c>
      <c r="G901" s="4" t="s">
        <v>1786</v>
      </c>
      <c r="H901" s="4" t="s">
        <v>2450</v>
      </c>
      <c r="I901" s="27">
        <v>20.559449000000001</v>
      </c>
      <c r="J901" s="27">
        <v>-101.206067</v>
      </c>
      <c r="K901" s="3"/>
      <c r="L901" s="5" t="str">
        <f t="shared" si="28"/>
        <v>Ver en Google Maps</v>
      </c>
      <c r="M901" s="43">
        <v>2</v>
      </c>
      <c r="O901" s="1">
        <f>DAY(Tabla1[[#This Row],[Fecha de rev]])</f>
        <v>0</v>
      </c>
      <c r="P901" s="1">
        <f>MONTH(Tabla1[[#This Row],[Fecha de rev]])</f>
        <v>1</v>
      </c>
      <c r="Q901" s="1">
        <f>YEAR(Tabla1[[#This Row],[Fecha de rev]])</f>
        <v>1900</v>
      </c>
      <c r="Z901" s="1" t="str">
        <f>IF(Tabla1[[#This Row],[Bajada]] &lt; 14, "no", "si")</f>
        <v>no</v>
      </c>
      <c r="AF901" s="1"/>
    </row>
    <row r="902" spans="1:32" x14ac:dyDescent="0.2">
      <c r="A902" s="14">
        <v>19</v>
      </c>
      <c r="B902" s="3" t="s">
        <v>1205</v>
      </c>
      <c r="C902" s="27" t="s">
        <v>429</v>
      </c>
      <c r="D902" s="27" t="s">
        <v>15</v>
      </c>
      <c r="E902" s="27" t="s">
        <v>2453</v>
      </c>
      <c r="F902" s="4" t="s">
        <v>2454</v>
      </c>
      <c r="G902" s="4" t="s">
        <v>2308</v>
      </c>
      <c r="H902" s="4" t="s">
        <v>2450</v>
      </c>
      <c r="I902" s="27">
        <v>20.593619</v>
      </c>
      <c r="J902" s="27">
        <v>-101.194165</v>
      </c>
      <c r="K902" s="3" t="s">
        <v>139</v>
      </c>
      <c r="L902" s="5" t="str">
        <f t="shared" si="28"/>
        <v>Ver en Google Maps</v>
      </c>
      <c r="M902" s="43">
        <v>1</v>
      </c>
      <c r="N902" s="7"/>
      <c r="O902" s="1">
        <f>DAY(Tabla1[[#This Row],[Fecha de rev]])</f>
        <v>0</v>
      </c>
      <c r="P902" s="1">
        <f>MONTH(Tabla1[[#This Row],[Fecha de rev]])</f>
        <v>1</v>
      </c>
      <c r="Q902" s="1">
        <f>YEAR(Tabla1[[#This Row],[Fecha de rev]])</f>
        <v>1900</v>
      </c>
      <c r="R902" s="1">
        <v>2</v>
      </c>
      <c r="S902" s="1" t="s">
        <v>138</v>
      </c>
      <c r="T902" s="1" t="s">
        <v>138</v>
      </c>
      <c r="U902" s="1" t="s">
        <v>138</v>
      </c>
      <c r="V902" s="1" t="s">
        <v>138</v>
      </c>
      <c r="W902" s="1" t="s">
        <v>138</v>
      </c>
      <c r="X902" s="1" t="s">
        <v>138</v>
      </c>
      <c r="Y902" s="1" t="s">
        <v>138</v>
      </c>
      <c r="Z902" s="1" t="str">
        <f>IF(Tabla1[[#This Row],[Bajada]] &lt; 14, "no", "si")</f>
        <v>no</v>
      </c>
      <c r="AC902" s="2" t="s">
        <v>3025</v>
      </c>
      <c r="AD902" s="2" t="s">
        <v>957</v>
      </c>
      <c r="AE902" s="1">
        <f t="shared" ref="AE902:AE963" si="30">COUNTIF(S902:Z902, "si")</f>
        <v>7</v>
      </c>
      <c r="AF902" s="1"/>
    </row>
    <row r="903" spans="1:32" x14ac:dyDescent="0.2">
      <c r="A903" s="14">
        <v>20</v>
      </c>
      <c r="B903" s="3" t="s">
        <v>1205</v>
      </c>
      <c r="C903" s="27" t="s">
        <v>429</v>
      </c>
      <c r="D903" s="27" t="s">
        <v>16</v>
      </c>
      <c r="E903" s="27" t="s">
        <v>2455</v>
      </c>
      <c r="F903" s="4" t="s">
        <v>2456</v>
      </c>
      <c r="G903" s="4" t="s">
        <v>2638</v>
      </c>
      <c r="H903" s="4" t="s">
        <v>2450</v>
      </c>
      <c r="I903" s="27">
        <v>20.588165</v>
      </c>
      <c r="J903" s="27">
        <v>-101.21615300000001</v>
      </c>
      <c r="K903" s="3"/>
      <c r="L903" s="5" t="str">
        <f t="shared" si="28"/>
        <v>Ver en Google Maps</v>
      </c>
      <c r="M903" s="43">
        <v>2</v>
      </c>
      <c r="O903" s="1">
        <f>DAY(Tabla1[[#This Row],[Fecha de rev]])</f>
        <v>0</v>
      </c>
      <c r="P903" s="1">
        <f>MONTH(Tabla1[[#This Row],[Fecha de rev]])</f>
        <v>1</v>
      </c>
      <c r="Q903" s="1">
        <f>YEAR(Tabla1[[#This Row],[Fecha de rev]])</f>
        <v>1900</v>
      </c>
      <c r="Z903" s="1" t="str">
        <f>IF(Tabla1[[#This Row],[Bajada]] &lt; 14, "no", "si")</f>
        <v>no</v>
      </c>
      <c r="AF903" s="1"/>
    </row>
    <row r="904" spans="1:32" x14ac:dyDescent="0.2">
      <c r="A904" s="14">
        <v>21</v>
      </c>
      <c r="B904" s="3" t="s">
        <v>1205</v>
      </c>
      <c r="C904" s="27" t="s">
        <v>429</v>
      </c>
      <c r="D904" s="27" t="s">
        <v>16</v>
      </c>
      <c r="E904" s="27" t="s">
        <v>2457</v>
      </c>
      <c r="F904" s="4" t="s">
        <v>2458</v>
      </c>
      <c r="G904" s="4" t="s">
        <v>1790</v>
      </c>
      <c r="H904" s="4" t="s">
        <v>2450</v>
      </c>
      <c r="I904" s="27">
        <v>20.593267000000001</v>
      </c>
      <c r="J904" s="27">
        <v>-101.200383</v>
      </c>
      <c r="K904" s="3" t="s">
        <v>139</v>
      </c>
      <c r="L904" s="5" t="str">
        <f t="shared" si="28"/>
        <v>Ver en Google Maps</v>
      </c>
      <c r="M904" s="43">
        <v>2</v>
      </c>
      <c r="N904" s="7"/>
      <c r="O904" s="1">
        <f>DAY(Tabla1[[#This Row],[Fecha de rev]])</f>
        <v>0</v>
      </c>
      <c r="P904" s="1">
        <f>MONTH(Tabla1[[#This Row],[Fecha de rev]])</f>
        <v>1</v>
      </c>
      <c r="Q904" s="1">
        <f>YEAR(Tabla1[[#This Row],[Fecha de rev]])</f>
        <v>1900</v>
      </c>
      <c r="R904" s="1">
        <v>2</v>
      </c>
      <c r="S904" s="1" t="s">
        <v>138</v>
      </c>
      <c r="T904" s="1" t="s">
        <v>138</v>
      </c>
      <c r="U904" s="1" t="s">
        <v>138</v>
      </c>
      <c r="V904" s="1" t="s">
        <v>138</v>
      </c>
      <c r="W904" s="1" t="s">
        <v>138</v>
      </c>
      <c r="X904" s="1" t="s">
        <v>138</v>
      </c>
      <c r="Y904" s="1" t="s">
        <v>138</v>
      </c>
      <c r="Z904" s="1" t="str">
        <f>IF(Tabla1[[#This Row],[Bajada]] &lt; 14, "no", "si")</f>
        <v>no</v>
      </c>
      <c r="AC904" s="2" t="s">
        <v>968</v>
      </c>
      <c r="AD904" s="2" t="s">
        <v>957</v>
      </c>
      <c r="AE904" s="1">
        <f t="shared" si="30"/>
        <v>7</v>
      </c>
      <c r="AF904" s="1"/>
    </row>
    <row r="905" spans="1:32" x14ac:dyDescent="0.2">
      <c r="A905" s="14">
        <v>22</v>
      </c>
      <c r="B905" s="3" t="s">
        <v>1205</v>
      </c>
      <c r="C905" s="27" t="s">
        <v>14</v>
      </c>
      <c r="D905" s="27" t="s">
        <v>404</v>
      </c>
      <c r="E905" s="27" t="s">
        <v>2459</v>
      </c>
      <c r="F905" s="4" t="s">
        <v>2460</v>
      </c>
      <c r="G905" s="4" t="s">
        <v>1232</v>
      </c>
      <c r="H905" s="4" t="s">
        <v>2450</v>
      </c>
      <c r="I905" s="27">
        <v>20.573319999999999</v>
      </c>
      <c r="J905" s="27">
        <v>-101.194174</v>
      </c>
      <c r="K905" s="3" t="s">
        <v>139</v>
      </c>
      <c r="L905" s="5" t="str">
        <f t="shared" si="28"/>
        <v>Ver en Google Maps</v>
      </c>
      <c r="M905" s="43">
        <v>1</v>
      </c>
      <c r="N905" s="7"/>
      <c r="O905" s="1">
        <f>DAY(Tabla1[[#This Row],[Fecha de rev]])</f>
        <v>0</v>
      </c>
      <c r="P905" s="1">
        <f>MONTH(Tabla1[[#This Row],[Fecha de rev]])</f>
        <v>1</v>
      </c>
      <c r="Q905" s="1">
        <f>YEAR(Tabla1[[#This Row],[Fecha de rev]])</f>
        <v>1900</v>
      </c>
      <c r="R905" s="1">
        <v>2</v>
      </c>
      <c r="S905" s="1" t="s">
        <v>138</v>
      </c>
      <c r="T905" s="1" t="s">
        <v>138</v>
      </c>
      <c r="U905" s="1" t="s">
        <v>138</v>
      </c>
      <c r="V905" s="1" t="s">
        <v>138</v>
      </c>
      <c r="W905" s="1" t="s">
        <v>138</v>
      </c>
      <c r="X905" s="1" t="s">
        <v>138</v>
      </c>
      <c r="Y905" s="1" t="s">
        <v>138</v>
      </c>
      <c r="Z905" s="1" t="str">
        <f>IF(Tabla1[[#This Row],[Bajada]] &lt; 14, "no", "si")</f>
        <v>no</v>
      </c>
      <c r="AC905" s="2" t="s">
        <v>968</v>
      </c>
      <c r="AD905" s="2" t="s">
        <v>957</v>
      </c>
      <c r="AE905" s="1">
        <f t="shared" si="30"/>
        <v>7</v>
      </c>
      <c r="AF905" s="1"/>
    </row>
    <row r="906" spans="1:32" x14ac:dyDescent="0.2">
      <c r="A906" s="14">
        <v>23</v>
      </c>
      <c r="B906" s="3" t="s">
        <v>1205</v>
      </c>
      <c r="C906" s="27" t="s">
        <v>14</v>
      </c>
      <c r="D906" s="27" t="s">
        <v>404</v>
      </c>
      <c r="E906" s="27" t="s">
        <v>2461</v>
      </c>
      <c r="F906" s="4" t="s">
        <v>2462</v>
      </c>
      <c r="G906" s="4" t="s">
        <v>2639</v>
      </c>
      <c r="H906" s="4" t="s">
        <v>2450</v>
      </c>
      <c r="I906" s="27">
        <v>20.547091000000002</v>
      </c>
      <c r="J906" s="27">
        <v>-101.206521</v>
      </c>
      <c r="K906" s="3"/>
      <c r="L906" s="5" t="str">
        <f t="shared" si="28"/>
        <v>Ver en Google Maps</v>
      </c>
      <c r="M906" s="43">
        <v>1</v>
      </c>
      <c r="O906" s="1">
        <f>DAY(Tabla1[[#This Row],[Fecha de rev]])</f>
        <v>0</v>
      </c>
      <c r="P906" s="1">
        <f>MONTH(Tabla1[[#This Row],[Fecha de rev]])</f>
        <v>1</v>
      </c>
      <c r="Q906" s="1">
        <f>YEAR(Tabla1[[#This Row],[Fecha de rev]])</f>
        <v>1900</v>
      </c>
      <c r="Z906" s="1" t="str">
        <f>IF(Tabla1[[#This Row],[Bajada]] &lt; 14, "no", "si")</f>
        <v>no</v>
      </c>
      <c r="AF906" s="1"/>
    </row>
    <row r="907" spans="1:32" x14ac:dyDescent="0.2">
      <c r="A907" s="14">
        <v>24</v>
      </c>
      <c r="B907" s="3" t="s">
        <v>1205</v>
      </c>
      <c r="C907" s="27" t="s">
        <v>350</v>
      </c>
      <c r="D907" s="27" t="s">
        <v>404</v>
      </c>
      <c r="E907" s="27" t="s">
        <v>2463</v>
      </c>
      <c r="F907" s="4" t="s">
        <v>2464</v>
      </c>
      <c r="G907" s="4" t="s">
        <v>2640</v>
      </c>
      <c r="H907" s="4" t="s">
        <v>2450</v>
      </c>
      <c r="I907" s="27">
        <v>20.591663</v>
      </c>
      <c r="J907" s="27">
        <v>-101.187224</v>
      </c>
      <c r="K907" s="3" t="s">
        <v>139</v>
      </c>
      <c r="L907" s="5" t="str">
        <f t="shared" si="28"/>
        <v>Ver en Google Maps</v>
      </c>
      <c r="M907" s="43">
        <v>1</v>
      </c>
      <c r="N907" s="7"/>
      <c r="O907" s="1">
        <f>DAY(Tabla1[[#This Row],[Fecha de rev]])</f>
        <v>0</v>
      </c>
      <c r="P907" s="1">
        <f>MONTH(Tabla1[[#This Row],[Fecha de rev]])</f>
        <v>1</v>
      </c>
      <c r="Q907" s="1">
        <f>YEAR(Tabla1[[#This Row],[Fecha de rev]])</f>
        <v>1900</v>
      </c>
      <c r="R907" s="1">
        <v>2</v>
      </c>
      <c r="S907" s="1" t="s">
        <v>138</v>
      </c>
      <c r="T907" s="1" t="s">
        <v>138</v>
      </c>
      <c r="U907" s="1" t="s">
        <v>138</v>
      </c>
      <c r="V907" s="1" t="s">
        <v>138</v>
      </c>
      <c r="W907" s="1" t="s">
        <v>138</v>
      </c>
      <c r="X907" s="1" t="s">
        <v>138</v>
      </c>
      <c r="Y907" s="1" t="s">
        <v>138</v>
      </c>
      <c r="Z907" s="1" t="str">
        <f>IF(Tabla1[[#This Row],[Bajada]] &lt; 14, "no", "si")</f>
        <v>no</v>
      </c>
      <c r="AC907" s="2" t="s">
        <v>968</v>
      </c>
      <c r="AD907" s="2" t="s">
        <v>957</v>
      </c>
      <c r="AE907" s="1">
        <f t="shared" si="30"/>
        <v>7</v>
      </c>
      <c r="AF907" s="1"/>
    </row>
    <row r="908" spans="1:32" x14ac:dyDescent="0.2">
      <c r="A908" s="14">
        <v>25</v>
      </c>
      <c r="B908" s="3" t="s">
        <v>1205</v>
      </c>
      <c r="C908" s="27" t="s">
        <v>429</v>
      </c>
      <c r="D908" s="27" t="s">
        <v>16</v>
      </c>
      <c r="E908" s="27" t="s">
        <v>2465</v>
      </c>
      <c r="F908" s="4" t="s">
        <v>2466</v>
      </c>
      <c r="G908" s="4" t="s">
        <v>2641</v>
      </c>
      <c r="H908" s="4" t="s">
        <v>2450</v>
      </c>
      <c r="I908" s="27">
        <v>20.561471999999998</v>
      </c>
      <c r="J908" s="27">
        <v>-101.203316</v>
      </c>
      <c r="K908" s="3"/>
      <c r="L908" s="5" t="str">
        <f t="shared" si="28"/>
        <v>Ver en Google Maps</v>
      </c>
      <c r="M908" s="43">
        <v>1</v>
      </c>
      <c r="O908" s="1">
        <f>DAY(Tabla1[[#This Row],[Fecha de rev]])</f>
        <v>0</v>
      </c>
      <c r="P908" s="1">
        <f>MONTH(Tabla1[[#This Row],[Fecha de rev]])</f>
        <v>1</v>
      </c>
      <c r="Q908" s="1">
        <f>YEAR(Tabla1[[#This Row],[Fecha de rev]])</f>
        <v>1900</v>
      </c>
      <c r="Z908" s="1" t="str">
        <f>IF(Tabla1[[#This Row],[Bajada]] &lt; 14, "no", "si")</f>
        <v>no</v>
      </c>
      <c r="AF908" s="1"/>
    </row>
    <row r="909" spans="1:32" x14ac:dyDescent="0.2">
      <c r="A909" s="14">
        <v>26</v>
      </c>
      <c r="B909" s="3" t="s">
        <v>1205</v>
      </c>
      <c r="C909" s="27" t="s">
        <v>429</v>
      </c>
      <c r="D909" s="27" t="s">
        <v>17</v>
      </c>
      <c r="E909" s="27" t="s">
        <v>2467</v>
      </c>
      <c r="F909" s="4" t="s">
        <v>2468</v>
      </c>
      <c r="G909" s="4" t="s">
        <v>2308</v>
      </c>
      <c r="H909" s="4" t="s">
        <v>2450</v>
      </c>
      <c r="I909" s="27">
        <v>20.593361000000002</v>
      </c>
      <c r="J909" s="27">
        <v>-101.194881</v>
      </c>
      <c r="K909" s="3" t="s">
        <v>139</v>
      </c>
      <c r="L909" s="5" t="str">
        <f t="shared" si="28"/>
        <v>Ver en Google Maps</v>
      </c>
      <c r="M909" s="43">
        <v>1</v>
      </c>
      <c r="N909" s="7"/>
      <c r="O909" s="1">
        <f>DAY(Tabla1[[#This Row],[Fecha de rev]])</f>
        <v>0</v>
      </c>
      <c r="P909" s="1">
        <f>MONTH(Tabla1[[#This Row],[Fecha de rev]])</f>
        <v>1</v>
      </c>
      <c r="Q909" s="1">
        <f>YEAR(Tabla1[[#This Row],[Fecha de rev]])</f>
        <v>1900</v>
      </c>
      <c r="R909" s="1">
        <v>2</v>
      </c>
      <c r="S909" s="1" t="s">
        <v>138</v>
      </c>
      <c r="T909" s="1" t="s">
        <v>138</v>
      </c>
      <c r="U909" s="1" t="s">
        <v>138</v>
      </c>
      <c r="V909" s="1" t="s">
        <v>138</v>
      </c>
      <c r="W909" s="1" t="s">
        <v>138</v>
      </c>
      <c r="X909" s="1" t="s">
        <v>138</v>
      </c>
      <c r="Y909" s="1" t="s">
        <v>138</v>
      </c>
      <c r="Z909" s="1" t="str">
        <f>IF(Tabla1[[#This Row],[Bajada]] &lt; 14, "no", "si")</f>
        <v>no</v>
      </c>
      <c r="AC909" s="2" t="s">
        <v>968</v>
      </c>
      <c r="AD909" s="2" t="s">
        <v>957</v>
      </c>
      <c r="AE909" s="1">
        <f t="shared" si="30"/>
        <v>7</v>
      </c>
      <c r="AF909" s="1"/>
    </row>
    <row r="910" spans="1:32" x14ac:dyDescent="0.2">
      <c r="A910" s="14">
        <v>97</v>
      </c>
      <c r="B910" s="3" t="s">
        <v>1205</v>
      </c>
      <c r="C910" s="27" t="s">
        <v>429</v>
      </c>
      <c r="D910" s="27" t="s">
        <v>15</v>
      </c>
      <c r="E910" s="27" t="s">
        <v>2469</v>
      </c>
      <c r="F910" s="4" t="s">
        <v>2470</v>
      </c>
      <c r="G910" s="4" t="s">
        <v>1786</v>
      </c>
      <c r="H910" s="4" t="s">
        <v>2450</v>
      </c>
      <c r="I910" s="27">
        <v>20.560140000000001</v>
      </c>
      <c r="J910" s="27">
        <v>-101.20538500000001</v>
      </c>
      <c r="K910" s="3"/>
      <c r="L910" s="5" t="str">
        <f t="shared" ref="L910:L973" si="31">HYPERLINK("https://www.google.com/maps?q=" &amp; I910 &amp; "," &amp; J910, "Ver en Google Maps")</f>
        <v>Ver en Google Maps</v>
      </c>
      <c r="M910" s="43">
        <v>2</v>
      </c>
      <c r="O910" s="1">
        <f>DAY(Tabla1[[#This Row],[Fecha de rev]])</f>
        <v>0</v>
      </c>
      <c r="P910" s="1">
        <f>MONTH(Tabla1[[#This Row],[Fecha de rev]])</f>
        <v>1</v>
      </c>
      <c r="Q910" s="1">
        <f>YEAR(Tabla1[[#This Row],[Fecha de rev]])</f>
        <v>1900</v>
      </c>
      <c r="Z910" s="1" t="str">
        <f>IF(Tabla1[[#This Row],[Bajada]] &lt; 14, "no", "si")</f>
        <v>no</v>
      </c>
      <c r="AF910" s="1"/>
    </row>
    <row r="911" spans="1:32" x14ac:dyDescent="0.2">
      <c r="A911" s="14">
        <v>132</v>
      </c>
      <c r="B911" s="3" t="s">
        <v>1205</v>
      </c>
      <c r="C911" s="27" t="s">
        <v>429</v>
      </c>
      <c r="D911" s="27" t="s">
        <v>17</v>
      </c>
      <c r="E911" s="27" t="s">
        <v>2471</v>
      </c>
      <c r="F911" s="4" t="s">
        <v>2472</v>
      </c>
      <c r="G911" s="4" t="s">
        <v>2642</v>
      </c>
      <c r="H911" s="4" t="s">
        <v>2450</v>
      </c>
      <c r="I911" s="27">
        <v>20.58278</v>
      </c>
      <c r="J911" s="27">
        <v>-101.19239</v>
      </c>
      <c r="K911" s="3" t="s">
        <v>139</v>
      </c>
      <c r="L911" s="5" t="str">
        <f t="shared" si="31"/>
        <v>Ver en Google Maps</v>
      </c>
      <c r="M911" s="43">
        <v>2</v>
      </c>
      <c r="N911" s="7"/>
      <c r="O911" s="1">
        <f>DAY(Tabla1[[#This Row],[Fecha de rev]])</f>
        <v>0</v>
      </c>
      <c r="P911" s="1">
        <f>MONTH(Tabla1[[#This Row],[Fecha de rev]])</f>
        <v>1</v>
      </c>
      <c r="Q911" s="1">
        <f>YEAR(Tabla1[[#This Row],[Fecha de rev]])</f>
        <v>1900</v>
      </c>
      <c r="R911" s="1">
        <v>2</v>
      </c>
      <c r="S911" s="1" t="s">
        <v>138</v>
      </c>
      <c r="T911" s="1" t="s">
        <v>138</v>
      </c>
      <c r="U911" s="1" t="s">
        <v>138</v>
      </c>
      <c r="V911" s="1" t="s">
        <v>138</v>
      </c>
      <c r="W911" s="1" t="s">
        <v>138</v>
      </c>
      <c r="X911" s="1" t="s">
        <v>138</v>
      </c>
      <c r="Y911" s="1" t="s">
        <v>138</v>
      </c>
      <c r="Z911" s="1" t="str">
        <f>IF(Tabla1[[#This Row],[Bajada]] &lt; 14, "no", "si")</f>
        <v>no</v>
      </c>
      <c r="AC911" s="2" t="s">
        <v>3023</v>
      </c>
      <c r="AD911" s="2" t="s">
        <v>957</v>
      </c>
      <c r="AE911" s="1">
        <f t="shared" si="30"/>
        <v>7</v>
      </c>
      <c r="AF911" s="1"/>
    </row>
    <row r="912" spans="1:32" x14ac:dyDescent="0.2">
      <c r="A912" s="14">
        <v>133</v>
      </c>
      <c r="B912" s="3" t="s">
        <v>1205</v>
      </c>
      <c r="C912" s="27" t="s">
        <v>429</v>
      </c>
      <c r="D912" s="27" t="s">
        <v>17</v>
      </c>
      <c r="E912" s="27" t="s">
        <v>2473</v>
      </c>
      <c r="F912" s="4" t="s">
        <v>2474</v>
      </c>
      <c r="G912" s="4" t="s">
        <v>1786</v>
      </c>
      <c r="H912" s="4" t="s">
        <v>2450</v>
      </c>
      <c r="I912" s="27">
        <v>20.559560000000001</v>
      </c>
      <c r="J912" s="27">
        <v>-101.20493399999999</v>
      </c>
      <c r="K912" s="3"/>
      <c r="L912" s="5" t="str">
        <f t="shared" si="31"/>
        <v>Ver en Google Maps</v>
      </c>
      <c r="M912" s="43">
        <v>1</v>
      </c>
      <c r="O912" s="1">
        <f>DAY(Tabla1[[#This Row],[Fecha de rev]])</f>
        <v>0</v>
      </c>
      <c r="P912" s="1">
        <f>MONTH(Tabla1[[#This Row],[Fecha de rev]])</f>
        <v>1</v>
      </c>
      <c r="Q912" s="1">
        <f>YEAR(Tabla1[[#This Row],[Fecha de rev]])</f>
        <v>1900</v>
      </c>
      <c r="Z912" s="1" t="str">
        <f>IF(Tabla1[[#This Row],[Bajada]] &lt; 14, "no", "si")</f>
        <v>no</v>
      </c>
      <c r="AF912" s="1"/>
    </row>
    <row r="913" spans="1:32" x14ac:dyDescent="0.2">
      <c r="A913" s="14">
        <v>140</v>
      </c>
      <c r="B913" s="3" t="s">
        <v>1205</v>
      </c>
      <c r="C913" s="27" t="s">
        <v>429</v>
      </c>
      <c r="D913" s="27" t="s">
        <v>17</v>
      </c>
      <c r="E913" s="27" t="s">
        <v>2475</v>
      </c>
      <c r="F913" s="4" t="s">
        <v>2476</v>
      </c>
      <c r="G913" s="4" t="s">
        <v>1213</v>
      </c>
      <c r="H913" s="4" t="s">
        <v>2450</v>
      </c>
      <c r="I913" s="27">
        <v>20.566953000000002</v>
      </c>
      <c r="J913" s="27">
        <v>-101.200051</v>
      </c>
      <c r="K913" s="3"/>
      <c r="L913" s="5" t="str">
        <f t="shared" si="31"/>
        <v>Ver en Google Maps</v>
      </c>
      <c r="M913" s="43">
        <v>1</v>
      </c>
      <c r="O913" s="1">
        <f>DAY(Tabla1[[#This Row],[Fecha de rev]])</f>
        <v>0</v>
      </c>
      <c r="P913" s="1">
        <f>MONTH(Tabla1[[#This Row],[Fecha de rev]])</f>
        <v>1</v>
      </c>
      <c r="Q913" s="1">
        <f>YEAR(Tabla1[[#This Row],[Fecha de rev]])</f>
        <v>1900</v>
      </c>
      <c r="Z913" s="1" t="str">
        <f>IF(Tabla1[[#This Row],[Bajada]] &lt; 14, "no", "si")</f>
        <v>no</v>
      </c>
      <c r="AF913" s="1"/>
    </row>
    <row r="914" spans="1:32" x14ac:dyDescent="0.2">
      <c r="A914" s="14">
        <v>154</v>
      </c>
      <c r="B914" s="3" t="s">
        <v>1205</v>
      </c>
      <c r="C914" s="27" t="s">
        <v>429</v>
      </c>
      <c r="D914" s="27" t="s">
        <v>17</v>
      </c>
      <c r="E914" s="27" t="s">
        <v>2477</v>
      </c>
      <c r="F914" s="4" t="s">
        <v>2478</v>
      </c>
      <c r="G914" s="4" t="s">
        <v>2643</v>
      </c>
      <c r="H914" s="4" t="s">
        <v>2450</v>
      </c>
      <c r="I914" s="27">
        <v>20.578088000000001</v>
      </c>
      <c r="J914" s="27">
        <v>-101.20366</v>
      </c>
      <c r="K914" s="3"/>
      <c r="L914" s="5" t="str">
        <f t="shared" si="31"/>
        <v>Ver en Google Maps</v>
      </c>
      <c r="M914" s="43">
        <v>1</v>
      </c>
      <c r="O914" s="1">
        <f>DAY(Tabla1[[#This Row],[Fecha de rev]])</f>
        <v>0</v>
      </c>
      <c r="P914" s="1">
        <f>MONTH(Tabla1[[#This Row],[Fecha de rev]])</f>
        <v>1</v>
      </c>
      <c r="Q914" s="1">
        <f>YEAR(Tabla1[[#This Row],[Fecha de rev]])</f>
        <v>1900</v>
      </c>
      <c r="Z914" s="1" t="str">
        <f>IF(Tabla1[[#This Row],[Bajada]] &lt; 14, "no", "si")</f>
        <v>no</v>
      </c>
      <c r="AF914" s="1"/>
    </row>
    <row r="915" spans="1:32" x14ac:dyDescent="0.2">
      <c r="A915" s="14">
        <v>168</v>
      </c>
      <c r="B915" s="3" t="s">
        <v>1205</v>
      </c>
      <c r="C915" s="27" t="s">
        <v>429</v>
      </c>
      <c r="D915" s="27" t="s">
        <v>17</v>
      </c>
      <c r="E915" s="27" t="s">
        <v>2479</v>
      </c>
      <c r="F915" s="4" t="s">
        <v>2480</v>
      </c>
      <c r="G915" s="4" t="s">
        <v>2644</v>
      </c>
      <c r="H915" s="4" t="s">
        <v>2450</v>
      </c>
      <c r="I915" s="27">
        <v>20.582262</v>
      </c>
      <c r="J915" s="27">
        <v>-101.20609399999999</v>
      </c>
      <c r="K915" s="3"/>
      <c r="L915" s="5" t="str">
        <f t="shared" si="31"/>
        <v>Ver en Google Maps</v>
      </c>
      <c r="M915" s="43">
        <v>1</v>
      </c>
      <c r="O915" s="1">
        <f>DAY(Tabla1[[#This Row],[Fecha de rev]])</f>
        <v>0</v>
      </c>
      <c r="P915" s="1">
        <f>MONTH(Tabla1[[#This Row],[Fecha de rev]])</f>
        <v>1</v>
      </c>
      <c r="Q915" s="1">
        <f>YEAR(Tabla1[[#This Row],[Fecha de rev]])</f>
        <v>1900</v>
      </c>
      <c r="Z915" s="1" t="str">
        <f>IF(Tabla1[[#This Row],[Bajada]] &lt; 14, "no", "si")</f>
        <v>no</v>
      </c>
      <c r="AF915" s="1"/>
    </row>
    <row r="916" spans="1:32" x14ac:dyDescent="0.2">
      <c r="A916" s="14">
        <v>169</v>
      </c>
      <c r="B916" s="3" t="s">
        <v>1205</v>
      </c>
      <c r="C916" s="27" t="s">
        <v>429</v>
      </c>
      <c r="D916" s="27" t="s">
        <v>17</v>
      </c>
      <c r="E916" s="27" t="s">
        <v>2481</v>
      </c>
      <c r="F916" s="4" t="s">
        <v>2482</v>
      </c>
      <c r="G916" s="4" t="s">
        <v>2645</v>
      </c>
      <c r="H916" s="4" t="s">
        <v>2450</v>
      </c>
      <c r="I916" s="27">
        <v>20.569579999999998</v>
      </c>
      <c r="J916" s="27">
        <v>-101.1879</v>
      </c>
      <c r="K916" s="3" t="s">
        <v>139</v>
      </c>
      <c r="L916" s="5" t="str">
        <f t="shared" si="31"/>
        <v>Ver en Google Maps</v>
      </c>
      <c r="M916" s="43">
        <v>1</v>
      </c>
      <c r="N916" s="7"/>
      <c r="O916" s="1">
        <f>DAY(Tabla1[[#This Row],[Fecha de rev]])</f>
        <v>0</v>
      </c>
      <c r="P916" s="1">
        <f>MONTH(Tabla1[[#This Row],[Fecha de rev]])</f>
        <v>1</v>
      </c>
      <c r="Q916" s="1">
        <f>YEAR(Tabla1[[#This Row],[Fecha de rev]])</f>
        <v>1900</v>
      </c>
      <c r="R916" s="1">
        <v>2</v>
      </c>
      <c r="S916" s="1" t="s">
        <v>138</v>
      </c>
      <c r="T916" s="1" t="s">
        <v>138</v>
      </c>
      <c r="U916" s="1" t="s">
        <v>138</v>
      </c>
      <c r="V916" s="1" t="s">
        <v>138</v>
      </c>
      <c r="W916" s="1" t="s">
        <v>138</v>
      </c>
      <c r="X916" s="1" t="s">
        <v>138</v>
      </c>
      <c r="Y916" s="1" t="s">
        <v>138</v>
      </c>
      <c r="Z916" s="1" t="str">
        <f>IF(Tabla1[[#This Row],[Bajada]] &lt; 14, "no", "si")</f>
        <v>no</v>
      </c>
      <c r="AC916" s="2" t="s">
        <v>3021</v>
      </c>
      <c r="AD916" s="2" t="s">
        <v>957</v>
      </c>
      <c r="AE916" s="1">
        <f t="shared" si="30"/>
        <v>7</v>
      </c>
      <c r="AF916" s="1"/>
    </row>
    <row r="917" spans="1:32" x14ac:dyDescent="0.2">
      <c r="A917" s="14">
        <v>170</v>
      </c>
      <c r="B917" s="3" t="s">
        <v>1205</v>
      </c>
      <c r="C917" s="27" t="s">
        <v>429</v>
      </c>
      <c r="D917" s="27" t="s">
        <v>17</v>
      </c>
      <c r="E917" s="27" t="s">
        <v>2483</v>
      </c>
      <c r="F917" s="4" t="s">
        <v>2484</v>
      </c>
      <c r="G917" s="4" t="s">
        <v>2646</v>
      </c>
      <c r="H917" s="4" t="s">
        <v>2450</v>
      </c>
      <c r="I917" s="27">
        <v>20.552579999999999</v>
      </c>
      <c r="J917" s="27">
        <v>-101.19943000000001</v>
      </c>
      <c r="K917" s="3"/>
      <c r="L917" s="5" t="str">
        <f t="shared" si="31"/>
        <v>Ver en Google Maps</v>
      </c>
      <c r="M917" s="43">
        <v>1</v>
      </c>
      <c r="O917" s="1">
        <f>DAY(Tabla1[[#This Row],[Fecha de rev]])</f>
        <v>0</v>
      </c>
      <c r="P917" s="1">
        <f>MONTH(Tabla1[[#This Row],[Fecha de rev]])</f>
        <v>1</v>
      </c>
      <c r="Q917" s="1">
        <f>YEAR(Tabla1[[#This Row],[Fecha de rev]])</f>
        <v>1900</v>
      </c>
      <c r="Z917" s="1" t="str">
        <f>IF(Tabla1[[#This Row],[Bajada]] &lt; 14, "no", "si")</f>
        <v>no</v>
      </c>
      <c r="AF917" s="1"/>
    </row>
    <row r="918" spans="1:32" x14ac:dyDescent="0.2">
      <c r="A918" s="14">
        <v>171</v>
      </c>
      <c r="B918" s="3" t="s">
        <v>1205</v>
      </c>
      <c r="C918" s="27" t="s">
        <v>429</v>
      </c>
      <c r="D918" s="27" t="s">
        <v>17</v>
      </c>
      <c r="E918" s="27" t="s">
        <v>2485</v>
      </c>
      <c r="F918" s="4" t="s">
        <v>2486</v>
      </c>
      <c r="G918" s="4" t="s">
        <v>2647</v>
      </c>
      <c r="H918" s="4" t="s">
        <v>2450</v>
      </c>
      <c r="I918" s="27">
        <v>20.539957999999999</v>
      </c>
      <c r="J918" s="27">
        <v>-101.207488</v>
      </c>
      <c r="K918" s="3"/>
      <c r="L918" s="5" t="str">
        <f t="shared" si="31"/>
        <v>Ver en Google Maps</v>
      </c>
      <c r="M918" s="43">
        <v>1</v>
      </c>
      <c r="O918" s="1">
        <f>DAY(Tabla1[[#This Row],[Fecha de rev]])</f>
        <v>0</v>
      </c>
      <c r="P918" s="1">
        <f>MONTH(Tabla1[[#This Row],[Fecha de rev]])</f>
        <v>1</v>
      </c>
      <c r="Q918" s="1">
        <f>YEAR(Tabla1[[#This Row],[Fecha de rev]])</f>
        <v>1900</v>
      </c>
      <c r="Z918" s="1" t="str">
        <f>IF(Tabla1[[#This Row],[Bajada]] &lt; 14, "no", "si")</f>
        <v>no</v>
      </c>
      <c r="AF918" s="1"/>
    </row>
    <row r="919" spans="1:32" x14ac:dyDescent="0.2">
      <c r="A919" s="14">
        <v>172</v>
      </c>
      <c r="B919" s="3" t="s">
        <v>1205</v>
      </c>
      <c r="C919" s="27" t="s">
        <v>429</v>
      </c>
      <c r="D919" s="27" t="s">
        <v>17</v>
      </c>
      <c r="E919" s="27" t="s">
        <v>2487</v>
      </c>
      <c r="F919" s="4" t="s">
        <v>2488</v>
      </c>
      <c r="G919" s="4" t="s">
        <v>2648</v>
      </c>
      <c r="H919" s="4" t="s">
        <v>2450</v>
      </c>
      <c r="I919" s="27">
        <v>20.562930000000001</v>
      </c>
      <c r="J919" s="27">
        <v>-101.19511799999999</v>
      </c>
      <c r="K919" s="3"/>
      <c r="L919" s="5" t="str">
        <f t="shared" si="31"/>
        <v>Ver en Google Maps</v>
      </c>
      <c r="M919" s="43">
        <v>1</v>
      </c>
      <c r="O919" s="1">
        <f>DAY(Tabla1[[#This Row],[Fecha de rev]])</f>
        <v>0</v>
      </c>
      <c r="P919" s="1">
        <f>MONTH(Tabla1[[#This Row],[Fecha de rev]])</f>
        <v>1</v>
      </c>
      <c r="Q919" s="1">
        <f>YEAR(Tabla1[[#This Row],[Fecha de rev]])</f>
        <v>1900</v>
      </c>
      <c r="Z919" s="1" t="str">
        <f>IF(Tabla1[[#This Row],[Bajada]] &lt; 14, "no", "si")</f>
        <v>no</v>
      </c>
      <c r="AF919" s="1"/>
    </row>
    <row r="920" spans="1:32" x14ac:dyDescent="0.2">
      <c r="A920" s="14">
        <v>173</v>
      </c>
      <c r="B920" s="3" t="s">
        <v>1205</v>
      </c>
      <c r="C920" s="27" t="s">
        <v>429</v>
      </c>
      <c r="D920" s="27" t="s">
        <v>17</v>
      </c>
      <c r="E920" s="27" t="s">
        <v>2489</v>
      </c>
      <c r="F920" s="4" t="s">
        <v>2490</v>
      </c>
      <c r="G920" s="4" t="s">
        <v>2649</v>
      </c>
      <c r="H920" s="4" t="s">
        <v>2450</v>
      </c>
      <c r="I920" s="27">
        <v>20.56653</v>
      </c>
      <c r="J920" s="27">
        <v>-101.18259999999999</v>
      </c>
      <c r="K920" s="3" t="s">
        <v>139</v>
      </c>
      <c r="L920" s="5" t="str">
        <f t="shared" si="31"/>
        <v>Ver en Google Maps</v>
      </c>
      <c r="M920" s="43">
        <v>1</v>
      </c>
      <c r="N920" s="7"/>
      <c r="O920" s="1">
        <f>DAY(Tabla1[[#This Row],[Fecha de rev]])</f>
        <v>0</v>
      </c>
      <c r="P920" s="1">
        <f>MONTH(Tabla1[[#This Row],[Fecha de rev]])</f>
        <v>1</v>
      </c>
      <c r="Q920" s="1">
        <f>YEAR(Tabla1[[#This Row],[Fecha de rev]])</f>
        <v>1900</v>
      </c>
      <c r="R920" s="1">
        <v>2</v>
      </c>
      <c r="S920" s="1" t="s">
        <v>138</v>
      </c>
      <c r="T920" s="1" t="s">
        <v>138</v>
      </c>
      <c r="U920" s="1" t="s">
        <v>138</v>
      </c>
      <c r="V920" s="1" t="s">
        <v>138</v>
      </c>
      <c r="W920" s="1" t="s">
        <v>138</v>
      </c>
      <c r="X920" s="1" t="s">
        <v>138</v>
      </c>
      <c r="Y920" s="1" t="s">
        <v>138</v>
      </c>
      <c r="Z920" s="1" t="str">
        <f>IF(Tabla1[[#This Row],[Bajada]] &lt; 14, "no", "si")</f>
        <v>no</v>
      </c>
      <c r="AC920" s="2" t="s">
        <v>968</v>
      </c>
      <c r="AD920" s="2" t="s">
        <v>957</v>
      </c>
      <c r="AE920" s="1">
        <f t="shared" si="30"/>
        <v>7</v>
      </c>
      <c r="AF920" s="1"/>
    </row>
    <row r="921" spans="1:32" x14ac:dyDescent="0.2">
      <c r="A921" s="14">
        <v>178</v>
      </c>
      <c r="B921" s="3" t="s">
        <v>1205</v>
      </c>
      <c r="C921" s="27" t="s">
        <v>429</v>
      </c>
      <c r="D921" s="27" t="s">
        <v>17</v>
      </c>
      <c r="E921" s="27" t="s">
        <v>2491</v>
      </c>
      <c r="F921" s="4" t="s">
        <v>2492</v>
      </c>
      <c r="G921" s="4" t="s">
        <v>2650</v>
      </c>
      <c r="H921" s="4" t="s">
        <v>2450</v>
      </c>
      <c r="I921" s="27">
        <v>20.554666000000001</v>
      </c>
      <c r="J921" s="27">
        <v>-101.181972</v>
      </c>
      <c r="K921" s="3"/>
      <c r="L921" s="5" t="str">
        <f t="shared" si="31"/>
        <v>Ver en Google Maps</v>
      </c>
      <c r="M921" s="43">
        <v>1</v>
      </c>
      <c r="O921" s="1">
        <f>DAY(Tabla1[[#This Row],[Fecha de rev]])</f>
        <v>0</v>
      </c>
      <c r="P921" s="1">
        <f>MONTH(Tabla1[[#This Row],[Fecha de rev]])</f>
        <v>1</v>
      </c>
      <c r="Q921" s="1">
        <f>YEAR(Tabla1[[#This Row],[Fecha de rev]])</f>
        <v>1900</v>
      </c>
      <c r="Z921" s="1" t="str">
        <f>IF(Tabla1[[#This Row],[Bajada]] &lt; 14, "no", "si")</f>
        <v>no</v>
      </c>
      <c r="AF921" s="1"/>
    </row>
    <row r="922" spans="1:32" x14ac:dyDescent="0.2">
      <c r="A922" s="14">
        <v>218</v>
      </c>
      <c r="B922" s="3" t="s">
        <v>1205</v>
      </c>
      <c r="C922" s="27" t="s">
        <v>429</v>
      </c>
      <c r="D922" s="27" t="s">
        <v>17</v>
      </c>
      <c r="E922" s="27" t="s">
        <v>2493</v>
      </c>
      <c r="F922" s="4" t="s">
        <v>2494</v>
      </c>
      <c r="G922" s="4" t="s">
        <v>2651</v>
      </c>
      <c r="H922" s="4" t="s">
        <v>2450</v>
      </c>
      <c r="I922" s="27">
        <v>20.567447000000001</v>
      </c>
      <c r="J922" s="27">
        <v>-101.21789200000001</v>
      </c>
      <c r="K922" s="3"/>
      <c r="L922" s="5" t="str">
        <f t="shared" si="31"/>
        <v>Ver en Google Maps</v>
      </c>
      <c r="M922" s="43">
        <v>1</v>
      </c>
      <c r="O922" s="1">
        <f>DAY(Tabla1[[#This Row],[Fecha de rev]])</f>
        <v>0</v>
      </c>
      <c r="P922" s="1">
        <f>MONTH(Tabla1[[#This Row],[Fecha de rev]])</f>
        <v>1</v>
      </c>
      <c r="Q922" s="1">
        <f>YEAR(Tabla1[[#This Row],[Fecha de rev]])</f>
        <v>1900</v>
      </c>
      <c r="Z922" s="1" t="str">
        <f>IF(Tabla1[[#This Row],[Bajada]] &lt; 14, "no", "si")</f>
        <v>no</v>
      </c>
      <c r="AF922" s="1"/>
    </row>
    <row r="923" spans="1:32" x14ac:dyDescent="0.2">
      <c r="A923" s="14">
        <v>232</v>
      </c>
      <c r="B923" s="3" t="s">
        <v>1205</v>
      </c>
      <c r="C923" s="27" t="s">
        <v>429</v>
      </c>
      <c r="D923" s="27" t="s">
        <v>17</v>
      </c>
      <c r="E923" s="27" t="s">
        <v>2495</v>
      </c>
      <c r="F923" s="4" t="s">
        <v>2496</v>
      </c>
      <c r="G923" s="4" t="s">
        <v>2652</v>
      </c>
      <c r="H923" s="4" t="s">
        <v>2450</v>
      </c>
      <c r="I923" s="27">
        <v>20.553643999999998</v>
      </c>
      <c r="J923" s="27">
        <v>-101.228267</v>
      </c>
      <c r="K923" s="3"/>
      <c r="L923" s="5" t="str">
        <f t="shared" si="31"/>
        <v>Ver en Google Maps</v>
      </c>
      <c r="M923" s="43">
        <v>1</v>
      </c>
      <c r="O923" s="1">
        <f>DAY(Tabla1[[#This Row],[Fecha de rev]])</f>
        <v>0</v>
      </c>
      <c r="P923" s="1">
        <f>MONTH(Tabla1[[#This Row],[Fecha de rev]])</f>
        <v>1</v>
      </c>
      <c r="Q923" s="1">
        <f>YEAR(Tabla1[[#This Row],[Fecha de rev]])</f>
        <v>1900</v>
      </c>
      <c r="Z923" s="1" t="str">
        <f>IF(Tabla1[[#This Row],[Bajada]] &lt; 14, "no", "si")</f>
        <v>no</v>
      </c>
      <c r="AF923" s="1"/>
    </row>
    <row r="924" spans="1:32" x14ac:dyDescent="0.2">
      <c r="A924" s="14">
        <v>236</v>
      </c>
      <c r="B924" s="3" t="s">
        <v>1205</v>
      </c>
      <c r="C924" s="27" t="s">
        <v>429</v>
      </c>
      <c r="D924" s="27" t="s">
        <v>17</v>
      </c>
      <c r="E924" s="27" t="s">
        <v>2497</v>
      </c>
      <c r="F924" s="4" t="s">
        <v>2498</v>
      </c>
      <c r="G924" s="4" t="s">
        <v>2653</v>
      </c>
      <c r="H924" s="4" t="s">
        <v>2450</v>
      </c>
      <c r="I924" s="27">
        <v>20.55903</v>
      </c>
      <c r="J924" s="27">
        <v>-101.16477999999999</v>
      </c>
      <c r="K924" s="3" t="s">
        <v>139</v>
      </c>
      <c r="L924" s="5" t="str">
        <f t="shared" si="31"/>
        <v>Ver en Google Maps</v>
      </c>
      <c r="M924" s="43">
        <v>1</v>
      </c>
      <c r="N924" s="7"/>
      <c r="O924" s="1">
        <f>DAY(Tabla1[[#This Row],[Fecha de rev]])</f>
        <v>0</v>
      </c>
      <c r="P924" s="1">
        <f>MONTH(Tabla1[[#This Row],[Fecha de rev]])</f>
        <v>1</v>
      </c>
      <c r="Q924" s="1">
        <f>YEAR(Tabla1[[#This Row],[Fecha de rev]])</f>
        <v>1900</v>
      </c>
      <c r="R924" s="1">
        <v>2</v>
      </c>
      <c r="S924" s="1" t="s">
        <v>138</v>
      </c>
      <c r="T924" s="1" t="s">
        <v>138</v>
      </c>
      <c r="U924" s="1" t="s">
        <v>138</v>
      </c>
      <c r="V924" s="1" t="s">
        <v>138</v>
      </c>
      <c r="W924" s="1" t="s">
        <v>138</v>
      </c>
      <c r="X924" s="1" t="s">
        <v>138</v>
      </c>
      <c r="Y924" s="1" t="s">
        <v>138</v>
      </c>
      <c r="Z924" s="1" t="str">
        <f>IF(Tabla1[[#This Row],[Bajada]] &lt; 14, "no", "si")</f>
        <v>no</v>
      </c>
      <c r="AC924" s="2" t="s">
        <v>968</v>
      </c>
      <c r="AD924" s="2" t="s">
        <v>957</v>
      </c>
      <c r="AE924" s="1">
        <f t="shared" si="30"/>
        <v>7</v>
      </c>
      <c r="AF924" s="1"/>
    </row>
    <row r="925" spans="1:32" x14ac:dyDescent="0.2">
      <c r="A925" s="14">
        <v>243</v>
      </c>
      <c r="B925" s="3" t="s">
        <v>1205</v>
      </c>
      <c r="C925" s="27" t="s">
        <v>429</v>
      </c>
      <c r="D925" s="27" t="s">
        <v>17</v>
      </c>
      <c r="E925" s="27" t="s">
        <v>2499</v>
      </c>
      <c r="F925" s="4" t="s">
        <v>2500</v>
      </c>
      <c r="G925" s="4" t="s">
        <v>2654</v>
      </c>
      <c r="H925" s="4" t="s">
        <v>2450</v>
      </c>
      <c r="I925" s="27">
        <v>20.568556999999998</v>
      </c>
      <c r="J925" s="27">
        <v>-101.22153900000001</v>
      </c>
      <c r="K925" s="3"/>
      <c r="L925" s="5" t="str">
        <f t="shared" si="31"/>
        <v>Ver en Google Maps</v>
      </c>
      <c r="M925" s="43">
        <v>1</v>
      </c>
      <c r="O925" s="1">
        <f>DAY(Tabla1[[#This Row],[Fecha de rev]])</f>
        <v>0</v>
      </c>
      <c r="P925" s="1">
        <f>MONTH(Tabla1[[#This Row],[Fecha de rev]])</f>
        <v>1</v>
      </c>
      <c r="Q925" s="1">
        <f>YEAR(Tabla1[[#This Row],[Fecha de rev]])</f>
        <v>1900</v>
      </c>
      <c r="Z925" s="1" t="str">
        <f>IF(Tabla1[[#This Row],[Bajada]] &lt; 14, "no", "si")</f>
        <v>no</v>
      </c>
      <c r="AF925" s="1"/>
    </row>
    <row r="926" spans="1:32" x14ac:dyDescent="0.2">
      <c r="A926" s="14">
        <v>255</v>
      </c>
      <c r="B926" s="3" t="s">
        <v>1205</v>
      </c>
      <c r="C926" s="27" t="s">
        <v>429</v>
      </c>
      <c r="D926" s="27" t="s">
        <v>17</v>
      </c>
      <c r="E926" s="27" t="s">
        <v>2501</v>
      </c>
      <c r="F926" s="4" t="s">
        <v>2502</v>
      </c>
      <c r="G926" s="4" t="s">
        <v>2655</v>
      </c>
      <c r="H926" s="4" t="s">
        <v>2450</v>
      </c>
      <c r="I926" s="27">
        <v>20.51717</v>
      </c>
      <c r="J926" s="27">
        <v>-101.20253</v>
      </c>
      <c r="K926" s="3"/>
      <c r="L926" s="5" t="str">
        <f t="shared" si="31"/>
        <v>Ver en Google Maps</v>
      </c>
      <c r="M926" s="43">
        <v>1</v>
      </c>
      <c r="O926" s="1">
        <f>DAY(Tabla1[[#This Row],[Fecha de rev]])</f>
        <v>0</v>
      </c>
      <c r="P926" s="1">
        <f>MONTH(Tabla1[[#This Row],[Fecha de rev]])</f>
        <v>1</v>
      </c>
      <c r="Q926" s="1">
        <f>YEAR(Tabla1[[#This Row],[Fecha de rev]])</f>
        <v>1900</v>
      </c>
      <c r="Z926" s="1" t="str">
        <f>IF(Tabla1[[#This Row],[Bajada]] &lt; 14, "no", "si")</f>
        <v>no</v>
      </c>
      <c r="AF926" s="1"/>
    </row>
    <row r="927" spans="1:32" x14ac:dyDescent="0.2">
      <c r="A927" s="14">
        <v>258</v>
      </c>
      <c r="B927" s="3" t="s">
        <v>1205</v>
      </c>
      <c r="C927" s="27" t="s">
        <v>429</v>
      </c>
      <c r="D927" s="27" t="s">
        <v>17</v>
      </c>
      <c r="E927" s="27" t="s">
        <v>2503</v>
      </c>
      <c r="F927" s="4" t="s">
        <v>2504</v>
      </c>
      <c r="G927" s="4" t="s">
        <v>2656</v>
      </c>
      <c r="H927" s="4" t="s">
        <v>2450</v>
      </c>
      <c r="I927" s="27">
        <v>20.548397000000001</v>
      </c>
      <c r="J927" s="27">
        <v>-101.205664</v>
      </c>
      <c r="K927" s="3"/>
      <c r="L927" s="5" t="str">
        <f t="shared" si="31"/>
        <v>Ver en Google Maps</v>
      </c>
      <c r="M927" s="43">
        <v>1</v>
      </c>
      <c r="O927" s="1">
        <f>DAY(Tabla1[[#This Row],[Fecha de rev]])</f>
        <v>0</v>
      </c>
      <c r="P927" s="1">
        <f>MONTH(Tabla1[[#This Row],[Fecha de rev]])</f>
        <v>1</v>
      </c>
      <c r="Q927" s="1">
        <f>YEAR(Tabla1[[#This Row],[Fecha de rev]])</f>
        <v>1900</v>
      </c>
      <c r="Z927" s="1" t="str">
        <f>IF(Tabla1[[#This Row],[Bajada]] &lt; 14, "no", "si")</f>
        <v>no</v>
      </c>
      <c r="AF927" s="1"/>
    </row>
    <row r="928" spans="1:32" x14ac:dyDescent="0.2">
      <c r="A928" s="14">
        <v>261</v>
      </c>
      <c r="B928" s="3" t="s">
        <v>1205</v>
      </c>
      <c r="C928" s="27" t="s">
        <v>429</v>
      </c>
      <c r="D928" s="27" t="s">
        <v>17</v>
      </c>
      <c r="E928" s="27" t="s">
        <v>2505</v>
      </c>
      <c r="F928" s="4" t="s">
        <v>2506</v>
      </c>
      <c r="G928" s="4" t="s">
        <v>2657</v>
      </c>
      <c r="H928" s="4" t="s">
        <v>2450</v>
      </c>
      <c r="I928" s="27">
        <v>20.54515</v>
      </c>
      <c r="J928" s="27">
        <v>-101.19359</v>
      </c>
      <c r="K928" s="3"/>
      <c r="L928" s="5" t="str">
        <f t="shared" si="31"/>
        <v>Ver en Google Maps</v>
      </c>
      <c r="M928" s="43">
        <v>1</v>
      </c>
      <c r="O928" s="1">
        <f>DAY(Tabla1[[#This Row],[Fecha de rev]])</f>
        <v>0</v>
      </c>
      <c r="P928" s="1">
        <f>MONTH(Tabla1[[#This Row],[Fecha de rev]])</f>
        <v>1</v>
      </c>
      <c r="Q928" s="1">
        <f>YEAR(Tabla1[[#This Row],[Fecha de rev]])</f>
        <v>1900</v>
      </c>
      <c r="Z928" s="1" t="str">
        <f>IF(Tabla1[[#This Row],[Bajada]] &lt; 14, "no", "si")</f>
        <v>no</v>
      </c>
      <c r="AF928" s="1"/>
    </row>
    <row r="929" spans="1:32" x14ac:dyDescent="0.2">
      <c r="A929" s="14">
        <v>270</v>
      </c>
      <c r="B929" s="3" t="s">
        <v>1205</v>
      </c>
      <c r="C929" s="27" t="s">
        <v>429</v>
      </c>
      <c r="D929" s="27" t="s">
        <v>17</v>
      </c>
      <c r="E929" s="27" t="s">
        <v>2507</v>
      </c>
      <c r="F929" s="4" t="s">
        <v>2508</v>
      </c>
      <c r="G929" s="4" t="s">
        <v>2658</v>
      </c>
      <c r="H929" s="4" t="s">
        <v>2450</v>
      </c>
      <c r="I929" s="27">
        <v>20.553830000000001</v>
      </c>
      <c r="J929" s="27">
        <v>-101.16846</v>
      </c>
      <c r="K929" s="3"/>
      <c r="L929" s="5" t="str">
        <f t="shared" si="31"/>
        <v>Ver en Google Maps</v>
      </c>
      <c r="M929" s="43">
        <v>1</v>
      </c>
      <c r="O929" s="1">
        <f>DAY(Tabla1[[#This Row],[Fecha de rev]])</f>
        <v>0</v>
      </c>
      <c r="P929" s="1">
        <f>MONTH(Tabla1[[#This Row],[Fecha de rev]])</f>
        <v>1</v>
      </c>
      <c r="Q929" s="1">
        <f>YEAR(Tabla1[[#This Row],[Fecha de rev]])</f>
        <v>1900</v>
      </c>
      <c r="Z929" s="1" t="str">
        <f>IF(Tabla1[[#This Row],[Bajada]] &lt; 14, "no", "si")</f>
        <v>no</v>
      </c>
      <c r="AF929" s="1"/>
    </row>
    <row r="930" spans="1:32" x14ac:dyDescent="0.2">
      <c r="A930" s="14">
        <v>276</v>
      </c>
      <c r="B930" s="3" t="s">
        <v>1205</v>
      </c>
      <c r="C930" s="27" t="s">
        <v>429</v>
      </c>
      <c r="D930" s="27" t="s">
        <v>17</v>
      </c>
      <c r="E930" s="27" t="s">
        <v>2509</v>
      </c>
      <c r="F930" s="4" t="s">
        <v>2510</v>
      </c>
      <c r="G930" s="4" t="s">
        <v>2659</v>
      </c>
      <c r="H930" s="4" t="s">
        <v>2450</v>
      </c>
      <c r="I930" s="27">
        <v>20.56653</v>
      </c>
      <c r="J930" s="27">
        <v>-101.20569999999999</v>
      </c>
      <c r="K930" s="3"/>
      <c r="L930" s="5" t="str">
        <f t="shared" si="31"/>
        <v>Ver en Google Maps</v>
      </c>
      <c r="M930" s="43">
        <v>1</v>
      </c>
      <c r="O930" s="1">
        <f>DAY(Tabla1[[#This Row],[Fecha de rev]])</f>
        <v>0</v>
      </c>
      <c r="P930" s="1">
        <f>MONTH(Tabla1[[#This Row],[Fecha de rev]])</f>
        <v>1</v>
      </c>
      <c r="Q930" s="1">
        <f>YEAR(Tabla1[[#This Row],[Fecha de rev]])</f>
        <v>1900</v>
      </c>
      <c r="Z930" s="1" t="str">
        <f>IF(Tabla1[[#This Row],[Bajada]] &lt; 14, "no", "si")</f>
        <v>no</v>
      </c>
      <c r="AF930" s="1"/>
    </row>
    <row r="931" spans="1:32" x14ac:dyDescent="0.2">
      <c r="A931" s="14">
        <v>282</v>
      </c>
      <c r="B931" s="3" t="s">
        <v>1205</v>
      </c>
      <c r="C931" s="27" t="s">
        <v>429</v>
      </c>
      <c r="D931" s="27" t="s">
        <v>17</v>
      </c>
      <c r="E931" s="27" t="s">
        <v>2511</v>
      </c>
      <c r="F931" s="4" t="s">
        <v>2512</v>
      </c>
      <c r="G931" s="4" t="s">
        <v>2660</v>
      </c>
      <c r="H931" s="4" t="s">
        <v>2450</v>
      </c>
      <c r="I931" s="27">
        <v>20.547329999999999</v>
      </c>
      <c r="J931" s="27">
        <v>-101.22539</v>
      </c>
      <c r="K931" s="3"/>
      <c r="L931" s="5" t="str">
        <f t="shared" si="31"/>
        <v>Ver en Google Maps</v>
      </c>
      <c r="M931" s="43">
        <v>1</v>
      </c>
      <c r="O931" s="1">
        <f>DAY(Tabla1[[#This Row],[Fecha de rev]])</f>
        <v>0</v>
      </c>
      <c r="P931" s="1">
        <f>MONTH(Tabla1[[#This Row],[Fecha de rev]])</f>
        <v>1</v>
      </c>
      <c r="Q931" s="1">
        <f>YEAR(Tabla1[[#This Row],[Fecha de rev]])</f>
        <v>1900</v>
      </c>
      <c r="Z931" s="1" t="str">
        <f>IF(Tabla1[[#This Row],[Bajada]] &lt; 14, "no", "si")</f>
        <v>no</v>
      </c>
      <c r="AF931" s="1"/>
    </row>
    <row r="932" spans="1:32" x14ac:dyDescent="0.2">
      <c r="A932" s="14">
        <v>294</v>
      </c>
      <c r="B932" s="3" t="s">
        <v>1205</v>
      </c>
      <c r="C932" s="27" t="s">
        <v>350</v>
      </c>
      <c r="D932" s="27" t="s">
        <v>404</v>
      </c>
      <c r="E932" s="27" t="s">
        <v>2513</v>
      </c>
      <c r="F932" s="4" t="s">
        <v>2514</v>
      </c>
      <c r="G932" s="4" t="s">
        <v>1232</v>
      </c>
      <c r="H932" s="4" t="s">
        <v>2450</v>
      </c>
      <c r="I932" s="27">
        <v>20.570195999999999</v>
      </c>
      <c r="J932" s="27">
        <v>-101.198503</v>
      </c>
      <c r="K932" s="3"/>
      <c r="L932" s="5" t="str">
        <f t="shared" si="31"/>
        <v>Ver en Google Maps</v>
      </c>
      <c r="M932" s="43">
        <v>1</v>
      </c>
      <c r="O932" s="1">
        <f>DAY(Tabla1[[#This Row],[Fecha de rev]])</f>
        <v>0</v>
      </c>
      <c r="P932" s="1">
        <f>MONTH(Tabla1[[#This Row],[Fecha de rev]])</f>
        <v>1</v>
      </c>
      <c r="Q932" s="1">
        <f>YEAR(Tabla1[[#This Row],[Fecha de rev]])</f>
        <v>1900</v>
      </c>
      <c r="Z932" s="1" t="str">
        <f>IF(Tabla1[[#This Row],[Bajada]] &lt; 14, "no", "si")</f>
        <v>no</v>
      </c>
      <c r="AF932" s="1"/>
    </row>
    <row r="933" spans="1:32" x14ac:dyDescent="0.2">
      <c r="A933" s="14">
        <v>299</v>
      </c>
      <c r="B933" s="3" t="s">
        <v>1205</v>
      </c>
      <c r="C933" s="27" t="s">
        <v>429</v>
      </c>
      <c r="D933" s="27" t="s">
        <v>16</v>
      </c>
      <c r="E933" s="27" t="s">
        <v>2515</v>
      </c>
      <c r="F933" s="4" t="s">
        <v>2516</v>
      </c>
      <c r="G933" s="4" t="s">
        <v>2311</v>
      </c>
      <c r="H933" s="4" t="s">
        <v>2450</v>
      </c>
      <c r="I933" s="27">
        <v>20.571936000000001</v>
      </c>
      <c r="J933" s="27">
        <v>-101.212946</v>
      </c>
      <c r="K933" s="3"/>
      <c r="L933" s="5" t="str">
        <f t="shared" si="31"/>
        <v>Ver en Google Maps</v>
      </c>
      <c r="M933" s="43">
        <v>1</v>
      </c>
      <c r="O933" s="1">
        <f>DAY(Tabla1[[#This Row],[Fecha de rev]])</f>
        <v>0</v>
      </c>
      <c r="P933" s="1">
        <f>MONTH(Tabla1[[#This Row],[Fecha de rev]])</f>
        <v>1</v>
      </c>
      <c r="Q933" s="1">
        <f>YEAR(Tabla1[[#This Row],[Fecha de rev]])</f>
        <v>1900</v>
      </c>
      <c r="Z933" s="1" t="str">
        <f>IF(Tabla1[[#This Row],[Bajada]] &lt; 14, "no", "si")</f>
        <v>no</v>
      </c>
      <c r="AF933" s="1"/>
    </row>
    <row r="934" spans="1:32" x14ac:dyDescent="0.2">
      <c r="A934" s="14">
        <v>327</v>
      </c>
      <c r="B934" s="3" t="s">
        <v>1205</v>
      </c>
      <c r="C934" s="27" t="s">
        <v>429</v>
      </c>
      <c r="D934" s="27" t="s">
        <v>16</v>
      </c>
      <c r="E934" s="27" t="s">
        <v>2517</v>
      </c>
      <c r="F934" s="4" t="s">
        <v>2518</v>
      </c>
      <c r="G934" s="4" t="s">
        <v>2661</v>
      </c>
      <c r="H934" s="4" t="s">
        <v>2450</v>
      </c>
      <c r="I934" s="27">
        <v>20.560604999999999</v>
      </c>
      <c r="J934" s="27">
        <v>-101.209672</v>
      </c>
      <c r="K934" s="3"/>
      <c r="L934" s="5" t="str">
        <f t="shared" si="31"/>
        <v>Ver en Google Maps</v>
      </c>
      <c r="M934" s="43">
        <v>1</v>
      </c>
      <c r="O934" s="1">
        <f>DAY(Tabla1[[#This Row],[Fecha de rev]])</f>
        <v>0</v>
      </c>
      <c r="P934" s="1">
        <f>MONTH(Tabla1[[#This Row],[Fecha de rev]])</f>
        <v>1</v>
      </c>
      <c r="Q934" s="1">
        <f>YEAR(Tabla1[[#This Row],[Fecha de rev]])</f>
        <v>1900</v>
      </c>
      <c r="Z934" s="1" t="str">
        <f>IF(Tabla1[[#This Row],[Bajada]] &lt; 14, "no", "si")</f>
        <v>no</v>
      </c>
      <c r="AF934" s="1"/>
    </row>
    <row r="935" spans="1:32" x14ac:dyDescent="0.2">
      <c r="A935" s="14">
        <v>328</v>
      </c>
      <c r="B935" s="3" t="s">
        <v>1205</v>
      </c>
      <c r="C935" s="27" t="s">
        <v>429</v>
      </c>
      <c r="D935" s="27" t="s">
        <v>16</v>
      </c>
      <c r="E935" s="27" t="s">
        <v>2519</v>
      </c>
      <c r="F935" s="4" t="s">
        <v>2520</v>
      </c>
      <c r="G935" s="4" t="s">
        <v>2642</v>
      </c>
      <c r="H935" s="4" t="s">
        <v>2450</v>
      </c>
      <c r="I935" s="27">
        <v>20.579906000000001</v>
      </c>
      <c r="J935" s="27">
        <v>-101.19257399999999</v>
      </c>
      <c r="K935" s="3" t="s">
        <v>139</v>
      </c>
      <c r="L935" s="5" t="str">
        <f t="shared" si="31"/>
        <v>Ver en Google Maps</v>
      </c>
      <c r="M935" s="43">
        <v>2</v>
      </c>
      <c r="N935" s="7"/>
      <c r="O935" s="1">
        <f>DAY(Tabla1[[#This Row],[Fecha de rev]])</f>
        <v>0</v>
      </c>
      <c r="P935" s="1">
        <f>MONTH(Tabla1[[#This Row],[Fecha de rev]])</f>
        <v>1</v>
      </c>
      <c r="Q935" s="1">
        <f>YEAR(Tabla1[[#This Row],[Fecha de rev]])</f>
        <v>1900</v>
      </c>
      <c r="R935" s="1">
        <v>2</v>
      </c>
      <c r="S935" s="1" t="s">
        <v>138</v>
      </c>
      <c r="T935" s="1" t="s">
        <v>138</v>
      </c>
      <c r="U935" s="1" t="s">
        <v>138</v>
      </c>
      <c r="V935" s="1" t="s">
        <v>138</v>
      </c>
      <c r="W935" s="1" t="s">
        <v>138</v>
      </c>
      <c r="X935" s="1" t="s">
        <v>138</v>
      </c>
      <c r="Y935" s="1" t="s">
        <v>138</v>
      </c>
      <c r="Z935" s="1" t="str">
        <f>IF(Tabla1[[#This Row],[Bajada]] &lt; 14, "no", "si")</f>
        <v>no</v>
      </c>
      <c r="AC935" s="2" t="s">
        <v>968</v>
      </c>
      <c r="AD935" s="2" t="s">
        <v>957</v>
      </c>
      <c r="AE935" s="1">
        <f t="shared" si="30"/>
        <v>7</v>
      </c>
      <c r="AF935" s="1"/>
    </row>
    <row r="936" spans="1:32" x14ac:dyDescent="0.2">
      <c r="A936" s="14">
        <v>330</v>
      </c>
      <c r="B936" s="3" t="s">
        <v>1205</v>
      </c>
      <c r="C936" s="27" t="s">
        <v>429</v>
      </c>
      <c r="D936" s="27" t="s">
        <v>16</v>
      </c>
      <c r="E936" s="27" t="s">
        <v>2521</v>
      </c>
      <c r="F936" s="4" t="s">
        <v>2522</v>
      </c>
      <c r="G936" s="4" t="s">
        <v>2641</v>
      </c>
      <c r="H936" s="4" t="s">
        <v>2450</v>
      </c>
      <c r="I936" s="27">
        <v>20.575977000000002</v>
      </c>
      <c r="J936" s="27">
        <v>-101.20453000000001</v>
      </c>
      <c r="K936" s="3"/>
      <c r="L936" s="5" t="str">
        <f t="shared" si="31"/>
        <v>Ver en Google Maps</v>
      </c>
      <c r="M936" s="43">
        <v>2</v>
      </c>
      <c r="O936" s="1">
        <f>DAY(Tabla1[[#This Row],[Fecha de rev]])</f>
        <v>0</v>
      </c>
      <c r="P936" s="1">
        <f>MONTH(Tabla1[[#This Row],[Fecha de rev]])</f>
        <v>1</v>
      </c>
      <c r="Q936" s="1">
        <f>YEAR(Tabla1[[#This Row],[Fecha de rev]])</f>
        <v>1900</v>
      </c>
      <c r="Z936" s="1" t="str">
        <f>IF(Tabla1[[#This Row],[Bajada]] &lt; 14, "no", "si")</f>
        <v>no</v>
      </c>
      <c r="AF936" s="1"/>
    </row>
    <row r="937" spans="1:32" x14ac:dyDescent="0.2">
      <c r="A937" s="14">
        <v>364</v>
      </c>
      <c r="B937" s="3" t="s">
        <v>1205</v>
      </c>
      <c r="C937" s="27" t="s">
        <v>429</v>
      </c>
      <c r="D937" s="27" t="s">
        <v>16</v>
      </c>
      <c r="E937" s="27" t="s">
        <v>2523</v>
      </c>
      <c r="F937" s="4" t="s">
        <v>2524</v>
      </c>
      <c r="G937" s="4" t="s">
        <v>2646</v>
      </c>
      <c r="H937" s="4" t="s">
        <v>2450</v>
      </c>
      <c r="I937" s="27">
        <v>20.553525</v>
      </c>
      <c r="J937" s="27">
        <v>-101.199313</v>
      </c>
      <c r="K937" s="3"/>
      <c r="L937" s="5" t="str">
        <f t="shared" si="31"/>
        <v>Ver en Google Maps</v>
      </c>
      <c r="M937" s="43">
        <v>1</v>
      </c>
      <c r="O937" s="1">
        <f>DAY(Tabla1[[#This Row],[Fecha de rev]])</f>
        <v>0</v>
      </c>
      <c r="P937" s="1">
        <f>MONTH(Tabla1[[#This Row],[Fecha de rev]])</f>
        <v>1</v>
      </c>
      <c r="Q937" s="1">
        <f>YEAR(Tabla1[[#This Row],[Fecha de rev]])</f>
        <v>1900</v>
      </c>
      <c r="Z937" s="1" t="str">
        <f>IF(Tabla1[[#This Row],[Bajada]] &lt; 14, "no", "si")</f>
        <v>no</v>
      </c>
      <c r="AF937" s="1"/>
    </row>
    <row r="938" spans="1:32" x14ac:dyDescent="0.2">
      <c r="A938" s="14">
        <v>395</v>
      </c>
      <c r="B938" s="3" t="s">
        <v>1205</v>
      </c>
      <c r="C938" s="27" t="s">
        <v>429</v>
      </c>
      <c r="D938" s="27" t="s">
        <v>16</v>
      </c>
      <c r="E938" s="27" t="s">
        <v>2525</v>
      </c>
      <c r="F938" s="4" t="s">
        <v>2526</v>
      </c>
      <c r="G938" s="4" t="s">
        <v>1786</v>
      </c>
      <c r="H938" s="4" t="s">
        <v>2450</v>
      </c>
      <c r="I938" s="27">
        <v>20.558962999999999</v>
      </c>
      <c r="J938" s="27">
        <v>-101.205202</v>
      </c>
      <c r="K938" s="3"/>
      <c r="L938" s="5" t="str">
        <f t="shared" si="31"/>
        <v>Ver en Google Maps</v>
      </c>
      <c r="M938" s="43">
        <v>2</v>
      </c>
      <c r="O938" s="1">
        <f>DAY(Tabla1[[#This Row],[Fecha de rev]])</f>
        <v>0</v>
      </c>
      <c r="P938" s="1">
        <f>MONTH(Tabla1[[#This Row],[Fecha de rev]])</f>
        <v>1</v>
      </c>
      <c r="Q938" s="1">
        <f>YEAR(Tabla1[[#This Row],[Fecha de rev]])</f>
        <v>1900</v>
      </c>
      <c r="Z938" s="1" t="str">
        <f>IF(Tabla1[[#This Row],[Bajada]] &lt; 14, "no", "si")</f>
        <v>no</v>
      </c>
      <c r="AF938" s="1"/>
    </row>
    <row r="939" spans="1:32" x14ac:dyDescent="0.2">
      <c r="A939" s="14">
        <v>421</v>
      </c>
      <c r="B939" s="3" t="s">
        <v>1205</v>
      </c>
      <c r="C939" s="27" t="s">
        <v>429</v>
      </c>
      <c r="D939" s="27" t="s">
        <v>16</v>
      </c>
      <c r="E939" s="27" t="s">
        <v>2527</v>
      </c>
      <c r="F939" s="4" t="s">
        <v>2528</v>
      </c>
      <c r="G939" s="4" t="s">
        <v>2662</v>
      </c>
      <c r="H939" s="4" t="s">
        <v>2450</v>
      </c>
      <c r="I939" s="27">
        <v>20.566459999999999</v>
      </c>
      <c r="J939" s="27">
        <v>-101.18326</v>
      </c>
      <c r="K939" s="3" t="s">
        <v>139</v>
      </c>
      <c r="L939" s="5" t="str">
        <f t="shared" si="31"/>
        <v>Ver en Google Maps</v>
      </c>
      <c r="M939" s="43">
        <v>1</v>
      </c>
      <c r="N939" s="7"/>
      <c r="O939" s="1">
        <f>DAY(Tabla1[[#This Row],[Fecha de rev]])</f>
        <v>0</v>
      </c>
      <c r="P939" s="1">
        <f>MONTH(Tabla1[[#This Row],[Fecha de rev]])</f>
        <v>1</v>
      </c>
      <c r="Q939" s="1">
        <f>YEAR(Tabla1[[#This Row],[Fecha de rev]])</f>
        <v>1900</v>
      </c>
      <c r="R939" s="1">
        <v>2</v>
      </c>
      <c r="S939" s="1" t="s">
        <v>138</v>
      </c>
      <c r="T939" s="1" t="s">
        <v>138</v>
      </c>
      <c r="U939" s="1" t="s">
        <v>138</v>
      </c>
      <c r="V939" s="1" t="s">
        <v>138</v>
      </c>
      <c r="W939" s="1" t="s">
        <v>138</v>
      </c>
      <c r="X939" s="1" t="s">
        <v>138</v>
      </c>
      <c r="Y939" s="1" t="s">
        <v>138</v>
      </c>
      <c r="Z939" s="1" t="str">
        <f>IF(Tabla1[[#This Row],[Bajada]] &lt; 14, "no", "si")</f>
        <v>no</v>
      </c>
      <c r="AC939" s="2" t="s">
        <v>968</v>
      </c>
      <c r="AD939" s="2" t="s">
        <v>957</v>
      </c>
      <c r="AE939" s="1">
        <f t="shared" si="30"/>
        <v>7</v>
      </c>
      <c r="AF939" s="1"/>
    </row>
    <row r="940" spans="1:32" x14ac:dyDescent="0.2">
      <c r="A940" s="14">
        <v>425</v>
      </c>
      <c r="B940" s="3" t="s">
        <v>1205</v>
      </c>
      <c r="C940" s="27" t="s">
        <v>429</v>
      </c>
      <c r="D940" s="27" t="s">
        <v>16</v>
      </c>
      <c r="E940" s="27" t="s">
        <v>2529</v>
      </c>
      <c r="F940" s="4" t="s">
        <v>2530</v>
      </c>
      <c r="G940" s="4" t="s">
        <v>1784</v>
      </c>
      <c r="H940" s="4" t="s">
        <v>2450</v>
      </c>
      <c r="I940" s="27">
        <v>20.558827000000001</v>
      </c>
      <c r="J940" s="27">
        <v>-101.208491</v>
      </c>
      <c r="K940" s="3"/>
      <c r="L940" s="5" t="str">
        <f t="shared" si="31"/>
        <v>Ver en Google Maps</v>
      </c>
      <c r="M940" s="43">
        <v>2</v>
      </c>
      <c r="O940" s="1">
        <f>DAY(Tabla1[[#This Row],[Fecha de rev]])</f>
        <v>0</v>
      </c>
      <c r="P940" s="1">
        <f>MONTH(Tabla1[[#This Row],[Fecha de rev]])</f>
        <v>1</v>
      </c>
      <c r="Q940" s="1">
        <f>YEAR(Tabla1[[#This Row],[Fecha de rev]])</f>
        <v>1900</v>
      </c>
      <c r="Z940" s="1" t="str">
        <f>IF(Tabla1[[#This Row],[Bajada]] &lt; 14, "no", "si")</f>
        <v>no</v>
      </c>
      <c r="AF940" s="1"/>
    </row>
    <row r="941" spans="1:32" x14ac:dyDescent="0.2">
      <c r="A941" s="14">
        <v>459</v>
      </c>
      <c r="B941" s="3" t="s">
        <v>1205</v>
      </c>
      <c r="C941" s="27" t="s">
        <v>429</v>
      </c>
      <c r="D941" s="27" t="s">
        <v>16</v>
      </c>
      <c r="E941" s="27" t="s">
        <v>2531</v>
      </c>
      <c r="F941" s="4" t="s">
        <v>2532</v>
      </c>
      <c r="G941" s="4" t="s">
        <v>2642</v>
      </c>
      <c r="H941" s="4" t="s">
        <v>2450</v>
      </c>
      <c r="I941" s="27">
        <v>20.578807000000001</v>
      </c>
      <c r="J941" s="27">
        <v>-101.192341</v>
      </c>
      <c r="K941" s="3" t="s">
        <v>139</v>
      </c>
      <c r="L941" s="5" t="str">
        <f t="shared" si="31"/>
        <v>Ver en Google Maps</v>
      </c>
      <c r="M941" s="43">
        <v>2</v>
      </c>
      <c r="N941" s="7"/>
      <c r="O941" s="1">
        <f>DAY(Tabla1[[#This Row],[Fecha de rev]])</f>
        <v>0</v>
      </c>
      <c r="P941" s="1">
        <f>MONTH(Tabla1[[#This Row],[Fecha de rev]])</f>
        <v>1</v>
      </c>
      <c r="Q941" s="1">
        <f>YEAR(Tabla1[[#This Row],[Fecha de rev]])</f>
        <v>1900</v>
      </c>
      <c r="R941" s="1">
        <v>2</v>
      </c>
      <c r="S941" s="1" t="s">
        <v>138</v>
      </c>
      <c r="T941" s="1" t="s">
        <v>138</v>
      </c>
      <c r="U941" s="1" t="s">
        <v>138</v>
      </c>
      <c r="V941" s="1" t="s">
        <v>138</v>
      </c>
      <c r="W941" s="1" t="s">
        <v>138</v>
      </c>
      <c r="X941" s="1" t="s">
        <v>138</v>
      </c>
      <c r="Y941" s="1" t="s">
        <v>138</v>
      </c>
      <c r="Z941" s="1" t="str">
        <f>IF(Tabla1[[#This Row],[Bajada]] &lt; 14, "no", "si")</f>
        <v>no</v>
      </c>
      <c r="AC941" s="2" t="s">
        <v>968</v>
      </c>
      <c r="AD941" s="2" t="s">
        <v>957</v>
      </c>
      <c r="AE941" s="1">
        <f t="shared" si="30"/>
        <v>7</v>
      </c>
      <c r="AF941" s="1"/>
    </row>
    <row r="942" spans="1:32" x14ac:dyDescent="0.2">
      <c r="A942" s="14">
        <v>461</v>
      </c>
      <c r="B942" s="3" t="s">
        <v>1205</v>
      </c>
      <c r="C942" s="27" t="s">
        <v>429</v>
      </c>
      <c r="D942" s="27" t="s">
        <v>16</v>
      </c>
      <c r="E942" s="27" t="s">
        <v>2533</v>
      </c>
      <c r="F942" s="4" t="s">
        <v>2534</v>
      </c>
      <c r="G942" s="4" t="s">
        <v>2654</v>
      </c>
      <c r="H942" s="4" t="s">
        <v>2450</v>
      </c>
      <c r="I942" s="27">
        <v>20.568760999999999</v>
      </c>
      <c r="J942" s="27">
        <v>-101.220896</v>
      </c>
      <c r="K942" s="3"/>
      <c r="L942" s="5" t="str">
        <f t="shared" si="31"/>
        <v>Ver en Google Maps</v>
      </c>
      <c r="M942" s="43">
        <v>1</v>
      </c>
      <c r="O942" s="1">
        <f>DAY(Tabla1[[#This Row],[Fecha de rev]])</f>
        <v>0</v>
      </c>
      <c r="P942" s="1">
        <f>MONTH(Tabla1[[#This Row],[Fecha de rev]])</f>
        <v>1</v>
      </c>
      <c r="Q942" s="1">
        <f>YEAR(Tabla1[[#This Row],[Fecha de rev]])</f>
        <v>1900</v>
      </c>
      <c r="Z942" s="1" t="str">
        <f>IF(Tabla1[[#This Row],[Bajada]] &lt; 14, "no", "si")</f>
        <v>no</v>
      </c>
      <c r="AF942" s="1"/>
    </row>
    <row r="943" spans="1:32" x14ac:dyDescent="0.2">
      <c r="A943" s="14">
        <v>463</v>
      </c>
      <c r="B943" s="3" t="s">
        <v>1205</v>
      </c>
      <c r="C943" s="27" t="s">
        <v>429</v>
      </c>
      <c r="D943" s="27" t="s">
        <v>16</v>
      </c>
      <c r="E943" s="27" t="s">
        <v>2535</v>
      </c>
      <c r="F943" s="4" t="s">
        <v>2536</v>
      </c>
      <c r="G943" s="4" t="s">
        <v>2651</v>
      </c>
      <c r="H943" s="4" t="s">
        <v>2450</v>
      </c>
      <c r="I943" s="27">
        <v>20.566873000000001</v>
      </c>
      <c r="J943" s="27">
        <v>-101.217889</v>
      </c>
      <c r="K943" s="3"/>
      <c r="L943" s="5" t="str">
        <f t="shared" si="31"/>
        <v>Ver en Google Maps</v>
      </c>
      <c r="M943" s="43">
        <v>1</v>
      </c>
      <c r="O943" s="1">
        <f>DAY(Tabla1[[#This Row],[Fecha de rev]])</f>
        <v>0</v>
      </c>
      <c r="P943" s="1">
        <f>MONTH(Tabla1[[#This Row],[Fecha de rev]])</f>
        <v>1</v>
      </c>
      <c r="Q943" s="1">
        <f>YEAR(Tabla1[[#This Row],[Fecha de rev]])</f>
        <v>1900</v>
      </c>
      <c r="Z943" s="1" t="str">
        <f>IF(Tabla1[[#This Row],[Bajada]] &lt; 14, "no", "si")</f>
        <v>no</v>
      </c>
      <c r="AF943" s="1"/>
    </row>
    <row r="944" spans="1:32" x14ac:dyDescent="0.2">
      <c r="A944" s="14">
        <v>464</v>
      </c>
      <c r="B944" s="3" t="s">
        <v>1205</v>
      </c>
      <c r="C944" s="27" t="s">
        <v>18</v>
      </c>
      <c r="D944" s="27" t="s">
        <v>404</v>
      </c>
      <c r="E944" s="27" t="s">
        <v>2537</v>
      </c>
      <c r="F944" s="4" t="s">
        <v>2538</v>
      </c>
      <c r="G944" s="4" t="s">
        <v>2663</v>
      </c>
      <c r="H944" s="4" t="s">
        <v>2450</v>
      </c>
      <c r="I944" s="27">
        <v>20.511140000000001</v>
      </c>
      <c r="J944" s="27">
        <v>-101.19574</v>
      </c>
      <c r="K944" s="3"/>
      <c r="L944" s="5" t="str">
        <f t="shared" si="31"/>
        <v>Ver en Google Maps</v>
      </c>
      <c r="M944" s="43">
        <v>1</v>
      </c>
      <c r="O944" s="1">
        <f>DAY(Tabla1[[#This Row],[Fecha de rev]])</f>
        <v>0</v>
      </c>
      <c r="P944" s="1">
        <f>MONTH(Tabla1[[#This Row],[Fecha de rev]])</f>
        <v>1</v>
      </c>
      <c r="Q944" s="1">
        <f>YEAR(Tabla1[[#This Row],[Fecha de rev]])</f>
        <v>1900</v>
      </c>
      <c r="Z944" s="1" t="str">
        <f>IF(Tabla1[[#This Row],[Bajada]] &lt; 14, "no", "si")</f>
        <v>no</v>
      </c>
      <c r="AF944" s="1"/>
    </row>
    <row r="945" spans="1:32" x14ac:dyDescent="0.2">
      <c r="A945" s="14">
        <v>473</v>
      </c>
      <c r="B945" s="3" t="s">
        <v>1205</v>
      </c>
      <c r="C945" s="27" t="s">
        <v>429</v>
      </c>
      <c r="D945" s="27" t="s">
        <v>16</v>
      </c>
      <c r="E945" s="27" t="s">
        <v>2539</v>
      </c>
      <c r="F945" s="4" t="s">
        <v>2540</v>
      </c>
      <c r="G945" s="4" t="s">
        <v>2653</v>
      </c>
      <c r="H945" s="4" t="s">
        <v>2450</v>
      </c>
      <c r="I945" s="27">
        <v>20.560359999999999</v>
      </c>
      <c r="J945" s="27">
        <v>-101.16647</v>
      </c>
      <c r="K945" s="3" t="s">
        <v>139</v>
      </c>
      <c r="L945" s="5" t="str">
        <f t="shared" si="31"/>
        <v>Ver en Google Maps</v>
      </c>
      <c r="M945" s="43">
        <v>1</v>
      </c>
      <c r="N945" s="7"/>
      <c r="O945" s="1">
        <f>DAY(Tabla1[[#This Row],[Fecha de rev]])</f>
        <v>0</v>
      </c>
      <c r="P945" s="1">
        <f>MONTH(Tabla1[[#This Row],[Fecha de rev]])</f>
        <v>1</v>
      </c>
      <c r="Q945" s="1">
        <f>YEAR(Tabla1[[#This Row],[Fecha de rev]])</f>
        <v>1900</v>
      </c>
      <c r="R945" s="1">
        <v>2</v>
      </c>
      <c r="S945" s="1" t="s">
        <v>138</v>
      </c>
      <c r="T945" s="1" t="s">
        <v>138</v>
      </c>
      <c r="U945" s="1" t="s">
        <v>138</v>
      </c>
      <c r="V945" s="1" t="s">
        <v>138</v>
      </c>
      <c r="W945" s="1" t="s">
        <v>138</v>
      </c>
      <c r="X945" s="1" t="s">
        <v>138</v>
      </c>
      <c r="Y945" s="1" t="s">
        <v>138</v>
      </c>
      <c r="Z945" s="1" t="str">
        <f>IF(Tabla1[[#This Row],[Bajada]] &lt; 14, "no", "si")</f>
        <v>no</v>
      </c>
      <c r="AC945" s="2" t="s">
        <v>968</v>
      </c>
      <c r="AD945" s="2" t="s">
        <v>957</v>
      </c>
      <c r="AE945" s="1">
        <f t="shared" si="30"/>
        <v>7</v>
      </c>
      <c r="AF945" s="1"/>
    </row>
    <row r="946" spans="1:32" x14ac:dyDescent="0.2">
      <c r="A946" s="14">
        <v>476</v>
      </c>
      <c r="B946" s="3" t="s">
        <v>1205</v>
      </c>
      <c r="C946" s="27" t="s">
        <v>429</v>
      </c>
      <c r="D946" s="27" t="s">
        <v>16</v>
      </c>
      <c r="E946" s="27" t="s">
        <v>2541</v>
      </c>
      <c r="F946" s="4" t="s">
        <v>2542</v>
      </c>
      <c r="G946" s="4" t="s">
        <v>2664</v>
      </c>
      <c r="H946" s="4" t="s">
        <v>2450</v>
      </c>
      <c r="I946" s="27">
        <v>20.544974</v>
      </c>
      <c r="J946" s="27">
        <v>-101.19481399999999</v>
      </c>
      <c r="K946" s="3"/>
      <c r="L946" s="5" t="str">
        <f t="shared" si="31"/>
        <v>Ver en Google Maps</v>
      </c>
      <c r="M946" s="43">
        <v>2</v>
      </c>
      <c r="O946" s="1">
        <f>DAY(Tabla1[[#This Row],[Fecha de rev]])</f>
        <v>0</v>
      </c>
      <c r="P946" s="1">
        <f>MONTH(Tabla1[[#This Row],[Fecha de rev]])</f>
        <v>1</v>
      </c>
      <c r="Q946" s="1">
        <f>YEAR(Tabla1[[#This Row],[Fecha de rev]])</f>
        <v>1900</v>
      </c>
      <c r="Z946" s="1" t="str">
        <f>IF(Tabla1[[#This Row],[Bajada]] &lt; 14, "no", "si")</f>
        <v>no</v>
      </c>
      <c r="AF946" s="1"/>
    </row>
    <row r="947" spans="1:32" x14ac:dyDescent="0.2">
      <c r="A947" s="14">
        <v>482</v>
      </c>
      <c r="B947" s="3" t="s">
        <v>1205</v>
      </c>
      <c r="C947" s="27" t="s">
        <v>429</v>
      </c>
      <c r="D947" s="27" t="s">
        <v>16</v>
      </c>
      <c r="E947" s="27" t="s">
        <v>2543</v>
      </c>
      <c r="F947" s="4" t="s">
        <v>2544</v>
      </c>
      <c r="G947" s="4" t="s">
        <v>2665</v>
      </c>
      <c r="H947" s="4" t="s">
        <v>2450</v>
      </c>
      <c r="I947" s="27">
        <v>20.548909999999999</v>
      </c>
      <c r="J947" s="27">
        <v>-101.208692</v>
      </c>
      <c r="K947" s="3"/>
      <c r="L947" s="5" t="str">
        <f t="shared" si="31"/>
        <v>Ver en Google Maps</v>
      </c>
      <c r="M947" s="43">
        <v>2</v>
      </c>
      <c r="O947" s="1">
        <f>DAY(Tabla1[[#This Row],[Fecha de rev]])</f>
        <v>0</v>
      </c>
      <c r="P947" s="1">
        <f>MONTH(Tabla1[[#This Row],[Fecha de rev]])</f>
        <v>1</v>
      </c>
      <c r="Q947" s="1">
        <f>YEAR(Tabla1[[#This Row],[Fecha de rev]])</f>
        <v>1900</v>
      </c>
      <c r="Z947" s="1" t="str">
        <f>IF(Tabla1[[#This Row],[Bajada]] &lt; 14, "no", "si")</f>
        <v>no</v>
      </c>
      <c r="AF947" s="1"/>
    </row>
    <row r="948" spans="1:32" x14ac:dyDescent="0.2">
      <c r="A948" s="14">
        <v>485</v>
      </c>
      <c r="B948" s="3" t="s">
        <v>1205</v>
      </c>
      <c r="C948" s="27" t="s">
        <v>429</v>
      </c>
      <c r="D948" s="27" t="s">
        <v>16</v>
      </c>
      <c r="E948" s="27" t="s">
        <v>2545</v>
      </c>
      <c r="F948" s="4" t="s">
        <v>2546</v>
      </c>
      <c r="G948" s="4" t="s">
        <v>2666</v>
      </c>
      <c r="H948" s="4" t="s">
        <v>2450</v>
      </c>
      <c r="I948" s="27">
        <v>20.557130000000001</v>
      </c>
      <c r="J948" s="27">
        <v>-101.197332</v>
      </c>
      <c r="K948" s="3"/>
      <c r="L948" s="5" t="str">
        <f t="shared" si="31"/>
        <v>Ver en Google Maps</v>
      </c>
      <c r="M948" s="43">
        <v>1</v>
      </c>
      <c r="O948" s="1">
        <f>DAY(Tabla1[[#This Row],[Fecha de rev]])</f>
        <v>0</v>
      </c>
      <c r="P948" s="1">
        <f>MONTH(Tabla1[[#This Row],[Fecha de rev]])</f>
        <v>1</v>
      </c>
      <c r="Q948" s="1">
        <f>YEAR(Tabla1[[#This Row],[Fecha de rev]])</f>
        <v>1900</v>
      </c>
      <c r="Z948" s="1" t="str">
        <f>IF(Tabla1[[#This Row],[Bajada]] &lt; 14, "no", "si")</f>
        <v>no</v>
      </c>
      <c r="AF948" s="1"/>
    </row>
    <row r="949" spans="1:32" x14ac:dyDescent="0.2">
      <c r="A949" s="14">
        <v>492</v>
      </c>
      <c r="B949" s="3" t="s">
        <v>1205</v>
      </c>
      <c r="C949" s="27" t="s">
        <v>429</v>
      </c>
      <c r="D949" s="27" t="s">
        <v>16</v>
      </c>
      <c r="E949" s="27" t="s">
        <v>2547</v>
      </c>
      <c r="F949" s="4" t="s">
        <v>2548</v>
      </c>
      <c r="G949" s="4" t="s">
        <v>1787</v>
      </c>
      <c r="H949" s="4" t="s">
        <v>2450</v>
      </c>
      <c r="I949" s="27">
        <v>20.548703</v>
      </c>
      <c r="J949" s="27">
        <v>-101.20005999999999</v>
      </c>
      <c r="K949" s="3"/>
      <c r="L949" s="5" t="str">
        <f t="shared" si="31"/>
        <v>Ver en Google Maps</v>
      </c>
      <c r="M949" s="43">
        <v>1</v>
      </c>
      <c r="O949" s="1">
        <f>DAY(Tabla1[[#This Row],[Fecha de rev]])</f>
        <v>0</v>
      </c>
      <c r="P949" s="1">
        <f>MONTH(Tabla1[[#This Row],[Fecha de rev]])</f>
        <v>1</v>
      </c>
      <c r="Q949" s="1">
        <f>YEAR(Tabla1[[#This Row],[Fecha de rev]])</f>
        <v>1900</v>
      </c>
      <c r="Z949" s="1" t="str">
        <f>IF(Tabla1[[#This Row],[Bajada]] &lt; 14, "no", "si")</f>
        <v>no</v>
      </c>
      <c r="AF949" s="1"/>
    </row>
    <row r="950" spans="1:32" x14ac:dyDescent="0.2">
      <c r="A950" s="14">
        <v>507</v>
      </c>
      <c r="B950" s="3" t="s">
        <v>1205</v>
      </c>
      <c r="C950" s="27" t="s">
        <v>429</v>
      </c>
      <c r="D950" s="27" t="s">
        <v>15</v>
      </c>
      <c r="E950" s="27" t="s">
        <v>2549</v>
      </c>
      <c r="F950" s="4" t="s">
        <v>2550</v>
      </c>
      <c r="G950" s="4" t="s">
        <v>2311</v>
      </c>
      <c r="H950" s="4" t="s">
        <v>2450</v>
      </c>
      <c r="I950" s="27">
        <v>20.574560000000002</v>
      </c>
      <c r="J950" s="27">
        <v>-101.21684</v>
      </c>
      <c r="K950" s="3"/>
      <c r="L950" s="5" t="str">
        <f t="shared" si="31"/>
        <v>Ver en Google Maps</v>
      </c>
      <c r="M950" s="43">
        <v>2</v>
      </c>
      <c r="O950" s="1">
        <f>DAY(Tabla1[[#This Row],[Fecha de rev]])</f>
        <v>0</v>
      </c>
      <c r="P950" s="1">
        <f>MONTH(Tabla1[[#This Row],[Fecha de rev]])</f>
        <v>1</v>
      </c>
      <c r="Q950" s="1">
        <f>YEAR(Tabla1[[#This Row],[Fecha de rev]])</f>
        <v>1900</v>
      </c>
      <c r="Z950" s="1" t="str">
        <f>IF(Tabla1[[#This Row],[Bajada]] &lt; 14, "no", "si")</f>
        <v>no</v>
      </c>
      <c r="AF950" s="1"/>
    </row>
    <row r="951" spans="1:32" x14ac:dyDescent="0.2">
      <c r="A951" s="14">
        <v>512</v>
      </c>
      <c r="B951" s="3" t="s">
        <v>1205</v>
      </c>
      <c r="C951" s="27" t="s">
        <v>429</v>
      </c>
      <c r="D951" s="27" t="s">
        <v>15</v>
      </c>
      <c r="E951" s="27" t="s">
        <v>2551</v>
      </c>
      <c r="F951" s="4" t="s">
        <v>2552</v>
      </c>
      <c r="G951" s="4" t="s">
        <v>1787</v>
      </c>
      <c r="H951" s="4" t="s">
        <v>2450</v>
      </c>
      <c r="I951" s="27">
        <v>20.54936</v>
      </c>
      <c r="J951" s="27">
        <v>-101.20331</v>
      </c>
      <c r="K951" s="3"/>
      <c r="L951" s="5" t="str">
        <f t="shared" si="31"/>
        <v>Ver en Google Maps</v>
      </c>
      <c r="M951" s="43">
        <v>2</v>
      </c>
      <c r="O951" s="1">
        <f>DAY(Tabla1[[#This Row],[Fecha de rev]])</f>
        <v>0</v>
      </c>
      <c r="P951" s="1">
        <f>MONTH(Tabla1[[#This Row],[Fecha de rev]])</f>
        <v>1</v>
      </c>
      <c r="Q951" s="1">
        <f>YEAR(Tabla1[[#This Row],[Fecha de rev]])</f>
        <v>1900</v>
      </c>
      <c r="Z951" s="1" t="str">
        <f>IF(Tabla1[[#This Row],[Bajada]] &lt; 14, "no", "si")</f>
        <v>no</v>
      </c>
      <c r="AF951" s="1"/>
    </row>
    <row r="952" spans="1:32" x14ac:dyDescent="0.2">
      <c r="A952" s="14">
        <v>530</v>
      </c>
      <c r="B952" s="3" t="s">
        <v>1205</v>
      </c>
      <c r="C952" s="27" t="s">
        <v>429</v>
      </c>
      <c r="D952" s="27" t="s">
        <v>15</v>
      </c>
      <c r="E952" s="27" t="s">
        <v>2553</v>
      </c>
      <c r="F952" s="4" t="s">
        <v>2554</v>
      </c>
      <c r="G952" s="4" t="s">
        <v>1213</v>
      </c>
      <c r="H952" s="4" t="s">
        <v>2450</v>
      </c>
      <c r="I952" s="27">
        <v>20.572208</v>
      </c>
      <c r="J952" s="27">
        <v>-101.19388600000001</v>
      </c>
      <c r="K952" s="3" t="s">
        <v>139</v>
      </c>
      <c r="L952" s="5" t="str">
        <f t="shared" si="31"/>
        <v>Ver en Google Maps</v>
      </c>
      <c r="M952" s="43">
        <v>2</v>
      </c>
      <c r="N952" s="7"/>
      <c r="O952" s="1">
        <f>DAY(Tabla1[[#This Row],[Fecha de rev]])</f>
        <v>0</v>
      </c>
      <c r="P952" s="1">
        <f>MONTH(Tabla1[[#This Row],[Fecha de rev]])</f>
        <v>1</v>
      </c>
      <c r="Q952" s="1">
        <f>YEAR(Tabla1[[#This Row],[Fecha de rev]])</f>
        <v>1900</v>
      </c>
      <c r="R952" s="1">
        <v>2</v>
      </c>
      <c r="S952" s="1" t="s">
        <v>138</v>
      </c>
      <c r="T952" s="1" t="s">
        <v>138</v>
      </c>
      <c r="U952" s="1" t="s">
        <v>138</v>
      </c>
      <c r="V952" s="1" t="s">
        <v>138</v>
      </c>
      <c r="W952" s="1" t="s">
        <v>138</v>
      </c>
      <c r="X952" s="1" t="s">
        <v>138</v>
      </c>
      <c r="Y952" s="1" t="s">
        <v>138</v>
      </c>
      <c r="Z952" s="1" t="str">
        <f>IF(Tabla1[[#This Row],[Bajada]] &lt; 14, "no", "si")</f>
        <v>no</v>
      </c>
      <c r="AC952" s="2" t="s">
        <v>3022</v>
      </c>
      <c r="AD952" s="2" t="s">
        <v>957</v>
      </c>
      <c r="AE952" s="1">
        <f t="shared" si="30"/>
        <v>7</v>
      </c>
      <c r="AF952" s="1"/>
    </row>
    <row r="953" spans="1:32" x14ac:dyDescent="0.2">
      <c r="A953" s="14">
        <v>542</v>
      </c>
      <c r="B953" s="3" t="s">
        <v>1205</v>
      </c>
      <c r="C953" s="27" t="s">
        <v>429</v>
      </c>
      <c r="D953" s="27" t="s">
        <v>17</v>
      </c>
      <c r="E953" s="27" t="s">
        <v>2555</v>
      </c>
      <c r="F953" s="4" t="s">
        <v>2556</v>
      </c>
      <c r="G953" s="4" t="s">
        <v>2667</v>
      </c>
      <c r="H953" s="4" t="s">
        <v>2450</v>
      </c>
      <c r="I953" s="27">
        <v>20.552575999999998</v>
      </c>
      <c r="J953" s="27">
        <v>-101.19684100000001</v>
      </c>
      <c r="K953" s="3"/>
      <c r="L953" s="5" t="str">
        <f t="shared" si="31"/>
        <v>Ver en Google Maps</v>
      </c>
      <c r="M953" s="43">
        <v>1</v>
      </c>
      <c r="O953" s="1">
        <f>DAY(Tabla1[[#This Row],[Fecha de rev]])</f>
        <v>0</v>
      </c>
      <c r="P953" s="1">
        <f>MONTH(Tabla1[[#This Row],[Fecha de rev]])</f>
        <v>1</v>
      </c>
      <c r="Q953" s="1">
        <f>YEAR(Tabla1[[#This Row],[Fecha de rev]])</f>
        <v>1900</v>
      </c>
      <c r="Z953" s="1" t="str">
        <f>IF(Tabla1[[#This Row],[Bajada]] &lt; 14, "no", "si")</f>
        <v>no</v>
      </c>
      <c r="AF953" s="1"/>
    </row>
    <row r="954" spans="1:32" x14ac:dyDescent="0.2">
      <c r="A954" s="14">
        <v>546</v>
      </c>
      <c r="B954" s="3" t="s">
        <v>1205</v>
      </c>
      <c r="C954" s="27" t="s">
        <v>429</v>
      </c>
      <c r="D954" s="27" t="s">
        <v>17</v>
      </c>
      <c r="E954" s="27" t="s">
        <v>2557</v>
      </c>
      <c r="F954" s="4" t="s">
        <v>2558</v>
      </c>
      <c r="G954" s="4" t="s">
        <v>2668</v>
      </c>
      <c r="H954" s="4" t="s">
        <v>2450</v>
      </c>
      <c r="I954" s="27">
        <v>20.565064</v>
      </c>
      <c r="J954" s="27">
        <v>-101.21736199999999</v>
      </c>
      <c r="K954" s="3"/>
      <c r="L954" s="5" t="str">
        <f t="shared" si="31"/>
        <v>Ver en Google Maps</v>
      </c>
      <c r="M954" s="43">
        <v>1</v>
      </c>
      <c r="O954" s="1">
        <f>DAY(Tabla1[[#This Row],[Fecha de rev]])</f>
        <v>0</v>
      </c>
      <c r="P954" s="1">
        <f>MONTH(Tabla1[[#This Row],[Fecha de rev]])</f>
        <v>1</v>
      </c>
      <c r="Q954" s="1">
        <f>YEAR(Tabla1[[#This Row],[Fecha de rev]])</f>
        <v>1900</v>
      </c>
      <c r="Z954" s="1" t="str">
        <f>IF(Tabla1[[#This Row],[Bajada]] &lt; 14, "no", "si")</f>
        <v>no</v>
      </c>
      <c r="AF954" s="1"/>
    </row>
    <row r="955" spans="1:32" x14ac:dyDescent="0.2">
      <c r="A955" s="14">
        <v>548</v>
      </c>
      <c r="B955" s="3" t="s">
        <v>1205</v>
      </c>
      <c r="C955" s="27" t="s">
        <v>429</v>
      </c>
      <c r="D955" s="27" t="s">
        <v>17</v>
      </c>
      <c r="E955" s="27" t="s">
        <v>2559</v>
      </c>
      <c r="F955" s="4" t="s">
        <v>2560</v>
      </c>
      <c r="G955" s="4" t="s">
        <v>2669</v>
      </c>
      <c r="H955" s="4" t="s">
        <v>2450</v>
      </c>
      <c r="I955" s="27">
        <v>20.579291000000001</v>
      </c>
      <c r="J955" s="27">
        <v>-101.214769</v>
      </c>
      <c r="K955" s="3"/>
      <c r="L955" s="5" t="str">
        <f t="shared" si="31"/>
        <v>Ver en Google Maps</v>
      </c>
      <c r="M955" s="43">
        <v>1</v>
      </c>
      <c r="O955" s="1">
        <f>DAY(Tabla1[[#This Row],[Fecha de rev]])</f>
        <v>0</v>
      </c>
      <c r="P955" s="1">
        <f>MONTH(Tabla1[[#This Row],[Fecha de rev]])</f>
        <v>1</v>
      </c>
      <c r="Q955" s="1">
        <f>YEAR(Tabla1[[#This Row],[Fecha de rev]])</f>
        <v>1900</v>
      </c>
      <c r="Z955" s="1" t="str">
        <f>IF(Tabla1[[#This Row],[Bajada]] &lt; 14, "no", "si")</f>
        <v>no</v>
      </c>
      <c r="AF955" s="1"/>
    </row>
    <row r="956" spans="1:32" x14ac:dyDescent="0.2">
      <c r="A956" s="14">
        <v>574</v>
      </c>
      <c r="B956" s="3" t="s">
        <v>1205</v>
      </c>
      <c r="C956" s="27" t="s">
        <v>350</v>
      </c>
      <c r="D956" s="27" t="s">
        <v>404</v>
      </c>
      <c r="E956" s="27" t="s">
        <v>2561</v>
      </c>
      <c r="F956" s="4" t="s">
        <v>2562</v>
      </c>
      <c r="G956" s="4" t="s">
        <v>2642</v>
      </c>
      <c r="H956" s="4" t="s">
        <v>2450</v>
      </c>
      <c r="I956" s="27">
        <v>20.58201</v>
      </c>
      <c r="J956" s="27">
        <v>-101.198156</v>
      </c>
      <c r="K956" s="3" t="s">
        <v>139</v>
      </c>
      <c r="L956" s="5" t="str">
        <f t="shared" si="31"/>
        <v>Ver en Google Maps</v>
      </c>
      <c r="M956" s="43">
        <v>1</v>
      </c>
      <c r="N956" s="7"/>
      <c r="O956" s="1">
        <f>DAY(Tabla1[[#This Row],[Fecha de rev]])</f>
        <v>0</v>
      </c>
      <c r="P956" s="1">
        <f>MONTH(Tabla1[[#This Row],[Fecha de rev]])</f>
        <v>1</v>
      </c>
      <c r="Q956" s="1">
        <f>YEAR(Tabla1[[#This Row],[Fecha de rev]])</f>
        <v>1900</v>
      </c>
      <c r="R956" s="1">
        <v>2</v>
      </c>
      <c r="S956" s="1" t="s">
        <v>138</v>
      </c>
      <c r="T956" s="1" t="s">
        <v>138</v>
      </c>
      <c r="U956" s="1" t="s">
        <v>138</v>
      </c>
      <c r="V956" s="1" t="s">
        <v>138</v>
      </c>
      <c r="W956" s="1" t="s">
        <v>138</v>
      </c>
      <c r="X956" s="1" t="s">
        <v>138</v>
      </c>
      <c r="Y956" s="1" t="s">
        <v>138</v>
      </c>
      <c r="Z956" s="1" t="str">
        <f>IF(Tabla1[[#This Row],[Bajada]] &lt; 14, "no", "si")</f>
        <v>no</v>
      </c>
      <c r="AC956" s="2" t="s">
        <v>3024</v>
      </c>
      <c r="AD956" s="2" t="s">
        <v>957</v>
      </c>
      <c r="AE956" s="1">
        <f t="shared" si="30"/>
        <v>7</v>
      </c>
      <c r="AF956" s="1"/>
    </row>
    <row r="957" spans="1:32" x14ac:dyDescent="0.2">
      <c r="A957" s="14">
        <v>576</v>
      </c>
      <c r="B957" s="3" t="s">
        <v>1205</v>
      </c>
      <c r="C957" s="27" t="s">
        <v>429</v>
      </c>
      <c r="D957" s="27" t="s">
        <v>17</v>
      </c>
      <c r="E957" s="27" t="s">
        <v>2563</v>
      </c>
      <c r="F957" s="4" t="s">
        <v>2564</v>
      </c>
      <c r="G957" s="4" t="s">
        <v>2670</v>
      </c>
      <c r="H957" s="4" t="s">
        <v>2450</v>
      </c>
      <c r="I957" s="27">
        <v>20.549841000000001</v>
      </c>
      <c r="J957" s="27">
        <v>-101.19877099999999</v>
      </c>
      <c r="K957" s="3"/>
      <c r="L957" s="5" t="str">
        <f t="shared" si="31"/>
        <v>Ver en Google Maps</v>
      </c>
      <c r="M957" s="43">
        <v>1</v>
      </c>
      <c r="O957" s="1">
        <f>DAY(Tabla1[[#This Row],[Fecha de rev]])</f>
        <v>0</v>
      </c>
      <c r="P957" s="1">
        <f>MONTH(Tabla1[[#This Row],[Fecha de rev]])</f>
        <v>1</v>
      </c>
      <c r="Q957" s="1">
        <f>YEAR(Tabla1[[#This Row],[Fecha de rev]])</f>
        <v>1900</v>
      </c>
      <c r="Z957" s="1" t="str">
        <f>IF(Tabla1[[#This Row],[Bajada]] &lt; 14, "no", "si")</f>
        <v>no</v>
      </c>
      <c r="AF957" s="1"/>
    </row>
    <row r="958" spans="1:32" x14ac:dyDescent="0.2">
      <c r="A958" s="14">
        <v>597</v>
      </c>
      <c r="B958" s="3" t="s">
        <v>1205</v>
      </c>
      <c r="C958" s="27" t="s">
        <v>429</v>
      </c>
      <c r="D958" s="27" t="s">
        <v>17</v>
      </c>
      <c r="E958" s="27" t="s">
        <v>2565</v>
      </c>
      <c r="F958" s="4" t="s">
        <v>2566</v>
      </c>
      <c r="G958" s="4" t="s">
        <v>2671</v>
      </c>
      <c r="H958" s="4" t="s">
        <v>2450</v>
      </c>
      <c r="I958" s="27">
        <v>20.556719999999999</v>
      </c>
      <c r="J958" s="27">
        <v>-101.19102599999999</v>
      </c>
      <c r="K958" s="3"/>
      <c r="L958" s="5" t="str">
        <f t="shared" si="31"/>
        <v>Ver en Google Maps</v>
      </c>
      <c r="M958" s="43">
        <v>1</v>
      </c>
      <c r="O958" s="1">
        <f>DAY(Tabla1[[#This Row],[Fecha de rev]])</f>
        <v>0</v>
      </c>
      <c r="P958" s="1">
        <f>MONTH(Tabla1[[#This Row],[Fecha de rev]])</f>
        <v>1</v>
      </c>
      <c r="Q958" s="1">
        <f>YEAR(Tabla1[[#This Row],[Fecha de rev]])</f>
        <v>1900</v>
      </c>
      <c r="Z958" s="1" t="str">
        <f>IF(Tabla1[[#This Row],[Bajada]] &lt; 14, "no", "si")</f>
        <v>no</v>
      </c>
      <c r="AF958" s="1"/>
    </row>
    <row r="959" spans="1:32" x14ac:dyDescent="0.2">
      <c r="A959" s="14">
        <v>603</v>
      </c>
      <c r="B959" s="3" t="s">
        <v>1205</v>
      </c>
      <c r="C959" s="27" t="s">
        <v>429</v>
      </c>
      <c r="D959" s="27" t="s">
        <v>17</v>
      </c>
      <c r="E959" s="27" t="s">
        <v>2567</v>
      </c>
      <c r="F959" s="4" t="s">
        <v>2568</v>
      </c>
      <c r="G959" s="4" t="s">
        <v>2672</v>
      </c>
      <c r="H959" s="4" t="s">
        <v>2450</v>
      </c>
      <c r="I959" s="27">
        <v>20.553578000000002</v>
      </c>
      <c r="J959" s="27">
        <v>-101.21917999999999</v>
      </c>
      <c r="K959" s="3"/>
      <c r="L959" s="5" t="str">
        <f t="shared" si="31"/>
        <v>Ver en Google Maps</v>
      </c>
      <c r="M959" s="43">
        <v>1</v>
      </c>
      <c r="O959" s="1">
        <f>DAY(Tabla1[[#This Row],[Fecha de rev]])</f>
        <v>0</v>
      </c>
      <c r="P959" s="1">
        <f>MONTH(Tabla1[[#This Row],[Fecha de rev]])</f>
        <v>1</v>
      </c>
      <c r="Q959" s="1">
        <f>YEAR(Tabla1[[#This Row],[Fecha de rev]])</f>
        <v>1900</v>
      </c>
      <c r="Z959" s="1" t="str">
        <f>IF(Tabla1[[#This Row],[Bajada]] &lt; 14, "no", "si")</f>
        <v>no</v>
      </c>
      <c r="AF959" s="1"/>
    </row>
    <row r="960" spans="1:32" x14ac:dyDescent="0.2">
      <c r="A960" s="14">
        <v>605</v>
      </c>
      <c r="B960" s="3" t="s">
        <v>1205</v>
      </c>
      <c r="C960" s="27" t="s">
        <v>429</v>
      </c>
      <c r="D960" s="27" t="s">
        <v>17</v>
      </c>
      <c r="E960" s="27" t="s">
        <v>2569</v>
      </c>
      <c r="F960" s="4" t="s">
        <v>2570</v>
      </c>
      <c r="G960" s="4" t="s">
        <v>2673</v>
      </c>
      <c r="H960" s="4" t="s">
        <v>2450</v>
      </c>
      <c r="I960" s="27">
        <v>20.555686000000001</v>
      </c>
      <c r="J960" s="27">
        <v>-101.20978700000001</v>
      </c>
      <c r="K960" s="3"/>
      <c r="L960" s="5" t="str">
        <f t="shared" si="31"/>
        <v>Ver en Google Maps</v>
      </c>
      <c r="M960" s="43">
        <v>1</v>
      </c>
      <c r="O960" s="1">
        <f>DAY(Tabla1[[#This Row],[Fecha de rev]])</f>
        <v>0</v>
      </c>
      <c r="P960" s="1">
        <f>MONTH(Tabla1[[#This Row],[Fecha de rev]])</f>
        <v>1</v>
      </c>
      <c r="Q960" s="1">
        <f>YEAR(Tabla1[[#This Row],[Fecha de rev]])</f>
        <v>1900</v>
      </c>
      <c r="Z960" s="1" t="str">
        <f>IF(Tabla1[[#This Row],[Bajada]] &lt; 14, "no", "si")</f>
        <v>no</v>
      </c>
      <c r="AF960" s="1"/>
    </row>
    <row r="961" spans="1:32" x14ac:dyDescent="0.2">
      <c r="A961" s="14">
        <v>643</v>
      </c>
      <c r="B961" s="3" t="s">
        <v>1205</v>
      </c>
      <c r="C961" s="27" t="s">
        <v>429</v>
      </c>
      <c r="D961" s="27" t="s">
        <v>16</v>
      </c>
      <c r="E961" s="27" t="s">
        <v>2571</v>
      </c>
      <c r="F961" s="4" t="s">
        <v>2572</v>
      </c>
      <c r="G961" s="4" t="s">
        <v>2669</v>
      </c>
      <c r="H961" s="4" t="s">
        <v>2450</v>
      </c>
      <c r="I961" s="27">
        <v>20.578499999999998</v>
      </c>
      <c r="J961" s="27">
        <v>-101.21536</v>
      </c>
      <c r="K961" s="3"/>
      <c r="L961" s="5" t="str">
        <f t="shared" si="31"/>
        <v>Ver en Google Maps</v>
      </c>
      <c r="M961" s="43">
        <v>1</v>
      </c>
      <c r="O961" s="1">
        <f>DAY(Tabla1[[#This Row],[Fecha de rev]])</f>
        <v>0</v>
      </c>
      <c r="P961" s="1">
        <f>MONTH(Tabla1[[#This Row],[Fecha de rev]])</f>
        <v>1</v>
      </c>
      <c r="Q961" s="1">
        <f>YEAR(Tabla1[[#This Row],[Fecha de rev]])</f>
        <v>1900</v>
      </c>
      <c r="Z961" s="1" t="str">
        <f>IF(Tabla1[[#This Row],[Bajada]] &lt; 14, "no", "si")</f>
        <v>no</v>
      </c>
      <c r="AF961" s="1"/>
    </row>
    <row r="962" spans="1:32" x14ac:dyDescent="0.2">
      <c r="A962" s="14">
        <v>644</v>
      </c>
      <c r="B962" s="3" t="s">
        <v>1205</v>
      </c>
      <c r="C962" s="27" t="s">
        <v>429</v>
      </c>
      <c r="D962" s="27" t="s">
        <v>16</v>
      </c>
      <c r="E962" s="27" t="s">
        <v>2573</v>
      </c>
      <c r="F962" s="4" t="s">
        <v>2574</v>
      </c>
      <c r="G962" s="4" t="s">
        <v>2674</v>
      </c>
      <c r="H962" s="4" t="s">
        <v>2450</v>
      </c>
      <c r="I962" s="27">
        <v>20.565117999999998</v>
      </c>
      <c r="J962" s="27">
        <v>-101.188423</v>
      </c>
      <c r="K962" s="3"/>
      <c r="L962" s="5" t="str">
        <f t="shared" si="31"/>
        <v>Ver en Google Maps</v>
      </c>
      <c r="M962" s="43">
        <v>2</v>
      </c>
      <c r="O962" s="1">
        <f>DAY(Tabla1[[#This Row],[Fecha de rev]])</f>
        <v>0</v>
      </c>
      <c r="P962" s="1">
        <f>MONTH(Tabla1[[#This Row],[Fecha de rev]])</f>
        <v>1</v>
      </c>
      <c r="Q962" s="1">
        <f>YEAR(Tabla1[[#This Row],[Fecha de rev]])</f>
        <v>1900</v>
      </c>
      <c r="Z962" s="1" t="str">
        <f>IF(Tabla1[[#This Row],[Bajada]] &lt; 14, "no", "si")</f>
        <v>no</v>
      </c>
      <c r="AF962" s="1"/>
    </row>
    <row r="963" spans="1:32" x14ac:dyDescent="0.2">
      <c r="A963" s="14">
        <v>645</v>
      </c>
      <c r="B963" s="3" t="s">
        <v>1205</v>
      </c>
      <c r="C963" s="27" t="s">
        <v>429</v>
      </c>
      <c r="D963" s="27" t="s">
        <v>16</v>
      </c>
      <c r="E963" s="27" t="s">
        <v>2575</v>
      </c>
      <c r="F963" s="4" t="s">
        <v>2576</v>
      </c>
      <c r="G963" s="4" t="s">
        <v>2641</v>
      </c>
      <c r="H963" s="4" t="s">
        <v>2450</v>
      </c>
      <c r="I963" s="27">
        <v>20.571905999999998</v>
      </c>
      <c r="J963" s="27">
        <v>-101.192876</v>
      </c>
      <c r="K963" s="3" t="s">
        <v>139</v>
      </c>
      <c r="L963" s="5" t="str">
        <f t="shared" si="31"/>
        <v>Ver en Google Maps</v>
      </c>
      <c r="M963" s="43">
        <v>2</v>
      </c>
      <c r="N963" s="7"/>
      <c r="O963" s="1">
        <f>DAY(Tabla1[[#This Row],[Fecha de rev]])</f>
        <v>0</v>
      </c>
      <c r="P963" s="1">
        <f>MONTH(Tabla1[[#This Row],[Fecha de rev]])</f>
        <v>1</v>
      </c>
      <c r="Q963" s="1">
        <f>YEAR(Tabla1[[#This Row],[Fecha de rev]])</f>
        <v>1900</v>
      </c>
      <c r="R963" s="1">
        <v>2</v>
      </c>
      <c r="S963" s="1" t="s">
        <v>138</v>
      </c>
      <c r="T963" s="1" t="s">
        <v>138</v>
      </c>
      <c r="U963" s="1" t="s">
        <v>138</v>
      </c>
      <c r="V963" s="1" t="s">
        <v>138</v>
      </c>
      <c r="W963" s="1" t="s">
        <v>138</v>
      </c>
      <c r="X963" s="1" t="s">
        <v>138</v>
      </c>
      <c r="Y963" s="1" t="s">
        <v>138</v>
      </c>
      <c r="Z963" s="1" t="str">
        <f>IF(Tabla1[[#This Row],[Bajada]] &lt; 14, "no", "si")</f>
        <v>no</v>
      </c>
      <c r="AC963" s="2" t="s">
        <v>3022</v>
      </c>
      <c r="AD963" s="2" t="s">
        <v>957</v>
      </c>
      <c r="AE963" s="1">
        <f t="shared" si="30"/>
        <v>7</v>
      </c>
      <c r="AF963" s="1"/>
    </row>
    <row r="964" spans="1:32" x14ac:dyDescent="0.2">
      <c r="A964" s="14">
        <v>660</v>
      </c>
      <c r="B964" s="3" t="s">
        <v>1205</v>
      </c>
      <c r="C964" s="27" t="s">
        <v>429</v>
      </c>
      <c r="D964" s="27" t="s">
        <v>16</v>
      </c>
      <c r="E964" s="27" t="s">
        <v>2577</v>
      </c>
      <c r="F964" s="4" t="s">
        <v>2578</v>
      </c>
      <c r="G964" s="4" t="s">
        <v>1243</v>
      </c>
      <c r="H964" s="4" t="s">
        <v>2450</v>
      </c>
      <c r="I964" s="27">
        <v>20.553737000000002</v>
      </c>
      <c r="J964" s="27">
        <v>-101.21882100000001</v>
      </c>
      <c r="K964" s="3"/>
      <c r="L964" s="5" t="str">
        <f t="shared" si="31"/>
        <v>Ver en Google Maps</v>
      </c>
      <c r="M964" s="43">
        <v>1</v>
      </c>
      <c r="O964" s="1">
        <f>DAY(Tabla1[[#This Row],[Fecha de rev]])</f>
        <v>0</v>
      </c>
      <c r="P964" s="1">
        <f>MONTH(Tabla1[[#This Row],[Fecha de rev]])</f>
        <v>1</v>
      </c>
      <c r="Q964" s="1">
        <f>YEAR(Tabla1[[#This Row],[Fecha de rev]])</f>
        <v>1900</v>
      </c>
      <c r="Z964" s="1" t="str">
        <f>IF(Tabla1[[#This Row],[Bajada]] &lt; 14, "no", "si")</f>
        <v>no</v>
      </c>
      <c r="AF964" s="1"/>
    </row>
    <row r="965" spans="1:32" x14ac:dyDescent="0.2">
      <c r="A965" s="14">
        <v>661</v>
      </c>
      <c r="B965" s="3" t="s">
        <v>1205</v>
      </c>
      <c r="C965" s="27" t="s">
        <v>429</v>
      </c>
      <c r="D965" s="27" t="s">
        <v>16</v>
      </c>
      <c r="E965" s="27" t="s">
        <v>2579</v>
      </c>
      <c r="F965" s="4" t="s">
        <v>2580</v>
      </c>
      <c r="G965" s="4" t="s">
        <v>2652</v>
      </c>
      <c r="H965" s="4" t="s">
        <v>2450</v>
      </c>
      <c r="I965" s="27">
        <v>20.554683000000001</v>
      </c>
      <c r="J965" s="27">
        <v>-101.227311</v>
      </c>
      <c r="K965" s="3"/>
      <c r="L965" s="5" t="str">
        <f t="shared" si="31"/>
        <v>Ver en Google Maps</v>
      </c>
      <c r="M965" s="43">
        <v>2</v>
      </c>
      <c r="O965" s="1">
        <f>DAY(Tabla1[[#This Row],[Fecha de rev]])</f>
        <v>0</v>
      </c>
      <c r="P965" s="1">
        <f>MONTH(Tabla1[[#This Row],[Fecha de rev]])</f>
        <v>1</v>
      </c>
      <c r="Q965" s="1">
        <f>YEAR(Tabla1[[#This Row],[Fecha de rev]])</f>
        <v>1900</v>
      </c>
      <c r="Z965" s="1" t="str">
        <f>IF(Tabla1[[#This Row],[Bajada]] &lt; 14, "no", "si")</f>
        <v>no</v>
      </c>
      <c r="AF965" s="1"/>
    </row>
    <row r="966" spans="1:32" x14ac:dyDescent="0.2">
      <c r="A966" s="14">
        <v>662</v>
      </c>
      <c r="B966" s="3" t="s">
        <v>1205</v>
      </c>
      <c r="C966" s="27" t="s">
        <v>429</v>
      </c>
      <c r="D966" s="27" t="s">
        <v>16</v>
      </c>
      <c r="E966" s="27" t="s">
        <v>2581</v>
      </c>
      <c r="F966" s="4" t="s">
        <v>2582</v>
      </c>
      <c r="G966" s="4" t="s">
        <v>2641</v>
      </c>
      <c r="H966" s="4" t="s">
        <v>2450</v>
      </c>
      <c r="I966" s="27">
        <v>20.567224</v>
      </c>
      <c r="J966" s="27">
        <v>-101.201489</v>
      </c>
      <c r="K966" s="3"/>
      <c r="L966" s="5" t="str">
        <f t="shared" si="31"/>
        <v>Ver en Google Maps</v>
      </c>
      <c r="M966" s="43">
        <v>2</v>
      </c>
      <c r="O966" s="1">
        <f>DAY(Tabla1[[#This Row],[Fecha de rev]])</f>
        <v>0</v>
      </c>
      <c r="P966" s="1">
        <f>MONTH(Tabla1[[#This Row],[Fecha de rev]])</f>
        <v>1</v>
      </c>
      <c r="Q966" s="1">
        <f>YEAR(Tabla1[[#This Row],[Fecha de rev]])</f>
        <v>1900</v>
      </c>
      <c r="Z966" s="1" t="str">
        <f>IF(Tabla1[[#This Row],[Bajada]] &lt; 14, "no", "si")</f>
        <v>no</v>
      </c>
      <c r="AF966" s="1"/>
    </row>
    <row r="967" spans="1:32" x14ac:dyDescent="0.2">
      <c r="A967" s="14">
        <v>677</v>
      </c>
      <c r="B967" s="3" t="s">
        <v>1205</v>
      </c>
      <c r="C967" s="27" t="s">
        <v>429</v>
      </c>
      <c r="D967" s="27" t="s">
        <v>16</v>
      </c>
      <c r="E967" s="27" t="s">
        <v>2583</v>
      </c>
      <c r="F967" s="4" t="s">
        <v>2584</v>
      </c>
      <c r="G967" s="4" t="s">
        <v>2675</v>
      </c>
      <c r="H967" s="4" t="s">
        <v>2450</v>
      </c>
      <c r="I967" s="27">
        <v>20.562560000000001</v>
      </c>
      <c r="J967" s="27">
        <v>-101.19156</v>
      </c>
      <c r="K967" s="3"/>
      <c r="L967" s="5" t="str">
        <f t="shared" si="31"/>
        <v>Ver en Google Maps</v>
      </c>
      <c r="M967" s="43">
        <v>2</v>
      </c>
      <c r="O967" s="1">
        <f>DAY(Tabla1[[#This Row],[Fecha de rev]])</f>
        <v>0</v>
      </c>
      <c r="P967" s="1">
        <f>MONTH(Tabla1[[#This Row],[Fecha de rev]])</f>
        <v>1</v>
      </c>
      <c r="Q967" s="1">
        <f>YEAR(Tabla1[[#This Row],[Fecha de rev]])</f>
        <v>1900</v>
      </c>
      <c r="Z967" s="1" t="str">
        <f>IF(Tabla1[[#This Row],[Bajada]] &lt; 14, "no", "si")</f>
        <v>no</v>
      </c>
      <c r="AF967" s="1"/>
    </row>
    <row r="968" spans="1:32" x14ac:dyDescent="0.2">
      <c r="A968" s="14">
        <v>678</v>
      </c>
      <c r="B968" s="3" t="s">
        <v>1205</v>
      </c>
      <c r="C968" s="27" t="s">
        <v>429</v>
      </c>
      <c r="D968" s="27" t="s">
        <v>16</v>
      </c>
      <c r="E968" s="27" t="s">
        <v>2585</v>
      </c>
      <c r="F968" s="4" t="s">
        <v>2586</v>
      </c>
      <c r="G968" s="4" t="s">
        <v>2676</v>
      </c>
      <c r="H968" s="4" t="s">
        <v>2450</v>
      </c>
      <c r="I968" s="27">
        <v>20.538961</v>
      </c>
      <c r="J968" s="27">
        <v>-101.207762</v>
      </c>
      <c r="K968" s="3"/>
      <c r="L968" s="5" t="str">
        <f t="shared" si="31"/>
        <v>Ver en Google Maps</v>
      </c>
      <c r="M968" s="43">
        <v>1</v>
      </c>
      <c r="O968" s="1">
        <f>DAY(Tabla1[[#This Row],[Fecha de rev]])</f>
        <v>0</v>
      </c>
      <c r="P968" s="1">
        <f>MONTH(Tabla1[[#This Row],[Fecha de rev]])</f>
        <v>1</v>
      </c>
      <c r="Q968" s="1">
        <f>YEAR(Tabla1[[#This Row],[Fecha de rev]])</f>
        <v>1900</v>
      </c>
      <c r="Z968" s="1" t="str">
        <f>IF(Tabla1[[#This Row],[Bajada]] &lt; 14, "no", "si")</f>
        <v>no</v>
      </c>
      <c r="AF968" s="1"/>
    </row>
    <row r="969" spans="1:32" x14ac:dyDescent="0.2">
      <c r="A969" s="14">
        <v>693</v>
      </c>
      <c r="B969" s="3" t="s">
        <v>1205</v>
      </c>
      <c r="C969" s="27" t="s">
        <v>429</v>
      </c>
      <c r="D969" s="27" t="s">
        <v>16</v>
      </c>
      <c r="E969" s="27" t="s">
        <v>2587</v>
      </c>
      <c r="F969" s="4" t="s">
        <v>2588</v>
      </c>
      <c r="G969" s="4" t="s">
        <v>2677</v>
      </c>
      <c r="H969" s="4" t="s">
        <v>2450</v>
      </c>
      <c r="I969" s="27">
        <v>20.557925000000001</v>
      </c>
      <c r="J969" s="27">
        <v>-101.190574</v>
      </c>
      <c r="K969" s="3"/>
      <c r="L969" s="5" t="str">
        <f t="shared" si="31"/>
        <v>Ver en Google Maps</v>
      </c>
      <c r="M969" s="43">
        <v>2</v>
      </c>
      <c r="O969" s="1">
        <f>DAY(Tabla1[[#This Row],[Fecha de rev]])</f>
        <v>0</v>
      </c>
      <c r="P969" s="1">
        <f>MONTH(Tabla1[[#This Row],[Fecha de rev]])</f>
        <v>1</v>
      </c>
      <c r="Q969" s="1">
        <f>YEAR(Tabla1[[#This Row],[Fecha de rev]])</f>
        <v>1900</v>
      </c>
      <c r="Z969" s="1" t="str">
        <f>IF(Tabla1[[#This Row],[Bajada]] &lt; 14, "no", "si")</f>
        <v>no</v>
      </c>
      <c r="AF969" s="1"/>
    </row>
    <row r="970" spans="1:32" x14ac:dyDescent="0.2">
      <c r="A970" s="14">
        <v>715</v>
      </c>
      <c r="B970" s="3" t="s">
        <v>1205</v>
      </c>
      <c r="C970" s="27" t="s">
        <v>350</v>
      </c>
      <c r="D970" s="27" t="s">
        <v>404</v>
      </c>
      <c r="E970" s="27" t="s">
        <v>2589</v>
      </c>
      <c r="F970" s="4" t="s">
        <v>2590</v>
      </c>
      <c r="G970" s="4" t="s">
        <v>2313</v>
      </c>
      <c r="H970" s="4" t="s">
        <v>2450</v>
      </c>
      <c r="I970" s="27">
        <v>20.581060000000001</v>
      </c>
      <c r="J970" s="27">
        <v>-101.20762000000001</v>
      </c>
      <c r="K970" s="3"/>
      <c r="L970" s="5" t="str">
        <f t="shared" si="31"/>
        <v>Ver en Google Maps</v>
      </c>
      <c r="M970" s="43">
        <v>1</v>
      </c>
      <c r="O970" s="1">
        <f>DAY(Tabla1[[#This Row],[Fecha de rev]])</f>
        <v>0</v>
      </c>
      <c r="P970" s="1">
        <f>MONTH(Tabla1[[#This Row],[Fecha de rev]])</f>
        <v>1</v>
      </c>
      <c r="Q970" s="1">
        <f>YEAR(Tabla1[[#This Row],[Fecha de rev]])</f>
        <v>1900</v>
      </c>
      <c r="Z970" s="1" t="str">
        <f>IF(Tabla1[[#This Row],[Bajada]] &lt; 14, "no", "si")</f>
        <v>no</v>
      </c>
      <c r="AF970" s="1"/>
    </row>
    <row r="971" spans="1:32" x14ac:dyDescent="0.2">
      <c r="A971" s="14">
        <v>733</v>
      </c>
      <c r="B971" s="3" t="s">
        <v>1205</v>
      </c>
      <c r="C971" s="27" t="s">
        <v>14</v>
      </c>
      <c r="D971" s="27" t="s">
        <v>404</v>
      </c>
      <c r="E971" s="27" t="s">
        <v>2591</v>
      </c>
      <c r="F971" s="4" t="s">
        <v>2592</v>
      </c>
      <c r="G971" s="4" t="s">
        <v>2678</v>
      </c>
      <c r="H971" s="4" t="s">
        <v>2450</v>
      </c>
      <c r="I971" s="27">
        <v>20.574162000000001</v>
      </c>
      <c r="J971" s="27">
        <v>-101.191463</v>
      </c>
      <c r="K971" s="3" t="s">
        <v>139</v>
      </c>
      <c r="L971" s="5" t="str">
        <f t="shared" si="31"/>
        <v>Ver en Google Maps</v>
      </c>
      <c r="M971" s="43">
        <v>2</v>
      </c>
      <c r="N971" s="7"/>
      <c r="O971" s="1">
        <f>DAY(Tabla1[[#This Row],[Fecha de rev]])</f>
        <v>0</v>
      </c>
      <c r="P971" s="1">
        <f>MONTH(Tabla1[[#This Row],[Fecha de rev]])</f>
        <v>1</v>
      </c>
      <c r="Q971" s="1">
        <f>YEAR(Tabla1[[#This Row],[Fecha de rev]])</f>
        <v>1900</v>
      </c>
      <c r="R971" s="1">
        <v>2</v>
      </c>
      <c r="S971" s="1" t="s">
        <v>138</v>
      </c>
      <c r="T971" s="1" t="s">
        <v>138</v>
      </c>
      <c r="U971" s="1" t="s">
        <v>138</v>
      </c>
      <c r="V971" s="1" t="s">
        <v>138</v>
      </c>
      <c r="W971" s="1" t="s">
        <v>138</v>
      </c>
      <c r="X971" s="1" t="s">
        <v>138</v>
      </c>
      <c r="Y971" s="1" t="s">
        <v>138</v>
      </c>
      <c r="Z971" s="1" t="str">
        <f>IF(Tabla1[[#This Row],[Bajada]] &lt; 14, "no", "si")</f>
        <v>no</v>
      </c>
      <c r="AC971" s="2" t="s">
        <v>968</v>
      </c>
      <c r="AD971" s="2" t="s">
        <v>957</v>
      </c>
      <c r="AE971" s="1">
        <f t="shared" ref="AE971:AE1021" si="32">COUNTIF(S971:Z971, "si")</f>
        <v>7</v>
      </c>
      <c r="AF971" s="1"/>
    </row>
    <row r="972" spans="1:32" x14ac:dyDescent="0.2">
      <c r="A972" s="14">
        <v>752</v>
      </c>
      <c r="B972" s="3" t="s">
        <v>1205</v>
      </c>
      <c r="C972" s="27" t="s">
        <v>429</v>
      </c>
      <c r="D972" s="27" t="s">
        <v>17</v>
      </c>
      <c r="E972" s="27" t="s">
        <v>2593</v>
      </c>
      <c r="F972" s="4" t="s">
        <v>2594</v>
      </c>
      <c r="G972" s="4" t="s">
        <v>1786</v>
      </c>
      <c r="H972" s="4" t="s">
        <v>2450</v>
      </c>
      <c r="I972" s="27">
        <v>20.558250000000001</v>
      </c>
      <c r="J972" s="27">
        <v>-101.20511</v>
      </c>
      <c r="K972" s="3"/>
      <c r="L972" s="5" t="str">
        <f t="shared" si="31"/>
        <v>Ver en Google Maps</v>
      </c>
      <c r="M972" s="43">
        <v>1</v>
      </c>
      <c r="O972" s="1">
        <f>DAY(Tabla1[[#This Row],[Fecha de rev]])</f>
        <v>0</v>
      </c>
      <c r="P972" s="1">
        <f>MONTH(Tabla1[[#This Row],[Fecha de rev]])</f>
        <v>1</v>
      </c>
      <c r="Q972" s="1">
        <f>YEAR(Tabla1[[#This Row],[Fecha de rev]])</f>
        <v>1900</v>
      </c>
      <c r="Z972" s="1" t="str">
        <f>IF(Tabla1[[#This Row],[Bajada]] &lt; 14, "no", "si")</f>
        <v>no</v>
      </c>
      <c r="AF972" s="1"/>
    </row>
    <row r="973" spans="1:32" x14ac:dyDescent="0.2">
      <c r="A973" s="14">
        <v>753</v>
      </c>
      <c r="B973" s="3" t="s">
        <v>1205</v>
      </c>
      <c r="C973" s="27" t="s">
        <v>429</v>
      </c>
      <c r="D973" s="27" t="s">
        <v>15</v>
      </c>
      <c r="E973" s="27" t="s">
        <v>2595</v>
      </c>
      <c r="F973" s="4" t="s">
        <v>2596</v>
      </c>
      <c r="G973" s="4" t="s">
        <v>2679</v>
      </c>
      <c r="H973" s="4" t="s">
        <v>2450</v>
      </c>
      <c r="I973" s="27">
        <v>20.559913999999999</v>
      </c>
      <c r="J973" s="27">
        <v>-101.197333</v>
      </c>
      <c r="K973" s="3"/>
      <c r="L973" s="5" t="str">
        <f t="shared" si="31"/>
        <v>Ver en Google Maps</v>
      </c>
      <c r="M973" s="43">
        <v>2</v>
      </c>
      <c r="O973" s="1">
        <f>DAY(Tabla1[[#This Row],[Fecha de rev]])</f>
        <v>0</v>
      </c>
      <c r="P973" s="1">
        <f>MONTH(Tabla1[[#This Row],[Fecha de rev]])</f>
        <v>1</v>
      </c>
      <c r="Q973" s="1">
        <f>YEAR(Tabla1[[#This Row],[Fecha de rev]])</f>
        <v>1900</v>
      </c>
      <c r="Z973" s="1" t="str">
        <f>IF(Tabla1[[#This Row],[Bajada]] &lt; 14, "no", "si")</f>
        <v>no</v>
      </c>
      <c r="AF973" s="1"/>
    </row>
    <row r="974" spans="1:32" x14ac:dyDescent="0.2">
      <c r="A974" s="14">
        <v>788</v>
      </c>
      <c r="B974" s="3" t="s">
        <v>1205</v>
      </c>
      <c r="C974" s="27" t="s">
        <v>429</v>
      </c>
      <c r="D974" s="27" t="s">
        <v>132</v>
      </c>
      <c r="E974" s="27" t="s">
        <v>2597</v>
      </c>
      <c r="F974" s="4" t="s">
        <v>2598</v>
      </c>
      <c r="G974" s="4" t="s">
        <v>2680</v>
      </c>
      <c r="H974" s="4" t="s">
        <v>2450</v>
      </c>
      <c r="I974" s="27">
        <v>20.556531</v>
      </c>
      <c r="J974" s="27">
        <v>-101.220894</v>
      </c>
      <c r="K974" s="3"/>
      <c r="L974" s="5" t="str">
        <f t="shared" ref="L974:L1039" si="33">HYPERLINK("https://www.google.com/maps?q=" &amp; I974 &amp; "," &amp; J974, "Ver en Google Maps")</f>
        <v>Ver en Google Maps</v>
      </c>
      <c r="M974" s="43">
        <v>2</v>
      </c>
      <c r="O974" s="1">
        <f>DAY(Tabla1[[#This Row],[Fecha de rev]])</f>
        <v>0</v>
      </c>
      <c r="P974" s="1">
        <f>MONTH(Tabla1[[#This Row],[Fecha de rev]])</f>
        <v>1</v>
      </c>
      <c r="Q974" s="1">
        <f>YEAR(Tabla1[[#This Row],[Fecha de rev]])</f>
        <v>1900</v>
      </c>
      <c r="Z974" s="1" t="str">
        <f>IF(Tabla1[[#This Row],[Bajada]] &lt; 14, "no", "si")</f>
        <v>no</v>
      </c>
      <c r="AF974" s="1"/>
    </row>
    <row r="975" spans="1:32" x14ac:dyDescent="0.2">
      <c r="A975" s="14">
        <v>801</v>
      </c>
      <c r="B975" s="3" t="s">
        <v>1205</v>
      </c>
      <c r="C975" s="27" t="s">
        <v>429</v>
      </c>
      <c r="D975" s="27" t="s">
        <v>132</v>
      </c>
      <c r="E975" s="27" t="s">
        <v>2599</v>
      </c>
      <c r="F975" s="4" t="s">
        <v>2600</v>
      </c>
      <c r="G975" s="4" t="s">
        <v>2650</v>
      </c>
      <c r="H975" s="4" t="s">
        <v>2450</v>
      </c>
      <c r="I975" s="27">
        <v>20.557220000000001</v>
      </c>
      <c r="J975" s="27">
        <v>-101.18300000000001</v>
      </c>
      <c r="K975" s="3"/>
      <c r="L975" s="5" t="str">
        <f t="shared" si="33"/>
        <v>Ver en Google Maps</v>
      </c>
      <c r="M975" s="43">
        <v>2</v>
      </c>
      <c r="O975" s="1">
        <f>DAY(Tabla1[[#This Row],[Fecha de rev]])</f>
        <v>0</v>
      </c>
      <c r="P975" s="1">
        <f>MONTH(Tabla1[[#This Row],[Fecha de rev]])</f>
        <v>1</v>
      </c>
      <c r="Q975" s="1">
        <f>YEAR(Tabla1[[#This Row],[Fecha de rev]])</f>
        <v>1900</v>
      </c>
      <c r="Z975" s="1" t="str">
        <f>IF(Tabla1[[#This Row],[Bajada]] &lt; 14, "no", "si")</f>
        <v>no</v>
      </c>
      <c r="AF975" s="1"/>
    </row>
    <row r="976" spans="1:32" x14ac:dyDescent="0.2">
      <c r="A976" s="14">
        <v>809</v>
      </c>
      <c r="B976" s="3" t="s">
        <v>1205</v>
      </c>
      <c r="C976" s="27" t="s">
        <v>350</v>
      </c>
      <c r="D976" s="27" t="s">
        <v>404</v>
      </c>
      <c r="E976" s="27" t="s">
        <v>2601</v>
      </c>
      <c r="F976" s="4" t="s">
        <v>2602</v>
      </c>
      <c r="G976" s="4" t="s">
        <v>1786</v>
      </c>
      <c r="H976" s="4" t="s">
        <v>2450</v>
      </c>
      <c r="I976" s="27">
        <v>20.559443999999999</v>
      </c>
      <c r="J976" s="27">
        <v>-101.202836</v>
      </c>
      <c r="K976" s="3"/>
      <c r="L976" s="5" t="str">
        <f t="shared" si="33"/>
        <v>Ver en Google Maps</v>
      </c>
      <c r="M976" s="43">
        <v>1</v>
      </c>
      <c r="O976" s="1">
        <f>DAY(Tabla1[[#This Row],[Fecha de rev]])</f>
        <v>0</v>
      </c>
      <c r="P976" s="1">
        <f>MONTH(Tabla1[[#This Row],[Fecha de rev]])</f>
        <v>1</v>
      </c>
      <c r="Q976" s="1">
        <f>YEAR(Tabla1[[#This Row],[Fecha de rev]])</f>
        <v>1900</v>
      </c>
      <c r="Z976" s="1" t="str">
        <f>IF(Tabla1[[#This Row],[Bajada]] &lt; 14, "no", "si")</f>
        <v>no</v>
      </c>
      <c r="AF976" s="1"/>
    </row>
    <row r="977" spans="1:32" x14ac:dyDescent="0.2">
      <c r="A977" s="14">
        <v>810</v>
      </c>
      <c r="B977" s="3" t="s">
        <v>1205</v>
      </c>
      <c r="C977" s="27" t="s">
        <v>350</v>
      </c>
      <c r="D977" s="27" t="s">
        <v>404</v>
      </c>
      <c r="E977" s="27" t="s">
        <v>2603</v>
      </c>
      <c r="F977" s="4" t="s">
        <v>2604</v>
      </c>
      <c r="G977" s="4" t="s">
        <v>2681</v>
      </c>
      <c r="H977" s="4" t="s">
        <v>2450</v>
      </c>
      <c r="I977" s="27">
        <v>20.554400000000001</v>
      </c>
      <c r="J977" s="27">
        <v>-101.19996</v>
      </c>
      <c r="K977" s="3"/>
      <c r="L977" s="5" t="str">
        <f t="shared" si="33"/>
        <v>Ver en Google Maps</v>
      </c>
      <c r="M977" s="43">
        <v>1</v>
      </c>
      <c r="O977" s="1">
        <f>DAY(Tabla1[[#This Row],[Fecha de rev]])</f>
        <v>0</v>
      </c>
      <c r="P977" s="1">
        <f>MONTH(Tabla1[[#This Row],[Fecha de rev]])</f>
        <v>1</v>
      </c>
      <c r="Q977" s="1">
        <f>YEAR(Tabla1[[#This Row],[Fecha de rev]])</f>
        <v>1900</v>
      </c>
      <c r="Z977" s="1" t="str">
        <f>IF(Tabla1[[#This Row],[Bajada]] &lt; 14, "no", "si")</f>
        <v>no</v>
      </c>
      <c r="AF977" s="1"/>
    </row>
    <row r="978" spans="1:32" x14ac:dyDescent="0.2">
      <c r="A978" s="14">
        <v>863</v>
      </c>
      <c r="B978" s="3" t="s">
        <v>1205</v>
      </c>
      <c r="C978" s="27" t="s">
        <v>14</v>
      </c>
      <c r="D978" s="27" t="s">
        <v>404</v>
      </c>
      <c r="E978" s="27" t="s">
        <v>2605</v>
      </c>
      <c r="F978" s="4" t="s">
        <v>2606</v>
      </c>
      <c r="G978" s="4" t="s">
        <v>1232</v>
      </c>
      <c r="H978" s="4" t="s">
        <v>2450</v>
      </c>
      <c r="I978" s="27">
        <v>20.571918</v>
      </c>
      <c r="J978" s="27">
        <v>-101.204093</v>
      </c>
      <c r="K978" s="3"/>
      <c r="L978" s="5" t="str">
        <f t="shared" si="33"/>
        <v>Ver en Google Maps</v>
      </c>
      <c r="M978" s="43">
        <v>1</v>
      </c>
      <c r="O978" s="1">
        <f>DAY(Tabla1[[#This Row],[Fecha de rev]])</f>
        <v>0</v>
      </c>
      <c r="P978" s="1">
        <f>MONTH(Tabla1[[#This Row],[Fecha de rev]])</f>
        <v>1</v>
      </c>
      <c r="Q978" s="1">
        <f>YEAR(Tabla1[[#This Row],[Fecha de rev]])</f>
        <v>1900</v>
      </c>
      <c r="Z978" s="1" t="str">
        <f>IF(Tabla1[[#This Row],[Bajada]] &lt; 14, "no", "si")</f>
        <v>no</v>
      </c>
      <c r="AF978" s="1"/>
    </row>
    <row r="979" spans="1:32" x14ac:dyDescent="0.2">
      <c r="A979" s="14">
        <v>883</v>
      </c>
      <c r="B979" s="3" t="s">
        <v>1205</v>
      </c>
      <c r="C979" s="27" t="s">
        <v>14</v>
      </c>
      <c r="D979" s="27" t="s">
        <v>404</v>
      </c>
      <c r="E979" s="27" t="s">
        <v>2607</v>
      </c>
      <c r="F979" s="4" t="s">
        <v>2608</v>
      </c>
      <c r="G979" s="4" t="s">
        <v>1232</v>
      </c>
      <c r="H979" s="4" t="s">
        <v>2450</v>
      </c>
      <c r="I979" s="27">
        <v>20.568100000000001</v>
      </c>
      <c r="J979" s="27">
        <v>-101.199</v>
      </c>
      <c r="K979" s="3"/>
      <c r="L979" s="5" t="str">
        <f t="shared" si="33"/>
        <v>Ver en Google Maps</v>
      </c>
      <c r="M979" s="43">
        <v>1</v>
      </c>
      <c r="O979" s="1">
        <f>DAY(Tabla1[[#This Row],[Fecha de rev]])</f>
        <v>0</v>
      </c>
      <c r="P979" s="1">
        <f>MONTH(Tabla1[[#This Row],[Fecha de rev]])</f>
        <v>1</v>
      </c>
      <c r="Q979" s="1">
        <f>YEAR(Tabla1[[#This Row],[Fecha de rev]])</f>
        <v>1900</v>
      </c>
      <c r="Z979" s="1" t="str">
        <f>IF(Tabla1[[#This Row],[Bajada]] &lt; 14, "no", "si")</f>
        <v>no</v>
      </c>
      <c r="AF979" s="1"/>
    </row>
    <row r="980" spans="1:32" x14ac:dyDescent="0.2">
      <c r="A980" s="14">
        <v>888</v>
      </c>
      <c r="B980" s="3" t="s">
        <v>1205</v>
      </c>
      <c r="C980" s="27" t="s">
        <v>14</v>
      </c>
      <c r="D980" s="27" t="s">
        <v>404</v>
      </c>
      <c r="E980" s="27" t="s">
        <v>2609</v>
      </c>
      <c r="F980" s="4" t="s">
        <v>2610</v>
      </c>
      <c r="G980" s="4" t="s">
        <v>2682</v>
      </c>
      <c r="H980" s="4" t="s">
        <v>2450</v>
      </c>
      <c r="I980" s="27">
        <v>20.588001999999999</v>
      </c>
      <c r="J980" s="27">
        <v>-101.21852699999999</v>
      </c>
      <c r="K980" s="3"/>
      <c r="L980" s="5" t="str">
        <f t="shared" si="33"/>
        <v>Ver en Google Maps</v>
      </c>
      <c r="M980" s="43">
        <v>1</v>
      </c>
      <c r="O980" s="1">
        <f>DAY(Tabla1[[#This Row],[Fecha de rev]])</f>
        <v>0</v>
      </c>
      <c r="P980" s="1">
        <f>MONTH(Tabla1[[#This Row],[Fecha de rev]])</f>
        <v>1</v>
      </c>
      <c r="Q980" s="1">
        <f>YEAR(Tabla1[[#This Row],[Fecha de rev]])</f>
        <v>1900</v>
      </c>
      <c r="Z980" s="1" t="str">
        <f>IF(Tabla1[[#This Row],[Bajada]] &lt; 14, "no", "si")</f>
        <v>no</v>
      </c>
      <c r="AF980" s="1"/>
    </row>
    <row r="981" spans="1:32" x14ac:dyDescent="0.2">
      <c r="A981" s="14">
        <v>917</v>
      </c>
      <c r="B981" s="3" t="s">
        <v>1205</v>
      </c>
      <c r="C981" s="27" t="s">
        <v>14</v>
      </c>
      <c r="D981" s="27" t="s">
        <v>404</v>
      </c>
      <c r="E981" s="27" t="s">
        <v>2611</v>
      </c>
      <c r="F981" s="4" t="s">
        <v>2612</v>
      </c>
      <c r="G981" s="4" t="s">
        <v>2683</v>
      </c>
      <c r="H981" s="4" t="s">
        <v>2450</v>
      </c>
      <c r="I981" s="27">
        <v>20.594223</v>
      </c>
      <c r="J981" s="27">
        <v>-101.189674</v>
      </c>
      <c r="K981" s="3" t="s">
        <v>139</v>
      </c>
      <c r="L981" s="5" t="str">
        <f t="shared" si="33"/>
        <v>Ver en Google Maps</v>
      </c>
      <c r="M981" s="43">
        <v>1</v>
      </c>
      <c r="N981" s="7"/>
      <c r="O981" s="1">
        <f>DAY(Tabla1[[#This Row],[Fecha de rev]])</f>
        <v>0</v>
      </c>
      <c r="P981" s="1">
        <f>MONTH(Tabla1[[#This Row],[Fecha de rev]])</f>
        <v>1</v>
      </c>
      <c r="Q981" s="1">
        <f>YEAR(Tabla1[[#This Row],[Fecha de rev]])</f>
        <v>1900</v>
      </c>
      <c r="R981" s="1">
        <v>2</v>
      </c>
      <c r="S981" s="1" t="s">
        <v>138</v>
      </c>
      <c r="T981" s="1" t="s">
        <v>138</v>
      </c>
      <c r="U981" s="1" t="s">
        <v>138</v>
      </c>
      <c r="V981" s="1" t="s">
        <v>138</v>
      </c>
      <c r="W981" s="1" t="s">
        <v>138</v>
      </c>
      <c r="X981" s="1" t="s">
        <v>138</v>
      </c>
      <c r="Y981" s="1" t="s">
        <v>138</v>
      </c>
      <c r="Z981" s="1" t="str">
        <f>IF(Tabla1[[#This Row],[Bajada]] &lt; 14, "no", "si")</f>
        <v>no</v>
      </c>
      <c r="AC981" s="2" t="s">
        <v>3024</v>
      </c>
      <c r="AD981" s="2" t="s">
        <v>957</v>
      </c>
      <c r="AE981" s="1">
        <f t="shared" si="32"/>
        <v>7</v>
      </c>
      <c r="AF981" s="1"/>
    </row>
    <row r="982" spans="1:32" x14ac:dyDescent="0.2">
      <c r="A982" s="14">
        <v>938</v>
      </c>
      <c r="B982" s="3" t="s">
        <v>1205</v>
      </c>
      <c r="C982" s="27" t="s">
        <v>429</v>
      </c>
      <c r="D982" s="27" t="s">
        <v>132</v>
      </c>
      <c r="E982" s="27" t="s">
        <v>2613</v>
      </c>
      <c r="F982" s="4" t="s">
        <v>2614</v>
      </c>
      <c r="G982" s="4" t="s">
        <v>2684</v>
      </c>
      <c r="H982" s="4" t="s">
        <v>2450</v>
      </c>
      <c r="I982" s="27">
        <v>20.557234000000001</v>
      </c>
      <c r="J982" s="27">
        <v>-101.19852400000001</v>
      </c>
      <c r="K982" s="3"/>
      <c r="L982" s="5" t="str">
        <f t="shared" si="33"/>
        <v>Ver en Google Maps</v>
      </c>
      <c r="M982" s="43">
        <v>3</v>
      </c>
      <c r="O982" s="1">
        <f>DAY(Tabla1[[#This Row],[Fecha de rev]])</f>
        <v>0</v>
      </c>
      <c r="P982" s="1">
        <f>MONTH(Tabla1[[#This Row],[Fecha de rev]])</f>
        <v>1</v>
      </c>
      <c r="Q982" s="1">
        <f>YEAR(Tabla1[[#This Row],[Fecha de rev]])</f>
        <v>1900</v>
      </c>
      <c r="Z982" s="1" t="str">
        <f>IF(Tabla1[[#This Row],[Bajada]] &lt; 14, "no", "si")</f>
        <v>no</v>
      </c>
      <c r="AF982" s="1"/>
    </row>
    <row r="983" spans="1:32" x14ac:dyDescent="0.2">
      <c r="A983" s="14">
        <v>954</v>
      </c>
      <c r="B983" s="3" t="s">
        <v>1205</v>
      </c>
      <c r="C983" s="27" t="s">
        <v>429</v>
      </c>
      <c r="D983" s="27" t="s">
        <v>132</v>
      </c>
      <c r="E983" s="27" t="s">
        <v>2615</v>
      </c>
      <c r="F983" s="4" t="s">
        <v>2616</v>
      </c>
      <c r="G983" s="4" t="s">
        <v>2685</v>
      </c>
      <c r="H983" s="4" t="s">
        <v>2450</v>
      </c>
      <c r="I983" s="27">
        <v>20.524308000000001</v>
      </c>
      <c r="J983" s="27">
        <v>-101.200052</v>
      </c>
      <c r="K983" s="3"/>
      <c r="L983" s="5" t="str">
        <f t="shared" si="33"/>
        <v>Ver en Google Maps</v>
      </c>
      <c r="M983" s="43">
        <v>2</v>
      </c>
      <c r="O983" s="1">
        <f>DAY(Tabla1[[#This Row],[Fecha de rev]])</f>
        <v>0</v>
      </c>
      <c r="P983" s="1">
        <f>MONTH(Tabla1[[#This Row],[Fecha de rev]])</f>
        <v>1</v>
      </c>
      <c r="Q983" s="1">
        <f>YEAR(Tabla1[[#This Row],[Fecha de rev]])</f>
        <v>1900</v>
      </c>
      <c r="Z983" s="1" t="str">
        <f>IF(Tabla1[[#This Row],[Bajada]] &lt; 14, "no", "si")</f>
        <v>no</v>
      </c>
      <c r="AF983" s="1"/>
    </row>
    <row r="984" spans="1:32" x14ac:dyDescent="0.2">
      <c r="A984" s="14">
        <v>993</v>
      </c>
      <c r="B984" s="3" t="s">
        <v>1205</v>
      </c>
      <c r="C984" s="27" t="s">
        <v>87</v>
      </c>
      <c r="D984" s="27" t="s">
        <v>805</v>
      </c>
      <c r="E984" s="27" t="s">
        <v>2617</v>
      </c>
      <c r="F984" s="4" t="s">
        <v>2618</v>
      </c>
      <c r="G984" s="4" t="s">
        <v>2686</v>
      </c>
      <c r="H984" s="4" t="s">
        <v>2450</v>
      </c>
      <c r="I984" s="27">
        <v>20.548335999999999</v>
      </c>
      <c r="J984" s="27">
        <v>-101.203763</v>
      </c>
      <c r="K984" s="3"/>
      <c r="L984" s="5" t="str">
        <f t="shared" si="33"/>
        <v>Ver en Google Maps</v>
      </c>
      <c r="M984" s="43">
        <v>2</v>
      </c>
      <c r="O984" s="1">
        <f>DAY(Tabla1[[#This Row],[Fecha de rev]])</f>
        <v>0</v>
      </c>
      <c r="P984" s="1">
        <f>MONTH(Tabla1[[#This Row],[Fecha de rev]])</f>
        <v>1</v>
      </c>
      <c r="Q984" s="1">
        <f>YEAR(Tabla1[[#This Row],[Fecha de rev]])</f>
        <v>1900</v>
      </c>
      <c r="Z984" s="1" t="str">
        <f>IF(Tabla1[[#This Row],[Bajada]] &lt; 14, "no", "si")</f>
        <v>no</v>
      </c>
      <c r="AF984" s="1"/>
    </row>
    <row r="985" spans="1:32" x14ac:dyDescent="0.2">
      <c r="A985" s="14">
        <v>1007</v>
      </c>
      <c r="B985" s="3" t="s">
        <v>1205</v>
      </c>
      <c r="C985" s="27" t="s">
        <v>87</v>
      </c>
      <c r="D985" s="27" t="s">
        <v>563</v>
      </c>
      <c r="E985" s="27" t="s">
        <v>2619</v>
      </c>
      <c r="F985" s="4" t="s">
        <v>2620</v>
      </c>
      <c r="G985" s="4" t="s">
        <v>2687</v>
      </c>
      <c r="H985" s="4" t="s">
        <v>2450</v>
      </c>
      <c r="I985" s="27">
        <v>20.567720999999999</v>
      </c>
      <c r="J985" s="27">
        <v>-101.182665</v>
      </c>
      <c r="K985" s="3" t="s">
        <v>139</v>
      </c>
      <c r="L985" s="5" t="str">
        <f t="shared" si="33"/>
        <v>Ver en Google Maps</v>
      </c>
      <c r="M985" s="43">
        <v>2</v>
      </c>
      <c r="N985" s="7"/>
      <c r="O985" s="1">
        <f>DAY(Tabla1[[#This Row],[Fecha de rev]])</f>
        <v>0</v>
      </c>
      <c r="P985" s="1">
        <f>MONTH(Tabla1[[#This Row],[Fecha de rev]])</f>
        <v>1</v>
      </c>
      <c r="Q985" s="1">
        <f>YEAR(Tabla1[[#This Row],[Fecha de rev]])</f>
        <v>1900</v>
      </c>
      <c r="R985" s="1">
        <v>2</v>
      </c>
      <c r="S985" s="1" t="s">
        <v>138</v>
      </c>
      <c r="T985" s="1" t="s">
        <v>138</v>
      </c>
      <c r="U985" s="1" t="s">
        <v>138</v>
      </c>
      <c r="V985" s="1" t="s">
        <v>138</v>
      </c>
      <c r="W985" s="1" t="s">
        <v>138</v>
      </c>
      <c r="X985" s="1" t="s">
        <v>138</v>
      </c>
      <c r="Y985" s="1" t="s">
        <v>138</v>
      </c>
      <c r="Z985" s="1" t="str">
        <f>IF(Tabla1[[#This Row],[Bajada]] &lt; 14, "no", "si")</f>
        <v>no</v>
      </c>
      <c r="AC985" s="2" t="s">
        <v>968</v>
      </c>
      <c r="AD985" s="2" t="s">
        <v>957</v>
      </c>
      <c r="AE985" s="1">
        <f t="shared" si="32"/>
        <v>7</v>
      </c>
      <c r="AF985" s="1"/>
    </row>
    <row r="986" spans="1:32" x14ac:dyDescent="0.2">
      <c r="A986" s="14">
        <v>1020</v>
      </c>
      <c r="B986" s="3" t="s">
        <v>1205</v>
      </c>
      <c r="C986" s="27" t="s">
        <v>87</v>
      </c>
      <c r="D986" s="27" t="s">
        <v>782</v>
      </c>
      <c r="E986" s="27" t="s">
        <v>2621</v>
      </c>
      <c r="F986" s="4" t="s">
        <v>2622</v>
      </c>
      <c r="G986" s="4" t="s">
        <v>2642</v>
      </c>
      <c r="H986" s="4" t="s">
        <v>2450</v>
      </c>
      <c r="I986" s="27">
        <v>20.581654</v>
      </c>
      <c r="J986" s="27">
        <v>-101.197132</v>
      </c>
      <c r="K986" s="3" t="s">
        <v>139</v>
      </c>
      <c r="L986" s="5" t="str">
        <f t="shared" si="33"/>
        <v>Ver en Google Maps</v>
      </c>
      <c r="M986" s="43">
        <v>2</v>
      </c>
      <c r="N986" s="7"/>
      <c r="O986" s="1">
        <f>DAY(Tabla1[[#This Row],[Fecha de rev]])</f>
        <v>0</v>
      </c>
      <c r="P986" s="1">
        <f>MONTH(Tabla1[[#This Row],[Fecha de rev]])</f>
        <v>1</v>
      </c>
      <c r="Q986" s="1">
        <f>YEAR(Tabla1[[#This Row],[Fecha de rev]])</f>
        <v>1900</v>
      </c>
      <c r="R986" s="1">
        <v>2</v>
      </c>
      <c r="S986" s="1" t="s">
        <v>138</v>
      </c>
      <c r="T986" s="1" t="s">
        <v>138</v>
      </c>
      <c r="U986" s="1" t="s">
        <v>138</v>
      </c>
      <c r="V986" s="1" t="s">
        <v>138</v>
      </c>
      <c r="W986" s="1" t="s">
        <v>138</v>
      </c>
      <c r="X986" s="1" t="s">
        <v>138</v>
      </c>
      <c r="Y986" s="1" t="s">
        <v>138</v>
      </c>
      <c r="Z986" s="1" t="str">
        <f>IF(Tabla1[[#This Row],[Bajada]] &lt; 14, "no", "si")</f>
        <v>no</v>
      </c>
      <c r="AC986" s="2" t="s">
        <v>968</v>
      </c>
      <c r="AD986" s="2" t="s">
        <v>957</v>
      </c>
      <c r="AE986" s="1">
        <f t="shared" si="32"/>
        <v>7</v>
      </c>
      <c r="AF986" s="1"/>
    </row>
    <row r="987" spans="1:32" x14ac:dyDescent="0.2">
      <c r="A987" s="14">
        <v>1043</v>
      </c>
      <c r="B987" s="3" t="s">
        <v>1205</v>
      </c>
      <c r="C987" s="27" t="s">
        <v>87</v>
      </c>
      <c r="D987" s="27" t="s">
        <v>782</v>
      </c>
      <c r="E987" s="27" t="s">
        <v>2623</v>
      </c>
      <c r="F987" s="4" t="s">
        <v>2624</v>
      </c>
      <c r="G987" s="4" t="s">
        <v>2688</v>
      </c>
      <c r="H987" s="4" t="s">
        <v>2450</v>
      </c>
      <c r="I987" s="27">
        <v>20.591002</v>
      </c>
      <c r="J987" s="27">
        <v>-101.218755</v>
      </c>
      <c r="K987" s="3"/>
      <c r="L987" s="5" t="str">
        <f t="shared" si="33"/>
        <v>Ver en Google Maps</v>
      </c>
      <c r="M987" s="43">
        <v>4</v>
      </c>
      <c r="O987" s="1">
        <f>DAY(Tabla1[[#This Row],[Fecha de rev]])</f>
        <v>0</v>
      </c>
      <c r="P987" s="1">
        <f>MONTH(Tabla1[[#This Row],[Fecha de rev]])</f>
        <v>1</v>
      </c>
      <c r="Q987" s="1">
        <f>YEAR(Tabla1[[#This Row],[Fecha de rev]])</f>
        <v>1900</v>
      </c>
      <c r="Z987" s="1" t="str">
        <f>IF(Tabla1[[#This Row],[Bajada]] &lt; 14, "no", "si")</f>
        <v>no</v>
      </c>
      <c r="AF987" s="1"/>
    </row>
    <row r="988" spans="1:32" x14ac:dyDescent="0.2">
      <c r="A988" s="14">
        <v>1051</v>
      </c>
      <c r="B988" s="3" t="s">
        <v>1205</v>
      </c>
      <c r="C988" s="27" t="s">
        <v>87</v>
      </c>
      <c r="D988" s="27" t="s">
        <v>563</v>
      </c>
      <c r="E988" s="27" t="s">
        <v>2625</v>
      </c>
      <c r="F988" s="4" t="s">
        <v>2626</v>
      </c>
      <c r="G988" s="4" t="s">
        <v>1790</v>
      </c>
      <c r="H988" s="4" t="s">
        <v>2450</v>
      </c>
      <c r="I988" s="27">
        <v>20.594636999999999</v>
      </c>
      <c r="J988" s="27">
        <v>-101.20295</v>
      </c>
      <c r="K988" s="3"/>
      <c r="L988" s="5" t="str">
        <f t="shared" si="33"/>
        <v>Ver en Google Maps</v>
      </c>
      <c r="M988" s="43">
        <v>2</v>
      </c>
      <c r="O988" s="1">
        <f>DAY(Tabla1[[#This Row],[Fecha de rev]])</f>
        <v>0</v>
      </c>
      <c r="P988" s="1">
        <f>MONTH(Tabla1[[#This Row],[Fecha de rev]])</f>
        <v>1</v>
      </c>
      <c r="Q988" s="1">
        <f>YEAR(Tabla1[[#This Row],[Fecha de rev]])</f>
        <v>1900</v>
      </c>
      <c r="Z988" s="1" t="str">
        <f>IF(Tabla1[[#This Row],[Bajada]] &lt; 14, "no", "si")</f>
        <v>no</v>
      </c>
      <c r="AF988" s="1"/>
    </row>
    <row r="989" spans="1:32" x14ac:dyDescent="0.2">
      <c r="A989" s="14">
        <v>1059</v>
      </c>
      <c r="B989" s="3" t="s">
        <v>1205</v>
      </c>
      <c r="C989" s="27" t="s">
        <v>14</v>
      </c>
      <c r="D989" s="27" t="s">
        <v>735</v>
      </c>
      <c r="E989" s="27" t="s">
        <v>2627</v>
      </c>
      <c r="F989" s="4" t="s">
        <v>2628</v>
      </c>
      <c r="G989" s="4" t="s">
        <v>2651</v>
      </c>
      <c r="H989" s="4" t="s">
        <v>2450</v>
      </c>
      <c r="I989" s="27">
        <v>20.568480000000001</v>
      </c>
      <c r="J989" s="27">
        <v>-101.21537499999999</v>
      </c>
      <c r="K989" s="3"/>
      <c r="L989" s="5" t="str">
        <f t="shared" si="33"/>
        <v>Ver en Google Maps</v>
      </c>
      <c r="M989" s="43">
        <v>2</v>
      </c>
      <c r="O989" s="1">
        <f>DAY(Tabla1[[#This Row],[Fecha de rev]])</f>
        <v>0</v>
      </c>
      <c r="P989" s="1">
        <f>MONTH(Tabla1[[#This Row],[Fecha de rev]])</f>
        <v>1</v>
      </c>
      <c r="Q989" s="1">
        <f>YEAR(Tabla1[[#This Row],[Fecha de rev]])</f>
        <v>1900</v>
      </c>
      <c r="Z989" s="1" t="str">
        <f>IF(Tabla1[[#This Row],[Bajada]] &lt; 14, "no", "si")</f>
        <v>no</v>
      </c>
      <c r="AF989" s="1"/>
    </row>
    <row r="990" spans="1:32" x14ac:dyDescent="0.2">
      <c r="A990" s="14">
        <v>1060</v>
      </c>
      <c r="B990" s="3" t="s">
        <v>1205</v>
      </c>
      <c r="C990" s="27" t="s">
        <v>14</v>
      </c>
      <c r="D990" s="27" t="s">
        <v>735</v>
      </c>
      <c r="E990" s="27" t="s">
        <v>2629</v>
      </c>
      <c r="F990" s="4" t="s">
        <v>2630</v>
      </c>
      <c r="G990" s="4" t="s">
        <v>2677</v>
      </c>
      <c r="H990" s="4" t="s">
        <v>2450</v>
      </c>
      <c r="I990" s="27">
        <v>20.554542000000001</v>
      </c>
      <c r="J990" s="27">
        <v>-101.192831</v>
      </c>
      <c r="K990" s="3"/>
      <c r="L990" s="5" t="str">
        <f t="shared" si="33"/>
        <v>Ver en Google Maps</v>
      </c>
      <c r="M990" s="43">
        <v>2</v>
      </c>
      <c r="O990" s="1">
        <f>DAY(Tabla1[[#This Row],[Fecha de rev]])</f>
        <v>0</v>
      </c>
      <c r="P990" s="1">
        <f>MONTH(Tabla1[[#This Row],[Fecha de rev]])</f>
        <v>1</v>
      </c>
      <c r="Q990" s="1">
        <f>YEAR(Tabla1[[#This Row],[Fecha de rev]])</f>
        <v>1900</v>
      </c>
      <c r="Z990" s="1" t="str">
        <f>IF(Tabla1[[#This Row],[Bajada]] &lt; 14, "no", "si")</f>
        <v>no</v>
      </c>
      <c r="AF990" s="1"/>
    </row>
    <row r="991" spans="1:32" x14ac:dyDescent="0.2">
      <c r="A991" s="14">
        <v>1072</v>
      </c>
      <c r="B991" s="3" t="s">
        <v>1205</v>
      </c>
      <c r="C991" s="27" t="s">
        <v>429</v>
      </c>
      <c r="D991" s="27" t="s">
        <v>132</v>
      </c>
      <c r="E991" s="27" t="s">
        <v>2631</v>
      </c>
      <c r="F991" s="4" t="s">
        <v>2632</v>
      </c>
      <c r="G991" s="4" t="s">
        <v>2665</v>
      </c>
      <c r="H991" s="4" t="s">
        <v>2450</v>
      </c>
      <c r="I991" s="27">
        <v>20.54674</v>
      </c>
      <c r="J991" s="27">
        <v>-101.20717</v>
      </c>
      <c r="K991" s="3"/>
      <c r="L991" s="5" t="str">
        <f t="shared" si="33"/>
        <v>Ver en Google Maps</v>
      </c>
      <c r="M991" s="43">
        <v>2</v>
      </c>
      <c r="O991" s="1">
        <f>DAY(Tabla1[[#This Row],[Fecha de rev]])</f>
        <v>0</v>
      </c>
      <c r="P991" s="1">
        <f>MONTH(Tabla1[[#This Row],[Fecha de rev]])</f>
        <v>1</v>
      </c>
      <c r="Q991" s="1">
        <f>YEAR(Tabla1[[#This Row],[Fecha de rev]])</f>
        <v>1900</v>
      </c>
      <c r="Z991" s="1" t="str">
        <f>IF(Tabla1[[#This Row],[Bajada]] &lt; 14, "no", "si")</f>
        <v>no</v>
      </c>
      <c r="AF991" s="1"/>
    </row>
    <row r="992" spans="1:32" x14ac:dyDescent="0.2">
      <c r="A992" s="14">
        <v>1073</v>
      </c>
      <c r="B992" s="3" t="s">
        <v>1205</v>
      </c>
      <c r="C992" s="27" t="s">
        <v>429</v>
      </c>
      <c r="D992" s="27" t="s">
        <v>132</v>
      </c>
      <c r="E992" s="27" t="s">
        <v>2633</v>
      </c>
      <c r="F992" s="4" t="s">
        <v>2634</v>
      </c>
      <c r="G992" s="4" t="s">
        <v>2689</v>
      </c>
      <c r="H992" s="4" t="s">
        <v>2450</v>
      </c>
      <c r="I992" s="27">
        <v>20.550219999999999</v>
      </c>
      <c r="J992" s="27">
        <v>-101.195825</v>
      </c>
      <c r="K992" s="3"/>
      <c r="L992" s="5" t="str">
        <f t="shared" si="33"/>
        <v>Ver en Google Maps</v>
      </c>
      <c r="M992" s="43">
        <v>2</v>
      </c>
      <c r="O992" s="1">
        <f>DAY(Tabla1[[#This Row],[Fecha de rev]])</f>
        <v>0</v>
      </c>
      <c r="P992" s="1">
        <f>MONTH(Tabla1[[#This Row],[Fecha de rev]])</f>
        <v>1</v>
      </c>
      <c r="Q992" s="1">
        <f>YEAR(Tabla1[[#This Row],[Fecha de rev]])</f>
        <v>1900</v>
      </c>
      <c r="Z992" s="1" t="str">
        <f>IF(Tabla1[[#This Row],[Bajada]] &lt; 14, "no", "si")</f>
        <v>no</v>
      </c>
      <c r="AF992" s="1"/>
    </row>
    <row r="993" spans="1:32" ht="12.75" thickBot="1" x14ac:dyDescent="0.25">
      <c r="A993" s="16">
        <v>1088</v>
      </c>
      <c r="B993" s="17" t="s">
        <v>1205</v>
      </c>
      <c r="C993" s="28" t="s">
        <v>350</v>
      </c>
      <c r="D993" s="28" t="s">
        <v>404</v>
      </c>
      <c r="E993" s="28" t="s">
        <v>2635</v>
      </c>
      <c r="F993" s="18" t="s">
        <v>2636</v>
      </c>
      <c r="G993" s="18" t="s">
        <v>1232</v>
      </c>
      <c r="H993" s="18" t="s">
        <v>2450</v>
      </c>
      <c r="I993" s="28">
        <v>20.568828</v>
      </c>
      <c r="J993" s="28">
        <v>-101.19524</v>
      </c>
      <c r="K993" s="17"/>
      <c r="L993" s="19" t="str">
        <f t="shared" si="33"/>
        <v>Ver en Google Maps</v>
      </c>
      <c r="M993" s="44">
        <v>1</v>
      </c>
      <c r="O993" s="1">
        <f>DAY(Tabla1[[#This Row],[Fecha de rev]])</f>
        <v>0</v>
      </c>
      <c r="P993" s="1">
        <f>MONTH(Tabla1[[#This Row],[Fecha de rev]])</f>
        <v>1</v>
      </c>
      <c r="Q993" s="1">
        <f>YEAR(Tabla1[[#This Row],[Fecha de rev]])</f>
        <v>1900</v>
      </c>
      <c r="Z993" s="1" t="str">
        <f>IF(Tabla1[[#This Row],[Bajada]] &lt; 14, "no", "si")</f>
        <v>no</v>
      </c>
      <c r="AF993" s="1"/>
    </row>
    <row r="994" spans="1:32" x14ac:dyDescent="0.2">
      <c r="A994" s="14">
        <v>48</v>
      </c>
      <c r="B994" s="3" t="s">
        <v>1205</v>
      </c>
      <c r="C994" s="27" t="s">
        <v>7</v>
      </c>
      <c r="D994" s="27" t="s">
        <v>404</v>
      </c>
      <c r="E994" s="27" t="s">
        <v>2690</v>
      </c>
      <c r="F994" s="4" t="s">
        <v>2691</v>
      </c>
      <c r="G994" s="4" t="s">
        <v>2967</v>
      </c>
      <c r="H994" s="4" t="s">
        <v>2692</v>
      </c>
      <c r="I994" s="27">
        <v>20.999652999999999</v>
      </c>
      <c r="J994" s="27">
        <v>-101.29354600000001</v>
      </c>
      <c r="K994" s="3" t="s">
        <v>139</v>
      </c>
      <c r="L994" s="5" t="str">
        <f t="shared" si="33"/>
        <v>Ver en Google Maps</v>
      </c>
      <c r="M994" s="5">
        <v>1</v>
      </c>
      <c r="N994" s="7"/>
      <c r="O994" s="1">
        <f>DAY(Tabla1[[#This Row],[Fecha de rev]])</f>
        <v>0</v>
      </c>
      <c r="P994" s="1">
        <f>MONTH(Tabla1[[#This Row],[Fecha de rev]])</f>
        <v>1</v>
      </c>
      <c r="Q994" s="1">
        <f>YEAR(Tabla1[[#This Row],[Fecha de rev]])</f>
        <v>1900</v>
      </c>
      <c r="R994" s="1">
        <v>2</v>
      </c>
      <c r="S994" s="1" t="s">
        <v>138</v>
      </c>
      <c r="T994" s="1" t="s">
        <v>138</v>
      </c>
      <c r="U994" s="1" t="s">
        <v>138</v>
      </c>
      <c r="V994" s="1" t="s">
        <v>138</v>
      </c>
      <c r="W994" s="1" t="s">
        <v>138</v>
      </c>
      <c r="X994" s="1" t="s">
        <v>138</v>
      </c>
      <c r="Y994" s="1" t="s">
        <v>138</v>
      </c>
      <c r="Z994" s="1" t="str">
        <f>IF(Tabla1[[#This Row],[Bajada]] &lt; 14, "no", "si")</f>
        <v>no</v>
      </c>
      <c r="AC994" s="2" t="s">
        <v>968</v>
      </c>
      <c r="AD994" s="2" t="s">
        <v>2437</v>
      </c>
      <c r="AE994" s="1">
        <f t="shared" si="32"/>
        <v>7</v>
      </c>
      <c r="AF994" s="1"/>
    </row>
    <row r="995" spans="1:32" x14ac:dyDescent="0.2">
      <c r="A995" s="14">
        <v>49</v>
      </c>
      <c r="B995" s="3" t="s">
        <v>1205</v>
      </c>
      <c r="C995" s="27" t="s">
        <v>7</v>
      </c>
      <c r="D995" s="27" t="s">
        <v>404</v>
      </c>
      <c r="E995" s="27" t="s">
        <v>2693</v>
      </c>
      <c r="F995" s="4" t="s">
        <v>2694</v>
      </c>
      <c r="G995" s="4" t="s">
        <v>2968</v>
      </c>
      <c r="H995" s="4" t="s">
        <v>2692</v>
      </c>
      <c r="I995" s="27">
        <v>20.994396999999999</v>
      </c>
      <c r="J995" s="27">
        <v>-101.293952</v>
      </c>
      <c r="K995" s="3" t="s">
        <v>139</v>
      </c>
      <c r="L995" s="5" t="str">
        <f t="shared" si="33"/>
        <v>Ver en Google Maps</v>
      </c>
      <c r="M995" s="5">
        <v>1</v>
      </c>
      <c r="N995" s="7"/>
      <c r="O995" s="1">
        <f>DAY(Tabla1[[#This Row],[Fecha de rev]])</f>
        <v>0</v>
      </c>
      <c r="P995" s="1">
        <f>MONTH(Tabla1[[#This Row],[Fecha de rev]])</f>
        <v>1</v>
      </c>
      <c r="Q995" s="1">
        <f>YEAR(Tabla1[[#This Row],[Fecha de rev]])</f>
        <v>1900</v>
      </c>
      <c r="R995" s="1">
        <v>2</v>
      </c>
      <c r="S995" s="1" t="s">
        <v>138</v>
      </c>
      <c r="T995" s="1" t="s">
        <v>138</v>
      </c>
      <c r="U995" s="1" t="s">
        <v>138</v>
      </c>
      <c r="V995" s="1" t="s">
        <v>138</v>
      </c>
      <c r="W995" s="1" t="s">
        <v>138</v>
      </c>
      <c r="X995" s="1" t="s">
        <v>138</v>
      </c>
      <c r="Y995" s="1" t="s">
        <v>138</v>
      </c>
      <c r="Z995" s="1" t="str">
        <f>IF(Tabla1[[#This Row],[Bajada]] &lt; 14, "no", "si")</f>
        <v>no</v>
      </c>
      <c r="AC995" s="2" t="s">
        <v>968</v>
      </c>
      <c r="AD995" s="2" t="s">
        <v>2437</v>
      </c>
      <c r="AE995" s="1">
        <f t="shared" si="32"/>
        <v>7</v>
      </c>
      <c r="AF995" s="1"/>
    </row>
    <row r="996" spans="1:32" x14ac:dyDescent="0.2">
      <c r="A996" s="14">
        <v>50</v>
      </c>
      <c r="B996" s="3" t="s">
        <v>1205</v>
      </c>
      <c r="C996" s="27" t="s">
        <v>7</v>
      </c>
      <c r="D996" s="27" t="s">
        <v>404</v>
      </c>
      <c r="E996" s="27" t="s">
        <v>2695</v>
      </c>
      <c r="F996" s="4" t="s">
        <v>2696</v>
      </c>
      <c r="G996" s="4" t="s">
        <v>1213</v>
      </c>
      <c r="H996" s="4" t="s">
        <v>2692</v>
      </c>
      <c r="I996" s="27">
        <v>21.019627</v>
      </c>
      <c r="J996" s="27">
        <v>-101.26364100000001</v>
      </c>
      <c r="K996" s="3" t="s">
        <v>139</v>
      </c>
      <c r="L996" s="5" t="str">
        <f t="shared" si="33"/>
        <v>Ver en Google Maps</v>
      </c>
      <c r="M996" s="5">
        <v>1</v>
      </c>
      <c r="O996" s="1">
        <f>DAY(Tabla1[[#This Row],[Fecha de rev]])</f>
        <v>0</v>
      </c>
      <c r="P996" s="1">
        <f>MONTH(Tabla1[[#This Row],[Fecha de rev]])</f>
        <v>1</v>
      </c>
      <c r="Q996" s="1">
        <f>YEAR(Tabla1[[#This Row],[Fecha de rev]])</f>
        <v>1900</v>
      </c>
      <c r="R996" s="1">
        <v>2</v>
      </c>
      <c r="S996" s="1" t="s">
        <v>138</v>
      </c>
      <c r="T996" s="1" t="s">
        <v>138</v>
      </c>
      <c r="U996" s="1" t="s">
        <v>138</v>
      </c>
      <c r="V996" s="1" t="s">
        <v>138</v>
      </c>
      <c r="W996" s="1" t="s">
        <v>138</v>
      </c>
      <c r="X996" s="1" t="s">
        <v>138</v>
      </c>
      <c r="Y996" s="1" t="s">
        <v>138</v>
      </c>
      <c r="Z996" s="1" t="str">
        <f>IF(Tabla1[[#This Row],[Bajada]] &lt; 14, "no", "si")</f>
        <v>no</v>
      </c>
      <c r="AE996" s="1">
        <f t="shared" si="32"/>
        <v>7</v>
      </c>
      <c r="AF996" s="1"/>
    </row>
    <row r="997" spans="1:32" x14ac:dyDescent="0.2">
      <c r="A997" s="14">
        <v>51</v>
      </c>
      <c r="B997" s="3" t="s">
        <v>1205</v>
      </c>
      <c r="C997" s="27" t="s">
        <v>7</v>
      </c>
      <c r="D997" s="27" t="s">
        <v>404</v>
      </c>
      <c r="E997" s="27" t="s">
        <v>2697</v>
      </c>
      <c r="F997" s="4" t="s">
        <v>2698</v>
      </c>
      <c r="G997" s="4" t="s">
        <v>1213</v>
      </c>
      <c r="H997" s="4" t="s">
        <v>2692</v>
      </c>
      <c r="I997" s="27">
        <v>21.014429</v>
      </c>
      <c r="J997" s="27">
        <v>-101.254447</v>
      </c>
      <c r="K997" s="3" t="s">
        <v>139</v>
      </c>
      <c r="L997" s="5" t="str">
        <f t="shared" si="33"/>
        <v>Ver en Google Maps</v>
      </c>
      <c r="M997" s="5">
        <v>1</v>
      </c>
      <c r="O997" s="1">
        <f>DAY(Tabla1[[#This Row],[Fecha de rev]])</f>
        <v>0</v>
      </c>
      <c r="P997" s="1">
        <f>MONTH(Tabla1[[#This Row],[Fecha de rev]])</f>
        <v>1</v>
      </c>
      <c r="Q997" s="1">
        <f>YEAR(Tabla1[[#This Row],[Fecha de rev]])</f>
        <v>1900</v>
      </c>
      <c r="R997" s="1">
        <v>2</v>
      </c>
      <c r="S997" s="1" t="s">
        <v>138</v>
      </c>
      <c r="T997" s="1" t="s">
        <v>138</v>
      </c>
      <c r="U997" s="1" t="s">
        <v>138</v>
      </c>
      <c r="V997" s="1" t="s">
        <v>138</v>
      </c>
      <c r="W997" s="1" t="s">
        <v>138</v>
      </c>
      <c r="X997" s="1" t="s">
        <v>138</v>
      </c>
      <c r="Y997" s="1" t="s">
        <v>138</v>
      </c>
      <c r="Z997" s="1" t="str">
        <f>IF(Tabla1[[#This Row],[Bajada]] &lt; 14, "no", "si")</f>
        <v>no</v>
      </c>
      <c r="AE997" s="1">
        <f t="shared" si="32"/>
        <v>7</v>
      </c>
      <c r="AF997" s="1"/>
    </row>
    <row r="998" spans="1:32" x14ac:dyDescent="0.2">
      <c r="A998" s="14">
        <v>52</v>
      </c>
      <c r="B998" s="3" t="s">
        <v>1205</v>
      </c>
      <c r="C998" s="27" t="s">
        <v>11</v>
      </c>
      <c r="D998" s="27" t="s">
        <v>404</v>
      </c>
      <c r="E998" s="27" t="s">
        <v>2699</v>
      </c>
      <c r="F998" s="4" t="s">
        <v>2700</v>
      </c>
      <c r="G998" s="4" t="s">
        <v>2969</v>
      </c>
      <c r="H998" s="4" t="s">
        <v>2692</v>
      </c>
      <c r="I998" s="27">
        <v>21.007885999999999</v>
      </c>
      <c r="J998" s="27">
        <v>-101.269808</v>
      </c>
      <c r="K998" s="3" t="s">
        <v>139</v>
      </c>
      <c r="L998" s="5" t="str">
        <f t="shared" si="33"/>
        <v>Ver en Google Maps</v>
      </c>
      <c r="M998" s="5">
        <v>1</v>
      </c>
      <c r="O998" s="1">
        <f>DAY(Tabla1[[#This Row],[Fecha de rev]])</f>
        <v>0</v>
      </c>
      <c r="P998" s="1">
        <f>MONTH(Tabla1[[#This Row],[Fecha de rev]])</f>
        <v>1</v>
      </c>
      <c r="Q998" s="1">
        <f>YEAR(Tabla1[[#This Row],[Fecha de rev]])</f>
        <v>1900</v>
      </c>
      <c r="R998" s="1">
        <v>2</v>
      </c>
      <c r="S998" s="1" t="s">
        <v>138</v>
      </c>
      <c r="T998" s="1" t="s">
        <v>138</v>
      </c>
      <c r="U998" s="1" t="s">
        <v>138</v>
      </c>
      <c r="V998" s="1" t="s">
        <v>138</v>
      </c>
      <c r="W998" s="1" t="s">
        <v>138</v>
      </c>
      <c r="X998" s="1" t="s">
        <v>138</v>
      </c>
      <c r="Y998" s="1" t="s">
        <v>138</v>
      </c>
      <c r="Z998" s="1" t="str">
        <f>IF(Tabla1[[#This Row],[Bajada]] &lt; 14, "no", "si")</f>
        <v>no</v>
      </c>
      <c r="AE998" s="1">
        <f t="shared" si="32"/>
        <v>7</v>
      </c>
      <c r="AF998" s="1"/>
    </row>
    <row r="999" spans="1:32" x14ac:dyDescent="0.2">
      <c r="A999" s="14" t="s">
        <v>3059</v>
      </c>
      <c r="B999" s="3" t="s">
        <v>1205</v>
      </c>
      <c r="C999" s="27" t="s">
        <v>11</v>
      </c>
      <c r="D999" s="27" t="s">
        <v>404</v>
      </c>
      <c r="E999" s="27" t="s">
        <v>2701</v>
      </c>
      <c r="F999" s="4" t="s">
        <v>2702</v>
      </c>
      <c r="G999" s="4" t="s">
        <v>2970</v>
      </c>
      <c r="H999" s="4" t="s">
        <v>2692</v>
      </c>
      <c r="I999" s="27">
        <v>20.97775</v>
      </c>
      <c r="J999" s="27">
        <v>-101.28678600000001</v>
      </c>
      <c r="K999" s="3" t="s">
        <v>139</v>
      </c>
      <c r="L999" s="5" t="str">
        <f t="shared" si="33"/>
        <v>Ver en Google Maps</v>
      </c>
      <c r="M999" s="5">
        <v>3</v>
      </c>
      <c r="O999" s="1">
        <f>DAY(Tabla1[[#This Row],[Fecha de rev]])</f>
        <v>0</v>
      </c>
      <c r="P999" s="1">
        <f>MONTH(Tabla1[[#This Row],[Fecha de rev]])</f>
        <v>1</v>
      </c>
      <c r="Q999" s="1">
        <f>YEAR(Tabla1[[#This Row],[Fecha de rev]])</f>
        <v>1900</v>
      </c>
      <c r="R999" s="1">
        <v>2</v>
      </c>
      <c r="S999" s="1" t="s">
        <v>138</v>
      </c>
      <c r="T999" s="1" t="s">
        <v>138</v>
      </c>
      <c r="U999" s="1" t="s">
        <v>138</v>
      </c>
      <c r="V999" s="1" t="s">
        <v>138</v>
      </c>
      <c r="W999" s="1" t="s">
        <v>138</v>
      </c>
      <c r="X999" s="1" t="s">
        <v>138</v>
      </c>
      <c r="Y999" s="1" t="s">
        <v>138</v>
      </c>
      <c r="Z999" s="1" t="str">
        <f>IF(Tabla1[[#This Row],[Bajada]] &lt; 14, "no", "si")</f>
        <v>no</v>
      </c>
      <c r="AE999" s="1">
        <f>COUNTIF(S999:Z999, "si")</f>
        <v>7</v>
      </c>
      <c r="AF999" s="1"/>
    </row>
    <row r="1000" spans="1:32" x14ac:dyDescent="0.2">
      <c r="A1000" s="14" t="s">
        <v>3060</v>
      </c>
      <c r="B1000" s="3" t="s">
        <v>1205</v>
      </c>
      <c r="C1000" s="27" t="s">
        <v>11</v>
      </c>
      <c r="D1000" s="27" t="s">
        <v>404</v>
      </c>
      <c r="E1000" s="27" t="s">
        <v>2701</v>
      </c>
      <c r="F1000" s="4" t="s">
        <v>2702</v>
      </c>
      <c r="G1000" s="4" t="s">
        <v>2970</v>
      </c>
      <c r="H1000" s="4" t="s">
        <v>2692</v>
      </c>
      <c r="I1000" s="27">
        <v>20.97775</v>
      </c>
      <c r="J1000" s="27">
        <v>-101.28678600000001</v>
      </c>
      <c r="K1000" s="3" t="s">
        <v>139</v>
      </c>
      <c r="L1000" s="5" t="str">
        <f t="shared" si="33"/>
        <v>Ver en Google Maps</v>
      </c>
      <c r="M1000" s="5">
        <v>3</v>
      </c>
      <c r="O1000" s="1">
        <f>DAY(Tabla1[[#This Row],[Fecha de rev]])</f>
        <v>0</v>
      </c>
      <c r="P1000" s="1">
        <f>MONTH(Tabla1[[#This Row],[Fecha de rev]])</f>
        <v>1</v>
      </c>
      <c r="Q1000" s="1">
        <f>YEAR(Tabla1[[#This Row],[Fecha de rev]])</f>
        <v>1900</v>
      </c>
      <c r="R1000" s="1">
        <v>2</v>
      </c>
      <c r="S1000" s="1" t="s">
        <v>138</v>
      </c>
      <c r="T1000" s="1" t="s">
        <v>138</v>
      </c>
      <c r="U1000" s="1" t="s">
        <v>138</v>
      </c>
      <c r="V1000" s="1" t="s">
        <v>138</v>
      </c>
      <c r="W1000" s="1" t="s">
        <v>138</v>
      </c>
      <c r="X1000" s="1" t="s">
        <v>138</v>
      </c>
      <c r="Y1000" s="1" t="s">
        <v>138</v>
      </c>
      <c r="Z1000" s="1" t="str">
        <f>IF(Tabla1[[#This Row],[Bajada]] &lt; 14, "no", "si")</f>
        <v>no</v>
      </c>
      <c r="AE1000" s="1">
        <f>COUNTIF(S1000:Z1000, "si")</f>
        <v>7</v>
      </c>
      <c r="AF1000" s="1"/>
    </row>
    <row r="1001" spans="1:32" x14ac:dyDescent="0.2">
      <c r="A1001" s="14" t="s">
        <v>3061</v>
      </c>
      <c r="B1001" s="3" t="s">
        <v>1205</v>
      </c>
      <c r="C1001" s="27" t="s">
        <v>11</v>
      </c>
      <c r="D1001" s="27" t="s">
        <v>404</v>
      </c>
      <c r="E1001" s="27" t="s">
        <v>2701</v>
      </c>
      <c r="F1001" s="4" t="s">
        <v>2702</v>
      </c>
      <c r="G1001" s="4" t="s">
        <v>2970</v>
      </c>
      <c r="H1001" s="4" t="s">
        <v>2692</v>
      </c>
      <c r="I1001" s="27">
        <v>20.97775</v>
      </c>
      <c r="J1001" s="27">
        <v>-101.28678600000001</v>
      </c>
      <c r="K1001" s="3" t="s">
        <v>139</v>
      </c>
      <c r="L1001" s="5" t="str">
        <f t="shared" si="33"/>
        <v>Ver en Google Maps</v>
      </c>
      <c r="M1001" s="5">
        <v>3</v>
      </c>
      <c r="O1001" s="1">
        <f>DAY(Tabla1[[#This Row],[Fecha de rev]])</f>
        <v>0</v>
      </c>
      <c r="P1001" s="1">
        <f>MONTH(Tabla1[[#This Row],[Fecha de rev]])</f>
        <v>1</v>
      </c>
      <c r="Q1001" s="1">
        <f>YEAR(Tabla1[[#This Row],[Fecha de rev]])</f>
        <v>1900</v>
      </c>
      <c r="R1001" s="1">
        <v>2</v>
      </c>
      <c r="S1001" s="1" t="s">
        <v>138</v>
      </c>
      <c r="T1001" s="1" t="s">
        <v>138</v>
      </c>
      <c r="U1001" s="1" t="s">
        <v>138</v>
      </c>
      <c r="V1001" s="1" t="s">
        <v>138</v>
      </c>
      <c r="W1001" s="1" t="s">
        <v>138</v>
      </c>
      <c r="X1001" s="1" t="s">
        <v>138</v>
      </c>
      <c r="Y1001" s="1" t="s">
        <v>138</v>
      </c>
      <c r="Z1001" s="1" t="str">
        <f>IF(Tabla1[[#This Row],[Bajada]] &lt; 14, "no", "si")</f>
        <v>no</v>
      </c>
      <c r="AE1001" s="1">
        <f t="shared" si="32"/>
        <v>7</v>
      </c>
      <c r="AF1001" s="1"/>
    </row>
    <row r="1002" spans="1:32" x14ac:dyDescent="0.2">
      <c r="A1002" s="14">
        <v>76</v>
      </c>
      <c r="B1002" s="3" t="s">
        <v>1205</v>
      </c>
      <c r="C1002" s="27" t="s">
        <v>14</v>
      </c>
      <c r="D1002" s="27" t="s">
        <v>404</v>
      </c>
      <c r="E1002" s="27" t="s">
        <v>2703</v>
      </c>
      <c r="F1002" s="4" t="s">
        <v>2704</v>
      </c>
      <c r="G1002" s="4" t="s">
        <v>2971</v>
      </c>
      <c r="H1002" s="4" t="s">
        <v>2692</v>
      </c>
      <c r="I1002" s="27">
        <v>21.013065000000001</v>
      </c>
      <c r="J1002" s="27">
        <v>-101.26133</v>
      </c>
      <c r="K1002" s="3"/>
      <c r="L1002" s="5" t="str">
        <f t="shared" si="33"/>
        <v>Ver en Google Maps</v>
      </c>
      <c r="M1002" s="5">
        <v>1</v>
      </c>
      <c r="O1002" s="1">
        <f>DAY(Tabla1[[#This Row],[Fecha de rev]])</f>
        <v>0</v>
      </c>
      <c r="P1002" s="1">
        <f>MONTH(Tabla1[[#This Row],[Fecha de rev]])</f>
        <v>1</v>
      </c>
      <c r="Q1002" s="1">
        <f>YEAR(Tabla1[[#This Row],[Fecha de rev]])</f>
        <v>1900</v>
      </c>
      <c r="Z1002" s="1" t="str">
        <f>IF(Tabla1[[#This Row],[Bajada]] &lt; 14, "no", "si")</f>
        <v>no</v>
      </c>
      <c r="AF1002" s="1"/>
    </row>
    <row r="1003" spans="1:32" x14ac:dyDescent="0.2">
      <c r="A1003" s="14">
        <v>77</v>
      </c>
      <c r="B1003" s="3" t="s">
        <v>1205</v>
      </c>
      <c r="C1003" s="27" t="s">
        <v>18</v>
      </c>
      <c r="D1003" s="27" t="s">
        <v>404</v>
      </c>
      <c r="E1003" s="27" t="s">
        <v>2705</v>
      </c>
      <c r="F1003" s="4" t="s">
        <v>2706</v>
      </c>
      <c r="G1003" s="4" t="s">
        <v>2972</v>
      </c>
      <c r="H1003" s="4" t="s">
        <v>2692</v>
      </c>
      <c r="I1003" s="27">
        <v>21.041778999999998</v>
      </c>
      <c r="J1003" s="27">
        <v>-101.260717</v>
      </c>
      <c r="K1003" s="3"/>
      <c r="L1003" s="5" t="str">
        <f t="shared" si="33"/>
        <v>Ver en Google Maps</v>
      </c>
      <c r="M1003" s="5">
        <v>3</v>
      </c>
      <c r="O1003" s="1">
        <f>DAY(Tabla1[[#This Row],[Fecha de rev]])</f>
        <v>0</v>
      </c>
      <c r="P1003" s="1">
        <f>MONTH(Tabla1[[#This Row],[Fecha de rev]])</f>
        <v>1</v>
      </c>
      <c r="Q1003" s="1">
        <f>YEAR(Tabla1[[#This Row],[Fecha de rev]])</f>
        <v>1900</v>
      </c>
      <c r="Z1003" s="1" t="str">
        <f>IF(Tabla1[[#This Row],[Bajada]] &lt; 14, "no", "si")</f>
        <v>no</v>
      </c>
      <c r="AF1003" s="1"/>
    </row>
    <row r="1004" spans="1:32" x14ac:dyDescent="0.2">
      <c r="A1004" s="14">
        <v>79</v>
      </c>
      <c r="B1004" s="3" t="s">
        <v>1205</v>
      </c>
      <c r="C1004" s="27" t="s">
        <v>1450</v>
      </c>
      <c r="D1004" s="27" t="s">
        <v>404</v>
      </c>
      <c r="E1004" s="27" t="s">
        <v>2707</v>
      </c>
      <c r="F1004" s="4" t="s">
        <v>2708</v>
      </c>
      <c r="G1004" s="4" t="s">
        <v>2973</v>
      </c>
      <c r="H1004" s="4" t="s">
        <v>2692</v>
      </c>
      <c r="I1004" s="27">
        <v>21.012563</v>
      </c>
      <c r="J1004" s="27">
        <v>-101.251769</v>
      </c>
      <c r="K1004" s="3"/>
      <c r="L1004" s="5" t="str">
        <f t="shared" si="33"/>
        <v>Ver en Google Maps</v>
      </c>
      <c r="M1004" s="5">
        <v>1</v>
      </c>
      <c r="O1004" s="1">
        <f>DAY(Tabla1[[#This Row],[Fecha de rev]])</f>
        <v>0</v>
      </c>
      <c r="P1004" s="1">
        <f>MONTH(Tabla1[[#This Row],[Fecha de rev]])</f>
        <v>1</v>
      </c>
      <c r="Q1004" s="1">
        <f>YEAR(Tabla1[[#This Row],[Fecha de rev]])</f>
        <v>1900</v>
      </c>
      <c r="Z1004" s="1" t="str">
        <f>IF(Tabla1[[#This Row],[Bajada]] &lt; 14, "no", "si")</f>
        <v>no</v>
      </c>
      <c r="AF1004" s="1"/>
    </row>
    <row r="1005" spans="1:32" x14ac:dyDescent="0.2">
      <c r="A1005" s="14">
        <v>80</v>
      </c>
      <c r="B1005" s="3" t="s">
        <v>1205</v>
      </c>
      <c r="C1005" s="27" t="s">
        <v>14</v>
      </c>
      <c r="D1005" s="27" t="s">
        <v>404</v>
      </c>
      <c r="E1005" s="27" t="s">
        <v>2709</v>
      </c>
      <c r="F1005" s="4" t="s">
        <v>2710</v>
      </c>
      <c r="G1005" s="4" t="s">
        <v>2974</v>
      </c>
      <c r="H1005" s="4" t="s">
        <v>2692</v>
      </c>
      <c r="I1005" s="27">
        <v>20.960373000000001</v>
      </c>
      <c r="J1005" s="27">
        <v>-101.272847</v>
      </c>
      <c r="K1005" s="3"/>
      <c r="L1005" s="5" t="str">
        <f t="shared" si="33"/>
        <v>Ver en Google Maps</v>
      </c>
      <c r="M1005" s="5">
        <v>2</v>
      </c>
      <c r="O1005" s="1">
        <f>DAY(Tabla1[[#This Row],[Fecha de rev]])</f>
        <v>0</v>
      </c>
      <c r="P1005" s="1">
        <f>MONTH(Tabla1[[#This Row],[Fecha de rev]])</f>
        <v>1</v>
      </c>
      <c r="Q1005" s="1">
        <f>YEAR(Tabla1[[#This Row],[Fecha de rev]])</f>
        <v>1900</v>
      </c>
      <c r="Z1005" s="1" t="str">
        <f>IF(Tabla1[[#This Row],[Bajada]] &lt; 14, "no", "si")</f>
        <v>no</v>
      </c>
      <c r="AF1005" s="1"/>
    </row>
    <row r="1006" spans="1:32" x14ac:dyDescent="0.2">
      <c r="A1006" s="14">
        <v>82</v>
      </c>
      <c r="B1006" s="3" t="s">
        <v>1205</v>
      </c>
      <c r="C1006" s="27" t="s">
        <v>350</v>
      </c>
      <c r="D1006" s="27" t="s">
        <v>404</v>
      </c>
      <c r="E1006" s="27" t="s">
        <v>2711</v>
      </c>
      <c r="F1006" s="4" t="s">
        <v>2712</v>
      </c>
      <c r="G1006" s="4" t="s">
        <v>2974</v>
      </c>
      <c r="H1006" s="4" t="s">
        <v>2692</v>
      </c>
      <c r="I1006" s="27">
        <v>20.971526999999998</v>
      </c>
      <c r="J1006" s="27">
        <v>-101.2794</v>
      </c>
      <c r="K1006" s="3"/>
      <c r="L1006" s="5" t="str">
        <f t="shared" si="33"/>
        <v>Ver en Google Maps</v>
      </c>
      <c r="M1006" s="5">
        <v>1</v>
      </c>
      <c r="O1006" s="1">
        <f>DAY(Tabla1[[#This Row],[Fecha de rev]])</f>
        <v>0</v>
      </c>
      <c r="P1006" s="1">
        <f>MONTH(Tabla1[[#This Row],[Fecha de rev]])</f>
        <v>1</v>
      </c>
      <c r="Q1006" s="1">
        <f>YEAR(Tabla1[[#This Row],[Fecha de rev]])</f>
        <v>1900</v>
      </c>
      <c r="Z1006" s="1" t="str">
        <f>IF(Tabla1[[#This Row],[Bajada]] &lt; 14, "no", "si")</f>
        <v>no</v>
      </c>
      <c r="AF1006" s="1"/>
    </row>
    <row r="1007" spans="1:32" x14ac:dyDescent="0.2">
      <c r="A1007" s="14">
        <v>83</v>
      </c>
      <c r="B1007" s="3" t="s">
        <v>1205</v>
      </c>
      <c r="C1007" s="27" t="s">
        <v>350</v>
      </c>
      <c r="D1007" s="27" t="s">
        <v>404</v>
      </c>
      <c r="E1007" s="27" t="s">
        <v>2713</v>
      </c>
      <c r="F1007" s="4" t="s">
        <v>2714</v>
      </c>
      <c r="G1007" s="4" t="s">
        <v>1232</v>
      </c>
      <c r="H1007" s="4" t="s">
        <v>2692</v>
      </c>
      <c r="I1007" s="27">
        <v>21.004055999999999</v>
      </c>
      <c r="J1007" s="27">
        <v>-101.24448599999999</v>
      </c>
      <c r="K1007" s="3"/>
      <c r="L1007" s="5" t="str">
        <f t="shared" si="33"/>
        <v>Ver en Google Maps</v>
      </c>
      <c r="M1007" s="5">
        <v>1</v>
      </c>
      <c r="O1007" s="1">
        <f>DAY(Tabla1[[#This Row],[Fecha de rev]])</f>
        <v>0</v>
      </c>
      <c r="P1007" s="1">
        <f>MONTH(Tabla1[[#This Row],[Fecha de rev]])</f>
        <v>1</v>
      </c>
      <c r="Q1007" s="1">
        <f>YEAR(Tabla1[[#This Row],[Fecha de rev]])</f>
        <v>1900</v>
      </c>
      <c r="Z1007" s="1" t="str">
        <f>IF(Tabla1[[#This Row],[Bajada]] &lt; 14, "no", "si")</f>
        <v>no</v>
      </c>
      <c r="AF1007" s="1"/>
    </row>
    <row r="1008" spans="1:32" x14ac:dyDescent="0.2">
      <c r="A1008" s="14">
        <v>84</v>
      </c>
      <c r="B1008" s="3" t="s">
        <v>1205</v>
      </c>
      <c r="C1008" s="27" t="s">
        <v>350</v>
      </c>
      <c r="D1008" s="27" t="s">
        <v>404</v>
      </c>
      <c r="E1008" s="27" t="s">
        <v>2715</v>
      </c>
      <c r="F1008" s="4" t="s">
        <v>2716</v>
      </c>
      <c r="G1008" s="4" t="s">
        <v>2975</v>
      </c>
      <c r="H1008" s="4" t="s">
        <v>2692</v>
      </c>
      <c r="I1008" s="27">
        <v>20.985875</v>
      </c>
      <c r="J1008" s="27">
        <v>-101.28621099999999</v>
      </c>
      <c r="K1008" s="3" t="s">
        <v>139</v>
      </c>
      <c r="L1008" s="5" t="str">
        <f t="shared" si="33"/>
        <v>Ver en Google Maps</v>
      </c>
      <c r="M1008" s="5">
        <v>1</v>
      </c>
      <c r="O1008" s="1">
        <f>DAY(Tabla1[[#This Row],[Fecha de rev]])</f>
        <v>0</v>
      </c>
      <c r="P1008" s="1">
        <f>MONTH(Tabla1[[#This Row],[Fecha de rev]])</f>
        <v>1</v>
      </c>
      <c r="Q1008" s="1">
        <f>YEAR(Tabla1[[#This Row],[Fecha de rev]])</f>
        <v>1900</v>
      </c>
      <c r="R1008" s="1">
        <v>2</v>
      </c>
      <c r="S1008" s="1" t="s">
        <v>138</v>
      </c>
      <c r="T1008" s="1" t="s">
        <v>138</v>
      </c>
      <c r="U1008" s="1" t="s">
        <v>138</v>
      </c>
      <c r="V1008" s="1" t="s">
        <v>138</v>
      </c>
      <c r="W1008" s="1" t="s">
        <v>138</v>
      </c>
      <c r="X1008" s="1" t="s">
        <v>138</v>
      </c>
      <c r="Y1008" s="1" t="s">
        <v>138</v>
      </c>
      <c r="Z1008" s="1" t="str">
        <f>IF(Tabla1[[#This Row],[Bajada]] &lt; 14, "no", "si")</f>
        <v>no</v>
      </c>
      <c r="AE1008" s="1">
        <f t="shared" si="32"/>
        <v>7</v>
      </c>
      <c r="AF1008" s="1"/>
    </row>
    <row r="1009" spans="1:32" x14ac:dyDescent="0.2">
      <c r="A1009" s="14">
        <v>85</v>
      </c>
      <c r="B1009" s="3" t="s">
        <v>1205</v>
      </c>
      <c r="C1009" s="27" t="s">
        <v>350</v>
      </c>
      <c r="D1009" s="27" t="s">
        <v>404</v>
      </c>
      <c r="E1009" s="27" t="s">
        <v>2717</v>
      </c>
      <c r="F1009" s="4" t="s">
        <v>2718</v>
      </c>
      <c r="G1009" s="4" t="s">
        <v>2976</v>
      </c>
      <c r="H1009" s="4" t="s">
        <v>2692</v>
      </c>
      <c r="I1009" s="27">
        <v>21.02225</v>
      </c>
      <c r="J1009" s="27">
        <v>-101.2577</v>
      </c>
      <c r="K1009" s="3"/>
      <c r="L1009" s="5" t="str">
        <f t="shared" si="33"/>
        <v>Ver en Google Maps</v>
      </c>
      <c r="M1009" s="5">
        <v>1</v>
      </c>
      <c r="O1009" s="1">
        <f>DAY(Tabla1[[#This Row],[Fecha de rev]])</f>
        <v>0</v>
      </c>
      <c r="P1009" s="1">
        <f>MONTH(Tabla1[[#This Row],[Fecha de rev]])</f>
        <v>1</v>
      </c>
      <c r="Q1009" s="1">
        <f>YEAR(Tabla1[[#This Row],[Fecha de rev]])</f>
        <v>1900</v>
      </c>
      <c r="Z1009" s="1" t="str">
        <f>IF(Tabla1[[#This Row],[Bajada]] &lt; 14, "no", "si")</f>
        <v>no</v>
      </c>
      <c r="AF1009" s="1"/>
    </row>
    <row r="1010" spans="1:32" x14ac:dyDescent="0.2">
      <c r="A1010" s="14">
        <v>86</v>
      </c>
      <c r="B1010" s="3" t="s">
        <v>1205</v>
      </c>
      <c r="C1010" s="27" t="s">
        <v>350</v>
      </c>
      <c r="D1010" s="27" t="s">
        <v>404</v>
      </c>
      <c r="E1010" s="27" t="s">
        <v>2719</v>
      </c>
      <c r="F1010" s="4" t="s">
        <v>2720</v>
      </c>
      <c r="G1010" s="4" t="s">
        <v>2977</v>
      </c>
      <c r="H1010" s="4" t="s">
        <v>2692</v>
      </c>
      <c r="I1010" s="27">
        <v>20.963633999999999</v>
      </c>
      <c r="J1010" s="27">
        <v>-101.28901500000001</v>
      </c>
      <c r="K1010" s="3"/>
      <c r="L1010" s="5" t="str">
        <f t="shared" si="33"/>
        <v>Ver en Google Maps</v>
      </c>
      <c r="M1010" s="5">
        <v>1</v>
      </c>
      <c r="O1010" s="1">
        <f>DAY(Tabla1[[#This Row],[Fecha de rev]])</f>
        <v>0</v>
      </c>
      <c r="P1010" s="1">
        <f>MONTH(Tabla1[[#This Row],[Fecha de rev]])</f>
        <v>1</v>
      </c>
      <c r="Q1010" s="1">
        <f>YEAR(Tabla1[[#This Row],[Fecha de rev]])</f>
        <v>1900</v>
      </c>
      <c r="Z1010" s="1" t="str">
        <f>IF(Tabla1[[#This Row],[Bajada]] &lt; 14, "no", "si")</f>
        <v>no</v>
      </c>
      <c r="AF1010" s="1"/>
    </row>
    <row r="1011" spans="1:32" x14ac:dyDescent="0.2">
      <c r="A1011" s="14">
        <v>87</v>
      </c>
      <c r="B1011" s="3" t="s">
        <v>1205</v>
      </c>
      <c r="C1011" s="27" t="s">
        <v>14</v>
      </c>
      <c r="D1011" s="27" t="s">
        <v>404</v>
      </c>
      <c r="E1011" s="27" t="s">
        <v>2721</v>
      </c>
      <c r="F1011" s="4" t="s">
        <v>2722</v>
      </c>
      <c r="G1011" s="4" t="s">
        <v>2974</v>
      </c>
      <c r="H1011" s="4" t="s">
        <v>2692</v>
      </c>
      <c r="I1011" s="27">
        <v>20.959440000000001</v>
      </c>
      <c r="J1011" s="27">
        <v>-101.27451000000001</v>
      </c>
      <c r="K1011" s="3"/>
      <c r="L1011" s="5" t="str">
        <f t="shared" si="33"/>
        <v>Ver en Google Maps</v>
      </c>
      <c r="M1011" s="5">
        <v>2</v>
      </c>
      <c r="O1011" s="1">
        <f>DAY(Tabla1[[#This Row],[Fecha de rev]])</f>
        <v>0</v>
      </c>
      <c r="P1011" s="1">
        <f>MONTH(Tabla1[[#This Row],[Fecha de rev]])</f>
        <v>1</v>
      </c>
      <c r="Q1011" s="1">
        <f>YEAR(Tabla1[[#This Row],[Fecha de rev]])</f>
        <v>1900</v>
      </c>
      <c r="Z1011" s="1" t="str">
        <f>IF(Tabla1[[#This Row],[Bajada]] &lt; 14, "no", "si")</f>
        <v>no</v>
      </c>
      <c r="AF1011" s="1"/>
    </row>
    <row r="1012" spans="1:32" x14ac:dyDescent="0.2">
      <c r="A1012" s="14">
        <v>90</v>
      </c>
      <c r="B1012" s="3" t="s">
        <v>1205</v>
      </c>
      <c r="C1012" s="27" t="s">
        <v>429</v>
      </c>
      <c r="D1012" s="27" t="s">
        <v>17</v>
      </c>
      <c r="E1012" s="27" t="s">
        <v>2723</v>
      </c>
      <c r="F1012" s="4" t="s">
        <v>2724</v>
      </c>
      <c r="G1012" s="4" t="s">
        <v>2978</v>
      </c>
      <c r="H1012" s="4" t="s">
        <v>2692</v>
      </c>
      <c r="I1012" s="27">
        <v>21.011431000000002</v>
      </c>
      <c r="J1012" s="27">
        <v>-101.25842799999999</v>
      </c>
      <c r="K1012" s="3"/>
      <c r="L1012" s="5" t="str">
        <f t="shared" si="33"/>
        <v>Ver en Google Maps</v>
      </c>
      <c r="M1012" s="5">
        <v>1</v>
      </c>
      <c r="O1012" s="1">
        <f>DAY(Tabla1[[#This Row],[Fecha de rev]])</f>
        <v>0</v>
      </c>
      <c r="P1012" s="1">
        <f>MONTH(Tabla1[[#This Row],[Fecha de rev]])</f>
        <v>1</v>
      </c>
      <c r="Q1012" s="1">
        <f>YEAR(Tabla1[[#This Row],[Fecha de rev]])</f>
        <v>1900</v>
      </c>
      <c r="Z1012" s="1" t="str">
        <f>IF(Tabla1[[#This Row],[Bajada]] &lt; 14, "no", "si")</f>
        <v>no</v>
      </c>
      <c r="AF1012" s="1"/>
    </row>
    <row r="1013" spans="1:32" x14ac:dyDescent="0.2">
      <c r="A1013" s="14">
        <v>91</v>
      </c>
      <c r="B1013" s="3" t="s">
        <v>1205</v>
      </c>
      <c r="C1013" s="27" t="s">
        <v>429</v>
      </c>
      <c r="D1013" s="27" t="s">
        <v>16</v>
      </c>
      <c r="E1013" s="27" t="s">
        <v>2725</v>
      </c>
      <c r="F1013" s="4" t="s">
        <v>2726</v>
      </c>
      <c r="G1013" s="4" t="s">
        <v>2979</v>
      </c>
      <c r="H1013" s="4" t="s">
        <v>2692</v>
      </c>
      <c r="I1013" s="27">
        <v>20.997250000000001</v>
      </c>
      <c r="J1013" s="27">
        <v>-101.29508</v>
      </c>
      <c r="K1013" s="3" t="s">
        <v>139</v>
      </c>
      <c r="L1013" s="5" t="str">
        <f t="shared" si="33"/>
        <v>Ver en Google Maps</v>
      </c>
      <c r="M1013" s="5">
        <v>1</v>
      </c>
      <c r="N1013" s="7"/>
      <c r="O1013" s="1">
        <f>DAY(Tabla1[[#This Row],[Fecha de rev]])</f>
        <v>0</v>
      </c>
      <c r="P1013" s="1">
        <f>MONTH(Tabla1[[#This Row],[Fecha de rev]])</f>
        <v>1</v>
      </c>
      <c r="Q1013" s="1">
        <f>YEAR(Tabla1[[#This Row],[Fecha de rev]])</f>
        <v>1900</v>
      </c>
      <c r="R1013" s="1">
        <v>2</v>
      </c>
      <c r="S1013" s="1" t="s">
        <v>138</v>
      </c>
      <c r="T1013" s="1" t="s">
        <v>138</v>
      </c>
      <c r="U1013" s="1" t="s">
        <v>138</v>
      </c>
      <c r="V1013" s="1" t="s">
        <v>138</v>
      </c>
      <c r="W1013" s="1" t="s">
        <v>138</v>
      </c>
      <c r="X1013" s="1" t="s">
        <v>138</v>
      </c>
      <c r="Y1013" s="1" t="s">
        <v>138</v>
      </c>
      <c r="Z1013" s="1" t="str">
        <f>IF(Tabla1[[#This Row],[Bajada]] &lt; 14, "no", "si")</f>
        <v>no</v>
      </c>
      <c r="AC1013" s="2" t="s">
        <v>968</v>
      </c>
      <c r="AD1013" s="2" t="s">
        <v>2437</v>
      </c>
      <c r="AE1013" s="1">
        <f t="shared" si="32"/>
        <v>7</v>
      </c>
      <c r="AF1013" s="1"/>
    </row>
    <row r="1014" spans="1:32" x14ac:dyDescent="0.2">
      <c r="A1014" s="14">
        <v>99</v>
      </c>
      <c r="B1014" s="3" t="s">
        <v>1205</v>
      </c>
      <c r="C1014" s="27" t="s">
        <v>429</v>
      </c>
      <c r="D1014" s="27" t="s">
        <v>15</v>
      </c>
      <c r="E1014" s="27" t="s">
        <v>2727</v>
      </c>
      <c r="F1014" s="4" t="s">
        <v>2728</v>
      </c>
      <c r="G1014" s="4" t="s">
        <v>2980</v>
      </c>
      <c r="H1014" s="4" t="s">
        <v>2692</v>
      </c>
      <c r="I1014" s="27">
        <v>21.023651000000001</v>
      </c>
      <c r="J1014" s="27">
        <v>-101.26884699999999</v>
      </c>
      <c r="K1014" s="3"/>
      <c r="L1014" s="5" t="str">
        <f t="shared" si="33"/>
        <v>Ver en Google Maps</v>
      </c>
      <c r="M1014" s="5">
        <v>2</v>
      </c>
      <c r="O1014" s="1">
        <f>DAY(Tabla1[[#This Row],[Fecha de rev]])</f>
        <v>0</v>
      </c>
      <c r="P1014" s="1">
        <f>MONTH(Tabla1[[#This Row],[Fecha de rev]])</f>
        <v>1</v>
      </c>
      <c r="Q1014" s="1">
        <f>YEAR(Tabla1[[#This Row],[Fecha de rev]])</f>
        <v>1900</v>
      </c>
      <c r="Z1014" s="1" t="str">
        <f>IF(Tabla1[[#This Row],[Bajada]] &lt; 14, "no", "si")</f>
        <v>no</v>
      </c>
      <c r="AF1014" s="1"/>
    </row>
    <row r="1015" spans="1:32" x14ac:dyDescent="0.2">
      <c r="A1015" s="14">
        <v>113</v>
      </c>
      <c r="B1015" s="3" t="s">
        <v>1205</v>
      </c>
      <c r="C1015" s="27" t="s">
        <v>429</v>
      </c>
      <c r="D1015" s="27" t="s">
        <v>15</v>
      </c>
      <c r="E1015" s="27" t="s">
        <v>2729</v>
      </c>
      <c r="F1015" s="4" t="s">
        <v>2730</v>
      </c>
      <c r="G1015" s="4" t="s">
        <v>2981</v>
      </c>
      <c r="H1015" s="4" t="s">
        <v>2692</v>
      </c>
      <c r="I1015" s="27">
        <v>21.009606000000002</v>
      </c>
      <c r="J1015" s="27">
        <v>-101.25045299999999</v>
      </c>
      <c r="K1015" s="3"/>
      <c r="L1015" s="5" t="str">
        <f t="shared" si="33"/>
        <v>Ver en Google Maps</v>
      </c>
      <c r="M1015" s="5">
        <v>2</v>
      </c>
      <c r="O1015" s="1">
        <f>DAY(Tabla1[[#This Row],[Fecha de rev]])</f>
        <v>0</v>
      </c>
      <c r="P1015" s="1">
        <f>MONTH(Tabla1[[#This Row],[Fecha de rev]])</f>
        <v>1</v>
      </c>
      <c r="Q1015" s="1">
        <f>YEAR(Tabla1[[#This Row],[Fecha de rev]])</f>
        <v>1900</v>
      </c>
      <c r="Z1015" s="1" t="str">
        <f>IF(Tabla1[[#This Row],[Bajada]] &lt; 14, "no", "si")</f>
        <v>no</v>
      </c>
      <c r="AF1015" s="1"/>
    </row>
    <row r="1016" spans="1:32" x14ac:dyDescent="0.2">
      <c r="A1016" s="14">
        <v>118</v>
      </c>
      <c r="B1016" s="3" t="s">
        <v>1205</v>
      </c>
      <c r="C1016" s="27" t="s">
        <v>429</v>
      </c>
      <c r="D1016" s="27" t="s">
        <v>17</v>
      </c>
      <c r="E1016" s="27" t="s">
        <v>2731</v>
      </c>
      <c r="F1016" s="4" t="s">
        <v>2732</v>
      </c>
      <c r="G1016" s="4" t="s">
        <v>2982</v>
      </c>
      <c r="H1016" s="4" t="s">
        <v>2692</v>
      </c>
      <c r="I1016" s="27">
        <v>21.029299999999999</v>
      </c>
      <c r="J1016" s="27">
        <v>-101.26038</v>
      </c>
      <c r="K1016" s="3"/>
      <c r="L1016" s="5" t="str">
        <f t="shared" si="33"/>
        <v>Ver en Google Maps</v>
      </c>
      <c r="M1016" s="5">
        <v>2</v>
      </c>
      <c r="O1016" s="1">
        <f>DAY(Tabla1[[#This Row],[Fecha de rev]])</f>
        <v>0</v>
      </c>
      <c r="P1016" s="1">
        <f>MONTH(Tabla1[[#This Row],[Fecha de rev]])</f>
        <v>1</v>
      </c>
      <c r="Q1016" s="1">
        <f>YEAR(Tabla1[[#This Row],[Fecha de rev]])</f>
        <v>1900</v>
      </c>
      <c r="Z1016" s="1" t="str">
        <f>IF(Tabla1[[#This Row],[Bajada]] &lt; 14, "no", "si")</f>
        <v>no</v>
      </c>
      <c r="AF1016" s="1"/>
    </row>
    <row r="1017" spans="1:32" x14ac:dyDescent="0.2">
      <c r="A1017" s="14">
        <v>134</v>
      </c>
      <c r="B1017" s="3" t="s">
        <v>1205</v>
      </c>
      <c r="C1017" s="27" t="s">
        <v>429</v>
      </c>
      <c r="D1017" s="27" t="s">
        <v>17</v>
      </c>
      <c r="E1017" s="27" t="s">
        <v>2733</v>
      </c>
      <c r="F1017" s="4" t="s">
        <v>2734</v>
      </c>
      <c r="G1017" s="4" t="s">
        <v>2983</v>
      </c>
      <c r="H1017" s="4" t="s">
        <v>2692</v>
      </c>
      <c r="I1017" s="27">
        <v>21.011115</v>
      </c>
      <c r="J1017" s="27">
        <v>-101.24168299999999</v>
      </c>
      <c r="K1017" s="3"/>
      <c r="L1017" s="5" t="str">
        <f t="shared" si="33"/>
        <v>Ver en Google Maps</v>
      </c>
      <c r="M1017" s="5">
        <v>2</v>
      </c>
      <c r="O1017" s="1">
        <f>DAY(Tabla1[[#This Row],[Fecha de rev]])</f>
        <v>0</v>
      </c>
      <c r="P1017" s="1">
        <f>MONTH(Tabla1[[#This Row],[Fecha de rev]])</f>
        <v>1</v>
      </c>
      <c r="Q1017" s="1">
        <f>YEAR(Tabla1[[#This Row],[Fecha de rev]])</f>
        <v>1900</v>
      </c>
      <c r="Z1017" s="1" t="str">
        <f>IF(Tabla1[[#This Row],[Bajada]] &lt; 14, "no", "si")</f>
        <v>no</v>
      </c>
      <c r="AF1017" s="1"/>
    </row>
    <row r="1018" spans="1:32" x14ac:dyDescent="0.2">
      <c r="A1018" s="14">
        <v>151</v>
      </c>
      <c r="B1018" s="3" t="s">
        <v>1205</v>
      </c>
      <c r="C1018" s="27" t="s">
        <v>429</v>
      </c>
      <c r="D1018" s="27" t="s">
        <v>17</v>
      </c>
      <c r="E1018" s="27" t="s">
        <v>2735</v>
      </c>
      <c r="F1018" s="4" t="s">
        <v>2736</v>
      </c>
      <c r="G1018" s="4" t="s">
        <v>2980</v>
      </c>
      <c r="H1018" s="4" t="s">
        <v>2692</v>
      </c>
      <c r="I1018" s="27">
        <v>21.021190000000001</v>
      </c>
      <c r="J1018" s="27">
        <v>-101.2694</v>
      </c>
      <c r="K1018" s="3"/>
      <c r="L1018" s="5" t="str">
        <f t="shared" si="33"/>
        <v>Ver en Google Maps</v>
      </c>
      <c r="M1018" s="5">
        <v>1</v>
      </c>
      <c r="O1018" s="1">
        <f>DAY(Tabla1[[#This Row],[Fecha de rev]])</f>
        <v>0</v>
      </c>
      <c r="P1018" s="1">
        <f>MONTH(Tabla1[[#This Row],[Fecha de rev]])</f>
        <v>1</v>
      </c>
      <c r="Q1018" s="1">
        <f>YEAR(Tabla1[[#This Row],[Fecha de rev]])</f>
        <v>1900</v>
      </c>
      <c r="Z1018" s="1" t="str">
        <f>IF(Tabla1[[#This Row],[Bajada]] &lt; 14, "no", "si")</f>
        <v>no</v>
      </c>
      <c r="AF1018" s="1"/>
    </row>
    <row r="1019" spans="1:32" x14ac:dyDescent="0.2">
      <c r="A1019" s="14">
        <v>152</v>
      </c>
      <c r="B1019" s="3" t="s">
        <v>1205</v>
      </c>
      <c r="C1019" s="27" t="s">
        <v>429</v>
      </c>
      <c r="D1019" s="27" t="s">
        <v>17</v>
      </c>
      <c r="E1019" s="27" t="s">
        <v>2737</v>
      </c>
      <c r="F1019" s="4" t="s">
        <v>2738</v>
      </c>
      <c r="G1019" s="4" t="s">
        <v>2984</v>
      </c>
      <c r="H1019" s="4" t="s">
        <v>2692</v>
      </c>
      <c r="I1019" s="27">
        <v>21.0122</v>
      </c>
      <c r="J1019" s="27">
        <v>-101.25931</v>
      </c>
      <c r="K1019" s="3"/>
      <c r="L1019" s="5" t="str">
        <f t="shared" si="33"/>
        <v>Ver en Google Maps</v>
      </c>
      <c r="M1019" s="5">
        <v>1</v>
      </c>
      <c r="O1019" s="1">
        <f>DAY(Tabla1[[#This Row],[Fecha de rev]])</f>
        <v>0</v>
      </c>
      <c r="P1019" s="1">
        <f>MONTH(Tabla1[[#This Row],[Fecha de rev]])</f>
        <v>1</v>
      </c>
      <c r="Q1019" s="1">
        <f>YEAR(Tabla1[[#This Row],[Fecha de rev]])</f>
        <v>1900</v>
      </c>
      <c r="Z1019" s="1" t="str">
        <f>IF(Tabla1[[#This Row],[Bajada]] &lt; 14, "no", "si")</f>
        <v>no</v>
      </c>
      <c r="AF1019" s="1"/>
    </row>
    <row r="1020" spans="1:32" x14ac:dyDescent="0.2">
      <c r="A1020" s="14">
        <v>159</v>
      </c>
      <c r="B1020" s="3" t="s">
        <v>1205</v>
      </c>
      <c r="C1020" s="27" t="s">
        <v>429</v>
      </c>
      <c r="D1020" s="27" t="s">
        <v>17</v>
      </c>
      <c r="E1020" s="27" t="s">
        <v>2739</v>
      </c>
      <c r="F1020" s="4" t="s">
        <v>2740</v>
      </c>
      <c r="G1020" s="4" t="s">
        <v>2974</v>
      </c>
      <c r="H1020" s="4" t="s">
        <v>2692</v>
      </c>
      <c r="I1020" s="27">
        <v>20.966978999999998</v>
      </c>
      <c r="J1020" s="27">
        <v>-101.275711</v>
      </c>
      <c r="K1020" s="3"/>
      <c r="L1020" s="5" t="str">
        <f t="shared" si="33"/>
        <v>Ver en Google Maps</v>
      </c>
      <c r="M1020" s="5">
        <v>1</v>
      </c>
      <c r="O1020" s="1">
        <f>DAY(Tabla1[[#This Row],[Fecha de rev]])</f>
        <v>0</v>
      </c>
      <c r="P1020" s="1">
        <f>MONTH(Tabla1[[#This Row],[Fecha de rev]])</f>
        <v>1</v>
      </c>
      <c r="Q1020" s="1">
        <f>YEAR(Tabla1[[#This Row],[Fecha de rev]])</f>
        <v>1900</v>
      </c>
      <c r="Z1020" s="1" t="str">
        <f>IF(Tabla1[[#This Row],[Bajada]] &lt; 14, "no", "si")</f>
        <v>no</v>
      </c>
      <c r="AF1020" s="1"/>
    </row>
    <row r="1021" spans="1:32" x14ac:dyDescent="0.2">
      <c r="A1021" s="14">
        <v>246</v>
      </c>
      <c r="B1021" s="3" t="s">
        <v>1205</v>
      </c>
      <c r="C1021" s="27" t="s">
        <v>429</v>
      </c>
      <c r="D1021" s="27" t="s">
        <v>17</v>
      </c>
      <c r="E1021" s="27" t="s">
        <v>2741</v>
      </c>
      <c r="F1021" s="4" t="s">
        <v>2742</v>
      </c>
      <c r="G1021" s="4" t="s">
        <v>2985</v>
      </c>
      <c r="H1021" s="4" t="s">
        <v>2692</v>
      </c>
      <c r="I1021" s="27">
        <v>20.996324000000001</v>
      </c>
      <c r="J1021" s="27">
        <v>-101.29487</v>
      </c>
      <c r="K1021" s="3" t="s">
        <v>139</v>
      </c>
      <c r="L1021" s="5" t="str">
        <f t="shared" si="33"/>
        <v>Ver en Google Maps</v>
      </c>
      <c r="M1021" s="5">
        <v>1</v>
      </c>
      <c r="N1021" s="7"/>
      <c r="O1021" s="1">
        <f>DAY(Tabla1[[#This Row],[Fecha de rev]])</f>
        <v>0</v>
      </c>
      <c r="P1021" s="1">
        <f>MONTH(Tabla1[[#This Row],[Fecha de rev]])</f>
        <v>1</v>
      </c>
      <c r="Q1021" s="1">
        <f>YEAR(Tabla1[[#This Row],[Fecha de rev]])</f>
        <v>1900</v>
      </c>
      <c r="R1021" s="1">
        <v>2</v>
      </c>
      <c r="S1021" s="1" t="s">
        <v>138</v>
      </c>
      <c r="T1021" s="1" t="s">
        <v>138</v>
      </c>
      <c r="U1021" s="1" t="s">
        <v>138</v>
      </c>
      <c r="V1021" s="1" t="s">
        <v>138</v>
      </c>
      <c r="W1021" s="1" t="s">
        <v>138</v>
      </c>
      <c r="X1021" s="1" t="s">
        <v>138</v>
      </c>
      <c r="Y1021" s="1" t="s">
        <v>138</v>
      </c>
      <c r="Z1021" s="1" t="str">
        <f>IF(Tabla1[[#This Row],[Bajada]] &lt; 14, "no", "si")</f>
        <v>no</v>
      </c>
      <c r="AC1021" s="2" t="s">
        <v>3033</v>
      </c>
      <c r="AD1021" s="2" t="s">
        <v>2437</v>
      </c>
      <c r="AE1021" s="1">
        <f t="shared" si="32"/>
        <v>7</v>
      </c>
      <c r="AF1021" s="1"/>
    </row>
    <row r="1022" spans="1:32" x14ac:dyDescent="0.2">
      <c r="A1022" s="14">
        <v>277</v>
      </c>
      <c r="B1022" s="3" t="s">
        <v>1205</v>
      </c>
      <c r="C1022" s="27" t="s">
        <v>429</v>
      </c>
      <c r="D1022" s="27" t="s">
        <v>17</v>
      </c>
      <c r="E1022" s="27" t="s">
        <v>2743</v>
      </c>
      <c r="F1022" s="4" t="s">
        <v>2744</v>
      </c>
      <c r="G1022" s="4" t="s">
        <v>2986</v>
      </c>
      <c r="H1022" s="4" t="s">
        <v>2692</v>
      </c>
      <c r="I1022" s="27">
        <v>20.967510000000001</v>
      </c>
      <c r="J1022" s="27">
        <v>-101.28522</v>
      </c>
      <c r="K1022" s="3"/>
      <c r="L1022" s="5" t="str">
        <f t="shared" si="33"/>
        <v>Ver en Google Maps</v>
      </c>
      <c r="M1022" s="5">
        <v>1</v>
      </c>
      <c r="O1022" s="1">
        <f>DAY(Tabla1[[#This Row],[Fecha de rev]])</f>
        <v>0</v>
      </c>
      <c r="P1022" s="1">
        <f>MONTH(Tabla1[[#This Row],[Fecha de rev]])</f>
        <v>1</v>
      </c>
      <c r="Q1022" s="1">
        <f>YEAR(Tabla1[[#This Row],[Fecha de rev]])</f>
        <v>1900</v>
      </c>
      <c r="Z1022" s="1" t="str">
        <f>IF(Tabla1[[#This Row],[Bajada]] &lt; 14, "no", "si")</f>
        <v>no</v>
      </c>
      <c r="AF1022" s="1"/>
    </row>
    <row r="1023" spans="1:32" x14ac:dyDescent="0.2">
      <c r="A1023" s="14">
        <v>278</v>
      </c>
      <c r="B1023" s="3" t="s">
        <v>1205</v>
      </c>
      <c r="C1023" s="27" t="s">
        <v>429</v>
      </c>
      <c r="D1023" s="27" t="s">
        <v>17</v>
      </c>
      <c r="E1023" s="27" t="s">
        <v>2745</v>
      </c>
      <c r="F1023" s="4" t="s">
        <v>2746</v>
      </c>
      <c r="G1023" s="4" t="s">
        <v>2967</v>
      </c>
      <c r="H1023" s="4" t="s">
        <v>2692</v>
      </c>
      <c r="I1023" s="27">
        <v>21.005230000000001</v>
      </c>
      <c r="J1023" s="27">
        <v>-101.28914</v>
      </c>
      <c r="K1023" s="3"/>
      <c r="L1023" s="5" t="str">
        <f t="shared" si="33"/>
        <v>Ver en Google Maps</v>
      </c>
      <c r="M1023" s="5">
        <v>1</v>
      </c>
      <c r="O1023" s="1">
        <f>DAY(Tabla1[[#This Row],[Fecha de rev]])</f>
        <v>0</v>
      </c>
      <c r="P1023" s="1">
        <f>MONTH(Tabla1[[#This Row],[Fecha de rev]])</f>
        <v>1</v>
      </c>
      <c r="Q1023" s="1">
        <f>YEAR(Tabla1[[#This Row],[Fecha de rev]])</f>
        <v>1900</v>
      </c>
      <c r="Z1023" s="1" t="str">
        <f>IF(Tabla1[[#This Row],[Bajada]] &lt; 14, "no", "si")</f>
        <v>no</v>
      </c>
      <c r="AF1023" s="1"/>
    </row>
    <row r="1024" spans="1:32" x14ac:dyDescent="0.2">
      <c r="A1024" s="14">
        <v>289</v>
      </c>
      <c r="B1024" s="3" t="s">
        <v>1205</v>
      </c>
      <c r="C1024" s="27" t="s">
        <v>429</v>
      </c>
      <c r="D1024" s="27" t="s">
        <v>16</v>
      </c>
      <c r="E1024" s="27" t="s">
        <v>2747</v>
      </c>
      <c r="F1024" s="4" t="s">
        <v>2748</v>
      </c>
      <c r="G1024" s="4" t="s">
        <v>2987</v>
      </c>
      <c r="H1024" s="4" t="s">
        <v>2692</v>
      </c>
      <c r="I1024" s="27">
        <v>21.014077</v>
      </c>
      <c r="J1024" s="27">
        <v>-101.262747</v>
      </c>
      <c r="K1024" s="3"/>
      <c r="L1024" s="5" t="str">
        <f t="shared" si="33"/>
        <v>Ver en Google Maps</v>
      </c>
      <c r="M1024" s="5">
        <v>1</v>
      </c>
      <c r="O1024" s="1">
        <f>DAY(Tabla1[[#This Row],[Fecha de rev]])</f>
        <v>0</v>
      </c>
      <c r="P1024" s="1">
        <f>MONTH(Tabla1[[#This Row],[Fecha de rev]])</f>
        <v>1</v>
      </c>
      <c r="Q1024" s="1">
        <f>YEAR(Tabla1[[#This Row],[Fecha de rev]])</f>
        <v>1900</v>
      </c>
      <c r="Z1024" s="1" t="str">
        <f>IF(Tabla1[[#This Row],[Bajada]] &lt; 14, "no", "si")</f>
        <v>no</v>
      </c>
      <c r="AF1024" s="1"/>
    </row>
    <row r="1025" spans="1:32" x14ac:dyDescent="0.2">
      <c r="A1025" s="14">
        <v>290</v>
      </c>
      <c r="B1025" s="3" t="s">
        <v>1205</v>
      </c>
      <c r="C1025" s="27" t="s">
        <v>429</v>
      </c>
      <c r="D1025" s="27" t="s">
        <v>16</v>
      </c>
      <c r="E1025" s="27" t="s">
        <v>2749</v>
      </c>
      <c r="F1025" s="4" t="s">
        <v>2750</v>
      </c>
      <c r="G1025" s="4" t="s">
        <v>2974</v>
      </c>
      <c r="H1025" s="4" t="s">
        <v>2692</v>
      </c>
      <c r="I1025" s="27">
        <v>20.970510000000001</v>
      </c>
      <c r="J1025" s="27">
        <v>-101.27507</v>
      </c>
      <c r="K1025" s="3"/>
      <c r="L1025" s="5" t="str">
        <f t="shared" si="33"/>
        <v>Ver en Google Maps</v>
      </c>
      <c r="M1025" s="5">
        <v>1</v>
      </c>
      <c r="O1025" s="1">
        <f>DAY(Tabla1[[#This Row],[Fecha de rev]])</f>
        <v>0</v>
      </c>
      <c r="P1025" s="1">
        <f>MONTH(Tabla1[[#This Row],[Fecha de rev]])</f>
        <v>1</v>
      </c>
      <c r="Q1025" s="1">
        <f>YEAR(Tabla1[[#This Row],[Fecha de rev]])</f>
        <v>1900</v>
      </c>
      <c r="Z1025" s="1" t="str">
        <f>IF(Tabla1[[#This Row],[Bajada]] &lt; 14, "no", "si")</f>
        <v>no</v>
      </c>
      <c r="AF1025" s="1"/>
    </row>
    <row r="1026" spans="1:32" x14ac:dyDescent="0.2">
      <c r="A1026" s="14">
        <v>316</v>
      </c>
      <c r="B1026" s="3" t="s">
        <v>1205</v>
      </c>
      <c r="C1026" s="27" t="s">
        <v>429</v>
      </c>
      <c r="D1026" s="27" t="s">
        <v>16</v>
      </c>
      <c r="E1026" s="27" t="s">
        <v>2751</v>
      </c>
      <c r="F1026" s="4" t="s">
        <v>2752</v>
      </c>
      <c r="G1026" s="4" t="s">
        <v>2988</v>
      </c>
      <c r="H1026" s="4" t="s">
        <v>2692</v>
      </c>
      <c r="I1026" s="27">
        <v>21.022469999999998</v>
      </c>
      <c r="J1026" s="27">
        <v>-101.26434999999999</v>
      </c>
      <c r="K1026" s="3"/>
      <c r="L1026" s="5" t="str">
        <f t="shared" si="33"/>
        <v>Ver en Google Maps</v>
      </c>
      <c r="M1026" s="5">
        <v>2</v>
      </c>
      <c r="O1026" s="1">
        <f>DAY(Tabla1[[#This Row],[Fecha de rev]])</f>
        <v>0</v>
      </c>
      <c r="P1026" s="1">
        <f>MONTH(Tabla1[[#This Row],[Fecha de rev]])</f>
        <v>1</v>
      </c>
      <c r="Q1026" s="1">
        <f>YEAR(Tabla1[[#This Row],[Fecha de rev]])</f>
        <v>1900</v>
      </c>
      <c r="Z1026" s="1" t="str">
        <f>IF(Tabla1[[#This Row],[Bajada]] &lt; 14, "no", "si")</f>
        <v>no</v>
      </c>
      <c r="AF1026" s="1"/>
    </row>
    <row r="1027" spans="1:32" x14ac:dyDescent="0.2">
      <c r="A1027" s="14">
        <v>329</v>
      </c>
      <c r="B1027" s="3" t="s">
        <v>1205</v>
      </c>
      <c r="C1027" s="27" t="s">
        <v>429</v>
      </c>
      <c r="D1027" s="27" t="s">
        <v>16</v>
      </c>
      <c r="E1027" s="27" t="s">
        <v>2753</v>
      </c>
      <c r="F1027" s="4" t="s">
        <v>2754</v>
      </c>
      <c r="G1027" s="4" t="s">
        <v>2981</v>
      </c>
      <c r="H1027" s="4" t="s">
        <v>2692</v>
      </c>
      <c r="I1027" s="27">
        <v>21.01013</v>
      </c>
      <c r="J1027" s="27">
        <v>-101.25104</v>
      </c>
      <c r="K1027" s="3"/>
      <c r="L1027" s="5" t="str">
        <f t="shared" si="33"/>
        <v>Ver en Google Maps</v>
      </c>
      <c r="M1027" s="5">
        <v>1</v>
      </c>
      <c r="O1027" s="1">
        <f>DAY(Tabla1[[#This Row],[Fecha de rev]])</f>
        <v>0</v>
      </c>
      <c r="P1027" s="1">
        <f>MONTH(Tabla1[[#This Row],[Fecha de rev]])</f>
        <v>1</v>
      </c>
      <c r="Q1027" s="1">
        <f>YEAR(Tabla1[[#This Row],[Fecha de rev]])</f>
        <v>1900</v>
      </c>
      <c r="Z1027" s="1" t="str">
        <f>IF(Tabla1[[#This Row],[Bajada]] &lt; 14, "no", "si")</f>
        <v>no</v>
      </c>
      <c r="AF1027" s="1"/>
    </row>
    <row r="1028" spans="1:32" x14ac:dyDescent="0.2">
      <c r="A1028" s="14">
        <v>392</v>
      </c>
      <c r="B1028" s="3" t="s">
        <v>1205</v>
      </c>
      <c r="C1028" s="27" t="s">
        <v>429</v>
      </c>
      <c r="D1028" s="27" t="s">
        <v>16</v>
      </c>
      <c r="E1028" s="27" t="s">
        <v>2755</v>
      </c>
      <c r="F1028" s="4" t="s">
        <v>2756</v>
      </c>
      <c r="G1028" s="4" t="s">
        <v>2967</v>
      </c>
      <c r="H1028" s="4" t="s">
        <v>2692</v>
      </c>
      <c r="I1028" s="27">
        <v>20.994859999999999</v>
      </c>
      <c r="J1028" s="27">
        <v>-101.28577</v>
      </c>
      <c r="K1028" s="3"/>
      <c r="L1028" s="5" t="str">
        <f t="shared" si="33"/>
        <v>Ver en Google Maps</v>
      </c>
      <c r="M1028" s="5">
        <v>1</v>
      </c>
      <c r="O1028" s="1">
        <f>DAY(Tabla1[[#This Row],[Fecha de rev]])</f>
        <v>0</v>
      </c>
      <c r="P1028" s="1">
        <f>MONTH(Tabla1[[#This Row],[Fecha de rev]])</f>
        <v>1</v>
      </c>
      <c r="Q1028" s="1">
        <f>YEAR(Tabla1[[#This Row],[Fecha de rev]])</f>
        <v>1900</v>
      </c>
      <c r="Z1028" s="1" t="str">
        <f>IF(Tabla1[[#This Row],[Bajada]] &lt; 14, "no", "si")</f>
        <v>no</v>
      </c>
      <c r="AF1028" s="1"/>
    </row>
    <row r="1029" spans="1:32" x14ac:dyDescent="0.2">
      <c r="A1029" s="14">
        <v>397</v>
      </c>
      <c r="B1029" s="3" t="s">
        <v>1205</v>
      </c>
      <c r="C1029" s="27" t="s">
        <v>429</v>
      </c>
      <c r="D1029" s="27" t="s">
        <v>16</v>
      </c>
      <c r="E1029" s="27" t="s">
        <v>2757</v>
      </c>
      <c r="F1029" s="4" t="s">
        <v>2758</v>
      </c>
      <c r="G1029" s="4" t="s">
        <v>2980</v>
      </c>
      <c r="H1029" s="4" t="s">
        <v>2692</v>
      </c>
      <c r="I1029" s="27">
        <v>21.02074</v>
      </c>
      <c r="J1029" s="27">
        <v>-101.27003999999999</v>
      </c>
      <c r="K1029" s="3"/>
      <c r="L1029" s="5" t="str">
        <f t="shared" si="33"/>
        <v>Ver en Google Maps</v>
      </c>
      <c r="M1029" s="5">
        <v>1</v>
      </c>
      <c r="O1029" s="1">
        <f>DAY(Tabla1[[#This Row],[Fecha de rev]])</f>
        <v>0</v>
      </c>
      <c r="P1029" s="1">
        <f>MONTH(Tabla1[[#This Row],[Fecha de rev]])</f>
        <v>1</v>
      </c>
      <c r="Q1029" s="1">
        <f>YEAR(Tabla1[[#This Row],[Fecha de rev]])</f>
        <v>1900</v>
      </c>
      <c r="Z1029" s="1" t="str">
        <f>IF(Tabla1[[#This Row],[Bajada]] &lt; 14, "no", "si")</f>
        <v>no</v>
      </c>
      <c r="AF1029" s="1"/>
    </row>
    <row r="1030" spans="1:32" x14ac:dyDescent="0.2">
      <c r="A1030" s="14">
        <v>403</v>
      </c>
      <c r="B1030" s="3" t="s">
        <v>1205</v>
      </c>
      <c r="C1030" s="27" t="s">
        <v>429</v>
      </c>
      <c r="D1030" s="27" t="s">
        <v>16</v>
      </c>
      <c r="E1030" s="27" t="s">
        <v>2759</v>
      </c>
      <c r="F1030" s="4" t="s">
        <v>2760</v>
      </c>
      <c r="G1030" s="4" t="s">
        <v>2976</v>
      </c>
      <c r="H1030" s="4" t="s">
        <v>2692</v>
      </c>
      <c r="I1030" s="27">
        <v>21.022977999999998</v>
      </c>
      <c r="J1030" s="27">
        <v>-101.25678499999999</v>
      </c>
      <c r="K1030" s="3"/>
      <c r="L1030" s="5" t="str">
        <f t="shared" si="33"/>
        <v>Ver en Google Maps</v>
      </c>
      <c r="M1030" s="5">
        <v>2</v>
      </c>
      <c r="O1030" s="1">
        <f>DAY(Tabla1[[#This Row],[Fecha de rev]])</f>
        <v>0</v>
      </c>
      <c r="P1030" s="1">
        <f>MONTH(Tabla1[[#This Row],[Fecha de rev]])</f>
        <v>1</v>
      </c>
      <c r="Q1030" s="1">
        <f>YEAR(Tabla1[[#This Row],[Fecha de rev]])</f>
        <v>1900</v>
      </c>
      <c r="Z1030" s="1" t="str">
        <f>IF(Tabla1[[#This Row],[Bajada]] &lt; 14, "no", "si")</f>
        <v>no</v>
      </c>
      <c r="AF1030" s="1"/>
    </row>
    <row r="1031" spans="1:32" x14ac:dyDescent="0.2">
      <c r="A1031" s="14">
        <v>405</v>
      </c>
      <c r="B1031" s="3" t="s">
        <v>1205</v>
      </c>
      <c r="C1031" s="27" t="s">
        <v>429</v>
      </c>
      <c r="D1031" s="27" t="s">
        <v>15</v>
      </c>
      <c r="E1031" s="27" t="s">
        <v>2761</v>
      </c>
      <c r="F1031" s="4" t="s">
        <v>2762</v>
      </c>
      <c r="G1031" s="4" t="s">
        <v>2989</v>
      </c>
      <c r="H1031" s="4" t="s">
        <v>2692</v>
      </c>
      <c r="I1031" s="27">
        <v>20.969469</v>
      </c>
      <c r="J1031" s="27">
        <v>-101.288776</v>
      </c>
      <c r="K1031" s="3"/>
      <c r="L1031" s="5" t="str">
        <f t="shared" si="33"/>
        <v>Ver en Google Maps</v>
      </c>
      <c r="M1031" s="5">
        <v>2</v>
      </c>
      <c r="O1031" s="1">
        <f>DAY(Tabla1[[#This Row],[Fecha de rev]])</f>
        <v>0</v>
      </c>
      <c r="P1031" s="1">
        <f>MONTH(Tabla1[[#This Row],[Fecha de rev]])</f>
        <v>1</v>
      </c>
      <c r="Q1031" s="1">
        <f>YEAR(Tabla1[[#This Row],[Fecha de rev]])</f>
        <v>1900</v>
      </c>
      <c r="Z1031" s="1" t="str">
        <f>IF(Tabla1[[#This Row],[Bajada]] &lt; 14, "no", "si")</f>
        <v>no</v>
      </c>
      <c r="AF1031" s="1"/>
    </row>
    <row r="1032" spans="1:32" x14ac:dyDescent="0.2">
      <c r="A1032" s="14">
        <v>495</v>
      </c>
      <c r="B1032" s="3" t="s">
        <v>1205</v>
      </c>
      <c r="C1032" s="27" t="s">
        <v>429</v>
      </c>
      <c r="D1032" s="27" t="s">
        <v>16</v>
      </c>
      <c r="E1032" s="27" t="s">
        <v>2763</v>
      </c>
      <c r="F1032" s="4" t="s">
        <v>2764</v>
      </c>
      <c r="G1032" s="4" t="s">
        <v>2990</v>
      </c>
      <c r="H1032" s="4" t="s">
        <v>2692</v>
      </c>
      <c r="I1032" s="27">
        <v>20.967140000000001</v>
      </c>
      <c r="J1032" s="27">
        <v>-101.28362</v>
      </c>
      <c r="K1032" s="3"/>
      <c r="L1032" s="5" t="str">
        <f t="shared" si="33"/>
        <v>Ver en Google Maps</v>
      </c>
      <c r="M1032" s="5">
        <v>1</v>
      </c>
      <c r="O1032" s="1">
        <f>DAY(Tabla1[[#This Row],[Fecha de rev]])</f>
        <v>0</v>
      </c>
      <c r="P1032" s="1">
        <f>MONTH(Tabla1[[#This Row],[Fecha de rev]])</f>
        <v>1</v>
      </c>
      <c r="Q1032" s="1">
        <f>YEAR(Tabla1[[#This Row],[Fecha de rev]])</f>
        <v>1900</v>
      </c>
      <c r="Z1032" s="1" t="str">
        <f>IF(Tabla1[[#This Row],[Bajada]] &lt; 14, "no", "si")</f>
        <v>no</v>
      </c>
      <c r="AF1032" s="1"/>
    </row>
    <row r="1033" spans="1:32" x14ac:dyDescent="0.2">
      <c r="A1033" s="14">
        <v>511</v>
      </c>
      <c r="B1033" s="3" t="s">
        <v>1205</v>
      </c>
      <c r="C1033" s="27" t="s">
        <v>429</v>
      </c>
      <c r="D1033" s="27" t="s">
        <v>15</v>
      </c>
      <c r="E1033" s="27" t="s">
        <v>2765</v>
      </c>
      <c r="F1033" s="4" t="s">
        <v>2766</v>
      </c>
      <c r="G1033" s="4" t="s">
        <v>2980</v>
      </c>
      <c r="H1033" s="4" t="s">
        <v>2692</v>
      </c>
      <c r="I1033" s="27">
        <v>21.017130000000002</v>
      </c>
      <c r="J1033" s="27">
        <v>-101.27776</v>
      </c>
      <c r="K1033" s="3" t="s">
        <v>139</v>
      </c>
      <c r="L1033" s="5" t="str">
        <f t="shared" si="33"/>
        <v>Ver en Google Maps</v>
      </c>
      <c r="M1033" s="5">
        <v>2</v>
      </c>
      <c r="O1033" s="1">
        <f>DAY(Tabla1[[#This Row],[Fecha de rev]])</f>
        <v>0</v>
      </c>
      <c r="P1033" s="1">
        <f>MONTH(Tabla1[[#This Row],[Fecha de rev]])</f>
        <v>1</v>
      </c>
      <c r="Q1033" s="1">
        <f>YEAR(Tabla1[[#This Row],[Fecha de rev]])</f>
        <v>1900</v>
      </c>
      <c r="R1033" s="1">
        <v>2</v>
      </c>
      <c r="S1033" s="1" t="s">
        <v>138</v>
      </c>
      <c r="T1033" s="1" t="s">
        <v>138</v>
      </c>
      <c r="U1033" s="1" t="s">
        <v>138</v>
      </c>
      <c r="V1033" s="1" t="s">
        <v>138</v>
      </c>
      <c r="W1033" s="1" t="s">
        <v>138</v>
      </c>
      <c r="X1033" s="1" t="s">
        <v>138</v>
      </c>
      <c r="Y1033" s="1" t="s">
        <v>138</v>
      </c>
      <c r="Z1033" s="1" t="str">
        <f>IF(Tabla1[[#This Row],[Bajada]] &lt; 14, "no", "si")</f>
        <v>no</v>
      </c>
      <c r="AE1033" s="1">
        <f t="shared" ref="AE1033:AE1094" si="34">COUNTIF(S1033:Z1033, "si")</f>
        <v>7</v>
      </c>
      <c r="AF1033" s="1"/>
    </row>
    <row r="1034" spans="1:32" x14ac:dyDescent="0.2">
      <c r="A1034" s="14">
        <v>521</v>
      </c>
      <c r="B1034" s="3" t="s">
        <v>1205</v>
      </c>
      <c r="C1034" s="27" t="s">
        <v>429</v>
      </c>
      <c r="D1034" s="27" t="s">
        <v>15</v>
      </c>
      <c r="E1034" s="27" t="s">
        <v>2767</v>
      </c>
      <c r="F1034" s="4" t="s">
        <v>2768</v>
      </c>
      <c r="G1034" s="4" t="s">
        <v>2985</v>
      </c>
      <c r="H1034" s="4" t="s">
        <v>2692</v>
      </c>
      <c r="I1034" s="27">
        <v>20.996169999999999</v>
      </c>
      <c r="J1034" s="27">
        <v>-101.29536</v>
      </c>
      <c r="K1034" s="3" t="s">
        <v>139</v>
      </c>
      <c r="L1034" s="5" t="str">
        <f t="shared" si="33"/>
        <v>Ver en Google Maps</v>
      </c>
      <c r="M1034" s="5">
        <v>2</v>
      </c>
      <c r="N1034" s="7"/>
      <c r="O1034" s="1">
        <f>DAY(Tabla1[[#This Row],[Fecha de rev]])</f>
        <v>0</v>
      </c>
      <c r="P1034" s="1">
        <f>MONTH(Tabla1[[#This Row],[Fecha de rev]])</f>
        <v>1</v>
      </c>
      <c r="Q1034" s="1">
        <f>YEAR(Tabla1[[#This Row],[Fecha de rev]])</f>
        <v>1900</v>
      </c>
      <c r="R1034" s="1">
        <v>2</v>
      </c>
      <c r="S1034" s="1" t="s">
        <v>138</v>
      </c>
      <c r="T1034" s="1" t="s">
        <v>138</v>
      </c>
      <c r="U1034" s="1" t="s">
        <v>138</v>
      </c>
      <c r="V1034" s="1" t="s">
        <v>138</v>
      </c>
      <c r="W1034" s="1" t="s">
        <v>138</v>
      </c>
      <c r="X1034" s="1" t="s">
        <v>138</v>
      </c>
      <c r="Y1034" s="1" t="s">
        <v>138</v>
      </c>
      <c r="Z1034" s="1" t="str">
        <f>IF(Tabla1[[#This Row],[Bajada]] &lt; 14, "no", "si")</f>
        <v>no</v>
      </c>
      <c r="AC1034" s="2" t="s">
        <v>968</v>
      </c>
      <c r="AD1034" s="2" t="s">
        <v>2437</v>
      </c>
      <c r="AE1034" s="1">
        <f t="shared" si="34"/>
        <v>7</v>
      </c>
      <c r="AF1034" s="1"/>
    </row>
    <row r="1035" spans="1:32" x14ac:dyDescent="0.2">
      <c r="A1035" s="14">
        <v>526</v>
      </c>
      <c r="B1035" s="3" t="s">
        <v>1205</v>
      </c>
      <c r="C1035" s="27" t="s">
        <v>429</v>
      </c>
      <c r="D1035" s="27" t="s">
        <v>17</v>
      </c>
      <c r="E1035" s="27" t="s">
        <v>2769</v>
      </c>
      <c r="F1035" s="4" t="s">
        <v>2770</v>
      </c>
      <c r="G1035" s="4" t="s">
        <v>2991</v>
      </c>
      <c r="H1035" s="4" t="s">
        <v>2692</v>
      </c>
      <c r="I1035" s="27">
        <v>21.02129</v>
      </c>
      <c r="J1035" s="27">
        <v>-101.27472</v>
      </c>
      <c r="K1035" s="3" t="s">
        <v>139</v>
      </c>
      <c r="L1035" s="5" t="str">
        <f t="shared" si="33"/>
        <v>Ver en Google Maps</v>
      </c>
      <c r="M1035" s="5">
        <v>1</v>
      </c>
      <c r="O1035" s="1">
        <f>DAY(Tabla1[[#This Row],[Fecha de rev]])</f>
        <v>0</v>
      </c>
      <c r="P1035" s="1">
        <f>MONTH(Tabla1[[#This Row],[Fecha de rev]])</f>
        <v>1</v>
      </c>
      <c r="Q1035" s="1">
        <f>YEAR(Tabla1[[#This Row],[Fecha de rev]])</f>
        <v>1900</v>
      </c>
      <c r="R1035" s="1">
        <v>2</v>
      </c>
      <c r="S1035" s="1" t="s">
        <v>138</v>
      </c>
      <c r="T1035" s="1" t="s">
        <v>138</v>
      </c>
      <c r="U1035" s="1" t="s">
        <v>138</v>
      </c>
      <c r="V1035" s="1" t="s">
        <v>138</v>
      </c>
      <c r="W1035" s="1" t="s">
        <v>138</v>
      </c>
      <c r="X1035" s="1" t="s">
        <v>138</v>
      </c>
      <c r="Y1035" s="1" t="s">
        <v>138</v>
      </c>
      <c r="Z1035" s="1" t="str">
        <f>IF(Tabla1[[#This Row],[Bajada]] &lt; 14, "no", "si")</f>
        <v>no</v>
      </c>
      <c r="AE1035" s="1">
        <f t="shared" si="34"/>
        <v>7</v>
      </c>
      <c r="AF1035" s="1"/>
    </row>
    <row r="1036" spans="1:32" x14ac:dyDescent="0.2">
      <c r="A1036" s="14">
        <v>540</v>
      </c>
      <c r="B1036" s="3" t="s">
        <v>1205</v>
      </c>
      <c r="C1036" s="27" t="s">
        <v>429</v>
      </c>
      <c r="D1036" s="27" t="s">
        <v>17</v>
      </c>
      <c r="E1036" s="27" t="s">
        <v>2771</v>
      </c>
      <c r="F1036" s="4" t="s">
        <v>2772</v>
      </c>
      <c r="G1036" s="4" t="s">
        <v>2992</v>
      </c>
      <c r="H1036" s="4" t="s">
        <v>2692</v>
      </c>
      <c r="I1036" s="27">
        <v>21.012830000000001</v>
      </c>
      <c r="J1036" s="27">
        <v>-101.26519999999999</v>
      </c>
      <c r="K1036" s="3"/>
      <c r="L1036" s="5" t="str">
        <f t="shared" si="33"/>
        <v>Ver en Google Maps</v>
      </c>
      <c r="M1036" s="5">
        <v>1</v>
      </c>
      <c r="O1036" s="1">
        <f>DAY(Tabla1[[#This Row],[Fecha de rev]])</f>
        <v>0</v>
      </c>
      <c r="P1036" s="1">
        <f>MONTH(Tabla1[[#This Row],[Fecha de rev]])</f>
        <v>1</v>
      </c>
      <c r="Q1036" s="1">
        <f>YEAR(Tabla1[[#This Row],[Fecha de rev]])</f>
        <v>1900</v>
      </c>
      <c r="Z1036" s="1" t="str">
        <f>IF(Tabla1[[#This Row],[Bajada]] &lt; 14, "no", "si")</f>
        <v>no</v>
      </c>
      <c r="AF1036" s="1"/>
    </row>
    <row r="1037" spans="1:32" x14ac:dyDescent="0.2">
      <c r="A1037" s="14">
        <v>553</v>
      </c>
      <c r="B1037" s="3" t="s">
        <v>1205</v>
      </c>
      <c r="C1037" s="27" t="s">
        <v>429</v>
      </c>
      <c r="D1037" s="27" t="s">
        <v>17</v>
      </c>
      <c r="E1037" s="27" t="s">
        <v>2773</v>
      </c>
      <c r="F1037" s="4" t="s">
        <v>2774</v>
      </c>
      <c r="G1037" s="4" t="s">
        <v>2993</v>
      </c>
      <c r="H1037" s="4" t="s">
        <v>2692</v>
      </c>
      <c r="I1037" s="27">
        <v>21.024539999999998</v>
      </c>
      <c r="J1037" s="27">
        <v>-101.2651</v>
      </c>
      <c r="K1037" s="3"/>
      <c r="L1037" s="5" t="str">
        <f t="shared" si="33"/>
        <v>Ver en Google Maps</v>
      </c>
      <c r="M1037" s="5">
        <v>1</v>
      </c>
      <c r="O1037" s="1">
        <f>DAY(Tabla1[[#This Row],[Fecha de rev]])</f>
        <v>0</v>
      </c>
      <c r="P1037" s="1">
        <f>MONTH(Tabla1[[#This Row],[Fecha de rev]])</f>
        <v>1</v>
      </c>
      <c r="Q1037" s="1">
        <f>YEAR(Tabla1[[#This Row],[Fecha de rev]])</f>
        <v>1900</v>
      </c>
      <c r="Z1037" s="1" t="str">
        <f>IF(Tabla1[[#This Row],[Bajada]] &lt; 14, "no", "si")</f>
        <v>no</v>
      </c>
      <c r="AF1037" s="1"/>
    </row>
    <row r="1038" spans="1:32" x14ac:dyDescent="0.2">
      <c r="A1038" s="14">
        <v>566</v>
      </c>
      <c r="B1038" s="3" t="s">
        <v>1205</v>
      </c>
      <c r="C1038" s="27" t="s">
        <v>429</v>
      </c>
      <c r="D1038" s="27" t="s">
        <v>17</v>
      </c>
      <c r="E1038" s="27" t="s">
        <v>2775</v>
      </c>
      <c r="F1038" s="4" t="s">
        <v>2776</v>
      </c>
      <c r="G1038" s="4" t="s">
        <v>2994</v>
      </c>
      <c r="H1038" s="4" t="s">
        <v>2692</v>
      </c>
      <c r="I1038" s="27">
        <v>21.014289999999999</v>
      </c>
      <c r="J1038" s="27">
        <v>-101.27015</v>
      </c>
      <c r="K1038" s="3"/>
      <c r="L1038" s="5" t="str">
        <f t="shared" si="33"/>
        <v>Ver en Google Maps</v>
      </c>
      <c r="M1038" s="5">
        <v>1</v>
      </c>
      <c r="O1038" s="1">
        <f>DAY(Tabla1[[#This Row],[Fecha de rev]])</f>
        <v>0</v>
      </c>
      <c r="P1038" s="1">
        <f>MONTH(Tabla1[[#This Row],[Fecha de rev]])</f>
        <v>1</v>
      </c>
      <c r="Q1038" s="1">
        <f>YEAR(Tabla1[[#This Row],[Fecha de rev]])</f>
        <v>1900</v>
      </c>
      <c r="Z1038" s="1" t="str">
        <f>IF(Tabla1[[#This Row],[Bajada]] &lt; 14, "no", "si")</f>
        <v>no</v>
      </c>
      <c r="AF1038" s="1"/>
    </row>
    <row r="1039" spans="1:32" x14ac:dyDescent="0.2">
      <c r="A1039" s="14">
        <v>567</v>
      </c>
      <c r="B1039" s="3" t="s">
        <v>1205</v>
      </c>
      <c r="C1039" s="27" t="s">
        <v>429</v>
      </c>
      <c r="D1039" s="27" t="s">
        <v>17</v>
      </c>
      <c r="E1039" s="27" t="s">
        <v>2777</v>
      </c>
      <c r="F1039" s="4" t="s">
        <v>2778</v>
      </c>
      <c r="G1039" s="4" t="s">
        <v>2980</v>
      </c>
      <c r="H1039" s="4" t="s">
        <v>2692</v>
      </c>
      <c r="I1039" s="27">
        <v>21.018180000000001</v>
      </c>
      <c r="J1039" s="27">
        <v>-101.27439</v>
      </c>
      <c r="K1039" s="3" t="s">
        <v>139</v>
      </c>
      <c r="L1039" s="5" t="str">
        <f t="shared" si="33"/>
        <v>Ver en Google Maps</v>
      </c>
      <c r="M1039" s="5">
        <v>1</v>
      </c>
      <c r="O1039" s="1">
        <f>DAY(Tabla1[[#This Row],[Fecha de rev]])</f>
        <v>0</v>
      </c>
      <c r="P1039" s="1">
        <f>MONTH(Tabla1[[#This Row],[Fecha de rev]])</f>
        <v>1</v>
      </c>
      <c r="Q1039" s="1">
        <f>YEAR(Tabla1[[#This Row],[Fecha de rev]])</f>
        <v>1900</v>
      </c>
      <c r="R1039" s="1">
        <v>2</v>
      </c>
      <c r="S1039" s="1" t="s">
        <v>138</v>
      </c>
      <c r="T1039" s="1" t="s">
        <v>138</v>
      </c>
      <c r="U1039" s="1" t="s">
        <v>138</v>
      </c>
      <c r="V1039" s="1" t="s">
        <v>138</v>
      </c>
      <c r="W1039" s="1" t="s">
        <v>138</v>
      </c>
      <c r="X1039" s="1" t="s">
        <v>138</v>
      </c>
      <c r="Y1039" s="1" t="s">
        <v>138</v>
      </c>
      <c r="Z1039" s="1" t="str">
        <f>IF(Tabla1[[#This Row],[Bajada]] &lt; 14, "no", "si")</f>
        <v>no</v>
      </c>
      <c r="AE1039" s="1">
        <f t="shared" si="34"/>
        <v>7</v>
      </c>
      <c r="AF1039" s="1"/>
    </row>
    <row r="1040" spans="1:32" x14ac:dyDescent="0.2">
      <c r="A1040" s="14">
        <v>588</v>
      </c>
      <c r="B1040" s="3" t="s">
        <v>1205</v>
      </c>
      <c r="C1040" s="27" t="s">
        <v>429</v>
      </c>
      <c r="D1040" s="27" t="s">
        <v>17</v>
      </c>
      <c r="E1040" s="27" t="s">
        <v>2779</v>
      </c>
      <c r="F1040" s="4" t="s">
        <v>2780</v>
      </c>
      <c r="G1040" s="4" t="s">
        <v>2995</v>
      </c>
      <c r="H1040" s="4" t="s">
        <v>2692</v>
      </c>
      <c r="I1040" s="27">
        <v>20.98189</v>
      </c>
      <c r="J1040" s="27">
        <v>-101.28206</v>
      </c>
      <c r="K1040" s="3" t="s">
        <v>3058</v>
      </c>
      <c r="L1040" s="5" t="str">
        <f t="shared" ref="L1040:L1104" si="35">HYPERLINK("https://www.google.com/maps?q=" &amp; I1040 &amp; "," &amp; J1040, "Ver en Google Maps")</f>
        <v>Ver en Google Maps</v>
      </c>
      <c r="M1040" s="5">
        <v>1</v>
      </c>
      <c r="O1040" s="1">
        <f>DAY(Tabla1[[#This Row],[Fecha de rev]])</f>
        <v>0</v>
      </c>
      <c r="P1040" s="1">
        <f>MONTH(Tabla1[[#This Row],[Fecha de rev]])</f>
        <v>1</v>
      </c>
      <c r="Q1040" s="1">
        <f>YEAR(Tabla1[[#This Row],[Fecha de rev]])</f>
        <v>1900</v>
      </c>
      <c r="Z1040" s="1" t="str">
        <f>IF(Tabla1[[#This Row],[Bajada]] &lt; 14, "no", "si")</f>
        <v>no</v>
      </c>
      <c r="AE1040" s="1">
        <f t="shared" si="34"/>
        <v>0</v>
      </c>
      <c r="AF1040" s="1"/>
    </row>
    <row r="1041" spans="1:32" x14ac:dyDescent="0.2">
      <c r="A1041" s="14">
        <v>598</v>
      </c>
      <c r="B1041" s="3" t="s">
        <v>1205</v>
      </c>
      <c r="C1041" s="27" t="s">
        <v>429</v>
      </c>
      <c r="D1041" s="27" t="s">
        <v>17</v>
      </c>
      <c r="E1041" s="27" t="s">
        <v>2781</v>
      </c>
      <c r="F1041" s="4" t="s">
        <v>2782</v>
      </c>
      <c r="G1041" s="4" t="s">
        <v>1789</v>
      </c>
      <c r="H1041" s="4" t="s">
        <v>2692</v>
      </c>
      <c r="I1041" s="27">
        <v>20.973189999999999</v>
      </c>
      <c r="J1041" s="27">
        <v>-101.29049999999999</v>
      </c>
      <c r="K1041" s="3"/>
      <c r="L1041" s="5" t="str">
        <f t="shared" si="35"/>
        <v>Ver en Google Maps</v>
      </c>
      <c r="M1041" s="5">
        <v>1</v>
      </c>
      <c r="O1041" s="1">
        <f>DAY(Tabla1[[#This Row],[Fecha de rev]])</f>
        <v>0</v>
      </c>
      <c r="P1041" s="1">
        <f>MONTH(Tabla1[[#This Row],[Fecha de rev]])</f>
        <v>1</v>
      </c>
      <c r="Q1041" s="1">
        <f>YEAR(Tabla1[[#This Row],[Fecha de rev]])</f>
        <v>1900</v>
      </c>
      <c r="Z1041" s="1" t="str">
        <f>IF(Tabla1[[#This Row],[Bajada]] &lt; 14, "no", "si")</f>
        <v>no</v>
      </c>
      <c r="AF1041" s="1"/>
    </row>
    <row r="1042" spans="1:32" x14ac:dyDescent="0.2">
      <c r="A1042" s="14">
        <v>609</v>
      </c>
      <c r="B1042" s="3" t="s">
        <v>1205</v>
      </c>
      <c r="C1042" s="27" t="s">
        <v>429</v>
      </c>
      <c r="D1042" s="27" t="s">
        <v>16</v>
      </c>
      <c r="E1042" s="27" t="s">
        <v>2783</v>
      </c>
      <c r="F1042" s="4" t="s">
        <v>2784</v>
      </c>
      <c r="G1042" s="4" t="s">
        <v>2988</v>
      </c>
      <c r="H1042" s="4" t="s">
        <v>2692</v>
      </c>
      <c r="I1042" s="27">
        <v>21.022729999999999</v>
      </c>
      <c r="J1042" s="27">
        <v>-101.262373</v>
      </c>
      <c r="K1042" s="3"/>
      <c r="L1042" s="5" t="str">
        <f t="shared" si="35"/>
        <v>Ver en Google Maps</v>
      </c>
      <c r="M1042" s="5">
        <v>1</v>
      </c>
      <c r="O1042" s="1">
        <f>DAY(Tabla1[[#This Row],[Fecha de rev]])</f>
        <v>0</v>
      </c>
      <c r="P1042" s="1">
        <f>MONTH(Tabla1[[#This Row],[Fecha de rev]])</f>
        <v>1</v>
      </c>
      <c r="Q1042" s="1">
        <f>YEAR(Tabla1[[#This Row],[Fecha de rev]])</f>
        <v>1900</v>
      </c>
      <c r="Z1042" s="1" t="str">
        <f>IF(Tabla1[[#This Row],[Bajada]] &lt; 14, "no", "si")</f>
        <v>no</v>
      </c>
      <c r="AF1042" s="1"/>
    </row>
    <row r="1043" spans="1:32" x14ac:dyDescent="0.2">
      <c r="A1043" s="14">
        <v>614</v>
      </c>
      <c r="B1043" s="3" t="s">
        <v>1205</v>
      </c>
      <c r="C1043" s="27" t="s">
        <v>429</v>
      </c>
      <c r="D1043" s="27" t="s">
        <v>16</v>
      </c>
      <c r="E1043" s="27" t="s">
        <v>2785</v>
      </c>
      <c r="F1043" s="4" t="s">
        <v>2786</v>
      </c>
      <c r="G1043" s="4" t="s">
        <v>2980</v>
      </c>
      <c r="H1043" s="4" t="s">
        <v>2692</v>
      </c>
      <c r="I1043" s="27">
        <v>21.021740000000001</v>
      </c>
      <c r="J1043" s="27">
        <v>-101.27068</v>
      </c>
      <c r="K1043" s="3"/>
      <c r="L1043" s="5" t="str">
        <f t="shared" si="35"/>
        <v>Ver en Google Maps</v>
      </c>
      <c r="M1043" s="5">
        <v>2</v>
      </c>
      <c r="O1043" s="1">
        <f>DAY(Tabla1[[#This Row],[Fecha de rev]])</f>
        <v>0</v>
      </c>
      <c r="P1043" s="1">
        <f>MONTH(Tabla1[[#This Row],[Fecha de rev]])</f>
        <v>1</v>
      </c>
      <c r="Q1043" s="1">
        <f>YEAR(Tabla1[[#This Row],[Fecha de rev]])</f>
        <v>1900</v>
      </c>
      <c r="Z1043" s="1" t="str">
        <f>IF(Tabla1[[#This Row],[Bajada]] &lt; 14, "no", "si")</f>
        <v>no</v>
      </c>
      <c r="AF1043" s="1"/>
    </row>
    <row r="1044" spans="1:32" x14ac:dyDescent="0.2">
      <c r="A1044" s="14">
        <v>615</v>
      </c>
      <c r="B1044" s="3" t="s">
        <v>1205</v>
      </c>
      <c r="C1044" s="27" t="s">
        <v>429</v>
      </c>
      <c r="D1044" s="27" t="s">
        <v>16</v>
      </c>
      <c r="E1044" s="27" t="s">
        <v>2787</v>
      </c>
      <c r="F1044" s="4" t="s">
        <v>2788</v>
      </c>
      <c r="G1044" s="4" t="s">
        <v>2973</v>
      </c>
      <c r="H1044" s="4" t="s">
        <v>2692</v>
      </c>
      <c r="I1044" s="27">
        <v>21.0124</v>
      </c>
      <c r="J1044" s="27">
        <v>-101.25136999999999</v>
      </c>
      <c r="K1044" s="3"/>
      <c r="L1044" s="5" t="str">
        <f t="shared" si="35"/>
        <v>Ver en Google Maps</v>
      </c>
      <c r="M1044" s="5">
        <v>1</v>
      </c>
      <c r="O1044" s="1">
        <f>DAY(Tabla1[[#This Row],[Fecha de rev]])</f>
        <v>0</v>
      </c>
      <c r="P1044" s="1">
        <f>MONTH(Tabla1[[#This Row],[Fecha de rev]])</f>
        <v>1</v>
      </c>
      <c r="Q1044" s="1">
        <f>YEAR(Tabla1[[#This Row],[Fecha de rev]])</f>
        <v>1900</v>
      </c>
      <c r="Z1044" s="1" t="str">
        <f>IF(Tabla1[[#This Row],[Bajada]] &lt; 14, "no", "si")</f>
        <v>no</v>
      </c>
      <c r="AF1044" s="1"/>
    </row>
    <row r="1045" spans="1:32" x14ac:dyDescent="0.2">
      <c r="A1045" s="14">
        <v>616</v>
      </c>
      <c r="B1045" s="3" t="s">
        <v>1205</v>
      </c>
      <c r="C1045" s="27" t="s">
        <v>429</v>
      </c>
      <c r="D1045" s="27" t="s">
        <v>16</v>
      </c>
      <c r="E1045" s="27" t="s">
        <v>2789</v>
      </c>
      <c r="F1045" s="4" t="s">
        <v>2790</v>
      </c>
      <c r="G1045" s="4" t="s">
        <v>2973</v>
      </c>
      <c r="H1045" s="4" t="s">
        <v>2692</v>
      </c>
      <c r="I1045" s="27">
        <v>21.015429999999999</v>
      </c>
      <c r="J1045" s="27">
        <v>-101.25366</v>
      </c>
      <c r="K1045" s="3" t="s">
        <v>139</v>
      </c>
      <c r="L1045" s="5" t="str">
        <f t="shared" si="35"/>
        <v>Ver en Google Maps</v>
      </c>
      <c r="M1045" s="5">
        <v>1</v>
      </c>
      <c r="O1045" s="1">
        <f>DAY(Tabla1[[#This Row],[Fecha de rev]])</f>
        <v>0</v>
      </c>
      <c r="P1045" s="1">
        <f>MONTH(Tabla1[[#This Row],[Fecha de rev]])</f>
        <v>1</v>
      </c>
      <c r="Q1045" s="1">
        <f>YEAR(Tabla1[[#This Row],[Fecha de rev]])</f>
        <v>1900</v>
      </c>
      <c r="R1045" s="1">
        <v>2</v>
      </c>
      <c r="S1045" s="1" t="s">
        <v>138</v>
      </c>
      <c r="T1045" s="1" t="s">
        <v>138</v>
      </c>
      <c r="U1045" s="1" t="s">
        <v>138</v>
      </c>
      <c r="V1045" s="1" t="s">
        <v>138</v>
      </c>
      <c r="W1045" s="1" t="s">
        <v>138</v>
      </c>
      <c r="X1045" s="1" t="s">
        <v>138</v>
      </c>
      <c r="Y1045" s="1" t="s">
        <v>138</v>
      </c>
      <c r="Z1045" s="1" t="str">
        <f>IF(Tabla1[[#This Row],[Bajada]] &lt; 14, "no", "si")</f>
        <v>no</v>
      </c>
      <c r="AE1045" s="1">
        <f t="shared" si="34"/>
        <v>7</v>
      </c>
      <c r="AF1045" s="1"/>
    </row>
    <row r="1046" spans="1:32" x14ac:dyDescent="0.2">
      <c r="A1046" s="14">
        <v>617</v>
      </c>
      <c r="B1046" s="3" t="s">
        <v>1205</v>
      </c>
      <c r="C1046" s="27" t="s">
        <v>429</v>
      </c>
      <c r="D1046" s="27" t="s">
        <v>404</v>
      </c>
      <c r="E1046" s="27" t="s">
        <v>2791</v>
      </c>
      <c r="F1046" s="4" t="s">
        <v>2792</v>
      </c>
      <c r="G1046" s="4" t="s">
        <v>2996</v>
      </c>
      <c r="H1046" s="4" t="s">
        <v>2692</v>
      </c>
      <c r="I1046" s="27">
        <v>20.951419999999999</v>
      </c>
      <c r="J1046" s="27">
        <v>-101.28131</v>
      </c>
      <c r="K1046" s="3"/>
      <c r="L1046" s="5" t="str">
        <f t="shared" si="35"/>
        <v>Ver en Google Maps</v>
      </c>
      <c r="M1046" s="5">
        <v>1</v>
      </c>
      <c r="O1046" s="1">
        <f>DAY(Tabla1[[#This Row],[Fecha de rev]])</f>
        <v>0</v>
      </c>
      <c r="P1046" s="1">
        <f>MONTH(Tabla1[[#This Row],[Fecha de rev]])</f>
        <v>1</v>
      </c>
      <c r="Q1046" s="1">
        <f>YEAR(Tabla1[[#This Row],[Fecha de rev]])</f>
        <v>1900</v>
      </c>
      <c r="Z1046" s="1" t="str">
        <f>IF(Tabla1[[#This Row],[Bajada]] &lt; 14, "no", "si")</f>
        <v>no</v>
      </c>
      <c r="AF1046" s="1"/>
    </row>
    <row r="1047" spans="1:32" x14ac:dyDescent="0.2">
      <c r="A1047" s="14">
        <v>667</v>
      </c>
      <c r="B1047" s="3" t="s">
        <v>1205</v>
      </c>
      <c r="C1047" s="27" t="s">
        <v>429</v>
      </c>
      <c r="D1047" s="27" t="s">
        <v>15</v>
      </c>
      <c r="E1047" s="27" t="s">
        <v>2793</v>
      </c>
      <c r="F1047" s="4" t="s">
        <v>2794</v>
      </c>
      <c r="G1047" s="4" t="s">
        <v>1784</v>
      </c>
      <c r="H1047" s="4" t="s">
        <v>2692</v>
      </c>
      <c r="I1047" s="27">
        <v>21.01397</v>
      </c>
      <c r="J1047" s="27">
        <v>-101.278413</v>
      </c>
      <c r="K1047" s="3" t="s">
        <v>139</v>
      </c>
      <c r="L1047" s="5" t="str">
        <f t="shared" si="35"/>
        <v>Ver en Google Maps</v>
      </c>
      <c r="M1047" s="5">
        <v>2</v>
      </c>
      <c r="O1047" s="1">
        <f>DAY(Tabla1[[#This Row],[Fecha de rev]])</f>
        <v>0</v>
      </c>
      <c r="P1047" s="1">
        <f>MONTH(Tabla1[[#This Row],[Fecha de rev]])</f>
        <v>1</v>
      </c>
      <c r="Q1047" s="1">
        <f>YEAR(Tabla1[[#This Row],[Fecha de rev]])</f>
        <v>1900</v>
      </c>
      <c r="R1047" s="1">
        <v>2</v>
      </c>
      <c r="S1047" s="1" t="s">
        <v>138</v>
      </c>
      <c r="T1047" s="1" t="s">
        <v>138</v>
      </c>
      <c r="U1047" s="1" t="s">
        <v>138</v>
      </c>
      <c r="V1047" s="1" t="s">
        <v>138</v>
      </c>
      <c r="W1047" s="1" t="s">
        <v>138</v>
      </c>
      <c r="X1047" s="1" t="s">
        <v>138</v>
      </c>
      <c r="Y1047" s="1" t="s">
        <v>138</v>
      </c>
      <c r="Z1047" s="1" t="str">
        <f>IF(Tabla1[[#This Row],[Bajada]] &lt; 14, "no", "si")</f>
        <v>no</v>
      </c>
      <c r="AE1047" s="1">
        <f t="shared" si="34"/>
        <v>7</v>
      </c>
      <c r="AF1047" s="1"/>
    </row>
    <row r="1048" spans="1:32" x14ac:dyDescent="0.2">
      <c r="A1048" s="14">
        <v>727</v>
      </c>
      <c r="B1048" s="3" t="s">
        <v>1205</v>
      </c>
      <c r="C1048" s="27" t="s">
        <v>429</v>
      </c>
      <c r="D1048" s="27" t="s">
        <v>15</v>
      </c>
      <c r="E1048" s="27" t="s">
        <v>2795</v>
      </c>
      <c r="F1048" s="4" t="s">
        <v>2796</v>
      </c>
      <c r="G1048" s="4" t="s">
        <v>2974</v>
      </c>
      <c r="H1048" s="4" t="s">
        <v>2692</v>
      </c>
      <c r="I1048" s="27">
        <v>20.97082</v>
      </c>
      <c r="J1048" s="27">
        <v>-101.27497</v>
      </c>
      <c r="K1048" s="3"/>
      <c r="L1048" s="5" t="str">
        <f t="shared" si="35"/>
        <v>Ver en Google Maps</v>
      </c>
      <c r="M1048" s="5">
        <v>2</v>
      </c>
      <c r="O1048" s="1">
        <f>DAY(Tabla1[[#This Row],[Fecha de rev]])</f>
        <v>0</v>
      </c>
      <c r="P1048" s="1">
        <f>MONTH(Tabla1[[#This Row],[Fecha de rev]])</f>
        <v>1</v>
      </c>
      <c r="Q1048" s="1">
        <f>YEAR(Tabla1[[#This Row],[Fecha de rev]])</f>
        <v>1900</v>
      </c>
      <c r="Z1048" s="1" t="str">
        <f>IF(Tabla1[[#This Row],[Bajada]] &lt; 14, "no", "si")</f>
        <v>no</v>
      </c>
      <c r="AF1048" s="1"/>
    </row>
    <row r="1049" spans="1:32" x14ac:dyDescent="0.2">
      <c r="A1049" s="14">
        <v>751</v>
      </c>
      <c r="B1049" s="3" t="s">
        <v>1205</v>
      </c>
      <c r="C1049" s="27" t="s">
        <v>429</v>
      </c>
      <c r="D1049" s="27" t="s">
        <v>17</v>
      </c>
      <c r="E1049" s="27" t="s">
        <v>2797</v>
      </c>
      <c r="F1049" s="4" t="s">
        <v>2798</v>
      </c>
      <c r="G1049" s="4" t="s">
        <v>2997</v>
      </c>
      <c r="H1049" s="4" t="s">
        <v>2692</v>
      </c>
      <c r="I1049" s="27">
        <v>21.011479999999999</v>
      </c>
      <c r="J1049" s="27">
        <v>-101.2814</v>
      </c>
      <c r="K1049" s="3" t="s">
        <v>139</v>
      </c>
      <c r="L1049" s="5" t="str">
        <f t="shared" si="35"/>
        <v>Ver en Google Maps</v>
      </c>
      <c r="M1049" s="5">
        <v>1</v>
      </c>
      <c r="N1049" s="7"/>
      <c r="O1049" s="1">
        <f>DAY(Tabla1[[#This Row],[Fecha de rev]])</f>
        <v>0</v>
      </c>
      <c r="P1049" s="1">
        <f>MONTH(Tabla1[[#This Row],[Fecha de rev]])</f>
        <v>1</v>
      </c>
      <c r="Q1049" s="1">
        <f>YEAR(Tabla1[[#This Row],[Fecha de rev]])</f>
        <v>1900</v>
      </c>
      <c r="R1049" s="1">
        <v>2</v>
      </c>
      <c r="S1049" s="1" t="s">
        <v>138</v>
      </c>
      <c r="T1049" s="1" t="s">
        <v>138</v>
      </c>
      <c r="U1049" s="1" t="s">
        <v>138</v>
      </c>
      <c r="V1049" s="1" t="s">
        <v>138</v>
      </c>
      <c r="W1049" s="1" t="s">
        <v>138</v>
      </c>
      <c r="X1049" s="1" t="s">
        <v>138</v>
      </c>
      <c r="Y1049" s="1" t="s">
        <v>138</v>
      </c>
      <c r="Z1049" s="1" t="str">
        <f>IF(Tabla1[[#This Row],[Bajada]] &lt; 14, "no", "si")</f>
        <v>no</v>
      </c>
      <c r="AC1049" s="2" t="s">
        <v>3033</v>
      </c>
      <c r="AD1049" s="2" t="s">
        <v>2437</v>
      </c>
      <c r="AE1049" s="1">
        <f t="shared" si="34"/>
        <v>7</v>
      </c>
      <c r="AF1049" s="1"/>
    </row>
    <row r="1050" spans="1:32" x14ac:dyDescent="0.2">
      <c r="A1050" s="14">
        <v>768</v>
      </c>
      <c r="B1050" s="3" t="s">
        <v>1205</v>
      </c>
      <c r="C1050" s="27" t="s">
        <v>429</v>
      </c>
      <c r="D1050" s="27" t="s">
        <v>16</v>
      </c>
      <c r="E1050" s="27" t="s">
        <v>2799</v>
      </c>
      <c r="F1050" s="4" t="s">
        <v>2800</v>
      </c>
      <c r="G1050" s="4" t="s">
        <v>2998</v>
      </c>
      <c r="H1050" s="4" t="s">
        <v>2692</v>
      </c>
      <c r="I1050" s="27">
        <v>20.969676</v>
      </c>
      <c r="J1050" s="27">
        <v>-101.293995</v>
      </c>
      <c r="K1050" s="3"/>
      <c r="L1050" s="5" t="str">
        <f t="shared" si="35"/>
        <v>Ver en Google Maps</v>
      </c>
      <c r="M1050" s="5">
        <v>1</v>
      </c>
      <c r="O1050" s="1">
        <f>DAY(Tabla1[[#This Row],[Fecha de rev]])</f>
        <v>0</v>
      </c>
      <c r="P1050" s="1">
        <f>MONTH(Tabla1[[#This Row],[Fecha de rev]])</f>
        <v>1</v>
      </c>
      <c r="Q1050" s="1">
        <f>YEAR(Tabla1[[#This Row],[Fecha de rev]])</f>
        <v>1900</v>
      </c>
      <c r="Z1050" s="1" t="str">
        <f>IF(Tabla1[[#This Row],[Bajada]] &lt; 14, "no", "si")</f>
        <v>no</v>
      </c>
      <c r="AF1050" s="1"/>
    </row>
    <row r="1051" spans="1:32" x14ac:dyDescent="0.2">
      <c r="A1051" s="14">
        <v>769</v>
      </c>
      <c r="B1051" s="3" t="s">
        <v>1205</v>
      </c>
      <c r="C1051" s="27" t="s">
        <v>429</v>
      </c>
      <c r="D1051" s="27" t="s">
        <v>15</v>
      </c>
      <c r="E1051" s="27" t="s">
        <v>2801</v>
      </c>
      <c r="F1051" s="4" t="s">
        <v>2802</v>
      </c>
      <c r="G1051" s="4" t="s">
        <v>2999</v>
      </c>
      <c r="H1051" s="4" t="s">
        <v>2692</v>
      </c>
      <c r="I1051" s="27">
        <v>20.979462999999999</v>
      </c>
      <c r="J1051" s="27">
        <v>-101.27690699999999</v>
      </c>
      <c r="K1051" s="3" t="s">
        <v>3058</v>
      </c>
      <c r="L1051" s="5" t="str">
        <f t="shared" si="35"/>
        <v>Ver en Google Maps</v>
      </c>
      <c r="M1051" s="5">
        <v>2</v>
      </c>
      <c r="O1051" s="1">
        <f>DAY(Tabla1[[#This Row],[Fecha de rev]])</f>
        <v>0</v>
      </c>
      <c r="P1051" s="1">
        <f>MONTH(Tabla1[[#This Row],[Fecha de rev]])</f>
        <v>1</v>
      </c>
      <c r="Q1051" s="1">
        <f>YEAR(Tabla1[[#This Row],[Fecha de rev]])</f>
        <v>1900</v>
      </c>
      <c r="Z1051" s="1" t="str">
        <f>IF(Tabla1[[#This Row],[Bajada]] &lt; 14, "no", "si")</f>
        <v>no</v>
      </c>
      <c r="AE1051" s="1">
        <f t="shared" si="34"/>
        <v>0</v>
      </c>
      <c r="AF1051" s="1"/>
    </row>
    <row r="1052" spans="1:32" x14ac:dyDescent="0.2">
      <c r="A1052" s="14">
        <v>776</v>
      </c>
      <c r="B1052" s="3" t="s">
        <v>1205</v>
      </c>
      <c r="C1052" s="27" t="s">
        <v>429</v>
      </c>
      <c r="D1052" s="27" t="s">
        <v>15</v>
      </c>
      <c r="E1052" s="27" t="s">
        <v>2793</v>
      </c>
      <c r="F1052" s="4" t="s">
        <v>2794</v>
      </c>
      <c r="G1052" s="4" t="s">
        <v>2310</v>
      </c>
      <c r="H1052" s="4" t="s">
        <v>2692</v>
      </c>
      <c r="I1052" s="27">
        <v>21.01397</v>
      </c>
      <c r="J1052" s="27">
        <v>-101.278413</v>
      </c>
      <c r="K1052" s="3"/>
      <c r="L1052" s="5" t="str">
        <f t="shared" si="35"/>
        <v>Ver en Google Maps</v>
      </c>
      <c r="M1052" s="5">
        <v>2</v>
      </c>
      <c r="O1052" s="1">
        <f>DAY(Tabla1[[#This Row],[Fecha de rev]])</f>
        <v>0</v>
      </c>
      <c r="P1052" s="1">
        <f>MONTH(Tabla1[[#This Row],[Fecha de rev]])</f>
        <v>1</v>
      </c>
      <c r="Q1052" s="1">
        <f>YEAR(Tabla1[[#This Row],[Fecha de rev]])</f>
        <v>1900</v>
      </c>
      <c r="Z1052" s="1" t="str">
        <f>IF(Tabla1[[#This Row],[Bajada]] &lt; 14, "no", "si")</f>
        <v>no</v>
      </c>
      <c r="AF1052" s="1"/>
    </row>
    <row r="1053" spans="1:32" x14ac:dyDescent="0.2">
      <c r="A1053" s="14">
        <v>789</v>
      </c>
      <c r="B1053" s="3" t="s">
        <v>1205</v>
      </c>
      <c r="C1053" s="27" t="s">
        <v>429</v>
      </c>
      <c r="D1053" s="27" t="s">
        <v>15</v>
      </c>
      <c r="E1053" s="27" t="s">
        <v>2803</v>
      </c>
      <c r="F1053" s="4" t="s">
        <v>2804</v>
      </c>
      <c r="G1053" s="4" t="s">
        <v>1232</v>
      </c>
      <c r="H1053" s="4" t="s">
        <v>2692</v>
      </c>
      <c r="I1053" s="27">
        <v>21.01052</v>
      </c>
      <c r="J1053" s="27">
        <v>-101.246905</v>
      </c>
      <c r="K1053" s="3"/>
      <c r="L1053" s="5" t="str">
        <f t="shared" si="35"/>
        <v>Ver en Google Maps</v>
      </c>
      <c r="M1053" s="5">
        <v>1</v>
      </c>
      <c r="O1053" s="1">
        <f>DAY(Tabla1[[#This Row],[Fecha de rev]])</f>
        <v>0</v>
      </c>
      <c r="P1053" s="1">
        <f>MONTH(Tabla1[[#This Row],[Fecha de rev]])</f>
        <v>1</v>
      </c>
      <c r="Q1053" s="1">
        <f>YEAR(Tabla1[[#This Row],[Fecha de rev]])</f>
        <v>1900</v>
      </c>
      <c r="Z1053" s="1" t="str">
        <f>IF(Tabla1[[#This Row],[Bajada]] &lt; 14, "no", "si")</f>
        <v>no</v>
      </c>
      <c r="AF1053" s="1"/>
    </row>
    <row r="1054" spans="1:32" x14ac:dyDescent="0.2">
      <c r="A1054" s="14">
        <v>798</v>
      </c>
      <c r="B1054" s="3" t="s">
        <v>1205</v>
      </c>
      <c r="C1054" s="27" t="s">
        <v>429</v>
      </c>
      <c r="D1054" s="27" t="s">
        <v>16</v>
      </c>
      <c r="E1054" s="27" t="s">
        <v>2805</v>
      </c>
      <c r="F1054" s="4" t="s">
        <v>2806</v>
      </c>
      <c r="G1054" s="4" t="s">
        <v>360</v>
      </c>
      <c r="H1054" s="4" t="s">
        <v>2692</v>
      </c>
      <c r="I1054" s="27">
        <v>21.003830000000001</v>
      </c>
      <c r="J1054" s="27">
        <v>-101.2406</v>
      </c>
      <c r="K1054" s="3"/>
      <c r="L1054" s="5" t="str">
        <f t="shared" si="35"/>
        <v>Ver en Google Maps</v>
      </c>
      <c r="M1054" s="5">
        <v>2</v>
      </c>
      <c r="O1054" s="1">
        <f>DAY(Tabla1[[#This Row],[Fecha de rev]])</f>
        <v>0</v>
      </c>
      <c r="P1054" s="1">
        <f>MONTH(Tabla1[[#This Row],[Fecha de rev]])</f>
        <v>1</v>
      </c>
      <c r="Q1054" s="1">
        <f>YEAR(Tabla1[[#This Row],[Fecha de rev]])</f>
        <v>1900</v>
      </c>
      <c r="Z1054" s="1" t="str">
        <f>IF(Tabla1[[#This Row],[Bajada]] &lt; 14, "no", "si")</f>
        <v>no</v>
      </c>
      <c r="AF1054" s="1"/>
    </row>
    <row r="1055" spans="1:32" x14ac:dyDescent="0.2">
      <c r="A1055" s="14">
        <v>816</v>
      </c>
      <c r="B1055" s="3" t="s">
        <v>1205</v>
      </c>
      <c r="C1055" s="27" t="s">
        <v>429</v>
      </c>
      <c r="D1055" s="27" t="s">
        <v>16</v>
      </c>
      <c r="E1055" s="27" t="s">
        <v>2807</v>
      </c>
      <c r="F1055" s="4" t="s">
        <v>2808</v>
      </c>
      <c r="G1055" s="4" t="s">
        <v>3000</v>
      </c>
      <c r="H1055" s="4" t="s">
        <v>2692</v>
      </c>
      <c r="I1055" s="27">
        <v>21.041519999999998</v>
      </c>
      <c r="J1055" s="27">
        <v>-101.25815</v>
      </c>
      <c r="K1055" s="3"/>
      <c r="L1055" s="5" t="str">
        <f t="shared" si="35"/>
        <v>Ver en Google Maps</v>
      </c>
      <c r="M1055" s="5">
        <v>1</v>
      </c>
      <c r="O1055" s="1">
        <f>DAY(Tabla1[[#This Row],[Fecha de rev]])</f>
        <v>0</v>
      </c>
      <c r="P1055" s="1">
        <f>MONTH(Tabla1[[#This Row],[Fecha de rev]])</f>
        <v>1</v>
      </c>
      <c r="Q1055" s="1">
        <f>YEAR(Tabla1[[#This Row],[Fecha de rev]])</f>
        <v>1900</v>
      </c>
      <c r="Z1055" s="1" t="str">
        <f>IF(Tabla1[[#This Row],[Bajada]] &lt; 14, "no", "si")</f>
        <v>no</v>
      </c>
      <c r="AF1055" s="1"/>
    </row>
    <row r="1056" spans="1:32" x14ac:dyDescent="0.2">
      <c r="A1056" s="14">
        <v>817</v>
      </c>
      <c r="B1056" s="3" t="s">
        <v>1205</v>
      </c>
      <c r="C1056" s="27" t="s">
        <v>429</v>
      </c>
      <c r="D1056" s="27" t="s">
        <v>15</v>
      </c>
      <c r="E1056" s="27" t="s">
        <v>2809</v>
      </c>
      <c r="F1056" s="4" t="s">
        <v>2810</v>
      </c>
      <c r="G1056" s="4" t="s">
        <v>2972</v>
      </c>
      <c r="H1056" s="4" t="s">
        <v>2692</v>
      </c>
      <c r="I1056" s="27">
        <v>21.038927999999999</v>
      </c>
      <c r="J1056" s="27">
        <v>-101.25676</v>
      </c>
      <c r="K1056" s="3"/>
      <c r="L1056" s="5" t="str">
        <f t="shared" si="35"/>
        <v>Ver en Google Maps</v>
      </c>
      <c r="M1056" s="5">
        <v>2</v>
      </c>
      <c r="O1056" s="1">
        <f>DAY(Tabla1[[#This Row],[Fecha de rev]])</f>
        <v>0</v>
      </c>
      <c r="P1056" s="1">
        <f>MONTH(Tabla1[[#This Row],[Fecha de rev]])</f>
        <v>1</v>
      </c>
      <c r="Q1056" s="1">
        <f>YEAR(Tabla1[[#This Row],[Fecha de rev]])</f>
        <v>1900</v>
      </c>
      <c r="Z1056" s="1" t="str">
        <f>IF(Tabla1[[#This Row],[Bajada]] &lt; 14, "no", "si")</f>
        <v>no</v>
      </c>
      <c r="AF1056" s="1"/>
    </row>
    <row r="1057" spans="1:32" x14ac:dyDescent="0.2">
      <c r="A1057" s="14">
        <v>818</v>
      </c>
      <c r="B1057" s="3" t="s">
        <v>1205</v>
      </c>
      <c r="C1057" s="27" t="s">
        <v>429</v>
      </c>
      <c r="D1057" s="27" t="s">
        <v>17</v>
      </c>
      <c r="E1057" s="27" t="s">
        <v>2811</v>
      </c>
      <c r="F1057" s="4" t="s">
        <v>2812</v>
      </c>
      <c r="G1057" s="4" t="s">
        <v>3001</v>
      </c>
      <c r="H1057" s="4" t="s">
        <v>2692</v>
      </c>
      <c r="I1057" s="27">
        <v>21.02852</v>
      </c>
      <c r="J1057" s="27">
        <v>-101.25026099999999</v>
      </c>
      <c r="K1057" s="3"/>
      <c r="L1057" s="5" t="str">
        <f t="shared" si="35"/>
        <v>Ver en Google Maps</v>
      </c>
      <c r="M1057" s="5">
        <v>1</v>
      </c>
      <c r="O1057" s="1">
        <f>DAY(Tabla1[[#This Row],[Fecha de rev]])</f>
        <v>0</v>
      </c>
      <c r="P1057" s="1">
        <f>MONTH(Tabla1[[#This Row],[Fecha de rev]])</f>
        <v>1</v>
      </c>
      <c r="Q1057" s="1">
        <f>YEAR(Tabla1[[#This Row],[Fecha de rev]])</f>
        <v>1900</v>
      </c>
      <c r="Z1057" s="1" t="str">
        <f>IF(Tabla1[[#This Row],[Bajada]] &lt; 14, "no", "si")</f>
        <v>no</v>
      </c>
      <c r="AF1057" s="1"/>
    </row>
    <row r="1058" spans="1:32" x14ac:dyDescent="0.2">
      <c r="A1058" s="14">
        <v>819</v>
      </c>
      <c r="B1058" s="3" t="s">
        <v>1205</v>
      </c>
      <c r="C1058" s="27" t="s">
        <v>429</v>
      </c>
      <c r="D1058" s="27" t="s">
        <v>16</v>
      </c>
      <c r="E1058" s="27" t="s">
        <v>2813</v>
      </c>
      <c r="F1058" s="4" t="s">
        <v>2814</v>
      </c>
      <c r="G1058" s="4" t="s">
        <v>3002</v>
      </c>
      <c r="H1058" s="4" t="s">
        <v>2692</v>
      </c>
      <c r="I1058" s="27">
        <v>21.007273000000001</v>
      </c>
      <c r="J1058" s="27">
        <v>-101.249742</v>
      </c>
      <c r="K1058" s="3"/>
      <c r="L1058" s="5" t="str">
        <f t="shared" si="35"/>
        <v>Ver en Google Maps</v>
      </c>
      <c r="M1058" s="5">
        <v>1</v>
      </c>
      <c r="O1058" s="1">
        <f>DAY(Tabla1[[#This Row],[Fecha de rev]])</f>
        <v>0</v>
      </c>
      <c r="P1058" s="1">
        <f>MONTH(Tabla1[[#This Row],[Fecha de rev]])</f>
        <v>1</v>
      </c>
      <c r="Q1058" s="1">
        <f>YEAR(Tabla1[[#This Row],[Fecha de rev]])</f>
        <v>1900</v>
      </c>
      <c r="Z1058" s="1" t="str">
        <f>IF(Tabla1[[#This Row],[Bajada]] &lt; 14, "no", "si")</f>
        <v>no</v>
      </c>
      <c r="AF1058" s="1"/>
    </row>
    <row r="1059" spans="1:32" x14ac:dyDescent="0.2">
      <c r="A1059" s="14">
        <v>820</v>
      </c>
      <c r="B1059" s="3" t="s">
        <v>1205</v>
      </c>
      <c r="C1059" s="27" t="s">
        <v>429</v>
      </c>
      <c r="D1059" s="27" t="s">
        <v>15</v>
      </c>
      <c r="E1059" s="27" t="s">
        <v>2815</v>
      </c>
      <c r="F1059" s="4" t="s">
        <v>2816</v>
      </c>
      <c r="G1059" s="4" t="s">
        <v>3003</v>
      </c>
      <c r="H1059" s="4" t="s">
        <v>2692</v>
      </c>
      <c r="I1059" s="27">
        <v>21.020060000000001</v>
      </c>
      <c r="J1059" s="27">
        <v>-101.25351999999999</v>
      </c>
      <c r="K1059" s="3"/>
      <c r="L1059" s="5" t="str">
        <f t="shared" si="35"/>
        <v>Ver en Google Maps</v>
      </c>
      <c r="M1059" s="5">
        <v>2</v>
      </c>
      <c r="O1059" s="1">
        <f>DAY(Tabla1[[#This Row],[Fecha de rev]])</f>
        <v>0</v>
      </c>
      <c r="P1059" s="1">
        <f>MONTH(Tabla1[[#This Row],[Fecha de rev]])</f>
        <v>1</v>
      </c>
      <c r="Q1059" s="1">
        <f>YEAR(Tabla1[[#This Row],[Fecha de rev]])</f>
        <v>1900</v>
      </c>
      <c r="Z1059" s="1" t="str">
        <f>IF(Tabla1[[#This Row],[Bajada]] &lt; 14, "no", "si")</f>
        <v>no</v>
      </c>
      <c r="AF1059" s="1"/>
    </row>
    <row r="1060" spans="1:32" x14ac:dyDescent="0.2">
      <c r="A1060" s="14">
        <v>824</v>
      </c>
      <c r="B1060" s="3" t="s">
        <v>1205</v>
      </c>
      <c r="C1060" s="27" t="s">
        <v>14</v>
      </c>
      <c r="D1060" s="27" t="s">
        <v>404</v>
      </c>
      <c r="E1060" s="27" t="s">
        <v>2817</v>
      </c>
      <c r="F1060" s="4" t="s">
        <v>2818</v>
      </c>
      <c r="G1060" s="4" t="s">
        <v>2978</v>
      </c>
      <c r="H1060" s="4" t="s">
        <v>2692</v>
      </c>
      <c r="I1060" s="27">
        <v>21.010770999999998</v>
      </c>
      <c r="J1060" s="27">
        <v>-101.261668</v>
      </c>
      <c r="K1060" s="3"/>
      <c r="L1060" s="5" t="str">
        <f t="shared" si="35"/>
        <v>Ver en Google Maps</v>
      </c>
      <c r="M1060" s="5">
        <v>1</v>
      </c>
      <c r="O1060" s="1">
        <f>DAY(Tabla1[[#This Row],[Fecha de rev]])</f>
        <v>0</v>
      </c>
      <c r="P1060" s="1">
        <f>MONTH(Tabla1[[#This Row],[Fecha de rev]])</f>
        <v>1</v>
      </c>
      <c r="Q1060" s="1">
        <f>YEAR(Tabla1[[#This Row],[Fecha de rev]])</f>
        <v>1900</v>
      </c>
      <c r="Z1060" s="1" t="str">
        <f>IF(Tabla1[[#This Row],[Bajada]] &lt; 14, "no", "si")</f>
        <v>no</v>
      </c>
      <c r="AF1060" s="1"/>
    </row>
    <row r="1061" spans="1:32" x14ac:dyDescent="0.2">
      <c r="A1061" s="14">
        <v>825</v>
      </c>
      <c r="B1061" s="3" t="s">
        <v>1205</v>
      </c>
      <c r="C1061" s="27" t="s">
        <v>14</v>
      </c>
      <c r="D1061" s="27" t="s">
        <v>404</v>
      </c>
      <c r="E1061" s="27" t="s">
        <v>2819</v>
      </c>
      <c r="F1061" s="4" t="s">
        <v>2820</v>
      </c>
      <c r="G1061" s="4" t="s">
        <v>2980</v>
      </c>
      <c r="H1061" s="4" t="s">
        <v>2692</v>
      </c>
      <c r="I1061" s="27">
        <v>21.018605000000001</v>
      </c>
      <c r="J1061" s="27">
        <v>-101.274235</v>
      </c>
      <c r="K1061" s="3" t="s">
        <v>139</v>
      </c>
      <c r="L1061" s="5" t="str">
        <f t="shared" si="35"/>
        <v>Ver en Google Maps</v>
      </c>
      <c r="M1061" s="5">
        <v>1</v>
      </c>
      <c r="O1061" s="1">
        <f>DAY(Tabla1[[#This Row],[Fecha de rev]])</f>
        <v>0</v>
      </c>
      <c r="P1061" s="1">
        <f>MONTH(Tabla1[[#This Row],[Fecha de rev]])</f>
        <v>1</v>
      </c>
      <c r="Q1061" s="1">
        <f>YEAR(Tabla1[[#This Row],[Fecha de rev]])</f>
        <v>1900</v>
      </c>
      <c r="R1061" s="1">
        <v>2</v>
      </c>
      <c r="S1061" s="1" t="s">
        <v>138</v>
      </c>
      <c r="T1061" s="1" t="s">
        <v>138</v>
      </c>
      <c r="U1061" s="1" t="s">
        <v>138</v>
      </c>
      <c r="V1061" s="1" t="s">
        <v>138</v>
      </c>
      <c r="W1061" s="1" t="s">
        <v>138</v>
      </c>
      <c r="X1061" s="1" t="s">
        <v>138</v>
      </c>
      <c r="Y1061" s="1" t="s">
        <v>138</v>
      </c>
      <c r="Z1061" s="1" t="str">
        <f>IF(Tabla1[[#This Row],[Bajada]] &lt; 14, "no", "si")</f>
        <v>no</v>
      </c>
      <c r="AE1061" s="1">
        <f t="shared" si="34"/>
        <v>7</v>
      </c>
      <c r="AF1061" s="1"/>
    </row>
    <row r="1062" spans="1:32" x14ac:dyDescent="0.2">
      <c r="A1062" s="14">
        <v>826</v>
      </c>
      <c r="B1062" s="3" t="s">
        <v>1205</v>
      </c>
      <c r="C1062" s="27" t="s">
        <v>14</v>
      </c>
      <c r="D1062" s="27" t="s">
        <v>404</v>
      </c>
      <c r="E1062" s="27" t="s">
        <v>2821</v>
      </c>
      <c r="F1062" s="4" t="s">
        <v>2822</v>
      </c>
      <c r="G1062" s="4" t="s">
        <v>3004</v>
      </c>
      <c r="H1062" s="4" t="s">
        <v>2692</v>
      </c>
      <c r="I1062" s="27">
        <v>20.983035999999998</v>
      </c>
      <c r="J1062" s="27">
        <v>-101.2891</v>
      </c>
      <c r="K1062" s="3"/>
      <c r="L1062" s="5" t="str">
        <f t="shared" si="35"/>
        <v>Ver en Google Maps</v>
      </c>
      <c r="M1062" s="5">
        <v>1</v>
      </c>
      <c r="O1062" s="1">
        <f>DAY(Tabla1[[#This Row],[Fecha de rev]])</f>
        <v>0</v>
      </c>
      <c r="P1062" s="1">
        <f>MONTH(Tabla1[[#This Row],[Fecha de rev]])</f>
        <v>1</v>
      </c>
      <c r="Q1062" s="1">
        <f>YEAR(Tabla1[[#This Row],[Fecha de rev]])</f>
        <v>1900</v>
      </c>
      <c r="Z1062" s="1" t="str">
        <f>IF(Tabla1[[#This Row],[Bajada]] &lt; 14, "no", "si")</f>
        <v>no</v>
      </c>
      <c r="AF1062" s="1"/>
    </row>
    <row r="1063" spans="1:32" x14ac:dyDescent="0.2">
      <c r="A1063" s="14">
        <v>829</v>
      </c>
      <c r="B1063" s="3" t="s">
        <v>1205</v>
      </c>
      <c r="C1063" s="27" t="s">
        <v>14</v>
      </c>
      <c r="D1063" s="27" t="s">
        <v>404</v>
      </c>
      <c r="E1063" s="27" t="s">
        <v>2823</v>
      </c>
      <c r="F1063" s="4" t="s">
        <v>2824</v>
      </c>
      <c r="G1063" s="4" t="s">
        <v>1232</v>
      </c>
      <c r="H1063" s="4" t="s">
        <v>2692</v>
      </c>
      <c r="I1063" s="27">
        <v>21.002952000000001</v>
      </c>
      <c r="J1063" s="27">
        <v>-101.24316</v>
      </c>
      <c r="K1063" s="3"/>
      <c r="L1063" s="5" t="str">
        <f t="shared" si="35"/>
        <v>Ver en Google Maps</v>
      </c>
      <c r="M1063" s="5">
        <v>1</v>
      </c>
      <c r="O1063" s="1">
        <f>DAY(Tabla1[[#This Row],[Fecha de rev]])</f>
        <v>0</v>
      </c>
      <c r="P1063" s="1">
        <f>MONTH(Tabla1[[#This Row],[Fecha de rev]])</f>
        <v>1</v>
      </c>
      <c r="Q1063" s="1">
        <f>YEAR(Tabla1[[#This Row],[Fecha de rev]])</f>
        <v>1900</v>
      </c>
      <c r="Z1063" s="1" t="str">
        <f>IF(Tabla1[[#This Row],[Bajada]] &lt; 14, "no", "si")</f>
        <v>no</v>
      </c>
      <c r="AF1063" s="1"/>
    </row>
    <row r="1064" spans="1:32" x14ac:dyDescent="0.2">
      <c r="A1064" s="14">
        <v>830</v>
      </c>
      <c r="B1064" s="3" t="s">
        <v>1205</v>
      </c>
      <c r="C1064" s="27" t="s">
        <v>14</v>
      </c>
      <c r="D1064" s="27" t="s">
        <v>404</v>
      </c>
      <c r="E1064" s="27" t="s">
        <v>2825</v>
      </c>
      <c r="F1064" s="4" t="s">
        <v>2826</v>
      </c>
      <c r="G1064" s="4" t="s">
        <v>3005</v>
      </c>
      <c r="H1064" s="4" t="s">
        <v>2692</v>
      </c>
      <c r="I1064" s="27">
        <v>20.987703</v>
      </c>
      <c r="J1064" s="27">
        <v>-101.28367299999999</v>
      </c>
      <c r="K1064" s="3"/>
      <c r="L1064" s="5" t="str">
        <f t="shared" si="35"/>
        <v>Ver en Google Maps</v>
      </c>
      <c r="M1064" s="5">
        <v>1</v>
      </c>
      <c r="O1064" s="1">
        <f>DAY(Tabla1[[#This Row],[Fecha de rev]])</f>
        <v>0</v>
      </c>
      <c r="P1064" s="1">
        <f>MONTH(Tabla1[[#This Row],[Fecha de rev]])</f>
        <v>1</v>
      </c>
      <c r="Q1064" s="1">
        <f>YEAR(Tabla1[[#This Row],[Fecha de rev]])</f>
        <v>1900</v>
      </c>
      <c r="Z1064" s="1" t="str">
        <f>IF(Tabla1[[#This Row],[Bajada]] &lt; 14, "no", "si")</f>
        <v>no</v>
      </c>
      <c r="AF1064" s="1"/>
    </row>
    <row r="1065" spans="1:32" x14ac:dyDescent="0.2">
      <c r="A1065" s="14" t="s">
        <v>3029</v>
      </c>
      <c r="B1065" s="3" t="s">
        <v>1205</v>
      </c>
      <c r="C1065" s="27" t="s">
        <v>11</v>
      </c>
      <c r="D1065" s="27" t="s">
        <v>404</v>
      </c>
      <c r="E1065" s="27" t="s">
        <v>2827</v>
      </c>
      <c r="F1065" s="4" t="s">
        <v>2828</v>
      </c>
      <c r="G1065" s="4" t="s">
        <v>2967</v>
      </c>
      <c r="H1065" s="4" t="s">
        <v>2692</v>
      </c>
      <c r="I1065" s="27">
        <v>20.994810000000001</v>
      </c>
      <c r="J1065" s="27">
        <v>-101.27914</v>
      </c>
      <c r="K1065" s="3" t="s">
        <v>139</v>
      </c>
      <c r="L1065" s="5" t="str">
        <f t="shared" si="35"/>
        <v>Ver en Google Maps</v>
      </c>
      <c r="M1065" s="5">
        <v>2</v>
      </c>
      <c r="N1065" s="7"/>
      <c r="O1065" s="1">
        <f>DAY(Tabla1[[#This Row],[Fecha de rev]])</f>
        <v>0</v>
      </c>
      <c r="P1065" s="1">
        <f>MONTH(Tabla1[[#This Row],[Fecha de rev]])</f>
        <v>1</v>
      </c>
      <c r="Q1065" s="1">
        <f>YEAR(Tabla1[[#This Row],[Fecha de rev]])</f>
        <v>1900</v>
      </c>
      <c r="R1065" s="1">
        <v>2</v>
      </c>
      <c r="S1065" s="1" t="s">
        <v>138</v>
      </c>
      <c r="T1065" s="1" t="s">
        <v>138</v>
      </c>
      <c r="U1065" s="1" t="s">
        <v>138</v>
      </c>
      <c r="V1065" s="1" t="s">
        <v>138</v>
      </c>
      <c r="W1065" s="1" t="s">
        <v>138</v>
      </c>
      <c r="X1065" s="1" t="s">
        <v>138</v>
      </c>
      <c r="Y1065" s="1" t="s">
        <v>138</v>
      </c>
      <c r="Z1065" s="1" t="str">
        <f>IF(Tabla1[[#This Row],[Bajada]] &lt; 14, "no", "si")</f>
        <v>no</v>
      </c>
      <c r="AC1065" s="2" t="s">
        <v>968</v>
      </c>
      <c r="AD1065" s="2" t="s">
        <v>2437</v>
      </c>
      <c r="AE1065" s="1">
        <f>COUNTIF(S1065:Z1065, "si")</f>
        <v>7</v>
      </c>
      <c r="AF1065" s="1"/>
    </row>
    <row r="1066" spans="1:32" x14ac:dyDescent="0.2">
      <c r="A1066" s="14" t="s">
        <v>3030</v>
      </c>
      <c r="B1066" s="3" t="s">
        <v>1205</v>
      </c>
      <c r="C1066" s="27" t="s">
        <v>11</v>
      </c>
      <c r="D1066" s="27" t="s">
        <v>404</v>
      </c>
      <c r="E1066" s="27" t="s">
        <v>2827</v>
      </c>
      <c r="F1066" s="4" t="s">
        <v>2828</v>
      </c>
      <c r="G1066" s="4" t="s">
        <v>2967</v>
      </c>
      <c r="H1066" s="4" t="s">
        <v>2692</v>
      </c>
      <c r="I1066" s="27">
        <v>20.994810000000001</v>
      </c>
      <c r="J1066" s="27">
        <v>-101.27914</v>
      </c>
      <c r="K1066" s="3" t="s">
        <v>139</v>
      </c>
      <c r="L1066" s="5" t="str">
        <f t="shared" si="35"/>
        <v>Ver en Google Maps</v>
      </c>
      <c r="M1066" s="5">
        <v>2</v>
      </c>
      <c r="N1066" s="7"/>
      <c r="O1066" s="1">
        <f>DAY(Tabla1[[#This Row],[Fecha de rev]])</f>
        <v>0</v>
      </c>
      <c r="P1066" s="1">
        <f>MONTH(Tabla1[[#This Row],[Fecha de rev]])</f>
        <v>1</v>
      </c>
      <c r="Q1066" s="1">
        <f>YEAR(Tabla1[[#This Row],[Fecha de rev]])</f>
        <v>1900</v>
      </c>
      <c r="R1066" s="1">
        <v>2</v>
      </c>
      <c r="S1066" s="1" t="s">
        <v>138</v>
      </c>
      <c r="T1066" s="1" t="s">
        <v>138</v>
      </c>
      <c r="U1066" s="1" t="s">
        <v>138</v>
      </c>
      <c r="V1066" s="1" t="s">
        <v>138</v>
      </c>
      <c r="W1066" s="1" t="s">
        <v>138</v>
      </c>
      <c r="X1066" s="1" t="s">
        <v>138</v>
      </c>
      <c r="Y1066" s="1" t="s">
        <v>138</v>
      </c>
      <c r="Z1066" s="1" t="str">
        <f>IF(Tabla1[[#This Row],[Bajada]] &lt; 14, "no", "si")</f>
        <v>no</v>
      </c>
      <c r="AC1066" s="2" t="s">
        <v>968</v>
      </c>
      <c r="AD1066" s="2" t="s">
        <v>2437</v>
      </c>
      <c r="AE1066" s="1">
        <f t="shared" si="34"/>
        <v>7</v>
      </c>
      <c r="AF1066" s="1"/>
    </row>
    <row r="1067" spans="1:32" x14ac:dyDescent="0.2">
      <c r="A1067" s="14">
        <v>832</v>
      </c>
      <c r="B1067" s="3" t="s">
        <v>1205</v>
      </c>
      <c r="C1067" s="27" t="s">
        <v>14</v>
      </c>
      <c r="D1067" s="27" t="s">
        <v>404</v>
      </c>
      <c r="E1067" s="27" t="s">
        <v>2829</v>
      </c>
      <c r="F1067" s="4" t="s">
        <v>2830</v>
      </c>
      <c r="G1067" s="4" t="s">
        <v>2967</v>
      </c>
      <c r="H1067" s="4" t="s">
        <v>2692</v>
      </c>
      <c r="I1067" s="27">
        <v>20.984359000000001</v>
      </c>
      <c r="J1067" s="27">
        <v>-101.28804700000001</v>
      </c>
      <c r="K1067" s="3"/>
      <c r="L1067" s="5" t="str">
        <f t="shared" si="35"/>
        <v>Ver en Google Maps</v>
      </c>
      <c r="M1067" s="5">
        <v>1</v>
      </c>
      <c r="O1067" s="1">
        <f>DAY(Tabla1[[#This Row],[Fecha de rev]])</f>
        <v>0</v>
      </c>
      <c r="P1067" s="1">
        <f>MONTH(Tabla1[[#This Row],[Fecha de rev]])</f>
        <v>1</v>
      </c>
      <c r="Q1067" s="1">
        <f>YEAR(Tabla1[[#This Row],[Fecha de rev]])</f>
        <v>1900</v>
      </c>
      <c r="Z1067" s="1" t="str">
        <f>IF(Tabla1[[#This Row],[Bajada]] &lt; 14, "no", "si")</f>
        <v>no</v>
      </c>
      <c r="AF1067" s="1"/>
    </row>
    <row r="1068" spans="1:32" x14ac:dyDescent="0.2">
      <c r="A1068" s="14">
        <v>833</v>
      </c>
      <c r="B1068" s="3" t="s">
        <v>1205</v>
      </c>
      <c r="C1068" s="27" t="s">
        <v>14</v>
      </c>
      <c r="D1068" s="27" t="s">
        <v>404</v>
      </c>
      <c r="E1068" s="27" t="s">
        <v>2832</v>
      </c>
      <c r="F1068" s="4" t="s">
        <v>2833</v>
      </c>
      <c r="G1068" s="4" t="s">
        <v>1213</v>
      </c>
      <c r="H1068" s="4" t="s">
        <v>2692</v>
      </c>
      <c r="I1068" s="27">
        <v>21.003219999999999</v>
      </c>
      <c r="J1068" s="27">
        <v>-101.24047</v>
      </c>
      <c r="K1068" s="3"/>
      <c r="L1068" s="5" t="str">
        <f t="shared" si="35"/>
        <v>Ver en Google Maps</v>
      </c>
      <c r="M1068" s="5">
        <v>2</v>
      </c>
      <c r="O1068" s="1">
        <f>DAY(Tabla1[[#This Row],[Fecha de rev]])</f>
        <v>0</v>
      </c>
      <c r="P1068" s="1">
        <f>MONTH(Tabla1[[#This Row],[Fecha de rev]])</f>
        <v>1</v>
      </c>
      <c r="Q1068" s="1">
        <f>YEAR(Tabla1[[#This Row],[Fecha de rev]])</f>
        <v>1900</v>
      </c>
      <c r="Z1068" s="1" t="str">
        <f>IF(Tabla1[[#This Row],[Bajada]] &lt; 14, "no", "si")</f>
        <v>no</v>
      </c>
      <c r="AF1068" s="1"/>
    </row>
    <row r="1069" spans="1:32" x14ac:dyDescent="0.2">
      <c r="A1069" s="14">
        <v>834</v>
      </c>
      <c r="B1069" s="3" t="s">
        <v>1205</v>
      </c>
      <c r="C1069" s="27" t="s">
        <v>11</v>
      </c>
      <c r="D1069" s="27" t="s">
        <v>404</v>
      </c>
      <c r="E1069" s="27" t="s">
        <v>2834</v>
      </c>
      <c r="F1069" s="4" t="s">
        <v>2835</v>
      </c>
      <c r="G1069" s="4" t="s">
        <v>2972</v>
      </c>
      <c r="H1069" s="4" t="s">
        <v>2692</v>
      </c>
      <c r="I1069" s="27">
        <v>21.029724000000002</v>
      </c>
      <c r="J1069" s="27">
        <v>-101.255934</v>
      </c>
      <c r="K1069" s="3" t="s">
        <v>139</v>
      </c>
      <c r="L1069" s="5" t="str">
        <f t="shared" si="35"/>
        <v>Ver en Google Maps</v>
      </c>
      <c r="M1069" s="5">
        <v>1</v>
      </c>
      <c r="O1069" s="1">
        <f>DAY(Tabla1[[#This Row],[Fecha de rev]])</f>
        <v>0</v>
      </c>
      <c r="P1069" s="1">
        <f>MONTH(Tabla1[[#This Row],[Fecha de rev]])</f>
        <v>1</v>
      </c>
      <c r="Q1069" s="1">
        <f>YEAR(Tabla1[[#This Row],[Fecha de rev]])</f>
        <v>1900</v>
      </c>
      <c r="R1069" s="1">
        <v>2</v>
      </c>
      <c r="S1069" s="1" t="s">
        <v>138</v>
      </c>
      <c r="T1069" s="1" t="s">
        <v>138</v>
      </c>
      <c r="U1069" s="1" t="s">
        <v>138</v>
      </c>
      <c r="V1069" s="1" t="s">
        <v>138</v>
      </c>
      <c r="W1069" s="1" t="s">
        <v>138</v>
      </c>
      <c r="X1069" s="1" t="s">
        <v>138</v>
      </c>
      <c r="Y1069" s="1" t="s">
        <v>138</v>
      </c>
      <c r="Z1069" s="1" t="str">
        <f>IF(Tabla1[[#This Row],[Bajada]] &lt; 14, "no", "si")</f>
        <v>no</v>
      </c>
      <c r="AE1069" s="1">
        <f t="shared" si="34"/>
        <v>7</v>
      </c>
      <c r="AF1069" s="1"/>
    </row>
    <row r="1070" spans="1:32" x14ac:dyDescent="0.2">
      <c r="A1070" s="14">
        <v>836</v>
      </c>
      <c r="B1070" s="3" t="s">
        <v>1205</v>
      </c>
      <c r="C1070" s="27" t="s">
        <v>14</v>
      </c>
      <c r="D1070" s="27" t="s">
        <v>404</v>
      </c>
      <c r="E1070" s="27" t="s">
        <v>2831</v>
      </c>
      <c r="F1070" s="4" t="s">
        <v>2836</v>
      </c>
      <c r="G1070" s="4" t="s">
        <v>1232</v>
      </c>
      <c r="H1070" s="4" t="s">
        <v>2692</v>
      </c>
      <c r="I1070" s="27">
        <v>21.012246000000001</v>
      </c>
      <c r="J1070" s="27">
        <v>-101.249082</v>
      </c>
      <c r="K1070" s="3"/>
      <c r="L1070" s="5" t="str">
        <f t="shared" si="35"/>
        <v>Ver en Google Maps</v>
      </c>
      <c r="M1070" s="5">
        <v>1</v>
      </c>
      <c r="O1070" s="1">
        <f>DAY(Tabla1[[#This Row],[Fecha de rev]])</f>
        <v>0</v>
      </c>
      <c r="P1070" s="1">
        <f>MONTH(Tabla1[[#This Row],[Fecha de rev]])</f>
        <v>1</v>
      </c>
      <c r="Q1070" s="1">
        <f>YEAR(Tabla1[[#This Row],[Fecha de rev]])</f>
        <v>1900</v>
      </c>
      <c r="Z1070" s="1" t="str">
        <f>IF(Tabla1[[#This Row],[Bajada]] &lt; 14, "no", "si")</f>
        <v>no</v>
      </c>
      <c r="AF1070" s="1"/>
    </row>
    <row r="1071" spans="1:32" x14ac:dyDescent="0.2">
      <c r="A1071" s="14">
        <v>837</v>
      </c>
      <c r="B1071" s="3" t="s">
        <v>1205</v>
      </c>
      <c r="C1071" s="27" t="s">
        <v>14</v>
      </c>
      <c r="D1071" s="27" t="s">
        <v>404</v>
      </c>
      <c r="E1071" s="27" t="s">
        <v>2837</v>
      </c>
      <c r="F1071" s="4" t="s">
        <v>2838</v>
      </c>
      <c r="G1071" s="4" t="s">
        <v>2969</v>
      </c>
      <c r="H1071" s="4" t="s">
        <v>2692</v>
      </c>
      <c r="I1071" s="27">
        <v>21.009150999999999</v>
      </c>
      <c r="J1071" s="27">
        <v>-101.273414</v>
      </c>
      <c r="K1071" s="3"/>
      <c r="L1071" s="5" t="str">
        <f t="shared" si="35"/>
        <v>Ver en Google Maps</v>
      </c>
      <c r="M1071" s="5">
        <v>1</v>
      </c>
      <c r="O1071" s="1">
        <f>DAY(Tabla1[[#This Row],[Fecha de rev]])</f>
        <v>0</v>
      </c>
      <c r="P1071" s="1">
        <f>MONTH(Tabla1[[#This Row],[Fecha de rev]])</f>
        <v>1</v>
      </c>
      <c r="Q1071" s="1">
        <f>YEAR(Tabla1[[#This Row],[Fecha de rev]])</f>
        <v>1900</v>
      </c>
      <c r="Z1071" s="1" t="str">
        <f>IF(Tabla1[[#This Row],[Bajada]] &lt; 14, "no", "si")</f>
        <v>no</v>
      </c>
      <c r="AF1071" s="1"/>
    </row>
    <row r="1072" spans="1:32" x14ac:dyDescent="0.2">
      <c r="A1072" s="14">
        <v>838</v>
      </c>
      <c r="B1072" s="3" t="s">
        <v>1205</v>
      </c>
      <c r="C1072" s="27" t="s">
        <v>14</v>
      </c>
      <c r="D1072" s="27" t="s">
        <v>404</v>
      </c>
      <c r="E1072" s="27" t="s">
        <v>2839</v>
      </c>
      <c r="F1072" s="4" t="s">
        <v>2840</v>
      </c>
      <c r="G1072" s="4" t="s">
        <v>1232</v>
      </c>
      <c r="H1072" s="4" t="s">
        <v>2692</v>
      </c>
      <c r="I1072" s="27">
        <v>21.004059000000002</v>
      </c>
      <c r="J1072" s="27">
        <v>-101.245217</v>
      </c>
      <c r="K1072" s="3"/>
      <c r="L1072" s="5" t="str">
        <f t="shared" si="35"/>
        <v>Ver en Google Maps</v>
      </c>
      <c r="M1072" s="5">
        <v>1</v>
      </c>
      <c r="O1072" s="1">
        <f>DAY(Tabla1[[#This Row],[Fecha de rev]])</f>
        <v>0</v>
      </c>
      <c r="P1072" s="1">
        <f>MONTH(Tabla1[[#This Row],[Fecha de rev]])</f>
        <v>1</v>
      </c>
      <c r="Q1072" s="1">
        <f>YEAR(Tabla1[[#This Row],[Fecha de rev]])</f>
        <v>1900</v>
      </c>
      <c r="Z1072" s="1" t="str">
        <f>IF(Tabla1[[#This Row],[Bajada]] &lt; 14, "no", "si")</f>
        <v>no</v>
      </c>
      <c r="AF1072" s="1"/>
    </row>
    <row r="1073" spans="1:32" ht="14.25" x14ac:dyDescent="0.2">
      <c r="A1073" s="14">
        <v>839</v>
      </c>
      <c r="B1073" s="3" t="s">
        <v>1205</v>
      </c>
      <c r="C1073" s="27" t="s">
        <v>14</v>
      </c>
      <c r="D1073" s="27" t="s">
        <v>404</v>
      </c>
      <c r="E1073" s="27" t="s">
        <v>2841</v>
      </c>
      <c r="F1073" s="4" t="s">
        <v>2842</v>
      </c>
      <c r="G1073" s="4" t="s">
        <v>1232</v>
      </c>
      <c r="H1073" s="4" t="s">
        <v>2692</v>
      </c>
      <c r="I1073" s="27">
        <v>21.020135</v>
      </c>
      <c r="J1073" s="27">
        <v>-101.260364</v>
      </c>
      <c r="K1073" s="3" t="s">
        <v>139</v>
      </c>
      <c r="L1073" s="90" t="str">
        <f>HYPERLINK("https://www.google.com/maps?q=" &amp; I1073 &amp; "," &amp; J1073, "Ver en Google Maps")</f>
        <v>Ver en Google Maps</v>
      </c>
      <c r="M1073" s="5">
        <v>1</v>
      </c>
      <c r="O1073" s="1">
        <f>DAY(Tabla1[[#This Row],[Fecha de rev]])</f>
        <v>0</v>
      </c>
      <c r="P1073" s="1">
        <f>MONTH(Tabla1[[#This Row],[Fecha de rev]])</f>
        <v>1</v>
      </c>
      <c r="Q1073" s="1">
        <f>YEAR(Tabla1[[#This Row],[Fecha de rev]])</f>
        <v>1900</v>
      </c>
      <c r="R1073" s="1">
        <v>2</v>
      </c>
      <c r="S1073" s="1" t="s">
        <v>138</v>
      </c>
      <c r="T1073" s="1" t="s">
        <v>138</v>
      </c>
      <c r="U1073" s="1" t="s">
        <v>138</v>
      </c>
      <c r="V1073" s="1" t="s">
        <v>138</v>
      </c>
      <c r="W1073" s="1" t="s">
        <v>138</v>
      </c>
      <c r="X1073" s="1" t="s">
        <v>138</v>
      </c>
      <c r="Y1073" s="1" t="s">
        <v>138</v>
      </c>
      <c r="Z1073" s="1" t="str">
        <f>IF(Tabla1[[#This Row],[Bajada]] &lt; 14, "no", "si")</f>
        <v>no</v>
      </c>
      <c r="AE1073" s="1">
        <f t="shared" si="34"/>
        <v>7</v>
      </c>
      <c r="AF1073" s="1"/>
    </row>
    <row r="1074" spans="1:32" x14ac:dyDescent="0.2">
      <c r="A1074" s="14">
        <v>840</v>
      </c>
      <c r="B1074" s="3" t="s">
        <v>1205</v>
      </c>
      <c r="C1074" s="27" t="s">
        <v>14</v>
      </c>
      <c r="D1074" s="27" t="s">
        <v>404</v>
      </c>
      <c r="E1074" s="27" t="s">
        <v>2843</v>
      </c>
      <c r="F1074" s="4" t="s">
        <v>2844</v>
      </c>
      <c r="G1074" s="4" t="s">
        <v>2974</v>
      </c>
      <c r="H1074" s="4" t="s">
        <v>2692</v>
      </c>
      <c r="I1074" s="27">
        <v>20.959022000000001</v>
      </c>
      <c r="J1074" s="27">
        <v>-101.271619</v>
      </c>
      <c r="K1074" s="3"/>
      <c r="L1074" s="5" t="str">
        <f t="shared" si="35"/>
        <v>Ver en Google Maps</v>
      </c>
      <c r="M1074" s="5">
        <v>1</v>
      </c>
      <c r="O1074" s="1">
        <f>DAY(Tabla1[[#This Row],[Fecha de rev]])</f>
        <v>0</v>
      </c>
      <c r="P1074" s="1">
        <f>MONTH(Tabla1[[#This Row],[Fecha de rev]])</f>
        <v>1</v>
      </c>
      <c r="Q1074" s="1">
        <f>YEAR(Tabla1[[#This Row],[Fecha de rev]])</f>
        <v>1900</v>
      </c>
      <c r="Z1074" s="1" t="str">
        <f>IF(Tabla1[[#This Row],[Bajada]] &lt; 14, "no", "si")</f>
        <v>no</v>
      </c>
      <c r="AF1074" s="1"/>
    </row>
    <row r="1075" spans="1:32" x14ac:dyDescent="0.2">
      <c r="A1075" s="14">
        <v>841</v>
      </c>
      <c r="B1075" s="3" t="s">
        <v>1205</v>
      </c>
      <c r="C1075" s="27" t="s">
        <v>14</v>
      </c>
      <c r="D1075" s="27" t="s">
        <v>404</v>
      </c>
      <c r="E1075" s="27" t="s">
        <v>2845</v>
      </c>
      <c r="F1075" s="4" t="s">
        <v>2844</v>
      </c>
      <c r="G1075" s="4" t="s">
        <v>3006</v>
      </c>
      <c r="H1075" s="4" t="s">
        <v>2692</v>
      </c>
      <c r="I1075" s="27">
        <v>20.960394000000001</v>
      </c>
      <c r="J1075" s="27">
        <v>-101.274152</v>
      </c>
      <c r="K1075" s="3"/>
      <c r="L1075" s="5" t="str">
        <f t="shared" si="35"/>
        <v>Ver en Google Maps</v>
      </c>
      <c r="M1075" s="5">
        <v>1</v>
      </c>
      <c r="O1075" s="1">
        <f>DAY(Tabla1[[#This Row],[Fecha de rev]])</f>
        <v>0</v>
      </c>
      <c r="P1075" s="1">
        <f>MONTH(Tabla1[[#This Row],[Fecha de rev]])</f>
        <v>1</v>
      </c>
      <c r="Q1075" s="1">
        <f>YEAR(Tabla1[[#This Row],[Fecha de rev]])</f>
        <v>1900</v>
      </c>
      <c r="Z1075" s="1" t="str">
        <f>IF(Tabla1[[#This Row],[Bajada]] &lt; 14, "no", "si")</f>
        <v>no</v>
      </c>
      <c r="AF1075" s="1"/>
    </row>
    <row r="1076" spans="1:32" x14ac:dyDescent="0.2">
      <c r="A1076" s="14">
        <v>842</v>
      </c>
      <c r="B1076" s="3" t="s">
        <v>1205</v>
      </c>
      <c r="C1076" s="27" t="s">
        <v>14</v>
      </c>
      <c r="D1076" s="27" t="s">
        <v>404</v>
      </c>
      <c r="E1076" s="27" t="s">
        <v>2846</v>
      </c>
      <c r="F1076" s="4" t="s">
        <v>2844</v>
      </c>
      <c r="G1076" s="4" t="s">
        <v>2974</v>
      </c>
      <c r="H1076" s="4" t="s">
        <v>2692</v>
      </c>
      <c r="I1076" s="27">
        <v>20.959859999999999</v>
      </c>
      <c r="J1076" s="27">
        <v>-101.27365</v>
      </c>
      <c r="K1076" s="3"/>
      <c r="L1076" s="5" t="str">
        <f t="shared" si="35"/>
        <v>Ver en Google Maps</v>
      </c>
      <c r="M1076" s="5">
        <v>1</v>
      </c>
      <c r="O1076" s="1">
        <f>DAY(Tabla1[[#This Row],[Fecha de rev]])</f>
        <v>0</v>
      </c>
      <c r="P1076" s="1">
        <f>MONTH(Tabla1[[#This Row],[Fecha de rev]])</f>
        <v>1</v>
      </c>
      <c r="Q1076" s="1">
        <f>YEAR(Tabla1[[#This Row],[Fecha de rev]])</f>
        <v>1900</v>
      </c>
      <c r="Z1076" s="1" t="str">
        <f>IF(Tabla1[[#This Row],[Bajada]] &lt; 14, "no", "si")</f>
        <v>no</v>
      </c>
      <c r="AF1076" s="1"/>
    </row>
    <row r="1077" spans="1:32" x14ac:dyDescent="0.2">
      <c r="A1077" s="14">
        <v>843</v>
      </c>
      <c r="B1077" s="3" t="s">
        <v>1205</v>
      </c>
      <c r="C1077" s="27" t="s">
        <v>14</v>
      </c>
      <c r="D1077" s="27" t="s">
        <v>404</v>
      </c>
      <c r="E1077" s="27" t="s">
        <v>2847</v>
      </c>
      <c r="F1077" s="4" t="s">
        <v>2848</v>
      </c>
      <c r="G1077" s="4" t="s">
        <v>1232</v>
      </c>
      <c r="H1077" s="4" t="s">
        <v>2692</v>
      </c>
      <c r="I1077" s="27">
        <v>21.004138000000001</v>
      </c>
      <c r="J1077" s="27">
        <v>-101.246574</v>
      </c>
      <c r="K1077" s="3"/>
      <c r="L1077" s="5" t="str">
        <f t="shared" si="35"/>
        <v>Ver en Google Maps</v>
      </c>
      <c r="M1077" s="5">
        <v>1</v>
      </c>
      <c r="O1077" s="1">
        <f>DAY(Tabla1[[#This Row],[Fecha de rev]])</f>
        <v>0</v>
      </c>
      <c r="P1077" s="1">
        <f>MONTH(Tabla1[[#This Row],[Fecha de rev]])</f>
        <v>1</v>
      </c>
      <c r="Q1077" s="1">
        <f>YEAR(Tabla1[[#This Row],[Fecha de rev]])</f>
        <v>1900</v>
      </c>
      <c r="Z1077" s="1" t="str">
        <f>IF(Tabla1[[#This Row],[Bajada]] &lt; 14, "no", "si")</f>
        <v>no</v>
      </c>
      <c r="AF1077" s="1"/>
    </row>
    <row r="1078" spans="1:32" x14ac:dyDescent="0.2">
      <c r="A1078" s="14">
        <v>846</v>
      </c>
      <c r="B1078" s="3" t="s">
        <v>1205</v>
      </c>
      <c r="C1078" s="27" t="s">
        <v>14</v>
      </c>
      <c r="D1078" s="27" t="s">
        <v>404</v>
      </c>
      <c r="E1078" s="27" t="s">
        <v>2849</v>
      </c>
      <c r="F1078" s="4" t="s">
        <v>2850</v>
      </c>
      <c r="G1078" s="4" t="s">
        <v>1232</v>
      </c>
      <c r="H1078" s="4" t="s">
        <v>2692</v>
      </c>
      <c r="I1078" s="27">
        <v>21.010266000000001</v>
      </c>
      <c r="J1078" s="27">
        <v>-101.24072</v>
      </c>
      <c r="K1078" s="3"/>
      <c r="L1078" s="5" t="str">
        <f t="shared" si="35"/>
        <v>Ver en Google Maps</v>
      </c>
      <c r="M1078" s="5">
        <v>1</v>
      </c>
      <c r="O1078" s="1">
        <f>DAY(Tabla1[[#This Row],[Fecha de rev]])</f>
        <v>0</v>
      </c>
      <c r="P1078" s="1">
        <f>MONTH(Tabla1[[#This Row],[Fecha de rev]])</f>
        <v>1</v>
      </c>
      <c r="Q1078" s="1">
        <f>YEAR(Tabla1[[#This Row],[Fecha de rev]])</f>
        <v>1900</v>
      </c>
      <c r="Z1078" s="1" t="str">
        <f>IF(Tabla1[[#This Row],[Bajada]] &lt; 14, "no", "si")</f>
        <v>no</v>
      </c>
      <c r="AF1078" s="1"/>
    </row>
    <row r="1079" spans="1:32" x14ac:dyDescent="0.2">
      <c r="A1079" s="14">
        <v>851</v>
      </c>
      <c r="B1079" s="3" t="s">
        <v>1205</v>
      </c>
      <c r="C1079" s="27" t="s">
        <v>14</v>
      </c>
      <c r="D1079" s="27" t="s">
        <v>404</v>
      </c>
      <c r="E1079" s="27" t="s">
        <v>2851</v>
      </c>
      <c r="F1079" s="4" t="s">
        <v>2852</v>
      </c>
      <c r="G1079" s="4" t="s">
        <v>2978</v>
      </c>
      <c r="H1079" s="4" t="s">
        <v>2692</v>
      </c>
      <c r="I1079" s="27">
        <v>21.010159999999999</v>
      </c>
      <c r="J1079" s="27">
        <v>-101.25991</v>
      </c>
      <c r="K1079" s="3"/>
      <c r="L1079" s="5" t="str">
        <f t="shared" si="35"/>
        <v>Ver en Google Maps</v>
      </c>
      <c r="M1079" s="5">
        <v>1</v>
      </c>
      <c r="O1079" s="1">
        <f>DAY(Tabla1[[#This Row],[Fecha de rev]])</f>
        <v>0</v>
      </c>
      <c r="P1079" s="1">
        <f>MONTH(Tabla1[[#This Row],[Fecha de rev]])</f>
        <v>1</v>
      </c>
      <c r="Q1079" s="1">
        <f>YEAR(Tabla1[[#This Row],[Fecha de rev]])</f>
        <v>1900</v>
      </c>
      <c r="Z1079" s="1" t="str">
        <f>IF(Tabla1[[#This Row],[Bajada]] &lt; 14, "no", "si")</f>
        <v>no</v>
      </c>
      <c r="AF1079" s="1"/>
    </row>
    <row r="1080" spans="1:32" x14ac:dyDescent="0.2">
      <c r="A1080" s="14">
        <v>856</v>
      </c>
      <c r="B1080" s="3" t="s">
        <v>1205</v>
      </c>
      <c r="C1080" s="27" t="s">
        <v>14</v>
      </c>
      <c r="D1080" s="27" t="s">
        <v>404</v>
      </c>
      <c r="E1080" s="27" t="s">
        <v>2853</v>
      </c>
      <c r="F1080" s="4" t="s">
        <v>2854</v>
      </c>
      <c r="G1080" s="4" t="s">
        <v>1232</v>
      </c>
      <c r="H1080" s="4" t="s">
        <v>2692</v>
      </c>
      <c r="I1080" s="27">
        <v>21.003183</v>
      </c>
      <c r="J1080" s="27">
        <v>-101.24348000000001</v>
      </c>
      <c r="K1080" s="3"/>
      <c r="L1080" s="5" t="str">
        <f t="shared" si="35"/>
        <v>Ver en Google Maps</v>
      </c>
      <c r="M1080" s="5">
        <v>2</v>
      </c>
      <c r="O1080" s="1">
        <f>DAY(Tabla1[[#This Row],[Fecha de rev]])</f>
        <v>0</v>
      </c>
      <c r="P1080" s="1">
        <f>MONTH(Tabla1[[#This Row],[Fecha de rev]])</f>
        <v>1</v>
      </c>
      <c r="Q1080" s="1">
        <f>YEAR(Tabla1[[#This Row],[Fecha de rev]])</f>
        <v>1900</v>
      </c>
      <c r="Z1080" s="1" t="str">
        <f>IF(Tabla1[[#This Row],[Bajada]] &lt; 14, "no", "si")</f>
        <v>no</v>
      </c>
      <c r="AF1080" s="1"/>
    </row>
    <row r="1081" spans="1:32" x14ac:dyDescent="0.2">
      <c r="A1081" s="14">
        <v>857</v>
      </c>
      <c r="B1081" s="3" t="s">
        <v>1205</v>
      </c>
      <c r="C1081" s="27" t="s">
        <v>14</v>
      </c>
      <c r="D1081" s="27" t="s">
        <v>404</v>
      </c>
      <c r="E1081" s="27" t="s">
        <v>2855</v>
      </c>
      <c r="F1081" s="4" t="s">
        <v>2856</v>
      </c>
      <c r="G1081" s="4" t="s">
        <v>2980</v>
      </c>
      <c r="H1081" s="4" t="s">
        <v>2692</v>
      </c>
      <c r="I1081" s="27">
        <v>21.013544</v>
      </c>
      <c r="J1081" s="27">
        <v>-101.27430699999999</v>
      </c>
      <c r="K1081" s="3"/>
      <c r="L1081" s="5" t="str">
        <f t="shared" si="35"/>
        <v>Ver en Google Maps</v>
      </c>
      <c r="M1081" s="5">
        <v>2</v>
      </c>
      <c r="O1081" s="1">
        <f>DAY(Tabla1[[#This Row],[Fecha de rev]])</f>
        <v>0</v>
      </c>
      <c r="P1081" s="1">
        <f>MONTH(Tabla1[[#This Row],[Fecha de rev]])</f>
        <v>1</v>
      </c>
      <c r="Q1081" s="1">
        <f>YEAR(Tabla1[[#This Row],[Fecha de rev]])</f>
        <v>1900</v>
      </c>
      <c r="Z1081" s="1" t="str">
        <f>IF(Tabla1[[#This Row],[Bajada]] &lt; 14, "no", "si")</f>
        <v>no</v>
      </c>
      <c r="AF1081" s="1"/>
    </row>
    <row r="1082" spans="1:32" x14ac:dyDescent="0.2">
      <c r="A1082" s="14">
        <v>858</v>
      </c>
      <c r="B1082" s="3" t="s">
        <v>1205</v>
      </c>
      <c r="C1082" s="27" t="s">
        <v>14</v>
      </c>
      <c r="D1082" s="27" t="s">
        <v>404</v>
      </c>
      <c r="E1082" s="27" t="s">
        <v>2857</v>
      </c>
      <c r="F1082" s="4" t="s">
        <v>2858</v>
      </c>
      <c r="G1082" s="4" t="s">
        <v>2967</v>
      </c>
      <c r="H1082" s="4" t="s">
        <v>2692</v>
      </c>
      <c r="I1082" s="27">
        <v>20.997990000000001</v>
      </c>
      <c r="J1082" s="27">
        <v>-101.28736000000001</v>
      </c>
      <c r="K1082" s="3"/>
      <c r="L1082" s="5" t="str">
        <f t="shared" si="35"/>
        <v>Ver en Google Maps</v>
      </c>
      <c r="M1082" s="5">
        <v>1</v>
      </c>
      <c r="O1082" s="1">
        <f>DAY(Tabla1[[#This Row],[Fecha de rev]])</f>
        <v>0</v>
      </c>
      <c r="P1082" s="1">
        <f>MONTH(Tabla1[[#This Row],[Fecha de rev]])</f>
        <v>1</v>
      </c>
      <c r="Q1082" s="1">
        <f>YEAR(Tabla1[[#This Row],[Fecha de rev]])</f>
        <v>1900</v>
      </c>
      <c r="Z1082" s="1" t="str">
        <f>IF(Tabla1[[#This Row],[Bajada]] &lt; 14, "no", "si")</f>
        <v>no</v>
      </c>
      <c r="AF1082" s="1"/>
    </row>
    <row r="1083" spans="1:32" x14ac:dyDescent="0.2">
      <c r="A1083" s="14">
        <v>859</v>
      </c>
      <c r="B1083" s="3" t="s">
        <v>1205</v>
      </c>
      <c r="C1083" s="27" t="s">
        <v>429</v>
      </c>
      <c r="D1083" s="27" t="s">
        <v>336</v>
      </c>
      <c r="E1083" s="27" t="s">
        <v>2859</v>
      </c>
      <c r="F1083" s="4" t="s">
        <v>2860</v>
      </c>
      <c r="G1083" s="4" t="s">
        <v>3007</v>
      </c>
      <c r="H1083" s="4" t="s">
        <v>2692</v>
      </c>
      <c r="I1083" s="27">
        <v>20.94624</v>
      </c>
      <c r="J1083" s="27">
        <v>-101.29156999999999</v>
      </c>
      <c r="K1083" s="3"/>
      <c r="L1083" s="5" t="str">
        <f t="shared" si="35"/>
        <v>Ver en Google Maps</v>
      </c>
      <c r="M1083" s="5">
        <v>2</v>
      </c>
      <c r="O1083" s="1">
        <f>DAY(Tabla1[[#This Row],[Fecha de rev]])</f>
        <v>0</v>
      </c>
      <c r="P1083" s="1">
        <f>MONTH(Tabla1[[#This Row],[Fecha de rev]])</f>
        <v>1</v>
      </c>
      <c r="Q1083" s="1">
        <f>YEAR(Tabla1[[#This Row],[Fecha de rev]])</f>
        <v>1900</v>
      </c>
      <c r="Z1083" s="1" t="str">
        <f>IF(Tabla1[[#This Row],[Bajada]] &lt; 14, "no", "si")</f>
        <v>no</v>
      </c>
      <c r="AF1083" s="1"/>
    </row>
    <row r="1084" spans="1:32" x14ac:dyDescent="0.2">
      <c r="A1084" s="14">
        <v>860</v>
      </c>
      <c r="B1084" s="3" t="s">
        <v>1205</v>
      </c>
      <c r="C1084" s="27" t="s">
        <v>14</v>
      </c>
      <c r="D1084" s="27" t="s">
        <v>404</v>
      </c>
      <c r="E1084" s="27" t="s">
        <v>2861</v>
      </c>
      <c r="F1084" s="4" t="s">
        <v>2862</v>
      </c>
      <c r="G1084" s="4" t="s">
        <v>2975</v>
      </c>
      <c r="H1084" s="4" t="s">
        <v>2692</v>
      </c>
      <c r="I1084" s="27">
        <v>20.987966</v>
      </c>
      <c r="J1084" s="27">
        <v>-101.28432599999999</v>
      </c>
      <c r="K1084" s="3" t="s">
        <v>139</v>
      </c>
      <c r="L1084" s="5" t="str">
        <f t="shared" si="35"/>
        <v>Ver en Google Maps</v>
      </c>
      <c r="M1084" s="5">
        <v>1</v>
      </c>
      <c r="N1084" s="7"/>
      <c r="O1084" s="1">
        <f>DAY(Tabla1[[#This Row],[Fecha de rev]])</f>
        <v>0</v>
      </c>
      <c r="P1084" s="1">
        <f>MONTH(Tabla1[[#This Row],[Fecha de rev]])</f>
        <v>1</v>
      </c>
      <c r="Q1084" s="1">
        <f>YEAR(Tabla1[[#This Row],[Fecha de rev]])</f>
        <v>1900</v>
      </c>
      <c r="R1084" s="1">
        <v>2</v>
      </c>
      <c r="S1084" s="1" t="s">
        <v>138</v>
      </c>
      <c r="T1084" s="1" t="s">
        <v>138</v>
      </c>
      <c r="U1084" s="1" t="s">
        <v>138</v>
      </c>
      <c r="V1084" s="1" t="s">
        <v>138</v>
      </c>
      <c r="W1084" s="1" t="s">
        <v>138</v>
      </c>
      <c r="X1084" s="1" t="s">
        <v>138</v>
      </c>
      <c r="Y1084" s="1" t="s">
        <v>138</v>
      </c>
      <c r="Z1084" s="1" t="str">
        <f>IF(Tabla1[[#This Row],[Bajada]] &lt; 14, "no", "si")</f>
        <v>no</v>
      </c>
      <c r="AC1084" s="2" t="s">
        <v>968</v>
      </c>
      <c r="AD1084" s="2" t="s">
        <v>2437</v>
      </c>
      <c r="AE1084" s="1">
        <f t="shared" si="34"/>
        <v>7</v>
      </c>
      <c r="AF1084" s="1"/>
    </row>
    <row r="1085" spans="1:32" x14ac:dyDescent="0.2">
      <c r="A1085" s="14">
        <v>861</v>
      </c>
      <c r="B1085" s="3" t="s">
        <v>1205</v>
      </c>
      <c r="C1085" s="27" t="s">
        <v>18</v>
      </c>
      <c r="D1085" s="27" t="s">
        <v>404</v>
      </c>
      <c r="E1085" s="27" t="s">
        <v>2863</v>
      </c>
      <c r="F1085" s="4" t="s">
        <v>2864</v>
      </c>
      <c r="G1085" s="4" t="s">
        <v>1106</v>
      </c>
      <c r="H1085" s="4" t="s">
        <v>2692</v>
      </c>
      <c r="I1085" s="27">
        <v>21.015574000000001</v>
      </c>
      <c r="J1085" s="27">
        <v>-101.25327299999999</v>
      </c>
      <c r="K1085" s="3" t="s">
        <v>139</v>
      </c>
      <c r="L1085" s="5" t="str">
        <f t="shared" si="35"/>
        <v>Ver en Google Maps</v>
      </c>
      <c r="M1085" s="5">
        <v>1</v>
      </c>
      <c r="O1085" s="1">
        <f>DAY(Tabla1[[#This Row],[Fecha de rev]])</f>
        <v>0</v>
      </c>
      <c r="P1085" s="1">
        <f>MONTH(Tabla1[[#This Row],[Fecha de rev]])</f>
        <v>1</v>
      </c>
      <c r="Q1085" s="1">
        <f>YEAR(Tabla1[[#This Row],[Fecha de rev]])</f>
        <v>1900</v>
      </c>
      <c r="R1085" s="1">
        <v>2</v>
      </c>
      <c r="S1085" s="1" t="s">
        <v>138</v>
      </c>
      <c r="T1085" s="1" t="s">
        <v>138</v>
      </c>
      <c r="U1085" s="1" t="s">
        <v>138</v>
      </c>
      <c r="V1085" s="1" t="s">
        <v>138</v>
      </c>
      <c r="W1085" s="1" t="s">
        <v>138</v>
      </c>
      <c r="X1085" s="1" t="s">
        <v>138</v>
      </c>
      <c r="Y1085" s="1" t="s">
        <v>138</v>
      </c>
      <c r="Z1085" s="1" t="str">
        <f>IF(Tabla1[[#This Row],[Bajada]] &lt; 14, "no", "si")</f>
        <v>no</v>
      </c>
      <c r="AE1085" s="1">
        <f t="shared" si="34"/>
        <v>7</v>
      </c>
      <c r="AF1085" s="1"/>
    </row>
    <row r="1086" spans="1:32" x14ac:dyDescent="0.2">
      <c r="A1086" s="14">
        <v>865</v>
      </c>
      <c r="B1086" s="3" t="s">
        <v>1205</v>
      </c>
      <c r="C1086" s="27" t="s">
        <v>14</v>
      </c>
      <c r="D1086" s="27" t="s">
        <v>735</v>
      </c>
      <c r="E1086" s="27" t="s">
        <v>2865</v>
      </c>
      <c r="F1086" s="4" t="s">
        <v>2866</v>
      </c>
      <c r="G1086" s="4" t="s">
        <v>2967</v>
      </c>
      <c r="H1086" s="4" t="s">
        <v>2692</v>
      </c>
      <c r="I1086" s="27">
        <v>21.004021000000002</v>
      </c>
      <c r="J1086" s="27">
        <v>-101.285721</v>
      </c>
      <c r="K1086" s="3" t="s">
        <v>139</v>
      </c>
      <c r="L1086" s="5" t="str">
        <f t="shared" si="35"/>
        <v>Ver en Google Maps</v>
      </c>
      <c r="M1086" s="5">
        <v>2</v>
      </c>
      <c r="N1086" s="7"/>
      <c r="O1086" s="1">
        <f>DAY(Tabla1[[#This Row],[Fecha de rev]])</f>
        <v>0</v>
      </c>
      <c r="P1086" s="1">
        <f>MONTH(Tabla1[[#This Row],[Fecha de rev]])</f>
        <v>1</v>
      </c>
      <c r="Q1086" s="1">
        <f>YEAR(Tabla1[[#This Row],[Fecha de rev]])</f>
        <v>1900</v>
      </c>
      <c r="R1086" s="1">
        <v>2</v>
      </c>
      <c r="S1086" s="1" t="s">
        <v>138</v>
      </c>
      <c r="T1086" s="1" t="s">
        <v>138</v>
      </c>
      <c r="U1086" s="1" t="s">
        <v>138</v>
      </c>
      <c r="V1086" s="1" t="s">
        <v>138</v>
      </c>
      <c r="W1086" s="1" t="s">
        <v>138</v>
      </c>
      <c r="X1086" s="1" t="s">
        <v>138</v>
      </c>
      <c r="Y1086" s="1" t="s">
        <v>138</v>
      </c>
      <c r="Z1086" s="1" t="str">
        <f>IF(Tabla1[[#This Row],[Bajada]] &lt; 14, "no", "si")</f>
        <v>no</v>
      </c>
      <c r="AC1086" s="2" t="s">
        <v>1413</v>
      </c>
      <c r="AD1086" s="2" t="s">
        <v>2437</v>
      </c>
      <c r="AE1086" s="1">
        <f t="shared" si="34"/>
        <v>7</v>
      </c>
      <c r="AF1086" s="1"/>
    </row>
    <row r="1087" spans="1:32" x14ac:dyDescent="0.2">
      <c r="A1087" s="14">
        <v>877</v>
      </c>
      <c r="B1087" s="3" t="s">
        <v>1205</v>
      </c>
      <c r="C1087" s="27" t="s">
        <v>14</v>
      </c>
      <c r="D1087" s="27" t="s">
        <v>404</v>
      </c>
      <c r="E1087" s="27" t="s">
        <v>2867</v>
      </c>
      <c r="F1087" s="4" t="s">
        <v>2868</v>
      </c>
      <c r="G1087" s="4" t="s">
        <v>3008</v>
      </c>
      <c r="H1087" s="4" t="s">
        <v>2692</v>
      </c>
      <c r="I1087" s="27">
        <v>21.012986999999999</v>
      </c>
      <c r="J1087" s="27">
        <v>-101.26099499999999</v>
      </c>
      <c r="K1087" s="3"/>
      <c r="L1087" s="5" t="str">
        <f t="shared" si="35"/>
        <v>Ver en Google Maps</v>
      </c>
      <c r="M1087" s="5">
        <v>1</v>
      </c>
      <c r="O1087" s="1">
        <f>DAY(Tabla1[[#This Row],[Fecha de rev]])</f>
        <v>0</v>
      </c>
      <c r="P1087" s="1">
        <f>MONTH(Tabla1[[#This Row],[Fecha de rev]])</f>
        <v>1</v>
      </c>
      <c r="Q1087" s="1">
        <f>YEAR(Tabla1[[#This Row],[Fecha de rev]])</f>
        <v>1900</v>
      </c>
      <c r="Z1087" s="1" t="str">
        <f>IF(Tabla1[[#This Row],[Bajada]] &lt; 14, "no", "si")</f>
        <v>no</v>
      </c>
      <c r="AF1087" s="1"/>
    </row>
    <row r="1088" spans="1:32" x14ac:dyDescent="0.2">
      <c r="A1088" s="14">
        <v>878</v>
      </c>
      <c r="B1088" s="3" t="s">
        <v>1205</v>
      </c>
      <c r="C1088" s="27" t="s">
        <v>14</v>
      </c>
      <c r="D1088" s="27" t="s">
        <v>404</v>
      </c>
      <c r="E1088" s="27" t="s">
        <v>2869</v>
      </c>
      <c r="F1088" s="4" t="s">
        <v>2870</v>
      </c>
      <c r="G1088" s="4" t="s">
        <v>3009</v>
      </c>
      <c r="H1088" s="4" t="s">
        <v>2692</v>
      </c>
      <c r="I1088" s="27">
        <v>20.987864999999999</v>
      </c>
      <c r="J1088" s="27">
        <v>-101.28378600000001</v>
      </c>
      <c r="K1088" s="3" t="s">
        <v>139</v>
      </c>
      <c r="L1088" s="5" t="str">
        <f t="shared" si="35"/>
        <v>Ver en Google Maps</v>
      </c>
      <c r="M1088" s="5">
        <v>1</v>
      </c>
      <c r="N1088" s="7"/>
      <c r="O1088" s="1">
        <f>DAY(Tabla1[[#This Row],[Fecha de rev]])</f>
        <v>0</v>
      </c>
      <c r="P1088" s="1">
        <f>MONTH(Tabla1[[#This Row],[Fecha de rev]])</f>
        <v>1</v>
      </c>
      <c r="Q1088" s="1">
        <f>YEAR(Tabla1[[#This Row],[Fecha de rev]])</f>
        <v>1900</v>
      </c>
      <c r="R1088" s="1">
        <v>2</v>
      </c>
      <c r="S1088" s="1" t="s">
        <v>138</v>
      </c>
      <c r="T1088" s="1" t="s">
        <v>138</v>
      </c>
      <c r="U1088" s="1" t="s">
        <v>138</v>
      </c>
      <c r="V1088" s="1" t="s">
        <v>138</v>
      </c>
      <c r="W1088" s="1" t="s">
        <v>138</v>
      </c>
      <c r="X1088" s="1" t="s">
        <v>138</v>
      </c>
      <c r="Y1088" s="1" t="s">
        <v>138</v>
      </c>
      <c r="Z1088" s="1" t="str">
        <f>IF(Tabla1[[#This Row],[Bajada]] &lt; 14, "no", "si")</f>
        <v>no</v>
      </c>
      <c r="AC1088" s="2" t="s">
        <v>968</v>
      </c>
      <c r="AD1088" s="2" t="s">
        <v>2437</v>
      </c>
      <c r="AE1088" s="1">
        <f t="shared" si="34"/>
        <v>7</v>
      </c>
      <c r="AF1088" s="1"/>
    </row>
    <row r="1089" spans="1:32" x14ac:dyDescent="0.2">
      <c r="A1089" s="14">
        <v>879</v>
      </c>
      <c r="B1089" s="3" t="s">
        <v>1205</v>
      </c>
      <c r="C1089" s="27" t="s">
        <v>14</v>
      </c>
      <c r="D1089" s="27" t="s">
        <v>404</v>
      </c>
      <c r="E1089" s="27" t="s">
        <v>2871</v>
      </c>
      <c r="F1089" s="4" t="s">
        <v>2872</v>
      </c>
      <c r="G1089" s="4" t="s">
        <v>2967</v>
      </c>
      <c r="H1089" s="4" t="s">
        <v>2692</v>
      </c>
      <c r="I1089" s="27">
        <v>21.0122</v>
      </c>
      <c r="J1089" s="27">
        <v>-101.27500000000001</v>
      </c>
      <c r="K1089" s="3"/>
      <c r="L1089" s="5" t="str">
        <f t="shared" si="35"/>
        <v>Ver en Google Maps</v>
      </c>
      <c r="M1089" s="5">
        <v>2</v>
      </c>
      <c r="O1089" s="1">
        <f>DAY(Tabla1[[#This Row],[Fecha de rev]])</f>
        <v>0</v>
      </c>
      <c r="P1089" s="1">
        <f>MONTH(Tabla1[[#This Row],[Fecha de rev]])</f>
        <v>1</v>
      </c>
      <c r="Q1089" s="1">
        <f>YEAR(Tabla1[[#This Row],[Fecha de rev]])</f>
        <v>1900</v>
      </c>
      <c r="Z1089" s="1" t="str">
        <f>IF(Tabla1[[#This Row],[Bajada]] &lt; 14, "no", "si")</f>
        <v>no</v>
      </c>
      <c r="AF1089" s="1"/>
    </row>
    <row r="1090" spans="1:32" x14ac:dyDescent="0.2">
      <c r="A1090" s="14">
        <v>893</v>
      </c>
      <c r="B1090" s="3" t="s">
        <v>1205</v>
      </c>
      <c r="C1090" s="27" t="s">
        <v>429</v>
      </c>
      <c r="D1090" s="27" t="s">
        <v>15</v>
      </c>
      <c r="E1090" s="27" t="s">
        <v>2873</v>
      </c>
      <c r="F1090" s="4" t="s">
        <v>2874</v>
      </c>
      <c r="G1090" s="4" t="s">
        <v>3002</v>
      </c>
      <c r="H1090" s="4" t="s">
        <v>2692</v>
      </c>
      <c r="I1090" s="27">
        <v>21.005870999999999</v>
      </c>
      <c r="J1090" s="27">
        <v>-101.24755999999999</v>
      </c>
      <c r="K1090" s="3"/>
      <c r="L1090" s="5" t="str">
        <f t="shared" si="35"/>
        <v>Ver en Google Maps</v>
      </c>
      <c r="M1090" s="5">
        <v>1</v>
      </c>
      <c r="O1090" s="1">
        <f>DAY(Tabla1[[#This Row],[Fecha de rev]])</f>
        <v>0</v>
      </c>
      <c r="P1090" s="1">
        <f>MONTH(Tabla1[[#This Row],[Fecha de rev]])</f>
        <v>1</v>
      </c>
      <c r="Q1090" s="1">
        <f>YEAR(Tabla1[[#This Row],[Fecha de rev]])</f>
        <v>1900</v>
      </c>
      <c r="Z1090" s="1" t="str">
        <f>IF(Tabla1[[#This Row],[Bajada]] &lt; 14, "no", "si")</f>
        <v>no</v>
      </c>
      <c r="AF1090" s="1"/>
    </row>
    <row r="1091" spans="1:32" x14ac:dyDescent="0.2">
      <c r="A1091" s="14">
        <v>896</v>
      </c>
      <c r="B1091" s="3" t="s">
        <v>1205</v>
      </c>
      <c r="C1091" s="27" t="s">
        <v>14</v>
      </c>
      <c r="D1091" s="27" t="s">
        <v>404</v>
      </c>
      <c r="E1091" s="27" t="s">
        <v>2875</v>
      </c>
      <c r="F1091" s="4" t="s">
        <v>2876</v>
      </c>
      <c r="G1091" s="4" t="s">
        <v>2967</v>
      </c>
      <c r="H1091" s="4" t="s">
        <v>2692</v>
      </c>
      <c r="I1091" s="27">
        <v>20.995384999999999</v>
      </c>
      <c r="J1091" s="27">
        <v>-101.290575</v>
      </c>
      <c r="K1091" s="3" t="s">
        <v>139</v>
      </c>
      <c r="L1091" s="5" t="str">
        <f t="shared" si="35"/>
        <v>Ver en Google Maps</v>
      </c>
      <c r="M1091" s="5">
        <v>1</v>
      </c>
      <c r="N1091" s="7"/>
      <c r="O1091" s="1">
        <f>DAY(Tabla1[[#This Row],[Fecha de rev]])</f>
        <v>0</v>
      </c>
      <c r="P1091" s="1">
        <f>MONTH(Tabla1[[#This Row],[Fecha de rev]])</f>
        <v>1</v>
      </c>
      <c r="Q1091" s="1">
        <f>YEAR(Tabla1[[#This Row],[Fecha de rev]])</f>
        <v>1900</v>
      </c>
      <c r="R1091" s="1">
        <v>2</v>
      </c>
      <c r="S1091" s="1" t="s">
        <v>138</v>
      </c>
      <c r="T1091" s="1" t="s">
        <v>138</v>
      </c>
      <c r="U1091" s="1" t="s">
        <v>138</v>
      </c>
      <c r="V1091" s="1" t="s">
        <v>138</v>
      </c>
      <c r="W1091" s="1" t="s">
        <v>138</v>
      </c>
      <c r="X1091" s="1" t="s">
        <v>138</v>
      </c>
      <c r="Y1091" s="1" t="s">
        <v>138</v>
      </c>
      <c r="Z1091" s="1" t="str">
        <f>IF(Tabla1[[#This Row],[Bajada]] &lt; 14, "no", "si")</f>
        <v>no</v>
      </c>
      <c r="AC1091" s="2" t="s">
        <v>968</v>
      </c>
      <c r="AD1091" s="2" t="s">
        <v>2437</v>
      </c>
      <c r="AE1091" s="1">
        <f t="shared" si="34"/>
        <v>7</v>
      </c>
      <c r="AF1091" s="1"/>
    </row>
    <row r="1092" spans="1:32" x14ac:dyDescent="0.2">
      <c r="A1092" s="14">
        <v>899</v>
      </c>
      <c r="B1092" s="3" t="s">
        <v>1205</v>
      </c>
      <c r="C1092" s="27" t="s">
        <v>14</v>
      </c>
      <c r="D1092" s="27" t="s">
        <v>404</v>
      </c>
      <c r="E1092" s="27" t="s">
        <v>2877</v>
      </c>
      <c r="F1092" s="4" t="s">
        <v>2878</v>
      </c>
      <c r="G1092" s="4" t="s">
        <v>2969</v>
      </c>
      <c r="H1092" s="4" t="s">
        <v>2692</v>
      </c>
      <c r="I1092" s="27">
        <v>21.013662</v>
      </c>
      <c r="J1092" s="27">
        <v>-101.271931</v>
      </c>
      <c r="K1092" s="3"/>
      <c r="L1092" s="5" t="str">
        <f t="shared" si="35"/>
        <v>Ver en Google Maps</v>
      </c>
      <c r="M1092" s="5">
        <v>1</v>
      </c>
      <c r="O1092" s="1">
        <f>DAY(Tabla1[[#This Row],[Fecha de rev]])</f>
        <v>0</v>
      </c>
      <c r="P1092" s="1">
        <f>MONTH(Tabla1[[#This Row],[Fecha de rev]])</f>
        <v>1</v>
      </c>
      <c r="Q1092" s="1">
        <f>YEAR(Tabla1[[#This Row],[Fecha de rev]])</f>
        <v>1900</v>
      </c>
      <c r="Z1092" s="1" t="str">
        <f>IF(Tabla1[[#This Row],[Bajada]] &lt; 14, "no", "si")</f>
        <v>no</v>
      </c>
      <c r="AF1092" s="1"/>
    </row>
    <row r="1093" spans="1:32" x14ac:dyDescent="0.2">
      <c r="A1093" s="14">
        <v>901</v>
      </c>
      <c r="B1093" s="3" t="s">
        <v>1205</v>
      </c>
      <c r="C1093" s="27" t="s">
        <v>14</v>
      </c>
      <c r="D1093" s="27" t="s">
        <v>404</v>
      </c>
      <c r="E1093" s="27" t="s">
        <v>2879</v>
      </c>
      <c r="F1093" s="4" t="s">
        <v>2880</v>
      </c>
      <c r="G1093" s="4" t="s">
        <v>2967</v>
      </c>
      <c r="H1093" s="4" t="s">
        <v>2692</v>
      </c>
      <c r="I1093" s="27">
        <v>20.985609</v>
      </c>
      <c r="J1093" s="27">
        <v>-101.285455</v>
      </c>
      <c r="K1093" s="3" t="s">
        <v>3058</v>
      </c>
      <c r="L1093" s="5" t="str">
        <f t="shared" si="35"/>
        <v>Ver en Google Maps</v>
      </c>
      <c r="M1093" s="5">
        <v>1</v>
      </c>
      <c r="O1093" s="1">
        <f>DAY(Tabla1[[#This Row],[Fecha de rev]])</f>
        <v>0</v>
      </c>
      <c r="P1093" s="1">
        <f>MONTH(Tabla1[[#This Row],[Fecha de rev]])</f>
        <v>1</v>
      </c>
      <c r="Q1093" s="1">
        <f>YEAR(Tabla1[[#This Row],[Fecha de rev]])</f>
        <v>1900</v>
      </c>
      <c r="Z1093" s="1" t="str">
        <f>IF(Tabla1[[#This Row],[Bajada]] &lt; 14, "no", "si")</f>
        <v>no</v>
      </c>
      <c r="AE1093" s="1">
        <f t="shared" si="34"/>
        <v>0</v>
      </c>
      <c r="AF1093" s="1"/>
    </row>
    <row r="1094" spans="1:32" x14ac:dyDescent="0.2">
      <c r="A1094" s="14">
        <v>907</v>
      </c>
      <c r="B1094" s="3" t="s">
        <v>1205</v>
      </c>
      <c r="C1094" s="27" t="s">
        <v>14</v>
      </c>
      <c r="D1094" s="27" t="s">
        <v>404</v>
      </c>
      <c r="E1094" s="27" t="s">
        <v>2881</v>
      </c>
      <c r="F1094" s="4" t="s">
        <v>2870</v>
      </c>
      <c r="G1094" s="4" t="s">
        <v>3009</v>
      </c>
      <c r="H1094" s="4" t="s">
        <v>2692</v>
      </c>
      <c r="I1094" s="27">
        <v>20.987929000000001</v>
      </c>
      <c r="J1094" s="27">
        <v>-101.28359399999999</v>
      </c>
      <c r="K1094" s="3" t="s">
        <v>139</v>
      </c>
      <c r="L1094" s="5" t="str">
        <f t="shared" si="35"/>
        <v>Ver en Google Maps</v>
      </c>
      <c r="M1094" s="5">
        <v>1</v>
      </c>
      <c r="N1094" s="7"/>
      <c r="O1094" s="1">
        <f>DAY(Tabla1[[#This Row],[Fecha de rev]])</f>
        <v>0</v>
      </c>
      <c r="P1094" s="1">
        <f>MONTH(Tabla1[[#This Row],[Fecha de rev]])</f>
        <v>1</v>
      </c>
      <c r="Q1094" s="1">
        <f>YEAR(Tabla1[[#This Row],[Fecha de rev]])</f>
        <v>1900</v>
      </c>
      <c r="R1094" s="1">
        <v>2</v>
      </c>
      <c r="S1094" s="1" t="s">
        <v>138</v>
      </c>
      <c r="T1094" s="1" t="s">
        <v>138</v>
      </c>
      <c r="U1094" s="1" t="s">
        <v>138</v>
      </c>
      <c r="V1094" s="1" t="s">
        <v>138</v>
      </c>
      <c r="W1094" s="1" t="s">
        <v>138</v>
      </c>
      <c r="X1094" s="1" t="s">
        <v>138</v>
      </c>
      <c r="Y1094" s="1" t="s">
        <v>138</v>
      </c>
      <c r="Z1094" s="1" t="str">
        <f>IF(Tabla1[[#This Row],[Bajada]] &lt; 14, "no", "si")</f>
        <v>no</v>
      </c>
      <c r="AC1094" s="2" t="s">
        <v>3031</v>
      </c>
      <c r="AD1094" s="2" t="s">
        <v>2437</v>
      </c>
      <c r="AE1094" s="1">
        <f t="shared" si="34"/>
        <v>7</v>
      </c>
      <c r="AF1094" s="1"/>
    </row>
    <row r="1095" spans="1:32" x14ac:dyDescent="0.2">
      <c r="A1095" s="14">
        <v>908</v>
      </c>
      <c r="B1095" s="3" t="s">
        <v>1205</v>
      </c>
      <c r="C1095" s="27" t="s">
        <v>14</v>
      </c>
      <c r="D1095" s="27" t="s">
        <v>404</v>
      </c>
      <c r="E1095" s="27" t="s">
        <v>2882</v>
      </c>
      <c r="F1095" s="4" t="s">
        <v>2883</v>
      </c>
      <c r="G1095" s="4" t="s">
        <v>2651</v>
      </c>
      <c r="H1095" s="4" t="s">
        <v>2692</v>
      </c>
      <c r="I1095" s="27">
        <v>21.028261000000001</v>
      </c>
      <c r="J1095" s="27">
        <v>-101.261703</v>
      </c>
      <c r="K1095" s="3"/>
      <c r="L1095" s="5" t="str">
        <f t="shared" si="35"/>
        <v>Ver en Google Maps</v>
      </c>
      <c r="M1095" s="5">
        <v>1</v>
      </c>
      <c r="O1095" s="1">
        <f>DAY(Tabla1[[#This Row],[Fecha de rev]])</f>
        <v>0</v>
      </c>
      <c r="P1095" s="1">
        <f>MONTH(Tabla1[[#This Row],[Fecha de rev]])</f>
        <v>1</v>
      </c>
      <c r="Q1095" s="1">
        <f>YEAR(Tabla1[[#This Row],[Fecha de rev]])</f>
        <v>1900</v>
      </c>
      <c r="Z1095" s="1" t="str">
        <f>IF(Tabla1[[#This Row],[Bajada]] &lt; 14, "no", "si")</f>
        <v>no</v>
      </c>
      <c r="AF1095" s="1"/>
    </row>
    <row r="1096" spans="1:32" x14ac:dyDescent="0.2">
      <c r="A1096" s="14">
        <v>910</v>
      </c>
      <c r="B1096" s="3" t="s">
        <v>1205</v>
      </c>
      <c r="C1096" s="27" t="s">
        <v>14</v>
      </c>
      <c r="D1096" s="27" t="s">
        <v>404</v>
      </c>
      <c r="E1096" s="27" t="s">
        <v>2884</v>
      </c>
      <c r="F1096" s="4" t="s">
        <v>2885</v>
      </c>
      <c r="G1096" s="4" t="s">
        <v>2651</v>
      </c>
      <c r="H1096" s="4" t="s">
        <v>2692</v>
      </c>
      <c r="I1096" s="27">
        <v>21.027868999999999</v>
      </c>
      <c r="J1096" s="27">
        <v>-101.260209</v>
      </c>
      <c r="K1096" s="3"/>
      <c r="L1096" s="5" t="str">
        <f t="shared" si="35"/>
        <v>Ver en Google Maps</v>
      </c>
      <c r="M1096" s="5">
        <v>1</v>
      </c>
      <c r="O1096" s="1">
        <f>DAY(Tabla1[[#This Row],[Fecha de rev]])</f>
        <v>0</v>
      </c>
      <c r="P1096" s="1">
        <f>MONTH(Tabla1[[#This Row],[Fecha de rev]])</f>
        <v>1</v>
      </c>
      <c r="Q1096" s="1">
        <f>YEAR(Tabla1[[#This Row],[Fecha de rev]])</f>
        <v>1900</v>
      </c>
      <c r="Z1096" s="1" t="str">
        <f>IF(Tabla1[[#This Row],[Bajada]] &lt; 14, "no", "si")</f>
        <v>no</v>
      </c>
      <c r="AF1096" s="1"/>
    </row>
    <row r="1097" spans="1:32" x14ac:dyDescent="0.2">
      <c r="A1097" s="14">
        <v>913</v>
      </c>
      <c r="B1097" s="3" t="s">
        <v>1205</v>
      </c>
      <c r="C1097" s="27" t="s">
        <v>14</v>
      </c>
      <c r="D1097" s="27" t="s">
        <v>404</v>
      </c>
      <c r="E1097" s="27" t="s">
        <v>2886</v>
      </c>
      <c r="F1097" s="4" t="s">
        <v>2887</v>
      </c>
      <c r="G1097" s="4" t="s">
        <v>2997</v>
      </c>
      <c r="H1097" s="4" t="s">
        <v>2692</v>
      </c>
      <c r="I1097" s="27">
        <v>21.012329999999999</v>
      </c>
      <c r="J1097" s="27">
        <v>-101.28182700000001</v>
      </c>
      <c r="K1097" s="3" t="s">
        <v>139</v>
      </c>
      <c r="L1097" s="5" t="str">
        <f t="shared" si="35"/>
        <v>Ver en Google Maps</v>
      </c>
      <c r="M1097" s="5">
        <v>1</v>
      </c>
      <c r="N1097" s="7"/>
      <c r="O1097" s="1">
        <f>DAY(Tabla1[[#This Row],[Fecha de rev]])</f>
        <v>0</v>
      </c>
      <c r="P1097" s="1">
        <f>MONTH(Tabla1[[#This Row],[Fecha de rev]])</f>
        <v>1</v>
      </c>
      <c r="Q1097" s="1">
        <f>YEAR(Tabla1[[#This Row],[Fecha de rev]])</f>
        <v>1900</v>
      </c>
      <c r="R1097" s="1">
        <v>2</v>
      </c>
      <c r="S1097" s="1" t="s">
        <v>138</v>
      </c>
      <c r="T1097" s="1" t="s">
        <v>138</v>
      </c>
      <c r="U1097" s="1" t="s">
        <v>138</v>
      </c>
      <c r="V1097" s="1" t="s">
        <v>138</v>
      </c>
      <c r="W1097" s="1" t="s">
        <v>138</v>
      </c>
      <c r="X1097" s="1" t="s">
        <v>138</v>
      </c>
      <c r="Y1097" s="1" t="s">
        <v>138</v>
      </c>
      <c r="Z1097" s="1" t="str">
        <f>IF(Tabla1[[#This Row],[Bajada]] &lt; 14, "no", "si")</f>
        <v>no</v>
      </c>
      <c r="AC1097" s="2" t="s">
        <v>968</v>
      </c>
      <c r="AD1097" s="2" t="s">
        <v>2437</v>
      </c>
      <c r="AE1097" s="1">
        <f t="shared" ref="AE1097:AE1138" si="36">COUNTIF(S1097:Z1097, "si")</f>
        <v>7</v>
      </c>
      <c r="AF1097" s="1"/>
    </row>
    <row r="1098" spans="1:32" x14ac:dyDescent="0.2">
      <c r="A1098" s="14">
        <v>915</v>
      </c>
      <c r="B1098" s="3" t="s">
        <v>1205</v>
      </c>
      <c r="C1098" s="27" t="s">
        <v>14</v>
      </c>
      <c r="D1098" s="27" t="s">
        <v>404</v>
      </c>
      <c r="E1098" s="27" t="s">
        <v>2888</v>
      </c>
      <c r="F1098" s="4" t="s">
        <v>2889</v>
      </c>
      <c r="G1098" s="4" t="s">
        <v>3010</v>
      </c>
      <c r="H1098" s="4" t="s">
        <v>2692</v>
      </c>
      <c r="I1098" s="27">
        <v>21.014192000000001</v>
      </c>
      <c r="J1098" s="27">
        <v>-101.246546</v>
      </c>
      <c r="K1098" s="3"/>
      <c r="L1098" s="5" t="str">
        <f t="shared" si="35"/>
        <v>Ver en Google Maps</v>
      </c>
      <c r="M1098" s="5">
        <v>1</v>
      </c>
      <c r="O1098" s="1">
        <f>DAY(Tabla1[[#This Row],[Fecha de rev]])</f>
        <v>0</v>
      </c>
      <c r="P1098" s="1">
        <f>MONTH(Tabla1[[#This Row],[Fecha de rev]])</f>
        <v>1</v>
      </c>
      <c r="Q1098" s="1">
        <f>YEAR(Tabla1[[#This Row],[Fecha de rev]])</f>
        <v>1900</v>
      </c>
      <c r="Z1098" s="1" t="str">
        <f>IF(Tabla1[[#This Row],[Bajada]] &lt; 14, "no", "si")</f>
        <v>no</v>
      </c>
      <c r="AF1098" s="1"/>
    </row>
    <row r="1099" spans="1:32" x14ac:dyDescent="0.2">
      <c r="A1099" s="14">
        <v>918</v>
      </c>
      <c r="B1099" s="3" t="s">
        <v>1205</v>
      </c>
      <c r="C1099" s="27" t="s">
        <v>14</v>
      </c>
      <c r="D1099" s="27" t="s">
        <v>404</v>
      </c>
      <c r="E1099" s="27" t="s">
        <v>2890</v>
      </c>
      <c r="F1099" s="4" t="s">
        <v>2818</v>
      </c>
      <c r="G1099" s="4" t="s">
        <v>2971</v>
      </c>
      <c r="H1099" s="4" t="s">
        <v>2692</v>
      </c>
      <c r="I1099" s="27">
        <v>21.011520000000001</v>
      </c>
      <c r="J1099" s="27">
        <v>-101.26165</v>
      </c>
      <c r="K1099" s="3"/>
      <c r="L1099" s="5" t="str">
        <f t="shared" si="35"/>
        <v>Ver en Google Maps</v>
      </c>
      <c r="M1099" s="5">
        <v>1</v>
      </c>
      <c r="O1099" s="1">
        <f>DAY(Tabla1[[#This Row],[Fecha de rev]])</f>
        <v>0</v>
      </c>
      <c r="P1099" s="1">
        <f>MONTH(Tabla1[[#This Row],[Fecha de rev]])</f>
        <v>1</v>
      </c>
      <c r="Q1099" s="1">
        <f>YEAR(Tabla1[[#This Row],[Fecha de rev]])</f>
        <v>1900</v>
      </c>
      <c r="Z1099" s="1" t="str">
        <f>IF(Tabla1[[#This Row],[Bajada]] &lt; 14, "no", "si")</f>
        <v>no</v>
      </c>
      <c r="AF1099" s="1"/>
    </row>
    <row r="1100" spans="1:32" x14ac:dyDescent="0.2">
      <c r="A1100" s="14">
        <v>919</v>
      </c>
      <c r="B1100" s="3" t="s">
        <v>1205</v>
      </c>
      <c r="C1100" s="27" t="s">
        <v>14</v>
      </c>
      <c r="D1100" s="27" t="s">
        <v>404</v>
      </c>
      <c r="E1100" s="27" t="s">
        <v>2891</v>
      </c>
      <c r="F1100" s="4" t="s">
        <v>2828</v>
      </c>
      <c r="G1100" s="4" t="s">
        <v>2967</v>
      </c>
      <c r="H1100" s="4" t="s">
        <v>2692</v>
      </c>
      <c r="I1100" s="27">
        <v>20.993950000000002</v>
      </c>
      <c r="J1100" s="27">
        <v>-101.28264</v>
      </c>
      <c r="K1100" s="3"/>
      <c r="L1100" s="5" t="str">
        <f t="shared" si="35"/>
        <v>Ver en Google Maps</v>
      </c>
      <c r="M1100" s="5">
        <v>1</v>
      </c>
      <c r="O1100" s="1">
        <f>DAY(Tabla1[[#This Row],[Fecha de rev]])</f>
        <v>0</v>
      </c>
      <c r="P1100" s="1">
        <f>MONTH(Tabla1[[#This Row],[Fecha de rev]])</f>
        <v>1</v>
      </c>
      <c r="Q1100" s="1">
        <f>YEAR(Tabla1[[#This Row],[Fecha de rev]])</f>
        <v>1900</v>
      </c>
      <c r="Z1100" s="1" t="str">
        <f>IF(Tabla1[[#This Row],[Bajada]] &lt; 14, "no", "si")</f>
        <v>no</v>
      </c>
      <c r="AF1100" s="1"/>
    </row>
    <row r="1101" spans="1:32" x14ac:dyDescent="0.2">
      <c r="A1101" s="14">
        <v>920</v>
      </c>
      <c r="B1101" s="3" t="s">
        <v>1205</v>
      </c>
      <c r="C1101" s="27" t="s">
        <v>14</v>
      </c>
      <c r="D1101" s="27" t="s">
        <v>404</v>
      </c>
      <c r="E1101" s="27" t="s">
        <v>2892</v>
      </c>
      <c r="F1101" s="4" t="s">
        <v>2893</v>
      </c>
      <c r="G1101" s="4" t="s">
        <v>1213</v>
      </c>
      <c r="H1101" s="4" t="s">
        <v>2692</v>
      </c>
      <c r="I1101" s="27">
        <v>21.015219999999999</v>
      </c>
      <c r="J1101" s="27">
        <v>-101.26647</v>
      </c>
      <c r="K1101" s="3"/>
      <c r="L1101" s="5" t="str">
        <f t="shared" si="35"/>
        <v>Ver en Google Maps</v>
      </c>
      <c r="M1101" s="5">
        <v>1</v>
      </c>
      <c r="O1101" s="1">
        <f>DAY(Tabla1[[#This Row],[Fecha de rev]])</f>
        <v>0</v>
      </c>
      <c r="P1101" s="1">
        <f>MONTH(Tabla1[[#This Row],[Fecha de rev]])</f>
        <v>1</v>
      </c>
      <c r="Q1101" s="1">
        <f>YEAR(Tabla1[[#This Row],[Fecha de rev]])</f>
        <v>1900</v>
      </c>
      <c r="Z1101" s="1" t="str">
        <f>IF(Tabla1[[#This Row],[Bajada]] &lt; 14, "no", "si")</f>
        <v>no</v>
      </c>
      <c r="AF1101" s="1"/>
    </row>
    <row r="1102" spans="1:32" x14ac:dyDescent="0.2">
      <c r="A1102" s="14">
        <v>922</v>
      </c>
      <c r="B1102" s="3" t="s">
        <v>1205</v>
      </c>
      <c r="C1102" s="27" t="s">
        <v>14</v>
      </c>
      <c r="D1102" s="27" t="s">
        <v>404</v>
      </c>
      <c r="E1102" s="27" t="s">
        <v>2894</v>
      </c>
      <c r="F1102" s="4" t="s">
        <v>2895</v>
      </c>
      <c r="G1102" s="4" t="s">
        <v>2980</v>
      </c>
      <c r="H1102" s="4" t="s">
        <v>2692</v>
      </c>
      <c r="I1102" s="27">
        <v>21.018682999999999</v>
      </c>
      <c r="J1102" s="27">
        <v>-101.273932</v>
      </c>
      <c r="K1102" s="3" t="s">
        <v>139</v>
      </c>
      <c r="L1102" s="5" t="str">
        <f t="shared" si="35"/>
        <v>Ver en Google Maps</v>
      </c>
      <c r="M1102" s="5">
        <v>1</v>
      </c>
      <c r="O1102" s="1">
        <f>DAY(Tabla1[[#This Row],[Fecha de rev]])</f>
        <v>0</v>
      </c>
      <c r="P1102" s="1">
        <f>MONTH(Tabla1[[#This Row],[Fecha de rev]])</f>
        <v>1</v>
      </c>
      <c r="Q1102" s="1">
        <f>YEAR(Tabla1[[#This Row],[Fecha de rev]])</f>
        <v>1900</v>
      </c>
      <c r="R1102" s="1">
        <v>2</v>
      </c>
      <c r="S1102" s="1" t="s">
        <v>138</v>
      </c>
      <c r="T1102" s="1" t="s">
        <v>138</v>
      </c>
      <c r="U1102" s="1" t="s">
        <v>138</v>
      </c>
      <c r="V1102" s="1" t="s">
        <v>138</v>
      </c>
      <c r="W1102" s="1" t="s">
        <v>138</v>
      </c>
      <c r="X1102" s="1" t="s">
        <v>138</v>
      </c>
      <c r="Y1102" s="1" t="s">
        <v>138</v>
      </c>
      <c r="Z1102" s="1" t="str">
        <f>IF(Tabla1[[#This Row],[Bajada]] &lt; 14, "no", "si")</f>
        <v>no</v>
      </c>
      <c r="AE1102" s="1">
        <f t="shared" si="36"/>
        <v>7</v>
      </c>
      <c r="AF1102" s="1"/>
    </row>
    <row r="1103" spans="1:32" x14ac:dyDescent="0.2">
      <c r="A1103" s="14">
        <v>923</v>
      </c>
      <c r="B1103" s="3" t="s">
        <v>1205</v>
      </c>
      <c r="C1103" s="27" t="s">
        <v>14</v>
      </c>
      <c r="D1103" s="27" t="s">
        <v>404</v>
      </c>
      <c r="E1103" s="27" t="s">
        <v>2896</v>
      </c>
      <c r="F1103" s="4" t="s">
        <v>2897</v>
      </c>
      <c r="G1103" s="4" t="s">
        <v>2978</v>
      </c>
      <c r="H1103" s="4" t="s">
        <v>2692</v>
      </c>
      <c r="I1103" s="27">
        <v>21.011165999999999</v>
      </c>
      <c r="J1103" s="27">
        <v>-101.26293</v>
      </c>
      <c r="K1103" s="3" t="s">
        <v>139</v>
      </c>
      <c r="L1103" s="5" t="str">
        <f t="shared" si="35"/>
        <v>Ver en Google Maps</v>
      </c>
      <c r="M1103" s="5">
        <v>1</v>
      </c>
      <c r="O1103" s="1">
        <f>DAY(Tabla1[[#This Row],[Fecha de rev]])</f>
        <v>0</v>
      </c>
      <c r="P1103" s="1">
        <f>MONTH(Tabla1[[#This Row],[Fecha de rev]])</f>
        <v>1</v>
      </c>
      <c r="Q1103" s="1">
        <f>YEAR(Tabla1[[#This Row],[Fecha de rev]])</f>
        <v>1900</v>
      </c>
      <c r="R1103" s="1">
        <v>2</v>
      </c>
      <c r="S1103" s="1" t="s">
        <v>138</v>
      </c>
      <c r="T1103" s="1" t="s">
        <v>138</v>
      </c>
      <c r="U1103" s="1" t="s">
        <v>138</v>
      </c>
      <c r="V1103" s="1" t="s">
        <v>138</v>
      </c>
      <c r="W1103" s="1" t="s">
        <v>138</v>
      </c>
      <c r="X1103" s="1" t="s">
        <v>138</v>
      </c>
      <c r="Y1103" s="1" t="s">
        <v>138</v>
      </c>
      <c r="Z1103" s="1" t="str">
        <f>IF(Tabla1[[#This Row],[Bajada]] &lt; 14, "no", "si")</f>
        <v>no</v>
      </c>
      <c r="AE1103" s="1">
        <f t="shared" si="36"/>
        <v>7</v>
      </c>
      <c r="AF1103" s="1"/>
    </row>
    <row r="1104" spans="1:32" x14ac:dyDescent="0.2">
      <c r="A1104" s="14">
        <v>924</v>
      </c>
      <c r="B1104" s="3" t="s">
        <v>1205</v>
      </c>
      <c r="C1104" s="27" t="s">
        <v>7</v>
      </c>
      <c r="D1104" s="27" t="s">
        <v>404</v>
      </c>
      <c r="E1104" s="27" t="s">
        <v>2898</v>
      </c>
      <c r="F1104" s="4" t="s">
        <v>2899</v>
      </c>
      <c r="G1104" s="4" t="s">
        <v>1232</v>
      </c>
      <c r="H1104" s="4" t="s">
        <v>2692</v>
      </c>
      <c r="I1104" s="27">
        <v>21.020088000000001</v>
      </c>
      <c r="J1104" s="27">
        <v>-101.26660200000001</v>
      </c>
      <c r="K1104" s="3" t="s">
        <v>139</v>
      </c>
      <c r="L1104" s="5" t="str">
        <f t="shared" si="35"/>
        <v>Ver en Google Maps</v>
      </c>
      <c r="M1104" s="5">
        <v>1</v>
      </c>
      <c r="O1104" s="1">
        <f>DAY(Tabla1[[#This Row],[Fecha de rev]])</f>
        <v>0</v>
      </c>
      <c r="P1104" s="1">
        <f>MONTH(Tabla1[[#This Row],[Fecha de rev]])</f>
        <v>1</v>
      </c>
      <c r="Q1104" s="1">
        <f>YEAR(Tabla1[[#This Row],[Fecha de rev]])</f>
        <v>1900</v>
      </c>
      <c r="R1104" s="1">
        <v>2</v>
      </c>
      <c r="S1104" s="1" t="s">
        <v>138</v>
      </c>
      <c r="T1104" s="1" t="s">
        <v>138</v>
      </c>
      <c r="U1104" s="1" t="s">
        <v>138</v>
      </c>
      <c r="V1104" s="1" t="s">
        <v>138</v>
      </c>
      <c r="W1104" s="1" t="s">
        <v>138</v>
      </c>
      <c r="X1104" s="1" t="s">
        <v>138</v>
      </c>
      <c r="Y1104" s="1" t="s">
        <v>138</v>
      </c>
      <c r="Z1104" s="1" t="str">
        <f>IF(Tabla1[[#This Row],[Bajada]] &lt; 14, "no", "si")</f>
        <v>no</v>
      </c>
      <c r="AE1104" s="1">
        <f t="shared" si="36"/>
        <v>7</v>
      </c>
      <c r="AF1104" s="1"/>
    </row>
    <row r="1105" spans="1:32" x14ac:dyDescent="0.2">
      <c r="A1105" s="14">
        <v>925</v>
      </c>
      <c r="B1105" s="3" t="s">
        <v>1205</v>
      </c>
      <c r="C1105" s="27" t="s">
        <v>14</v>
      </c>
      <c r="D1105" s="27" t="s">
        <v>404</v>
      </c>
      <c r="E1105" s="27" t="s">
        <v>2900</v>
      </c>
      <c r="F1105" s="4" t="s">
        <v>2901</v>
      </c>
      <c r="G1105" s="4" t="s">
        <v>3009</v>
      </c>
      <c r="H1105" s="4" t="s">
        <v>2692</v>
      </c>
      <c r="I1105" s="27">
        <v>20.978100000000001</v>
      </c>
      <c r="J1105" s="27">
        <v>-101.2811</v>
      </c>
      <c r="K1105" s="3" t="s">
        <v>3058</v>
      </c>
      <c r="L1105" s="5" t="str">
        <f t="shared" ref="L1105:L1138" si="37">HYPERLINK("https://www.google.com/maps?q=" &amp; I1105 &amp; "," &amp; J1105, "Ver en Google Maps")</f>
        <v>Ver en Google Maps</v>
      </c>
      <c r="M1105" s="5">
        <v>1</v>
      </c>
      <c r="O1105" s="1">
        <f>DAY(Tabla1[[#This Row],[Fecha de rev]])</f>
        <v>0</v>
      </c>
      <c r="P1105" s="1">
        <f>MONTH(Tabla1[[#This Row],[Fecha de rev]])</f>
        <v>1</v>
      </c>
      <c r="Q1105" s="1">
        <f>YEAR(Tabla1[[#This Row],[Fecha de rev]])</f>
        <v>1900</v>
      </c>
      <c r="Z1105" s="1" t="str">
        <f>IF(Tabla1[[#This Row],[Bajada]] &lt; 14, "no", "si")</f>
        <v>no</v>
      </c>
      <c r="AE1105" s="1">
        <f t="shared" si="36"/>
        <v>0</v>
      </c>
      <c r="AF1105" s="1"/>
    </row>
    <row r="1106" spans="1:32" x14ac:dyDescent="0.2">
      <c r="A1106" s="14">
        <v>926</v>
      </c>
      <c r="B1106" s="3" t="s">
        <v>1205</v>
      </c>
      <c r="C1106" s="27" t="s">
        <v>14</v>
      </c>
      <c r="D1106" s="27" t="s">
        <v>404</v>
      </c>
      <c r="E1106" s="27" t="s">
        <v>2902</v>
      </c>
      <c r="F1106" s="4" t="s">
        <v>2818</v>
      </c>
      <c r="G1106" s="4" t="s">
        <v>2971</v>
      </c>
      <c r="H1106" s="4" t="s">
        <v>2692</v>
      </c>
      <c r="I1106" s="27">
        <v>21.011520000000001</v>
      </c>
      <c r="J1106" s="27">
        <v>-101.26165</v>
      </c>
      <c r="K1106" s="3" t="s">
        <v>139</v>
      </c>
      <c r="L1106" s="5" t="str">
        <f t="shared" si="37"/>
        <v>Ver en Google Maps</v>
      </c>
      <c r="M1106" s="5">
        <v>1</v>
      </c>
      <c r="O1106" s="1">
        <f>DAY(Tabla1[[#This Row],[Fecha de rev]])</f>
        <v>0</v>
      </c>
      <c r="P1106" s="1">
        <f>MONTH(Tabla1[[#This Row],[Fecha de rev]])</f>
        <v>1</v>
      </c>
      <c r="Q1106" s="1">
        <f>YEAR(Tabla1[[#This Row],[Fecha de rev]])</f>
        <v>1900</v>
      </c>
      <c r="R1106" s="1">
        <v>2</v>
      </c>
      <c r="S1106" s="1" t="s">
        <v>138</v>
      </c>
      <c r="T1106" s="1" t="s">
        <v>138</v>
      </c>
      <c r="U1106" s="1" t="s">
        <v>138</v>
      </c>
      <c r="V1106" s="1" t="s">
        <v>138</v>
      </c>
      <c r="W1106" s="1" t="s">
        <v>138</v>
      </c>
      <c r="X1106" s="1" t="s">
        <v>138</v>
      </c>
      <c r="Y1106" s="1" t="s">
        <v>138</v>
      </c>
      <c r="Z1106" s="1" t="str">
        <f>IF(Tabla1[[#This Row],[Bajada]] &lt; 14, "no", "si")</f>
        <v>no</v>
      </c>
      <c r="AE1106" s="1">
        <f t="shared" si="36"/>
        <v>7</v>
      </c>
      <c r="AF1106" s="1"/>
    </row>
    <row r="1107" spans="1:32" x14ac:dyDescent="0.2">
      <c r="A1107" s="14">
        <v>931</v>
      </c>
      <c r="B1107" s="3" t="s">
        <v>1205</v>
      </c>
      <c r="C1107" s="27" t="s">
        <v>429</v>
      </c>
      <c r="D1107" s="27" t="s">
        <v>336</v>
      </c>
      <c r="E1107" s="27" t="s">
        <v>2903</v>
      </c>
      <c r="F1107" s="4" t="s">
        <v>2904</v>
      </c>
      <c r="G1107" s="4" t="s">
        <v>2980</v>
      </c>
      <c r="H1107" s="4" t="s">
        <v>2692</v>
      </c>
      <c r="I1107" s="27">
        <v>21.015279</v>
      </c>
      <c r="J1107" s="27">
        <v>-101.272971</v>
      </c>
      <c r="K1107" s="3"/>
      <c r="L1107" s="5" t="str">
        <f t="shared" si="37"/>
        <v>Ver en Google Maps</v>
      </c>
      <c r="M1107" s="5">
        <v>2</v>
      </c>
      <c r="O1107" s="1">
        <f>DAY(Tabla1[[#This Row],[Fecha de rev]])</f>
        <v>0</v>
      </c>
      <c r="P1107" s="1">
        <f>MONTH(Tabla1[[#This Row],[Fecha de rev]])</f>
        <v>1</v>
      </c>
      <c r="Q1107" s="1">
        <f>YEAR(Tabla1[[#This Row],[Fecha de rev]])</f>
        <v>1900</v>
      </c>
      <c r="Z1107" s="1" t="str">
        <f>IF(Tabla1[[#This Row],[Bajada]] &lt; 14, "no", "si")</f>
        <v>no</v>
      </c>
      <c r="AF1107" s="1"/>
    </row>
    <row r="1108" spans="1:32" x14ac:dyDescent="0.2">
      <c r="A1108" s="14">
        <v>935</v>
      </c>
      <c r="B1108" s="3" t="s">
        <v>1205</v>
      </c>
      <c r="C1108" s="27" t="s">
        <v>429</v>
      </c>
      <c r="D1108" s="27" t="s">
        <v>336</v>
      </c>
      <c r="E1108" s="27" t="s">
        <v>2905</v>
      </c>
      <c r="F1108" s="4" t="s">
        <v>2906</v>
      </c>
      <c r="G1108" s="4" t="s">
        <v>3011</v>
      </c>
      <c r="H1108" s="4" t="s">
        <v>2692</v>
      </c>
      <c r="I1108" s="27">
        <v>21.005469999999999</v>
      </c>
      <c r="J1108" s="27">
        <v>-101.248394</v>
      </c>
      <c r="K1108" s="3"/>
      <c r="L1108" s="5" t="str">
        <f t="shared" si="37"/>
        <v>Ver en Google Maps</v>
      </c>
      <c r="M1108" s="5">
        <v>2</v>
      </c>
      <c r="O1108" s="1">
        <f>DAY(Tabla1[[#This Row],[Fecha de rev]])</f>
        <v>0</v>
      </c>
      <c r="P1108" s="1">
        <f>MONTH(Tabla1[[#This Row],[Fecha de rev]])</f>
        <v>1</v>
      </c>
      <c r="Q1108" s="1">
        <f>YEAR(Tabla1[[#This Row],[Fecha de rev]])</f>
        <v>1900</v>
      </c>
      <c r="Z1108" s="1" t="str">
        <f>IF(Tabla1[[#This Row],[Bajada]] &lt; 14, "no", "si")</f>
        <v>no</v>
      </c>
      <c r="AF1108" s="1"/>
    </row>
    <row r="1109" spans="1:32" x14ac:dyDescent="0.2">
      <c r="A1109" s="14">
        <v>936</v>
      </c>
      <c r="B1109" s="3" t="s">
        <v>1205</v>
      </c>
      <c r="C1109" s="27" t="s">
        <v>429</v>
      </c>
      <c r="D1109" s="27" t="s">
        <v>336</v>
      </c>
      <c r="E1109" s="27" t="s">
        <v>2907</v>
      </c>
      <c r="F1109" s="4" t="s">
        <v>2908</v>
      </c>
      <c r="G1109" s="4" t="s">
        <v>2974</v>
      </c>
      <c r="H1109" s="4" t="s">
        <v>2692</v>
      </c>
      <c r="I1109" s="27">
        <v>20.961960000000001</v>
      </c>
      <c r="J1109" s="27">
        <v>-101.2748</v>
      </c>
      <c r="K1109" s="3"/>
      <c r="L1109" s="5" t="str">
        <f t="shared" si="37"/>
        <v>Ver en Google Maps</v>
      </c>
      <c r="M1109" s="5">
        <v>2</v>
      </c>
      <c r="O1109" s="1">
        <f>DAY(Tabla1[[#This Row],[Fecha de rev]])</f>
        <v>0</v>
      </c>
      <c r="P1109" s="1">
        <f>MONTH(Tabla1[[#This Row],[Fecha de rev]])</f>
        <v>1</v>
      </c>
      <c r="Q1109" s="1">
        <f>YEAR(Tabla1[[#This Row],[Fecha de rev]])</f>
        <v>1900</v>
      </c>
      <c r="Z1109" s="1" t="str">
        <f>IF(Tabla1[[#This Row],[Bajada]] &lt; 14, "no", "si")</f>
        <v>no</v>
      </c>
      <c r="AF1109" s="1"/>
    </row>
    <row r="1110" spans="1:32" x14ac:dyDescent="0.2">
      <c r="A1110" s="14">
        <v>937</v>
      </c>
      <c r="B1110" s="3" t="s">
        <v>1205</v>
      </c>
      <c r="C1110" s="27" t="s">
        <v>429</v>
      </c>
      <c r="D1110" s="27" t="s">
        <v>336</v>
      </c>
      <c r="E1110" s="27" t="s">
        <v>2909</v>
      </c>
      <c r="F1110" s="4" t="s">
        <v>2910</v>
      </c>
      <c r="G1110" s="4" t="s">
        <v>2310</v>
      </c>
      <c r="H1110" s="4" t="s">
        <v>2692</v>
      </c>
      <c r="I1110" s="27">
        <v>21.013310000000001</v>
      </c>
      <c r="J1110" s="27">
        <v>-101.27843</v>
      </c>
      <c r="K1110" s="3"/>
      <c r="L1110" s="5" t="str">
        <f t="shared" si="37"/>
        <v>Ver en Google Maps</v>
      </c>
      <c r="M1110" s="5">
        <v>2</v>
      </c>
      <c r="O1110" s="1">
        <f>DAY(Tabla1[[#This Row],[Fecha de rev]])</f>
        <v>0</v>
      </c>
      <c r="P1110" s="1">
        <f>MONTH(Tabla1[[#This Row],[Fecha de rev]])</f>
        <v>1</v>
      </c>
      <c r="Q1110" s="1">
        <f>YEAR(Tabla1[[#This Row],[Fecha de rev]])</f>
        <v>1900</v>
      </c>
      <c r="Z1110" s="1" t="str">
        <f>IF(Tabla1[[#This Row],[Bajada]] &lt; 14, "no", "si")</f>
        <v>no</v>
      </c>
      <c r="AF1110" s="1"/>
    </row>
    <row r="1111" spans="1:32" x14ac:dyDescent="0.2">
      <c r="A1111" s="14">
        <v>944</v>
      </c>
      <c r="B1111" s="3" t="s">
        <v>1205</v>
      </c>
      <c r="C1111" s="27" t="s">
        <v>429</v>
      </c>
      <c r="D1111" s="27" t="s">
        <v>132</v>
      </c>
      <c r="E1111" s="27" t="s">
        <v>2911</v>
      </c>
      <c r="F1111" s="4" t="s">
        <v>2912</v>
      </c>
      <c r="G1111" s="4" t="s">
        <v>3012</v>
      </c>
      <c r="H1111" s="4" t="s">
        <v>2692</v>
      </c>
      <c r="I1111" s="27">
        <v>20.943473999999998</v>
      </c>
      <c r="J1111" s="27">
        <v>-101.285554</v>
      </c>
      <c r="K1111" s="3"/>
      <c r="L1111" s="5" t="str">
        <f t="shared" si="37"/>
        <v>Ver en Google Maps</v>
      </c>
      <c r="M1111" s="5">
        <v>2</v>
      </c>
      <c r="O1111" s="1">
        <f>DAY(Tabla1[[#This Row],[Fecha de rev]])</f>
        <v>0</v>
      </c>
      <c r="P1111" s="1">
        <f>MONTH(Tabla1[[#This Row],[Fecha de rev]])</f>
        <v>1</v>
      </c>
      <c r="Q1111" s="1">
        <f>YEAR(Tabla1[[#This Row],[Fecha de rev]])</f>
        <v>1900</v>
      </c>
      <c r="Z1111" s="1" t="str">
        <f>IF(Tabla1[[#This Row],[Bajada]] &lt; 14, "no", "si")</f>
        <v>no</v>
      </c>
      <c r="AF1111" s="1"/>
    </row>
    <row r="1112" spans="1:32" x14ac:dyDescent="0.2">
      <c r="A1112" s="14">
        <v>956</v>
      </c>
      <c r="B1112" s="3" t="s">
        <v>1205</v>
      </c>
      <c r="C1112" s="27" t="s">
        <v>87</v>
      </c>
      <c r="D1112" s="27" t="s">
        <v>404</v>
      </c>
      <c r="E1112" s="27" t="s">
        <v>2913</v>
      </c>
      <c r="F1112" s="4" t="s">
        <v>2914</v>
      </c>
      <c r="G1112" s="4" t="s">
        <v>1213</v>
      </c>
      <c r="H1112" s="4" t="s">
        <v>2692</v>
      </c>
      <c r="I1112" s="27">
        <v>21.020106999999999</v>
      </c>
      <c r="J1112" s="27">
        <v>-101.259486</v>
      </c>
      <c r="K1112" s="3" t="s">
        <v>139</v>
      </c>
      <c r="L1112" s="5" t="str">
        <f t="shared" si="37"/>
        <v>Ver en Google Maps</v>
      </c>
      <c r="M1112" s="5">
        <v>1</v>
      </c>
      <c r="O1112" s="1">
        <f>DAY(Tabla1[[#This Row],[Fecha de rev]])</f>
        <v>0</v>
      </c>
      <c r="P1112" s="1">
        <f>MONTH(Tabla1[[#This Row],[Fecha de rev]])</f>
        <v>1</v>
      </c>
      <c r="Q1112" s="1">
        <f>YEAR(Tabla1[[#This Row],[Fecha de rev]])</f>
        <v>1900</v>
      </c>
      <c r="R1112" s="1">
        <v>2</v>
      </c>
      <c r="S1112" s="1" t="s">
        <v>138</v>
      </c>
      <c r="T1112" s="1" t="s">
        <v>138</v>
      </c>
      <c r="U1112" s="1" t="s">
        <v>138</v>
      </c>
      <c r="V1112" s="1" t="s">
        <v>138</v>
      </c>
      <c r="W1112" s="1" t="s">
        <v>138</v>
      </c>
      <c r="X1112" s="1" t="s">
        <v>138</v>
      </c>
      <c r="Y1112" s="1" t="s">
        <v>138</v>
      </c>
      <c r="Z1112" s="1" t="str">
        <f>IF(Tabla1[[#This Row],[Bajada]] &lt; 14, "no", "si")</f>
        <v>no</v>
      </c>
      <c r="AE1112" s="1">
        <f t="shared" si="36"/>
        <v>7</v>
      </c>
      <c r="AF1112" s="1"/>
    </row>
    <row r="1113" spans="1:32" x14ac:dyDescent="0.2">
      <c r="A1113" s="14">
        <v>957</v>
      </c>
      <c r="B1113" s="3" t="s">
        <v>1205</v>
      </c>
      <c r="C1113" s="27" t="s">
        <v>87</v>
      </c>
      <c r="D1113" s="27" t="s">
        <v>404</v>
      </c>
      <c r="E1113" s="27" t="s">
        <v>2915</v>
      </c>
      <c r="F1113" s="4" t="s">
        <v>2916</v>
      </c>
      <c r="G1113" s="4" t="s">
        <v>3013</v>
      </c>
      <c r="H1113" s="4" t="s">
        <v>2692</v>
      </c>
      <c r="I1113" s="27">
        <v>21.010169999999999</v>
      </c>
      <c r="J1113" s="27">
        <v>-101.252979</v>
      </c>
      <c r="K1113" s="3"/>
      <c r="L1113" s="5" t="str">
        <f t="shared" si="37"/>
        <v>Ver en Google Maps</v>
      </c>
      <c r="M1113" s="5">
        <v>1</v>
      </c>
      <c r="O1113" s="1">
        <f>DAY(Tabla1[[#This Row],[Fecha de rev]])</f>
        <v>0</v>
      </c>
      <c r="P1113" s="1">
        <f>MONTH(Tabla1[[#This Row],[Fecha de rev]])</f>
        <v>1</v>
      </c>
      <c r="Q1113" s="1">
        <f>YEAR(Tabla1[[#This Row],[Fecha de rev]])</f>
        <v>1900</v>
      </c>
      <c r="Z1113" s="1" t="str">
        <f>IF(Tabla1[[#This Row],[Bajada]] &lt; 14, "no", "si")</f>
        <v>no</v>
      </c>
      <c r="AF1113" s="1"/>
    </row>
    <row r="1114" spans="1:32" x14ac:dyDescent="0.2">
      <c r="A1114" s="14">
        <v>960</v>
      </c>
      <c r="B1114" s="3" t="s">
        <v>1205</v>
      </c>
      <c r="C1114" s="27" t="s">
        <v>87</v>
      </c>
      <c r="D1114" s="27" t="s">
        <v>404</v>
      </c>
      <c r="E1114" s="27" t="s">
        <v>2917</v>
      </c>
      <c r="F1114" s="4" t="s">
        <v>2918</v>
      </c>
      <c r="G1114" s="4" t="s">
        <v>3014</v>
      </c>
      <c r="H1114" s="4" t="s">
        <v>2692</v>
      </c>
      <c r="I1114" s="27">
        <v>20.980824999999999</v>
      </c>
      <c r="J1114" s="27">
        <v>-101.28917300000001</v>
      </c>
      <c r="K1114" s="3"/>
      <c r="L1114" s="5" t="str">
        <f t="shared" si="37"/>
        <v>Ver en Google Maps</v>
      </c>
      <c r="M1114" s="5">
        <v>2</v>
      </c>
      <c r="O1114" s="1">
        <f>DAY(Tabla1[[#This Row],[Fecha de rev]])</f>
        <v>0</v>
      </c>
      <c r="P1114" s="1">
        <f>MONTH(Tabla1[[#This Row],[Fecha de rev]])</f>
        <v>1</v>
      </c>
      <c r="Q1114" s="1">
        <f>YEAR(Tabla1[[#This Row],[Fecha de rev]])</f>
        <v>1900</v>
      </c>
      <c r="Z1114" s="1" t="str">
        <f>IF(Tabla1[[#This Row],[Bajada]] &lt; 14, "no", "si")</f>
        <v>no</v>
      </c>
      <c r="AF1114" s="1"/>
    </row>
    <row r="1115" spans="1:32" x14ac:dyDescent="0.2">
      <c r="A1115" s="14">
        <v>961</v>
      </c>
      <c r="B1115" s="3" t="s">
        <v>1205</v>
      </c>
      <c r="C1115" s="27" t="s">
        <v>87</v>
      </c>
      <c r="D1115" s="27" t="s">
        <v>805</v>
      </c>
      <c r="E1115" s="27" t="s">
        <v>2919</v>
      </c>
      <c r="F1115" s="4" t="s">
        <v>2920</v>
      </c>
      <c r="G1115" s="4" t="s">
        <v>1232</v>
      </c>
      <c r="H1115" s="4" t="s">
        <v>2692</v>
      </c>
      <c r="I1115" s="27">
        <v>21.01933</v>
      </c>
      <c r="J1115" s="27">
        <v>-101.261144</v>
      </c>
      <c r="K1115" s="3" t="s">
        <v>139</v>
      </c>
      <c r="L1115" s="5" t="str">
        <f t="shared" si="37"/>
        <v>Ver en Google Maps</v>
      </c>
      <c r="M1115" s="5">
        <v>2</v>
      </c>
      <c r="O1115" s="1">
        <f>DAY(Tabla1[[#This Row],[Fecha de rev]])</f>
        <v>0</v>
      </c>
      <c r="P1115" s="1">
        <f>MONTH(Tabla1[[#This Row],[Fecha de rev]])</f>
        <v>1</v>
      </c>
      <c r="Q1115" s="1">
        <f>YEAR(Tabla1[[#This Row],[Fecha de rev]])</f>
        <v>1900</v>
      </c>
      <c r="R1115" s="1">
        <v>2</v>
      </c>
      <c r="S1115" s="1" t="s">
        <v>138</v>
      </c>
      <c r="T1115" s="1" t="s">
        <v>138</v>
      </c>
      <c r="U1115" s="1" t="s">
        <v>138</v>
      </c>
      <c r="V1115" s="1" t="s">
        <v>138</v>
      </c>
      <c r="W1115" s="1" t="s">
        <v>138</v>
      </c>
      <c r="X1115" s="1" t="s">
        <v>138</v>
      </c>
      <c r="Y1115" s="1" t="s">
        <v>138</v>
      </c>
      <c r="Z1115" s="1" t="str">
        <f>IF(Tabla1[[#This Row],[Bajada]] &lt; 14, "no", "si")</f>
        <v>no</v>
      </c>
      <c r="AE1115" s="1">
        <f t="shared" si="36"/>
        <v>7</v>
      </c>
      <c r="AF1115" s="1"/>
    </row>
    <row r="1116" spans="1:32" x14ac:dyDescent="0.2">
      <c r="A1116" s="14">
        <v>962</v>
      </c>
      <c r="B1116" s="3" t="s">
        <v>1205</v>
      </c>
      <c r="C1116" s="27" t="s">
        <v>87</v>
      </c>
      <c r="D1116" s="27" t="s">
        <v>563</v>
      </c>
      <c r="E1116" s="27" t="s">
        <v>2921</v>
      </c>
      <c r="F1116" s="4" t="s">
        <v>2922</v>
      </c>
      <c r="G1116" s="4" t="s">
        <v>2967</v>
      </c>
      <c r="H1116" s="4" t="s">
        <v>2692</v>
      </c>
      <c r="I1116" s="27">
        <v>20.995987</v>
      </c>
      <c r="J1116" s="27">
        <v>-101.29027000000001</v>
      </c>
      <c r="K1116" s="3" t="s">
        <v>139</v>
      </c>
      <c r="L1116" s="5" t="str">
        <f t="shared" si="37"/>
        <v>Ver en Google Maps</v>
      </c>
      <c r="M1116" s="5">
        <v>2</v>
      </c>
      <c r="N1116" s="7"/>
      <c r="O1116" s="1">
        <f>DAY(Tabla1[[#This Row],[Fecha de rev]])</f>
        <v>0</v>
      </c>
      <c r="P1116" s="1">
        <f>MONTH(Tabla1[[#This Row],[Fecha de rev]])</f>
        <v>1</v>
      </c>
      <c r="Q1116" s="1">
        <f>YEAR(Tabla1[[#This Row],[Fecha de rev]])</f>
        <v>1900</v>
      </c>
      <c r="R1116" s="1">
        <v>2</v>
      </c>
      <c r="S1116" s="1" t="s">
        <v>138</v>
      </c>
      <c r="T1116" s="1" t="s">
        <v>138</v>
      </c>
      <c r="U1116" s="1" t="s">
        <v>138</v>
      </c>
      <c r="V1116" s="1" t="s">
        <v>138</v>
      </c>
      <c r="W1116" s="1" t="s">
        <v>138</v>
      </c>
      <c r="X1116" s="1" t="s">
        <v>138</v>
      </c>
      <c r="Y1116" s="1" t="s">
        <v>138</v>
      </c>
      <c r="Z1116" s="1" t="str">
        <f>IF(Tabla1[[#This Row],[Bajada]] &lt; 14, "no", "si")</f>
        <v>no</v>
      </c>
      <c r="AC1116" s="2" t="s">
        <v>968</v>
      </c>
      <c r="AD1116" s="2" t="s">
        <v>2437</v>
      </c>
      <c r="AE1116" s="1">
        <f t="shared" si="36"/>
        <v>7</v>
      </c>
      <c r="AF1116" s="1"/>
    </row>
    <row r="1117" spans="1:32" x14ac:dyDescent="0.2">
      <c r="A1117" s="14">
        <v>1014</v>
      </c>
      <c r="B1117" s="3" t="s">
        <v>1205</v>
      </c>
      <c r="C1117" s="27" t="s">
        <v>87</v>
      </c>
      <c r="D1117" s="27" t="s">
        <v>782</v>
      </c>
      <c r="E1117" s="27" t="s">
        <v>2923</v>
      </c>
      <c r="F1117" s="4" t="s">
        <v>2924</v>
      </c>
      <c r="G1117" s="4" t="s">
        <v>3004</v>
      </c>
      <c r="H1117" s="4" t="s">
        <v>2692</v>
      </c>
      <c r="I1117" s="27">
        <v>20.980824999999999</v>
      </c>
      <c r="J1117" s="27">
        <v>-101.28917300000001</v>
      </c>
      <c r="K1117" s="3"/>
      <c r="L1117" s="5" t="str">
        <f t="shared" si="37"/>
        <v>Ver en Google Maps</v>
      </c>
      <c r="M1117" s="5">
        <v>3</v>
      </c>
      <c r="O1117" s="1">
        <f>DAY(Tabla1[[#This Row],[Fecha de rev]])</f>
        <v>0</v>
      </c>
      <c r="P1117" s="1">
        <f>MONTH(Tabla1[[#This Row],[Fecha de rev]])</f>
        <v>1</v>
      </c>
      <c r="Q1117" s="1">
        <f>YEAR(Tabla1[[#This Row],[Fecha de rev]])</f>
        <v>1900</v>
      </c>
      <c r="Z1117" s="1" t="str">
        <f>IF(Tabla1[[#This Row],[Bajada]] &lt; 14, "no", "si")</f>
        <v>no</v>
      </c>
      <c r="AF1117" s="1"/>
    </row>
    <row r="1118" spans="1:32" x14ac:dyDescent="0.2">
      <c r="A1118" s="14">
        <v>1015</v>
      </c>
      <c r="B1118" s="3" t="s">
        <v>1205</v>
      </c>
      <c r="C1118" s="27" t="s">
        <v>87</v>
      </c>
      <c r="D1118" s="27" t="s">
        <v>842</v>
      </c>
      <c r="E1118" s="27" t="s">
        <v>2925</v>
      </c>
      <c r="F1118" s="4" t="s">
        <v>2924</v>
      </c>
      <c r="G1118" s="4" t="s">
        <v>3004</v>
      </c>
      <c r="H1118" s="4" t="s">
        <v>2692</v>
      </c>
      <c r="I1118" s="27">
        <v>20.980824999999999</v>
      </c>
      <c r="J1118" s="27">
        <v>-101.28917300000001</v>
      </c>
      <c r="K1118" s="3" t="s">
        <v>139</v>
      </c>
      <c r="L1118" s="5" t="str">
        <f t="shared" si="37"/>
        <v>Ver en Google Maps</v>
      </c>
      <c r="M1118" s="5">
        <v>2</v>
      </c>
      <c r="O1118" s="1">
        <f>DAY(Tabla1[[#This Row],[Fecha de rev]])</f>
        <v>0</v>
      </c>
      <c r="P1118" s="1">
        <f>MONTH(Tabla1[[#This Row],[Fecha de rev]])</f>
        <v>1</v>
      </c>
      <c r="Q1118" s="1">
        <f>YEAR(Tabla1[[#This Row],[Fecha de rev]])</f>
        <v>1900</v>
      </c>
      <c r="R1118" s="1">
        <v>2</v>
      </c>
      <c r="S1118" s="1" t="s">
        <v>138</v>
      </c>
      <c r="T1118" s="1" t="s">
        <v>138</v>
      </c>
      <c r="U1118" s="1" t="s">
        <v>138</v>
      </c>
      <c r="V1118" s="1" t="s">
        <v>138</v>
      </c>
      <c r="W1118" s="1" t="s">
        <v>138</v>
      </c>
      <c r="X1118" s="1" t="s">
        <v>138</v>
      </c>
      <c r="Y1118" s="1" t="s">
        <v>138</v>
      </c>
      <c r="Z1118" s="1" t="str">
        <f>IF(Tabla1[[#This Row],[Bajada]] &lt; 14, "no", "si")</f>
        <v>no</v>
      </c>
      <c r="AE1118" s="1">
        <f t="shared" si="36"/>
        <v>7</v>
      </c>
      <c r="AF1118" s="1"/>
    </row>
    <row r="1119" spans="1:32" x14ac:dyDescent="0.2">
      <c r="A1119" s="14">
        <v>1024</v>
      </c>
      <c r="B1119" s="3" t="s">
        <v>1205</v>
      </c>
      <c r="C1119" s="27" t="s">
        <v>87</v>
      </c>
      <c r="D1119" s="27" t="s">
        <v>404</v>
      </c>
      <c r="E1119" s="27" t="s">
        <v>2926</v>
      </c>
      <c r="F1119" s="4" t="s">
        <v>2927</v>
      </c>
      <c r="G1119" s="4" t="s">
        <v>2967</v>
      </c>
      <c r="H1119" s="4" t="s">
        <v>2692</v>
      </c>
      <c r="I1119" s="27">
        <v>20.996269999999999</v>
      </c>
      <c r="J1119" s="27">
        <v>-101.284486</v>
      </c>
      <c r="K1119" s="3" t="s">
        <v>139</v>
      </c>
      <c r="L1119" s="5" t="str">
        <f t="shared" si="37"/>
        <v>Ver en Google Maps</v>
      </c>
      <c r="M1119" s="5">
        <v>1</v>
      </c>
      <c r="N1119" s="7"/>
      <c r="O1119" s="1">
        <f>DAY(Tabla1[[#This Row],[Fecha de rev]])</f>
        <v>0</v>
      </c>
      <c r="P1119" s="1">
        <f>MONTH(Tabla1[[#This Row],[Fecha de rev]])</f>
        <v>1</v>
      </c>
      <c r="Q1119" s="1">
        <f>YEAR(Tabla1[[#This Row],[Fecha de rev]])</f>
        <v>1900</v>
      </c>
      <c r="R1119" s="1">
        <v>2</v>
      </c>
      <c r="S1119" s="1" t="s">
        <v>138</v>
      </c>
      <c r="T1119" s="1" t="s">
        <v>138</v>
      </c>
      <c r="U1119" s="1" t="s">
        <v>138</v>
      </c>
      <c r="V1119" s="1" t="s">
        <v>138</v>
      </c>
      <c r="W1119" s="1" t="s">
        <v>138</v>
      </c>
      <c r="X1119" s="1" t="s">
        <v>138</v>
      </c>
      <c r="Y1119" s="1" t="s">
        <v>138</v>
      </c>
      <c r="Z1119" s="1" t="str">
        <f>IF(Tabla1[[#This Row],[Bajada]] &lt; 14, "no", "si")</f>
        <v>no</v>
      </c>
      <c r="AC1119" s="2" t="s">
        <v>968</v>
      </c>
      <c r="AD1119" s="2" t="s">
        <v>2437</v>
      </c>
      <c r="AE1119" s="1">
        <f t="shared" si="36"/>
        <v>7</v>
      </c>
      <c r="AF1119" s="1"/>
    </row>
    <row r="1120" spans="1:32" x14ac:dyDescent="0.2">
      <c r="A1120" s="14">
        <v>1025</v>
      </c>
      <c r="B1120" s="3" t="s">
        <v>1205</v>
      </c>
      <c r="C1120" s="27" t="s">
        <v>87</v>
      </c>
      <c r="D1120" s="27" t="s">
        <v>2928</v>
      </c>
      <c r="E1120" s="27" t="s">
        <v>2929</v>
      </c>
      <c r="F1120" s="4" t="s">
        <v>2930</v>
      </c>
      <c r="G1120" s="4" t="s">
        <v>3009</v>
      </c>
      <c r="H1120" s="4" t="s">
        <v>2692</v>
      </c>
      <c r="I1120" s="27">
        <v>20.986408999999998</v>
      </c>
      <c r="J1120" s="27">
        <v>-101.286877</v>
      </c>
      <c r="K1120" s="3" t="s">
        <v>139</v>
      </c>
      <c r="L1120" s="5" t="str">
        <f t="shared" si="37"/>
        <v>Ver en Google Maps</v>
      </c>
      <c r="M1120" s="5">
        <v>2</v>
      </c>
      <c r="O1120" s="1">
        <f>DAY(Tabla1[[#This Row],[Fecha de rev]])</f>
        <v>0</v>
      </c>
      <c r="P1120" s="1">
        <f>MONTH(Tabla1[[#This Row],[Fecha de rev]])</f>
        <v>1</v>
      </c>
      <c r="Q1120" s="1">
        <f>YEAR(Tabla1[[#This Row],[Fecha de rev]])</f>
        <v>1900</v>
      </c>
      <c r="R1120" s="1">
        <v>2</v>
      </c>
      <c r="S1120" s="1" t="s">
        <v>138</v>
      </c>
      <c r="T1120" s="1" t="s">
        <v>138</v>
      </c>
      <c r="U1120" s="1" t="s">
        <v>138</v>
      </c>
      <c r="V1120" s="1" t="s">
        <v>138</v>
      </c>
      <c r="W1120" s="1" t="s">
        <v>138</v>
      </c>
      <c r="X1120" s="1" t="s">
        <v>138</v>
      </c>
      <c r="Y1120" s="1" t="s">
        <v>138</v>
      </c>
      <c r="Z1120" s="1" t="str">
        <f>IF(Tabla1[[#This Row],[Bajada]] &lt; 14, "no", "si")</f>
        <v>no</v>
      </c>
      <c r="AE1120" s="1">
        <f t="shared" si="36"/>
        <v>7</v>
      </c>
      <c r="AF1120" s="1"/>
    </row>
    <row r="1121" spans="1:32" x14ac:dyDescent="0.2">
      <c r="A1121" s="14">
        <v>1026</v>
      </c>
      <c r="B1121" s="3" t="s">
        <v>1205</v>
      </c>
      <c r="C1121" s="27" t="s">
        <v>87</v>
      </c>
      <c r="D1121" s="27" t="s">
        <v>404</v>
      </c>
      <c r="E1121" s="27" t="s">
        <v>2931</v>
      </c>
      <c r="F1121" s="4" t="s">
        <v>2932</v>
      </c>
      <c r="G1121" s="4" t="s">
        <v>2967</v>
      </c>
      <c r="H1121" s="4" t="s">
        <v>2692</v>
      </c>
      <c r="I1121" s="27">
        <v>20.994458999999999</v>
      </c>
      <c r="J1121" s="27">
        <v>-101.292158</v>
      </c>
      <c r="K1121" s="3" t="s">
        <v>139</v>
      </c>
      <c r="L1121" s="5" t="str">
        <f t="shared" si="37"/>
        <v>Ver en Google Maps</v>
      </c>
      <c r="M1121" s="5">
        <v>1</v>
      </c>
      <c r="N1121" s="7"/>
      <c r="O1121" s="1">
        <f>DAY(Tabla1[[#This Row],[Fecha de rev]])</f>
        <v>0</v>
      </c>
      <c r="P1121" s="1">
        <f>MONTH(Tabla1[[#This Row],[Fecha de rev]])</f>
        <v>1</v>
      </c>
      <c r="Q1121" s="1">
        <f>YEAR(Tabla1[[#This Row],[Fecha de rev]])</f>
        <v>1900</v>
      </c>
      <c r="R1121" s="1">
        <v>2</v>
      </c>
      <c r="S1121" s="1" t="s">
        <v>138</v>
      </c>
      <c r="T1121" s="1" t="s">
        <v>138</v>
      </c>
      <c r="U1121" s="1" t="s">
        <v>138</v>
      </c>
      <c r="V1121" s="1" t="s">
        <v>138</v>
      </c>
      <c r="W1121" s="1" t="s">
        <v>138</v>
      </c>
      <c r="X1121" s="1" t="s">
        <v>138</v>
      </c>
      <c r="Y1121" s="1" t="s">
        <v>138</v>
      </c>
      <c r="Z1121" s="1" t="str">
        <f>IF(Tabla1[[#This Row],[Bajada]] &lt; 14, "no", "si")</f>
        <v>no</v>
      </c>
      <c r="AC1121" s="2" t="s">
        <v>3032</v>
      </c>
      <c r="AD1121" s="2" t="s">
        <v>2437</v>
      </c>
      <c r="AE1121" s="1">
        <f t="shared" si="36"/>
        <v>7</v>
      </c>
      <c r="AF1121" s="1"/>
    </row>
    <row r="1122" spans="1:32" x14ac:dyDescent="0.2">
      <c r="A1122" s="14">
        <v>1028</v>
      </c>
      <c r="B1122" s="3" t="s">
        <v>1205</v>
      </c>
      <c r="C1122" s="27" t="s">
        <v>87</v>
      </c>
      <c r="D1122" s="27" t="s">
        <v>404</v>
      </c>
      <c r="E1122" s="27" t="s">
        <v>2933</v>
      </c>
      <c r="F1122" s="4" t="s">
        <v>2934</v>
      </c>
      <c r="G1122" s="4" t="s">
        <v>2974</v>
      </c>
      <c r="H1122" s="4" t="s">
        <v>2692</v>
      </c>
      <c r="I1122" s="27">
        <v>20.959389999999999</v>
      </c>
      <c r="J1122" s="27">
        <v>-101.273535</v>
      </c>
      <c r="K1122" s="3"/>
      <c r="L1122" s="5" t="str">
        <f t="shared" si="37"/>
        <v>Ver en Google Maps</v>
      </c>
      <c r="M1122" s="5">
        <v>1</v>
      </c>
      <c r="O1122" s="1">
        <f>DAY(Tabla1[[#This Row],[Fecha de rev]])</f>
        <v>0</v>
      </c>
      <c r="P1122" s="1">
        <f>MONTH(Tabla1[[#This Row],[Fecha de rev]])</f>
        <v>1</v>
      </c>
      <c r="Q1122" s="1">
        <f>YEAR(Tabla1[[#This Row],[Fecha de rev]])</f>
        <v>1900</v>
      </c>
      <c r="Z1122" s="1" t="str">
        <f>IF(Tabla1[[#This Row],[Bajada]] &lt; 14, "no", "si")</f>
        <v>no</v>
      </c>
      <c r="AF1122" s="1"/>
    </row>
    <row r="1123" spans="1:32" x14ac:dyDescent="0.2">
      <c r="A1123" s="14">
        <v>1044</v>
      </c>
      <c r="B1123" s="3" t="s">
        <v>1205</v>
      </c>
      <c r="C1123" s="27" t="s">
        <v>87</v>
      </c>
      <c r="D1123" s="27" t="s">
        <v>563</v>
      </c>
      <c r="E1123" s="27" t="s">
        <v>2935</v>
      </c>
      <c r="F1123" s="4" t="s">
        <v>2936</v>
      </c>
      <c r="G1123" s="4" t="s">
        <v>2974</v>
      </c>
      <c r="H1123" s="4" t="s">
        <v>2692</v>
      </c>
      <c r="I1123" s="27">
        <v>20.967573999999999</v>
      </c>
      <c r="J1123" s="27">
        <v>-101.27360299999999</v>
      </c>
      <c r="K1123" s="3"/>
      <c r="L1123" s="5" t="str">
        <f t="shared" si="37"/>
        <v>Ver en Google Maps</v>
      </c>
      <c r="M1123" s="5">
        <v>2</v>
      </c>
      <c r="O1123" s="1">
        <f>DAY(Tabla1[[#This Row],[Fecha de rev]])</f>
        <v>0</v>
      </c>
      <c r="P1123" s="1">
        <f>MONTH(Tabla1[[#This Row],[Fecha de rev]])</f>
        <v>1</v>
      </c>
      <c r="Q1123" s="1">
        <f>YEAR(Tabla1[[#This Row],[Fecha de rev]])</f>
        <v>1900</v>
      </c>
      <c r="Z1123" s="1" t="str">
        <f>IF(Tabla1[[#This Row],[Bajada]] &lt; 14, "no", "si")</f>
        <v>no</v>
      </c>
      <c r="AF1123" s="1"/>
    </row>
    <row r="1124" spans="1:32" x14ac:dyDescent="0.2">
      <c r="A1124" s="14">
        <v>1054</v>
      </c>
      <c r="B1124" s="3" t="s">
        <v>1205</v>
      </c>
      <c r="C1124" s="27" t="s">
        <v>87</v>
      </c>
      <c r="D1124" s="27" t="s">
        <v>404</v>
      </c>
      <c r="E1124" s="27" t="s">
        <v>2937</v>
      </c>
      <c r="F1124" s="4" t="s">
        <v>2938</v>
      </c>
      <c r="G1124" s="4" t="s">
        <v>3009</v>
      </c>
      <c r="H1124" s="4" t="s">
        <v>2692</v>
      </c>
      <c r="I1124" s="27">
        <v>20.96209</v>
      </c>
      <c r="J1124" s="27">
        <v>-101.27329</v>
      </c>
      <c r="K1124" s="3"/>
      <c r="L1124" s="5" t="str">
        <f t="shared" si="37"/>
        <v>Ver en Google Maps</v>
      </c>
      <c r="M1124" s="5">
        <v>2</v>
      </c>
      <c r="O1124" s="1">
        <f>DAY(Tabla1[[#This Row],[Fecha de rev]])</f>
        <v>0</v>
      </c>
      <c r="P1124" s="1">
        <f>MONTH(Tabla1[[#This Row],[Fecha de rev]])</f>
        <v>1</v>
      </c>
      <c r="Q1124" s="1">
        <f>YEAR(Tabla1[[#This Row],[Fecha de rev]])</f>
        <v>1900</v>
      </c>
      <c r="Z1124" s="1" t="str">
        <f>IF(Tabla1[[#This Row],[Bajada]] &lt; 14, "no", "si")</f>
        <v>no</v>
      </c>
      <c r="AF1124" s="1"/>
    </row>
    <row r="1125" spans="1:32" x14ac:dyDescent="0.2">
      <c r="A1125" s="14">
        <v>1056</v>
      </c>
      <c r="B1125" s="3" t="s">
        <v>1205</v>
      </c>
      <c r="C1125" s="27" t="s">
        <v>14</v>
      </c>
      <c r="D1125" s="27" t="s">
        <v>404</v>
      </c>
      <c r="E1125" s="27" t="s">
        <v>2939</v>
      </c>
      <c r="F1125" s="4" t="s">
        <v>2940</v>
      </c>
      <c r="G1125" s="4" t="s">
        <v>1213</v>
      </c>
      <c r="H1125" s="4" t="s">
        <v>2692</v>
      </c>
      <c r="I1125" s="27">
        <v>21.003256</v>
      </c>
      <c r="J1125" s="27">
        <v>-101.243756</v>
      </c>
      <c r="K1125" s="3"/>
      <c r="L1125" s="5" t="str">
        <f t="shared" si="37"/>
        <v>Ver en Google Maps</v>
      </c>
      <c r="M1125" s="5">
        <v>1</v>
      </c>
      <c r="O1125" s="1">
        <f>DAY(Tabla1[[#This Row],[Fecha de rev]])</f>
        <v>0</v>
      </c>
      <c r="P1125" s="1">
        <f>MONTH(Tabla1[[#This Row],[Fecha de rev]])</f>
        <v>1</v>
      </c>
      <c r="Q1125" s="1">
        <f>YEAR(Tabla1[[#This Row],[Fecha de rev]])</f>
        <v>1900</v>
      </c>
      <c r="Z1125" s="1" t="str">
        <f>IF(Tabla1[[#This Row],[Bajada]] &lt; 14, "no", "si")</f>
        <v>no</v>
      </c>
      <c r="AF1125" s="1"/>
    </row>
    <row r="1126" spans="1:32" x14ac:dyDescent="0.2">
      <c r="A1126" s="14">
        <v>1062</v>
      </c>
      <c r="B1126" s="3" t="s">
        <v>1205</v>
      </c>
      <c r="C1126" s="27" t="s">
        <v>14</v>
      </c>
      <c r="D1126" s="27" t="s">
        <v>404</v>
      </c>
      <c r="E1126" s="27" t="s">
        <v>2941</v>
      </c>
      <c r="F1126" s="4" t="s">
        <v>2942</v>
      </c>
      <c r="G1126" s="4" t="s">
        <v>3015</v>
      </c>
      <c r="H1126" s="4" t="s">
        <v>2692</v>
      </c>
      <c r="I1126" s="27">
        <v>20.941970000000001</v>
      </c>
      <c r="J1126" s="27">
        <v>-101.28055999999999</v>
      </c>
      <c r="K1126" s="3"/>
      <c r="L1126" s="5" t="str">
        <f t="shared" si="37"/>
        <v>Ver en Google Maps</v>
      </c>
      <c r="M1126" s="5">
        <v>1</v>
      </c>
      <c r="O1126" s="1">
        <f>DAY(Tabla1[[#This Row],[Fecha de rev]])</f>
        <v>0</v>
      </c>
      <c r="P1126" s="1">
        <f>MONTH(Tabla1[[#This Row],[Fecha de rev]])</f>
        <v>1</v>
      </c>
      <c r="Q1126" s="1">
        <f>YEAR(Tabla1[[#This Row],[Fecha de rev]])</f>
        <v>1900</v>
      </c>
      <c r="Z1126" s="1" t="str">
        <f>IF(Tabla1[[#This Row],[Bajada]] &lt; 14, "no", "si")</f>
        <v>no</v>
      </c>
      <c r="AF1126" s="1"/>
    </row>
    <row r="1127" spans="1:32" x14ac:dyDescent="0.2">
      <c r="A1127" s="14">
        <v>1090</v>
      </c>
      <c r="B1127" s="3" t="s">
        <v>1205</v>
      </c>
      <c r="C1127" s="27" t="s">
        <v>426</v>
      </c>
      <c r="D1127" s="27" t="s">
        <v>404</v>
      </c>
      <c r="E1127" s="27" t="s">
        <v>2943</v>
      </c>
      <c r="F1127" s="4" t="s">
        <v>2944</v>
      </c>
      <c r="G1127" s="4" t="s">
        <v>1213</v>
      </c>
      <c r="H1127" s="4" t="s">
        <v>2692</v>
      </c>
      <c r="I1127" s="27">
        <v>21.016120000000001</v>
      </c>
      <c r="J1127" s="27">
        <v>-101.25360000000001</v>
      </c>
      <c r="K1127" s="3" t="s">
        <v>139</v>
      </c>
      <c r="L1127" s="5" t="str">
        <f t="shared" si="37"/>
        <v>Ver en Google Maps</v>
      </c>
      <c r="M1127" s="5">
        <v>1</v>
      </c>
      <c r="O1127" s="1">
        <f>DAY(Tabla1[[#This Row],[Fecha de rev]])</f>
        <v>0</v>
      </c>
      <c r="P1127" s="1">
        <f>MONTH(Tabla1[[#This Row],[Fecha de rev]])</f>
        <v>1</v>
      </c>
      <c r="Q1127" s="1">
        <f>YEAR(Tabla1[[#This Row],[Fecha de rev]])</f>
        <v>1900</v>
      </c>
      <c r="R1127" s="1">
        <v>2</v>
      </c>
      <c r="S1127" s="1" t="s">
        <v>138</v>
      </c>
      <c r="T1127" s="1" t="s">
        <v>138</v>
      </c>
      <c r="U1127" s="1" t="s">
        <v>138</v>
      </c>
      <c r="V1127" s="1" t="s">
        <v>138</v>
      </c>
      <c r="W1127" s="1" t="s">
        <v>138</v>
      </c>
      <c r="X1127" s="1" t="s">
        <v>138</v>
      </c>
      <c r="Y1127" s="1" t="s">
        <v>138</v>
      </c>
      <c r="Z1127" s="1" t="str">
        <f>IF(Tabla1[[#This Row],[Bajada]] &lt; 14, "no", "si")</f>
        <v>no</v>
      </c>
      <c r="AE1127" s="1">
        <f t="shared" si="36"/>
        <v>7</v>
      </c>
      <c r="AF1127" s="1"/>
    </row>
    <row r="1128" spans="1:32" x14ac:dyDescent="0.2">
      <c r="A1128" s="14">
        <v>1098</v>
      </c>
      <c r="B1128" s="3" t="s">
        <v>1205</v>
      </c>
      <c r="C1128" s="27" t="s">
        <v>14</v>
      </c>
      <c r="D1128" s="27" t="s">
        <v>404</v>
      </c>
      <c r="E1128" s="27" t="s">
        <v>2945</v>
      </c>
      <c r="F1128" s="4" t="s">
        <v>2946</v>
      </c>
      <c r="G1128" s="4" t="s">
        <v>3016</v>
      </c>
      <c r="H1128" s="4" t="s">
        <v>2692</v>
      </c>
      <c r="I1128" s="27">
        <v>20.955577999999999</v>
      </c>
      <c r="J1128" s="27">
        <v>-101.28103400000001</v>
      </c>
      <c r="K1128" s="3"/>
      <c r="L1128" s="5" t="str">
        <f t="shared" si="37"/>
        <v>Ver en Google Maps</v>
      </c>
      <c r="M1128" s="5">
        <v>1</v>
      </c>
      <c r="O1128" s="1">
        <f>DAY(Tabla1[[#This Row],[Fecha de rev]])</f>
        <v>0</v>
      </c>
      <c r="P1128" s="1">
        <f>MONTH(Tabla1[[#This Row],[Fecha de rev]])</f>
        <v>1</v>
      </c>
      <c r="Q1128" s="1">
        <f>YEAR(Tabla1[[#This Row],[Fecha de rev]])</f>
        <v>1900</v>
      </c>
      <c r="Z1128" s="1" t="str">
        <f>IF(Tabla1[[#This Row],[Bajada]] &lt; 14, "no", "si")</f>
        <v>no</v>
      </c>
      <c r="AF1128" s="1"/>
    </row>
    <row r="1129" spans="1:32" x14ac:dyDescent="0.2">
      <c r="A1129" s="14">
        <v>1107</v>
      </c>
      <c r="B1129" s="3" t="s">
        <v>1205</v>
      </c>
      <c r="C1129" s="27" t="s">
        <v>429</v>
      </c>
      <c r="D1129" s="27" t="s">
        <v>132</v>
      </c>
      <c r="E1129" s="27" t="s">
        <v>2947</v>
      </c>
      <c r="F1129" s="4" t="s">
        <v>2948</v>
      </c>
      <c r="G1129" s="4" t="s">
        <v>1784</v>
      </c>
      <c r="H1129" s="4" t="s">
        <v>2692</v>
      </c>
      <c r="I1129" s="27">
        <v>21.012664000000001</v>
      </c>
      <c r="J1129" s="27">
        <v>-101.281316</v>
      </c>
      <c r="K1129" s="3" t="s">
        <v>139</v>
      </c>
      <c r="L1129" s="5" t="str">
        <f t="shared" si="37"/>
        <v>Ver en Google Maps</v>
      </c>
      <c r="M1129" s="5">
        <v>2</v>
      </c>
      <c r="N1129" s="7"/>
      <c r="O1129" s="1">
        <f>DAY(Tabla1[[#This Row],[Fecha de rev]])</f>
        <v>0</v>
      </c>
      <c r="P1129" s="1">
        <f>MONTH(Tabla1[[#This Row],[Fecha de rev]])</f>
        <v>1</v>
      </c>
      <c r="Q1129" s="1">
        <f>YEAR(Tabla1[[#This Row],[Fecha de rev]])</f>
        <v>1900</v>
      </c>
      <c r="R1129" s="1">
        <v>2</v>
      </c>
      <c r="S1129" s="1" t="s">
        <v>138</v>
      </c>
      <c r="T1129" s="1" t="s">
        <v>138</v>
      </c>
      <c r="U1129" s="1" t="s">
        <v>138</v>
      </c>
      <c r="V1129" s="1" t="s">
        <v>138</v>
      </c>
      <c r="W1129" s="1" t="s">
        <v>138</v>
      </c>
      <c r="X1129" s="1" t="s">
        <v>138</v>
      </c>
      <c r="Y1129" s="1" t="s">
        <v>138</v>
      </c>
      <c r="Z1129" s="1" t="str">
        <f>IF(Tabla1[[#This Row],[Bajada]] &lt; 14, "no", "si")</f>
        <v>no</v>
      </c>
      <c r="AC1129" s="2" t="s">
        <v>968</v>
      </c>
      <c r="AD1129" s="2" t="s">
        <v>2437</v>
      </c>
      <c r="AE1129" s="1">
        <f t="shared" si="36"/>
        <v>7</v>
      </c>
      <c r="AF1129" s="1"/>
    </row>
    <row r="1130" spans="1:32" x14ac:dyDescent="0.2">
      <c r="A1130" s="14">
        <v>1108</v>
      </c>
      <c r="B1130" s="3" t="s">
        <v>1205</v>
      </c>
      <c r="C1130" s="27" t="s">
        <v>429</v>
      </c>
      <c r="D1130" s="27" t="s">
        <v>132</v>
      </c>
      <c r="E1130" s="27" t="s">
        <v>2949</v>
      </c>
      <c r="F1130" s="4" t="s">
        <v>2950</v>
      </c>
      <c r="G1130" s="4" t="s">
        <v>2985</v>
      </c>
      <c r="H1130" s="4" t="s">
        <v>2692</v>
      </c>
      <c r="I1130" s="27">
        <v>20.995170999999999</v>
      </c>
      <c r="J1130" s="27">
        <v>-101.292805</v>
      </c>
      <c r="K1130" s="3"/>
      <c r="L1130" s="5" t="str">
        <f t="shared" si="37"/>
        <v>Ver en Google Maps</v>
      </c>
      <c r="M1130" s="5">
        <v>2</v>
      </c>
      <c r="O1130" s="1">
        <f>DAY(Tabla1[[#This Row],[Fecha de rev]])</f>
        <v>0</v>
      </c>
      <c r="P1130" s="1">
        <f>MONTH(Tabla1[[#This Row],[Fecha de rev]])</f>
        <v>1</v>
      </c>
      <c r="Q1130" s="1">
        <f>YEAR(Tabla1[[#This Row],[Fecha de rev]])</f>
        <v>1900</v>
      </c>
      <c r="Z1130" s="1" t="str">
        <f>IF(Tabla1[[#This Row],[Bajada]] &lt; 14, "no", "si")</f>
        <v>no</v>
      </c>
      <c r="AF1130" s="1"/>
    </row>
    <row r="1131" spans="1:32" x14ac:dyDescent="0.2">
      <c r="A1131" s="14">
        <v>1111</v>
      </c>
      <c r="B1131" s="3" t="s">
        <v>1205</v>
      </c>
      <c r="C1131" s="27" t="s">
        <v>7</v>
      </c>
      <c r="D1131" s="27" t="s">
        <v>404</v>
      </c>
      <c r="E1131" s="27" t="s">
        <v>2951</v>
      </c>
      <c r="F1131" s="4" t="s">
        <v>2952</v>
      </c>
      <c r="G1131" s="4" t="s">
        <v>2967</v>
      </c>
      <c r="H1131" s="4" t="s">
        <v>2692</v>
      </c>
      <c r="I1131" s="27">
        <v>21.006716000000001</v>
      </c>
      <c r="J1131" s="27">
        <v>-101.28431999999999</v>
      </c>
      <c r="K1131" s="3" t="s">
        <v>139</v>
      </c>
      <c r="L1131" s="5" t="str">
        <f t="shared" si="37"/>
        <v>Ver en Google Maps</v>
      </c>
      <c r="M1131" s="5">
        <v>1</v>
      </c>
      <c r="N1131" s="7"/>
      <c r="O1131" s="1">
        <f>DAY(Tabla1[[#This Row],[Fecha de rev]])</f>
        <v>0</v>
      </c>
      <c r="P1131" s="1">
        <f>MONTH(Tabla1[[#This Row],[Fecha de rev]])</f>
        <v>1</v>
      </c>
      <c r="Q1131" s="1">
        <f>YEAR(Tabla1[[#This Row],[Fecha de rev]])</f>
        <v>1900</v>
      </c>
      <c r="R1131" s="1">
        <v>2</v>
      </c>
      <c r="S1131" s="1" t="s">
        <v>138</v>
      </c>
      <c r="T1131" s="1" t="s">
        <v>138</v>
      </c>
      <c r="U1131" s="1" t="s">
        <v>138</v>
      </c>
      <c r="V1131" s="1" t="s">
        <v>138</v>
      </c>
      <c r="W1131" s="1" t="s">
        <v>138</v>
      </c>
      <c r="X1131" s="1" t="s">
        <v>138</v>
      </c>
      <c r="Y1131" s="1" t="s">
        <v>138</v>
      </c>
      <c r="Z1131" s="1" t="str">
        <f>IF(Tabla1[[#This Row],[Bajada]] &lt; 14, "no", "si")</f>
        <v>no</v>
      </c>
      <c r="AC1131" s="2" t="s">
        <v>968</v>
      </c>
      <c r="AD1131" s="2" t="s">
        <v>2437</v>
      </c>
      <c r="AE1131" s="1">
        <f t="shared" si="36"/>
        <v>7</v>
      </c>
      <c r="AF1131" s="1"/>
    </row>
    <row r="1132" spans="1:32" x14ac:dyDescent="0.2">
      <c r="A1132" s="14">
        <v>1112</v>
      </c>
      <c r="B1132" s="3" t="s">
        <v>1205</v>
      </c>
      <c r="C1132" s="27" t="s">
        <v>7</v>
      </c>
      <c r="D1132" s="27" t="s">
        <v>404</v>
      </c>
      <c r="E1132" s="27" t="s">
        <v>2953</v>
      </c>
      <c r="F1132" s="4" t="s">
        <v>2954</v>
      </c>
      <c r="G1132" s="4" t="s">
        <v>2980</v>
      </c>
      <c r="H1132" s="4" t="s">
        <v>2692</v>
      </c>
      <c r="I1132" s="27">
        <v>21.020667</v>
      </c>
      <c r="J1132" s="27">
        <v>-101.274896</v>
      </c>
      <c r="K1132" s="3" t="s">
        <v>139</v>
      </c>
      <c r="L1132" s="5" t="str">
        <f t="shared" si="37"/>
        <v>Ver en Google Maps</v>
      </c>
      <c r="M1132" s="5">
        <v>1</v>
      </c>
      <c r="O1132" s="1">
        <f>DAY(Tabla1[[#This Row],[Fecha de rev]])</f>
        <v>0</v>
      </c>
      <c r="P1132" s="1">
        <f>MONTH(Tabla1[[#This Row],[Fecha de rev]])</f>
        <v>1</v>
      </c>
      <c r="Q1132" s="1">
        <f>YEAR(Tabla1[[#This Row],[Fecha de rev]])</f>
        <v>1900</v>
      </c>
      <c r="R1132" s="1">
        <v>2</v>
      </c>
      <c r="S1132" s="1" t="s">
        <v>138</v>
      </c>
      <c r="T1132" s="1" t="s">
        <v>138</v>
      </c>
      <c r="U1132" s="1" t="s">
        <v>138</v>
      </c>
      <c r="V1132" s="1" t="s">
        <v>138</v>
      </c>
      <c r="W1132" s="1" t="s">
        <v>138</v>
      </c>
      <c r="X1132" s="1" t="s">
        <v>138</v>
      </c>
      <c r="Y1132" s="1" t="s">
        <v>138</v>
      </c>
      <c r="Z1132" s="1" t="str">
        <f>IF(Tabla1[[#This Row],[Bajada]] &lt; 14, "no", "si")</f>
        <v>no</v>
      </c>
      <c r="AE1132" s="1">
        <f t="shared" si="36"/>
        <v>7</v>
      </c>
      <c r="AF1132" s="1"/>
    </row>
    <row r="1133" spans="1:32" x14ac:dyDescent="0.2">
      <c r="A1133" s="14">
        <v>1113</v>
      </c>
      <c r="B1133" s="3" t="s">
        <v>1205</v>
      </c>
      <c r="C1133" s="27" t="s">
        <v>7</v>
      </c>
      <c r="D1133" s="27" t="s">
        <v>404</v>
      </c>
      <c r="E1133" s="27" t="s">
        <v>2955</v>
      </c>
      <c r="F1133" s="4" t="s">
        <v>2956</v>
      </c>
      <c r="G1133" s="4" t="s">
        <v>3009</v>
      </c>
      <c r="H1133" s="4" t="s">
        <v>2692</v>
      </c>
      <c r="I1133" s="27">
        <v>20.986649</v>
      </c>
      <c r="J1133" s="27">
        <v>-101.285355</v>
      </c>
      <c r="K1133" s="3" t="s">
        <v>139</v>
      </c>
      <c r="L1133" s="5" t="str">
        <f t="shared" si="37"/>
        <v>Ver en Google Maps</v>
      </c>
      <c r="M1133" s="5">
        <v>1</v>
      </c>
      <c r="O1133" s="1">
        <f>DAY(Tabla1[[#This Row],[Fecha de rev]])</f>
        <v>0</v>
      </c>
      <c r="P1133" s="1">
        <f>MONTH(Tabla1[[#This Row],[Fecha de rev]])</f>
        <v>1</v>
      </c>
      <c r="Q1133" s="1">
        <f>YEAR(Tabla1[[#This Row],[Fecha de rev]])</f>
        <v>1900</v>
      </c>
      <c r="R1133" s="1">
        <v>2</v>
      </c>
      <c r="S1133" s="1" t="s">
        <v>138</v>
      </c>
      <c r="T1133" s="1" t="s">
        <v>138</v>
      </c>
      <c r="U1133" s="1" t="s">
        <v>138</v>
      </c>
      <c r="V1133" s="1" t="s">
        <v>138</v>
      </c>
      <c r="W1133" s="1" t="s">
        <v>138</v>
      </c>
      <c r="X1133" s="1" t="s">
        <v>138</v>
      </c>
      <c r="Y1133" s="1" t="s">
        <v>138</v>
      </c>
      <c r="Z1133" s="1" t="str">
        <f>IF(Tabla1[[#This Row],[Bajada]] &lt; 14, "no", "si")</f>
        <v>no</v>
      </c>
      <c r="AE1133" s="1">
        <f t="shared" si="36"/>
        <v>7</v>
      </c>
      <c r="AF1133" s="1"/>
    </row>
    <row r="1134" spans="1:32" x14ac:dyDescent="0.2">
      <c r="A1134" s="14">
        <v>1114</v>
      </c>
      <c r="B1134" s="3" t="s">
        <v>1205</v>
      </c>
      <c r="C1134" s="27" t="s">
        <v>7</v>
      </c>
      <c r="D1134" s="27" t="s">
        <v>404</v>
      </c>
      <c r="E1134" s="27" t="s">
        <v>2957</v>
      </c>
      <c r="F1134" s="4" t="s">
        <v>2958</v>
      </c>
      <c r="G1134" s="4" t="s">
        <v>3017</v>
      </c>
      <c r="H1134" s="4" t="s">
        <v>2692</v>
      </c>
      <c r="I1134" s="27">
        <v>20.977557000000001</v>
      </c>
      <c r="J1134" s="27">
        <v>-101.27727899999999</v>
      </c>
      <c r="K1134" s="3" t="s">
        <v>139</v>
      </c>
      <c r="L1134" s="5" t="str">
        <f t="shared" si="37"/>
        <v>Ver en Google Maps</v>
      </c>
      <c r="M1134" s="5">
        <v>1</v>
      </c>
      <c r="O1134" s="1">
        <f>DAY(Tabla1[[#This Row],[Fecha de rev]])</f>
        <v>0</v>
      </c>
      <c r="P1134" s="1">
        <f>MONTH(Tabla1[[#This Row],[Fecha de rev]])</f>
        <v>1</v>
      </c>
      <c r="Q1134" s="1">
        <f>YEAR(Tabla1[[#This Row],[Fecha de rev]])</f>
        <v>1900</v>
      </c>
      <c r="R1134" s="1">
        <v>2</v>
      </c>
      <c r="S1134" s="1" t="s">
        <v>138</v>
      </c>
      <c r="T1134" s="1" t="s">
        <v>138</v>
      </c>
      <c r="U1134" s="1" t="s">
        <v>138</v>
      </c>
      <c r="V1134" s="1" t="s">
        <v>138</v>
      </c>
      <c r="W1134" s="1" t="s">
        <v>138</v>
      </c>
      <c r="X1134" s="1" t="s">
        <v>138</v>
      </c>
      <c r="Y1134" s="1" t="s">
        <v>138</v>
      </c>
      <c r="Z1134" s="1" t="str">
        <f>IF(Tabla1[[#This Row],[Bajada]] &lt; 14, "no", "si")</f>
        <v>no</v>
      </c>
      <c r="AE1134" s="1">
        <f t="shared" si="36"/>
        <v>7</v>
      </c>
      <c r="AF1134" s="1"/>
    </row>
    <row r="1135" spans="1:32" x14ac:dyDescent="0.2">
      <c r="A1135" s="14">
        <v>1115</v>
      </c>
      <c r="B1135" s="3" t="s">
        <v>1205</v>
      </c>
      <c r="C1135" s="27" t="s">
        <v>7</v>
      </c>
      <c r="D1135" s="27" t="s">
        <v>404</v>
      </c>
      <c r="E1135" s="27" t="s">
        <v>2959</v>
      </c>
      <c r="F1135" s="4" t="s">
        <v>2960</v>
      </c>
      <c r="G1135" s="4" t="s">
        <v>3004</v>
      </c>
      <c r="H1135" s="4" t="s">
        <v>2692</v>
      </c>
      <c r="I1135" s="27">
        <v>20.981656999999998</v>
      </c>
      <c r="J1135" s="27">
        <v>-101.287488</v>
      </c>
      <c r="K1135" s="3" t="s">
        <v>139</v>
      </c>
      <c r="L1135" s="5" t="str">
        <f t="shared" si="37"/>
        <v>Ver en Google Maps</v>
      </c>
      <c r="M1135" s="5">
        <v>1</v>
      </c>
      <c r="O1135" s="1">
        <f>DAY(Tabla1[[#This Row],[Fecha de rev]])</f>
        <v>0</v>
      </c>
      <c r="P1135" s="1">
        <f>MONTH(Tabla1[[#This Row],[Fecha de rev]])</f>
        <v>1</v>
      </c>
      <c r="Q1135" s="1">
        <f>YEAR(Tabla1[[#This Row],[Fecha de rev]])</f>
        <v>1900</v>
      </c>
      <c r="R1135" s="1">
        <v>2</v>
      </c>
      <c r="S1135" s="1" t="s">
        <v>138</v>
      </c>
      <c r="T1135" s="1" t="s">
        <v>138</v>
      </c>
      <c r="U1135" s="1" t="s">
        <v>138</v>
      </c>
      <c r="V1135" s="1" t="s">
        <v>138</v>
      </c>
      <c r="W1135" s="1" t="s">
        <v>138</v>
      </c>
      <c r="X1135" s="1" t="s">
        <v>138</v>
      </c>
      <c r="Y1135" s="1" t="s">
        <v>138</v>
      </c>
      <c r="Z1135" s="1" t="str">
        <f>IF(Tabla1[[#This Row],[Bajada]] &lt; 14, "no", "si")</f>
        <v>no</v>
      </c>
      <c r="AE1135" s="1">
        <f t="shared" si="36"/>
        <v>7</v>
      </c>
      <c r="AF1135" s="1"/>
    </row>
    <row r="1136" spans="1:32" x14ac:dyDescent="0.2">
      <c r="A1136" s="14">
        <v>1116</v>
      </c>
      <c r="B1136" s="3" t="s">
        <v>1205</v>
      </c>
      <c r="C1136" s="27" t="s">
        <v>7</v>
      </c>
      <c r="D1136" s="27" t="s">
        <v>404</v>
      </c>
      <c r="E1136" s="27" t="s">
        <v>2961</v>
      </c>
      <c r="F1136" s="4" t="s">
        <v>2962</v>
      </c>
      <c r="G1136" s="4" t="s">
        <v>3018</v>
      </c>
      <c r="H1136" s="4" t="s">
        <v>2692</v>
      </c>
      <c r="I1136" s="27">
        <v>20.976686000000001</v>
      </c>
      <c r="J1136" s="27">
        <v>-101.278325</v>
      </c>
      <c r="K1136" s="3" t="s">
        <v>139</v>
      </c>
      <c r="L1136" s="5" t="str">
        <f t="shared" si="37"/>
        <v>Ver en Google Maps</v>
      </c>
      <c r="M1136" s="5">
        <v>1</v>
      </c>
      <c r="O1136" s="1">
        <f>DAY(Tabla1[[#This Row],[Fecha de rev]])</f>
        <v>0</v>
      </c>
      <c r="P1136" s="1">
        <f>MONTH(Tabla1[[#This Row],[Fecha de rev]])</f>
        <v>1</v>
      </c>
      <c r="Q1136" s="1">
        <f>YEAR(Tabla1[[#This Row],[Fecha de rev]])</f>
        <v>1900</v>
      </c>
      <c r="R1136" s="1">
        <v>2</v>
      </c>
      <c r="S1136" s="1" t="s">
        <v>138</v>
      </c>
      <c r="T1136" s="1" t="s">
        <v>138</v>
      </c>
      <c r="U1136" s="1" t="s">
        <v>138</v>
      </c>
      <c r="V1136" s="1" t="s">
        <v>138</v>
      </c>
      <c r="W1136" s="1" t="s">
        <v>138</v>
      </c>
      <c r="X1136" s="1" t="s">
        <v>138</v>
      </c>
      <c r="Y1136" s="1" t="s">
        <v>138</v>
      </c>
      <c r="Z1136" s="1" t="str">
        <f>IF(Tabla1[[#This Row],[Bajada]] &lt; 14, "no", "si")</f>
        <v>no</v>
      </c>
      <c r="AE1136" s="1">
        <f t="shared" si="36"/>
        <v>7</v>
      </c>
      <c r="AF1136" s="1"/>
    </row>
    <row r="1137" spans="1:32" x14ac:dyDescent="0.2">
      <c r="A1137" s="14">
        <v>1117</v>
      </c>
      <c r="B1137" s="3" t="s">
        <v>1205</v>
      </c>
      <c r="C1137" s="27" t="s">
        <v>7</v>
      </c>
      <c r="D1137" s="27" t="s">
        <v>404</v>
      </c>
      <c r="E1137" s="27" t="s">
        <v>2963</v>
      </c>
      <c r="F1137" s="4" t="s">
        <v>2964</v>
      </c>
      <c r="G1137" s="4" t="s">
        <v>3019</v>
      </c>
      <c r="H1137" s="4" t="s">
        <v>2692</v>
      </c>
      <c r="I1137" s="27">
        <v>21.016134000000001</v>
      </c>
      <c r="J1137" s="27">
        <v>-101.277557</v>
      </c>
      <c r="K1137" s="3" t="s">
        <v>139</v>
      </c>
      <c r="L1137" s="5" t="str">
        <f t="shared" si="37"/>
        <v>Ver en Google Maps</v>
      </c>
      <c r="M1137" s="5">
        <v>1</v>
      </c>
      <c r="O1137" s="1">
        <f>DAY(Tabla1[[#This Row],[Fecha de rev]])</f>
        <v>0</v>
      </c>
      <c r="P1137" s="1">
        <f>MONTH(Tabla1[[#This Row],[Fecha de rev]])</f>
        <v>1</v>
      </c>
      <c r="Q1137" s="1">
        <f>YEAR(Tabla1[[#This Row],[Fecha de rev]])</f>
        <v>1900</v>
      </c>
      <c r="R1137" s="1">
        <v>2</v>
      </c>
      <c r="S1137" s="1" t="s">
        <v>138</v>
      </c>
      <c r="T1137" s="1" t="s">
        <v>138</v>
      </c>
      <c r="U1137" s="1" t="s">
        <v>138</v>
      </c>
      <c r="V1137" s="1" t="s">
        <v>138</v>
      </c>
      <c r="W1137" s="1" t="s">
        <v>138</v>
      </c>
      <c r="X1137" s="1" t="s">
        <v>138</v>
      </c>
      <c r="Y1137" s="1" t="s">
        <v>138</v>
      </c>
      <c r="Z1137" s="1" t="str">
        <f>IF(Tabla1[[#This Row],[Bajada]] &lt; 14, "no", "si")</f>
        <v>no</v>
      </c>
      <c r="AE1137" s="1">
        <f t="shared" si="36"/>
        <v>7</v>
      </c>
      <c r="AF1137" s="1"/>
    </row>
    <row r="1138" spans="1:32" x14ac:dyDescent="0.2">
      <c r="A1138" s="36">
        <v>1118</v>
      </c>
      <c r="B1138" s="37" t="s">
        <v>1205</v>
      </c>
      <c r="C1138" s="39" t="s">
        <v>7</v>
      </c>
      <c r="D1138" s="39" t="s">
        <v>404</v>
      </c>
      <c r="E1138" s="39" t="s">
        <v>2965</v>
      </c>
      <c r="F1138" s="38" t="s">
        <v>2966</v>
      </c>
      <c r="G1138" s="38" t="s">
        <v>3020</v>
      </c>
      <c r="H1138" s="38" t="s">
        <v>2692</v>
      </c>
      <c r="I1138" s="39">
        <v>21.040866000000001</v>
      </c>
      <c r="J1138" s="39">
        <v>-101.257276</v>
      </c>
      <c r="K1138" s="37" t="s">
        <v>139</v>
      </c>
      <c r="L1138" s="40" t="str">
        <f t="shared" si="37"/>
        <v>Ver en Google Maps</v>
      </c>
      <c r="M1138" s="40">
        <v>1</v>
      </c>
      <c r="O1138" s="1">
        <f>DAY(Tabla1[[#This Row],[Fecha de rev]])</f>
        <v>0</v>
      </c>
      <c r="P1138" s="1">
        <f>MONTH(Tabla1[[#This Row],[Fecha de rev]])</f>
        <v>1</v>
      </c>
      <c r="Q1138" s="1">
        <f>YEAR(Tabla1[[#This Row],[Fecha de rev]])</f>
        <v>1900</v>
      </c>
      <c r="R1138" s="1">
        <v>2</v>
      </c>
      <c r="S1138" s="1" t="s">
        <v>138</v>
      </c>
      <c r="T1138" s="1" t="s">
        <v>138</v>
      </c>
      <c r="U1138" s="1" t="s">
        <v>138</v>
      </c>
      <c r="V1138" s="1" t="s">
        <v>138</v>
      </c>
      <c r="W1138" s="1" t="s">
        <v>138</v>
      </c>
      <c r="X1138" s="1" t="s">
        <v>138</v>
      </c>
      <c r="Y1138" s="1" t="s">
        <v>138</v>
      </c>
      <c r="Z1138" s="1" t="str">
        <f>IF(Tabla1[[#This Row],[Bajada]] &lt; 14, "no", "si")</f>
        <v>no</v>
      </c>
      <c r="AE1138" s="1">
        <f t="shared" si="36"/>
        <v>7</v>
      </c>
      <c r="AF1138" s="1"/>
    </row>
  </sheetData>
  <conditionalFormatting sqref="AA2:AA1048576">
    <cfRule type="cellIs" dxfId="3" priority="3" operator="lessThan">
      <formula>14</formula>
    </cfRule>
    <cfRule type="cellIs" dxfId="2" priority="4" operator="greaterThan">
      <formula>14.1</formula>
    </cfRule>
  </conditionalFormatting>
  <conditionalFormatting sqref="AB2:AB1048576">
    <cfRule type="cellIs" dxfId="1" priority="1" operator="lessThan">
      <formula>10</formula>
    </cfRule>
    <cfRule type="cellIs" dxfId="0" priority="2" operator="greaterThan">
      <formula>10.1</formula>
    </cfRule>
  </conditionalFormatting>
  <pageMargins left="0.7" right="0.7" top="0.75" bottom="0.75" header="0.3" footer="0.3"/>
  <pageSetup paperSize="9" orientation="portrait"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Estadísticas</vt:lpstr>
      <vt:lpstr>BD1</vt:lpstr>
      <vt:lpstr>BD2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Conectividad Sicom</dc:creator>
  <cp:lastModifiedBy>LUCIAN ANDRES  QUIROZ LOZA</cp:lastModifiedBy>
  <dcterms:created xsi:type="dcterms:W3CDTF">2025-09-04T17:26:26Z</dcterms:created>
  <dcterms:modified xsi:type="dcterms:W3CDTF">2025-10-30T18:46:40Z</dcterms:modified>
</cp:coreProperties>
</file>