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clodo\OneDrive\Documentos\projetos_excel\controle_estoque\"/>
    </mc:Choice>
  </mc:AlternateContent>
  <xr:revisionPtr revIDLastSave="0" documentId="13_ncr:1_{D6B34CA5-2777-4A35-8446-50F05458368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Inicio" sheetId="1" r:id="rId1"/>
    <sheet name="cadastro" sheetId="3" r:id="rId2"/>
    <sheet name="lancamento" sheetId="4" r:id="rId3"/>
  </sheets>
  <definedNames>
    <definedName name="cluna_produtos">tb_cadastro[Produto]</definedName>
    <definedName name="coluna_produtos">tb_cadastro[Produto]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3" l="1"/>
  <c r="F5" i="3"/>
  <c r="F6" i="3"/>
  <c r="F7" i="3"/>
  <c r="F8" i="3"/>
  <c r="E6" i="4"/>
  <c r="E5" i="4"/>
  <c r="E4" i="4"/>
  <c r="E7" i="4"/>
  <c r="E8" i="4"/>
  <c r="E8" i="3"/>
  <c r="E7" i="3"/>
  <c r="E6" i="3"/>
  <c r="E5" i="3"/>
  <c r="E4" i="3"/>
  <c r="D9" i="4"/>
  <c r="C9" i="4"/>
  <c r="D9" i="3"/>
  <c r="C9" i="3"/>
  <c r="E9" i="4" l="1"/>
  <c r="E9" i="3"/>
</calcChain>
</file>

<file path=xl/sharedStrings.xml><?xml version="1.0" encoding="utf-8"?>
<sst xmlns="http://schemas.openxmlformats.org/spreadsheetml/2006/main" count="29" uniqueCount="18">
  <si>
    <t>Produto</t>
  </si>
  <si>
    <t>Medida</t>
  </si>
  <si>
    <t>Estoque 
maximo</t>
  </si>
  <si>
    <t>Estoque 
Minimo</t>
  </si>
  <si>
    <t xml:space="preserve">Saldo </t>
  </si>
  <si>
    <t>Avisos</t>
  </si>
  <si>
    <t>unidade</t>
  </si>
  <si>
    <t>Caneta esferográfica azul</t>
  </si>
  <si>
    <t>Caneta esferográfica preta</t>
  </si>
  <si>
    <t>Caneta esferográfica vermelha</t>
  </si>
  <si>
    <t>Total</t>
  </si>
  <si>
    <t>Apontador</t>
  </si>
  <si>
    <t>data</t>
  </si>
  <si>
    <t>saida</t>
  </si>
  <si>
    <t>saldo</t>
  </si>
  <si>
    <t>entrada</t>
  </si>
  <si>
    <t>Corretivo</t>
  </si>
  <si>
    <t>Por que essas formulas todas? Porcausa que estamos calculando o saldo a cada lançamento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</si>
</sst>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3" borderId="0" applyNumberFormat="0" applyBorder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7" borderId="0" applyNumberFormat="0" applyBorder="0" applyAlignment="0" applyProtection="0"/>
  </cellStyleXfs>
  <cellXfs count="28">
    <xf numFmtId="0" fontId="0" fillId="0" borderId="0" xfId="0"/>
    <xf numFmtId="0" fontId="0" fillId="2" borderId="0" xfId="0" applyFill="1" applyAlignment="1"/>
    <xf numFmtId="0" fontId="0" fillId="4" borderId="0" xfId="0" applyFill="1"/>
    <xf numFmtId="0" fontId="0" fillId="4" borderId="0" xfId="0" applyFill="1" applyAlignment="1"/>
    <xf numFmtId="0" fontId="0" fillId="4" borderId="0" xfId="0" applyFill="1" applyAlignment="1">
      <alignment horizontal="center"/>
    </xf>
    <xf numFmtId="0" fontId="0" fillId="2" borderId="0" xfId="0" applyFill="1" applyBorder="1" applyAlignment="1"/>
    <xf numFmtId="0" fontId="0" fillId="2" borderId="0" xfId="0" applyFill="1" applyBorder="1" applyAlignment="1">
      <alignment horizontal="center"/>
    </xf>
    <xf numFmtId="0" fontId="1" fillId="3" borderId="0" xfId="1" applyAlignment="1">
      <alignment horizontal="center"/>
    </xf>
    <xf numFmtId="14" fontId="0" fillId="4" borderId="0" xfId="0" applyNumberFormat="1" applyFill="1" applyAlignment="1"/>
    <xf numFmtId="0" fontId="1" fillId="3" borderId="0" xfId="1"/>
    <xf numFmtId="14" fontId="0" fillId="2" borderId="0" xfId="0" applyNumberFormat="1" applyFill="1" applyAlignment="1"/>
    <xf numFmtId="1" fontId="0" fillId="2" borderId="0" xfId="0" applyNumberFormat="1" applyFill="1" applyAlignment="1"/>
    <xf numFmtId="1" fontId="1" fillId="3" borderId="0" xfId="1" applyNumberFormat="1" applyAlignment="1"/>
    <xf numFmtId="1" fontId="0" fillId="4" borderId="0" xfId="0" applyNumberFormat="1" applyFill="1" applyAlignment="1">
      <alignment horizontal="center"/>
    </xf>
    <xf numFmtId="1" fontId="0" fillId="4" borderId="0" xfId="0" applyNumberFormat="1" applyFill="1" applyAlignment="1"/>
    <xf numFmtId="1" fontId="0" fillId="0" borderId="0" xfId="0" applyNumberFormat="1"/>
    <xf numFmtId="1" fontId="1" fillId="3" borderId="0" xfId="1" applyNumberFormat="1" applyAlignment="1">
      <alignment horizontal="center"/>
    </xf>
    <xf numFmtId="1" fontId="2" fillId="0" borderId="0" xfId="0" applyNumberFormat="1" applyFont="1"/>
    <xf numFmtId="0" fontId="2" fillId="4" borderId="0" xfId="0" applyFont="1" applyFill="1"/>
    <xf numFmtId="0" fontId="0" fillId="4" borderId="0" xfId="0" applyFont="1" applyFill="1"/>
    <xf numFmtId="0" fontId="0" fillId="4" borderId="0" xfId="0" applyFill="1" applyAlignment="1">
      <alignment horizontal="center" wrapText="1"/>
    </xf>
    <xf numFmtId="1" fontId="3" fillId="5" borderId="0" xfId="2" applyNumberFormat="1" applyAlignment="1"/>
    <xf numFmtId="14" fontId="4" fillId="6" borderId="0" xfId="3" applyNumberFormat="1" applyAlignment="1"/>
    <xf numFmtId="1" fontId="5" fillId="7" borderId="0" xfId="4" applyNumberFormat="1" applyAlignment="1"/>
    <xf numFmtId="14" fontId="0" fillId="8" borderId="0" xfId="0" applyNumberFormat="1" applyFill="1" applyAlignment="1">
      <alignment horizontal="center"/>
    </xf>
    <xf numFmtId="1" fontId="0" fillId="9" borderId="0" xfId="0" applyNumberFormat="1" applyFill="1" applyAlignment="1">
      <alignment horizontal="center"/>
    </xf>
    <xf numFmtId="1" fontId="0" fillId="10" borderId="0" xfId="0" applyNumberFormat="1" applyFill="1"/>
    <xf numFmtId="0" fontId="2" fillId="0" borderId="0" xfId="0" applyFont="1"/>
  </cellXfs>
  <cellStyles count="5">
    <cellStyle name="Bom" xfId="1" builtinId="26"/>
    <cellStyle name="Ênfase1" xfId="4" builtinId="29"/>
    <cellStyle name="Neutro" xfId="3" builtinId="28"/>
    <cellStyle name="Normal" xfId="0" builtinId="0"/>
    <cellStyle name="Ruim" xfId="2" builtinId="27"/>
  </cellStyles>
  <dxfs count="40">
    <dxf>
      <numFmt numFmtId="1" formatCode="0"/>
      <fill>
        <patternFill patternType="solid">
          <fgColor indexed="64"/>
          <bgColor theme="4" tint="0.79998168889431442"/>
        </patternFill>
      </fill>
    </dxf>
    <dxf>
      <numFmt numFmtId="1" formatCode="0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>
          <bgColor rgb="FFFFC000"/>
        </patternFill>
      </fill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Composição</a:t>
            </a:r>
            <a:r>
              <a:rPr lang="en-US" baseline="0"/>
              <a:t> Atual do Estoque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cadastro!$E$3</c:f>
              <c:strCache>
                <c:ptCount val="1"/>
                <c:pt idx="0">
                  <c:v>Saldo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D6A-42B3-A76E-AC44664101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D6A-42B3-A76E-AC44664101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6A-42B3-A76E-AC446641015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D6A-42B3-A76E-AC446641015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9D6A-42B3-A76E-AC4466410150}"/>
              </c:ext>
            </c:extLst>
          </c:dPt>
          <c:dLbls>
            <c:dLbl>
              <c:idx val="0"/>
              <c:layout>
                <c:manualLayout>
                  <c:x val="5.6939494688137957E-2"/>
                  <c:y val="5.321506521755313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D6A-42B3-A76E-AC4466410150}"/>
                </c:ext>
              </c:extLst>
            </c:dLbl>
            <c:dLbl>
              <c:idx val="1"/>
              <c:layout>
                <c:manualLayout>
                  <c:x val="-2.5306442083616869E-2"/>
                  <c:y val="0.1123429154592790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D6A-42B3-A76E-AC4466410150}"/>
                </c:ext>
              </c:extLst>
            </c:dLbl>
            <c:dLbl>
              <c:idx val="2"/>
              <c:layout>
                <c:manualLayout>
                  <c:x val="-2.6888094713842937E-2"/>
                  <c:y val="-4.138949516920818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D6A-42B3-A76E-AC4466410150}"/>
                </c:ext>
              </c:extLst>
            </c:dLbl>
            <c:dLbl>
              <c:idx val="3"/>
              <c:layout>
                <c:manualLayout>
                  <c:x val="-3.321470523474717E-2"/>
                  <c:y val="-0.1152993079713653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D6A-42B3-A76E-AC4466410150}"/>
                </c:ext>
              </c:extLst>
            </c:dLbl>
            <c:dLbl>
              <c:idx val="4"/>
              <c:layout>
                <c:manualLayout>
                  <c:x val="-4.4286273646329519E-2"/>
                  <c:y val="-7.982259782632987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D6A-42B3-A76E-AC446641015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cadastro!$A$4:$A$8</c:f>
              <c:strCache>
                <c:ptCount val="5"/>
                <c:pt idx="0">
                  <c:v>Caneta esferográfica azul</c:v>
                </c:pt>
                <c:pt idx="1">
                  <c:v>Caneta esferográfica preta</c:v>
                </c:pt>
                <c:pt idx="2">
                  <c:v>Caneta esferográfica vermelha</c:v>
                </c:pt>
                <c:pt idx="3">
                  <c:v>Apontador</c:v>
                </c:pt>
                <c:pt idx="4">
                  <c:v>Corretivo</c:v>
                </c:pt>
              </c:strCache>
            </c:strRef>
          </c:cat>
          <c:val>
            <c:numRef>
              <c:f>cadastro!$E$4:$E$8</c:f>
              <c:numCache>
                <c:formatCode>0</c:formatCode>
                <c:ptCount val="5"/>
                <c:pt idx="0">
                  <c:v>65</c:v>
                </c:pt>
                <c:pt idx="1">
                  <c:v>2</c:v>
                </c:pt>
                <c:pt idx="2">
                  <c:v>0</c:v>
                </c:pt>
                <c:pt idx="3">
                  <c:v>12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6A-42B3-A76E-AC4466410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lancamento!A1"/><Relationship Id="rId1" Type="http://schemas.openxmlformats.org/officeDocument/2006/relationships/hyperlink" Target="#cadastro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hyperlink" Target="#lancamento!A1"/><Relationship Id="rId1" Type="http://schemas.openxmlformats.org/officeDocument/2006/relationships/hyperlink" Target="#Inicio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cadastro!A1"/><Relationship Id="rId1" Type="http://schemas.openxmlformats.org/officeDocument/2006/relationships/hyperlink" Target="#Ini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628650</xdr:colOff>
      <xdr:row>0</xdr:row>
      <xdr:rowOff>85725</xdr:rowOff>
    </xdr:from>
    <xdr:to>
      <xdr:col>0</xdr:col>
      <xdr:colOff>2676525</xdr:colOff>
      <xdr:row>1</xdr:row>
      <xdr:rowOff>0</xdr:rowOff>
    </xdr:to>
    <xdr:sp macro="" textlink="">
      <xdr:nvSpPr>
        <xdr:cNvPr id="2" name="Retângulo: Cantos Superiores Recortados 1">
          <a:extLst>
            <a:ext uri="{FF2B5EF4-FFF2-40B4-BE49-F238E27FC236}">
              <a16:creationId xmlns:a16="http://schemas.microsoft.com/office/drawing/2014/main" id="{1AB954F8-ACC4-426F-B0C1-75AB2BCB3B05}"/>
            </a:ext>
          </a:extLst>
        </xdr:cNvPr>
        <xdr:cNvSpPr/>
      </xdr:nvSpPr>
      <xdr:spPr>
        <a:xfrm>
          <a:off x="628650" y="85725"/>
          <a:ext cx="2047875" cy="41910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1100" b="0" cap="none" spc="0">
              <a:ln w="0">
                <a:noFill/>
              </a:ln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Inicio</a:t>
          </a:r>
        </a:p>
      </xdr:txBody>
    </xdr:sp>
    <xdr:clientData/>
  </xdr:twoCellAnchor>
  <xdr:twoCellAnchor>
    <xdr:from>
      <xdr:col>1</xdr:col>
      <xdr:colOff>33338</xdr:colOff>
      <xdr:row>0</xdr:row>
      <xdr:rowOff>85725</xdr:rowOff>
    </xdr:from>
    <xdr:to>
      <xdr:col>2</xdr:col>
      <xdr:colOff>1033463</xdr:colOff>
      <xdr:row>1</xdr:row>
      <xdr:rowOff>0</xdr:rowOff>
    </xdr:to>
    <xdr:sp macro="" textlink="">
      <xdr:nvSpPr>
        <xdr:cNvPr id="4" name="Retângulo: Cantos Superiores Recortado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E45E62-9528-4BC9-B96B-203701744317}"/>
            </a:ext>
          </a:extLst>
        </xdr:cNvPr>
        <xdr:cNvSpPr/>
      </xdr:nvSpPr>
      <xdr:spPr>
        <a:xfrm>
          <a:off x="2747963" y="85725"/>
          <a:ext cx="2047875" cy="4191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ln w="0">
                <a:noFill/>
              </a:ln>
              <a:solidFill>
                <a:sysClr val="windowText" lastClr="000000"/>
              </a:solidFill>
            </a:rPr>
            <a:t>Cadastro</a:t>
          </a:r>
        </a:p>
      </xdr:txBody>
    </xdr:sp>
    <xdr:clientData/>
  </xdr:twoCellAnchor>
  <xdr:twoCellAnchor>
    <xdr:from>
      <xdr:col>3</xdr:col>
      <xdr:colOff>57150</xdr:colOff>
      <xdr:row>0</xdr:row>
      <xdr:rowOff>76200</xdr:rowOff>
    </xdr:from>
    <xdr:to>
      <xdr:col>5</xdr:col>
      <xdr:colOff>9525</xdr:colOff>
      <xdr:row>1</xdr:row>
      <xdr:rowOff>0</xdr:rowOff>
    </xdr:to>
    <xdr:sp macro="" textlink="">
      <xdr:nvSpPr>
        <xdr:cNvPr id="5" name="Retângulo: Cantos Superiores Recort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FD9F0BD-C9DC-4C2F-9DC7-CE2117F8CB85}"/>
            </a:ext>
          </a:extLst>
        </xdr:cNvPr>
        <xdr:cNvSpPr/>
      </xdr:nvSpPr>
      <xdr:spPr>
        <a:xfrm>
          <a:off x="4867275" y="76200"/>
          <a:ext cx="2047875" cy="428625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ln w="0">
                <a:noFill/>
              </a:ln>
              <a:solidFill>
                <a:sysClr val="windowText" lastClr="000000"/>
              </a:solidFill>
            </a:rPr>
            <a:t>Lançamentos</a:t>
          </a:r>
        </a:p>
      </xdr:txBody>
    </xdr:sp>
    <xdr:clientData/>
  </xdr:twoCellAnchor>
  <xdr:oneCellAnchor>
    <xdr:from>
      <xdr:col>0</xdr:col>
      <xdr:colOff>2271713</xdr:colOff>
      <xdr:row>6</xdr:row>
      <xdr:rowOff>152400</xdr:rowOff>
    </xdr:from>
    <xdr:ext cx="3152775" cy="405432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A9C53264-7B04-484E-A4C3-6D66FEDF1F02}"/>
            </a:ext>
          </a:extLst>
        </xdr:cNvPr>
        <xdr:cNvSpPr txBox="1"/>
      </xdr:nvSpPr>
      <xdr:spPr>
        <a:xfrm>
          <a:off x="2271713" y="1609725"/>
          <a:ext cx="3152775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pt-BR" sz="2000" b="1"/>
            <a:t>Controle de Estoque</a:t>
          </a:r>
        </a:p>
      </xdr:txBody>
    </xdr:sp>
    <xdr:clientData/>
  </xdr:oneCellAnchor>
  <xdr:oneCellAnchor>
    <xdr:from>
      <xdr:col>0</xdr:col>
      <xdr:colOff>1447800</xdr:colOff>
      <xdr:row>12</xdr:row>
      <xdr:rowOff>28575</xdr:rowOff>
    </xdr:from>
    <xdr:ext cx="4800600" cy="953466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D7B91FD6-082A-4BD9-9BD7-604359306101}"/>
            </a:ext>
          </a:extLst>
        </xdr:cNvPr>
        <xdr:cNvSpPr txBox="1"/>
      </xdr:nvSpPr>
      <xdr:spPr>
        <a:xfrm>
          <a:off x="1447800" y="2628900"/>
          <a:ext cx="4800600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endParaRPr lang="pt-BR" sz="1100"/>
        </a:p>
        <a:p>
          <a:pPr algn="ctr"/>
          <a:r>
            <a:rPr lang="pt-BR" sz="1100" b="1"/>
            <a:t>Orientações</a:t>
          </a:r>
        </a:p>
        <a:p>
          <a:pPr algn="ctr"/>
          <a:r>
            <a:rPr lang="pt-BR" sz="1100"/>
            <a:t>1 - Para para cadastrar novo produto</a:t>
          </a:r>
        </a:p>
        <a:p>
          <a:pPr algn="ctr"/>
          <a:r>
            <a:rPr lang="pt-BR" sz="1100"/>
            <a:t>2 - Registrar E/S</a:t>
          </a:r>
          <a:r>
            <a:rPr lang="pt-BR" sz="1100" baseline="0"/>
            <a:t> entrada e saida na aba Lançamentos</a:t>
          </a:r>
        </a:p>
        <a:p>
          <a:pPr algn="ctr"/>
          <a:r>
            <a:rPr lang="pt-BR" sz="1100" baseline="0"/>
            <a:t>3 - Relatórios e consultas, filtragem nas abas Cadastero e Lançamentos</a:t>
          </a:r>
          <a:endParaRPr lang="pt-BR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628650</xdr:colOff>
      <xdr:row>0</xdr:row>
      <xdr:rowOff>85725</xdr:rowOff>
    </xdr:from>
    <xdr:to>
      <xdr:col>0</xdr:col>
      <xdr:colOff>2676525</xdr:colOff>
      <xdr:row>1</xdr:row>
      <xdr:rowOff>0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4F8907-15B8-4886-8FB9-024E332D3C12}"/>
            </a:ext>
          </a:extLst>
        </xdr:cNvPr>
        <xdr:cNvSpPr/>
      </xdr:nvSpPr>
      <xdr:spPr>
        <a:xfrm>
          <a:off x="628650" y="85725"/>
          <a:ext cx="2047875" cy="4191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1100" b="0" cap="none" spc="0">
              <a:ln w="0">
                <a:noFill/>
              </a:ln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Inicio</a:t>
          </a:r>
        </a:p>
      </xdr:txBody>
    </xdr:sp>
    <xdr:clientData/>
  </xdr:twoCellAnchor>
  <xdr:twoCellAnchor>
    <xdr:from>
      <xdr:col>1</xdr:col>
      <xdr:colOff>33338</xdr:colOff>
      <xdr:row>0</xdr:row>
      <xdr:rowOff>85725</xdr:rowOff>
    </xdr:from>
    <xdr:to>
      <xdr:col>2</xdr:col>
      <xdr:colOff>1033463</xdr:colOff>
      <xdr:row>1</xdr:row>
      <xdr:rowOff>0</xdr:rowOff>
    </xdr:to>
    <xdr:sp macro="" textlink="">
      <xdr:nvSpPr>
        <xdr:cNvPr id="3" name="Retângulo: Cantos Superiores Recortados 2">
          <a:extLst>
            <a:ext uri="{FF2B5EF4-FFF2-40B4-BE49-F238E27FC236}">
              <a16:creationId xmlns:a16="http://schemas.microsoft.com/office/drawing/2014/main" id="{35105C31-3024-48C7-9676-DB176252C4CC}"/>
            </a:ext>
          </a:extLst>
        </xdr:cNvPr>
        <xdr:cNvSpPr/>
      </xdr:nvSpPr>
      <xdr:spPr>
        <a:xfrm>
          <a:off x="2747963" y="85725"/>
          <a:ext cx="2047875" cy="41910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ln w="0">
                <a:noFill/>
              </a:ln>
              <a:solidFill>
                <a:sysClr val="windowText" lastClr="000000"/>
              </a:solidFill>
            </a:rPr>
            <a:t>Cadastro</a:t>
          </a:r>
        </a:p>
      </xdr:txBody>
    </xdr:sp>
    <xdr:clientData/>
  </xdr:twoCellAnchor>
  <xdr:twoCellAnchor>
    <xdr:from>
      <xdr:col>3</xdr:col>
      <xdr:colOff>57150</xdr:colOff>
      <xdr:row>0</xdr:row>
      <xdr:rowOff>76200</xdr:rowOff>
    </xdr:from>
    <xdr:to>
      <xdr:col>6</xdr:col>
      <xdr:colOff>0</xdr:colOff>
      <xdr:row>1</xdr:row>
      <xdr:rowOff>0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227AC08-C4B3-4DE7-9584-5CB2340241AA}"/>
            </a:ext>
          </a:extLst>
        </xdr:cNvPr>
        <xdr:cNvSpPr/>
      </xdr:nvSpPr>
      <xdr:spPr>
        <a:xfrm>
          <a:off x="4867275" y="76200"/>
          <a:ext cx="2047875" cy="428625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ln w="0">
                <a:noFill/>
              </a:ln>
              <a:solidFill>
                <a:sysClr val="windowText" lastClr="000000"/>
              </a:solidFill>
            </a:rPr>
            <a:t>Lançamentos</a:t>
          </a:r>
        </a:p>
      </xdr:txBody>
    </xdr:sp>
    <xdr:clientData/>
  </xdr:twoCellAnchor>
  <xdr:twoCellAnchor editAs="absolute">
    <xdr:from>
      <xdr:col>6</xdr:col>
      <xdr:colOff>257175</xdr:colOff>
      <xdr:row>1</xdr:row>
      <xdr:rowOff>190499</xdr:rowOff>
    </xdr:from>
    <xdr:to>
      <xdr:col>6</xdr:col>
      <xdr:colOff>8286751</xdr:colOff>
      <xdr:row>24</xdr:row>
      <xdr:rowOff>104775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2163E0F-4D47-4E60-8C69-7CB1A97A6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628650</xdr:colOff>
      <xdr:row>0</xdr:row>
      <xdr:rowOff>85725</xdr:rowOff>
    </xdr:from>
    <xdr:to>
      <xdr:col>0</xdr:col>
      <xdr:colOff>2676525</xdr:colOff>
      <xdr:row>1</xdr:row>
      <xdr:rowOff>0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DEB298-5252-48E3-A8DB-42738E05BD71}"/>
            </a:ext>
          </a:extLst>
        </xdr:cNvPr>
        <xdr:cNvSpPr/>
      </xdr:nvSpPr>
      <xdr:spPr>
        <a:xfrm>
          <a:off x="628650" y="85725"/>
          <a:ext cx="2047875" cy="4191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1100" b="0" cap="none" spc="0">
              <a:ln w="0">
                <a:noFill/>
              </a:ln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Inicio</a:t>
          </a:r>
        </a:p>
      </xdr:txBody>
    </xdr:sp>
    <xdr:clientData/>
  </xdr:twoCellAnchor>
  <xdr:twoCellAnchor>
    <xdr:from>
      <xdr:col>1</xdr:col>
      <xdr:colOff>33338</xdr:colOff>
      <xdr:row>0</xdr:row>
      <xdr:rowOff>85725</xdr:rowOff>
    </xdr:from>
    <xdr:to>
      <xdr:col>2</xdr:col>
      <xdr:colOff>1033463</xdr:colOff>
      <xdr:row>1</xdr:row>
      <xdr:rowOff>0</xdr:rowOff>
    </xdr:to>
    <xdr:sp macro="" textlink="">
      <xdr:nvSpPr>
        <xdr:cNvPr id="3" name="Retângulo: Cantos Superiores Recort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56CC297-1D9B-4E75-991C-2DE9F540EE27}"/>
            </a:ext>
          </a:extLst>
        </xdr:cNvPr>
        <xdr:cNvSpPr/>
      </xdr:nvSpPr>
      <xdr:spPr>
        <a:xfrm>
          <a:off x="2747963" y="85725"/>
          <a:ext cx="2047875" cy="4191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ln w="0">
                <a:noFill/>
              </a:ln>
              <a:solidFill>
                <a:sysClr val="windowText" lastClr="000000"/>
              </a:solidFill>
            </a:rPr>
            <a:t>Cadastro</a:t>
          </a:r>
        </a:p>
      </xdr:txBody>
    </xdr:sp>
    <xdr:clientData/>
  </xdr:twoCellAnchor>
  <xdr:twoCellAnchor>
    <xdr:from>
      <xdr:col>3</xdr:col>
      <xdr:colOff>57150</xdr:colOff>
      <xdr:row>0</xdr:row>
      <xdr:rowOff>76200</xdr:rowOff>
    </xdr:from>
    <xdr:to>
      <xdr:col>5</xdr:col>
      <xdr:colOff>9525</xdr:colOff>
      <xdr:row>1</xdr:row>
      <xdr:rowOff>0</xdr:rowOff>
    </xdr:to>
    <xdr:sp macro="" textlink="">
      <xdr:nvSpPr>
        <xdr:cNvPr id="4" name="Retângulo: Cantos Superiores Recortados 3">
          <a:extLst>
            <a:ext uri="{FF2B5EF4-FFF2-40B4-BE49-F238E27FC236}">
              <a16:creationId xmlns:a16="http://schemas.microsoft.com/office/drawing/2014/main" id="{38148C69-E08B-4E7D-8F5C-B8FC556388B3}"/>
            </a:ext>
          </a:extLst>
        </xdr:cNvPr>
        <xdr:cNvSpPr/>
      </xdr:nvSpPr>
      <xdr:spPr>
        <a:xfrm>
          <a:off x="4867275" y="76200"/>
          <a:ext cx="2047875" cy="428625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ln w="0">
                <a:noFill/>
              </a:ln>
              <a:solidFill>
                <a:sysClr val="windowText" lastClr="000000"/>
              </a:solidFill>
            </a:rPr>
            <a:t>Lançamentos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E0D29C-C5C8-419E-8C6A-D7DC69C44BB1}" name="tb_cadastro" displayName="tb_cadastro" ref="A3:F9" totalsRowCount="1" headerRowDxfId="39" dataDxfId="38" headerRowCellStyle="Bom">
  <autoFilter ref="A3:F8" xr:uid="{C8E0D29C-C5C8-419E-8C6A-D7DC69C44BB1}"/>
  <tableColumns count="6">
    <tableColumn id="1" xr3:uid="{06F20511-43B0-4213-B039-8F04FE3FD409}" name="Produto" totalsRowLabel="Total" dataDxfId="29" totalsRowDxfId="24"/>
    <tableColumn id="2" xr3:uid="{833D9E07-786D-4F11-ADBE-EB9FE9DA20F3}" name="Medida" dataDxfId="28" totalsRowDxfId="23"/>
    <tableColumn id="3" xr3:uid="{2E7F5760-F579-440C-BB90-F0ABAA3977A1}" name="Estoque _x000a_Minimo" totalsRowFunction="sum" dataDxfId="27" totalsRowDxfId="22"/>
    <tableColumn id="4" xr3:uid="{3544D7B8-7225-4D56-B67E-FCBE646D64FA}" name="Estoque _x000a_maximo" totalsRowFunction="sum" dataDxfId="26" totalsRowDxfId="21"/>
    <tableColumn id="5" xr3:uid="{941540F3-D296-4F60-96B3-0CA20F164402}" name="Saldo " totalsRowFunction="sum" dataDxfId="25" totalsRowDxfId="20">
      <calculatedColumnFormula>SUMIF(tb_lancamentos[Produto],tb_cadastro[[#This Row],[Produto]],tb_lancamentos[entrada])-SUMIF(tb_lancamentos[Produto],tb_cadastro[[#This Row],[Produto]],tb_lancamentos[saida])</calculatedColumnFormula>
    </tableColumn>
    <tableColumn id="6" xr3:uid="{28ED0648-8C45-4B4B-BA16-BDB2480D6878}" name="Avisos" dataDxfId="18" totalsRowDxfId="19">
      <calculatedColumnFormula>IF(tb_cadastro[[#This Row],[Saldo ]]&lt;tb_cadastro[[#This Row],[Estoque 
Minimo]],"Priorizar compra Urgente",IF(tb_cadastro[[#This Row],[Saldo ]]&gt;tb_cadastro[[#This Row],[Estoque 
maximo]],"Priorizar venda",""))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BB66EA-2EE0-4143-BBCB-3F4E85542AFC}" name="tb_lancamentos" displayName="tb_lancamentos" ref="A3:E9" totalsRowCount="1" headerRowDxfId="37" dataDxfId="36" headerRowCellStyle="Bom">
  <autoFilter ref="A3:E8" xr:uid="{C4BB66EA-2EE0-4143-BBCB-3F4E85542AFC}"/>
  <tableColumns count="5">
    <tableColumn id="1" xr3:uid="{422F51CF-6BC1-4893-86F3-AF00D407A13B}" name="Produto" totalsRowLabel="Total" dataDxfId="4" totalsRowDxfId="35"/>
    <tableColumn id="2" xr3:uid="{45889AA7-0406-45FF-BB60-1478B9B496F0}" name="data" dataDxfId="3" totalsRowDxfId="34"/>
    <tableColumn id="3" xr3:uid="{7853E2EB-0E41-43B4-9FAF-7ECD069304AA}" name="entrada" totalsRowFunction="sum" dataDxfId="2" totalsRowDxfId="33"/>
    <tableColumn id="4" xr3:uid="{6AB0658A-0D59-4B07-9B55-C0F51C18D262}" name="saida" totalsRowFunction="sum" dataDxfId="1" totalsRowDxfId="32"/>
    <tableColumn id="5" xr3:uid="{54F0E609-B7A0-4EDB-9DE8-3FCDD46F97A9}" name="saldo" totalsRowFunction="sum" dataDxfId="0" totalsRowDxfId="31">
      <calculatedColumnFormula>SUMIFS(tb_lancamentos[entrada],tb_lancamentos[Produto],tb_lancamentos[[#This Row],[Produto]],tb_lancamentos[data],"&lt;="&amp;tb_lancamentos[[#This Row],[data]]) - SUMIFS(tb_lancamentos[saida],tb_lancamentos[Produto],tb_lancamentos[[#This Row],[Produto]],tb_lancamentos[data],"&lt;="&amp;tb_lancamentos[[#This Row],[data]])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"/>
  <sheetViews>
    <sheetView showGridLines="0" workbookViewId="0">
      <pane ySplit="1" topLeftCell="A2" activePane="bottomLeft" state="frozen"/>
      <selection pane="bottomLeft" activeCell="A2" sqref="A2"/>
    </sheetView>
  </sheetViews>
  <sheetFormatPr defaultColWidth="0" defaultRowHeight="15" x14ac:dyDescent="0.25"/>
  <cols>
    <col min="1" max="1" width="40.7109375" style="2" customWidth="1"/>
    <col min="2" max="5" width="15.7109375" style="3" customWidth="1"/>
    <col min="6" max="6" width="15.7109375" style="4" customWidth="1"/>
    <col min="7" max="7" width="148.140625" style="2" customWidth="1"/>
    <col min="8" max="16384" width="9.140625" style="2" hidden="1"/>
  </cols>
  <sheetData>
    <row r="1" spans="1:7" customFormat="1" ht="39.950000000000003" customHeight="1" x14ac:dyDescent="0.25">
      <c r="A1" s="5"/>
      <c r="B1" s="5"/>
      <c r="C1" s="5"/>
      <c r="D1" s="5"/>
      <c r="E1" s="5"/>
      <c r="F1" s="6"/>
      <c r="G1" s="5"/>
    </row>
  </sheetData>
  <sheetProtection sheet="1" objects="1" scenarios="1" selectLockedCell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0E2F3-0C79-4348-8AD8-6FA7E4F4392A}">
  <dimension ref="A1:H16"/>
  <sheetViews>
    <sheetView showGridLines="0" tabSelected="1" workbookViewId="0">
      <pane ySplit="1" topLeftCell="A2" activePane="bottomLeft" state="frozen"/>
      <selection pane="bottomLeft" activeCell="D18" sqref="D18"/>
    </sheetView>
  </sheetViews>
  <sheetFormatPr defaultColWidth="0" defaultRowHeight="15" x14ac:dyDescent="0.25"/>
  <cols>
    <col min="1" max="1" width="40.7109375" style="2" customWidth="1"/>
    <col min="2" max="2" width="15.7109375" style="3" customWidth="1"/>
    <col min="3" max="5" width="15.7109375" style="14" customWidth="1"/>
    <col min="6" max="6" width="23.42578125" style="3" bestFit="1" customWidth="1"/>
    <col min="7" max="7" width="148.140625" style="2" customWidth="1"/>
    <col min="8" max="8" width="0" style="2" hidden="1" customWidth="1"/>
    <col min="9" max="16384" width="9.140625" style="2" hidden="1"/>
  </cols>
  <sheetData>
    <row r="1" spans="1:7" customFormat="1" ht="39.950000000000003" customHeight="1" x14ac:dyDescent="0.25">
      <c r="A1" s="1"/>
      <c r="B1" s="1"/>
      <c r="C1" s="11"/>
      <c r="D1" s="11"/>
      <c r="E1" s="11"/>
      <c r="F1" s="1"/>
      <c r="G1" s="1"/>
    </row>
    <row r="2" spans="1:7" x14ac:dyDescent="0.25">
      <c r="A2"/>
      <c r="B2"/>
      <c r="C2" s="15"/>
      <c r="D2" s="15"/>
      <c r="E2" s="15"/>
      <c r="F2"/>
      <c r="G2"/>
    </row>
    <row r="3" spans="1:7" x14ac:dyDescent="0.25">
      <c r="A3" s="7" t="s">
        <v>0</v>
      </c>
      <c r="B3" s="7" t="s">
        <v>1</v>
      </c>
      <c r="C3" s="16" t="s">
        <v>3</v>
      </c>
      <c r="D3" s="16" t="s">
        <v>2</v>
      </c>
      <c r="E3" s="16" t="s">
        <v>4</v>
      </c>
      <c r="F3" s="7" t="s">
        <v>5</v>
      </c>
    </row>
    <row r="4" spans="1:7" x14ac:dyDescent="0.25">
      <c r="A4" s="4" t="s">
        <v>7</v>
      </c>
      <c r="B4" s="4" t="s">
        <v>6</v>
      </c>
      <c r="C4" s="13">
        <v>15</v>
      </c>
      <c r="D4" s="13">
        <v>150</v>
      </c>
      <c r="E4" s="13">
        <f>SUMIF(tb_lancamentos[Produto],tb_cadastro[[#This Row],[Produto]],tb_lancamentos[entrada])-SUMIF(tb_lancamentos[Produto],tb_cadastro[[#This Row],[Produto]],tb_lancamentos[saida])</f>
        <v>65</v>
      </c>
      <c r="F4" s="20" t="str">
        <f>IF(tb_cadastro[[#This Row],[Saldo ]]&lt;tb_cadastro[[#This Row],[Estoque 
Minimo]],"Priorizar compra Urgente",IF(tb_cadastro[[#This Row],[Saldo ]]&gt;tb_cadastro[[#This Row],[Estoque 
maximo]],"Priorizar venda",""))</f>
        <v/>
      </c>
    </row>
    <row r="5" spans="1:7" x14ac:dyDescent="0.25">
      <c r="A5" s="4" t="s">
        <v>8</v>
      </c>
      <c r="B5" s="4" t="s">
        <v>6</v>
      </c>
      <c r="C5" s="13">
        <v>15</v>
      </c>
      <c r="D5" s="13">
        <v>150</v>
      </c>
      <c r="E5" s="13">
        <f>SUMIF(tb_lancamentos[Produto],tb_cadastro[[#This Row],[Produto]],tb_lancamentos[entrada])-SUMIF(tb_lancamentos[Produto],tb_cadastro[[#This Row],[Produto]],tb_lancamentos[saida])</f>
        <v>2</v>
      </c>
      <c r="F5" s="4" t="str">
        <f>IF(tb_cadastro[[#This Row],[Saldo ]]&lt;tb_cadastro[[#This Row],[Estoque 
Minimo]],"Priorizar compra Urgente",IF(tb_cadastro[[#This Row],[Saldo ]]&gt;tb_cadastro[[#This Row],[Estoque 
maximo]],"Priorizar venda",""))</f>
        <v>Priorizar compra Urgente</v>
      </c>
    </row>
    <row r="6" spans="1:7" x14ac:dyDescent="0.25">
      <c r="A6" s="4" t="s">
        <v>9</v>
      </c>
      <c r="B6" s="4" t="s">
        <v>6</v>
      </c>
      <c r="C6" s="13">
        <v>15</v>
      </c>
      <c r="D6" s="13">
        <v>150</v>
      </c>
      <c r="E6" s="13">
        <f>SUMIF(tb_lancamentos[Produto],tb_cadastro[[#This Row],[Produto]],tb_lancamentos[entrada])-SUMIF(tb_lancamentos[Produto],tb_cadastro[[#This Row],[Produto]],tb_lancamentos[saida])</f>
        <v>0</v>
      </c>
      <c r="F6" s="4" t="str">
        <f>IF(tb_cadastro[[#This Row],[Saldo ]]&lt;tb_cadastro[[#This Row],[Estoque 
Minimo]],"Priorizar compra Urgente",IF(tb_cadastro[[#This Row],[Saldo ]]&gt;tb_cadastro[[#This Row],[Estoque 
maximo]],"Priorizar venda",""))</f>
        <v>Priorizar compra Urgente</v>
      </c>
    </row>
    <row r="7" spans="1:7" x14ac:dyDescent="0.25">
      <c r="A7" s="4" t="s">
        <v>11</v>
      </c>
      <c r="B7" s="4" t="s">
        <v>6</v>
      </c>
      <c r="C7" s="13">
        <v>10</v>
      </c>
      <c r="D7" s="13">
        <v>50</v>
      </c>
      <c r="E7" s="13">
        <f>SUMIF(tb_lancamentos[Produto],tb_cadastro[[#This Row],[Produto]],tb_lancamentos[entrada])-SUMIF(tb_lancamentos[Produto],tb_cadastro[[#This Row],[Produto]],tb_lancamentos[saida])</f>
        <v>12</v>
      </c>
      <c r="F7" s="4" t="str">
        <f>IF(tb_cadastro[[#This Row],[Saldo ]]&lt;tb_cadastro[[#This Row],[Estoque 
Minimo]],"Priorizar compra Urgente",IF(tb_cadastro[[#This Row],[Saldo ]]&gt;tb_cadastro[[#This Row],[Estoque 
maximo]],"Priorizar venda",""))</f>
        <v/>
      </c>
    </row>
    <row r="8" spans="1:7" x14ac:dyDescent="0.25">
      <c r="A8" s="4" t="s">
        <v>16</v>
      </c>
      <c r="B8" s="4" t="s">
        <v>6</v>
      </c>
      <c r="C8" s="13">
        <v>20</v>
      </c>
      <c r="D8" s="13">
        <v>55</v>
      </c>
      <c r="E8" s="13">
        <f>SUMIF(tb_lancamentos[Produto],tb_cadastro[[#This Row],[Produto]],tb_lancamentos[entrada])-SUMIF(tb_lancamentos[Produto],tb_cadastro[[#This Row],[Produto]],tb_lancamentos[saida])</f>
        <v>17</v>
      </c>
      <c r="F8" s="4" t="str">
        <f>IF(tb_cadastro[[#This Row],[Saldo ]]&lt;tb_cadastro[[#This Row],[Estoque 
Minimo]],"Priorizar compra Urgente",IF(tb_cadastro[[#This Row],[Saldo ]]&gt;tb_cadastro[[#This Row],[Estoque 
maximo]],"Priorizar venda",""))</f>
        <v>Priorizar compra Urgente</v>
      </c>
    </row>
    <row r="9" spans="1:7" x14ac:dyDescent="0.25">
      <c r="A9" s="4" t="s">
        <v>10</v>
      </c>
      <c r="B9" s="4"/>
      <c r="C9" s="13">
        <f>SUBTOTAL(109,tb_cadastro[Estoque 
Minimo])</f>
        <v>75</v>
      </c>
      <c r="D9" s="13">
        <f>SUBTOTAL(109,tb_cadastro[Estoque 
maximo])</f>
        <v>555</v>
      </c>
      <c r="E9" s="13">
        <f>SUBTOTAL(109,tb_cadastro[[Saldo ]])</f>
        <v>96</v>
      </c>
      <c r="F9" s="4"/>
    </row>
    <row r="10" spans="1:7" x14ac:dyDescent="0.25">
      <c r="A10"/>
      <c r="B10"/>
      <c r="C10" s="15"/>
      <c r="D10" s="15"/>
      <c r="E10" s="15"/>
      <c r="F10"/>
    </row>
    <row r="11" spans="1:7" x14ac:dyDescent="0.25">
      <c r="A11"/>
      <c r="B11"/>
      <c r="C11" s="17"/>
      <c r="D11" s="15"/>
      <c r="E11" s="15"/>
      <c r="F11" s="27"/>
    </row>
    <row r="12" spans="1:7" x14ac:dyDescent="0.25">
      <c r="A12"/>
      <c r="B12"/>
      <c r="C12" s="15"/>
      <c r="D12" s="15"/>
      <c r="E12" s="15"/>
      <c r="F12"/>
    </row>
    <row r="13" spans="1:7" x14ac:dyDescent="0.25">
      <c r="A13"/>
      <c r="B13"/>
      <c r="C13" s="15"/>
      <c r="D13" s="15"/>
      <c r="E13" s="15"/>
      <c r="F13"/>
    </row>
    <row r="14" spans="1:7" x14ac:dyDescent="0.25">
      <c r="A14"/>
      <c r="B14"/>
      <c r="C14" s="15"/>
      <c r="D14" s="15"/>
      <c r="E14" s="15"/>
      <c r="F14"/>
    </row>
    <row r="15" spans="1:7" x14ac:dyDescent="0.25">
      <c r="A15"/>
      <c r="B15"/>
      <c r="C15" s="15"/>
      <c r="D15" s="15"/>
      <c r="E15" s="15"/>
      <c r="F15"/>
    </row>
    <row r="16" spans="1:7" x14ac:dyDescent="0.25">
      <c r="A16"/>
      <c r="B16"/>
      <c r="C16" s="15"/>
      <c r="D16" s="15"/>
      <c r="E16" s="15"/>
      <c r="F16"/>
    </row>
  </sheetData>
  <conditionalFormatting sqref="F4:F8">
    <cfRule type="containsText" dxfId="10" priority="3" operator="containsText" text="Priorizar compra Urgente">
      <formula>NOT(ISERROR(SEARCH("Priorizar compra Urgente",F4)))</formula>
    </cfRule>
    <cfRule type="containsText" dxfId="9" priority="2" operator="containsText" text="Priorizar venda">
      <formula>NOT(ISERROR(SEARCH("Priorizar venda",F4)))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B24B8-8375-4418-85F5-362D21D0943E}">
  <dimension ref="A1:G12"/>
  <sheetViews>
    <sheetView showGridLines="0" workbookViewId="0">
      <pane ySplit="1" topLeftCell="A2" activePane="bottomLeft" state="frozen"/>
      <selection pane="bottomLeft" activeCell="C25" sqref="C25"/>
    </sheetView>
  </sheetViews>
  <sheetFormatPr defaultColWidth="0" defaultRowHeight="15" x14ac:dyDescent="0.25"/>
  <cols>
    <col min="1" max="1" width="40.7109375" style="2" customWidth="1"/>
    <col min="2" max="2" width="15.7109375" style="8" customWidth="1"/>
    <col min="3" max="5" width="15.7109375" style="14" customWidth="1"/>
    <col min="6" max="6" width="15.7109375" style="2" customWidth="1"/>
    <col min="7" max="7" width="148.140625" style="2" customWidth="1"/>
    <col min="8" max="16384" width="9.140625" style="2" hidden="1"/>
  </cols>
  <sheetData>
    <row r="1" spans="1:7" customFormat="1" ht="39.950000000000003" customHeight="1" x14ac:dyDescent="0.25">
      <c r="A1" s="1"/>
      <c r="B1" s="10"/>
      <c r="C1" s="11"/>
      <c r="D1" s="11"/>
      <c r="E1" s="11"/>
      <c r="F1" s="1"/>
      <c r="G1" s="1"/>
    </row>
    <row r="3" spans="1:7" x14ac:dyDescent="0.25">
      <c r="A3" s="9" t="s">
        <v>0</v>
      </c>
      <c r="B3" s="22" t="s">
        <v>12</v>
      </c>
      <c r="C3" s="12" t="s">
        <v>15</v>
      </c>
      <c r="D3" s="21" t="s">
        <v>13</v>
      </c>
      <c r="E3" s="23" t="s">
        <v>14</v>
      </c>
      <c r="F3" s="18"/>
    </row>
    <row r="4" spans="1:7" x14ac:dyDescent="0.25">
      <c r="A4" s="4" t="s">
        <v>7</v>
      </c>
      <c r="B4" s="24">
        <v>43698</v>
      </c>
      <c r="C4" s="13">
        <v>30</v>
      </c>
      <c r="D4" s="25">
        <v>5</v>
      </c>
      <c r="E4" s="26">
        <f>SUMIFS(tb_lancamentos[entrada],tb_lancamentos[Produto],tb_lancamentos[[#This Row],[Produto]],tb_lancamentos[data],"&lt;="&amp;tb_lancamentos[[#This Row],[data]]) - SUMIFS(tb_lancamentos[saida],tb_lancamentos[Produto],tb_lancamentos[[#This Row],[Produto]],tb_lancamentos[data],"&lt;="&amp;tb_lancamentos[[#This Row],[data]])</f>
        <v>25</v>
      </c>
    </row>
    <row r="5" spans="1:7" x14ac:dyDescent="0.25">
      <c r="A5" s="4" t="s">
        <v>11</v>
      </c>
      <c r="B5" s="24">
        <v>44096</v>
      </c>
      <c r="C5" s="13">
        <v>20</v>
      </c>
      <c r="D5" s="25">
        <v>8</v>
      </c>
      <c r="E5" s="26">
        <f>SUMIFS(tb_lancamentos[entrada],tb_lancamentos[Produto],tb_lancamentos[[#This Row],[Produto]],tb_lancamentos[data],"&lt;="&amp;tb_lancamentos[[#This Row],[data]]) - SUMIFS(tb_lancamentos[saida],tb_lancamentos[Produto],tb_lancamentos[[#This Row],[Produto]],tb_lancamentos[data],"&lt;="&amp;tb_lancamentos[[#This Row],[data]])</f>
        <v>12</v>
      </c>
    </row>
    <row r="6" spans="1:7" x14ac:dyDescent="0.25">
      <c r="A6" s="4" t="s">
        <v>8</v>
      </c>
      <c r="B6" s="24">
        <v>44492</v>
      </c>
      <c r="C6" s="13">
        <v>5</v>
      </c>
      <c r="D6" s="25">
        <v>3</v>
      </c>
      <c r="E6" s="26">
        <f>SUMIFS(tb_lancamentos[entrada],tb_lancamentos[Produto],tb_lancamentos[[#This Row],[Produto]],tb_lancamentos[data],"&lt;="&amp;tb_lancamentos[[#This Row],[data]]) - SUMIFS(tb_lancamentos[saida],tb_lancamentos[Produto],tb_lancamentos[[#This Row],[Produto]],tb_lancamentos[data],"&lt;="&amp;tb_lancamentos[[#This Row],[data]])</f>
        <v>2</v>
      </c>
    </row>
    <row r="7" spans="1:7" x14ac:dyDescent="0.25">
      <c r="A7" s="4" t="s">
        <v>7</v>
      </c>
      <c r="B7" s="24">
        <v>44890</v>
      </c>
      <c r="C7" s="13">
        <v>50</v>
      </c>
      <c r="D7" s="25">
        <v>10</v>
      </c>
      <c r="E7" s="26">
        <f>SUMIFS(tb_lancamentos[entrada],tb_lancamentos[Produto],tb_lancamentos[[#This Row],[Produto]],tb_lancamentos[data],"&lt;="&amp;tb_lancamentos[[#This Row],[data]]) - SUMIFS(tb_lancamentos[saida],tb_lancamentos[Produto],tb_lancamentos[[#This Row],[Produto]],tb_lancamentos[data],"&lt;="&amp;tb_lancamentos[[#This Row],[data]])</f>
        <v>65</v>
      </c>
      <c r="F7" s="18"/>
    </row>
    <row r="8" spans="1:7" x14ac:dyDescent="0.25">
      <c r="A8" s="4" t="s">
        <v>16</v>
      </c>
      <c r="B8" s="24">
        <v>44891</v>
      </c>
      <c r="C8" s="13">
        <v>30</v>
      </c>
      <c r="D8" s="25">
        <v>13</v>
      </c>
      <c r="E8" s="26">
        <f>SUMIFS(tb_lancamentos[entrada],tb_lancamentos[Produto],tb_lancamentos[[#This Row],[Produto]],tb_lancamentos[data],"&lt;="&amp;tb_lancamentos[[#This Row],[data]]) - SUMIFS(tb_lancamentos[saida],tb_lancamentos[Produto],tb_lancamentos[[#This Row],[Produto]],tb_lancamentos[data],"&lt;="&amp;tb_lancamentos[[#This Row],[data]])</f>
        <v>17</v>
      </c>
      <c r="F8" s="19"/>
    </row>
    <row r="9" spans="1:7" x14ac:dyDescent="0.25">
      <c r="A9" s="4" t="s">
        <v>10</v>
      </c>
      <c r="B9" s="4"/>
      <c r="C9" s="13">
        <f>SUBTOTAL(109,tb_lancamentos[entrada])</f>
        <v>135</v>
      </c>
      <c r="D9" s="13">
        <f>SUBTOTAL(109,tb_lancamentos[saida])</f>
        <v>39</v>
      </c>
      <c r="E9" s="13">
        <f>SUBTOTAL(109,tb_lancamentos[saldo])</f>
        <v>121</v>
      </c>
    </row>
    <row r="12" spans="1:7" x14ac:dyDescent="0.25">
      <c r="E12" s="14" t="s">
        <v>17</v>
      </c>
    </row>
  </sheetData>
  <dataValidations count="1">
    <dataValidation type="list" allowBlank="1" showInputMessage="1" showErrorMessage="1" sqref="A4:A9" xr:uid="{7672FFFC-9048-46E3-B59C-CBABB80E34F2}">
      <formula1>coluna_produtos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Inicio</vt:lpstr>
      <vt:lpstr>cadastro</vt:lpstr>
      <vt:lpstr>lancamento</vt:lpstr>
      <vt:lpstr>cluna_produtos</vt:lpstr>
      <vt:lpstr>coluna_produtos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clodoaldo neto</dc:creator>
  <cp:lastModifiedBy>clodoaldo neto</cp:lastModifiedBy>
  <dcterms:created xsi:type="dcterms:W3CDTF">2015-06-05T18:17:20Z</dcterms:created>
  <dcterms:modified xsi:type="dcterms:W3CDTF">2024-05-12T04:16:56Z</dcterms:modified>
</cp:coreProperties>
</file>