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toemanuel\Arquivos Texto\"/>
    </mc:Choice>
  </mc:AlternateContent>
  <xr:revisionPtr revIDLastSave="0" documentId="13_ncr:1_{810D21C2-18A3-4D61-8E9D-F5A565C66DB4}" xr6:coauthVersionLast="47" xr6:coauthVersionMax="47" xr10:uidLastSave="{00000000-0000-0000-0000-000000000000}"/>
  <bookViews>
    <workbookView xWindow="-120" yWindow="-120" windowWidth="29040" windowHeight="15720" tabRatio="823" firstSheet="26" activeTab="33" xr2:uid="{9FEB682A-E147-41D2-8393-A4EC61AE7AFB}"/>
  </bookViews>
  <sheets>
    <sheet name="Planilha1" sheetId="1" state="hidden" r:id="rId1"/>
    <sheet name="Abril" sheetId="2" r:id="rId2"/>
    <sheet name="Maio" sheetId="3" r:id="rId3"/>
    <sheet name="Junho" sheetId="4" r:id="rId4"/>
    <sheet name="Julho" sheetId="5" r:id="rId5"/>
    <sheet name="Agosto" sheetId="6" r:id="rId6"/>
    <sheet name="Setembro" sheetId="7" r:id="rId7"/>
    <sheet name="Outubro" sheetId="8" r:id="rId8"/>
    <sheet name="Novembro" sheetId="9" r:id="rId9"/>
    <sheet name="Dezembro" sheetId="10" r:id="rId10"/>
    <sheet name="Janeiro23" sheetId="11" r:id="rId11"/>
    <sheet name="Fevereiro23" sheetId="12" r:id="rId12"/>
    <sheet name="Março23" sheetId="13" r:id="rId13"/>
    <sheet name="Abril23" sheetId="14" r:id="rId14"/>
    <sheet name="Maio23" sheetId="15" r:id="rId15"/>
    <sheet name="Junho23" sheetId="16" r:id="rId16"/>
    <sheet name="Julho23" sheetId="17" r:id="rId17"/>
    <sheet name="Agosto23" sheetId="18" r:id="rId18"/>
    <sheet name="Setembro23" sheetId="19" r:id="rId19"/>
    <sheet name="Outubro23" sheetId="20" r:id="rId20"/>
    <sheet name="Novembro23" sheetId="21" r:id="rId21"/>
    <sheet name="Dezembro23" sheetId="22" r:id="rId22"/>
    <sheet name="Janeiro24" sheetId="23" r:id="rId23"/>
    <sheet name="Fevereiro24" sheetId="24" r:id="rId24"/>
    <sheet name="Março24" sheetId="26" r:id="rId25"/>
    <sheet name="Abril24" sheetId="27" r:id="rId26"/>
    <sheet name="Maio24" sheetId="28" r:id="rId27"/>
    <sheet name="Junho24" sheetId="29" r:id="rId28"/>
    <sheet name="Julho24" sheetId="30" r:id="rId29"/>
    <sheet name="Agosto24" sheetId="31" r:id="rId30"/>
    <sheet name="Setembro24" sheetId="32" r:id="rId31"/>
    <sheet name="Outubro24" sheetId="33" r:id="rId32"/>
    <sheet name="Novembro24" sheetId="34" r:id="rId33"/>
    <sheet name="Dezembro24" sheetId="35" r:id="rId34"/>
    <sheet name="Planilha3" sheetId="25" state="hidden" r:id="rId3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35" l="1"/>
  <c r="U4" i="35"/>
  <c r="O5" i="35"/>
  <c r="O8" i="35"/>
  <c r="O7" i="35"/>
  <c r="O6" i="35"/>
  <c r="O4" i="35"/>
  <c r="Y30" i="35"/>
  <c r="Q40" i="35"/>
  <c r="P40" i="35"/>
  <c r="O40" i="35"/>
  <c r="H31" i="35"/>
  <c r="H27" i="35"/>
  <c r="H34" i="35" s="1"/>
  <c r="Z30" i="35"/>
  <c r="U19" i="35"/>
  <c r="S19" i="35"/>
  <c r="Q19" i="35"/>
  <c r="O19" i="35"/>
  <c r="U18" i="35"/>
  <c r="S18" i="35"/>
  <c r="Q18" i="35"/>
  <c r="O18" i="35"/>
  <c r="U17" i="35"/>
  <c r="S17" i="35"/>
  <c r="Q17" i="35"/>
  <c r="O17" i="35"/>
  <c r="U16" i="35"/>
  <c r="S16" i="35"/>
  <c r="Q16" i="35"/>
  <c r="O16" i="35"/>
  <c r="U15" i="35"/>
  <c r="S15" i="35"/>
  <c r="Q15" i="35"/>
  <c r="O15" i="35"/>
  <c r="U14" i="35"/>
  <c r="S14" i="35"/>
  <c r="Q14" i="35"/>
  <c r="O14" i="35"/>
  <c r="U13" i="35"/>
  <c r="S13" i="35"/>
  <c r="Q13" i="35"/>
  <c r="O13" i="35"/>
  <c r="U12" i="35"/>
  <c r="S12" i="35"/>
  <c r="Q12" i="35"/>
  <c r="O12" i="35"/>
  <c r="U11" i="35"/>
  <c r="S11" i="35"/>
  <c r="Q11" i="35"/>
  <c r="O11" i="35"/>
  <c r="U10" i="35"/>
  <c r="S10" i="35"/>
  <c r="Q10" i="35"/>
  <c r="O10" i="35"/>
  <c r="U9" i="35"/>
  <c r="S9" i="35"/>
  <c r="Q9" i="35"/>
  <c r="O9" i="35"/>
  <c r="U8" i="35"/>
  <c r="S8" i="35"/>
  <c r="Q8" i="35"/>
  <c r="U7" i="35"/>
  <c r="S7" i="35"/>
  <c r="Q7" i="35"/>
  <c r="U6" i="35"/>
  <c r="Q6" i="35"/>
  <c r="U5" i="35"/>
  <c r="S5" i="35"/>
  <c r="Q5" i="35"/>
  <c r="S4" i="35"/>
  <c r="Q4" i="35"/>
  <c r="P43" i="34"/>
  <c r="Q43" i="34"/>
  <c r="O43" i="34"/>
  <c r="Z31" i="34"/>
  <c r="U6" i="34"/>
  <c r="U7" i="34"/>
  <c r="U8" i="34"/>
  <c r="U9" i="34"/>
  <c r="U10" i="34"/>
  <c r="U11" i="34"/>
  <c r="U12" i="34"/>
  <c r="U13" i="34"/>
  <c r="U14" i="34"/>
  <c r="U15" i="34"/>
  <c r="U16" i="34"/>
  <c r="U17" i="34"/>
  <c r="U18" i="34"/>
  <c r="U19" i="34"/>
  <c r="U20" i="34"/>
  <c r="U5" i="34"/>
  <c r="S6" i="34"/>
  <c r="S7" i="34"/>
  <c r="S8" i="34"/>
  <c r="S9" i="34"/>
  <c r="S10" i="34"/>
  <c r="S11" i="34"/>
  <c r="S12" i="34"/>
  <c r="S13" i="34"/>
  <c r="S14" i="34"/>
  <c r="S15" i="34"/>
  <c r="S16" i="34"/>
  <c r="S17" i="34"/>
  <c r="S18" i="34"/>
  <c r="S19" i="34"/>
  <c r="S20" i="34"/>
  <c r="S5" i="34"/>
  <c r="Q6" i="34"/>
  <c r="Q7" i="34"/>
  <c r="Q8" i="34"/>
  <c r="Q9" i="34"/>
  <c r="Q10" i="34"/>
  <c r="Q11" i="34"/>
  <c r="Q12" i="34"/>
  <c r="Q13" i="34"/>
  <c r="Q14" i="34"/>
  <c r="Q15" i="34"/>
  <c r="Q16" i="34"/>
  <c r="Q17" i="34"/>
  <c r="Q18" i="34"/>
  <c r="Q19" i="34"/>
  <c r="Q20" i="34"/>
  <c r="Q5" i="34"/>
  <c r="O9" i="34"/>
  <c r="O8" i="34"/>
  <c r="O7" i="34"/>
  <c r="O6" i="34"/>
  <c r="O10" i="34"/>
  <c r="O11" i="34"/>
  <c r="O12" i="34"/>
  <c r="O13" i="34"/>
  <c r="O14" i="34"/>
  <c r="O15" i="34"/>
  <c r="O16" i="34"/>
  <c r="O17" i="34"/>
  <c r="O18" i="34"/>
  <c r="O19" i="34"/>
  <c r="O20" i="34"/>
  <c r="O5" i="34"/>
  <c r="Y23" i="34"/>
  <c r="H37" i="34"/>
  <c r="H33" i="34"/>
  <c r="H40" i="34" s="1"/>
  <c r="H36" i="33"/>
  <c r="H32" i="33"/>
  <c r="H39" i="33" s="1"/>
  <c r="H36" i="32"/>
  <c r="H32" i="32"/>
  <c r="H39" i="32" s="1"/>
  <c r="H37" i="31"/>
  <c r="H33" i="31"/>
  <c r="H40" i="31" s="1"/>
  <c r="N30" i="29"/>
  <c r="I36" i="30"/>
  <c r="I32" i="30"/>
  <c r="I39" i="30" s="1"/>
  <c r="P34" i="28"/>
  <c r="H35" i="29"/>
  <c r="H31" i="29"/>
  <c r="H38" i="29" s="1"/>
  <c r="H38" i="28"/>
  <c r="H34" i="28"/>
  <c r="H41" i="28" s="1"/>
  <c r="H34" i="27"/>
  <c r="H30" i="27"/>
  <c r="H37" i="27" s="1"/>
  <c r="O20" i="35" l="1"/>
  <c r="U20" i="35"/>
  <c r="S20" i="35"/>
  <c r="Q20" i="35"/>
  <c r="H35" i="35"/>
  <c r="S21" i="34"/>
  <c r="U21" i="34"/>
  <c r="Q21" i="34"/>
  <c r="O21" i="34"/>
  <c r="H41" i="34"/>
  <c r="H40" i="33"/>
  <c r="H40" i="32"/>
  <c r="H41" i="31"/>
  <c r="I40" i="30"/>
  <c r="H42" i="28"/>
  <c r="H39" i="29"/>
  <c r="H38" i="27"/>
  <c r="H34" i="26"/>
  <c r="H30" i="26"/>
  <c r="H37" i="26" s="1"/>
  <c r="O22" i="35" l="1"/>
  <c r="O23" i="34"/>
  <c r="H38" i="26"/>
  <c r="I33" i="24"/>
  <c r="I29" i="24"/>
  <c r="I36" i="24" s="1"/>
  <c r="I37" i="24" l="1"/>
  <c r="H33" i="23" l="1"/>
  <c r="H29" i="23"/>
  <c r="H36" i="23" s="1"/>
  <c r="H37" i="23" l="1"/>
  <c r="H44" i="22"/>
  <c r="H40" i="22"/>
  <c r="H47" i="22" s="1"/>
  <c r="H48" i="22" l="1"/>
  <c r="H44" i="21"/>
  <c r="H43" i="21"/>
  <c r="H40" i="21"/>
  <c r="H45" i="21" s="1"/>
  <c r="H46" i="21" l="1"/>
  <c r="H44" i="20"/>
  <c r="H43" i="20"/>
  <c r="H40" i="20"/>
  <c r="H45" i="20" s="1"/>
  <c r="H46" i="20" l="1"/>
  <c r="H44" i="19"/>
  <c r="H43" i="19"/>
  <c r="H40" i="19"/>
  <c r="H45" i="19" s="1"/>
  <c r="H46" i="19" l="1"/>
  <c r="L52" i="18"/>
  <c r="H43" i="18" s="1"/>
  <c r="H44" i="18"/>
  <c r="H40" i="18"/>
  <c r="H45" i="18" l="1"/>
  <c r="H46" i="18" s="1"/>
  <c r="M51" i="17"/>
  <c r="L51" i="17"/>
  <c r="H42" i="17" s="1"/>
  <c r="H43" i="17"/>
  <c r="H39" i="17"/>
  <c r="H39" i="16"/>
  <c r="H43" i="16"/>
  <c r="M51" i="16"/>
  <c r="L51" i="16"/>
  <c r="H42" i="16" s="1"/>
  <c r="H44" i="16" s="1"/>
  <c r="H45" i="16" s="1"/>
  <c r="N51" i="15"/>
  <c r="M51" i="15"/>
  <c r="I45" i="15" s="1"/>
  <c r="I46" i="15"/>
  <c r="I42" i="15"/>
  <c r="L48" i="13"/>
  <c r="H44" i="13" s="1"/>
  <c r="L48" i="14"/>
  <c r="H42" i="14" s="1"/>
  <c r="M48" i="14"/>
  <c r="H43" i="14"/>
  <c r="H39" i="14"/>
  <c r="H41" i="13"/>
  <c r="M48" i="13"/>
  <c r="H45" i="13"/>
  <c r="M41" i="12"/>
  <c r="L41" i="12"/>
  <c r="H39" i="12" s="1"/>
  <c r="H40" i="12"/>
  <c r="H36" i="12"/>
  <c r="M41" i="11"/>
  <c r="L41" i="11"/>
  <c r="H39" i="11" s="1"/>
  <c r="H40" i="11"/>
  <c r="H36" i="11"/>
  <c r="L42" i="10"/>
  <c r="H40" i="10" s="1"/>
  <c r="M42" i="10"/>
  <c r="H41" i="10"/>
  <c r="H37" i="10"/>
  <c r="I34" i="9"/>
  <c r="N39" i="9"/>
  <c r="I37" i="9" s="1"/>
  <c r="M39" i="9"/>
  <c r="I38" i="9"/>
  <c r="N30" i="8"/>
  <c r="M30" i="8"/>
  <c r="I29" i="8"/>
  <c r="I28" i="8"/>
  <c r="I25" i="8"/>
  <c r="N32" i="7"/>
  <c r="I30" i="7" s="1"/>
  <c r="M32" i="7"/>
  <c r="I31" i="7"/>
  <c r="I27" i="7"/>
  <c r="N30" i="6"/>
  <c r="I28" i="6" s="1"/>
  <c r="M30" i="6"/>
  <c r="I29" i="6"/>
  <c r="I25" i="6"/>
  <c r="N30" i="5"/>
  <c r="M30" i="5"/>
  <c r="H26" i="5" s="1"/>
  <c r="H27" i="5"/>
  <c r="H23" i="5"/>
  <c r="G25" i="4"/>
  <c r="G27" i="3"/>
  <c r="M30" i="4"/>
  <c r="L30" i="4"/>
  <c r="G28" i="4" s="1"/>
  <c r="G29" i="4"/>
  <c r="M29" i="3"/>
  <c r="L29" i="3"/>
  <c r="G26" i="3" s="1"/>
  <c r="G23" i="3"/>
  <c r="M28" i="2"/>
  <c r="L28" i="2"/>
  <c r="G26" i="2" s="1"/>
  <c r="G23" i="2"/>
  <c r="G27" i="2"/>
  <c r="H44" i="17" l="1"/>
  <c r="H45" i="17" s="1"/>
  <c r="I47" i="15"/>
  <c r="I48" i="15" s="1"/>
  <c r="H41" i="12"/>
  <c r="H42" i="12" s="1"/>
  <c r="H41" i="11"/>
  <c r="H42" i="11" s="1"/>
  <c r="I30" i="8"/>
  <c r="H42" i="10"/>
  <c r="H43" i="10" s="1"/>
  <c r="I39" i="9"/>
  <c r="I40" i="9" s="1"/>
  <c r="I31" i="8"/>
  <c r="I32" i="7"/>
  <c r="I33" i="7" s="1"/>
  <c r="I30" i="6"/>
  <c r="I31" i="6" s="1"/>
  <c r="H28" i="5"/>
  <c r="H29" i="5" s="1"/>
  <c r="G28" i="3"/>
  <c r="G29" i="3" s="1"/>
  <c r="G30" i="4"/>
  <c r="G31" i="4" s="1"/>
  <c r="G28" i="2"/>
  <c r="G29" i="2" s="1"/>
  <c r="E15" i="1"/>
  <c r="H44" i="14"/>
  <c r="H45" i="14" s="1"/>
  <c r="H46" i="13"/>
  <c r="H47" i="13" s="1"/>
</calcChain>
</file>

<file path=xl/sharedStrings.xml><?xml version="1.0" encoding="utf-8"?>
<sst xmlns="http://schemas.openxmlformats.org/spreadsheetml/2006/main" count="1829" uniqueCount="185">
  <si>
    <t>Cartões</t>
  </si>
  <si>
    <t>Contas</t>
  </si>
  <si>
    <t>PAR</t>
  </si>
  <si>
    <t>Visa</t>
  </si>
  <si>
    <t>Nubank</t>
  </si>
  <si>
    <t xml:space="preserve">Inter </t>
  </si>
  <si>
    <t>Elo</t>
  </si>
  <si>
    <t>Casa / Cartão</t>
  </si>
  <si>
    <t>(3/12)</t>
  </si>
  <si>
    <t>(5/8)</t>
  </si>
  <si>
    <t>(3/6)</t>
  </si>
  <si>
    <t>Fay</t>
  </si>
  <si>
    <t>(6/10)</t>
  </si>
  <si>
    <t>(5/12)</t>
  </si>
  <si>
    <t>(7/10)</t>
  </si>
  <si>
    <t>(6/12)</t>
  </si>
  <si>
    <t>(3/9)</t>
  </si>
  <si>
    <t>(5/10)</t>
  </si>
  <si>
    <t>(2/12)</t>
  </si>
  <si>
    <t>(9/12)</t>
  </si>
  <si>
    <t>(7/12)</t>
  </si>
  <si>
    <t>Anuidade</t>
  </si>
  <si>
    <t>Planilha orçamentária familiar</t>
  </si>
  <si>
    <t>Marmita</t>
  </si>
  <si>
    <t>Receitas</t>
  </si>
  <si>
    <t>Despesas</t>
  </si>
  <si>
    <t>Salários</t>
  </si>
  <si>
    <t>Emanuel</t>
  </si>
  <si>
    <t>Cartão</t>
  </si>
  <si>
    <t>Condomínio</t>
  </si>
  <si>
    <t>Nubak</t>
  </si>
  <si>
    <t>Conta de luz</t>
  </si>
  <si>
    <t>Gás</t>
  </si>
  <si>
    <t>Internet / Cel</t>
  </si>
  <si>
    <t>HBO</t>
  </si>
  <si>
    <t>(07/10)</t>
  </si>
  <si>
    <t>Amazon</t>
  </si>
  <si>
    <t>(08/12)</t>
  </si>
  <si>
    <t>Curso</t>
  </si>
  <si>
    <t>(03/12)</t>
  </si>
  <si>
    <t>Ali Express</t>
  </si>
  <si>
    <t>(06/10)</t>
  </si>
  <si>
    <t>Power BI</t>
  </si>
  <si>
    <t>(01/12)</t>
  </si>
  <si>
    <t>Alimentação Casa</t>
  </si>
  <si>
    <t>Fatura Visa / Nu Fay</t>
  </si>
  <si>
    <t>Fatura Nubank</t>
  </si>
  <si>
    <t>Renda total</t>
  </si>
  <si>
    <t>Despesa total</t>
  </si>
  <si>
    <t>Total</t>
  </si>
  <si>
    <t>Sobra/falta</t>
  </si>
  <si>
    <t>(08/10)</t>
  </si>
  <si>
    <t>(09/12)</t>
  </si>
  <si>
    <t>(04/12)</t>
  </si>
  <si>
    <t>ML</t>
  </si>
  <si>
    <t xml:space="preserve"> </t>
  </si>
  <si>
    <t>(02/12)</t>
  </si>
  <si>
    <t>(01/10)</t>
  </si>
  <si>
    <t>Chuveiro</t>
  </si>
  <si>
    <t>Marmita mês passado</t>
  </si>
  <si>
    <t>DAS</t>
  </si>
  <si>
    <t>Vale Transporte</t>
  </si>
  <si>
    <t>(09/10)</t>
  </si>
  <si>
    <t>(10/12)</t>
  </si>
  <si>
    <t>(05/12)</t>
  </si>
  <si>
    <t>(02/10)</t>
  </si>
  <si>
    <t>(01/05)</t>
  </si>
  <si>
    <t>Havan</t>
  </si>
  <si>
    <t>Vape Ali</t>
  </si>
  <si>
    <t>-</t>
  </si>
  <si>
    <t>Mãe</t>
  </si>
  <si>
    <t>Rafa</t>
  </si>
  <si>
    <t>(12/12)</t>
  </si>
  <si>
    <t>(07/12)</t>
  </si>
  <si>
    <t>(03/10)</t>
  </si>
  <si>
    <t>(03/05)</t>
  </si>
  <si>
    <t>HBO Max</t>
  </si>
  <si>
    <t>(11/12)</t>
  </si>
  <si>
    <t>(04/10)</t>
  </si>
  <si>
    <t>(04/05)</t>
  </si>
  <si>
    <t>(01/02)</t>
  </si>
  <si>
    <t>Termo</t>
  </si>
  <si>
    <t>Remo</t>
  </si>
  <si>
    <t>Perfume</t>
  </si>
  <si>
    <t>(06/12)</t>
  </si>
  <si>
    <t>(05/10)</t>
  </si>
  <si>
    <t>(02/02)</t>
  </si>
  <si>
    <t>2x</t>
  </si>
  <si>
    <t>(05/05)</t>
  </si>
  <si>
    <t>Sobra</t>
  </si>
  <si>
    <t>Poupança</t>
  </si>
  <si>
    <t>(02/05)</t>
  </si>
  <si>
    <t>Essencia Z</t>
  </si>
  <si>
    <t>Dell</t>
  </si>
  <si>
    <t>Mercado Livre</t>
  </si>
  <si>
    <t>(01/24)</t>
  </si>
  <si>
    <t>Notebook Acer</t>
  </si>
  <si>
    <t>(01/06)</t>
  </si>
  <si>
    <t>Leroy Merlin</t>
  </si>
  <si>
    <t>(02/24)</t>
  </si>
  <si>
    <t>(02/06)</t>
  </si>
  <si>
    <t>(03/24)</t>
  </si>
  <si>
    <t>(10/10)</t>
  </si>
  <si>
    <t>(03/06)</t>
  </si>
  <si>
    <t>(04/24)</t>
  </si>
  <si>
    <t>(01/18)</t>
  </si>
  <si>
    <t>Mercado Livre / Teclado</t>
  </si>
  <si>
    <t>Mercado Livre/ T</t>
  </si>
  <si>
    <t>Capactor V</t>
  </si>
  <si>
    <t>Juice</t>
  </si>
  <si>
    <t>(04/06)</t>
  </si>
  <si>
    <t>(05/24)</t>
  </si>
  <si>
    <t>Celular Fay</t>
  </si>
  <si>
    <t>(02/18)</t>
  </si>
  <si>
    <t>(05/06)</t>
  </si>
  <si>
    <t>(06/24)</t>
  </si>
  <si>
    <t>(01/08)</t>
  </si>
  <si>
    <t xml:space="preserve">Presente Miriãn </t>
  </si>
  <si>
    <t>(03/18)</t>
  </si>
  <si>
    <t>(06/06)</t>
  </si>
  <si>
    <t>(07/24)</t>
  </si>
  <si>
    <t>(01/04)</t>
  </si>
  <si>
    <t>Rodeio</t>
  </si>
  <si>
    <t>Show</t>
  </si>
  <si>
    <t>(08/24)</t>
  </si>
  <si>
    <t>(02/04)</t>
  </si>
  <si>
    <t xml:space="preserve">Cafeteira </t>
  </si>
  <si>
    <t>(03/08)</t>
  </si>
  <si>
    <t>(04/18)</t>
  </si>
  <si>
    <t>(09/24)</t>
  </si>
  <si>
    <t>(03/04)</t>
  </si>
  <si>
    <t>(04/08)</t>
  </si>
  <si>
    <t>(05/18)</t>
  </si>
  <si>
    <t>(10/24)</t>
  </si>
  <si>
    <t>(04/04)</t>
  </si>
  <si>
    <t>Cartão NU</t>
  </si>
  <si>
    <t>Cartão NU PJ</t>
  </si>
  <si>
    <t>Cartão Fay</t>
  </si>
  <si>
    <t>(05/08)</t>
  </si>
  <si>
    <t>(06/18)</t>
  </si>
  <si>
    <t>(11/24)</t>
  </si>
  <si>
    <t>(06/08)</t>
  </si>
  <si>
    <t>(07/18)</t>
  </si>
  <si>
    <t>(12/24)</t>
  </si>
  <si>
    <t>Cartão ML</t>
  </si>
  <si>
    <t>Tibia (Masti)</t>
  </si>
  <si>
    <t>(07/08)</t>
  </si>
  <si>
    <t>(08/18)</t>
  </si>
  <si>
    <t>(13/24)</t>
  </si>
  <si>
    <t>(08/08)</t>
  </si>
  <si>
    <t>(09/18)</t>
  </si>
  <si>
    <t>(14/24)</t>
  </si>
  <si>
    <t>Mae</t>
  </si>
  <si>
    <t>(10/18)</t>
  </si>
  <si>
    <t>(15/24)</t>
  </si>
  <si>
    <t>(11/18)</t>
  </si>
  <si>
    <t>Passei Direto</t>
  </si>
  <si>
    <t>ML - Arma</t>
  </si>
  <si>
    <t>(12/18)</t>
  </si>
  <si>
    <t>(16/24)</t>
  </si>
  <si>
    <t>(13/18)</t>
  </si>
  <si>
    <t>(17/24)</t>
  </si>
  <si>
    <t>(14/18)</t>
  </si>
  <si>
    <t>(18/24)</t>
  </si>
  <si>
    <t>Will Bank</t>
  </si>
  <si>
    <t>Inter</t>
  </si>
  <si>
    <t>Parcelamento Serasa</t>
  </si>
  <si>
    <t>Itau</t>
  </si>
  <si>
    <t>(15/18)</t>
  </si>
  <si>
    <t>(19/24)</t>
  </si>
  <si>
    <t>(16/18)</t>
  </si>
  <si>
    <t>(20/24)</t>
  </si>
  <si>
    <t>(17/18)</t>
  </si>
  <si>
    <t>(21/24)</t>
  </si>
  <si>
    <t>Casas Bahia</t>
  </si>
  <si>
    <t>(18/18)</t>
  </si>
  <si>
    <t>(22/24)</t>
  </si>
  <si>
    <t>(23/24)</t>
  </si>
  <si>
    <t>will</t>
  </si>
  <si>
    <t>(24/24)</t>
  </si>
  <si>
    <t>1ª</t>
  </si>
  <si>
    <t>GS</t>
  </si>
  <si>
    <t>Will</t>
  </si>
  <si>
    <t>Mês passado</t>
  </si>
  <si>
    <t>ML SSD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</si>
</sst>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1A5152"/>
        <bgColor indexed="64"/>
      </patternFill>
    </fill>
    <fill>
      <patternFill patternType="solid">
        <fgColor rgb="FF133A3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0" xfId="0" applyNumberFormat="1"/>
    <xf numFmtId="44" fontId="0" fillId="0" borderId="10" xfId="0" applyNumberFormat="1" applyBorder="1"/>
    <xf numFmtId="44" fontId="0" fillId="0" borderId="11" xfId="0" applyNumberFormat="1" applyBorder="1"/>
    <xf numFmtId="0" fontId="0" fillId="0" borderId="11" xfId="0" applyBorder="1"/>
    <xf numFmtId="44" fontId="0" fillId="0" borderId="4" xfId="0" applyNumberFormat="1" applyBorder="1"/>
    <xf numFmtId="0" fontId="0" fillId="0" borderId="4" xfId="0" applyBorder="1"/>
    <xf numFmtId="0" fontId="0" fillId="0" borderId="12" xfId="0" applyBorder="1"/>
    <xf numFmtId="44" fontId="0" fillId="0" borderId="12" xfId="0" applyNumberFormat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4" fontId="0" fillId="0" borderId="17" xfId="0" applyNumberFormat="1" applyBorder="1"/>
    <xf numFmtId="164" fontId="0" fillId="4" borderId="0" xfId="0" applyNumberFormat="1" applyFill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16" fontId="0" fillId="0" borderId="0" xfId="0" applyNumberFormat="1"/>
    <xf numFmtId="165" fontId="0" fillId="0" borderId="1" xfId="1" applyNumberFormat="1" applyFont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0" fillId="0" borderId="0" xfId="0" applyNumberFormat="1"/>
    <xf numFmtId="44" fontId="0" fillId="0" borderId="0" xfId="1" applyFont="1"/>
    <xf numFmtId="16" fontId="1" fillId="0" borderId="0" xfId="0" applyNumberFormat="1" applyFont="1" applyAlignment="1">
      <alignment horizontal="center"/>
    </xf>
    <xf numFmtId="165" fontId="0" fillId="7" borderId="1" xfId="1" applyNumberFormat="1" applyFont="1" applyFill="1" applyBorder="1" applyAlignment="1">
      <alignment horizontal="center"/>
    </xf>
    <xf numFmtId="165" fontId="0" fillId="8" borderId="1" xfId="1" applyNumberFormat="1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44" fontId="0" fillId="7" borderId="0" xfId="1" applyFont="1" applyFill="1"/>
    <xf numFmtId="44" fontId="0" fillId="0" borderId="0" xfId="1" applyFont="1" applyAlignment="1">
      <alignment horizontal="center"/>
    </xf>
    <xf numFmtId="165" fontId="0" fillId="7" borderId="1" xfId="1" applyNumberFormat="1" applyFont="1" applyFill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4" fillId="5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5" fontId="0" fillId="8" borderId="1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165" fontId="1" fillId="7" borderId="1" xfId="1" applyNumberFormat="1" applyFont="1" applyFill="1" applyBorder="1" applyAlignment="1">
      <alignment horizontal="right"/>
    </xf>
    <xf numFmtId="165" fontId="1" fillId="7" borderId="1" xfId="1" quotePrefix="1" applyNumberFormat="1" applyFont="1" applyFill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4" fontId="0" fillId="0" borderId="0" xfId="0" applyNumberFormat="1"/>
    <xf numFmtId="165" fontId="5" fillId="0" borderId="1" xfId="1" applyNumberFormat="1" applyFont="1" applyBorder="1" applyAlignment="1">
      <alignment horizontal="right"/>
    </xf>
    <xf numFmtId="165" fontId="0" fillId="9" borderId="1" xfId="1" applyNumberFormat="1" applyFont="1" applyFill="1" applyBorder="1" applyAlignment="1">
      <alignment horizontal="right"/>
    </xf>
    <xf numFmtId="0" fontId="6" fillId="0" borderId="0" xfId="0" applyFont="1"/>
    <xf numFmtId="2" fontId="0" fillId="0" borderId="0" xfId="0" applyNumberFormat="1"/>
    <xf numFmtId="17" fontId="0" fillId="0" borderId="0" xfId="0" applyNumberFormat="1"/>
    <xf numFmtId="165" fontId="0" fillId="10" borderId="1" xfId="1" applyNumberFormat="1" applyFont="1" applyFill="1" applyBorder="1" applyAlignment="1">
      <alignment horizontal="right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5" fontId="0" fillId="8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/>
    </xf>
    <xf numFmtId="164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2" borderId="0" xfId="0" applyFill="1"/>
    <xf numFmtId="0" fontId="4" fillId="6" borderId="8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7" borderId="0" xfId="0" applyFill="1"/>
    <xf numFmtId="0" fontId="0" fillId="13" borderId="0" xfId="0" applyFill="1"/>
    <xf numFmtId="0" fontId="7" fillId="0" borderId="0" xfId="0" applyFont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65" fontId="0" fillId="14" borderId="1" xfId="1" applyNumberFormat="1" applyFont="1" applyFill="1" applyBorder="1" applyAlignment="1">
      <alignment horizontal="center" vertical="center"/>
    </xf>
    <xf numFmtId="165" fontId="1" fillId="15" borderId="1" xfId="1" applyNumberFormat="1" applyFont="1" applyFill="1" applyBorder="1" applyAlignment="1">
      <alignment horizontal="center" vertical="center"/>
    </xf>
    <xf numFmtId="0" fontId="0" fillId="16" borderId="0" xfId="0" applyFill="1"/>
    <xf numFmtId="165" fontId="1" fillId="0" borderId="0" xfId="0" applyNumberFormat="1" applyFont="1"/>
    <xf numFmtId="165" fontId="1" fillId="0" borderId="0" xfId="0" applyNumberFormat="1" applyFont="1" applyAlignment="1">
      <alignment horizontal="center" vertical="center"/>
    </xf>
    <xf numFmtId="0" fontId="1" fillId="0" borderId="0" xfId="0" applyFont="1"/>
    <xf numFmtId="165" fontId="0" fillId="12" borderId="1" xfId="1" applyNumberFormat="1" applyFont="1" applyFill="1" applyBorder="1" applyAlignment="1">
      <alignment horizontal="center" vertical="center"/>
    </xf>
    <xf numFmtId="165" fontId="0" fillId="12" borderId="0" xfId="1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4" fontId="2" fillId="3" borderId="13" xfId="0" applyNumberFormat="1" applyFont="1" applyFill="1" applyBorder="1" applyAlignment="1">
      <alignment vertical="center"/>
    </xf>
    <xf numFmtId="44" fontId="2" fillId="3" borderId="14" xfId="0" applyNumberFormat="1" applyFont="1" applyFill="1" applyBorder="1" applyAlignment="1">
      <alignment vertical="center"/>
    </xf>
    <xf numFmtId="44" fontId="2" fillId="3" borderId="15" xfId="0" applyNumberFormat="1" applyFont="1" applyFill="1" applyBorder="1" applyAlignment="1">
      <alignment vertical="center"/>
    </xf>
    <xf numFmtId="44" fontId="2" fillId="3" borderId="16" xfId="0" applyNumberFormat="1" applyFont="1" applyFill="1" applyBorder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165" fontId="1" fillId="14" borderId="5" xfId="1" applyNumberFormat="1" applyFont="1" applyFill="1" applyBorder="1" applyAlignment="1">
      <alignment horizontal="center" vertical="center"/>
    </xf>
    <xf numFmtId="165" fontId="1" fillId="14" borderId="6" xfId="1" applyNumberFormat="1" applyFont="1" applyFill="1" applyBorder="1" applyAlignment="1">
      <alignment horizontal="center" vertical="center"/>
    </xf>
    <xf numFmtId="165" fontId="1" fillId="14" borderId="7" xfId="1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F14D-C8F5-466A-AB49-FA3EE73D09E1}">
  <dimension ref="A1:S28"/>
  <sheetViews>
    <sheetView workbookViewId="0">
      <selection activeCell="R22" sqref="R22"/>
    </sheetView>
  </sheetViews>
  <sheetFormatPr defaultRowHeight="15" x14ac:dyDescent="0.25"/>
  <cols>
    <col min="2" max="2" width="9.140625" bestFit="1" customWidth="1"/>
    <col min="3" max="3" width="11.140625" customWidth="1"/>
    <col min="4" max="4" width="10.5703125" customWidth="1"/>
    <col min="5" max="5" width="9.5703125" bestFit="1" customWidth="1"/>
    <col min="6" max="6" width="9.5703125" customWidth="1"/>
    <col min="7" max="7" width="9.5703125" bestFit="1" customWidth="1"/>
    <col min="9" max="9" width="11.7109375" bestFit="1" customWidth="1"/>
    <col min="10" max="10" width="10.5703125" bestFit="1" customWidth="1"/>
    <col min="11" max="11" width="11.7109375" bestFit="1" customWidth="1"/>
    <col min="13" max="13" width="12.42578125" customWidth="1"/>
    <col min="15" max="15" width="11.7109375" bestFit="1" customWidth="1"/>
    <col min="16" max="16" width="10.85546875" bestFit="1" customWidth="1"/>
    <col min="17" max="17" width="10.140625" bestFit="1" customWidth="1"/>
  </cols>
  <sheetData>
    <row r="1" spans="1:19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9" x14ac:dyDescent="0.25">
      <c r="B3" s="10"/>
      <c r="C3" s="76" t="s">
        <v>0</v>
      </c>
      <c r="D3" s="77"/>
      <c r="E3" s="77"/>
      <c r="F3" s="77"/>
      <c r="G3" s="77"/>
      <c r="H3" s="77"/>
      <c r="I3" s="78"/>
      <c r="J3" s="76" t="s">
        <v>1</v>
      </c>
      <c r="K3" s="78"/>
      <c r="L3" s="1"/>
      <c r="M3" s="1"/>
      <c r="N3" s="1"/>
      <c r="O3" s="1"/>
    </row>
    <row r="4" spans="1:19" x14ac:dyDescent="0.25">
      <c r="B4" s="9" t="s">
        <v>2</v>
      </c>
      <c r="C4" s="3" t="s">
        <v>3</v>
      </c>
      <c r="D4" s="4" t="s">
        <v>2</v>
      </c>
      <c r="E4" s="3" t="s">
        <v>4</v>
      </c>
      <c r="F4" s="4" t="s">
        <v>2</v>
      </c>
      <c r="G4" s="3" t="s">
        <v>5</v>
      </c>
      <c r="H4" s="4" t="s">
        <v>2</v>
      </c>
      <c r="I4" s="3" t="s">
        <v>6</v>
      </c>
      <c r="J4" s="79" t="s">
        <v>7</v>
      </c>
      <c r="K4" s="80"/>
      <c r="L4" s="1"/>
    </row>
    <row r="5" spans="1:19" x14ac:dyDescent="0.25">
      <c r="B5" s="5" t="s">
        <v>8</v>
      </c>
      <c r="C5" s="11"/>
      <c r="D5" s="6" t="s">
        <v>9</v>
      </c>
      <c r="E5" s="11">
        <v>16.23</v>
      </c>
      <c r="F5" s="6" t="s">
        <v>10</v>
      </c>
      <c r="G5" s="11">
        <v>10</v>
      </c>
      <c r="H5" s="7" t="s">
        <v>11</v>
      </c>
      <c r="I5" s="11">
        <v>55</v>
      </c>
      <c r="J5" s="12">
        <v>750</v>
      </c>
      <c r="K5" s="13">
        <v>478</v>
      </c>
      <c r="L5" s="1"/>
      <c r="M5" s="22"/>
      <c r="N5" s="20"/>
      <c r="O5" s="20"/>
      <c r="P5" s="20"/>
      <c r="Q5" s="20"/>
    </row>
    <row r="6" spans="1:19" x14ac:dyDescent="0.25">
      <c r="B6" s="5" t="s">
        <v>12</v>
      </c>
      <c r="C6" s="11"/>
      <c r="D6" s="7" t="s">
        <v>13</v>
      </c>
      <c r="E6" s="11">
        <v>25.82</v>
      </c>
      <c r="F6" s="7" t="s">
        <v>14</v>
      </c>
      <c r="G6" s="11">
        <v>50.65</v>
      </c>
      <c r="H6" s="7"/>
      <c r="I6" s="11"/>
      <c r="J6" s="13"/>
      <c r="K6" s="13">
        <v>150</v>
      </c>
      <c r="L6" s="1"/>
      <c r="M6" s="22"/>
      <c r="N6" s="20"/>
      <c r="O6" s="22"/>
      <c r="P6" s="20"/>
      <c r="Q6" s="22"/>
    </row>
    <row r="7" spans="1:19" x14ac:dyDescent="0.25">
      <c r="B7" s="5" t="s">
        <v>15</v>
      </c>
      <c r="C7" s="11"/>
      <c r="D7" s="7" t="s">
        <v>16</v>
      </c>
      <c r="E7" s="11">
        <v>99.52</v>
      </c>
      <c r="F7" s="8"/>
      <c r="G7" s="11"/>
      <c r="H7" s="7"/>
      <c r="I7" s="2"/>
      <c r="J7" s="13"/>
      <c r="K7" s="13">
        <v>15</v>
      </c>
      <c r="L7" s="1"/>
      <c r="M7" s="22"/>
      <c r="N7" s="20"/>
      <c r="O7" s="22"/>
      <c r="P7" s="20"/>
      <c r="Q7" s="22"/>
    </row>
    <row r="8" spans="1:19" x14ac:dyDescent="0.25">
      <c r="B8" s="5" t="s">
        <v>17</v>
      </c>
      <c r="C8" s="11"/>
      <c r="D8" s="5" t="s">
        <v>18</v>
      </c>
      <c r="E8" s="21">
        <v>33.81</v>
      </c>
      <c r="F8" s="8"/>
      <c r="G8" s="11"/>
      <c r="H8" s="8"/>
      <c r="I8" s="11"/>
      <c r="J8" s="13"/>
      <c r="K8" s="13"/>
      <c r="L8" s="1"/>
      <c r="M8" s="22"/>
      <c r="N8" s="20"/>
      <c r="O8" s="22"/>
      <c r="P8" s="20"/>
      <c r="Q8" s="20"/>
    </row>
    <row r="9" spans="1:19" x14ac:dyDescent="0.25">
      <c r="B9" s="5" t="s">
        <v>15</v>
      </c>
      <c r="C9" s="11"/>
      <c r="D9" s="8"/>
      <c r="E9" s="11"/>
      <c r="F9" s="8"/>
      <c r="G9" s="11"/>
      <c r="H9" s="8"/>
      <c r="I9" s="11"/>
      <c r="J9" s="13"/>
      <c r="K9" s="13"/>
      <c r="L9" s="1"/>
      <c r="M9" s="22"/>
      <c r="N9" s="20"/>
      <c r="O9" s="22"/>
      <c r="P9" s="20"/>
      <c r="Q9" s="20"/>
    </row>
    <row r="10" spans="1:19" x14ac:dyDescent="0.25">
      <c r="B10" s="5" t="s">
        <v>19</v>
      </c>
      <c r="C10" s="11"/>
      <c r="D10" s="14"/>
      <c r="E10" s="11"/>
      <c r="F10" s="14"/>
      <c r="G10" s="11"/>
      <c r="H10" s="14"/>
      <c r="I10" s="11"/>
      <c r="J10" s="13"/>
      <c r="K10" s="13"/>
      <c r="L10" s="1"/>
      <c r="M10" s="22"/>
      <c r="N10" s="20"/>
      <c r="O10" s="20"/>
      <c r="P10" s="20"/>
      <c r="Q10" s="20"/>
    </row>
    <row r="11" spans="1:19" x14ac:dyDescent="0.25">
      <c r="B11" s="5" t="s">
        <v>20</v>
      </c>
      <c r="C11" s="11"/>
      <c r="D11" s="14"/>
      <c r="E11" s="11"/>
      <c r="F11" s="14"/>
      <c r="G11" s="11"/>
      <c r="H11" s="14"/>
      <c r="I11" s="11"/>
      <c r="J11" s="13"/>
      <c r="K11" s="13"/>
      <c r="L11" s="1"/>
      <c r="M11" s="22"/>
      <c r="N11" s="20"/>
      <c r="O11" s="20"/>
      <c r="P11" s="20"/>
      <c r="Q11" s="20"/>
    </row>
    <row r="12" spans="1:19" x14ac:dyDescent="0.25">
      <c r="B12" s="5" t="s">
        <v>12</v>
      </c>
      <c r="C12" s="11"/>
      <c r="D12" s="14"/>
      <c r="E12" s="11"/>
      <c r="F12" s="14"/>
      <c r="G12" s="11"/>
      <c r="H12" s="14"/>
      <c r="I12" s="11"/>
      <c r="J12" s="13"/>
      <c r="K12" s="13"/>
      <c r="L12" s="1"/>
      <c r="M12" s="22"/>
      <c r="N12" s="20"/>
      <c r="O12" s="20"/>
      <c r="P12" s="20"/>
      <c r="Q12" s="20"/>
    </row>
    <row r="13" spans="1:19" x14ac:dyDescent="0.25">
      <c r="A13" s="1"/>
      <c r="B13" s="5"/>
      <c r="C13" s="11"/>
      <c r="D13" s="14"/>
      <c r="E13" s="11"/>
      <c r="F13" s="14"/>
      <c r="G13" s="11"/>
      <c r="H13" s="14"/>
      <c r="I13" s="11"/>
      <c r="J13" s="13"/>
      <c r="K13" s="13"/>
      <c r="L13" s="1"/>
      <c r="M13" s="20"/>
      <c r="N13" s="20"/>
      <c r="O13" s="20"/>
      <c r="P13" s="20"/>
      <c r="Q13" s="20"/>
    </row>
    <row r="14" spans="1:19" x14ac:dyDescent="0.25">
      <c r="B14" s="5" t="s">
        <v>21</v>
      </c>
      <c r="C14" s="11">
        <v>24.5</v>
      </c>
      <c r="D14" s="15"/>
      <c r="E14" s="11"/>
      <c r="F14" s="16"/>
      <c r="G14" s="11"/>
      <c r="H14" s="16"/>
      <c r="I14" s="11"/>
      <c r="J14" s="15"/>
      <c r="K14" s="13"/>
      <c r="L14" s="1"/>
      <c r="M14" s="1"/>
      <c r="O14" s="1"/>
      <c r="P14" s="1"/>
      <c r="Q14" s="1"/>
      <c r="R14" s="1"/>
      <c r="S14" s="1"/>
    </row>
    <row r="15" spans="1:19" ht="18.75" x14ac:dyDescent="0.25">
      <c r="B15" s="17"/>
      <c r="C15" s="18"/>
      <c r="D15" s="18"/>
      <c r="E15" s="81">
        <f>SUM(C5:K14)</f>
        <v>1708.53</v>
      </c>
      <c r="F15" s="82"/>
      <c r="G15" s="83"/>
      <c r="H15" s="84"/>
      <c r="I15" s="18"/>
      <c r="J15" s="18"/>
      <c r="K15" s="18"/>
      <c r="L15" s="1"/>
      <c r="M15" s="1"/>
      <c r="O15" s="1"/>
      <c r="P15" s="1"/>
      <c r="Q15" s="1"/>
      <c r="R15" s="1"/>
      <c r="S15" s="1"/>
    </row>
    <row r="16" spans="1:19" x14ac:dyDescent="0.25">
      <c r="B16" s="1"/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  <c r="P16" s="19"/>
      <c r="Q16" s="1"/>
      <c r="R16" s="1"/>
      <c r="S16" s="1"/>
    </row>
    <row r="17" spans="2:19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</row>
    <row r="19" spans="2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9" x14ac:dyDescent="0.25">
      <c r="B28" s="1"/>
      <c r="C28" s="1"/>
      <c r="D28" s="1"/>
      <c r="E28" s="1"/>
      <c r="F28" s="1"/>
      <c r="G28" s="1"/>
    </row>
  </sheetData>
  <mergeCells count="4">
    <mergeCell ref="C3:I3"/>
    <mergeCell ref="J4:K4"/>
    <mergeCell ref="J3:K3"/>
    <mergeCell ref="E15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C4A5-A417-495B-BBF7-93EDD3517250}">
  <dimension ref="B3:N43"/>
  <sheetViews>
    <sheetView topLeftCell="A7" workbookViewId="0">
      <selection activeCell="N29" sqref="N29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6.1406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3" spans="2:14" x14ac:dyDescent="0.25">
      <c r="B3" s="85" t="s">
        <v>22</v>
      </c>
      <c r="C3" s="85"/>
      <c r="D3" s="85"/>
      <c r="E3" s="85"/>
      <c r="F3" s="85"/>
      <c r="G3" s="85"/>
      <c r="H3" s="85"/>
    </row>
    <row r="4" spans="2:14" x14ac:dyDescent="0.25">
      <c r="B4" s="85"/>
      <c r="C4" s="85"/>
      <c r="D4" s="85"/>
      <c r="E4" s="85"/>
      <c r="F4" s="85"/>
      <c r="G4" s="85"/>
      <c r="H4" s="85"/>
      <c r="K4" s="85" t="s">
        <v>23</v>
      </c>
      <c r="L4" s="85"/>
      <c r="M4" s="85"/>
      <c r="N4" s="85"/>
    </row>
    <row r="5" spans="2:14" x14ac:dyDescent="0.25">
      <c r="B5" s="86" t="s">
        <v>24</v>
      </c>
      <c r="C5" s="86"/>
      <c r="D5" s="86"/>
      <c r="F5" s="86" t="s">
        <v>25</v>
      </c>
      <c r="G5" s="86"/>
      <c r="H5" s="86"/>
    </row>
    <row r="6" spans="2:14" x14ac:dyDescent="0.25">
      <c r="B6" s="87" t="s">
        <v>26</v>
      </c>
      <c r="C6" s="88"/>
      <c r="D6" s="89"/>
      <c r="F6" s="87"/>
      <c r="G6" s="88"/>
      <c r="H6" s="89"/>
      <c r="L6" s="28" t="s">
        <v>27</v>
      </c>
      <c r="M6" s="28" t="s">
        <v>11</v>
      </c>
      <c r="N6" s="28" t="s">
        <v>28</v>
      </c>
    </row>
    <row r="7" spans="2:14" x14ac:dyDescent="0.25">
      <c r="B7" s="10" t="s">
        <v>27</v>
      </c>
      <c r="C7" s="10"/>
      <c r="D7" s="38">
        <v>3920</v>
      </c>
      <c r="F7" s="28"/>
      <c r="G7" s="42" t="s">
        <v>29</v>
      </c>
      <c r="H7" s="43">
        <v>200</v>
      </c>
      <c r="K7" s="31"/>
      <c r="L7" s="48">
        <v>26</v>
      </c>
      <c r="M7" s="41"/>
      <c r="N7" s="41"/>
    </row>
    <row r="8" spans="2:14" x14ac:dyDescent="0.25">
      <c r="D8" s="40"/>
      <c r="F8" s="28"/>
      <c r="G8" s="42" t="s">
        <v>31</v>
      </c>
      <c r="H8" s="43">
        <v>182</v>
      </c>
      <c r="K8" s="31"/>
      <c r="L8" s="48">
        <v>24.18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8">
        <v>23.4</v>
      </c>
      <c r="M9" s="41"/>
      <c r="N9" s="41"/>
    </row>
    <row r="10" spans="2:14" x14ac:dyDescent="0.25">
      <c r="B10" s="1" t="s">
        <v>70</v>
      </c>
      <c r="C10" s="1"/>
      <c r="D10" s="38"/>
      <c r="F10" s="28"/>
      <c r="G10" s="42" t="s">
        <v>60</v>
      </c>
      <c r="H10" s="44">
        <v>70</v>
      </c>
      <c r="K10" s="31"/>
      <c r="L10" s="48">
        <v>23.9</v>
      </c>
      <c r="M10" s="41"/>
      <c r="N10" s="41"/>
    </row>
    <row r="11" spans="2:14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8">
        <v>23.9</v>
      </c>
      <c r="M11" s="41"/>
      <c r="N11" s="41"/>
    </row>
    <row r="12" spans="2:14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8">
        <v>20.9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8">
        <v>20.9</v>
      </c>
      <c r="M13" s="41"/>
      <c r="N13" s="41"/>
    </row>
    <row r="14" spans="2:14" x14ac:dyDescent="0.25">
      <c r="C14" s="30"/>
      <c r="D14" s="30"/>
      <c r="F14" s="28"/>
      <c r="G14" s="42" t="s">
        <v>61</v>
      </c>
      <c r="H14" s="43">
        <v>198</v>
      </c>
      <c r="K14" s="31"/>
      <c r="L14" s="48">
        <v>20.9</v>
      </c>
      <c r="M14" s="41"/>
      <c r="N14" s="41"/>
    </row>
    <row r="15" spans="2:14" x14ac:dyDescent="0.25">
      <c r="C15" s="30"/>
      <c r="D15" s="30"/>
      <c r="F15" s="28"/>
      <c r="G15" s="42" t="s">
        <v>42</v>
      </c>
      <c r="H15" s="43">
        <v>97.14</v>
      </c>
      <c r="K15" s="31"/>
      <c r="L15" s="41"/>
      <c r="M15" s="41"/>
      <c r="N15" s="41"/>
    </row>
    <row r="16" spans="2:14" x14ac:dyDescent="0.25">
      <c r="C16" s="30"/>
      <c r="D16" s="30"/>
      <c r="F16" s="28" t="s">
        <v>72</v>
      </c>
      <c r="G16" s="24" t="s">
        <v>40</v>
      </c>
      <c r="H16" s="38">
        <v>49.75</v>
      </c>
      <c r="K16" s="31"/>
      <c r="L16" s="41"/>
      <c r="M16" s="41"/>
      <c r="N16" s="41"/>
    </row>
    <row r="17" spans="3:14" x14ac:dyDescent="0.25">
      <c r="C17" s="30"/>
      <c r="D17" s="30"/>
      <c r="F17" s="28" t="s">
        <v>91</v>
      </c>
      <c r="G17" s="24" t="s">
        <v>67</v>
      </c>
      <c r="H17" s="38">
        <v>55</v>
      </c>
      <c r="K17" s="31"/>
      <c r="L17" s="41"/>
      <c r="M17" s="41"/>
      <c r="N17" s="41"/>
    </row>
    <row r="18" spans="3:14" x14ac:dyDescent="0.25">
      <c r="C18" s="30"/>
      <c r="D18" s="30"/>
      <c r="F18" s="28" t="s">
        <v>52</v>
      </c>
      <c r="G18" s="24" t="s">
        <v>40</v>
      </c>
      <c r="H18" s="38">
        <v>69.150000000000006</v>
      </c>
      <c r="K18" s="31"/>
      <c r="L18" s="41"/>
      <c r="M18" s="41"/>
      <c r="N18" s="41"/>
    </row>
    <row r="19" spans="3:14" x14ac:dyDescent="0.25">
      <c r="C19" s="30"/>
      <c r="D19" s="30"/>
      <c r="F19" s="28" t="s">
        <v>51</v>
      </c>
      <c r="G19" s="24" t="s">
        <v>58</v>
      </c>
      <c r="H19" s="38">
        <v>12.99</v>
      </c>
      <c r="K19" s="31"/>
      <c r="L19" s="41"/>
      <c r="M19" s="41"/>
      <c r="N19" s="41"/>
    </row>
    <row r="20" spans="3:14" x14ac:dyDescent="0.25">
      <c r="C20" s="30"/>
      <c r="D20" s="30"/>
      <c r="F20" s="28" t="s">
        <v>73</v>
      </c>
      <c r="G20" s="24" t="s">
        <v>68</v>
      </c>
      <c r="H20" s="38">
        <v>33.520000000000003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82</v>
      </c>
      <c r="H21" s="38">
        <v>78.849999999999994</v>
      </c>
      <c r="K21" s="31"/>
      <c r="L21" s="41"/>
      <c r="M21" s="41"/>
      <c r="N21" s="41"/>
    </row>
    <row r="22" spans="3:14" x14ac:dyDescent="0.25">
      <c r="C22" s="30"/>
      <c r="D22" s="30"/>
      <c r="F22" s="28" t="s">
        <v>74</v>
      </c>
      <c r="G22" s="24" t="s">
        <v>67</v>
      </c>
      <c r="H22" s="38">
        <v>14.48</v>
      </c>
      <c r="K22" s="31"/>
      <c r="L22" s="41"/>
      <c r="M22" s="41"/>
      <c r="N22" s="41"/>
    </row>
    <row r="23" spans="3:14" x14ac:dyDescent="0.25">
      <c r="C23" s="30"/>
      <c r="D23" s="30"/>
      <c r="F23" s="28" t="s">
        <v>75</v>
      </c>
      <c r="G23" s="24" t="s">
        <v>67</v>
      </c>
      <c r="H23" s="38">
        <v>15.96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97</v>
      </c>
      <c r="G24" s="24" t="s">
        <v>98</v>
      </c>
      <c r="H24" s="38">
        <v>102.17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43</v>
      </c>
      <c r="G25" s="24" t="s">
        <v>40</v>
      </c>
      <c r="H25" s="38">
        <v>41.57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56</v>
      </c>
      <c r="G26" s="24" t="s">
        <v>92</v>
      </c>
      <c r="H26" s="38">
        <v>33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56</v>
      </c>
      <c r="G27" s="24" t="s">
        <v>93</v>
      </c>
      <c r="H27" s="38">
        <v>14.92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56</v>
      </c>
      <c r="G28" s="24" t="s">
        <v>94</v>
      </c>
      <c r="H28" s="38">
        <v>17.899999999999999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56</v>
      </c>
      <c r="G29" s="24" t="s">
        <v>94</v>
      </c>
      <c r="H29" s="38">
        <v>21.1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56</v>
      </c>
      <c r="G30" s="24" t="s">
        <v>94</v>
      </c>
      <c r="H30" s="38">
        <v>20.16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56</v>
      </c>
      <c r="G31" s="24" t="s">
        <v>94</v>
      </c>
      <c r="H31" s="38">
        <v>15.02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56</v>
      </c>
      <c r="G32" s="24" t="s">
        <v>94</v>
      </c>
      <c r="H32" s="38">
        <v>30.71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56</v>
      </c>
      <c r="G33" s="24" t="s">
        <v>92</v>
      </c>
      <c r="H33" s="38">
        <v>33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99</v>
      </c>
      <c r="G34" s="24" t="s">
        <v>96</v>
      </c>
      <c r="H34" s="38">
        <v>257.25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/>
      <c r="G35" s="24" t="s">
        <v>28</v>
      </c>
      <c r="H35" s="38">
        <v>700</v>
      </c>
      <c r="K35" s="31"/>
      <c r="L35" s="41"/>
      <c r="M35" s="41"/>
      <c r="N35" s="41"/>
    </row>
    <row r="36" spans="3:14" ht="17.25" x14ac:dyDescent="0.4">
      <c r="C36" s="30"/>
      <c r="D36" s="30"/>
      <c r="F36" s="1"/>
      <c r="G36" s="24"/>
      <c r="H36" s="47"/>
      <c r="K36" s="31"/>
      <c r="L36" s="41"/>
      <c r="M36" s="41"/>
      <c r="N36" s="41"/>
    </row>
    <row r="37" spans="3:14" x14ac:dyDescent="0.25">
      <c r="C37" s="30"/>
      <c r="D37" s="30"/>
      <c r="G37" s="1"/>
      <c r="H37" s="39">
        <f>SUM(H6:H36)</f>
        <v>3277.59</v>
      </c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H39" s="40"/>
      <c r="K39" s="31"/>
      <c r="L39" s="41"/>
      <c r="M39" s="41"/>
      <c r="N39" s="41"/>
    </row>
    <row r="40" spans="3:14" x14ac:dyDescent="0.25">
      <c r="C40" s="30"/>
      <c r="D40" s="30"/>
      <c r="G40" s="28" t="s">
        <v>23</v>
      </c>
      <c r="H40" s="39">
        <f>L42</f>
        <v>184.08</v>
      </c>
      <c r="K40" s="31"/>
      <c r="L40" s="41"/>
      <c r="M40" s="41"/>
      <c r="N40" s="41"/>
    </row>
    <row r="41" spans="3:14" x14ac:dyDescent="0.25">
      <c r="C41" s="30"/>
      <c r="D41" s="30"/>
      <c r="G41" s="28" t="s">
        <v>47</v>
      </c>
      <c r="H41" s="39">
        <f>D7</f>
        <v>3920</v>
      </c>
      <c r="K41" s="34"/>
      <c r="L41" s="41"/>
      <c r="M41" s="41"/>
      <c r="N41" s="41"/>
    </row>
    <row r="42" spans="3:14" x14ac:dyDescent="0.25">
      <c r="C42" s="30"/>
      <c r="D42" s="30"/>
      <c r="G42" s="28" t="s">
        <v>48</v>
      </c>
      <c r="H42" s="39">
        <f>(H37+H40)</f>
        <v>3461.67</v>
      </c>
      <c r="K42" s="28" t="s">
        <v>49</v>
      </c>
      <c r="L42" s="39">
        <f>SUM(L7:L41)</f>
        <v>184.08</v>
      </c>
      <c r="M42" s="27">
        <f>SUM(M7:M41)</f>
        <v>0</v>
      </c>
      <c r="N42" s="28"/>
    </row>
    <row r="43" spans="3:14" x14ac:dyDescent="0.25">
      <c r="C43" s="30"/>
      <c r="D43" s="30"/>
      <c r="G43" s="28" t="s">
        <v>89</v>
      </c>
      <c r="H43" s="39">
        <f>H41-H42</f>
        <v>458.32999999999993</v>
      </c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8E4B-BABE-4715-8A29-CCAB0CF23F73}">
  <dimension ref="B2:X42"/>
  <sheetViews>
    <sheetView topLeftCell="A4" workbookViewId="0">
      <selection activeCell="Q11" sqref="Q1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7" x14ac:dyDescent="0.25">
      <c r="B2" s="85" t="s">
        <v>22</v>
      </c>
      <c r="C2" s="85"/>
      <c r="D2" s="85"/>
      <c r="E2" s="85"/>
      <c r="F2" s="85"/>
      <c r="G2" s="85"/>
      <c r="H2" s="85"/>
    </row>
    <row r="3" spans="2:17" x14ac:dyDescent="0.25">
      <c r="B3" s="85"/>
      <c r="C3" s="85"/>
      <c r="D3" s="85"/>
      <c r="E3" s="85"/>
      <c r="F3" s="85"/>
      <c r="G3" s="85"/>
      <c r="H3" s="85"/>
      <c r="K3" s="85" t="s">
        <v>23</v>
      </c>
      <c r="L3" s="85"/>
      <c r="M3" s="85"/>
      <c r="N3" s="85"/>
    </row>
    <row r="4" spans="2:17" x14ac:dyDescent="0.25">
      <c r="B4" s="86" t="s">
        <v>24</v>
      </c>
      <c r="C4" s="86"/>
      <c r="D4" s="86"/>
      <c r="F4" s="86" t="s">
        <v>25</v>
      </c>
      <c r="G4" s="86"/>
      <c r="H4" s="86"/>
    </row>
    <row r="5" spans="2:17" x14ac:dyDescent="0.25">
      <c r="B5" s="87" t="s">
        <v>26</v>
      </c>
      <c r="C5" s="88"/>
      <c r="D5" s="89"/>
      <c r="F5" s="87"/>
      <c r="G5" s="88"/>
      <c r="H5" s="89"/>
      <c r="L5" s="28" t="s">
        <v>27</v>
      </c>
      <c r="M5" s="28" t="s">
        <v>11</v>
      </c>
      <c r="N5" s="28" t="s">
        <v>28</v>
      </c>
    </row>
    <row r="6" spans="2:17" x14ac:dyDescent="0.25">
      <c r="B6" s="10" t="s">
        <v>27</v>
      </c>
      <c r="C6" s="10"/>
      <c r="D6" s="38">
        <v>3620</v>
      </c>
      <c r="F6" s="28"/>
      <c r="G6" s="42" t="s">
        <v>29</v>
      </c>
      <c r="H6" s="43">
        <v>200</v>
      </c>
      <c r="K6" s="31"/>
      <c r="L6" s="43">
        <v>23.4</v>
      </c>
      <c r="M6" s="41"/>
      <c r="N6" s="41"/>
    </row>
    <row r="7" spans="2:17" x14ac:dyDescent="0.25">
      <c r="D7" s="40"/>
      <c r="F7" s="28"/>
      <c r="G7" s="42" t="s">
        <v>31</v>
      </c>
      <c r="H7" s="43">
        <v>200</v>
      </c>
      <c r="K7" s="31"/>
      <c r="L7" s="43">
        <v>18.899999999999999</v>
      </c>
      <c r="M7" s="41"/>
      <c r="N7" s="41"/>
    </row>
    <row r="8" spans="2:17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7" x14ac:dyDescent="0.25">
      <c r="B9" s="1" t="s">
        <v>70</v>
      </c>
      <c r="C9" s="1"/>
      <c r="D9" s="38"/>
      <c r="F9" s="28"/>
      <c r="G9" s="42" t="s">
        <v>60</v>
      </c>
      <c r="H9" s="44">
        <v>70</v>
      </c>
      <c r="K9" s="31"/>
      <c r="L9" s="43">
        <v>23.4</v>
      </c>
      <c r="M9" s="41"/>
      <c r="N9" s="41"/>
    </row>
    <row r="10" spans="2:17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3">
        <v>23.4</v>
      </c>
      <c r="M10" s="41"/>
      <c r="N10" s="41"/>
    </row>
    <row r="11" spans="2:17" x14ac:dyDescent="0.25">
      <c r="B11" s="1"/>
      <c r="C11" s="36"/>
      <c r="D11" s="38"/>
      <c r="F11" s="28"/>
      <c r="G11" s="42" t="s">
        <v>76</v>
      </c>
      <c r="H11" s="43">
        <v>13.95</v>
      </c>
      <c r="K11" s="31"/>
      <c r="L11" s="43">
        <v>23.4</v>
      </c>
      <c r="M11" s="41"/>
      <c r="N11" s="41"/>
      <c r="Q11" s="49"/>
    </row>
    <row r="12" spans="2:17" x14ac:dyDescent="0.25">
      <c r="B12" s="1"/>
      <c r="C12" s="36"/>
      <c r="D12" s="45"/>
      <c r="F12" s="28"/>
      <c r="G12" s="42" t="s">
        <v>90</v>
      </c>
      <c r="H12" s="43">
        <v>50</v>
      </c>
      <c r="K12" s="31"/>
      <c r="L12" s="43">
        <v>23.4</v>
      </c>
      <c r="M12" s="41"/>
      <c r="N12" s="41"/>
    </row>
    <row r="13" spans="2:17" x14ac:dyDescent="0.25">
      <c r="C13" s="30"/>
      <c r="D13" s="30"/>
      <c r="F13" s="28"/>
      <c r="G13" s="42" t="s">
        <v>61</v>
      </c>
      <c r="H13" s="43">
        <v>0</v>
      </c>
      <c r="K13" s="31"/>
      <c r="L13" s="43">
        <v>23.4</v>
      </c>
      <c r="M13" s="41"/>
      <c r="N13" s="41"/>
    </row>
    <row r="14" spans="2:17" x14ac:dyDescent="0.25">
      <c r="C14" s="30"/>
      <c r="D14" s="30"/>
      <c r="F14" s="28"/>
      <c r="G14" s="42" t="s">
        <v>42</v>
      </c>
      <c r="H14" s="43">
        <v>97.14</v>
      </c>
      <c r="K14" s="31"/>
      <c r="L14" s="43">
        <v>25</v>
      </c>
      <c r="M14" s="41"/>
      <c r="N14" s="41"/>
    </row>
    <row r="15" spans="2:17" x14ac:dyDescent="0.25">
      <c r="C15" s="30"/>
      <c r="D15" s="30"/>
      <c r="F15" s="28"/>
      <c r="G15" s="24"/>
      <c r="H15" s="38"/>
      <c r="K15" s="31"/>
      <c r="L15" s="43">
        <v>25</v>
      </c>
      <c r="M15" s="41"/>
      <c r="N15" s="41"/>
    </row>
    <row r="16" spans="2:17" x14ac:dyDescent="0.25">
      <c r="C16" s="30"/>
      <c r="D16" s="30"/>
      <c r="F16" s="28" t="s">
        <v>75</v>
      </c>
      <c r="G16" s="24" t="s">
        <v>67</v>
      </c>
      <c r="H16" s="38">
        <v>55</v>
      </c>
      <c r="K16" s="31"/>
      <c r="L16" s="43">
        <v>25</v>
      </c>
      <c r="M16" s="41"/>
      <c r="N16" s="41"/>
    </row>
    <row r="17" spans="3:24" x14ac:dyDescent="0.25">
      <c r="C17" s="30"/>
      <c r="D17" s="30"/>
      <c r="F17" s="28" t="s">
        <v>63</v>
      </c>
      <c r="G17" s="24" t="s">
        <v>40</v>
      </c>
      <c r="H17" s="38">
        <v>69.150000000000006</v>
      </c>
      <c r="K17" s="31"/>
      <c r="L17" s="43">
        <v>25</v>
      </c>
      <c r="M17" s="41"/>
      <c r="N17" s="41"/>
    </row>
    <row r="18" spans="3:24" x14ac:dyDescent="0.25">
      <c r="C18" s="30"/>
      <c r="D18" s="30"/>
      <c r="F18" s="28" t="s">
        <v>62</v>
      </c>
      <c r="G18" s="24" t="s">
        <v>58</v>
      </c>
      <c r="H18" s="38">
        <v>12.99</v>
      </c>
      <c r="K18" s="31"/>
      <c r="L18" s="43">
        <v>25</v>
      </c>
      <c r="M18" s="41"/>
      <c r="N18" s="41"/>
    </row>
    <row r="19" spans="3:24" x14ac:dyDescent="0.25">
      <c r="C19" s="30"/>
      <c r="D19" s="30"/>
      <c r="F19" s="28" t="s">
        <v>37</v>
      </c>
      <c r="G19" s="24" t="s">
        <v>68</v>
      </c>
      <c r="H19" s="38">
        <v>33.520000000000003</v>
      </c>
      <c r="K19" s="31"/>
      <c r="L19" s="43">
        <v>19</v>
      </c>
      <c r="M19" s="41"/>
      <c r="N19" s="41"/>
    </row>
    <row r="20" spans="3:24" x14ac:dyDescent="0.25">
      <c r="C20" s="30"/>
      <c r="D20" s="30"/>
      <c r="F20" s="28" t="s">
        <v>41</v>
      </c>
      <c r="G20" s="24" t="s">
        <v>82</v>
      </c>
      <c r="H20" s="38">
        <v>78.849999999999994</v>
      </c>
      <c r="K20" s="31"/>
      <c r="L20" s="43">
        <v>25</v>
      </c>
      <c r="M20" s="41"/>
      <c r="N20" s="41"/>
    </row>
    <row r="21" spans="3:24" x14ac:dyDescent="0.25">
      <c r="C21" s="30"/>
      <c r="D21" s="30"/>
      <c r="F21" s="28" t="s">
        <v>78</v>
      </c>
      <c r="G21" s="24" t="s">
        <v>67</v>
      </c>
      <c r="H21" s="38">
        <v>14.48</v>
      </c>
      <c r="K21" s="31"/>
      <c r="L21" s="43">
        <v>25</v>
      </c>
      <c r="M21" s="41"/>
      <c r="N21" s="41"/>
      <c r="X21" s="49"/>
    </row>
    <row r="22" spans="3:24" x14ac:dyDescent="0.25">
      <c r="C22" s="30"/>
      <c r="D22" s="30"/>
      <c r="F22" s="28" t="s">
        <v>79</v>
      </c>
      <c r="G22" s="24" t="s">
        <v>67</v>
      </c>
      <c r="H22" s="38">
        <v>15.96</v>
      </c>
      <c r="I22" s="25"/>
      <c r="K22" s="31"/>
      <c r="L22" s="43">
        <v>25</v>
      </c>
      <c r="M22" s="41"/>
      <c r="N22" s="41"/>
    </row>
    <row r="23" spans="3:24" x14ac:dyDescent="0.25">
      <c r="C23" s="30"/>
      <c r="D23" s="30"/>
      <c r="F23" s="28" t="s">
        <v>100</v>
      </c>
      <c r="G23" s="24" t="s">
        <v>98</v>
      </c>
      <c r="H23" s="38">
        <v>102.17</v>
      </c>
      <c r="I23" s="25"/>
      <c r="K23" s="31"/>
      <c r="L23" s="41"/>
      <c r="M23" s="41"/>
      <c r="N23" s="41"/>
    </row>
    <row r="24" spans="3:24" x14ac:dyDescent="0.25">
      <c r="C24" s="30"/>
      <c r="D24" s="30"/>
      <c r="F24" s="28" t="s">
        <v>56</v>
      </c>
      <c r="G24" s="24" t="s">
        <v>40</v>
      </c>
      <c r="H24" s="38">
        <v>41.57</v>
      </c>
      <c r="I24" s="25"/>
      <c r="K24" s="31"/>
      <c r="L24" s="41"/>
      <c r="M24" s="41"/>
      <c r="N24" s="41"/>
    </row>
    <row r="25" spans="3:24" x14ac:dyDescent="0.25">
      <c r="C25" s="30"/>
      <c r="D25" s="30"/>
      <c r="F25" s="28" t="s">
        <v>39</v>
      </c>
      <c r="G25" s="24" t="s">
        <v>92</v>
      </c>
      <c r="H25" s="38">
        <v>33</v>
      </c>
      <c r="I25" s="25"/>
      <c r="K25" s="31"/>
      <c r="L25" s="41"/>
      <c r="M25" s="41"/>
      <c r="N25" s="41"/>
    </row>
    <row r="26" spans="3:24" x14ac:dyDescent="0.25">
      <c r="C26" s="30"/>
      <c r="D26" s="30"/>
      <c r="F26" s="28" t="s">
        <v>39</v>
      </c>
      <c r="G26" s="24" t="s">
        <v>93</v>
      </c>
      <c r="H26" s="38">
        <v>14.92</v>
      </c>
      <c r="I26" s="25"/>
      <c r="K26" s="31"/>
      <c r="L26" s="41"/>
      <c r="M26" s="41"/>
      <c r="N26" s="41"/>
    </row>
    <row r="27" spans="3:24" x14ac:dyDescent="0.25">
      <c r="C27" s="30"/>
      <c r="D27" s="30"/>
      <c r="F27" s="28" t="s">
        <v>39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24" x14ac:dyDescent="0.25">
      <c r="C28" s="30"/>
      <c r="D28" s="30"/>
      <c r="F28" s="28" t="s">
        <v>39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24" x14ac:dyDescent="0.25">
      <c r="C29" s="30"/>
      <c r="D29" s="30"/>
      <c r="F29" s="28" t="s">
        <v>39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24" x14ac:dyDescent="0.25">
      <c r="C30" s="30"/>
      <c r="D30" s="30"/>
      <c r="F30" s="28" t="s">
        <v>39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24" x14ac:dyDescent="0.25">
      <c r="C31" s="30"/>
      <c r="D31" s="30"/>
      <c r="F31" s="28" t="s">
        <v>39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24" x14ac:dyDescent="0.25">
      <c r="C32" s="30"/>
      <c r="D32" s="30"/>
      <c r="F32" s="28" t="s">
        <v>39</v>
      </c>
      <c r="G32" s="24" t="s">
        <v>92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101</v>
      </c>
      <c r="G33" s="24" t="s">
        <v>96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28</v>
      </c>
      <c r="H34" s="38">
        <v>255.16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2553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23</v>
      </c>
      <c r="H39" s="39">
        <f>L41</f>
        <v>397.20000000000005</v>
      </c>
      <c r="K39" s="31"/>
      <c r="L39" s="41"/>
      <c r="M39" s="41"/>
      <c r="N39" s="41"/>
    </row>
    <row r="40" spans="3:14" x14ac:dyDescent="0.25">
      <c r="C40" s="30"/>
      <c r="D40" s="30"/>
      <c r="G40" s="28" t="s">
        <v>47</v>
      </c>
      <c r="H40" s="39">
        <f>D6</f>
        <v>3620</v>
      </c>
      <c r="K40" s="34"/>
      <c r="L40" s="41"/>
      <c r="M40" s="41"/>
      <c r="N40" s="41"/>
    </row>
    <row r="41" spans="3:14" x14ac:dyDescent="0.25">
      <c r="C41" s="30"/>
      <c r="D41" s="30"/>
      <c r="G41" s="28" t="s">
        <v>48</v>
      </c>
      <c r="H41" s="39">
        <f>(H36+H39)</f>
        <v>2950.2</v>
      </c>
      <c r="K41" s="28" t="s">
        <v>49</v>
      </c>
      <c r="L41" s="39">
        <f>SUM(L6:L40)</f>
        <v>397.20000000000005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89</v>
      </c>
      <c r="H42" s="39">
        <f>H40-H41</f>
        <v>669.80000000000018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B8E9-4D8D-4284-B870-7900D6B49FD4}">
  <dimension ref="B2:N42"/>
  <sheetViews>
    <sheetView workbookViewId="0">
      <selection activeCell="J20" sqref="J2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4.28515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4" x14ac:dyDescent="0.25">
      <c r="B2" s="85" t="s">
        <v>22</v>
      </c>
      <c r="C2" s="85"/>
      <c r="D2" s="85"/>
      <c r="E2" s="85"/>
      <c r="F2" s="85"/>
      <c r="G2" s="85"/>
      <c r="H2" s="85"/>
    </row>
    <row r="3" spans="2:14" x14ac:dyDescent="0.25">
      <c r="B3" s="85"/>
      <c r="C3" s="85"/>
      <c r="D3" s="85"/>
      <c r="E3" s="85"/>
      <c r="F3" s="85"/>
      <c r="G3" s="85"/>
      <c r="H3" s="85"/>
      <c r="K3" s="85" t="s">
        <v>23</v>
      </c>
      <c r="L3" s="85"/>
      <c r="M3" s="85"/>
      <c r="N3" s="85"/>
    </row>
    <row r="4" spans="2:14" x14ac:dyDescent="0.25">
      <c r="B4" s="86" t="s">
        <v>24</v>
      </c>
      <c r="C4" s="86"/>
      <c r="D4" s="86"/>
      <c r="F4" s="86" t="s">
        <v>25</v>
      </c>
      <c r="G4" s="86"/>
      <c r="H4" s="86"/>
    </row>
    <row r="5" spans="2:14" x14ac:dyDescent="0.25">
      <c r="B5" s="87" t="s">
        <v>26</v>
      </c>
      <c r="C5" s="88"/>
      <c r="D5" s="89"/>
      <c r="F5" s="87"/>
      <c r="G5" s="88"/>
      <c r="H5" s="89"/>
      <c r="I5" s="41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4375</v>
      </c>
      <c r="F6" s="28"/>
      <c r="G6" s="42" t="s">
        <v>29</v>
      </c>
      <c r="H6" s="43">
        <v>200</v>
      </c>
      <c r="K6" s="31"/>
      <c r="L6" s="43">
        <v>26.4</v>
      </c>
      <c r="M6" s="41"/>
      <c r="N6" s="41"/>
    </row>
    <row r="7" spans="2:14" x14ac:dyDescent="0.25">
      <c r="D7" s="40"/>
      <c r="F7" s="28"/>
      <c r="G7" s="42" t="s">
        <v>31</v>
      </c>
      <c r="H7" s="43">
        <v>200</v>
      </c>
      <c r="K7" s="31"/>
      <c r="L7" s="43">
        <v>22.9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/>
      <c r="K9" s="31"/>
      <c r="L9" s="43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3">
        <v>25.4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13.95</v>
      </c>
      <c r="K11" s="31"/>
      <c r="L11" s="43">
        <v>23.99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43">
        <v>19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100</v>
      </c>
      <c r="K13" s="31"/>
      <c r="L13" s="43">
        <v>26.4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43">
        <v>23.4</v>
      </c>
      <c r="M14" s="41"/>
      <c r="N14" s="41"/>
    </row>
    <row r="15" spans="2:14" x14ac:dyDescent="0.25">
      <c r="C15" s="30"/>
      <c r="D15" s="30"/>
      <c r="F15" s="28"/>
      <c r="G15" s="24"/>
      <c r="H15" s="38"/>
      <c r="K15" s="31"/>
      <c r="L15" s="43">
        <v>19</v>
      </c>
      <c r="M15" s="41"/>
      <c r="N15" s="41"/>
    </row>
    <row r="16" spans="2:14" x14ac:dyDescent="0.25">
      <c r="C16" s="30"/>
      <c r="D16" s="30"/>
      <c r="F16" s="28" t="s">
        <v>79</v>
      </c>
      <c r="G16" s="24" t="s">
        <v>67</v>
      </c>
      <c r="H16" s="38">
        <v>55</v>
      </c>
      <c r="K16" s="31"/>
      <c r="L16" s="43"/>
      <c r="M16" s="41"/>
      <c r="N16" s="41"/>
    </row>
    <row r="17" spans="3:14" x14ac:dyDescent="0.25">
      <c r="C17" s="30"/>
      <c r="D17" s="30"/>
      <c r="F17" s="28" t="s">
        <v>77</v>
      </c>
      <c r="G17" s="24" t="s">
        <v>40</v>
      </c>
      <c r="H17" s="38">
        <v>69.150000000000006</v>
      </c>
      <c r="K17" s="31"/>
      <c r="L17" s="41"/>
      <c r="M17" s="41"/>
      <c r="N17" s="41"/>
    </row>
    <row r="18" spans="3:14" x14ac:dyDescent="0.25">
      <c r="C18" s="30"/>
      <c r="D18" s="30"/>
      <c r="F18" s="28" t="s">
        <v>102</v>
      </c>
      <c r="G18" s="24" t="s">
        <v>58</v>
      </c>
      <c r="H18" s="38">
        <v>12.99</v>
      </c>
      <c r="K18" s="31"/>
      <c r="L18" s="41"/>
      <c r="M18" s="41"/>
      <c r="N18" s="41"/>
    </row>
    <row r="19" spans="3:14" x14ac:dyDescent="0.25">
      <c r="C19" s="30"/>
      <c r="D19" s="30"/>
      <c r="F19" s="28" t="s">
        <v>52</v>
      </c>
      <c r="G19" s="24" t="s">
        <v>68</v>
      </c>
      <c r="H19" s="38">
        <v>33.520000000000003</v>
      </c>
      <c r="K19" s="31"/>
      <c r="L19" s="41"/>
      <c r="M19" s="41"/>
      <c r="N19" s="41"/>
    </row>
    <row r="20" spans="3:14" x14ac:dyDescent="0.25">
      <c r="C20" s="30"/>
      <c r="D20" s="30"/>
      <c r="F20" s="28" t="s">
        <v>35</v>
      </c>
      <c r="G20" s="24" t="s">
        <v>82</v>
      </c>
      <c r="H20" s="38">
        <v>78.849999999999994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67</v>
      </c>
      <c r="H21" s="38">
        <v>14.48</v>
      </c>
      <c r="K21" s="31"/>
      <c r="L21" s="41"/>
      <c r="M21" s="41"/>
      <c r="N21" s="41"/>
    </row>
    <row r="22" spans="3:14" x14ac:dyDescent="0.25">
      <c r="C22" s="30"/>
      <c r="D22" s="30"/>
      <c r="F22" s="28" t="s">
        <v>88</v>
      </c>
      <c r="G22" s="24" t="s">
        <v>67</v>
      </c>
      <c r="H22" s="38">
        <v>15.96</v>
      </c>
      <c r="I22" s="25"/>
      <c r="K22" s="31"/>
      <c r="L22" s="41"/>
      <c r="M22" s="41"/>
      <c r="N22" s="41"/>
    </row>
    <row r="23" spans="3:14" x14ac:dyDescent="0.25">
      <c r="C23" s="30"/>
      <c r="D23" s="30"/>
      <c r="F23" s="28" t="s">
        <v>103</v>
      </c>
      <c r="G23" s="24" t="s">
        <v>98</v>
      </c>
      <c r="H23" s="38">
        <v>102.17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39</v>
      </c>
      <c r="G24" s="24" t="s">
        <v>40</v>
      </c>
      <c r="H24" s="38">
        <v>41.57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53</v>
      </c>
      <c r="G25" s="24" t="s">
        <v>92</v>
      </c>
      <c r="H25" s="38">
        <v>33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53</v>
      </c>
      <c r="G26" s="24" t="s">
        <v>93</v>
      </c>
      <c r="H26" s="38">
        <v>14.92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53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53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53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53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53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53</v>
      </c>
      <c r="G32" s="24" t="s">
        <v>92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104</v>
      </c>
      <c r="G33" s="24" t="s">
        <v>96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28</v>
      </c>
      <c r="H34" s="38">
        <v>1140.83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3618.67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23</v>
      </c>
      <c r="H39" s="39">
        <f>L41</f>
        <v>224.29000000000002</v>
      </c>
      <c r="K39" s="31"/>
      <c r="L39" s="41"/>
      <c r="M39" s="41"/>
      <c r="N39" s="41"/>
    </row>
    <row r="40" spans="3:14" x14ac:dyDescent="0.25">
      <c r="C40" s="30"/>
      <c r="D40" s="30"/>
      <c r="G40" s="28" t="s">
        <v>47</v>
      </c>
      <c r="H40" s="39">
        <f>D6</f>
        <v>4375</v>
      </c>
      <c r="K40" s="34"/>
      <c r="L40" s="41"/>
      <c r="M40" s="41"/>
      <c r="N40" s="41"/>
    </row>
    <row r="41" spans="3:14" x14ac:dyDescent="0.25">
      <c r="C41" s="30"/>
      <c r="D41" s="30"/>
      <c r="G41" s="28" t="s">
        <v>48</v>
      </c>
      <c r="H41" s="39">
        <f>(H36+H39)</f>
        <v>3842.96</v>
      </c>
      <c r="K41" s="28" t="s">
        <v>49</v>
      </c>
      <c r="L41" s="39">
        <f>SUM(L6:L40)</f>
        <v>224.29000000000002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89</v>
      </c>
      <c r="H42" s="39">
        <f>H40-H41</f>
        <v>532.04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899B-55A7-417D-A99A-E5C75FBAF0D9}">
  <dimension ref="B3:Q58"/>
  <sheetViews>
    <sheetView topLeftCell="B1" workbookViewId="0">
      <selection activeCell="J10" sqref="J1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  <col min="21" max="21" width="13.85546875" bestFit="1" customWidth="1"/>
  </cols>
  <sheetData>
    <row r="3" spans="2:17" x14ac:dyDescent="0.25">
      <c r="B3" s="85" t="s">
        <v>22</v>
      </c>
      <c r="C3" s="85"/>
      <c r="D3" s="85"/>
      <c r="E3" s="85"/>
      <c r="F3" s="85"/>
      <c r="G3" s="85"/>
      <c r="H3" s="85"/>
    </row>
    <row r="4" spans="2:17" x14ac:dyDescent="0.25">
      <c r="B4" s="85"/>
      <c r="C4" s="85"/>
      <c r="D4" s="85"/>
      <c r="E4" s="85"/>
      <c r="F4" s="85"/>
      <c r="G4" s="85"/>
      <c r="H4" s="85"/>
      <c r="K4" s="85" t="s">
        <v>23</v>
      </c>
      <c r="L4" s="85"/>
      <c r="M4" s="85"/>
      <c r="N4" s="85"/>
      <c r="Q4" s="50"/>
    </row>
    <row r="5" spans="2:17" x14ac:dyDescent="0.25">
      <c r="B5" s="86" t="s">
        <v>24</v>
      </c>
      <c r="C5" s="86"/>
      <c r="D5" s="86"/>
      <c r="F5" s="86" t="s">
        <v>25</v>
      </c>
      <c r="G5" s="86"/>
      <c r="H5" s="86"/>
      <c r="Q5" s="50"/>
    </row>
    <row r="6" spans="2:17" x14ac:dyDescent="0.25">
      <c r="B6" s="87" t="s">
        <v>26</v>
      </c>
      <c r="C6" s="88"/>
      <c r="D6" s="89"/>
      <c r="F6" s="87"/>
      <c r="G6" s="88"/>
      <c r="H6" s="89"/>
      <c r="I6" s="41"/>
      <c r="L6" s="28" t="s">
        <v>27</v>
      </c>
      <c r="M6" s="28" t="s">
        <v>11</v>
      </c>
      <c r="N6" s="28" t="s">
        <v>28</v>
      </c>
      <c r="Q6" s="50"/>
    </row>
    <row r="7" spans="2:17" x14ac:dyDescent="0.25">
      <c r="B7" s="10" t="s">
        <v>27</v>
      </c>
      <c r="C7" s="10"/>
      <c r="D7" s="38">
        <v>5100</v>
      </c>
      <c r="F7" s="28"/>
      <c r="G7" s="42" t="s">
        <v>29</v>
      </c>
      <c r="H7" s="43">
        <v>200</v>
      </c>
      <c r="K7" s="31"/>
      <c r="L7" s="43">
        <v>26.4</v>
      </c>
      <c r="M7" s="41"/>
      <c r="N7" s="41"/>
      <c r="Q7" s="50"/>
    </row>
    <row r="8" spans="2:17" x14ac:dyDescent="0.25">
      <c r="D8" s="40"/>
      <c r="F8" s="28"/>
      <c r="G8" s="42" t="s">
        <v>31</v>
      </c>
      <c r="H8" s="43">
        <v>230</v>
      </c>
      <c r="K8" s="31"/>
      <c r="L8" s="43">
        <v>19.899999999999999</v>
      </c>
      <c r="M8" s="41"/>
      <c r="N8" s="41"/>
      <c r="Q8" s="50"/>
    </row>
    <row r="9" spans="2:17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3">
        <v>25.4</v>
      </c>
      <c r="M9" s="41"/>
      <c r="N9" s="41"/>
      <c r="Q9" s="50"/>
    </row>
    <row r="10" spans="2:17" x14ac:dyDescent="0.25">
      <c r="B10" s="1" t="s">
        <v>70</v>
      </c>
      <c r="C10" s="1"/>
      <c r="D10" s="38"/>
      <c r="F10" s="28"/>
      <c r="G10" s="42" t="s">
        <v>60</v>
      </c>
      <c r="H10" s="44">
        <v>70</v>
      </c>
      <c r="K10" s="31"/>
      <c r="L10" s="43">
        <v>20.9</v>
      </c>
      <c r="M10" s="41"/>
      <c r="N10" s="41"/>
      <c r="Q10" s="50"/>
    </row>
    <row r="11" spans="2:17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3">
        <v>18.899999999999999</v>
      </c>
      <c r="M11" s="41"/>
      <c r="N11" s="41"/>
      <c r="Q11" s="50"/>
    </row>
    <row r="12" spans="2:17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3">
        <v>18.899999999999999</v>
      </c>
      <c r="M12" s="41"/>
      <c r="N12" s="41"/>
      <c r="Q12" s="50"/>
    </row>
    <row r="13" spans="2:17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3">
        <v>18.899999999999999</v>
      </c>
      <c r="M13" s="41"/>
      <c r="N13" s="41"/>
      <c r="Q13" s="50"/>
    </row>
    <row r="14" spans="2:17" x14ac:dyDescent="0.25">
      <c r="C14" s="30"/>
      <c r="D14" s="30"/>
      <c r="F14" s="28"/>
      <c r="G14" s="42" t="s">
        <v>61</v>
      </c>
      <c r="H14" s="43"/>
      <c r="K14" s="31"/>
      <c r="L14" s="43">
        <v>19</v>
      </c>
      <c r="M14" s="41"/>
      <c r="N14" s="41"/>
      <c r="Q14" s="50"/>
    </row>
    <row r="15" spans="2:17" x14ac:dyDescent="0.25">
      <c r="C15" s="30"/>
      <c r="D15" s="30"/>
      <c r="F15" s="28"/>
      <c r="G15" s="42" t="s">
        <v>42</v>
      </c>
      <c r="H15" s="43">
        <v>97.14</v>
      </c>
      <c r="K15" s="31"/>
      <c r="L15" s="43">
        <v>22.9</v>
      </c>
      <c r="M15" s="41"/>
      <c r="N15" s="41"/>
      <c r="Q15" s="50"/>
    </row>
    <row r="16" spans="2:17" x14ac:dyDescent="0.25">
      <c r="C16" s="30"/>
      <c r="D16" s="30"/>
      <c r="F16" s="28"/>
      <c r="G16" s="42"/>
      <c r="H16" s="43"/>
      <c r="K16" s="31"/>
      <c r="L16" s="43">
        <v>23.9</v>
      </c>
      <c r="M16" s="41"/>
      <c r="N16" s="41"/>
      <c r="Q16" s="50"/>
    </row>
    <row r="17" spans="3:17" x14ac:dyDescent="0.25">
      <c r="C17" s="30"/>
      <c r="D17" s="30"/>
      <c r="F17" s="28" t="s">
        <v>43</v>
      </c>
      <c r="G17" s="24" t="s">
        <v>40</v>
      </c>
      <c r="H17" s="38">
        <v>46.6</v>
      </c>
      <c r="K17" s="31"/>
      <c r="L17" s="43">
        <v>18.899999999999999</v>
      </c>
      <c r="M17" s="41"/>
      <c r="N17" s="41"/>
      <c r="Q17" s="50"/>
    </row>
    <row r="18" spans="3:17" x14ac:dyDescent="0.25">
      <c r="C18" s="30"/>
      <c r="D18" s="30"/>
      <c r="F18" s="28" t="s">
        <v>105</v>
      </c>
      <c r="G18" s="24" t="s">
        <v>106</v>
      </c>
      <c r="H18" s="38">
        <v>29.1</v>
      </c>
      <c r="K18" s="31"/>
      <c r="L18" s="43">
        <v>19</v>
      </c>
      <c r="M18" s="41"/>
      <c r="N18" s="41"/>
      <c r="Q18" s="50"/>
    </row>
    <row r="19" spans="3:17" x14ac:dyDescent="0.25">
      <c r="C19" s="30"/>
      <c r="D19" s="30"/>
      <c r="F19" s="28" t="s">
        <v>43</v>
      </c>
      <c r="G19" s="24" t="s">
        <v>107</v>
      </c>
      <c r="H19" s="38">
        <v>103.7</v>
      </c>
      <c r="K19" s="31"/>
      <c r="L19" s="43">
        <v>19</v>
      </c>
      <c r="M19" s="41"/>
      <c r="N19" s="41"/>
      <c r="Q19" s="50"/>
    </row>
    <row r="20" spans="3:17" x14ac:dyDescent="0.25">
      <c r="C20" s="30"/>
      <c r="D20" s="30"/>
      <c r="F20" s="28" t="s">
        <v>43</v>
      </c>
      <c r="G20" s="24" t="s">
        <v>108</v>
      </c>
      <c r="H20" s="38">
        <v>12.45</v>
      </c>
      <c r="K20" s="31"/>
      <c r="L20" s="43">
        <v>19</v>
      </c>
      <c r="M20" s="41"/>
      <c r="N20" s="41"/>
      <c r="Q20" s="50"/>
    </row>
    <row r="21" spans="3:17" x14ac:dyDescent="0.25">
      <c r="C21" s="30"/>
      <c r="D21" s="30"/>
      <c r="F21" s="28" t="s">
        <v>88</v>
      </c>
      <c r="G21" s="24" t="s">
        <v>67</v>
      </c>
      <c r="H21" s="38">
        <v>55</v>
      </c>
      <c r="K21" s="31"/>
      <c r="L21" s="41">
        <v>19</v>
      </c>
      <c r="M21" s="41"/>
      <c r="N21" s="41"/>
      <c r="Q21" s="50"/>
    </row>
    <row r="22" spans="3:17" x14ac:dyDescent="0.25">
      <c r="C22" s="30"/>
      <c r="D22" s="30"/>
      <c r="F22" s="28" t="s">
        <v>72</v>
      </c>
      <c r="G22" s="24" t="s">
        <v>40</v>
      </c>
      <c r="H22" s="38">
        <v>69.150000000000006</v>
      </c>
      <c r="K22" s="31"/>
      <c r="L22" s="41">
        <v>19</v>
      </c>
      <c r="M22" s="41"/>
      <c r="N22" s="41"/>
      <c r="Q22" s="50"/>
    </row>
    <row r="23" spans="3:17" x14ac:dyDescent="0.25">
      <c r="C23" s="30"/>
      <c r="D23" s="30"/>
      <c r="F23" s="28" t="s">
        <v>63</v>
      </c>
      <c r="G23" s="24" t="s">
        <v>68</v>
      </c>
      <c r="H23" s="38">
        <v>33.520000000000003</v>
      </c>
      <c r="K23" s="31"/>
      <c r="L23" s="41">
        <v>19</v>
      </c>
      <c r="M23" s="41"/>
      <c r="N23" s="41"/>
      <c r="Q23" s="50"/>
    </row>
    <row r="24" spans="3:17" x14ac:dyDescent="0.25">
      <c r="C24" s="30"/>
      <c r="D24" s="30"/>
      <c r="F24" s="28" t="s">
        <v>66</v>
      </c>
      <c r="G24" s="24" t="s">
        <v>109</v>
      </c>
      <c r="H24" s="38">
        <v>74.72</v>
      </c>
      <c r="K24" s="31"/>
      <c r="L24" s="41"/>
      <c r="M24" s="41"/>
      <c r="N24" s="41"/>
      <c r="Q24" s="50"/>
    </row>
    <row r="25" spans="3:17" x14ac:dyDescent="0.25">
      <c r="C25" s="30"/>
      <c r="D25" s="30"/>
      <c r="F25" s="28" t="s">
        <v>51</v>
      </c>
      <c r="G25" s="24" t="s">
        <v>82</v>
      </c>
      <c r="H25" s="38">
        <v>78.849999999999994</v>
      </c>
      <c r="K25" s="31"/>
      <c r="L25" s="41"/>
      <c r="M25" s="41"/>
      <c r="N25" s="41"/>
      <c r="Q25" s="50"/>
    </row>
    <row r="26" spans="3:17" x14ac:dyDescent="0.25">
      <c r="C26" s="30"/>
      <c r="D26" s="30"/>
      <c r="F26" s="28" t="s">
        <v>41</v>
      </c>
      <c r="G26" s="24" t="s">
        <v>67</v>
      </c>
      <c r="H26" s="38">
        <v>14.48</v>
      </c>
      <c r="K26" s="31"/>
      <c r="L26" s="41"/>
      <c r="M26" s="41"/>
      <c r="N26" s="41"/>
      <c r="Q26" s="50"/>
    </row>
    <row r="27" spans="3:17" x14ac:dyDescent="0.25">
      <c r="C27" s="30"/>
      <c r="D27" s="30"/>
      <c r="F27" s="28" t="s">
        <v>110</v>
      </c>
      <c r="G27" s="24" t="s">
        <v>98</v>
      </c>
      <c r="H27" s="38">
        <v>102.17</v>
      </c>
      <c r="K27" s="31"/>
      <c r="L27" s="41"/>
      <c r="M27" s="41"/>
      <c r="N27" s="41"/>
      <c r="Q27" s="50"/>
    </row>
    <row r="28" spans="3:17" x14ac:dyDescent="0.25">
      <c r="C28" s="30"/>
      <c r="D28" s="30"/>
      <c r="F28" s="28" t="s">
        <v>53</v>
      </c>
      <c r="G28" s="24" t="s">
        <v>40</v>
      </c>
      <c r="H28" s="38">
        <v>41.57</v>
      </c>
      <c r="I28" s="25"/>
      <c r="K28" s="31"/>
      <c r="L28" s="41"/>
      <c r="M28" s="41"/>
      <c r="N28" s="41"/>
      <c r="Q28" s="50"/>
    </row>
    <row r="29" spans="3:17" x14ac:dyDescent="0.25">
      <c r="C29" s="30"/>
      <c r="D29" s="30"/>
      <c r="F29" s="28" t="s">
        <v>64</v>
      </c>
      <c r="G29" s="24" t="s">
        <v>92</v>
      </c>
      <c r="H29" s="38">
        <v>33</v>
      </c>
      <c r="I29" s="25"/>
      <c r="K29" s="31"/>
      <c r="L29" s="41"/>
      <c r="M29" s="41"/>
      <c r="N29" s="41"/>
      <c r="Q29" s="50"/>
    </row>
    <row r="30" spans="3:17" x14ac:dyDescent="0.25">
      <c r="C30" s="30"/>
      <c r="D30" s="30"/>
      <c r="F30" s="28" t="s">
        <v>64</v>
      </c>
      <c r="G30" s="24" t="s">
        <v>93</v>
      </c>
      <c r="H30" s="38">
        <v>14.92</v>
      </c>
      <c r="I30" s="25"/>
      <c r="K30" s="31"/>
      <c r="L30" s="41"/>
      <c r="M30" s="41"/>
      <c r="N30" s="41"/>
      <c r="Q30" s="50"/>
    </row>
    <row r="31" spans="3:17" x14ac:dyDescent="0.25">
      <c r="C31" s="30"/>
      <c r="D31" s="30"/>
      <c r="F31" s="28" t="s">
        <v>64</v>
      </c>
      <c r="G31" s="24" t="s">
        <v>94</v>
      </c>
      <c r="H31" s="38">
        <v>17.899999999999999</v>
      </c>
      <c r="I31" s="25"/>
      <c r="K31" s="31"/>
      <c r="L31" s="41"/>
      <c r="M31" s="41"/>
      <c r="N31" s="41"/>
      <c r="Q31" s="50"/>
    </row>
    <row r="32" spans="3:17" x14ac:dyDescent="0.25">
      <c r="C32" s="30"/>
      <c r="D32" s="30"/>
      <c r="F32" s="28" t="s">
        <v>64</v>
      </c>
      <c r="G32" s="24" t="s">
        <v>94</v>
      </c>
      <c r="H32" s="38">
        <v>21.1</v>
      </c>
      <c r="I32" s="25"/>
      <c r="K32" s="31"/>
      <c r="L32" s="41"/>
      <c r="M32" s="41"/>
      <c r="N32" s="41"/>
      <c r="Q32" s="50"/>
    </row>
    <row r="33" spans="3:17" x14ac:dyDescent="0.25">
      <c r="C33" s="30"/>
      <c r="D33" s="30"/>
      <c r="F33" s="28" t="s">
        <v>64</v>
      </c>
      <c r="G33" s="24" t="s">
        <v>94</v>
      </c>
      <c r="H33" s="38">
        <v>20.16</v>
      </c>
      <c r="I33" s="25"/>
      <c r="K33" s="31"/>
      <c r="L33" s="41"/>
      <c r="M33" s="41"/>
      <c r="N33" s="41"/>
    </row>
    <row r="34" spans="3:17" x14ac:dyDescent="0.25">
      <c r="C34" s="30"/>
      <c r="D34" s="30"/>
      <c r="F34" s="28" t="s">
        <v>64</v>
      </c>
      <c r="G34" s="24" t="s">
        <v>94</v>
      </c>
      <c r="H34" s="38">
        <v>15.02</v>
      </c>
      <c r="I34" s="25"/>
      <c r="K34" s="31"/>
      <c r="L34" s="41"/>
      <c r="M34" s="41"/>
      <c r="N34" s="41"/>
    </row>
    <row r="35" spans="3:17" x14ac:dyDescent="0.25">
      <c r="C35" s="30"/>
      <c r="D35" s="30"/>
      <c r="F35" s="28" t="s">
        <v>64</v>
      </c>
      <c r="G35" s="24" t="s">
        <v>94</v>
      </c>
      <c r="H35" s="38">
        <v>30.71</v>
      </c>
      <c r="I35" s="25"/>
      <c r="K35" s="31"/>
      <c r="L35" s="41"/>
      <c r="M35" s="41"/>
      <c r="N35" s="41"/>
    </row>
    <row r="36" spans="3:17" x14ac:dyDescent="0.25">
      <c r="C36" s="30"/>
      <c r="D36" s="30"/>
      <c r="F36" s="28" t="s">
        <v>64</v>
      </c>
      <c r="G36" s="24" t="s">
        <v>92</v>
      </c>
      <c r="H36" s="38">
        <v>33</v>
      </c>
      <c r="I36" s="25"/>
      <c r="K36" s="31"/>
      <c r="L36" s="41"/>
      <c r="M36" s="41"/>
      <c r="N36" s="41"/>
    </row>
    <row r="37" spans="3:17" x14ac:dyDescent="0.25">
      <c r="C37" s="30"/>
      <c r="D37" s="30"/>
      <c r="F37" s="28" t="s">
        <v>111</v>
      </c>
      <c r="G37" s="24" t="s">
        <v>96</v>
      </c>
      <c r="H37" s="38">
        <v>257.25</v>
      </c>
      <c r="I37" s="25"/>
      <c r="K37" s="31"/>
      <c r="L37" s="41"/>
      <c r="M37" s="41"/>
      <c r="N37" s="41"/>
    </row>
    <row r="38" spans="3:17" x14ac:dyDescent="0.25">
      <c r="C38" s="30"/>
      <c r="D38" s="30"/>
      <c r="F38" s="28" t="s">
        <v>99</v>
      </c>
      <c r="G38" s="24" t="s">
        <v>112</v>
      </c>
      <c r="H38" s="38">
        <v>96.8</v>
      </c>
      <c r="I38" s="25"/>
      <c r="K38" s="31"/>
      <c r="L38" s="41"/>
      <c r="M38" s="41"/>
      <c r="N38" s="41"/>
    </row>
    <row r="39" spans="3:17" x14ac:dyDescent="0.25">
      <c r="C39" s="30"/>
      <c r="D39" s="30"/>
      <c r="F39" s="28"/>
      <c r="G39" s="24" t="s">
        <v>28</v>
      </c>
      <c r="H39" s="38">
        <v>1150</v>
      </c>
      <c r="I39" s="25"/>
      <c r="K39" s="31"/>
      <c r="L39" s="41"/>
      <c r="M39" s="41"/>
      <c r="N39" s="41"/>
    </row>
    <row r="40" spans="3:17" ht="17.25" x14ac:dyDescent="0.4">
      <c r="C40" s="30"/>
      <c r="D40" s="30"/>
      <c r="F40" s="1"/>
      <c r="G40" s="24"/>
      <c r="H40" s="47"/>
      <c r="I40" s="25"/>
      <c r="K40" s="31"/>
      <c r="L40" s="41"/>
      <c r="M40" s="41"/>
      <c r="N40" s="41"/>
    </row>
    <row r="41" spans="3:17" x14ac:dyDescent="0.25">
      <c r="C41" s="30"/>
      <c r="D41" s="30"/>
      <c r="G41" s="1"/>
      <c r="H41" s="39">
        <f>SUM(H6:H40)</f>
        <v>3862.26</v>
      </c>
      <c r="K41" s="31"/>
      <c r="L41" s="41"/>
      <c r="M41" s="41"/>
      <c r="N41" s="41"/>
      <c r="Q41" s="50"/>
    </row>
    <row r="42" spans="3:17" x14ac:dyDescent="0.25">
      <c r="C42" s="30"/>
      <c r="D42" s="30"/>
      <c r="H42" s="40"/>
      <c r="K42" s="31"/>
      <c r="L42" s="41"/>
      <c r="M42" s="41"/>
      <c r="N42" s="41"/>
      <c r="Q42" s="50"/>
    </row>
    <row r="43" spans="3:17" x14ac:dyDescent="0.25">
      <c r="C43" s="30"/>
      <c r="D43" s="30"/>
      <c r="H43" s="40"/>
      <c r="K43" s="31"/>
      <c r="L43" s="41"/>
      <c r="M43" s="41"/>
      <c r="N43" s="41"/>
      <c r="Q43" s="50"/>
    </row>
    <row r="44" spans="3:17" x14ac:dyDescent="0.25">
      <c r="C44" s="30"/>
      <c r="D44" s="30"/>
      <c r="G44" s="28" t="s">
        <v>23</v>
      </c>
      <c r="H44" s="39">
        <f>SUM(L48)</f>
        <v>348</v>
      </c>
      <c r="K44" s="31"/>
      <c r="L44" s="41"/>
      <c r="M44" s="41"/>
      <c r="N44" s="41"/>
      <c r="Q44" s="50"/>
    </row>
    <row r="45" spans="3:17" x14ac:dyDescent="0.25">
      <c r="C45" s="30"/>
      <c r="D45" s="30"/>
      <c r="G45" s="28" t="s">
        <v>47</v>
      </c>
      <c r="H45" s="39">
        <f>D7</f>
        <v>5100</v>
      </c>
      <c r="K45" s="31"/>
      <c r="L45" s="41"/>
      <c r="M45" s="41"/>
      <c r="N45" s="41"/>
      <c r="Q45" s="50"/>
    </row>
    <row r="46" spans="3:17" x14ac:dyDescent="0.25">
      <c r="C46" s="30"/>
      <c r="D46" s="30"/>
      <c r="G46" s="28" t="s">
        <v>48</v>
      </c>
      <c r="H46" s="39">
        <f>(H41+H44)</f>
        <v>4210.26</v>
      </c>
      <c r="K46" s="31"/>
      <c r="L46" s="41"/>
      <c r="M46" s="41"/>
      <c r="N46" s="41"/>
      <c r="Q46" s="50"/>
    </row>
    <row r="47" spans="3:17" x14ac:dyDescent="0.25">
      <c r="C47" s="30"/>
      <c r="D47" s="30"/>
      <c r="G47" s="28" t="s">
        <v>89</v>
      </c>
      <c r="H47" s="39">
        <f>H45-H46</f>
        <v>889.73999999999978</v>
      </c>
      <c r="K47" s="34"/>
      <c r="L47" s="41"/>
      <c r="M47" s="41"/>
      <c r="N47" s="41"/>
      <c r="Q47" s="50"/>
    </row>
    <row r="48" spans="3:17" x14ac:dyDescent="0.25">
      <c r="C48" s="30"/>
      <c r="D48" s="30"/>
      <c r="K48" s="28" t="s">
        <v>49</v>
      </c>
      <c r="L48" s="27">
        <f>SUM(L7:L47)</f>
        <v>348</v>
      </c>
      <c r="M48" s="27">
        <f>SUM(M7:M47)</f>
        <v>0</v>
      </c>
      <c r="N48" s="28"/>
      <c r="Q48" s="50"/>
    </row>
    <row r="49" spans="3:17" x14ac:dyDescent="0.25">
      <c r="C49" s="30"/>
      <c r="D49" s="30"/>
      <c r="Q49" s="50"/>
    </row>
    <row r="50" spans="3:17" x14ac:dyDescent="0.25">
      <c r="Q50" s="50"/>
    </row>
    <row r="51" spans="3:17" x14ac:dyDescent="0.25">
      <c r="Q51" s="50"/>
    </row>
    <row r="52" spans="3:17" x14ac:dyDescent="0.25">
      <c r="Q52" s="50"/>
    </row>
    <row r="53" spans="3:17" x14ac:dyDescent="0.25">
      <c r="Q53" s="50"/>
    </row>
    <row r="54" spans="3:17" x14ac:dyDescent="0.25">
      <c r="Q54" s="50"/>
    </row>
    <row r="55" spans="3:17" x14ac:dyDescent="0.25">
      <c r="Q55" s="50"/>
    </row>
    <row r="58" spans="3:17" x14ac:dyDescent="0.25">
      <c r="Q58" s="50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3B42-7DB5-46C9-BD91-2D1F24F4A79B}">
  <dimension ref="B3:T48"/>
  <sheetViews>
    <sheetView topLeftCell="A7" zoomScaleNormal="100" workbookViewId="0">
      <selection activeCell="R28" sqref="R28:V53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  <col min="18" max="18" width="17.85546875" bestFit="1" customWidth="1"/>
  </cols>
  <sheetData>
    <row r="3" spans="2:14" x14ac:dyDescent="0.25">
      <c r="B3" s="85" t="s">
        <v>22</v>
      </c>
      <c r="C3" s="85"/>
      <c r="D3" s="85"/>
      <c r="E3" s="85"/>
      <c r="F3" s="85"/>
      <c r="G3" s="85"/>
      <c r="H3" s="85"/>
    </row>
    <row r="4" spans="2:14" x14ac:dyDescent="0.25">
      <c r="B4" s="85"/>
      <c r="C4" s="85"/>
      <c r="D4" s="85"/>
      <c r="E4" s="85"/>
      <c r="F4" s="85"/>
      <c r="G4" s="85"/>
      <c r="H4" s="85"/>
      <c r="K4" s="85" t="s">
        <v>23</v>
      </c>
      <c r="L4" s="85"/>
      <c r="M4" s="85"/>
      <c r="N4" s="85"/>
    </row>
    <row r="5" spans="2:14" x14ac:dyDescent="0.25">
      <c r="B5" s="86" t="s">
        <v>24</v>
      </c>
      <c r="C5" s="86"/>
      <c r="D5" s="86"/>
      <c r="F5" s="86" t="s">
        <v>25</v>
      </c>
      <c r="G5" s="86"/>
      <c r="H5" s="86"/>
    </row>
    <row r="6" spans="2:14" x14ac:dyDescent="0.25">
      <c r="B6" s="87" t="s">
        <v>26</v>
      </c>
      <c r="C6" s="88"/>
      <c r="D6" s="89"/>
      <c r="F6" s="87"/>
      <c r="G6" s="88"/>
      <c r="H6" s="89"/>
      <c r="L6" s="28" t="s">
        <v>27</v>
      </c>
      <c r="M6" s="28" t="s">
        <v>11</v>
      </c>
      <c r="N6" s="28" t="s">
        <v>28</v>
      </c>
    </row>
    <row r="7" spans="2:14" x14ac:dyDescent="0.25">
      <c r="B7" s="10" t="s">
        <v>27</v>
      </c>
      <c r="C7" s="10"/>
      <c r="D7" s="38">
        <v>4100</v>
      </c>
      <c r="F7" s="28"/>
      <c r="G7" s="42" t="s">
        <v>29</v>
      </c>
      <c r="H7" s="43">
        <v>200</v>
      </c>
      <c r="K7" s="31"/>
      <c r="L7" s="43">
        <v>18.899999999999999</v>
      </c>
      <c r="M7" s="41"/>
      <c r="N7" s="41"/>
    </row>
    <row r="8" spans="2:14" x14ac:dyDescent="0.25">
      <c r="D8" s="40"/>
      <c r="F8" s="28"/>
      <c r="G8" s="42" t="s">
        <v>31</v>
      </c>
      <c r="H8" s="43">
        <v>230</v>
      </c>
      <c r="K8" s="31"/>
      <c r="L8" s="43">
        <v>18.899999999999999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3">
        <v>18.899999999999999</v>
      </c>
      <c r="M9" s="41"/>
      <c r="N9" s="41"/>
    </row>
    <row r="10" spans="2:14" x14ac:dyDescent="0.25">
      <c r="B10" s="1" t="s">
        <v>70</v>
      </c>
      <c r="C10" s="1"/>
      <c r="D10" s="38"/>
      <c r="F10" s="28"/>
      <c r="G10" s="42" t="s">
        <v>60</v>
      </c>
      <c r="H10" s="44">
        <v>70.099999999999994</v>
      </c>
      <c r="K10" s="31"/>
      <c r="L10" s="43">
        <v>18.899999999999999</v>
      </c>
      <c r="M10" s="41"/>
      <c r="N10" s="41"/>
    </row>
    <row r="11" spans="2:14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3">
        <v>18.899999999999999</v>
      </c>
      <c r="M11" s="41"/>
      <c r="N11" s="41"/>
    </row>
    <row r="12" spans="2:14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3">
        <v>18.899999999999999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/>
      <c r="K13" s="31"/>
      <c r="L13" s="43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61</v>
      </c>
      <c r="H14" s="43">
        <v>200</v>
      </c>
      <c r="K14" s="31"/>
      <c r="L14" s="43">
        <v>19</v>
      </c>
      <c r="M14" s="41"/>
      <c r="N14" s="41"/>
    </row>
    <row r="15" spans="2:14" x14ac:dyDescent="0.25">
      <c r="C15" s="30"/>
      <c r="D15" s="30"/>
      <c r="F15" s="28"/>
      <c r="G15" s="42" t="s">
        <v>42</v>
      </c>
      <c r="H15" s="43">
        <v>97.14</v>
      </c>
      <c r="K15" s="31"/>
      <c r="L15" s="43">
        <v>19</v>
      </c>
      <c r="M15" s="41"/>
      <c r="N15" s="41"/>
    </row>
    <row r="16" spans="2:14" x14ac:dyDescent="0.25">
      <c r="C16" s="30"/>
      <c r="D16" s="30"/>
      <c r="F16" s="28"/>
      <c r="G16" s="42"/>
      <c r="H16" s="43"/>
      <c r="K16" s="31"/>
      <c r="L16" s="43">
        <v>19</v>
      </c>
      <c r="M16" s="41"/>
      <c r="N16" s="41"/>
    </row>
    <row r="17" spans="3:20" x14ac:dyDescent="0.25">
      <c r="C17" s="30"/>
      <c r="D17" s="30"/>
      <c r="F17" s="28" t="s">
        <v>56</v>
      </c>
      <c r="G17" s="24" t="s">
        <v>40</v>
      </c>
      <c r="H17" s="38">
        <v>46.6</v>
      </c>
      <c r="K17" s="31"/>
      <c r="L17" s="43">
        <v>19</v>
      </c>
      <c r="M17" s="41"/>
      <c r="N17" s="41"/>
    </row>
    <row r="18" spans="3:20" x14ac:dyDescent="0.25">
      <c r="C18" s="30"/>
      <c r="D18" s="30"/>
      <c r="F18" s="28" t="s">
        <v>113</v>
      </c>
      <c r="G18" s="24" t="s">
        <v>106</v>
      </c>
      <c r="H18" s="38">
        <v>29.1</v>
      </c>
      <c r="K18" s="31"/>
      <c r="L18" s="43">
        <v>19</v>
      </c>
      <c r="M18" s="41"/>
      <c r="N18" s="41"/>
    </row>
    <row r="19" spans="3:20" x14ac:dyDescent="0.25">
      <c r="C19" s="30"/>
      <c r="D19" s="30"/>
      <c r="F19" s="28" t="s">
        <v>56</v>
      </c>
      <c r="G19" s="24" t="s">
        <v>107</v>
      </c>
      <c r="H19" s="38">
        <v>103.7</v>
      </c>
      <c r="K19" s="31"/>
      <c r="L19" s="43">
        <v>19</v>
      </c>
      <c r="M19" s="41"/>
      <c r="N19" s="41"/>
    </row>
    <row r="20" spans="3:20" x14ac:dyDescent="0.25">
      <c r="C20" s="30"/>
      <c r="D20" s="30"/>
      <c r="F20" s="28" t="s">
        <v>56</v>
      </c>
      <c r="G20" s="24" t="s">
        <v>108</v>
      </c>
      <c r="H20" s="38">
        <v>12.45</v>
      </c>
      <c r="K20" s="31"/>
      <c r="L20" s="43">
        <v>19</v>
      </c>
      <c r="M20" s="41"/>
      <c r="N20" s="41"/>
    </row>
    <row r="21" spans="3:20" x14ac:dyDescent="0.25">
      <c r="C21" s="30"/>
      <c r="D21" s="30"/>
      <c r="F21" s="28" t="s">
        <v>77</v>
      </c>
      <c r="G21" s="24" t="s">
        <v>68</v>
      </c>
      <c r="H21" s="38">
        <v>33.520000000000003</v>
      </c>
      <c r="K21" s="31"/>
      <c r="L21" s="41"/>
      <c r="M21" s="41"/>
      <c r="N21" s="41"/>
    </row>
    <row r="22" spans="3:20" x14ac:dyDescent="0.25">
      <c r="C22" s="30"/>
      <c r="D22" s="30"/>
      <c r="F22" s="28" t="s">
        <v>91</v>
      </c>
      <c r="G22" s="24" t="s">
        <v>109</v>
      </c>
      <c r="H22" s="38">
        <v>74.72</v>
      </c>
      <c r="K22" s="31"/>
      <c r="L22" s="41"/>
      <c r="M22" s="41"/>
      <c r="N22" s="41"/>
    </row>
    <row r="23" spans="3:20" x14ac:dyDescent="0.25">
      <c r="C23" s="30"/>
      <c r="D23" s="30"/>
      <c r="F23" s="28" t="s">
        <v>62</v>
      </c>
      <c r="G23" s="24" t="s">
        <v>82</v>
      </c>
      <c r="H23" s="38">
        <v>78.849999999999994</v>
      </c>
      <c r="K23" s="31"/>
      <c r="L23" s="41"/>
      <c r="M23" s="41"/>
      <c r="N23" s="41"/>
    </row>
    <row r="24" spans="3:20" x14ac:dyDescent="0.25">
      <c r="C24" s="30"/>
      <c r="D24" s="30"/>
      <c r="F24" s="28" t="s">
        <v>35</v>
      </c>
      <c r="G24" s="24" t="s">
        <v>67</v>
      </c>
      <c r="H24" s="38">
        <v>14.48</v>
      </c>
      <c r="K24" s="31"/>
      <c r="L24" s="41"/>
      <c r="M24" s="41"/>
      <c r="N24" s="41"/>
    </row>
    <row r="25" spans="3:20" x14ac:dyDescent="0.25">
      <c r="C25" s="30"/>
      <c r="D25" s="30"/>
      <c r="F25" s="28" t="s">
        <v>114</v>
      </c>
      <c r="G25" s="24" t="s">
        <v>98</v>
      </c>
      <c r="H25" s="38">
        <v>102.17</v>
      </c>
      <c r="K25" s="31"/>
      <c r="L25" s="41"/>
      <c r="M25" s="41"/>
      <c r="N25" s="41"/>
    </row>
    <row r="26" spans="3:20" x14ac:dyDescent="0.25">
      <c r="C26" s="30"/>
      <c r="D26" s="30"/>
      <c r="F26" s="28" t="s">
        <v>64</v>
      </c>
      <c r="G26" s="24" t="s">
        <v>40</v>
      </c>
      <c r="H26" s="38">
        <v>41.57</v>
      </c>
      <c r="K26" s="31"/>
      <c r="L26" s="41"/>
      <c r="M26" s="41"/>
      <c r="N26" s="41"/>
    </row>
    <row r="27" spans="3:20" x14ac:dyDescent="0.25">
      <c r="C27" s="30"/>
      <c r="D27" s="30"/>
      <c r="F27" s="28" t="s">
        <v>84</v>
      </c>
      <c r="G27" s="24" t="s">
        <v>92</v>
      </c>
      <c r="H27" s="38">
        <v>33</v>
      </c>
      <c r="K27" s="31"/>
      <c r="L27" s="41"/>
      <c r="M27" s="41"/>
      <c r="N27" s="41"/>
    </row>
    <row r="28" spans="3:20" x14ac:dyDescent="0.25">
      <c r="C28" s="30"/>
      <c r="D28" s="30"/>
      <c r="F28" s="28" t="s">
        <v>84</v>
      </c>
      <c r="G28" s="24" t="s">
        <v>93</v>
      </c>
      <c r="H28" s="38">
        <v>14.92</v>
      </c>
      <c r="I28" s="25"/>
      <c r="K28" s="31"/>
      <c r="L28" s="41"/>
      <c r="M28" s="41"/>
      <c r="N28" s="41"/>
    </row>
    <row r="29" spans="3:20" x14ac:dyDescent="0.25">
      <c r="C29" s="30"/>
      <c r="D29" s="30"/>
      <c r="F29" s="28" t="s">
        <v>84</v>
      </c>
      <c r="G29" s="24" t="s">
        <v>94</v>
      </c>
      <c r="H29" s="38">
        <v>17.899999999999999</v>
      </c>
      <c r="I29" s="25"/>
      <c r="K29" s="31"/>
      <c r="L29" s="41"/>
      <c r="M29" s="41"/>
      <c r="N29" s="41"/>
    </row>
    <row r="30" spans="3:20" x14ac:dyDescent="0.25">
      <c r="C30" s="30"/>
      <c r="D30" s="30"/>
      <c r="F30" s="28" t="s">
        <v>84</v>
      </c>
      <c r="G30" s="24" t="s">
        <v>94</v>
      </c>
      <c r="H30" s="38">
        <v>21.1</v>
      </c>
      <c r="I30" s="25"/>
      <c r="K30" s="31"/>
      <c r="L30" s="41"/>
      <c r="M30" s="41"/>
      <c r="N30" s="41"/>
    </row>
    <row r="31" spans="3:20" x14ac:dyDescent="0.25">
      <c r="C31" s="30"/>
      <c r="D31" s="30"/>
      <c r="F31" s="28" t="s">
        <v>84</v>
      </c>
      <c r="G31" s="24" t="s">
        <v>94</v>
      </c>
      <c r="H31" s="38">
        <v>20.16</v>
      </c>
      <c r="I31" s="25"/>
      <c r="K31" s="31"/>
      <c r="L31" s="41"/>
      <c r="M31" s="41"/>
      <c r="N31" s="41"/>
      <c r="S31" s="20"/>
      <c r="T31" s="25"/>
    </row>
    <row r="32" spans="3:20" x14ac:dyDescent="0.25">
      <c r="C32" s="30"/>
      <c r="D32" s="30"/>
      <c r="F32" s="28" t="s">
        <v>84</v>
      </c>
      <c r="G32" s="24" t="s">
        <v>94</v>
      </c>
      <c r="H32" s="38">
        <v>15.02</v>
      </c>
      <c r="I32" s="25"/>
      <c r="K32" s="31"/>
      <c r="L32" s="41"/>
      <c r="M32" s="41"/>
      <c r="N32" s="41"/>
      <c r="S32" s="20"/>
      <c r="T32" s="25"/>
    </row>
    <row r="33" spans="3:20" x14ac:dyDescent="0.25">
      <c r="C33" s="30"/>
      <c r="D33" s="30"/>
      <c r="F33" s="28" t="s">
        <v>84</v>
      </c>
      <c r="G33" s="24" t="s">
        <v>94</v>
      </c>
      <c r="H33" s="38">
        <v>30.71</v>
      </c>
      <c r="I33" s="25"/>
      <c r="K33" s="31"/>
      <c r="L33" s="41"/>
      <c r="M33" s="41"/>
      <c r="N33" s="41"/>
      <c r="S33" s="20"/>
      <c r="T33" s="25"/>
    </row>
    <row r="34" spans="3:20" x14ac:dyDescent="0.25">
      <c r="C34" s="30"/>
      <c r="D34" s="30"/>
      <c r="F34" s="28" t="s">
        <v>84</v>
      </c>
      <c r="G34" s="24" t="s">
        <v>92</v>
      </c>
      <c r="H34" s="38">
        <v>33</v>
      </c>
      <c r="I34" s="25"/>
      <c r="K34" s="31"/>
      <c r="L34" s="41"/>
      <c r="M34" s="41"/>
      <c r="N34" s="41"/>
      <c r="S34" s="20"/>
      <c r="T34" s="25"/>
    </row>
    <row r="35" spans="3:20" x14ac:dyDescent="0.25">
      <c r="C35" s="30"/>
      <c r="D35" s="30"/>
      <c r="F35" s="28" t="s">
        <v>115</v>
      </c>
      <c r="G35" s="24" t="s">
        <v>96</v>
      </c>
      <c r="H35" s="38">
        <v>257.25</v>
      </c>
      <c r="I35" s="25"/>
      <c r="K35" s="31"/>
      <c r="L35" s="41"/>
      <c r="M35" s="41"/>
      <c r="N35" s="41"/>
      <c r="S35" s="20"/>
      <c r="T35" s="25"/>
    </row>
    <row r="36" spans="3:20" x14ac:dyDescent="0.25">
      <c r="C36" s="30"/>
      <c r="D36" s="30"/>
      <c r="F36" s="28" t="s">
        <v>101</v>
      </c>
      <c r="G36" s="24" t="s">
        <v>112</v>
      </c>
      <c r="H36" s="38">
        <v>96.8</v>
      </c>
      <c r="I36" s="25"/>
      <c r="K36" s="31"/>
      <c r="L36" s="41"/>
      <c r="M36" s="41"/>
      <c r="N36" s="41"/>
      <c r="S36" s="20"/>
      <c r="T36" s="51"/>
    </row>
    <row r="37" spans="3:20" x14ac:dyDescent="0.25">
      <c r="C37" s="30"/>
      <c r="D37" s="30"/>
      <c r="F37" s="28"/>
      <c r="G37" s="24" t="s">
        <v>28</v>
      </c>
      <c r="H37" s="38">
        <v>950</v>
      </c>
      <c r="I37" s="25"/>
      <c r="K37" s="31"/>
      <c r="L37" s="41"/>
      <c r="M37" s="41"/>
      <c r="N37" s="41"/>
      <c r="S37" s="20"/>
      <c r="T37" s="25"/>
    </row>
    <row r="38" spans="3:20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  <c r="S38" s="20"/>
      <c r="T38" s="25"/>
    </row>
    <row r="39" spans="3:20" x14ac:dyDescent="0.25">
      <c r="C39" s="30"/>
      <c r="D39" s="30"/>
      <c r="G39" s="1"/>
      <c r="H39" s="39">
        <f>SUM(H6:H38)</f>
        <v>3638.21</v>
      </c>
      <c r="I39" s="25"/>
      <c r="K39" s="31"/>
      <c r="L39" s="41"/>
      <c r="M39" s="41"/>
      <c r="N39" s="41"/>
      <c r="S39" s="20"/>
      <c r="T39" s="25"/>
    </row>
    <row r="40" spans="3:20" x14ac:dyDescent="0.25">
      <c r="C40" s="30"/>
      <c r="D40" s="30"/>
      <c r="H40" s="40"/>
      <c r="I40" s="25"/>
      <c r="K40" s="31"/>
      <c r="L40" s="41"/>
      <c r="M40" s="41"/>
      <c r="N40" s="41"/>
      <c r="S40" s="20"/>
      <c r="T40" s="25"/>
    </row>
    <row r="41" spans="3:20" x14ac:dyDescent="0.25">
      <c r="C41" s="30"/>
      <c r="D41" s="30"/>
      <c r="H41" s="40"/>
      <c r="K41" s="31"/>
      <c r="L41" s="41"/>
      <c r="M41" s="41"/>
      <c r="N41" s="41"/>
      <c r="S41" s="20"/>
      <c r="T41" s="25"/>
    </row>
    <row r="42" spans="3:20" x14ac:dyDescent="0.25">
      <c r="C42" s="30"/>
      <c r="D42" s="30"/>
      <c r="G42" s="28" t="s">
        <v>23</v>
      </c>
      <c r="H42" s="39">
        <f>L48</f>
        <v>265.3</v>
      </c>
      <c r="K42" s="31"/>
      <c r="L42" s="41"/>
      <c r="M42" s="41"/>
      <c r="N42" s="41"/>
    </row>
    <row r="43" spans="3:20" x14ac:dyDescent="0.25">
      <c r="C43" s="30"/>
      <c r="D43" s="30"/>
      <c r="G43" s="28" t="s">
        <v>47</v>
      </c>
      <c r="H43" s="39">
        <f>D7</f>
        <v>4100</v>
      </c>
      <c r="K43" s="31"/>
      <c r="L43" s="41"/>
      <c r="M43" s="41"/>
      <c r="N43" s="41"/>
    </row>
    <row r="44" spans="3:20" x14ac:dyDescent="0.25">
      <c r="C44" s="30"/>
      <c r="D44" s="30"/>
      <c r="G44" s="28" t="s">
        <v>48</v>
      </c>
      <c r="H44" s="39">
        <f>(H39+H42)</f>
        <v>3903.51</v>
      </c>
      <c r="K44" s="31"/>
      <c r="L44" s="41"/>
      <c r="M44" s="41"/>
      <c r="N44" s="41"/>
    </row>
    <row r="45" spans="3:20" x14ac:dyDescent="0.25">
      <c r="C45" s="30"/>
      <c r="D45" s="30"/>
      <c r="G45" s="28" t="s">
        <v>89</v>
      </c>
      <c r="H45" s="39">
        <f>H43-H44</f>
        <v>196.48999999999978</v>
      </c>
      <c r="K45" s="31"/>
      <c r="L45" s="41"/>
      <c r="M45" s="41"/>
      <c r="N45" s="41"/>
    </row>
    <row r="46" spans="3:20" x14ac:dyDescent="0.25">
      <c r="C46" s="30"/>
      <c r="D46" s="30"/>
      <c r="K46" s="31"/>
      <c r="L46" s="41"/>
      <c r="M46" s="41"/>
      <c r="N46" s="41"/>
    </row>
    <row r="47" spans="3:20" x14ac:dyDescent="0.25">
      <c r="C47" s="30"/>
      <c r="D47" s="30"/>
      <c r="K47" s="34"/>
      <c r="L47" s="41"/>
      <c r="M47" s="41"/>
      <c r="N47" s="41"/>
    </row>
    <row r="48" spans="3:20" x14ac:dyDescent="0.25">
      <c r="C48" s="30"/>
      <c r="D48" s="30"/>
      <c r="K48" s="28" t="s">
        <v>49</v>
      </c>
      <c r="L48" s="27">
        <f>SUM(L7:L47)</f>
        <v>265.3</v>
      </c>
      <c r="M48" s="27">
        <f>SUM(M7:M47)</f>
        <v>0</v>
      </c>
      <c r="N48" s="28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972C-2579-4A54-AEBB-44B26BB33B6E}">
  <dimension ref="C3:O51"/>
  <sheetViews>
    <sheetView topLeftCell="B7" workbookViewId="0">
      <selection activeCell="T27" sqref="T27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  <col min="12" max="12" width="5.42578125" bestFit="1" customWidth="1"/>
    <col min="13" max="13" width="10.5703125" bestFit="1" customWidth="1"/>
    <col min="14" max="14" width="7.7109375" bestFit="1" customWidth="1"/>
    <col min="15" max="15" width="6.7109375" bestFit="1" customWidth="1"/>
  </cols>
  <sheetData>
    <row r="3" spans="3:15" x14ac:dyDescent="0.25">
      <c r="C3" s="85" t="s">
        <v>22</v>
      </c>
      <c r="D3" s="85"/>
      <c r="E3" s="85"/>
      <c r="F3" s="85"/>
      <c r="G3" s="85"/>
      <c r="H3" s="85"/>
      <c r="I3" s="85"/>
    </row>
    <row r="4" spans="3:15" x14ac:dyDescent="0.25">
      <c r="C4" s="85"/>
      <c r="D4" s="85"/>
      <c r="E4" s="85"/>
      <c r="F4" s="85"/>
      <c r="G4" s="85"/>
      <c r="H4" s="85"/>
      <c r="I4" s="85"/>
      <c r="L4" s="85" t="s">
        <v>23</v>
      </c>
      <c r="M4" s="85"/>
      <c r="N4" s="85"/>
      <c r="O4" s="85"/>
    </row>
    <row r="5" spans="3:15" x14ac:dyDescent="0.25">
      <c r="C5" s="86" t="s">
        <v>24</v>
      </c>
      <c r="D5" s="86"/>
      <c r="E5" s="86"/>
      <c r="G5" s="86" t="s">
        <v>25</v>
      </c>
      <c r="H5" s="86"/>
      <c r="I5" s="86"/>
    </row>
    <row r="6" spans="3:15" x14ac:dyDescent="0.25">
      <c r="C6" s="87" t="s">
        <v>26</v>
      </c>
      <c r="D6" s="88"/>
      <c r="E6" s="89"/>
      <c r="G6" s="87"/>
      <c r="H6" s="88"/>
      <c r="I6" s="89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4700</v>
      </c>
      <c r="G7" s="28"/>
      <c r="H7" s="42" t="s">
        <v>29</v>
      </c>
      <c r="I7" s="43">
        <v>200</v>
      </c>
      <c r="L7" s="31"/>
      <c r="M7" s="43">
        <v>18.899999999999999</v>
      </c>
      <c r="N7" s="41"/>
      <c r="O7" s="41"/>
    </row>
    <row r="8" spans="3:15" x14ac:dyDescent="0.25">
      <c r="E8" s="40"/>
      <c r="G8" s="28"/>
      <c r="H8" s="42" t="s">
        <v>31</v>
      </c>
      <c r="I8" s="43">
        <v>230</v>
      </c>
      <c r="L8" s="31"/>
      <c r="M8" s="43">
        <v>18.899999999999999</v>
      </c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3">
        <v>18.899999999999999</v>
      </c>
      <c r="N9" s="41"/>
      <c r="O9" s="41"/>
    </row>
    <row r="10" spans="3:15" x14ac:dyDescent="0.25">
      <c r="C10" s="1" t="s">
        <v>70</v>
      </c>
      <c r="D10" s="1"/>
      <c r="E10" s="38"/>
      <c r="G10" s="28"/>
      <c r="H10" s="42" t="s">
        <v>60</v>
      </c>
      <c r="I10" s="44">
        <v>70.099999999999994</v>
      </c>
      <c r="L10" s="31"/>
      <c r="M10" s="43">
        <v>20.9</v>
      </c>
      <c r="N10" s="41"/>
      <c r="O10" s="41"/>
    </row>
    <row r="11" spans="3:15" x14ac:dyDescent="0.25">
      <c r="C11" s="34"/>
      <c r="D11" s="36"/>
      <c r="E11" s="38"/>
      <c r="G11" s="28"/>
      <c r="H11" s="42" t="s">
        <v>44</v>
      </c>
      <c r="I11" s="43">
        <v>600</v>
      </c>
      <c r="J11" s="25"/>
      <c r="L11" s="31"/>
      <c r="M11" s="43">
        <v>25.9</v>
      </c>
      <c r="N11" s="41"/>
      <c r="O11" s="41"/>
    </row>
    <row r="12" spans="3:15" x14ac:dyDescent="0.25">
      <c r="C12" s="1"/>
      <c r="D12" s="36"/>
      <c r="E12" s="38"/>
      <c r="G12" s="28"/>
      <c r="H12" s="42" t="s">
        <v>76</v>
      </c>
      <c r="I12" s="43">
        <v>17.45</v>
      </c>
      <c r="L12" s="31"/>
      <c r="M12" s="43">
        <v>18.899999999999999</v>
      </c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200</v>
      </c>
      <c r="L13" s="31"/>
      <c r="M13" s="43">
        <v>18.899999999999999</v>
      </c>
      <c r="N13" s="41"/>
      <c r="O13" s="41"/>
    </row>
    <row r="14" spans="3:15" x14ac:dyDescent="0.25">
      <c r="D14" s="30"/>
      <c r="E14" s="30"/>
      <c r="G14" s="28"/>
      <c r="H14" s="42" t="s">
        <v>61</v>
      </c>
      <c r="I14" s="43">
        <v>50</v>
      </c>
      <c r="L14" s="31"/>
      <c r="M14" s="43">
        <v>18.899999999999999</v>
      </c>
      <c r="N14" s="41"/>
      <c r="O14" s="41"/>
    </row>
    <row r="15" spans="3:15" x14ac:dyDescent="0.25">
      <c r="D15" s="30"/>
      <c r="E15" s="30"/>
      <c r="G15" s="28"/>
      <c r="H15" s="42" t="s">
        <v>42</v>
      </c>
      <c r="I15" s="43">
        <v>97.14</v>
      </c>
      <c r="L15" s="31"/>
      <c r="M15" s="43">
        <v>30.9</v>
      </c>
      <c r="N15" s="41"/>
      <c r="O15" s="41"/>
    </row>
    <row r="16" spans="3:15" x14ac:dyDescent="0.25">
      <c r="D16" s="30"/>
      <c r="E16" s="30"/>
      <c r="G16" s="28"/>
      <c r="H16" s="42"/>
      <c r="I16" s="43"/>
      <c r="L16" s="31"/>
      <c r="M16" s="43">
        <v>20.9</v>
      </c>
      <c r="N16" s="41"/>
      <c r="O16" s="41"/>
    </row>
    <row r="17" spans="4:15" x14ac:dyDescent="0.25">
      <c r="D17" s="30"/>
      <c r="E17" s="30"/>
      <c r="G17" s="28" t="s">
        <v>116</v>
      </c>
      <c r="H17" s="24" t="s">
        <v>117</v>
      </c>
      <c r="I17" s="38">
        <v>50.04</v>
      </c>
      <c r="L17" s="31"/>
      <c r="M17" s="43">
        <v>18.899999999999999</v>
      </c>
      <c r="N17" s="41"/>
      <c r="O17" s="41"/>
    </row>
    <row r="18" spans="4:15" x14ac:dyDescent="0.25">
      <c r="D18" s="30"/>
      <c r="E18" s="30"/>
      <c r="G18" s="28" t="s">
        <v>39</v>
      </c>
      <c r="H18" s="24" t="s">
        <v>40</v>
      </c>
      <c r="I18" s="38">
        <v>46.6</v>
      </c>
      <c r="L18" s="31"/>
      <c r="M18" s="43">
        <v>20.9</v>
      </c>
      <c r="N18" s="41"/>
      <c r="O18" s="41"/>
    </row>
    <row r="19" spans="4:15" x14ac:dyDescent="0.25">
      <c r="D19" s="30"/>
      <c r="E19" s="30"/>
      <c r="G19" s="28" t="s">
        <v>118</v>
      </c>
      <c r="H19" s="24" t="s">
        <v>106</v>
      </c>
      <c r="I19" s="52">
        <v>29.1</v>
      </c>
      <c r="L19" s="31"/>
      <c r="M19" s="38">
        <v>21.9</v>
      </c>
      <c r="N19" s="41"/>
      <c r="O19" s="41"/>
    </row>
    <row r="20" spans="4:15" x14ac:dyDescent="0.25">
      <c r="D20" s="30"/>
      <c r="E20" s="30"/>
      <c r="G20" s="28" t="s">
        <v>39</v>
      </c>
      <c r="H20" s="24" t="s">
        <v>107</v>
      </c>
      <c r="I20" s="52">
        <v>103.7</v>
      </c>
      <c r="L20" s="31"/>
      <c r="M20" s="38">
        <v>18.899999999999999</v>
      </c>
      <c r="N20" s="41"/>
      <c r="O20" s="41"/>
    </row>
    <row r="21" spans="4:15" x14ac:dyDescent="0.25">
      <c r="D21" s="30"/>
      <c r="E21" s="30"/>
      <c r="G21" s="28" t="s">
        <v>75</v>
      </c>
      <c r="H21" s="24" t="s">
        <v>108</v>
      </c>
      <c r="I21" s="52">
        <v>12.46</v>
      </c>
      <c r="L21" s="31"/>
      <c r="M21" s="38">
        <v>18.899999999999999</v>
      </c>
      <c r="N21" s="41"/>
      <c r="O21" s="41"/>
    </row>
    <row r="22" spans="4:15" x14ac:dyDescent="0.25">
      <c r="D22" s="30"/>
      <c r="E22" s="30"/>
      <c r="G22" s="28" t="s">
        <v>77</v>
      </c>
      <c r="H22" s="24" t="s">
        <v>68</v>
      </c>
      <c r="I22" s="52">
        <v>33.520000000000003</v>
      </c>
      <c r="L22" s="31"/>
      <c r="M22" s="38">
        <v>18.899999999999999</v>
      </c>
      <c r="N22" s="41"/>
      <c r="O22" s="41"/>
    </row>
    <row r="23" spans="4:15" x14ac:dyDescent="0.25">
      <c r="D23" s="30"/>
      <c r="E23" s="30"/>
      <c r="G23" s="28" t="s">
        <v>75</v>
      </c>
      <c r="H23" s="24" t="s">
        <v>109</v>
      </c>
      <c r="I23" s="52">
        <v>74.73</v>
      </c>
      <c r="L23" s="31"/>
      <c r="M23" s="38">
        <v>18.899999999999999</v>
      </c>
      <c r="N23" s="41"/>
      <c r="O23" s="41"/>
    </row>
    <row r="24" spans="4:15" x14ac:dyDescent="0.25">
      <c r="D24" s="30"/>
      <c r="E24" s="30"/>
      <c r="G24" s="28" t="s">
        <v>102</v>
      </c>
      <c r="H24" s="24" t="s">
        <v>82</v>
      </c>
      <c r="I24" s="38">
        <v>78.849999999999994</v>
      </c>
      <c r="L24" s="31"/>
      <c r="M24" s="38">
        <v>18.899999999999999</v>
      </c>
      <c r="N24" s="41"/>
      <c r="O24" s="41"/>
    </row>
    <row r="25" spans="4:15" x14ac:dyDescent="0.25">
      <c r="D25" s="30"/>
      <c r="E25" s="30"/>
      <c r="G25" s="28" t="s">
        <v>62</v>
      </c>
      <c r="H25" s="24" t="s">
        <v>67</v>
      </c>
      <c r="I25" s="52">
        <v>14.48</v>
      </c>
      <c r="L25" s="31"/>
      <c r="M25" s="38"/>
      <c r="N25" s="41"/>
      <c r="O25" s="41"/>
    </row>
    <row r="26" spans="4:15" x14ac:dyDescent="0.25">
      <c r="D26" s="30"/>
      <c r="E26" s="30"/>
      <c r="G26" s="28" t="s">
        <v>119</v>
      </c>
      <c r="H26" s="24" t="s">
        <v>98</v>
      </c>
      <c r="I26" s="38">
        <v>102.17</v>
      </c>
      <c r="L26" s="31"/>
      <c r="M26" s="38"/>
      <c r="N26" s="41"/>
      <c r="O26" s="41"/>
    </row>
    <row r="27" spans="4:15" x14ac:dyDescent="0.25">
      <c r="D27" s="30"/>
      <c r="E27" s="30"/>
      <c r="G27" s="28" t="s">
        <v>73</v>
      </c>
      <c r="H27" s="24" t="s">
        <v>40</v>
      </c>
      <c r="I27" s="38">
        <v>41.57</v>
      </c>
      <c r="L27" s="31"/>
      <c r="M27" s="38"/>
      <c r="N27" s="41"/>
      <c r="O27" s="41"/>
    </row>
    <row r="28" spans="4:15" x14ac:dyDescent="0.25">
      <c r="D28" s="30"/>
      <c r="E28" s="30"/>
      <c r="G28" s="28" t="s">
        <v>73</v>
      </c>
      <c r="H28" s="24" t="s">
        <v>92</v>
      </c>
      <c r="I28" s="38">
        <v>33</v>
      </c>
      <c r="L28" s="31"/>
      <c r="M28" s="38"/>
      <c r="N28" s="41"/>
      <c r="O28" s="41"/>
    </row>
    <row r="29" spans="4:15" x14ac:dyDescent="0.25">
      <c r="D29" s="30"/>
      <c r="E29" s="30"/>
      <c r="G29" s="28" t="s">
        <v>73</v>
      </c>
      <c r="H29" s="24" t="s">
        <v>93</v>
      </c>
      <c r="I29" s="38">
        <v>14.92</v>
      </c>
      <c r="J29" s="25"/>
      <c r="L29" s="31"/>
      <c r="M29" s="41"/>
      <c r="N29" s="41"/>
      <c r="O29" s="41"/>
    </row>
    <row r="30" spans="4:15" x14ac:dyDescent="0.25">
      <c r="D30" s="30"/>
      <c r="E30" s="30"/>
      <c r="G30" s="28" t="s">
        <v>73</v>
      </c>
      <c r="H30" s="24" t="s">
        <v>94</v>
      </c>
      <c r="I30" s="38">
        <v>17.899999999999999</v>
      </c>
      <c r="J30" s="25"/>
      <c r="L30" s="31"/>
      <c r="M30" s="41"/>
      <c r="N30" s="41"/>
      <c r="O30" s="41"/>
    </row>
    <row r="31" spans="4:15" x14ac:dyDescent="0.25">
      <c r="D31" s="30"/>
      <c r="E31" s="30"/>
      <c r="G31" s="28" t="s">
        <v>73</v>
      </c>
      <c r="H31" s="24" t="s">
        <v>94</v>
      </c>
      <c r="I31" s="38">
        <v>21.1</v>
      </c>
      <c r="J31" s="25"/>
      <c r="L31" s="31"/>
      <c r="M31" s="41"/>
      <c r="N31" s="41"/>
      <c r="O31" s="41"/>
    </row>
    <row r="32" spans="4:15" x14ac:dyDescent="0.25">
      <c r="D32" s="30"/>
      <c r="E32" s="30"/>
      <c r="G32" s="28" t="s">
        <v>73</v>
      </c>
      <c r="H32" s="24" t="s">
        <v>94</v>
      </c>
      <c r="I32" s="38">
        <v>20.16</v>
      </c>
      <c r="J32" s="25"/>
      <c r="L32" s="31"/>
      <c r="M32" s="41"/>
      <c r="N32" s="41"/>
      <c r="O32" s="41"/>
    </row>
    <row r="33" spans="4:15" x14ac:dyDescent="0.25">
      <c r="D33" s="30"/>
      <c r="E33" s="30"/>
      <c r="G33" s="28" t="s">
        <v>73</v>
      </c>
      <c r="H33" s="24" t="s">
        <v>94</v>
      </c>
      <c r="I33" s="38">
        <v>15.02</v>
      </c>
      <c r="J33" s="25"/>
      <c r="L33" s="31"/>
      <c r="M33" s="41"/>
      <c r="N33" s="41"/>
      <c r="O33" s="41"/>
    </row>
    <row r="34" spans="4:15" x14ac:dyDescent="0.25">
      <c r="D34" s="30"/>
      <c r="E34" s="30"/>
      <c r="G34" s="28" t="s">
        <v>73</v>
      </c>
      <c r="H34" s="24" t="s">
        <v>94</v>
      </c>
      <c r="I34" s="38">
        <v>30.71</v>
      </c>
      <c r="J34" s="25"/>
      <c r="L34" s="31"/>
      <c r="M34" s="41"/>
      <c r="N34" s="41"/>
      <c r="O34" s="41"/>
    </row>
    <row r="35" spans="4:15" x14ac:dyDescent="0.25">
      <c r="D35" s="30"/>
      <c r="E35" s="30"/>
      <c r="G35" s="28" t="s">
        <v>73</v>
      </c>
      <c r="H35" s="24" t="s">
        <v>92</v>
      </c>
      <c r="I35" s="38">
        <v>33</v>
      </c>
      <c r="J35" s="25"/>
      <c r="L35" s="31"/>
      <c r="M35" s="41"/>
      <c r="N35" s="41"/>
      <c r="O35" s="41"/>
    </row>
    <row r="36" spans="4:15" x14ac:dyDescent="0.25">
      <c r="D36" s="30"/>
      <c r="E36" s="30"/>
      <c r="G36" s="28" t="s">
        <v>120</v>
      </c>
      <c r="H36" s="24" t="s">
        <v>96</v>
      </c>
      <c r="I36" s="38">
        <v>257.25</v>
      </c>
      <c r="J36" s="25"/>
      <c r="L36" s="31"/>
      <c r="M36" s="41"/>
      <c r="N36" s="41"/>
      <c r="O36" s="41"/>
    </row>
    <row r="37" spans="4:15" x14ac:dyDescent="0.25">
      <c r="D37" s="30"/>
      <c r="E37" s="30"/>
      <c r="G37" s="28" t="s">
        <v>104</v>
      </c>
      <c r="H37" s="24" t="s">
        <v>112</v>
      </c>
      <c r="I37" s="38">
        <v>96.8</v>
      </c>
      <c r="J37" s="25"/>
      <c r="L37" s="31"/>
      <c r="M37" s="41"/>
      <c r="N37" s="41"/>
      <c r="O37" s="41"/>
    </row>
    <row r="38" spans="4:15" x14ac:dyDescent="0.25">
      <c r="D38" s="30"/>
      <c r="E38" s="30"/>
      <c r="G38" s="28" t="s">
        <v>121</v>
      </c>
      <c r="H38" s="24" t="s">
        <v>122</v>
      </c>
      <c r="I38" s="38">
        <v>22.5</v>
      </c>
      <c r="J38" s="25"/>
      <c r="L38" s="31"/>
      <c r="M38" s="41"/>
      <c r="N38" s="41"/>
      <c r="O38" s="41"/>
    </row>
    <row r="39" spans="4:15" x14ac:dyDescent="0.25">
      <c r="D39" s="30"/>
      <c r="E39" s="30"/>
      <c r="G39" s="28" t="s">
        <v>43</v>
      </c>
      <c r="H39" s="24" t="s">
        <v>123</v>
      </c>
      <c r="I39" s="38">
        <v>148.16</v>
      </c>
      <c r="J39" s="25"/>
      <c r="L39" s="31"/>
      <c r="M39" s="41"/>
      <c r="N39" s="41"/>
      <c r="O39" s="41"/>
    </row>
    <row r="40" spans="4:15" x14ac:dyDescent="0.25">
      <c r="D40" s="30"/>
      <c r="E40" s="30"/>
      <c r="G40" s="28"/>
      <c r="H40" s="24" t="s">
        <v>28</v>
      </c>
      <c r="I40" s="38">
        <v>682.37</v>
      </c>
      <c r="J40" s="25"/>
      <c r="L40" s="31"/>
      <c r="M40" s="41"/>
      <c r="N40" s="41"/>
      <c r="O40" s="41"/>
    </row>
    <row r="41" spans="4:15" ht="17.25" x14ac:dyDescent="0.4">
      <c r="D41" s="30"/>
      <c r="E41" s="30"/>
      <c r="G41" s="1"/>
      <c r="H41" s="24"/>
      <c r="I41" s="47"/>
      <c r="J41" s="25"/>
      <c r="L41" s="31"/>
      <c r="M41" s="41"/>
      <c r="N41" s="41"/>
      <c r="O41" s="41"/>
    </row>
    <row r="42" spans="4:15" x14ac:dyDescent="0.25">
      <c r="D42" s="30"/>
      <c r="E42" s="30"/>
      <c r="H42" s="1"/>
      <c r="I42" s="39">
        <f>SUM(I6:I41)</f>
        <v>3644.8</v>
      </c>
      <c r="J42" s="25"/>
      <c r="L42" s="31"/>
      <c r="M42" s="41"/>
      <c r="N42" s="41"/>
      <c r="O42" s="41"/>
    </row>
    <row r="43" spans="4:15" x14ac:dyDescent="0.25">
      <c r="D43" s="30"/>
      <c r="E43" s="30"/>
      <c r="I43" s="40"/>
      <c r="J43" s="25"/>
      <c r="L43" s="31"/>
      <c r="M43" s="41"/>
      <c r="N43" s="41"/>
      <c r="O43" s="41"/>
    </row>
    <row r="44" spans="4:15" x14ac:dyDescent="0.25">
      <c r="D44" s="30"/>
      <c r="E44" s="30"/>
      <c r="I44" s="40"/>
      <c r="L44" s="31"/>
      <c r="M44" s="41"/>
      <c r="N44" s="41"/>
      <c r="O44" s="41"/>
    </row>
    <row r="45" spans="4:15" x14ac:dyDescent="0.25">
      <c r="D45" s="30"/>
      <c r="E45" s="30"/>
      <c r="H45" s="28" t="s">
        <v>23</v>
      </c>
      <c r="I45" s="39">
        <f>M51</f>
        <v>368.19999999999993</v>
      </c>
      <c r="L45" s="31"/>
      <c r="M45" s="41"/>
      <c r="N45" s="41"/>
      <c r="O45" s="41"/>
    </row>
    <row r="46" spans="4:15" x14ac:dyDescent="0.25">
      <c r="D46" s="30"/>
      <c r="E46" s="30"/>
      <c r="H46" s="28" t="s">
        <v>47</v>
      </c>
      <c r="I46" s="39">
        <f>E7</f>
        <v>4700</v>
      </c>
      <c r="L46" s="31"/>
      <c r="M46" s="41"/>
      <c r="N46" s="41"/>
      <c r="O46" s="41"/>
    </row>
    <row r="47" spans="4:15" x14ac:dyDescent="0.25">
      <c r="D47" s="30"/>
      <c r="E47" s="30"/>
      <c r="H47" s="28" t="s">
        <v>48</v>
      </c>
      <c r="I47" s="39">
        <f>(I42+I45)</f>
        <v>4013</v>
      </c>
      <c r="L47" s="31"/>
      <c r="M47" s="41"/>
      <c r="N47" s="41"/>
      <c r="O47" s="41"/>
    </row>
    <row r="48" spans="4:15" x14ac:dyDescent="0.25">
      <c r="D48" s="30"/>
      <c r="E48" s="30"/>
      <c r="H48" s="28" t="s">
        <v>89</v>
      </c>
      <c r="I48" s="39">
        <f>I46-I47</f>
        <v>687</v>
      </c>
      <c r="L48" s="31"/>
      <c r="M48" s="41"/>
      <c r="N48" s="41"/>
      <c r="O48" s="41"/>
    </row>
    <row r="49" spans="4:15" x14ac:dyDescent="0.25">
      <c r="D49" s="30"/>
      <c r="E49" s="30"/>
      <c r="L49" s="31"/>
      <c r="M49" s="41"/>
      <c r="N49" s="41"/>
      <c r="O49" s="41"/>
    </row>
    <row r="50" spans="4:15" x14ac:dyDescent="0.25">
      <c r="D50" s="30"/>
      <c r="E50" s="30"/>
      <c r="L50" s="34"/>
      <c r="M50" s="41"/>
      <c r="N50" s="41"/>
      <c r="O50" s="41"/>
    </row>
    <row r="51" spans="4:15" x14ac:dyDescent="0.25">
      <c r="D51" s="30"/>
      <c r="E51" s="30"/>
      <c r="L51" s="28" t="s">
        <v>49</v>
      </c>
      <c r="M51" s="27">
        <f>SUM(M7:M50)</f>
        <v>368.19999999999993</v>
      </c>
      <c r="N51" s="27">
        <f>SUM(N7:N50)</f>
        <v>0</v>
      </c>
      <c r="O51" s="28"/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FE6D-C9CC-404E-AA7B-641D346E9671}">
  <dimension ref="B2:Q51"/>
  <sheetViews>
    <sheetView workbookViewId="0">
      <selection activeCell="J38" sqref="J38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</cols>
  <sheetData>
    <row r="2" spans="2:14" x14ac:dyDescent="0.25">
      <c r="B2" s="85" t="s">
        <v>22</v>
      </c>
      <c r="C2" s="85"/>
      <c r="D2" s="85"/>
      <c r="E2" s="85"/>
      <c r="F2" s="85"/>
      <c r="G2" s="85"/>
      <c r="H2" s="85"/>
    </row>
    <row r="3" spans="2:14" x14ac:dyDescent="0.25">
      <c r="B3" s="85"/>
      <c r="C3" s="85"/>
      <c r="D3" s="85"/>
      <c r="E3" s="85"/>
      <c r="F3" s="85"/>
      <c r="G3" s="85"/>
      <c r="H3" s="85"/>
      <c r="K3" s="85" t="s">
        <v>23</v>
      </c>
      <c r="L3" s="85"/>
      <c r="M3" s="85"/>
      <c r="N3" s="85"/>
    </row>
    <row r="4" spans="2:14" x14ac:dyDescent="0.25">
      <c r="B4" s="86" t="s">
        <v>24</v>
      </c>
      <c r="C4" s="86"/>
      <c r="D4" s="86"/>
      <c r="F4" s="90" t="s">
        <v>25</v>
      </c>
      <c r="G4" s="90"/>
      <c r="H4" s="90"/>
    </row>
    <row r="5" spans="2:14" x14ac:dyDescent="0.25">
      <c r="B5" s="87" t="s">
        <v>26</v>
      </c>
      <c r="C5" s="88"/>
      <c r="D5" s="89"/>
      <c r="F5" s="87"/>
      <c r="G5" s="88"/>
      <c r="H5" s="89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4200</v>
      </c>
      <c r="F6" s="28"/>
      <c r="G6" s="42" t="s">
        <v>29</v>
      </c>
      <c r="H6" s="43">
        <v>200</v>
      </c>
      <c r="K6" s="31"/>
      <c r="L6" s="38"/>
      <c r="M6" s="41"/>
      <c r="N6" s="41"/>
    </row>
    <row r="7" spans="2:14" x14ac:dyDescent="0.25">
      <c r="D7" s="40"/>
      <c r="F7" s="28"/>
      <c r="G7" s="42" t="s">
        <v>31</v>
      </c>
      <c r="H7" s="43">
        <v>230</v>
      </c>
      <c r="K7" s="31"/>
      <c r="L7" s="44">
        <v>20.9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4">
        <v>25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>
        <v>70.099999999999994</v>
      </c>
      <c r="K9" s="31"/>
      <c r="L9" s="44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4">
        <v>24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17.45</v>
      </c>
      <c r="K11" s="31"/>
      <c r="L11" s="38">
        <v>18.899999999999999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38">
        <v>18.899999999999999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154</v>
      </c>
      <c r="K13" s="31"/>
      <c r="L13" s="38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38">
        <v>18.899999999999999</v>
      </c>
      <c r="M14" s="41"/>
      <c r="N14" s="41"/>
    </row>
    <row r="15" spans="2:14" x14ac:dyDescent="0.25">
      <c r="C15" s="30"/>
      <c r="D15" s="30"/>
      <c r="F15" s="28"/>
      <c r="G15" s="42"/>
      <c r="H15" s="43"/>
      <c r="K15" s="31"/>
      <c r="L15" s="38">
        <v>18.899999999999999</v>
      </c>
      <c r="M15" s="41"/>
      <c r="N15" s="41"/>
    </row>
    <row r="16" spans="2:14" x14ac:dyDescent="0.25">
      <c r="C16" s="30"/>
      <c r="D16" s="30"/>
      <c r="F16" s="28" t="s">
        <v>116</v>
      </c>
      <c r="G16" s="24" t="s">
        <v>117</v>
      </c>
      <c r="H16" s="38">
        <v>50.04</v>
      </c>
      <c r="K16" s="31"/>
      <c r="L16" s="38">
        <v>18.899999999999999</v>
      </c>
      <c r="M16" s="41"/>
      <c r="N16" s="41"/>
    </row>
    <row r="17" spans="3:14" x14ac:dyDescent="0.25">
      <c r="C17" s="30"/>
      <c r="D17" s="30"/>
      <c r="F17" s="28" t="s">
        <v>39</v>
      </c>
      <c r="G17" s="24" t="s">
        <v>40</v>
      </c>
      <c r="H17" s="38">
        <v>46.6</v>
      </c>
      <c r="K17" s="31"/>
      <c r="L17" s="38">
        <v>18.899999999999999</v>
      </c>
      <c r="M17" s="41"/>
      <c r="N17" s="41"/>
    </row>
    <row r="18" spans="3:14" x14ac:dyDescent="0.25">
      <c r="C18" s="30"/>
      <c r="D18" s="30"/>
      <c r="F18" s="28" t="s">
        <v>118</v>
      </c>
      <c r="G18" s="24" t="s">
        <v>106</v>
      </c>
      <c r="H18" s="52">
        <v>29.1</v>
      </c>
      <c r="K18" s="31"/>
      <c r="L18" s="38">
        <v>18.899999999999999</v>
      </c>
      <c r="M18" s="41"/>
      <c r="N18" s="41"/>
    </row>
    <row r="19" spans="3:14" x14ac:dyDescent="0.25">
      <c r="C19" s="30"/>
      <c r="D19" s="30"/>
      <c r="F19" s="28" t="s">
        <v>39</v>
      </c>
      <c r="G19" s="24" t="s">
        <v>107</v>
      </c>
      <c r="H19" s="52">
        <v>103.7</v>
      </c>
      <c r="K19" s="31"/>
      <c r="L19" s="38">
        <v>18.899999999999999</v>
      </c>
      <c r="M19" s="41"/>
      <c r="N19" s="41"/>
    </row>
    <row r="20" spans="3:14" x14ac:dyDescent="0.25">
      <c r="C20" s="30"/>
      <c r="D20" s="30"/>
      <c r="F20" s="28" t="s">
        <v>75</v>
      </c>
      <c r="G20" s="24" t="s">
        <v>108</v>
      </c>
      <c r="H20" s="52">
        <v>12.46</v>
      </c>
      <c r="K20" s="31"/>
      <c r="L20" s="38">
        <v>18.899999999999999</v>
      </c>
      <c r="M20" s="41"/>
      <c r="N20" s="41"/>
    </row>
    <row r="21" spans="3:14" x14ac:dyDescent="0.25">
      <c r="C21" s="30"/>
      <c r="D21" s="30"/>
      <c r="F21" s="28" t="s">
        <v>75</v>
      </c>
      <c r="G21" s="24" t="s">
        <v>109</v>
      </c>
      <c r="H21" s="52">
        <v>74.73</v>
      </c>
      <c r="K21" s="31"/>
      <c r="L21" s="38"/>
      <c r="M21" s="41"/>
      <c r="N21" s="41"/>
    </row>
    <row r="22" spans="3:14" x14ac:dyDescent="0.25">
      <c r="C22" s="30"/>
      <c r="D22" s="30"/>
      <c r="F22" s="28" t="s">
        <v>62</v>
      </c>
      <c r="G22" s="24" t="s">
        <v>67</v>
      </c>
      <c r="H22" s="52">
        <v>14.48</v>
      </c>
      <c r="K22" s="31"/>
      <c r="L22" s="38"/>
      <c r="M22" s="41"/>
      <c r="N22" s="41"/>
    </row>
    <row r="23" spans="3:14" x14ac:dyDescent="0.25">
      <c r="C23" s="30"/>
      <c r="D23" s="30"/>
      <c r="F23" s="28" t="s">
        <v>37</v>
      </c>
      <c r="G23" s="24" t="s">
        <v>40</v>
      </c>
      <c r="H23" s="38">
        <v>41.57</v>
      </c>
      <c r="K23" s="31"/>
      <c r="L23" s="38"/>
      <c r="M23" s="41"/>
      <c r="N23" s="41"/>
    </row>
    <row r="24" spans="3:14" x14ac:dyDescent="0.25">
      <c r="C24" s="30"/>
      <c r="D24" s="30"/>
      <c r="F24" s="28" t="s">
        <v>37</v>
      </c>
      <c r="G24" s="24" t="s">
        <v>92</v>
      </c>
      <c r="H24" s="38">
        <v>33</v>
      </c>
      <c r="K24" s="31"/>
      <c r="L24" s="38"/>
      <c r="M24" s="41"/>
      <c r="N24" s="41"/>
    </row>
    <row r="25" spans="3:14" x14ac:dyDescent="0.25">
      <c r="C25" s="30"/>
      <c r="D25" s="30"/>
      <c r="F25" s="28" t="s">
        <v>37</v>
      </c>
      <c r="G25" s="24" t="s">
        <v>93</v>
      </c>
      <c r="H25" s="38">
        <v>14.92</v>
      </c>
      <c r="I25" s="25"/>
      <c r="K25" s="31"/>
      <c r="L25" s="38"/>
      <c r="M25" s="41"/>
      <c r="N25" s="41"/>
    </row>
    <row r="26" spans="3:14" x14ac:dyDescent="0.25">
      <c r="C26" s="30"/>
      <c r="D26" s="30"/>
      <c r="F26" s="28" t="s">
        <v>37</v>
      </c>
      <c r="G26" s="24" t="s">
        <v>94</v>
      </c>
      <c r="H26" s="38">
        <v>17.899999999999999</v>
      </c>
      <c r="I26" s="25"/>
      <c r="K26" s="31"/>
      <c r="L26" s="38"/>
      <c r="M26" s="41"/>
      <c r="N26" s="41"/>
    </row>
    <row r="27" spans="3:14" x14ac:dyDescent="0.25">
      <c r="C27" s="30"/>
      <c r="D27" s="30"/>
      <c r="F27" s="28" t="s">
        <v>37</v>
      </c>
      <c r="G27" s="24" t="s">
        <v>94</v>
      </c>
      <c r="H27" s="38">
        <v>21.1</v>
      </c>
      <c r="I27" s="25"/>
      <c r="K27" s="31"/>
      <c r="L27" s="38"/>
      <c r="M27" s="41"/>
      <c r="N27" s="41"/>
    </row>
    <row r="28" spans="3:14" x14ac:dyDescent="0.25">
      <c r="C28" s="30"/>
      <c r="D28" s="30"/>
      <c r="F28" s="28" t="s">
        <v>37</v>
      </c>
      <c r="G28" s="24" t="s">
        <v>94</v>
      </c>
      <c r="H28" s="38">
        <v>20.16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37</v>
      </c>
      <c r="G29" s="24" t="s">
        <v>94</v>
      </c>
      <c r="H29" s="38">
        <v>15.02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37</v>
      </c>
      <c r="G30" s="24" t="s">
        <v>94</v>
      </c>
      <c r="H30" s="38">
        <v>30.71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37</v>
      </c>
      <c r="G31" s="24" t="s">
        <v>92</v>
      </c>
      <c r="H31" s="38">
        <v>33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124</v>
      </c>
      <c r="G32" s="24" t="s">
        <v>96</v>
      </c>
      <c r="H32" s="38">
        <v>257.25</v>
      </c>
      <c r="I32" s="25"/>
      <c r="K32" s="31"/>
      <c r="L32" s="41"/>
      <c r="M32" s="41"/>
      <c r="N32" s="41"/>
    </row>
    <row r="33" spans="3:17" x14ac:dyDescent="0.25">
      <c r="C33" s="30"/>
      <c r="D33" s="30"/>
      <c r="F33" s="28" t="s">
        <v>111</v>
      </c>
      <c r="G33" s="24" t="s">
        <v>112</v>
      </c>
      <c r="H33" s="38">
        <v>96.8</v>
      </c>
      <c r="I33" s="25"/>
      <c r="K33" s="31"/>
      <c r="L33" s="41"/>
      <c r="M33" s="41"/>
      <c r="N33" s="41"/>
    </row>
    <row r="34" spans="3:17" x14ac:dyDescent="0.25">
      <c r="C34" s="30"/>
      <c r="D34" s="30"/>
      <c r="F34" s="28" t="s">
        <v>125</v>
      </c>
      <c r="G34" s="24" t="s">
        <v>122</v>
      </c>
      <c r="H34" s="38">
        <v>22.5</v>
      </c>
      <c r="I34" s="25"/>
      <c r="K34" s="31"/>
      <c r="L34" s="41"/>
      <c r="M34" s="41"/>
      <c r="N34" s="41"/>
    </row>
    <row r="35" spans="3:17" x14ac:dyDescent="0.25">
      <c r="C35" s="30"/>
      <c r="D35" s="30"/>
      <c r="F35" s="28" t="s">
        <v>56</v>
      </c>
      <c r="G35" s="24" t="s">
        <v>123</v>
      </c>
      <c r="H35" s="38">
        <v>148.16</v>
      </c>
      <c r="I35" s="25"/>
      <c r="K35" s="31"/>
      <c r="L35" s="41"/>
      <c r="M35" s="41"/>
      <c r="N35" s="41"/>
    </row>
    <row r="36" spans="3:17" x14ac:dyDescent="0.25">
      <c r="C36" s="30"/>
      <c r="D36" s="30"/>
      <c r="F36" s="28" t="s">
        <v>56</v>
      </c>
      <c r="G36" s="24" t="s">
        <v>126</v>
      </c>
      <c r="H36" s="38">
        <v>97.9</v>
      </c>
      <c r="I36" s="25"/>
      <c r="K36" s="31"/>
      <c r="L36" s="41"/>
      <c r="M36" s="41"/>
      <c r="N36" s="41"/>
    </row>
    <row r="37" spans="3:17" x14ac:dyDescent="0.25">
      <c r="C37" s="30"/>
      <c r="D37" s="30"/>
      <c r="F37" s="28"/>
      <c r="G37" s="24" t="s">
        <v>28</v>
      </c>
      <c r="H37" s="38">
        <v>496.26</v>
      </c>
      <c r="I37" s="25"/>
      <c r="K37" s="31"/>
      <c r="L37" s="41"/>
      <c r="M37" s="41"/>
      <c r="N37" s="41"/>
    </row>
    <row r="38" spans="3:17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</row>
    <row r="39" spans="3:17" x14ac:dyDescent="0.25">
      <c r="C39" s="30"/>
      <c r="D39" s="30"/>
      <c r="G39" s="1"/>
      <c r="H39" s="39">
        <f>SUM(H5:H38)</f>
        <v>3446.05</v>
      </c>
      <c r="I39" s="25"/>
      <c r="K39" s="31"/>
      <c r="L39" s="41"/>
      <c r="M39" s="41"/>
      <c r="N39" s="41"/>
    </row>
    <row r="40" spans="3:17" x14ac:dyDescent="0.25">
      <c r="C40" s="30"/>
      <c r="D40" s="30"/>
      <c r="H40" s="40"/>
      <c r="I40" s="25"/>
      <c r="K40" s="31"/>
      <c r="L40" s="41"/>
      <c r="M40" s="41"/>
      <c r="N40" s="41"/>
      <c r="Q40" s="38"/>
    </row>
    <row r="41" spans="3:17" x14ac:dyDescent="0.25">
      <c r="C41" s="30"/>
      <c r="D41" s="30"/>
      <c r="H41" s="40"/>
      <c r="K41" s="31"/>
      <c r="L41" s="41"/>
      <c r="M41" s="41"/>
      <c r="N41" s="41"/>
    </row>
    <row r="42" spans="3:17" x14ac:dyDescent="0.25">
      <c r="C42" s="30"/>
      <c r="D42" s="30"/>
      <c r="G42" s="28" t="s">
        <v>23</v>
      </c>
      <c r="H42" s="39">
        <f>L51</f>
        <v>277.8</v>
      </c>
      <c r="K42" s="31"/>
      <c r="L42" s="41"/>
      <c r="M42" s="41"/>
      <c r="N42" s="41"/>
    </row>
    <row r="43" spans="3:17" x14ac:dyDescent="0.25">
      <c r="C43" s="30"/>
      <c r="D43" s="30"/>
      <c r="G43" s="28" t="s">
        <v>47</v>
      </c>
      <c r="H43" s="39">
        <f>D6</f>
        <v>4200</v>
      </c>
      <c r="K43" s="31"/>
      <c r="L43" s="41"/>
      <c r="M43" s="41"/>
      <c r="N43" s="41"/>
    </row>
    <row r="44" spans="3:17" x14ac:dyDescent="0.25">
      <c r="C44" s="30"/>
      <c r="D44" s="30"/>
      <c r="G44" s="28" t="s">
        <v>48</v>
      </c>
      <c r="H44" s="39">
        <f>(H39+H42)</f>
        <v>3723.8500000000004</v>
      </c>
      <c r="K44" s="31"/>
      <c r="L44" s="41"/>
      <c r="M44" s="41"/>
      <c r="N44" s="41"/>
    </row>
    <row r="45" spans="3:17" x14ac:dyDescent="0.25">
      <c r="C45" s="30"/>
      <c r="D45" s="30"/>
      <c r="G45" s="28" t="s">
        <v>89</v>
      </c>
      <c r="H45" s="39">
        <f>H43-H44</f>
        <v>476.14999999999964</v>
      </c>
      <c r="K45" s="31"/>
      <c r="L45" s="41"/>
      <c r="M45" s="41"/>
      <c r="N45" s="41"/>
    </row>
    <row r="46" spans="3:17" x14ac:dyDescent="0.25">
      <c r="C46" s="30"/>
      <c r="D46" s="30"/>
      <c r="K46" s="31"/>
      <c r="L46" s="41"/>
      <c r="M46" s="41"/>
      <c r="N46" s="41"/>
    </row>
    <row r="47" spans="3:17" x14ac:dyDescent="0.25">
      <c r="C47" s="30"/>
      <c r="D47" s="30"/>
      <c r="K47" s="31"/>
      <c r="L47" s="41"/>
      <c r="M47" s="41"/>
      <c r="N47" s="41"/>
    </row>
    <row r="48" spans="3:17" x14ac:dyDescent="0.25">
      <c r="C48" s="30"/>
      <c r="D48" s="30"/>
      <c r="K48" s="31"/>
      <c r="L48" s="41"/>
      <c r="M48" s="41"/>
      <c r="N48" s="41"/>
    </row>
    <row r="49" spans="3:14" x14ac:dyDescent="0.25">
      <c r="C49" s="30"/>
      <c r="D49" s="30"/>
      <c r="K49" s="31"/>
      <c r="L49" s="41"/>
      <c r="M49" s="41"/>
      <c r="N49" s="41"/>
    </row>
    <row r="50" spans="3:14" x14ac:dyDescent="0.25">
      <c r="C50" s="30"/>
      <c r="K50" s="34"/>
      <c r="L50" s="41"/>
      <c r="M50" s="41"/>
      <c r="N50" s="41"/>
    </row>
    <row r="51" spans="3:14" x14ac:dyDescent="0.25">
      <c r="C51" s="30"/>
      <c r="K51" s="28" t="s">
        <v>49</v>
      </c>
      <c r="L51" s="27">
        <f>SUM(L6:L50)</f>
        <v>277.8</v>
      </c>
      <c r="M51" s="27">
        <f>SUM(M6:M50)</f>
        <v>0</v>
      </c>
      <c r="N51" s="28"/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E995-C67A-4921-9152-CFD72CADAA2D}">
  <dimension ref="B2:N51"/>
  <sheetViews>
    <sheetView topLeftCell="A4" workbookViewId="0">
      <selection activeCell="I17" sqref="I17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</cols>
  <sheetData>
    <row r="2" spans="2:14" x14ac:dyDescent="0.25">
      <c r="B2" s="85" t="s">
        <v>22</v>
      </c>
      <c r="C2" s="85"/>
      <c r="D2" s="85"/>
      <c r="E2" s="85"/>
      <c r="F2" s="85"/>
      <c r="G2" s="85"/>
      <c r="H2" s="85"/>
    </row>
    <row r="3" spans="2:14" x14ac:dyDescent="0.25">
      <c r="B3" s="85"/>
      <c r="C3" s="85"/>
      <c r="D3" s="85"/>
      <c r="E3" s="85"/>
      <c r="F3" s="85"/>
      <c r="G3" s="85"/>
      <c r="H3" s="85"/>
      <c r="K3" s="85" t="s">
        <v>23</v>
      </c>
      <c r="L3" s="85"/>
      <c r="M3" s="85"/>
      <c r="N3" s="85"/>
    </row>
    <row r="4" spans="2:14" x14ac:dyDescent="0.25">
      <c r="B4" s="86" t="s">
        <v>24</v>
      </c>
      <c r="C4" s="86"/>
      <c r="D4" s="86"/>
      <c r="F4" s="90" t="s">
        <v>25</v>
      </c>
      <c r="G4" s="90"/>
      <c r="H4" s="90"/>
    </row>
    <row r="5" spans="2:14" x14ac:dyDescent="0.25">
      <c r="B5" s="87" t="s">
        <v>26</v>
      </c>
      <c r="C5" s="88"/>
      <c r="D5" s="89"/>
      <c r="F5" s="87"/>
      <c r="G5" s="88"/>
      <c r="H5" s="89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4700</v>
      </c>
      <c r="F6" s="28"/>
      <c r="G6" s="42" t="s">
        <v>29</v>
      </c>
      <c r="H6" s="43">
        <v>200</v>
      </c>
      <c r="K6" s="31"/>
      <c r="L6" s="38"/>
      <c r="M6" s="41"/>
      <c r="N6" s="41"/>
    </row>
    <row r="7" spans="2:14" x14ac:dyDescent="0.25">
      <c r="D7" s="40"/>
      <c r="F7" s="28"/>
      <c r="G7" s="42" t="s">
        <v>31</v>
      </c>
      <c r="H7" s="43">
        <v>230</v>
      </c>
      <c r="K7" s="31"/>
      <c r="L7" s="44">
        <v>38.9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4">
        <v>24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>
        <v>70.099999999999994</v>
      </c>
      <c r="K9" s="31"/>
      <c r="L9" s="38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38">
        <v>18.899999999999999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17.45</v>
      </c>
      <c r="K11" s="31"/>
      <c r="L11" s="38">
        <v>18.899999999999999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100</v>
      </c>
      <c r="K12" s="31"/>
      <c r="L12" s="38">
        <v>18.899999999999999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150</v>
      </c>
      <c r="K13" s="31"/>
      <c r="L13" s="38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38">
        <v>18.899999999999999</v>
      </c>
      <c r="M14" s="41"/>
      <c r="N14" s="41"/>
    </row>
    <row r="15" spans="2:14" x14ac:dyDescent="0.25">
      <c r="C15" s="30"/>
      <c r="D15" s="30"/>
      <c r="F15" s="28"/>
      <c r="G15" s="42"/>
      <c r="H15" s="43"/>
      <c r="K15" s="31"/>
      <c r="L15" s="38">
        <v>18.899999999999999</v>
      </c>
      <c r="M15" s="41"/>
      <c r="N15" s="41"/>
    </row>
    <row r="16" spans="2:14" x14ac:dyDescent="0.25">
      <c r="C16" s="30"/>
      <c r="D16" s="30"/>
      <c r="F16" s="28" t="s">
        <v>127</v>
      </c>
      <c r="G16" s="24" t="s">
        <v>117</v>
      </c>
      <c r="H16" s="38">
        <v>50.04</v>
      </c>
      <c r="K16" s="31"/>
      <c r="L16" s="38">
        <v>18.899999999999999</v>
      </c>
      <c r="M16" s="41"/>
      <c r="N16" s="41"/>
    </row>
    <row r="17" spans="3:14" x14ac:dyDescent="0.25">
      <c r="C17" s="30"/>
      <c r="D17" s="30"/>
      <c r="F17" s="28" t="s">
        <v>53</v>
      </c>
      <c r="G17" s="24" t="s">
        <v>40</v>
      </c>
      <c r="H17" s="38">
        <v>46.6</v>
      </c>
      <c r="K17" s="31"/>
      <c r="L17" s="38">
        <v>18.899999999999999</v>
      </c>
      <c r="M17" s="41"/>
      <c r="N17" s="41"/>
    </row>
    <row r="18" spans="3:14" x14ac:dyDescent="0.25">
      <c r="C18" s="30"/>
      <c r="D18" s="30"/>
      <c r="F18" s="28" t="s">
        <v>128</v>
      </c>
      <c r="G18" s="24" t="s">
        <v>106</v>
      </c>
      <c r="H18" s="52">
        <v>29.1</v>
      </c>
      <c r="K18" s="31"/>
      <c r="L18" s="38">
        <v>18.899999999999999</v>
      </c>
      <c r="M18" s="41"/>
      <c r="N18" s="41"/>
    </row>
    <row r="19" spans="3:14" x14ac:dyDescent="0.25">
      <c r="C19" s="30"/>
      <c r="D19" s="30"/>
      <c r="F19" s="28" t="s">
        <v>53</v>
      </c>
      <c r="G19" s="24" t="s">
        <v>107</v>
      </c>
      <c r="H19" s="52">
        <v>103.7</v>
      </c>
      <c r="K19" s="31"/>
      <c r="L19" s="38">
        <v>18.899999999999999</v>
      </c>
      <c r="M19" s="41"/>
      <c r="N19" s="41"/>
    </row>
    <row r="20" spans="3:14" x14ac:dyDescent="0.25">
      <c r="C20" s="30"/>
      <c r="D20" s="30"/>
      <c r="F20" s="28" t="s">
        <v>79</v>
      </c>
      <c r="G20" s="24" t="s">
        <v>108</v>
      </c>
      <c r="H20" s="52">
        <v>12.46</v>
      </c>
      <c r="K20" s="31"/>
      <c r="L20" s="38">
        <v>18.899999999999999</v>
      </c>
      <c r="M20" s="41"/>
      <c r="N20" s="41"/>
    </row>
    <row r="21" spans="3:14" x14ac:dyDescent="0.25">
      <c r="C21" s="30"/>
      <c r="D21" s="30"/>
      <c r="F21" s="28" t="s">
        <v>79</v>
      </c>
      <c r="G21" s="24" t="s">
        <v>109</v>
      </c>
      <c r="H21" s="52">
        <v>74.73</v>
      </c>
      <c r="K21" s="31"/>
      <c r="L21" s="38">
        <v>18.899999999999999</v>
      </c>
      <c r="M21" s="41"/>
      <c r="N21" s="41"/>
    </row>
    <row r="22" spans="3:14" x14ac:dyDescent="0.25">
      <c r="C22" s="30"/>
      <c r="D22" s="30"/>
      <c r="F22" s="28" t="s">
        <v>102</v>
      </c>
      <c r="G22" s="24" t="s">
        <v>67</v>
      </c>
      <c r="H22" s="52">
        <v>14.48</v>
      </c>
      <c r="K22" s="31"/>
      <c r="L22" s="38">
        <v>18.899999999999999</v>
      </c>
      <c r="M22" s="41"/>
      <c r="N22" s="41"/>
    </row>
    <row r="23" spans="3:14" x14ac:dyDescent="0.25">
      <c r="C23" s="30"/>
      <c r="D23" s="30"/>
      <c r="F23" s="28" t="s">
        <v>52</v>
      </c>
      <c r="G23" s="24" t="s">
        <v>40</v>
      </c>
      <c r="H23" s="38">
        <v>41.57</v>
      </c>
      <c r="K23" s="31"/>
      <c r="L23" s="38">
        <v>18.899999999999999</v>
      </c>
      <c r="M23" s="41"/>
      <c r="N23" s="41"/>
    </row>
    <row r="24" spans="3:14" x14ac:dyDescent="0.25">
      <c r="C24" s="30"/>
      <c r="D24" s="30"/>
      <c r="F24" s="28" t="s">
        <v>52</v>
      </c>
      <c r="G24" s="24" t="s">
        <v>92</v>
      </c>
      <c r="H24" s="38">
        <v>33</v>
      </c>
      <c r="K24" s="31"/>
      <c r="L24" s="38">
        <v>18.899999999999999</v>
      </c>
      <c r="M24" s="41"/>
      <c r="N24" s="41"/>
    </row>
    <row r="25" spans="3:14" x14ac:dyDescent="0.25">
      <c r="C25" s="30"/>
      <c r="D25" s="30"/>
      <c r="F25" s="28" t="s">
        <v>52</v>
      </c>
      <c r="G25" s="24" t="s">
        <v>93</v>
      </c>
      <c r="H25" s="38">
        <v>14.92</v>
      </c>
      <c r="I25" s="25"/>
      <c r="K25" s="31"/>
      <c r="L25" s="38">
        <v>18.899999999999999</v>
      </c>
      <c r="M25" s="41"/>
      <c r="N25" s="41"/>
    </row>
    <row r="26" spans="3:14" x14ac:dyDescent="0.25">
      <c r="C26" s="30"/>
      <c r="D26" s="30"/>
      <c r="F26" s="28" t="s">
        <v>52</v>
      </c>
      <c r="G26" s="24" t="s">
        <v>94</v>
      </c>
      <c r="H26" s="38">
        <v>17.899999999999999</v>
      </c>
      <c r="I26" s="25"/>
      <c r="K26" s="31"/>
      <c r="L26" s="38"/>
      <c r="M26" s="41"/>
      <c r="N26" s="41"/>
    </row>
    <row r="27" spans="3:14" x14ac:dyDescent="0.25">
      <c r="C27" s="30"/>
      <c r="D27" s="30"/>
      <c r="F27" s="28" t="s">
        <v>52</v>
      </c>
      <c r="G27" s="24" t="s">
        <v>94</v>
      </c>
      <c r="H27" s="38">
        <v>21.1</v>
      </c>
      <c r="I27" s="25"/>
      <c r="K27" s="31"/>
      <c r="L27" s="38"/>
      <c r="M27" s="41"/>
      <c r="N27" s="41"/>
    </row>
    <row r="28" spans="3:14" x14ac:dyDescent="0.25">
      <c r="C28" s="30"/>
      <c r="D28" s="30"/>
      <c r="F28" s="28" t="s">
        <v>52</v>
      </c>
      <c r="G28" s="24" t="s">
        <v>94</v>
      </c>
      <c r="H28" s="38">
        <v>20.16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52</v>
      </c>
      <c r="G29" s="24" t="s">
        <v>94</v>
      </c>
      <c r="H29" s="38">
        <v>15.02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52</v>
      </c>
      <c r="G30" s="24" t="s">
        <v>94</v>
      </c>
      <c r="H30" s="38">
        <v>30.71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52</v>
      </c>
      <c r="G31" s="24" t="s">
        <v>92</v>
      </c>
      <c r="H31" s="38">
        <v>33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129</v>
      </c>
      <c r="G32" s="24" t="s">
        <v>96</v>
      </c>
      <c r="H32" s="38">
        <v>257.25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115</v>
      </c>
      <c r="G33" s="24" t="s">
        <v>112</v>
      </c>
      <c r="H33" s="38">
        <v>96.8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130</v>
      </c>
      <c r="G34" s="24" t="s">
        <v>122</v>
      </c>
      <c r="H34" s="38">
        <v>22.5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 t="s">
        <v>39</v>
      </c>
      <c r="G35" s="24" t="s">
        <v>123</v>
      </c>
      <c r="H35" s="38">
        <v>148.16</v>
      </c>
      <c r="I35" s="25"/>
      <c r="K35" s="31"/>
      <c r="L35" s="41"/>
      <c r="M35" s="41"/>
      <c r="N35" s="41"/>
    </row>
    <row r="36" spans="3:14" x14ac:dyDescent="0.25">
      <c r="C36" s="30"/>
      <c r="D36" s="30"/>
      <c r="F36" s="28" t="s">
        <v>39</v>
      </c>
      <c r="G36" s="24" t="s">
        <v>126</v>
      </c>
      <c r="H36" s="38">
        <v>97.9</v>
      </c>
      <c r="I36" s="25"/>
      <c r="K36" s="31"/>
      <c r="L36" s="41"/>
      <c r="M36" s="41"/>
      <c r="N36" s="41"/>
    </row>
    <row r="37" spans="3:14" x14ac:dyDescent="0.25">
      <c r="C37" s="30"/>
      <c r="D37" s="30"/>
      <c r="F37" s="28"/>
      <c r="G37" s="24" t="s">
        <v>28</v>
      </c>
      <c r="H37" s="38">
        <v>135.72</v>
      </c>
      <c r="I37" s="25"/>
      <c r="K37" s="31"/>
      <c r="L37" s="41"/>
      <c r="M37" s="41"/>
      <c r="N37" s="41"/>
    </row>
    <row r="38" spans="3:14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</row>
    <row r="39" spans="3:14" x14ac:dyDescent="0.25">
      <c r="C39" s="30"/>
      <c r="D39" s="30"/>
      <c r="G39" s="1"/>
      <c r="H39" s="39">
        <f>SUM(H5:H38)</f>
        <v>2981.5099999999998</v>
      </c>
      <c r="I39" s="25"/>
      <c r="K39" s="31"/>
      <c r="L39" s="41"/>
      <c r="M39" s="41"/>
      <c r="N39" s="41"/>
    </row>
    <row r="40" spans="3:14" x14ac:dyDescent="0.25">
      <c r="C40" s="30"/>
      <c r="D40" s="30"/>
      <c r="H40" s="40"/>
      <c r="I40" s="25"/>
      <c r="K40" s="31"/>
      <c r="L40" s="41"/>
      <c r="M40" s="41"/>
      <c r="N40" s="41"/>
    </row>
    <row r="41" spans="3:14" x14ac:dyDescent="0.25">
      <c r="C41" s="30"/>
      <c r="D41" s="30"/>
      <c r="H41" s="40"/>
      <c r="K41" s="31"/>
      <c r="L41" s="41"/>
      <c r="M41" s="41"/>
      <c r="N41" s="41"/>
    </row>
    <row r="42" spans="3:14" x14ac:dyDescent="0.25">
      <c r="C42" s="30"/>
      <c r="D42" s="30"/>
      <c r="G42" s="28" t="s">
        <v>23</v>
      </c>
      <c r="H42" s="39">
        <f>L51</f>
        <v>384.19999999999987</v>
      </c>
      <c r="K42" s="31"/>
      <c r="L42" s="41"/>
      <c r="M42" s="41"/>
      <c r="N42" s="41"/>
    </row>
    <row r="43" spans="3:14" x14ac:dyDescent="0.25">
      <c r="C43" s="30"/>
      <c r="D43" s="30"/>
      <c r="G43" s="28" t="s">
        <v>47</v>
      </c>
      <c r="H43" s="39">
        <f>D6</f>
        <v>4700</v>
      </c>
      <c r="K43" s="31"/>
      <c r="L43" s="41"/>
      <c r="M43" s="41"/>
      <c r="N43" s="41"/>
    </row>
    <row r="44" spans="3:14" x14ac:dyDescent="0.25">
      <c r="C44" s="30"/>
      <c r="D44" s="30"/>
      <c r="G44" s="28" t="s">
        <v>48</v>
      </c>
      <c r="H44" s="39">
        <f>(H39+H42)</f>
        <v>3365.7099999999996</v>
      </c>
      <c r="K44" s="31"/>
      <c r="L44" s="41"/>
      <c r="M44" s="41"/>
      <c r="N44" s="41"/>
    </row>
    <row r="45" spans="3:14" x14ac:dyDescent="0.25">
      <c r="C45" s="30"/>
      <c r="D45" s="30"/>
      <c r="G45" s="28" t="s">
        <v>89</v>
      </c>
      <c r="H45" s="39">
        <f>H43-H44</f>
        <v>1334.2900000000004</v>
      </c>
      <c r="K45" s="31"/>
      <c r="L45" s="41"/>
      <c r="M45" s="41"/>
      <c r="N45" s="41"/>
    </row>
    <row r="46" spans="3:14" x14ac:dyDescent="0.25">
      <c r="C46" s="30"/>
      <c r="D46" s="30"/>
      <c r="K46" s="31"/>
      <c r="L46" s="41"/>
      <c r="M46" s="41"/>
      <c r="N46" s="41"/>
    </row>
    <row r="47" spans="3:14" x14ac:dyDescent="0.25">
      <c r="C47" s="30"/>
      <c r="D47" s="30"/>
      <c r="K47" s="31"/>
      <c r="L47" s="41"/>
      <c r="M47" s="41"/>
      <c r="N47" s="41"/>
    </row>
    <row r="48" spans="3:14" x14ac:dyDescent="0.25">
      <c r="C48" s="30"/>
      <c r="D48" s="30"/>
      <c r="K48" s="31"/>
      <c r="L48" s="41"/>
      <c r="M48" s="41"/>
      <c r="N48" s="41"/>
    </row>
    <row r="49" spans="3:14" x14ac:dyDescent="0.25">
      <c r="C49" s="30"/>
      <c r="D49" s="30"/>
      <c r="K49" s="31"/>
      <c r="L49" s="41"/>
      <c r="M49" s="41"/>
      <c r="N49" s="41"/>
    </row>
    <row r="50" spans="3:14" x14ac:dyDescent="0.25">
      <c r="C50" s="30"/>
      <c r="K50" s="34"/>
      <c r="L50" s="41"/>
      <c r="M50" s="41"/>
      <c r="N50" s="41"/>
    </row>
    <row r="51" spans="3:14" x14ac:dyDescent="0.25">
      <c r="C51" s="30"/>
      <c r="K51" s="28" t="s">
        <v>49</v>
      </c>
      <c r="L51" s="27">
        <f>SUM(L6:L50)</f>
        <v>384.19999999999987</v>
      </c>
      <c r="M51" s="27">
        <f>SUM(M6:M50)</f>
        <v>0</v>
      </c>
      <c r="N51" s="28"/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6ACC-3F77-435C-9532-8E83CBFCF243}">
  <dimension ref="A2:S52"/>
  <sheetViews>
    <sheetView workbookViewId="0">
      <selection activeCell="P22" sqref="P22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style="54" bestFit="1" customWidth="1"/>
    <col min="14" max="14" width="10.7109375" bestFit="1" customWidth="1"/>
  </cols>
  <sheetData>
    <row r="2" spans="1:12" x14ac:dyDescent="0.25">
      <c r="B2" s="85" t="s">
        <v>22</v>
      </c>
      <c r="C2" s="85"/>
      <c r="D2" s="85"/>
      <c r="E2" s="85"/>
      <c r="F2" s="85"/>
      <c r="G2" s="85"/>
      <c r="H2" s="85"/>
    </row>
    <row r="3" spans="1:12" x14ac:dyDescent="0.25">
      <c r="B3" s="85"/>
      <c r="C3" s="85"/>
      <c r="D3" s="85"/>
      <c r="E3" s="85"/>
      <c r="F3" s="85"/>
      <c r="G3" s="85"/>
      <c r="H3" s="85"/>
      <c r="L3" s="53" t="s">
        <v>23</v>
      </c>
    </row>
    <row r="4" spans="1:12" x14ac:dyDescent="0.25">
      <c r="B4" s="86" t="s">
        <v>24</v>
      </c>
      <c r="C4" s="86"/>
      <c r="D4" s="86"/>
      <c r="F4" s="90" t="s">
        <v>25</v>
      </c>
      <c r="G4" s="90"/>
      <c r="H4" s="90"/>
    </row>
    <row r="5" spans="1:12" x14ac:dyDescent="0.25">
      <c r="B5" s="87" t="s">
        <v>26</v>
      </c>
      <c r="C5" s="88"/>
      <c r="D5" s="89"/>
      <c r="F5" s="87"/>
      <c r="G5" s="88"/>
      <c r="H5" s="89"/>
      <c r="L5" s="55" t="s">
        <v>27</v>
      </c>
    </row>
    <row r="6" spans="1:12" x14ac:dyDescent="0.25">
      <c r="B6" s="10" t="s">
        <v>27</v>
      </c>
      <c r="C6" s="10"/>
      <c r="D6" s="38">
        <v>5000</v>
      </c>
      <c r="F6" s="28"/>
      <c r="G6" s="42" t="s">
        <v>29</v>
      </c>
      <c r="H6" s="59">
        <v>200</v>
      </c>
      <c r="I6" s="61"/>
      <c r="K6" s="31"/>
      <c r="L6" s="56"/>
    </row>
    <row r="7" spans="1:12" x14ac:dyDescent="0.25">
      <c r="D7" s="40"/>
      <c r="F7" s="28"/>
      <c r="G7" s="42" t="s">
        <v>31</v>
      </c>
      <c r="H7" s="59">
        <v>230</v>
      </c>
      <c r="I7" s="61"/>
      <c r="K7" s="31"/>
      <c r="L7" s="56"/>
    </row>
    <row r="8" spans="1:12" x14ac:dyDescent="0.25">
      <c r="A8" s="30"/>
      <c r="B8" s="30"/>
      <c r="C8" s="30"/>
      <c r="D8" s="30"/>
      <c r="F8" s="28"/>
      <c r="G8" s="42" t="s">
        <v>33</v>
      </c>
      <c r="H8" s="59">
        <v>230</v>
      </c>
      <c r="I8" s="61"/>
      <c r="K8" s="31"/>
      <c r="L8" s="56"/>
    </row>
    <row r="9" spans="1:12" x14ac:dyDescent="0.25">
      <c r="A9" s="30"/>
      <c r="B9" s="30"/>
      <c r="C9" s="30"/>
      <c r="D9" s="30"/>
      <c r="F9" s="28"/>
      <c r="G9" s="42" t="s">
        <v>60</v>
      </c>
      <c r="H9" s="59">
        <v>70.099999999999994</v>
      </c>
      <c r="I9" s="61"/>
      <c r="K9" s="31"/>
      <c r="L9" s="56"/>
    </row>
    <row r="10" spans="1:12" x14ac:dyDescent="0.25">
      <c r="A10" s="30"/>
      <c r="B10" s="30"/>
      <c r="C10" s="30"/>
      <c r="D10" s="30"/>
      <c r="F10" s="28"/>
      <c r="G10" s="42" t="s">
        <v>76</v>
      </c>
      <c r="H10" s="59">
        <v>17.45</v>
      </c>
      <c r="I10" s="61"/>
      <c r="K10" s="31"/>
      <c r="L10" s="56"/>
    </row>
    <row r="11" spans="1:12" x14ac:dyDescent="0.25">
      <c r="A11" s="30"/>
      <c r="B11" s="30"/>
      <c r="C11" s="30"/>
      <c r="D11" s="30"/>
      <c r="F11" s="28"/>
      <c r="G11" s="42" t="s">
        <v>90</v>
      </c>
      <c r="H11" s="59">
        <v>200</v>
      </c>
      <c r="I11" s="61"/>
      <c r="K11" s="31"/>
      <c r="L11" s="56"/>
    </row>
    <row r="12" spans="1:12" x14ac:dyDescent="0.25">
      <c r="A12" s="30"/>
      <c r="B12" s="30"/>
      <c r="C12" s="30"/>
      <c r="D12" s="30"/>
      <c r="F12" s="28"/>
      <c r="G12" s="42" t="s">
        <v>61</v>
      </c>
      <c r="H12" s="59">
        <v>93</v>
      </c>
      <c r="I12" s="61"/>
      <c r="K12" s="31"/>
      <c r="L12" s="57"/>
    </row>
    <row r="13" spans="1:12" x14ac:dyDescent="0.25">
      <c r="A13" s="30"/>
      <c r="B13" s="30"/>
      <c r="C13" s="30"/>
      <c r="D13" s="30"/>
      <c r="F13" s="28"/>
      <c r="G13" s="42" t="s">
        <v>42</v>
      </c>
      <c r="H13" s="59">
        <v>97.14</v>
      </c>
      <c r="I13" s="61"/>
      <c r="K13" s="31"/>
      <c r="L13" s="57"/>
    </row>
    <row r="14" spans="1:12" x14ac:dyDescent="0.25">
      <c r="A14" s="30"/>
      <c r="B14" s="30"/>
      <c r="C14" s="30"/>
      <c r="D14" s="30"/>
      <c r="F14" s="28"/>
      <c r="G14" s="42"/>
      <c r="H14" s="42"/>
      <c r="K14" s="31"/>
      <c r="L14" s="57"/>
    </row>
    <row r="15" spans="1:12" x14ac:dyDescent="0.25">
      <c r="C15" s="30"/>
      <c r="D15" s="30"/>
      <c r="F15" s="28" t="s">
        <v>131</v>
      </c>
      <c r="G15" s="24" t="s">
        <v>117</v>
      </c>
      <c r="H15" s="38">
        <v>50.04</v>
      </c>
      <c r="K15" s="31"/>
      <c r="L15" s="57"/>
    </row>
    <row r="16" spans="1:12" x14ac:dyDescent="0.25">
      <c r="C16" s="30"/>
      <c r="D16" s="30"/>
      <c r="F16" s="28" t="s">
        <v>64</v>
      </c>
      <c r="G16" s="24" t="s">
        <v>40</v>
      </c>
      <c r="H16" s="41">
        <v>46.6</v>
      </c>
      <c r="K16" s="31"/>
      <c r="L16" s="57"/>
    </row>
    <row r="17" spans="3:19" x14ac:dyDescent="0.25">
      <c r="C17" s="30"/>
      <c r="D17" s="30"/>
      <c r="F17" s="28" t="s">
        <v>132</v>
      </c>
      <c r="G17" s="24" t="s">
        <v>106</v>
      </c>
      <c r="H17" s="41">
        <v>29.1</v>
      </c>
      <c r="K17" s="31"/>
      <c r="L17" s="57"/>
    </row>
    <row r="18" spans="3:19" x14ac:dyDescent="0.25">
      <c r="C18" s="30"/>
      <c r="D18" s="30"/>
      <c r="F18" s="28" t="s">
        <v>64</v>
      </c>
      <c r="G18" s="24" t="s">
        <v>107</v>
      </c>
      <c r="H18" s="41">
        <v>103.7</v>
      </c>
      <c r="K18" s="31"/>
      <c r="L18" s="57"/>
    </row>
    <row r="19" spans="3:19" x14ac:dyDescent="0.25">
      <c r="C19" s="30"/>
      <c r="D19" s="30"/>
      <c r="F19" s="28" t="s">
        <v>88</v>
      </c>
      <c r="G19" s="24" t="s">
        <v>108</v>
      </c>
      <c r="H19" s="41">
        <v>12.46</v>
      </c>
      <c r="K19" s="31"/>
      <c r="L19" s="57"/>
    </row>
    <row r="20" spans="3:19" x14ac:dyDescent="0.25">
      <c r="C20" s="30"/>
      <c r="D20" s="30"/>
      <c r="F20" s="28" t="s">
        <v>88</v>
      </c>
      <c r="G20" s="24" t="s">
        <v>109</v>
      </c>
      <c r="H20" s="41">
        <v>74.73</v>
      </c>
      <c r="K20" s="31"/>
      <c r="L20" s="57"/>
    </row>
    <row r="21" spans="3:19" ht="15" hidden="1" customHeight="1" x14ac:dyDescent="0.25">
      <c r="C21" s="30"/>
      <c r="D21" s="30"/>
      <c r="F21" s="28"/>
      <c r="G21" s="24"/>
      <c r="H21" s="41"/>
      <c r="K21" s="31"/>
      <c r="L21" s="57"/>
    </row>
    <row r="22" spans="3:19" x14ac:dyDescent="0.25">
      <c r="C22" s="30"/>
      <c r="D22" s="30"/>
      <c r="F22" s="28" t="s">
        <v>63</v>
      </c>
      <c r="G22" s="24" t="s">
        <v>40</v>
      </c>
      <c r="H22" s="41">
        <v>41.57</v>
      </c>
      <c r="K22" s="31"/>
      <c r="L22" s="57"/>
    </row>
    <row r="23" spans="3:19" x14ac:dyDescent="0.25">
      <c r="C23" s="30"/>
      <c r="D23" s="30"/>
      <c r="F23" s="28" t="s">
        <v>63</v>
      </c>
      <c r="G23" s="24" t="s">
        <v>92</v>
      </c>
      <c r="H23" s="38">
        <v>33</v>
      </c>
      <c r="K23" s="31"/>
      <c r="L23" s="57"/>
    </row>
    <row r="24" spans="3:19" x14ac:dyDescent="0.25">
      <c r="C24" s="30"/>
      <c r="D24" s="30"/>
      <c r="F24" s="28" t="s">
        <v>63</v>
      </c>
      <c r="G24" s="24" t="s">
        <v>93</v>
      </c>
      <c r="H24" s="38">
        <v>14.92</v>
      </c>
      <c r="I24" s="25"/>
      <c r="K24" s="31"/>
      <c r="L24" s="57"/>
    </row>
    <row r="25" spans="3:19" x14ac:dyDescent="0.25">
      <c r="C25" s="30"/>
      <c r="D25" s="30"/>
      <c r="F25" s="28" t="s">
        <v>63</v>
      </c>
      <c r="G25" s="24" t="s">
        <v>94</v>
      </c>
      <c r="H25" s="38">
        <v>17.899999999999999</v>
      </c>
      <c r="I25" s="25"/>
      <c r="K25" s="31"/>
      <c r="L25" s="57"/>
    </row>
    <row r="26" spans="3:19" x14ac:dyDescent="0.25">
      <c r="C26" s="30"/>
      <c r="D26" s="30"/>
      <c r="F26" s="28" t="s">
        <v>63</v>
      </c>
      <c r="G26" s="24" t="s">
        <v>94</v>
      </c>
      <c r="H26" s="38">
        <v>21.1</v>
      </c>
      <c r="I26" s="25"/>
      <c r="K26" s="31"/>
      <c r="L26" s="57"/>
    </row>
    <row r="27" spans="3:19" x14ac:dyDescent="0.25">
      <c r="C27" s="30"/>
      <c r="D27" s="30"/>
      <c r="F27" s="28" t="s">
        <v>63</v>
      </c>
      <c r="G27" s="24" t="s">
        <v>94</v>
      </c>
      <c r="H27" s="38">
        <v>20.16</v>
      </c>
      <c r="I27" s="25"/>
      <c r="K27" s="31"/>
      <c r="L27" s="56"/>
    </row>
    <row r="28" spans="3:19" x14ac:dyDescent="0.25">
      <c r="C28" s="30"/>
      <c r="D28" s="30"/>
      <c r="F28" s="28" t="s">
        <v>63</v>
      </c>
      <c r="G28" s="24" t="s">
        <v>94</v>
      </c>
      <c r="H28" s="38">
        <v>15.02</v>
      </c>
      <c r="I28" s="25"/>
      <c r="K28" s="31"/>
      <c r="L28" s="56"/>
    </row>
    <row r="29" spans="3:19" x14ac:dyDescent="0.25">
      <c r="C29" s="30"/>
      <c r="D29" s="30"/>
      <c r="F29" s="28" t="s">
        <v>63</v>
      </c>
      <c r="G29" s="24" t="s">
        <v>94</v>
      </c>
      <c r="H29" s="38">
        <v>30.71</v>
      </c>
      <c r="I29" s="25"/>
      <c r="K29" s="31"/>
      <c r="L29" s="56"/>
      <c r="S29" s="49"/>
    </row>
    <row r="30" spans="3:19" x14ac:dyDescent="0.25">
      <c r="C30" s="30"/>
      <c r="D30" s="30"/>
      <c r="F30" s="28" t="s">
        <v>63</v>
      </c>
      <c r="G30" s="24" t="s">
        <v>92</v>
      </c>
      <c r="H30" s="38">
        <v>33</v>
      </c>
      <c r="I30" s="25"/>
      <c r="K30" s="31"/>
      <c r="L30" s="56"/>
    </row>
    <row r="31" spans="3:19" x14ac:dyDescent="0.25">
      <c r="C31" s="30"/>
      <c r="D31" s="30"/>
      <c r="F31" s="28" t="s">
        <v>133</v>
      </c>
      <c r="G31" s="24" t="s">
        <v>96</v>
      </c>
      <c r="H31" s="38">
        <v>257.25</v>
      </c>
      <c r="I31" s="25"/>
      <c r="K31" s="31"/>
      <c r="L31" s="56"/>
    </row>
    <row r="32" spans="3:19" x14ac:dyDescent="0.25">
      <c r="C32" s="30"/>
      <c r="D32" s="30"/>
      <c r="F32" s="28" t="s">
        <v>120</v>
      </c>
      <c r="G32" s="24" t="s">
        <v>112</v>
      </c>
      <c r="H32" s="38">
        <v>96.8</v>
      </c>
      <c r="I32" s="25"/>
      <c r="K32" s="31"/>
      <c r="L32" s="56"/>
    </row>
    <row r="33" spans="3:18" x14ac:dyDescent="0.25">
      <c r="C33" s="30"/>
      <c r="D33" s="30"/>
      <c r="F33" s="28" t="s">
        <v>134</v>
      </c>
      <c r="G33" s="24" t="s">
        <v>122</v>
      </c>
      <c r="H33" s="38">
        <v>22.5</v>
      </c>
      <c r="I33" s="25"/>
      <c r="K33" s="31"/>
      <c r="L33" s="56"/>
    </row>
    <row r="34" spans="3:18" x14ac:dyDescent="0.25">
      <c r="C34" s="30"/>
      <c r="D34" s="30"/>
      <c r="F34" s="28" t="s">
        <v>53</v>
      </c>
      <c r="G34" s="24" t="s">
        <v>123</v>
      </c>
      <c r="H34" s="38">
        <v>148.16</v>
      </c>
      <c r="I34" s="25"/>
      <c r="K34" s="31"/>
      <c r="L34" s="56"/>
    </row>
    <row r="35" spans="3:18" x14ac:dyDescent="0.25">
      <c r="C35" s="30"/>
      <c r="D35" s="30"/>
      <c r="F35" s="28" t="s">
        <v>53</v>
      </c>
      <c r="G35" s="24" t="s">
        <v>126</v>
      </c>
      <c r="H35" s="38">
        <v>97.9</v>
      </c>
      <c r="I35" s="25"/>
      <c r="K35" s="31"/>
      <c r="L35" s="56"/>
    </row>
    <row r="36" spans="3:18" x14ac:dyDescent="0.25">
      <c r="C36" s="30"/>
      <c r="D36" s="30"/>
      <c r="F36" s="28"/>
      <c r="G36" s="60" t="s">
        <v>137</v>
      </c>
      <c r="H36" s="59">
        <v>99.9</v>
      </c>
      <c r="I36" s="25"/>
      <c r="K36" s="31"/>
      <c r="L36" s="56"/>
      <c r="R36" s="46"/>
    </row>
    <row r="37" spans="3:18" x14ac:dyDescent="0.25">
      <c r="C37" s="30"/>
      <c r="D37" s="30"/>
      <c r="F37" s="28"/>
      <c r="G37" s="60" t="s">
        <v>136</v>
      </c>
      <c r="H37" s="59">
        <v>1198.71</v>
      </c>
      <c r="I37" s="25"/>
      <c r="K37" s="31"/>
      <c r="L37" s="56"/>
    </row>
    <row r="38" spans="3:18" x14ac:dyDescent="0.25">
      <c r="C38" s="30"/>
      <c r="D38" s="30"/>
      <c r="F38" s="28"/>
      <c r="G38" s="60" t="s">
        <v>135</v>
      </c>
      <c r="H38" s="59">
        <v>641.6</v>
      </c>
      <c r="I38" s="25"/>
      <c r="K38" s="31"/>
      <c r="L38" s="56"/>
    </row>
    <row r="39" spans="3:18" ht="17.25" x14ac:dyDescent="0.4">
      <c r="C39" s="30"/>
      <c r="D39" s="30"/>
      <c r="F39" s="1"/>
      <c r="G39" s="24"/>
      <c r="H39" s="47"/>
      <c r="I39" s="25"/>
      <c r="K39" s="31"/>
      <c r="L39" s="56"/>
    </row>
    <row r="40" spans="3:18" x14ac:dyDescent="0.25">
      <c r="C40" s="30"/>
      <c r="D40" s="30"/>
      <c r="G40" s="1"/>
      <c r="H40" s="39">
        <f>SUM(H5:H39)</f>
        <v>4244.5200000000004</v>
      </c>
      <c r="I40" s="25"/>
      <c r="K40" s="31"/>
      <c r="L40" s="56"/>
    </row>
    <row r="41" spans="3:18" x14ac:dyDescent="0.25">
      <c r="C41" s="30"/>
      <c r="D41" s="30"/>
      <c r="H41" s="40"/>
      <c r="I41" s="25"/>
      <c r="K41" s="31"/>
      <c r="L41" s="56"/>
    </row>
    <row r="42" spans="3:18" x14ac:dyDescent="0.25">
      <c r="C42" s="30"/>
      <c r="D42" s="30"/>
      <c r="H42" s="40"/>
      <c r="K42" s="31"/>
      <c r="L42" s="56"/>
    </row>
    <row r="43" spans="3:18" x14ac:dyDescent="0.25">
      <c r="C43" s="30"/>
      <c r="D43" s="30"/>
      <c r="G43" s="28" t="s">
        <v>23</v>
      </c>
      <c r="H43" s="39">
        <f>L52</f>
        <v>0</v>
      </c>
      <c r="K43" s="31"/>
      <c r="L43" s="56"/>
    </row>
    <row r="44" spans="3:18" x14ac:dyDescent="0.25">
      <c r="C44" s="30"/>
      <c r="D44" s="30"/>
      <c r="G44" s="28" t="s">
        <v>47</v>
      </c>
      <c r="H44" s="39">
        <f>D6</f>
        <v>5000</v>
      </c>
      <c r="K44" s="31"/>
      <c r="L44" s="56"/>
    </row>
    <row r="45" spans="3:18" x14ac:dyDescent="0.25">
      <c r="C45" s="30"/>
      <c r="D45" s="30"/>
      <c r="G45" s="28" t="s">
        <v>48</v>
      </c>
      <c r="H45" s="39">
        <f>(H40+H43)</f>
        <v>4244.5200000000004</v>
      </c>
      <c r="K45" s="31"/>
      <c r="L45" s="56"/>
    </row>
    <row r="46" spans="3:18" x14ac:dyDescent="0.25">
      <c r="C46" s="30"/>
      <c r="D46" s="30"/>
      <c r="G46" s="28" t="s">
        <v>89</v>
      </c>
      <c r="H46" s="39">
        <f>H44-H45</f>
        <v>755.47999999999956</v>
      </c>
      <c r="K46" s="31"/>
      <c r="L46" s="56"/>
    </row>
    <row r="47" spans="3:18" x14ac:dyDescent="0.25">
      <c r="C47" s="30"/>
      <c r="D47" s="30"/>
      <c r="K47" s="31"/>
      <c r="L47" s="56"/>
    </row>
    <row r="48" spans="3:18" x14ac:dyDescent="0.25">
      <c r="C48" s="30"/>
      <c r="D48" s="30"/>
      <c r="K48" s="31"/>
      <c r="L48" s="56"/>
    </row>
    <row r="49" spans="3:12" x14ac:dyDescent="0.25">
      <c r="C49" s="30"/>
      <c r="D49" s="30"/>
      <c r="K49" s="31"/>
      <c r="L49" s="56"/>
    </row>
    <row r="50" spans="3:12" x14ac:dyDescent="0.25">
      <c r="C50" s="30"/>
      <c r="D50" s="30"/>
      <c r="K50" s="31"/>
      <c r="L50" s="56"/>
    </row>
    <row r="51" spans="3:12" x14ac:dyDescent="0.25">
      <c r="C51" s="30"/>
      <c r="K51" s="34"/>
      <c r="L51" s="56"/>
    </row>
    <row r="52" spans="3:12" x14ac:dyDescent="0.25">
      <c r="C52" s="30"/>
      <c r="K52" s="28" t="s">
        <v>49</v>
      </c>
      <c r="L52" s="58">
        <f>SUM(L6:L51)</f>
        <v>0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ADE2-48BB-4DD5-BD1F-9B34B49BA4E9}">
  <dimension ref="B2:I47"/>
  <sheetViews>
    <sheetView workbookViewId="0">
      <selection activeCell="P18" sqref="P18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85" t="s">
        <v>22</v>
      </c>
      <c r="C2" s="85"/>
      <c r="D2" s="85"/>
      <c r="E2" s="85"/>
      <c r="F2" s="85"/>
      <c r="G2" s="85"/>
      <c r="H2" s="85"/>
    </row>
    <row r="3" spans="2:8" x14ac:dyDescent="0.25">
      <c r="B3" s="85"/>
      <c r="C3" s="85"/>
      <c r="D3" s="85"/>
      <c r="E3" s="85"/>
      <c r="F3" s="85"/>
      <c r="G3" s="85"/>
      <c r="H3" s="85"/>
    </row>
    <row r="4" spans="2:8" x14ac:dyDescent="0.25">
      <c r="B4" s="86" t="s">
        <v>24</v>
      </c>
      <c r="C4" s="86"/>
      <c r="D4" s="86"/>
      <c r="F4" s="90" t="s">
        <v>25</v>
      </c>
      <c r="G4" s="90"/>
      <c r="H4" s="90"/>
    </row>
    <row r="5" spans="2:8" x14ac:dyDescent="0.25">
      <c r="B5" s="87" t="s">
        <v>26</v>
      </c>
      <c r="C5" s="88"/>
      <c r="D5" s="89"/>
      <c r="F5" s="87"/>
      <c r="G5" s="88"/>
      <c r="H5" s="89"/>
    </row>
    <row r="6" spans="2:8" x14ac:dyDescent="0.25">
      <c r="B6" s="10" t="s">
        <v>27</v>
      </c>
      <c r="C6" s="10"/>
      <c r="D6" s="38">
        <v>4450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188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59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59"/>
    </row>
    <row r="12" spans="2:8" x14ac:dyDescent="0.25">
      <c r="B12" s="30"/>
      <c r="C12" s="30"/>
      <c r="D12" s="30"/>
      <c r="F12" s="28"/>
      <c r="G12" s="42" t="s">
        <v>61</v>
      </c>
      <c r="H12" s="59"/>
    </row>
    <row r="13" spans="2:8" x14ac:dyDescent="0.25">
      <c r="B13" s="30"/>
      <c r="C13" s="30"/>
      <c r="D13" s="30"/>
      <c r="F13" s="28"/>
      <c r="G13" s="42" t="s">
        <v>42</v>
      </c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138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84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139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84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x14ac:dyDescent="0.25">
      <c r="C22" s="30"/>
      <c r="D22" s="30"/>
      <c r="F22" s="28" t="s">
        <v>77</v>
      </c>
      <c r="G22" s="24" t="s">
        <v>40</v>
      </c>
      <c r="H22" s="41">
        <v>41.57</v>
      </c>
    </row>
    <row r="23" spans="3:9" x14ac:dyDescent="0.25">
      <c r="C23" s="30"/>
      <c r="D23" s="30"/>
      <c r="F23" s="28" t="s">
        <v>77</v>
      </c>
      <c r="G23" s="24" t="s">
        <v>92</v>
      </c>
      <c r="H23" s="38">
        <v>33</v>
      </c>
    </row>
    <row r="24" spans="3:9" x14ac:dyDescent="0.25">
      <c r="C24" s="30"/>
      <c r="D24" s="30"/>
      <c r="F24" s="28" t="s">
        <v>77</v>
      </c>
      <c r="G24" s="24" t="s">
        <v>93</v>
      </c>
      <c r="H24" s="38">
        <v>14.92</v>
      </c>
      <c r="I24" s="25"/>
    </row>
    <row r="25" spans="3:9" x14ac:dyDescent="0.25">
      <c r="C25" s="30"/>
      <c r="D25" s="30"/>
      <c r="F25" s="28" t="s">
        <v>77</v>
      </c>
      <c r="G25" s="24" t="s">
        <v>94</v>
      </c>
      <c r="H25" s="38">
        <v>17.899999999999999</v>
      </c>
      <c r="I25" s="25"/>
    </row>
    <row r="26" spans="3:9" x14ac:dyDescent="0.25">
      <c r="C26" s="30"/>
      <c r="D26" s="30"/>
      <c r="F26" s="28" t="s">
        <v>77</v>
      </c>
      <c r="G26" s="24" t="s">
        <v>94</v>
      </c>
      <c r="H26" s="38">
        <v>21.1</v>
      </c>
      <c r="I26" s="25"/>
    </row>
    <row r="27" spans="3:9" x14ac:dyDescent="0.25">
      <c r="C27" s="30"/>
      <c r="D27" s="30"/>
      <c r="F27" s="28" t="s">
        <v>77</v>
      </c>
      <c r="G27" s="24" t="s">
        <v>94</v>
      </c>
      <c r="H27" s="38">
        <v>20.16</v>
      </c>
      <c r="I27" s="25"/>
    </row>
    <row r="28" spans="3:9" x14ac:dyDescent="0.25">
      <c r="C28" s="30"/>
      <c r="D28" s="30"/>
      <c r="F28" s="28" t="s">
        <v>77</v>
      </c>
      <c r="G28" s="24" t="s">
        <v>94</v>
      </c>
      <c r="H28" s="38">
        <v>15.02</v>
      </c>
      <c r="I28" s="25"/>
    </row>
    <row r="29" spans="3:9" x14ac:dyDescent="0.25">
      <c r="C29" s="30"/>
      <c r="D29" s="30"/>
      <c r="F29" s="28" t="s">
        <v>77</v>
      </c>
      <c r="G29" s="24" t="s">
        <v>94</v>
      </c>
      <c r="H29" s="38">
        <v>30.71</v>
      </c>
      <c r="I29" s="25"/>
    </row>
    <row r="30" spans="3:9" x14ac:dyDescent="0.25">
      <c r="C30" s="30"/>
      <c r="D30" s="30"/>
      <c r="F30" s="28" t="s">
        <v>77</v>
      </c>
      <c r="G30" s="24" t="s">
        <v>92</v>
      </c>
      <c r="H30" s="38">
        <v>33</v>
      </c>
      <c r="I30" s="25"/>
    </row>
    <row r="31" spans="3:9" x14ac:dyDescent="0.25">
      <c r="C31" s="30"/>
      <c r="D31" s="30"/>
      <c r="F31" s="28" t="s">
        <v>140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124</v>
      </c>
      <c r="G32" s="24" t="s">
        <v>112</v>
      </c>
      <c r="H32" s="38">
        <v>96.8</v>
      </c>
      <c r="I32" s="25"/>
    </row>
    <row r="33" spans="3:9" hidden="1" x14ac:dyDescent="0.25">
      <c r="C33" s="30"/>
      <c r="D33" s="30"/>
      <c r="F33" s="28"/>
      <c r="G33" s="24"/>
      <c r="H33" s="38"/>
      <c r="I33" s="25"/>
    </row>
    <row r="34" spans="3:9" x14ac:dyDescent="0.25">
      <c r="C34" s="30"/>
      <c r="D34" s="30"/>
      <c r="F34" s="28" t="s">
        <v>64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64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0" t="s">
        <v>144</v>
      </c>
      <c r="H36" s="59">
        <v>125.92</v>
      </c>
      <c r="I36" s="25"/>
    </row>
    <row r="37" spans="3:9" x14ac:dyDescent="0.25">
      <c r="C37" s="30"/>
      <c r="D37" s="30"/>
      <c r="F37" s="28"/>
      <c r="G37" s="60" t="s">
        <v>136</v>
      </c>
      <c r="H37" s="59">
        <v>990.79</v>
      </c>
      <c r="I37" s="25"/>
    </row>
    <row r="38" spans="3:9" x14ac:dyDescent="0.25">
      <c r="C38" s="30"/>
      <c r="D38" s="30"/>
      <c r="F38" s="28"/>
      <c r="G38" s="60" t="s">
        <v>135</v>
      </c>
      <c r="H38" s="59">
        <v>654.62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3533.8100000000004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4450</v>
      </c>
    </row>
    <row r="45" spans="3:9" x14ac:dyDescent="0.25">
      <c r="C45" s="30"/>
      <c r="D45" s="30"/>
      <c r="G45" s="28" t="s">
        <v>48</v>
      </c>
      <c r="H45" s="39">
        <f>(H40+H43)</f>
        <v>3533.8100000000004</v>
      </c>
    </row>
    <row r="46" spans="3:9" x14ac:dyDescent="0.25">
      <c r="C46" s="30"/>
      <c r="D46" s="30"/>
      <c r="G46" s="28" t="s">
        <v>89</v>
      </c>
      <c r="H46" s="39">
        <f>H44-H45</f>
        <v>916.1899999999996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9350-8BC7-4E54-9EC3-BF48DC3D62D8}">
  <dimension ref="A2:R29"/>
  <sheetViews>
    <sheetView workbookViewId="0">
      <selection activeCell="G20" sqref="G6:G20"/>
    </sheetView>
  </sheetViews>
  <sheetFormatPr defaultRowHeight="15" x14ac:dyDescent="0.25"/>
  <cols>
    <col min="1" max="1" width="8.7109375" bestFit="1" customWidth="1"/>
    <col min="2" max="2" width="10.42578125" bestFit="1" customWidth="1"/>
    <col min="3" max="3" width="12.140625" bestFit="1" customWidth="1"/>
    <col min="5" max="5" width="6.85546875" bestFit="1" customWidth="1"/>
    <col min="6" max="6" width="18.7109375" bestFit="1" customWidth="1"/>
    <col min="7" max="7" width="12.140625" bestFit="1" customWidth="1"/>
    <col min="9" max="9" width="10.5703125" bestFit="1" customWidth="1"/>
    <col min="10" max="10" width="13.140625" bestFit="1" customWidth="1"/>
    <col min="11" max="11" width="12.140625" bestFit="1" customWidth="1"/>
    <col min="12" max="13" width="10.5703125" bestFit="1" customWidth="1"/>
    <col min="14" max="14" width="13" customWidth="1"/>
    <col min="17" max="17" width="10.5703125" bestFit="1" customWidth="1"/>
    <col min="18" max="18" width="12.140625" bestFit="1" customWidth="1"/>
  </cols>
  <sheetData>
    <row r="2" spans="1:18" x14ac:dyDescent="0.25">
      <c r="A2" s="85" t="s">
        <v>22</v>
      </c>
      <c r="B2" s="85"/>
      <c r="C2" s="85"/>
      <c r="D2" s="85"/>
      <c r="E2" s="85"/>
      <c r="F2" s="85"/>
      <c r="G2" s="85"/>
    </row>
    <row r="3" spans="1:18" x14ac:dyDescent="0.25">
      <c r="A3" s="85"/>
      <c r="B3" s="85"/>
      <c r="C3" s="85"/>
      <c r="D3" s="85"/>
      <c r="E3" s="85"/>
      <c r="F3" s="85"/>
      <c r="G3" s="85"/>
      <c r="K3" s="85" t="s">
        <v>23</v>
      </c>
      <c r="L3" s="85"/>
      <c r="M3" s="85"/>
      <c r="N3" s="85"/>
    </row>
    <row r="4" spans="1:18" x14ac:dyDescent="0.25">
      <c r="A4" s="86" t="s">
        <v>24</v>
      </c>
      <c r="B4" s="86"/>
      <c r="C4" s="86"/>
      <c r="E4" s="86" t="s">
        <v>25</v>
      </c>
      <c r="F4" s="86"/>
      <c r="G4" s="86"/>
    </row>
    <row r="5" spans="1:18" x14ac:dyDescent="0.25">
      <c r="A5" s="87" t="s">
        <v>26</v>
      </c>
      <c r="B5" s="88"/>
      <c r="C5" s="89"/>
      <c r="E5" s="87"/>
      <c r="F5" s="88"/>
      <c r="G5" s="89"/>
      <c r="L5" s="28" t="s">
        <v>27</v>
      </c>
      <c r="M5" s="28" t="s">
        <v>11</v>
      </c>
      <c r="N5" s="28" t="s">
        <v>28</v>
      </c>
    </row>
    <row r="6" spans="1:18" x14ac:dyDescent="0.25">
      <c r="A6" s="10" t="s">
        <v>27</v>
      </c>
      <c r="B6" s="10"/>
      <c r="C6" s="23">
        <v>2100</v>
      </c>
      <c r="E6" s="28"/>
      <c r="F6" s="24" t="s">
        <v>29</v>
      </c>
      <c r="G6" s="26">
        <v>200</v>
      </c>
      <c r="K6" s="31">
        <v>44655</v>
      </c>
      <c r="L6" s="32">
        <v>14</v>
      </c>
      <c r="M6" s="32">
        <v>14</v>
      </c>
      <c r="N6" s="26" t="s">
        <v>30</v>
      </c>
    </row>
    <row r="7" spans="1:18" x14ac:dyDescent="0.25">
      <c r="E7" s="28"/>
      <c r="F7" s="24" t="s">
        <v>31</v>
      </c>
      <c r="G7" s="26">
        <v>203.97</v>
      </c>
      <c r="K7" s="31">
        <v>44656</v>
      </c>
      <c r="L7" s="32">
        <v>14</v>
      </c>
      <c r="M7" s="32">
        <v>14</v>
      </c>
      <c r="N7" s="26" t="s">
        <v>30</v>
      </c>
    </row>
    <row r="8" spans="1:18" x14ac:dyDescent="0.25">
      <c r="E8" s="28"/>
      <c r="F8" s="24" t="s">
        <v>32</v>
      </c>
      <c r="G8" s="26">
        <v>0</v>
      </c>
      <c r="I8" s="29"/>
      <c r="K8" s="31">
        <v>44657</v>
      </c>
      <c r="L8" s="32">
        <v>14</v>
      </c>
      <c r="M8" s="32">
        <v>15</v>
      </c>
      <c r="N8" s="26" t="s">
        <v>30</v>
      </c>
    </row>
    <row r="9" spans="1:18" x14ac:dyDescent="0.25">
      <c r="A9" s="25"/>
      <c r="B9" s="30"/>
      <c r="C9" s="30"/>
      <c r="E9" s="28"/>
      <c r="F9" s="24" t="s">
        <v>33</v>
      </c>
      <c r="G9" s="26">
        <v>166</v>
      </c>
      <c r="K9" s="31">
        <v>44658</v>
      </c>
      <c r="L9" s="32">
        <v>14</v>
      </c>
      <c r="M9" s="32">
        <v>15</v>
      </c>
      <c r="N9" s="26" t="s">
        <v>3</v>
      </c>
    </row>
    <row r="10" spans="1:18" x14ac:dyDescent="0.25">
      <c r="B10" s="30"/>
      <c r="C10" s="30"/>
      <c r="E10" s="28"/>
      <c r="F10" s="24" t="s">
        <v>34</v>
      </c>
      <c r="G10" s="26">
        <v>13.95</v>
      </c>
      <c r="K10" s="31">
        <v>44659</v>
      </c>
      <c r="L10" s="32">
        <v>15</v>
      </c>
      <c r="M10" s="26"/>
      <c r="N10" s="26" t="s">
        <v>3</v>
      </c>
      <c r="R10" s="30"/>
    </row>
    <row r="11" spans="1:18" x14ac:dyDescent="0.25">
      <c r="B11" s="30"/>
      <c r="C11" s="30"/>
      <c r="E11" s="28" t="s">
        <v>35</v>
      </c>
      <c r="F11" s="24" t="s">
        <v>36</v>
      </c>
      <c r="G11" s="26">
        <v>38.9</v>
      </c>
      <c r="H11" s="25"/>
      <c r="K11" s="31">
        <v>44662</v>
      </c>
      <c r="L11" s="32">
        <v>14</v>
      </c>
      <c r="M11" s="32">
        <v>14</v>
      </c>
      <c r="N11" s="26" t="s">
        <v>3</v>
      </c>
      <c r="R11" s="30"/>
    </row>
    <row r="12" spans="1:18" x14ac:dyDescent="0.25">
      <c r="B12" s="30"/>
      <c r="C12" s="30"/>
      <c r="E12" s="28" t="s">
        <v>37</v>
      </c>
      <c r="F12" s="1" t="s">
        <v>38</v>
      </c>
      <c r="G12" s="26">
        <v>33.81</v>
      </c>
      <c r="K12" s="31">
        <v>44663</v>
      </c>
      <c r="L12" s="32">
        <v>14</v>
      </c>
      <c r="M12" s="26"/>
      <c r="N12" s="26" t="s">
        <v>3</v>
      </c>
      <c r="Q12" s="30"/>
      <c r="R12" s="30"/>
    </row>
    <row r="13" spans="1:18" x14ac:dyDescent="0.25">
      <c r="B13" s="30"/>
      <c r="C13" s="30"/>
      <c r="E13" s="28" t="s">
        <v>39</v>
      </c>
      <c r="F13" s="24" t="s">
        <v>40</v>
      </c>
      <c r="G13" s="26">
        <v>49.75</v>
      </c>
      <c r="K13" s="31">
        <v>44664</v>
      </c>
      <c r="L13" s="32">
        <v>14</v>
      </c>
      <c r="M13" s="26"/>
      <c r="N13" s="26" t="s">
        <v>6</v>
      </c>
      <c r="Q13" s="30"/>
    </row>
    <row r="14" spans="1:18" x14ac:dyDescent="0.25">
      <c r="B14" s="30"/>
      <c r="C14" s="30"/>
      <c r="E14" s="28" t="s">
        <v>41</v>
      </c>
      <c r="F14" s="24" t="s">
        <v>42</v>
      </c>
      <c r="G14" s="26">
        <v>194.56</v>
      </c>
      <c r="K14" s="31">
        <v>44665</v>
      </c>
      <c r="L14" s="32">
        <v>28</v>
      </c>
      <c r="M14" s="26"/>
      <c r="N14" s="26" t="s">
        <v>6</v>
      </c>
      <c r="Q14" s="30"/>
    </row>
    <row r="15" spans="1:18" x14ac:dyDescent="0.25">
      <c r="B15" s="30"/>
      <c r="C15" s="30"/>
      <c r="E15" s="28" t="s">
        <v>43</v>
      </c>
      <c r="F15" s="24" t="s">
        <v>40</v>
      </c>
      <c r="G15" s="26">
        <v>107.9</v>
      </c>
      <c r="K15" s="31">
        <v>44669</v>
      </c>
      <c r="L15" s="32">
        <v>14</v>
      </c>
      <c r="M15" s="32">
        <v>14</v>
      </c>
      <c r="N15" s="26" t="s">
        <v>6</v>
      </c>
      <c r="Q15" s="30"/>
    </row>
    <row r="16" spans="1:18" x14ac:dyDescent="0.25">
      <c r="B16" s="30"/>
      <c r="C16" s="30"/>
      <c r="E16" s="28"/>
      <c r="F16" s="24"/>
      <c r="G16" s="26"/>
      <c r="K16" s="31">
        <v>44670</v>
      </c>
      <c r="L16" s="32">
        <v>14</v>
      </c>
      <c r="M16" s="32">
        <v>14</v>
      </c>
      <c r="N16" s="26" t="s">
        <v>6</v>
      </c>
      <c r="Q16" s="30"/>
    </row>
    <row r="17" spans="2:17" x14ac:dyDescent="0.25">
      <c r="B17" s="30"/>
      <c r="C17" s="30"/>
      <c r="E17" s="28"/>
      <c r="F17" s="24"/>
      <c r="G17" s="26"/>
      <c r="K17" s="31">
        <v>44671</v>
      </c>
      <c r="L17" s="26"/>
      <c r="M17" s="26"/>
      <c r="N17" s="26"/>
      <c r="Q17" s="30"/>
    </row>
    <row r="18" spans="2:17" x14ac:dyDescent="0.25">
      <c r="B18" s="30"/>
      <c r="C18" s="30"/>
      <c r="E18" s="28"/>
      <c r="F18" s="24"/>
      <c r="G18" s="24"/>
      <c r="K18" s="31">
        <v>44672</v>
      </c>
      <c r="L18" s="26"/>
      <c r="M18" s="26"/>
      <c r="N18" s="26"/>
      <c r="Q18" s="30"/>
    </row>
    <row r="19" spans="2:17" x14ac:dyDescent="0.25">
      <c r="B19" s="30"/>
      <c r="C19" s="30"/>
      <c r="E19" s="28"/>
      <c r="F19" s="24"/>
      <c r="G19" s="26"/>
      <c r="K19" s="31">
        <v>44673</v>
      </c>
      <c r="L19" s="32">
        <v>14</v>
      </c>
      <c r="M19" s="26"/>
      <c r="N19" s="26" t="s">
        <v>6</v>
      </c>
      <c r="Q19" s="30"/>
    </row>
    <row r="20" spans="2:17" x14ac:dyDescent="0.25">
      <c r="B20" s="30"/>
      <c r="C20" s="30"/>
      <c r="E20" s="28"/>
      <c r="F20" s="24" t="s">
        <v>44</v>
      </c>
      <c r="G20" s="26">
        <v>100</v>
      </c>
      <c r="K20" s="31">
        <v>44676</v>
      </c>
      <c r="L20" s="32">
        <v>14</v>
      </c>
      <c r="M20" s="26"/>
      <c r="N20" s="26" t="s">
        <v>6</v>
      </c>
      <c r="Q20" s="30"/>
    </row>
    <row r="21" spans="2:17" x14ac:dyDescent="0.25">
      <c r="B21" s="30"/>
      <c r="C21" s="30"/>
      <c r="E21" s="28"/>
      <c r="F21" s="24" t="s">
        <v>45</v>
      </c>
      <c r="G21" s="26">
        <v>510.33</v>
      </c>
      <c r="H21" s="25">
        <v>44676</v>
      </c>
      <c r="K21" s="31">
        <v>44677</v>
      </c>
      <c r="L21" s="32">
        <v>14</v>
      </c>
      <c r="M21" s="26"/>
      <c r="N21" s="26" t="s">
        <v>6</v>
      </c>
      <c r="Q21" s="30"/>
    </row>
    <row r="22" spans="2:17" x14ac:dyDescent="0.25">
      <c r="B22" s="30"/>
      <c r="C22" s="30"/>
      <c r="E22" s="28"/>
      <c r="F22" s="24" t="s">
        <v>46</v>
      </c>
      <c r="G22" s="26">
        <v>83.42</v>
      </c>
      <c r="H22" s="25"/>
      <c r="K22" s="31">
        <v>44678</v>
      </c>
      <c r="L22" s="32">
        <v>14</v>
      </c>
      <c r="M22" s="32">
        <v>14</v>
      </c>
      <c r="N22" s="26" t="s">
        <v>6</v>
      </c>
    </row>
    <row r="23" spans="2:17" x14ac:dyDescent="0.25">
      <c r="B23" s="30"/>
      <c r="C23" s="30"/>
      <c r="E23" s="1"/>
      <c r="F23" s="1"/>
      <c r="G23" s="27">
        <f>SUM(G5:G22)</f>
        <v>1702.5900000000001</v>
      </c>
      <c r="K23" s="31">
        <v>44679</v>
      </c>
      <c r="L23" s="32">
        <v>14</v>
      </c>
      <c r="M23" s="32">
        <v>14</v>
      </c>
      <c r="N23" s="26" t="s">
        <v>6</v>
      </c>
    </row>
    <row r="24" spans="2:17" x14ac:dyDescent="0.25">
      <c r="B24" s="30"/>
      <c r="C24" s="30"/>
      <c r="K24" s="31">
        <v>44680</v>
      </c>
      <c r="L24" s="32">
        <v>14</v>
      </c>
      <c r="M24" s="26"/>
      <c r="N24" s="26" t="s">
        <v>6</v>
      </c>
    </row>
    <row r="25" spans="2:17" x14ac:dyDescent="0.25">
      <c r="B25" s="30"/>
      <c r="C25" s="30"/>
      <c r="K25" s="1"/>
      <c r="L25" s="26"/>
      <c r="M25" s="26"/>
      <c r="N25" s="26"/>
    </row>
    <row r="26" spans="2:17" x14ac:dyDescent="0.25">
      <c r="B26" s="30"/>
      <c r="C26" s="30"/>
      <c r="F26" s="28" t="s">
        <v>23</v>
      </c>
      <c r="G26" s="27">
        <f>SUM(L28)</f>
        <v>253</v>
      </c>
      <c r="K26" s="1"/>
      <c r="L26" s="26"/>
      <c r="M26" s="26"/>
      <c r="N26" s="26"/>
    </row>
    <row r="27" spans="2:17" x14ac:dyDescent="0.25">
      <c r="B27" s="30"/>
      <c r="C27" s="30"/>
      <c r="F27" s="28" t="s">
        <v>47</v>
      </c>
      <c r="G27" s="27">
        <f>C6</f>
        <v>2100</v>
      </c>
      <c r="K27" s="1"/>
      <c r="L27" s="26"/>
      <c r="M27" s="26"/>
      <c r="N27" s="26"/>
    </row>
    <row r="28" spans="2:17" x14ac:dyDescent="0.25">
      <c r="B28" s="30"/>
      <c r="C28" s="30"/>
      <c r="F28" s="28" t="s">
        <v>48</v>
      </c>
      <c r="G28" s="27">
        <f>(G23+G26)</f>
        <v>1955.5900000000001</v>
      </c>
      <c r="K28" s="28" t="s">
        <v>49</v>
      </c>
      <c r="L28" s="27">
        <f>SUM(L6:L27)</f>
        <v>253</v>
      </c>
      <c r="M28" s="27">
        <f>SUM(M6:M27)</f>
        <v>128</v>
      </c>
      <c r="N28" s="28"/>
    </row>
    <row r="29" spans="2:17" x14ac:dyDescent="0.25">
      <c r="B29" s="30"/>
      <c r="C29" s="30"/>
      <c r="F29" s="28" t="s">
        <v>50</v>
      </c>
      <c r="G29" s="27">
        <f>G27-G28</f>
        <v>144.40999999999985</v>
      </c>
    </row>
  </sheetData>
  <mergeCells count="6">
    <mergeCell ref="K3:N3"/>
    <mergeCell ref="A2:G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0F06-B1E6-4F0E-9A96-0C9A43A9DC84}">
  <dimension ref="B2:I47"/>
  <sheetViews>
    <sheetView topLeftCell="A9" workbookViewId="0">
      <selection activeCell="D1" sqref="D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85" t="s">
        <v>22</v>
      </c>
      <c r="C2" s="85"/>
      <c r="D2" s="85"/>
      <c r="E2" s="85"/>
      <c r="F2" s="85"/>
      <c r="G2" s="85"/>
      <c r="H2" s="85"/>
    </row>
    <row r="3" spans="2:8" x14ac:dyDescent="0.25">
      <c r="B3" s="85"/>
      <c r="C3" s="85"/>
      <c r="D3" s="85"/>
      <c r="E3" s="85"/>
      <c r="F3" s="85"/>
      <c r="G3" s="85"/>
      <c r="H3" s="85"/>
    </row>
    <row r="4" spans="2:8" x14ac:dyDescent="0.25">
      <c r="B4" s="86" t="s">
        <v>24</v>
      </c>
      <c r="C4" s="86"/>
      <c r="D4" s="86"/>
      <c r="F4" s="90" t="s">
        <v>25</v>
      </c>
      <c r="G4" s="90"/>
      <c r="H4" s="90"/>
    </row>
    <row r="5" spans="2:8" x14ac:dyDescent="0.25">
      <c r="B5" s="87" t="s">
        <v>26</v>
      </c>
      <c r="C5" s="88"/>
      <c r="D5" s="89"/>
      <c r="F5" s="87"/>
      <c r="G5" s="88"/>
      <c r="H5" s="89"/>
    </row>
    <row r="6" spans="2:8" x14ac:dyDescent="0.25">
      <c r="B6" s="10" t="s">
        <v>27</v>
      </c>
      <c r="C6" s="10"/>
      <c r="D6" s="38">
        <v>4450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240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59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59">
        <v>100</v>
      </c>
    </row>
    <row r="12" spans="2:8" x14ac:dyDescent="0.25">
      <c r="B12" s="30"/>
      <c r="C12" s="30"/>
      <c r="D12" s="30"/>
      <c r="F12" s="28"/>
      <c r="G12" s="42" t="s">
        <v>61</v>
      </c>
      <c r="H12" s="59">
        <v>93</v>
      </c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141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73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142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73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x14ac:dyDescent="0.25">
      <c r="C22" s="30"/>
      <c r="D22" s="30"/>
      <c r="F22" s="28" t="s">
        <v>72</v>
      </c>
      <c r="G22" s="24" t="s">
        <v>40</v>
      </c>
      <c r="H22" s="41">
        <v>41.57</v>
      </c>
    </row>
    <row r="23" spans="3:9" x14ac:dyDescent="0.25">
      <c r="C23" s="30"/>
      <c r="D23" s="30"/>
      <c r="F23" s="28" t="s">
        <v>72</v>
      </c>
      <c r="G23" s="24" t="s">
        <v>92</v>
      </c>
      <c r="H23" s="38">
        <v>33</v>
      </c>
    </row>
    <row r="24" spans="3:9" x14ac:dyDescent="0.25">
      <c r="C24" s="30"/>
      <c r="D24" s="30"/>
      <c r="F24" s="28" t="s">
        <v>72</v>
      </c>
      <c r="G24" s="24" t="s">
        <v>93</v>
      </c>
      <c r="H24" s="38">
        <v>14.92</v>
      </c>
      <c r="I24" s="25"/>
    </row>
    <row r="25" spans="3:9" x14ac:dyDescent="0.25">
      <c r="C25" s="30"/>
      <c r="D25" s="30"/>
      <c r="F25" s="28" t="s">
        <v>72</v>
      </c>
      <c r="G25" s="24" t="s">
        <v>94</v>
      </c>
      <c r="H25" s="38">
        <v>17.899999999999999</v>
      </c>
      <c r="I25" s="25"/>
    </row>
    <row r="26" spans="3:9" x14ac:dyDescent="0.25">
      <c r="C26" s="30"/>
      <c r="D26" s="30"/>
      <c r="F26" s="28" t="s">
        <v>72</v>
      </c>
      <c r="G26" s="24" t="s">
        <v>94</v>
      </c>
      <c r="H26" s="38">
        <v>21.1</v>
      </c>
      <c r="I26" s="25"/>
    </row>
    <row r="27" spans="3:9" x14ac:dyDescent="0.25">
      <c r="C27" s="30"/>
      <c r="D27" s="30"/>
      <c r="F27" s="28" t="s">
        <v>72</v>
      </c>
      <c r="G27" s="24" t="s">
        <v>94</v>
      </c>
      <c r="H27" s="38">
        <v>20.16</v>
      </c>
      <c r="I27" s="25"/>
    </row>
    <row r="28" spans="3:9" x14ac:dyDescent="0.25">
      <c r="C28" s="30"/>
      <c r="D28" s="30"/>
      <c r="F28" s="28" t="s">
        <v>72</v>
      </c>
      <c r="G28" s="24" t="s">
        <v>94</v>
      </c>
      <c r="H28" s="38">
        <v>15.02</v>
      </c>
      <c r="I28" s="25"/>
    </row>
    <row r="29" spans="3:9" x14ac:dyDescent="0.25">
      <c r="C29" s="30"/>
      <c r="D29" s="30"/>
      <c r="F29" s="28" t="s">
        <v>72</v>
      </c>
      <c r="G29" s="24" t="s">
        <v>94</v>
      </c>
      <c r="H29" s="38">
        <v>30.71</v>
      </c>
      <c r="I29" s="25"/>
    </row>
    <row r="30" spans="3:9" x14ac:dyDescent="0.25">
      <c r="C30" s="30"/>
      <c r="D30" s="30"/>
      <c r="F30" s="28" t="s">
        <v>72</v>
      </c>
      <c r="G30" s="24" t="s">
        <v>92</v>
      </c>
      <c r="H30" s="38">
        <v>33</v>
      </c>
      <c r="I30" s="25"/>
    </row>
    <row r="31" spans="3:9" x14ac:dyDescent="0.25">
      <c r="C31" s="30"/>
      <c r="D31" s="30"/>
      <c r="F31" s="28" t="s">
        <v>143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129</v>
      </c>
      <c r="G32" s="24" t="s">
        <v>112</v>
      </c>
      <c r="H32" s="38">
        <v>96.8</v>
      </c>
      <c r="I32" s="25"/>
    </row>
    <row r="33" spans="3:9" x14ac:dyDescent="0.25">
      <c r="C33" s="30"/>
      <c r="D33" s="30"/>
      <c r="F33" s="28" t="s">
        <v>43</v>
      </c>
      <c r="G33" s="24" t="s">
        <v>145</v>
      </c>
      <c r="H33" s="38">
        <v>48.12</v>
      </c>
      <c r="I33" s="25"/>
    </row>
    <row r="34" spans="3:9" x14ac:dyDescent="0.25">
      <c r="C34" s="30"/>
      <c r="D34" s="30"/>
      <c r="F34" s="28" t="s">
        <v>84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84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0" t="s">
        <v>54</v>
      </c>
      <c r="H36" s="59">
        <v>118.74</v>
      </c>
      <c r="I36" s="25"/>
    </row>
    <row r="37" spans="3:9" x14ac:dyDescent="0.25">
      <c r="C37" s="30"/>
      <c r="D37" s="30"/>
      <c r="F37" s="28"/>
      <c r="G37" s="60" t="s">
        <v>136</v>
      </c>
      <c r="H37" s="59">
        <v>1487.25</v>
      </c>
      <c r="I37" s="25"/>
    </row>
    <row r="38" spans="3:9" x14ac:dyDescent="0.25">
      <c r="C38" s="30"/>
      <c r="D38" s="30"/>
      <c r="F38" s="28"/>
      <c r="G38" s="60" t="s">
        <v>135</v>
      </c>
      <c r="H38" s="59">
        <v>98.71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3760.2999999999997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4450</v>
      </c>
    </row>
    <row r="45" spans="3:9" x14ac:dyDescent="0.25">
      <c r="C45" s="30"/>
      <c r="D45" s="30"/>
      <c r="G45" s="28" t="s">
        <v>48</v>
      </c>
      <c r="H45" s="39">
        <f>(H40+H43)</f>
        <v>3760.2999999999997</v>
      </c>
    </row>
    <row r="46" spans="3:9" x14ac:dyDescent="0.25">
      <c r="C46" s="30"/>
      <c r="D46" s="30"/>
      <c r="G46" s="28" t="s">
        <v>89</v>
      </c>
      <c r="H46" s="39">
        <f>H44-H45</f>
        <v>689.70000000000027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0387-EF76-408F-AEF0-1FB9F58D7FA0}">
  <dimension ref="B2:I47"/>
  <sheetViews>
    <sheetView topLeftCell="A4" workbookViewId="0">
      <selection activeCell="M17" sqref="M17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85" t="s">
        <v>22</v>
      </c>
      <c r="C2" s="85"/>
      <c r="D2" s="85"/>
      <c r="E2" s="85"/>
      <c r="F2" s="85"/>
      <c r="G2" s="85"/>
      <c r="H2" s="85"/>
    </row>
    <row r="3" spans="2:8" x14ac:dyDescent="0.25">
      <c r="B3" s="85"/>
      <c r="C3" s="85"/>
      <c r="D3" s="85"/>
      <c r="E3" s="85"/>
      <c r="F3" s="85"/>
      <c r="G3" s="85"/>
      <c r="H3" s="85"/>
    </row>
    <row r="4" spans="2:8" x14ac:dyDescent="0.25">
      <c r="B4" s="86" t="s">
        <v>24</v>
      </c>
      <c r="C4" s="86"/>
      <c r="D4" s="86"/>
      <c r="F4" s="90" t="s">
        <v>25</v>
      </c>
      <c r="G4" s="90"/>
      <c r="H4" s="90"/>
    </row>
    <row r="5" spans="2:8" x14ac:dyDescent="0.25">
      <c r="B5" s="87" t="s">
        <v>26</v>
      </c>
      <c r="C5" s="88"/>
      <c r="D5" s="89"/>
      <c r="F5" s="87"/>
      <c r="G5" s="88"/>
      <c r="H5" s="89"/>
    </row>
    <row r="6" spans="2:8" x14ac:dyDescent="0.25">
      <c r="B6" s="10" t="s">
        <v>27</v>
      </c>
      <c r="C6" s="10"/>
      <c r="D6" s="38">
        <v>4525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221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59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59">
        <v>100</v>
      </c>
    </row>
    <row r="12" spans="2:8" x14ac:dyDescent="0.25">
      <c r="B12" s="30"/>
      <c r="C12" s="30"/>
      <c r="D12" s="30"/>
      <c r="F12" s="28"/>
      <c r="G12" s="42" t="s">
        <v>61</v>
      </c>
      <c r="H12" s="59">
        <v>74.400000000000006</v>
      </c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146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37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147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37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hidden="1" x14ac:dyDescent="0.25">
      <c r="C22" s="30"/>
      <c r="D22" s="30"/>
      <c r="F22" s="28"/>
      <c r="G22" s="24"/>
      <c r="H22" s="41"/>
    </row>
    <row r="23" spans="3:9" hidden="1" x14ac:dyDescent="0.25">
      <c r="C23" s="30"/>
      <c r="D23" s="30"/>
      <c r="F23" s="28"/>
      <c r="G23" s="24"/>
      <c r="H23" s="38"/>
    </row>
    <row r="24" spans="3:9" hidden="1" x14ac:dyDescent="0.25">
      <c r="C24" s="30"/>
      <c r="D24" s="30"/>
      <c r="F24" s="28"/>
      <c r="G24" s="24"/>
      <c r="H24" s="38"/>
      <c r="I24" s="25"/>
    </row>
    <row r="25" spans="3:9" hidden="1" x14ac:dyDescent="0.25">
      <c r="C25" s="30"/>
      <c r="D25" s="30"/>
      <c r="F25" s="28"/>
      <c r="G25" s="24"/>
      <c r="H25" s="38"/>
      <c r="I25" s="25"/>
    </row>
    <row r="26" spans="3:9" hidden="1" x14ac:dyDescent="0.25">
      <c r="C26" s="30"/>
      <c r="D26" s="30"/>
      <c r="F26" s="28"/>
      <c r="G26" s="24"/>
      <c r="H26" s="38"/>
      <c r="I26" s="25"/>
    </row>
    <row r="27" spans="3:9" hidden="1" x14ac:dyDescent="0.25">
      <c r="C27" s="30"/>
      <c r="D27" s="30"/>
      <c r="F27" s="28"/>
      <c r="G27" s="24"/>
      <c r="H27" s="38"/>
      <c r="I27" s="25"/>
    </row>
    <row r="28" spans="3:9" hidden="1" x14ac:dyDescent="0.25">
      <c r="C28" s="30"/>
      <c r="D28" s="30"/>
      <c r="F28" s="28"/>
      <c r="G28" s="24"/>
      <c r="H28" s="38"/>
      <c r="I28" s="25"/>
    </row>
    <row r="29" spans="3:9" hidden="1" x14ac:dyDescent="0.25">
      <c r="C29" s="30"/>
      <c r="D29" s="30"/>
      <c r="F29" s="28"/>
      <c r="G29" s="24"/>
      <c r="H29" s="38"/>
      <c r="I29" s="25"/>
    </row>
    <row r="30" spans="3:9" hidden="1" x14ac:dyDescent="0.25">
      <c r="C30" s="30"/>
      <c r="D30" s="30"/>
      <c r="F30" s="28"/>
      <c r="G30" s="24"/>
      <c r="H30" s="38"/>
      <c r="I30" s="25"/>
    </row>
    <row r="31" spans="3:9" x14ac:dyDescent="0.25">
      <c r="C31" s="30"/>
      <c r="D31" s="30"/>
      <c r="F31" s="28" t="s">
        <v>148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133</v>
      </c>
      <c r="G32" s="24" t="s">
        <v>112</v>
      </c>
      <c r="H32" s="38">
        <v>96.8</v>
      </c>
      <c r="I32" s="25"/>
    </row>
    <row r="33" spans="3:9" x14ac:dyDescent="0.25">
      <c r="C33" s="30"/>
      <c r="D33" s="30"/>
      <c r="F33" s="28" t="s">
        <v>56</v>
      </c>
      <c r="G33" s="24" t="s">
        <v>145</v>
      </c>
      <c r="H33" s="38">
        <v>48.12</v>
      </c>
      <c r="I33" s="25"/>
    </row>
    <row r="34" spans="3:9" x14ac:dyDescent="0.25">
      <c r="C34" s="30"/>
      <c r="D34" s="30"/>
      <c r="F34" s="28" t="s">
        <v>73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73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0" t="s">
        <v>54</v>
      </c>
      <c r="H36" s="59">
        <v>164.54</v>
      </c>
      <c r="I36" s="25"/>
    </row>
    <row r="37" spans="3:9" x14ac:dyDescent="0.25">
      <c r="C37" s="30"/>
      <c r="D37" s="30"/>
      <c r="F37" s="28"/>
      <c r="G37" s="60" t="s">
        <v>136</v>
      </c>
      <c r="H37" s="59">
        <v>1403.78</v>
      </c>
      <c r="I37" s="25"/>
    </row>
    <row r="38" spans="3:9" x14ac:dyDescent="0.25">
      <c r="C38" s="30"/>
      <c r="D38" s="30"/>
      <c r="F38" s="28"/>
      <c r="G38" s="60" t="s">
        <v>135</v>
      </c>
      <c r="H38" s="59">
        <v>314.14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3673.08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4525</v>
      </c>
    </row>
    <row r="45" spans="3:9" x14ac:dyDescent="0.25">
      <c r="C45" s="30"/>
      <c r="D45" s="30"/>
      <c r="G45" s="28" t="s">
        <v>48</v>
      </c>
      <c r="H45" s="39">
        <f>(H40+H43)</f>
        <v>3673.08</v>
      </c>
    </row>
    <row r="46" spans="3:9" x14ac:dyDescent="0.25">
      <c r="C46" s="30"/>
      <c r="D46" s="30"/>
      <c r="G46" s="28" t="s">
        <v>89</v>
      </c>
      <c r="H46" s="39">
        <f>H44-H45</f>
        <v>851.92000000000007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B9E5-6AB2-4CE7-8225-A3B2256AFC51}">
  <dimension ref="B2:H48"/>
  <sheetViews>
    <sheetView workbookViewId="0">
      <selection activeCell="H46" sqref="H46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85" t="s">
        <v>22</v>
      </c>
      <c r="C2" s="85"/>
      <c r="D2" s="85"/>
      <c r="E2" s="85"/>
      <c r="F2" s="85"/>
      <c r="G2" s="85"/>
      <c r="H2" s="85"/>
    </row>
    <row r="3" spans="2:8" x14ac:dyDescent="0.25">
      <c r="B3" s="85"/>
      <c r="C3" s="85"/>
      <c r="D3" s="85"/>
      <c r="E3" s="85"/>
      <c r="F3" s="85"/>
      <c r="G3" s="85"/>
      <c r="H3" s="85"/>
    </row>
    <row r="4" spans="2:8" x14ac:dyDescent="0.25">
      <c r="B4" s="86" t="s">
        <v>24</v>
      </c>
      <c r="C4" s="86"/>
      <c r="D4" s="86"/>
      <c r="F4" s="90" t="s">
        <v>25</v>
      </c>
      <c r="G4" s="90"/>
      <c r="H4" s="90"/>
    </row>
    <row r="5" spans="2:8" x14ac:dyDescent="0.25">
      <c r="B5" s="87" t="s">
        <v>26</v>
      </c>
      <c r="C5" s="88"/>
      <c r="D5" s="89"/>
      <c r="F5" s="87"/>
      <c r="G5" s="88"/>
      <c r="H5" s="89"/>
    </row>
    <row r="6" spans="2:8" x14ac:dyDescent="0.25">
      <c r="B6" s="10" t="s">
        <v>27</v>
      </c>
      <c r="C6" s="10"/>
      <c r="D6" s="38">
        <v>4425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222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hidden="1" x14ac:dyDescent="0.25">
      <c r="B10" s="30"/>
      <c r="C10" s="30"/>
      <c r="D10" s="30"/>
      <c r="F10" s="28"/>
      <c r="G10" s="42"/>
      <c r="H10" s="59"/>
    </row>
    <row r="11" spans="2:8" x14ac:dyDescent="0.25">
      <c r="B11" s="30"/>
      <c r="C11" s="30"/>
      <c r="D11" s="30"/>
      <c r="F11" s="28"/>
      <c r="G11" s="42" t="s">
        <v>90</v>
      </c>
      <c r="H11" s="59">
        <v>200</v>
      </c>
    </row>
    <row r="12" spans="2:8" x14ac:dyDescent="0.25">
      <c r="B12" s="30"/>
      <c r="C12" s="30"/>
      <c r="D12" s="30"/>
      <c r="F12" s="28"/>
      <c r="G12" s="42" t="s">
        <v>61</v>
      </c>
      <c r="H12" s="59">
        <v>83.7</v>
      </c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149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52</v>
      </c>
      <c r="G16" s="24" t="s">
        <v>40</v>
      </c>
      <c r="H16" s="41">
        <v>46.6</v>
      </c>
    </row>
    <row r="17" spans="3:8" x14ac:dyDescent="0.25">
      <c r="C17" s="30"/>
      <c r="D17" s="30"/>
      <c r="F17" s="28" t="s">
        <v>150</v>
      </c>
      <c r="G17" s="24" t="s">
        <v>106</v>
      </c>
      <c r="H17" s="41">
        <v>29.1</v>
      </c>
    </row>
    <row r="18" spans="3:8" x14ac:dyDescent="0.25">
      <c r="C18" s="30"/>
      <c r="D18" s="30"/>
      <c r="F18" s="28" t="s">
        <v>52</v>
      </c>
      <c r="G18" s="24" t="s">
        <v>107</v>
      </c>
      <c r="H18" s="41">
        <v>103.7</v>
      </c>
    </row>
    <row r="19" spans="3:8" hidden="1" x14ac:dyDescent="0.25">
      <c r="C19" s="30"/>
      <c r="D19" s="30"/>
      <c r="F19" s="28"/>
      <c r="G19" s="24"/>
      <c r="H19" s="41"/>
    </row>
    <row r="20" spans="3:8" hidden="1" x14ac:dyDescent="0.25">
      <c r="C20" s="30"/>
      <c r="D20" s="30"/>
      <c r="F20" s="28"/>
      <c r="G20" s="24"/>
      <c r="H20" s="41"/>
    </row>
    <row r="21" spans="3:8" hidden="1" x14ac:dyDescent="0.25">
      <c r="C21" s="30"/>
      <c r="D21" s="30"/>
      <c r="F21" s="28"/>
      <c r="G21" s="24"/>
      <c r="H21" s="41"/>
    </row>
    <row r="22" spans="3:8" hidden="1" x14ac:dyDescent="0.25">
      <c r="C22" s="30"/>
      <c r="D22" s="30"/>
      <c r="F22" s="28"/>
      <c r="G22" s="24"/>
      <c r="H22" s="41"/>
    </row>
    <row r="23" spans="3:8" hidden="1" x14ac:dyDescent="0.25">
      <c r="C23" s="30"/>
      <c r="D23" s="30"/>
      <c r="F23" s="28"/>
      <c r="G23" s="24"/>
      <c r="H23" s="38"/>
    </row>
    <row r="24" spans="3:8" hidden="1" x14ac:dyDescent="0.25">
      <c r="C24" s="30"/>
      <c r="D24" s="30"/>
      <c r="F24" s="28"/>
      <c r="G24" s="24"/>
      <c r="H24" s="38"/>
    </row>
    <row r="25" spans="3:8" hidden="1" x14ac:dyDescent="0.25">
      <c r="C25" s="30"/>
      <c r="D25" s="30"/>
      <c r="F25" s="28"/>
      <c r="G25" s="24"/>
      <c r="H25" s="38"/>
    </row>
    <row r="26" spans="3:8" hidden="1" x14ac:dyDescent="0.25">
      <c r="C26" s="30"/>
      <c r="D26" s="30"/>
      <c r="F26" s="28"/>
      <c r="G26" s="24"/>
      <c r="H26" s="38"/>
    </row>
    <row r="27" spans="3:8" hidden="1" x14ac:dyDescent="0.25">
      <c r="C27" s="30"/>
      <c r="D27" s="30"/>
      <c r="F27" s="28"/>
      <c r="G27" s="24"/>
      <c r="H27" s="38"/>
    </row>
    <row r="28" spans="3:8" hidden="1" x14ac:dyDescent="0.25">
      <c r="C28" s="30"/>
      <c r="D28" s="30"/>
      <c r="F28" s="28"/>
      <c r="G28" s="24"/>
      <c r="H28" s="38"/>
    </row>
    <row r="29" spans="3:8" hidden="1" x14ac:dyDescent="0.25">
      <c r="C29" s="30"/>
      <c r="D29" s="30"/>
      <c r="F29" s="28"/>
      <c r="G29" s="24"/>
      <c r="H29" s="38"/>
    </row>
    <row r="30" spans="3:8" hidden="1" x14ac:dyDescent="0.25">
      <c r="C30" s="30"/>
      <c r="D30" s="30"/>
      <c r="F30" s="28"/>
      <c r="G30" s="24"/>
      <c r="H30" s="38"/>
    </row>
    <row r="31" spans="3:8" x14ac:dyDescent="0.25">
      <c r="C31" s="30"/>
      <c r="D31" s="30"/>
      <c r="F31" s="28" t="s">
        <v>151</v>
      </c>
      <c r="G31" s="24" t="s">
        <v>96</v>
      </c>
      <c r="H31" s="38">
        <v>257.25</v>
      </c>
    </row>
    <row r="32" spans="3:8" x14ac:dyDescent="0.25">
      <c r="C32" s="30"/>
      <c r="D32" s="30"/>
      <c r="F32" s="28" t="s">
        <v>140</v>
      </c>
      <c r="G32" s="24" t="s">
        <v>112</v>
      </c>
      <c r="H32" s="38">
        <v>96.8</v>
      </c>
    </row>
    <row r="33" spans="3:8" x14ac:dyDescent="0.25">
      <c r="C33" s="30"/>
      <c r="D33" s="30"/>
      <c r="F33" s="28" t="s">
        <v>39</v>
      </c>
      <c r="G33" s="24" t="s">
        <v>145</v>
      </c>
      <c r="H33" s="38">
        <v>48.12</v>
      </c>
    </row>
    <row r="34" spans="3:8" x14ac:dyDescent="0.25">
      <c r="C34" s="30"/>
      <c r="D34" s="30"/>
      <c r="F34" s="28" t="s">
        <v>37</v>
      </c>
      <c r="G34" s="24" t="s">
        <v>123</v>
      </c>
      <c r="H34" s="38">
        <v>148.16</v>
      </c>
    </row>
    <row r="35" spans="3:8" x14ac:dyDescent="0.25">
      <c r="C35" s="30"/>
      <c r="D35" s="30"/>
      <c r="F35" s="28" t="s">
        <v>37</v>
      </c>
      <c r="G35" s="24" t="s">
        <v>126</v>
      </c>
      <c r="H35" s="38">
        <v>97.9</v>
      </c>
    </row>
    <row r="36" spans="3:8" x14ac:dyDescent="0.25">
      <c r="C36" s="30"/>
      <c r="D36" s="30"/>
      <c r="F36" s="28"/>
      <c r="G36" s="60" t="s">
        <v>54</v>
      </c>
      <c r="H36" s="59">
        <v>550.49</v>
      </c>
    </row>
    <row r="37" spans="3:8" x14ac:dyDescent="0.25">
      <c r="C37" s="30"/>
      <c r="D37" s="30"/>
      <c r="F37" s="28"/>
      <c r="G37" s="60" t="s">
        <v>136</v>
      </c>
      <c r="H37" s="59">
        <v>1307.7</v>
      </c>
    </row>
    <row r="38" spans="3:8" x14ac:dyDescent="0.25">
      <c r="C38" s="30"/>
      <c r="D38" s="30"/>
      <c r="F38" s="28"/>
      <c r="G38" s="60" t="s">
        <v>135</v>
      </c>
      <c r="H38" s="59">
        <v>491.39</v>
      </c>
    </row>
    <row r="39" spans="3:8" ht="17.25" x14ac:dyDescent="0.4">
      <c r="C39" s="30"/>
      <c r="D39" s="30"/>
      <c r="F39" s="1"/>
      <c r="G39" s="24"/>
      <c r="H39" s="47"/>
    </row>
    <row r="40" spans="3:8" x14ac:dyDescent="0.25">
      <c r="C40" s="30"/>
      <c r="D40" s="30"/>
      <c r="G40" s="1"/>
      <c r="H40" s="39">
        <f>SUM(H5:H39)</f>
        <v>4233.05</v>
      </c>
    </row>
    <row r="41" spans="3:8" x14ac:dyDescent="0.25">
      <c r="C41" s="30"/>
      <c r="D41" s="30"/>
      <c r="H41" s="40"/>
    </row>
    <row r="42" spans="3:8" x14ac:dyDescent="0.25">
      <c r="C42" s="30"/>
      <c r="D42" s="30"/>
      <c r="H42" s="40"/>
    </row>
    <row r="43" spans="3:8" x14ac:dyDescent="0.25">
      <c r="C43" s="30"/>
      <c r="D43" s="30"/>
      <c r="G43" s="28"/>
      <c r="H43" s="39"/>
    </row>
    <row r="44" spans="3:8" x14ac:dyDescent="0.25">
      <c r="C44" s="30"/>
      <c r="D44" s="30"/>
      <c r="G44" s="28" t="s">
        <v>47</v>
      </c>
      <c r="H44" s="39">
        <f>D6</f>
        <v>4425</v>
      </c>
    </row>
    <row r="45" spans="3:8" x14ac:dyDescent="0.25">
      <c r="C45" s="30"/>
      <c r="D45" s="30"/>
      <c r="G45" s="28" t="s">
        <v>71</v>
      </c>
      <c r="H45" s="39">
        <v>199.17</v>
      </c>
    </row>
    <row r="46" spans="3:8" x14ac:dyDescent="0.25">
      <c r="C46" s="30"/>
      <c r="D46" s="30"/>
      <c r="G46" s="28" t="s">
        <v>152</v>
      </c>
      <c r="H46" s="39">
        <v>269.38</v>
      </c>
    </row>
    <row r="47" spans="3:8" x14ac:dyDescent="0.25">
      <c r="C47" s="30"/>
      <c r="D47" s="30"/>
      <c r="G47" s="28" t="s">
        <v>48</v>
      </c>
      <c r="H47" s="39">
        <f>(H40-H46-H45)</f>
        <v>3764.5</v>
      </c>
    </row>
    <row r="48" spans="3:8" x14ac:dyDescent="0.25">
      <c r="C48" s="30"/>
      <c r="D48" s="30"/>
      <c r="G48" s="28" t="s">
        <v>89</v>
      </c>
      <c r="H48" s="39">
        <f>H44-H47</f>
        <v>660.5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7D08F-8FA8-4DE6-B003-9C50D4627A27}">
  <dimension ref="B3:H37"/>
  <sheetViews>
    <sheetView topLeftCell="A4" workbookViewId="0">
      <selection activeCell="J13" sqref="J13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5" max="15" width="10.5703125" bestFit="1" customWidth="1"/>
    <col min="16" max="16" width="22.42578125" bestFit="1" customWidth="1"/>
    <col min="17" max="17" width="12.140625" bestFit="1" customWidth="1"/>
  </cols>
  <sheetData>
    <row r="3" spans="2:8" x14ac:dyDescent="0.25">
      <c r="B3" s="85" t="s">
        <v>22</v>
      </c>
      <c r="C3" s="85"/>
      <c r="D3" s="85"/>
      <c r="E3" s="85"/>
      <c r="F3" s="85"/>
      <c r="G3" s="85"/>
      <c r="H3" s="85"/>
    </row>
    <row r="4" spans="2:8" x14ac:dyDescent="0.25">
      <c r="B4" s="85"/>
      <c r="C4" s="85"/>
      <c r="D4" s="85"/>
      <c r="E4" s="85"/>
      <c r="F4" s="85"/>
      <c r="G4" s="85"/>
      <c r="H4" s="85"/>
    </row>
    <row r="5" spans="2:8" x14ac:dyDescent="0.25">
      <c r="B5" s="86" t="s">
        <v>24</v>
      </c>
      <c r="C5" s="86"/>
      <c r="D5" s="86"/>
      <c r="F5" s="90" t="s">
        <v>25</v>
      </c>
      <c r="G5" s="90"/>
      <c r="H5" s="90"/>
    </row>
    <row r="6" spans="2:8" x14ac:dyDescent="0.25">
      <c r="B6" s="87" t="s">
        <v>26</v>
      </c>
      <c r="C6" s="88"/>
      <c r="D6" s="89"/>
      <c r="F6" s="87"/>
      <c r="G6" s="88"/>
      <c r="H6" s="89"/>
    </row>
    <row r="7" spans="2:8" x14ac:dyDescent="0.25">
      <c r="B7" s="10" t="s">
        <v>27</v>
      </c>
      <c r="C7" s="10"/>
      <c r="D7" s="38">
        <v>4725</v>
      </c>
      <c r="F7" s="28"/>
      <c r="G7" s="42" t="s">
        <v>29</v>
      </c>
      <c r="H7" s="59">
        <v>200</v>
      </c>
    </row>
    <row r="8" spans="2:8" x14ac:dyDescent="0.25">
      <c r="D8" s="40"/>
      <c r="F8" s="28"/>
      <c r="G8" s="42" t="s">
        <v>31</v>
      </c>
      <c r="H8" s="59">
        <v>235</v>
      </c>
    </row>
    <row r="9" spans="2:8" x14ac:dyDescent="0.25">
      <c r="B9" s="30"/>
      <c r="C9" s="30"/>
      <c r="D9" s="30"/>
      <c r="F9" s="28"/>
      <c r="G9" s="42" t="s">
        <v>33</v>
      </c>
      <c r="H9" s="59">
        <v>230</v>
      </c>
    </row>
    <row r="10" spans="2:8" x14ac:dyDescent="0.25">
      <c r="B10" s="30"/>
      <c r="C10" s="30"/>
      <c r="D10" s="30"/>
      <c r="F10" s="28"/>
      <c r="G10" s="42" t="s">
        <v>60</v>
      </c>
      <c r="H10" s="59">
        <v>70.099999999999994</v>
      </c>
    </row>
    <row r="11" spans="2:8" x14ac:dyDescent="0.25">
      <c r="B11" s="30"/>
      <c r="C11" s="30"/>
      <c r="D11" s="30"/>
      <c r="F11" s="28"/>
      <c r="G11" s="42" t="s">
        <v>90</v>
      </c>
      <c r="H11" s="59">
        <v>300</v>
      </c>
    </row>
    <row r="12" spans="2:8" x14ac:dyDescent="0.25">
      <c r="B12" s="30"/>
      <c r="C12" s="30"/>
      <c r="D12" s="30"/>
      <c r="F12" s="28"/>
      <c r="G12" s="42" t="s">
        <v>61</v>
      </c>
      <c r="H12" s="59"/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59"/>
    </row>
    <row r="15" spans="2:8" x14ac:dyDescent="0.25">
      <c r="B15" s="30"/>
      <c r="C15" s="30"/>
      <c r="D15" s="30"/>
      <c r="F15" s="28"/>
      <c r="G15" s="42"/>
      <c r="H15" s="42"/>
    </row>
    <row r="16" spans="2:8" x14ac:dyDescent="0.25">
      <c r="C16" s="30"/>
      <c r="D16" s="30"/>
      <c r="F16" s="28"/>
      <c r="G16" s="24" t="s">
        <v>11</v>
      </c>
      <c r="H16" s="38">
        <v>52</v>
      </c>
    </row>
    <row r="17" spans="3:8" x14ac:dyDescent="0.25">
      <c r="C17" s="30"/>
      <c r="D17" s="30"/>
      <c r="F17" s="28" t="s">
        <v>63</v>
      </c>
      <c r="G17" s="24" t="s">
        <v>40</v>
      </c>
      <c r="H17" s="41">
        <v>46.6</v>
      </c>
    </row>
    <row r="18" spans="3:8" x14ac:dyDescent="0.25">
      <c r="C18" s="30"/>
      <c r="D18" s="30"/>
      <c r="F18" s="28" t="s">
        <v>153</v>
      </c>
      <c r="G18" s="24" t="s">
        <v>106</v>
      </c>
      <c r="H18" s="41">
        <v>29.1</v>
      </c>
    </row>
    <row r="19" spans="3:8" x14ac:dyDescent="0.25">
      <c r="C19" s="30"/>
      <c r="D19" s="30"/>
      <c r="F19" s="28" t="s">
        <v>63</v>
      </c>
      <c r="G19" s="24" t="s">
        <v>107</v>
      </c>
      <c r="H19" s="41">
        <v>103.7</v>
      </c>
    </row>
    <row r="20" spans="3:8" x14ac:dyDescent="0.25">
      <c r="C20" s="30"/>
      <c r="D20" s="30"/>
      <c r="F20" s="28" t="s">
        <v>151</v>
      </c>
      <c r="G20" s="24" t="s">
        <v>96</v>
      </c>
      <c r="H20" s="38">
        <v>257.25</v>
      </c>
    </row>
    <row r="21" spans="3:8" x14ac:dyDescent="0.25">
      <c r="C21" s="30"/>
      <c r="D21" s="30"/>
      <c r="F21" s="28" t="s">
        <v>143</v>
      </c>
      <c r="G21" s="24" t="s">
        <v>112</v>
      </c>
      <c r="H21" s="38">
        <v>96.8</v>
      </c>
    </row>
    <row r="22" spans="3:8" x14ac:dyDescent="0.25">
      <c r="C22" s="30"/>
      <c r="D22" s="30"/>
      <c r="F22" s="28" t="s">
        <v>53</v>
      </c>
      <c r="G22" s="24" t="s">
        <v>145</v>
      </c>
      <c r="H22" s="38">
        <v>48.12</v>
      </c>
    </row>
    <row r="23" spans="3:8" x14ac:dyDescent="0.25">
      <c r="C23" s="30"/>
      <c r="D23" s="30"/>
      <c r="F23" s="28" t="s">
        <v>37</v>
      </c>
      <c r="G23" s="24" t="s">
        <v>123</v>
      </c>
      <c r="H23" s="38">
        <v>148.16</v>
      </c>
    </row>
    <row r="24" spans="3:8" x14ac:dyDescent="0.25">
      <c r="C24" s="30"/>
      <c r="D24" s="30"/>
      <c r="F24" s="28" t="s">
        <v>73</v>
      </c>
      <c r="G24" s="24" t="s">
        <v>126</v>
      </c>
      <c r="H24" s="38">
        <v>97.9</v>
      </c>
    </row>
    <row r="25" spans="3:8" x14ac:dyDescent="0.25">
      <c r="C25" s="30"/>
      <c r="D25" s="30"/>
      <c r="F25" s="28"/>
      <c r="G25" s="60" t="s">
        <v>54</v>
      </c>
      <c r="H25" s="59">
        <v>274.13</v>
      </c>
    </row>
    <row r="26" spans="3:8" x14ac:dyDescent="0.25">
      <c r="C26" s="30"/>
      <c r="D26" s="30"/>
      <c r="F26" s="28"/>
      <c r="G26" s="60" t="s">
        <v>136</v>
      </c>
      <c r="H26" s="59">
        <v>1901.79</v>
      </c>
    </row>
    <row r="27" spans="3:8" x14ac:dyDescent="0.25">
      <c r="C27" s="30"/>
      <c r="D27" s="30"/>
      <c r="F27" s="28"/>
      <c r="G27" s="60" t="s">
        <v>135</v>
      </c>
      <c r="H27" s="59">
        <v>622.83000000000004</v>
      </c>
    </row>
    <row r="28" spans="3:8" ht="17.25" x14ac:dyDescent="0.4">
      <c r="C28" s="30"/>
      <c r="D28" s="30"/>
      <c r="F28" s="1"/>
      <c r="G28" s="24"/>
      <c r="H28" s="47"/>
    </row>
    <row r="29" spans="3:8" x14ac:dyDescent="0.25">
      <c r="C29" s="30"/>
      <c r="D29" s="30"/>
      <c r="G29" s="1"/>
      <c r="H29" s="39">
        <f>SUM(H6:H28)</f>
        <v>4713.4799999999996</v>
      </c>
    </row>
    <row r="30" spans="3:8" x14ac:dyDescent="0.25">
      <c r="C30" s="30"/>
      <c r="D30" s="30"/>
      <c r="H30" s="40"/>
    </row>
    <row r="31" spans="3:8" x14ac:dyDescent="0.25">
      <c r="C31" s="30"/>
      <c r="D31" s="30"/>
      <c r="H31" s="40"/>
    </row>
    <row r="32" spans="3:8" x14ac:dyDescent="0.25">
      <c r="C32" s="30"/>
      <c r="D32" s="30"/>
      <c r="G32" s="28"/>
      <c r="H32" s="39"/>
    </row>
    <row r="33" spans="3:8" x14ac:dyDescent="0.25">
      <c r="C33" s="30"/>
      <c r="D33" s="30"/>
      <c r="G33" s="28" t="s">
        <v>47</v>
      </c>
      <c r="H33" s="39">
        <f>D7</f>
        <v>4725</v>
      </c>
    </row>
    <row r="34" spans="3:8" x14ac:dyDescent="0.25">
      <c r="C34" s="30"/>
      <c r="D34" s="30"/>
      <c r="G34" s="28" t="s">
        <v>71</v>
      </c>
      <c r="H34" s="39">
        <v>400</v>
      </c>
    </row>
    <row r="35" spans="3:8" x14ac:dyDescent="0.25">
      <c r="C35" s="30"/>
      <c r="D35" s="30"/>
      <c r="G35" s="28" t="s">
        <v>152</v>
      </c>
      <c r="H35" s="39">
        <v>371.39</v>
      </c>
    </row>
    <row r="36" spans="3:8" x14ac:dyDescent="0.25">
      <c r="C36" s="30"/>
      <c r="D36" s="30"/>
      <c r="G36" s="28" t="s">
        <v>48</v>
      </c>
      <c r="H36" s="39">
        <f>(H29-H35-H34)</f>
        <v>3942.0899999999992</v>
      </c>
    </row>
    <row r="37" spans="3:8" x14ac:dyDescent="0.25">
      <c r="C37" s="30"/>
      <c r="D37" s="30"/>
      <c r="G37" s="28" t="s">
        <v>89</v>
      </c>
      <c r="H37" s="39">
        <f>H33-H36</f>
        <v>782.91000000000076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1C11B-7C47-4C23-9648-488E2240BC32}">
  <dimension ref="C2:O39"/>
  <sheetViews>
    <sheetView workbookViewId="0">
      <selection activeCell="L12" sqref="L12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  <col min="14" max="14" width="17.28515625" bestFit="1" customWidth="1"/>
    <col min="17" max="17" width="10.7109375" bestFit="1" customWidth="1"/>
  </cols>
  <sheetData>
    <row r="2" spans="3:9" x14ac:dyDescent="0.25">
      <c r="C2" s="85" t="s">
        <v>22</v>
      </c>
      <c r="D2" s="85"/>
      <c r="E2" s="85"/>
      <c r="F2" s="85"/>
      <c r="G2" s="85"/>
      <c r="H2" s="85"/>
      <c r="I2" s="85"/>
    </row>
    <row r="3" spans="3:9" x14ac:dyDescent="0.25">
      <c r="C3" s="85"/>
      <c r="D3" s="85"/>
      <c r="E3" s="85"/>
      <c r="F3" s="85"/>
      <c r="G3" s="85"/>
      <c r="H3" s="85"/>
      <c r="I3" s="85"/>
    </row>
    <row r="4" spans="3:9" x14ac:dyDescent="0.25">
      <c r="C4" s="86" t="s">
        <v>24</v>
      </c>
      <c r="D4" s="86"/>
      <c r="E4" s="86"/>
      <c r="G4" s="90" t="s">
        <v>25</v>
      </c>
      <c r="H4" s="90"/>
      <c r="I4" s="90"/>
    </row>
    <row r="5" spans="3:9" x14ac:dyDescent="0.25">
      <c r="C5" s="87" t="s">
        <v>26</v>
      </c>
      <c r="D5" s="88"/>
      <c r="E5" s="89"/>
      <c r="G5" s="87"/>
      <c r="H5" s="88"/>
      <c r="I5" s="89"/>
    </row>
    <row r="6" spans="3:9" x14ac:dyDescent="0.25">
      <c r="C6" s="10" t="s">
        <v>27</v>
      </c>
      <c r="D6" s="10"/>
      <c r="E6" s="38">
        <v>4380</v>
      </c>
      <c r="G6" s="28"/>
      <c r="H6" s="42" t="s">
        <v>29</v>
      </c>
      <c r="I6" s="59">
        <v>200</v>
      </c>
    </row>
    <row r="7" spans="3:9" x14ac:dyDescent="0.25">
      <c r="E7" s="40"/>
      <c r="G7" s="28"/>
      <c r="H7" s="42" t="s">
        <v>31</v>
      </c>
      <c r="I7" s="59">
        <v>253</v>
      </c>
    </row>
    <row r="8" spans="3:9" x14ac:dyDescent="0.25">
      <c r="C8" s="30"/>
      <c r="D8" s="30"/>
      <c r="E8" s="30"/>
      <c r="G8" s="28"/>
      <c r="H8" s="42" t="s">
        <v>33</v>
      </c>
      <c r="I8" s="59">
        <v>230</v>
      </c>
    </row>
    <row r="9" spans="3:9" x14ac:dyDescent="0.25">
      <c r="C9" s="30"/>
      <c r="D9" s="30"/>
      <c r="E9" s="30"/>
      <c r="G9" s="28"/>
      <c r="H9" s="42" t="s">
        <v>60</v>
      </c>
      <c r="I9" s="59">
        <v>75.599999999999994</v>
      </c>
    </row>
    <row r="10" spans="3:9" x14ac:dyDescent="0.25">
      <c r="C10" s="30"/>
      <c r="D10" s="30"/>
      <c r="E10" s="30"/>
      <c r="G10" s="28"/>
      <c r="H10" s="42" t="s">
        <v>90</v>
      </c>
      <c r="I10" s="59">
        <v>100</v>
      </c>
    </row>
    <row r="11" spans="3:9" x14ac:dyDescent="0.25">
      <c r="C11" s="30"/>
      <c r="D11" s="30"/>
      <c r="E11" s="30"/>
      <c r="G11" s="28"/>
      <c r="H11" s="42"/>
      <c r="I11" s="59"/>
    </row>
    <row r="12" spans="3:9" x14ac:dyDescent="0.25">
      <c r="C12" s="30"/>
      <c r="D12" s="30"/>
      <c r="E12" s="30"/>
      <c r="G12" s="28"/>
      <c r="H12" s="42"/>
      <c r="I12" s="59"/>
    </row>
    <row r="13" spans="3:9" x14ac:dyDescent="0.25">
      <c r="C13" s="30"/>
      <c r="D13" s="30"/>
      <c r="E13" s="30"/>
      <c r="G13" s="28"/>
      <c r="H13" s="42"/>
      <c r="I13" s="38">
        <v>52</v>
      </c>
    </row>
    <row r="14" spans="3:9" x14ac:dyDescent="0.25">
      <c r="C14" s="30"/>
      <c r="D14" s="30"/>
      <c r="E14" s="30"/>
      <c r="G14" s="28" t="s">
        <v>37</v>
      </c>
      <c r="H14" s="24" t="s">
        <v>156</v>
      </c>
      <c r="I14" s="38">
        <v>19.899999999999999</v>
      </c>
    </row>
    <row r="15" spans="3:9" x14ac:dyDescent="0.25">
      <c r="C15" s="30"/>
      <c r="D15" s="30"/>
      <c r="E15" s="30"/>
      <c r="G15" s="28" t="s">
        <v>57</v>
      </c>
      <c r="H15" s="24" t="s">
        <v>157</v>
      </c>
      <c r="I15" s="38">
        <v>39</v>
      </c>
    </row>
    <row r="16" spans="3:9" x14ac:dyDescent="0.25">
      <c r="D16" s="30"/>
      <c r="E16" s="30"/>
      <c r="G16" s="28" t="s">
        <v>52</v>
      </c>
      <c r="H16" s="24" t="s">
        <v>40</v>
      </c>
      <c r="I16" s="38">
        <v>31.95</v>
      </c>
    </row>
    <row r="17" spans="4:15" x14ac:dyDescent="0.25">
      <c r="D17" s="30"/>
      <c r="E17" s="30"/>
      <c r="G17" s="28" t="s">
        <v>77</v>
      </c>
      <c r="H17" s="24" t="s">
        <v>40</v>
      </c>
      <c r="I17" s="41">
        <v>46.6</v>
      </c>
    </row>
    <row r="18" spans="4:15" x14ac:dyDescent="0.25">
      <c r="D18" s="30"/>
      <c r="E18" s="30"/>
      <c r="G18" s="28" t="s">
        <v>155</v>
      </c>
      <c r="H18" s="24" t="s">
        <v>106</v>
      </c>
      <c r="I18" s="41">
        <v>29.1</v>
      </c>
    </row>
    <row r="19" spans="4:15" x14ac:dyDescent="0.25">
      <c r="D19" s="30"/>
      <c r="E19" s="30"/>
      <c r="G19" s="28" t="s">
        <v>77</v>
      </c>
      <c r="H19" s="24" t="s">
        <v>107</v>
      </c>
      <c r="I19" s="41">
        <v>103.7</v>
      </c>
    </row>
    <row r="20" spans="4:15" x14ac:dyDescent="0.25">
      <c r="D20" s="30"/>
      <c r="E20" s="30"/>
      <c r="G20" s="28" t="s">
        <v>154</v>
      </c>
      <c r="H20" s="24" t="s">
        <v>96</v>
      </c>
      <c r="I20" s="38">
        <v>257.25</v>
      </c>
    </row>
    <row r="21" spans="4:15" x14ac:dyDescent="0.25">
      <c r="D21" s="30"/>
      <c r="E21" s="30"/>
      <c r="G21" s="28" t="s">
        <v>148</v>
      </c>
      <c r="H21" s="24" t="s">
        <v>112</v>
      </c>
      <c r="I21" s="38">
        <v>96.8</v>
      </c>
    </row>
    <row r="22" spans="4:15" x14ac:dyDescent="0.25">
      <c r="D22" s="30"/>
      <c r="E22" s="30"/>
      <c r="G22" s="28" t="s">
        <v>53</v>
      </c>
      <c r="H22" s="24" t="s">
        <v>145</v>
      </c>
      <c r="I22" s="38">
        <v>48.12</v>
      </c>
      <c r="O22" s="20"/>
    </row>
    <row r="23" spans="4:15" x14ac:dyDescent="0.25">
      <c r="D23" s="30"/>
      <c r="E23" s="30"/>
      <c r="G23" s="28" t="s">
        <v>52</v>
      </c>
      <c r="H23" s="24" t="s">
        <v>123</v>
      </c>
      <c r="I23" s="38">
        <v>148.16</v>
      </c>
      <c r="O23" s="20"/>
    </row>
    <row r="24" spans="4:15" x14ac:dyDescent="0.25">
      <c r="D24" s="30"/>
      <c r="E24" s="30"/>
      <c r="G24" s="28" t="s">
        <v>37</v>
      </c>
      <c r="H24" s="24" t="s">
        <v>126</v>
      </c>
      <c r="I24" s="38">
        <v>97.9</v>
      </c>
      <c r="O24" s="20"/>
    </row>
    <row r="25" spans="4:15" x14ac:dyDescent="0.25">
      <c r="D25" s="30"/>
      <c r="E25" s="30"/>
      <c r="G25" s="28"/>
      <c r="H25" s="60" t="s">
        <v>54</v>
      </c>
      <c r="I25" s="59">
        <v>318.20999999999998</v>
      </c>
      <c r="O25" s="20"/>
    </row>
    <row r="26" spans="4:15" x14ac:dyDescent="0.25">
      <c r="D26" s="30"/>
      <c r="E26" s="30"/>
      <c r="G26" s="28"/>
      <c r="H26" s="60" t="s">
        <v>136</v>
      </c>
      <c r="I26" s="59">
        <v>1420.93</v>
      </c>
      <c r="O26" s="20"/>
    </row>
    <row r="27" spans="4:15" x14ac:dyDescent="0.25">
      <c r="D27" s="30"/>
      <c r="E27" s="30"/>
      <c r="G27" s="28"/>
      <c r="H27" s="60" t="s">
        <v>135</v>
      </c>
      <c r="I27" s="59">
        <v>707</v>
      </c>
      <c r="M27" s="25"/>
      <c r="O27" s="20"/>
    </row>
    <row r="28" spans="4:15" ht="17.25" x14ac:dyDescent="0.4">
      <c r="D28" s="30"/>
      <c r="E28" s="30"/>
      <c r="G28" s="1"/>
      <c r="H28" s="24"/>
      <c r="I28" s="47"/>
      <c r="M28" s="25"/>
      <c r="O28" s="20"/>
    </row>
    <row r="29" spans="4:15" x14ac:dyDescent="0.25">
      <c r="D29" s="30"/>
      <c r="E29" s="30"/>
      <c r="H29" s="1"/>
      <c r="I29" s="39">
        <f>SUM(I5:I28)</f>
        <v>4275.22</v>
      </c>
      <c r="M29" s="25"/>
      <c r="O29" s="20"/>
    </row>
    <row r="30" spans="4:15" x14ac:dyDescent="0.25">
      <c r="D30" s="30"/>
      <c r="E30" s="30"/>
      <c r="I30" s="40"/>
      <c r="M30" s="25"/>
      <c r="O30" s="20"/>
    </row>
    <row r="31" spans="4:15" x14ac:dyDescent="0.25">
      <c r="D31" s="30"/>
      <c r="E31" s="30"/>
      <c r="I31" s="40"/>
      <c r="O31" s="20"/>
    </row>
    <row r="32" spans="4:15" x14ac:dyDescent="0.25">
      <c r="D32" s="30"/>
      <c r="E32" s="30"/>
      <c r="H32" s="28"/>
      <c r="I32" s="39"/>
      <c r="O32" s="20"/>
    </row>
    <row r="33" spans="4:15" x14ac:dyDescent="0.25">
      <c r="D33" s="30"/>
      <c r="E33" s="30"/>
      <c r="H33" s="28" t="s">
        <v>47</v>
      </c>
      <c r="I33" s="39">
        <f>E6</f>
        <v>4380</v>
      </c>
      <c r="O33" s="20"/>
    </row>
    <row r="34" spans="4:15" x14ac:dyDescent="0.25">
      <c r="D34" s="30"/>
      <c r="E34" s="30"/>
      <c r="H34" s="28" t="s">
        <v>71</v>
      </c>
      <c r="I34" s="39">
        <v>411.23</v>
      </c>
      <c r="O34" s="20"/>
    </row>
    <row r="35" spans="4:15" x14ac:dyDescent="0.25">
      <c r="D35" s="30"/>
      <c r="E35" s="30"/>
      <c r="H35" s="28" t="s">
        <v>152</v>
      </c>
      <c r="I35" s="39">
        <v>250.49</v>
      </c>
      <c r="O35" s="20"/>
    </row>
    <row r="36" spans="4:15" x14ac:dyDescent="0.25">
      <c r="D36" s="30"/>
      <c r="E36" s="30"/>
      <c r="H36" s="28" t="s">
        <v>48</v>
      </c>
      <c r="I36" s="39">
        <f>(I29-I35-I34)</f>
        <v>3613.5000000000005</v>
      </c>
      <c r="O36" s="20"/>
    </row>
    <row r="37" spans="4:15" x14ac:dyDescent="0.25">
      <c r="D37" s="30"/>
      <c r="E37" s="30"/>
      <c r="H37" s="28" t="s">
        <v>89</v>
      </c>
      <c r="I37" s="39">
        <f>I33-I36</f>
        <v>766.49999999999955</v>
      </c>
      <c r="O37" s="20"/>
    </row>
    <row r="38" spans="4:15" x14ac:dyDescent="0.25">
      <c r="O38" s="20"/>
    </row>
    <row r="39" spans="4:15" x14ac:dyDescent="0.25">
      <c r="O39" s="20"/>
    </row>
  </sheetData>
  <mergeCells count="5">
    <mergeCell ref="C2:I3"/>
    <mergeCell ref="C4:E4"/>
    <mergeCell ref="G4:I4"/>
    <mergeCell ref="C5:E5"/>
    <mergeCell ref="G5:I5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A8DF-1264-464E-A51F-3A8604E35452}">
  <dimension ref="B3:P38"/>
  <sheetViews>
    <sheetView topLeftCell="A3" workbookViewId="0">
      <selection activeCell="N14" sqref="N14:O14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3" spans="2:16" x14ac:dyDescent="0.25">
      <c r="B3" s="85" t="s">
        <v>22</v>
      </c>
      <c r="C3" s="85"/>
      <c r="D3" s="85"/>
      <c r="E3" s="85"/>
      <c r="F3" s="85"/>
      <c r="G3" s="85"/>
      <c r="H3" s="85"/>
    </row>
    <row r="4" spans="2:16" x14ac:dyDescent="0.25">
      <c r="B4" s="85"/>
      <c r="C4" s="85"/>
      <c r="D4" s="85"/>
      <c r="E4" s="85"/>
      <c r="F4" s="85"/>
      <c r="G4" s="85"/>
      <c r="H4" s="85"/>
    </row>
    <row r="5" spans="2:16" x14ac:dyDescent="0.25">
      <c r="B5" s="86" t="s">
        <v>24</v>
      </c>
      <c r="C5" s="86"/>
      <c r="D5" s="86"/>
      <c r="F5" s="90" t="s">
        <v>25</v>
      </c>
      <c r="G5" s="90"/>
      <c r="H5" s="90"/>
    </row>
    <row r="6" spans="2:16" x14ac:dyDescent="0.25">
      <c r="B6" s="87" t="s">
        <v>26</v>
      </c>
      <c r="C6" s="88"/>
      <c r="D6" s="89"/>
      <c r="F6" s="87"/>
      <c r="G6" s="88"/>
      <c r="H6" s="89"/>
    </row>
    <row r="7" spans="2:16" x14ac:dyDescent="0.25">
      <c r="B7" s="10" t="s">
        <v>27</v>
      </c>
      <c r="C7" s="10"/>
      <c r="D7" s="38">
        <v>4400</v>
      </c>
      <c r="F7" s="28"/>
      <c r="G7" s="42" t="s">
        <v>29</v>
      </c>
      <c r="H7" s="59">
        <v>200</v>
      </c>
    </row>
    <row r="8" spans="2:16" x14ac:dyDescent="0.25">
      <c r="D8" s="40"/>
      <c r="F8" s="28"/>
      <c r="G8" s="42" t="s">
        <v>31</v>
      </c>
      <c r="H8" s="59">
        <v>230</v>
      </c>
    </row>
    <row r="9" spans="2:16" x14ac:dyDescent="0.25">
      <c r="B9" s="30"/>
      <c r="C9" s="30"/>
      <c r="D9" s="30"/>
      <c r="F9" s="28"/>
      <c r="G9" s="42" t="s">
        <v>33</v>
      </c>
      <c r="H9" s="59">
        <v>230</v>
      </c>
    </row>
    <row r="10" spans="2:16" x14ac:dyDescent="0.25">
      <c r="B10" s="30"/>
      <c r="C10" s="30"/>
      <c r="D10" s="30"/>
      <c r="F10" s="28"/>
      <c r="G10" s="42" t="s">
        <v>60</v>
      </c>
      <c r="H10" s="59">
        <v>75.599999999999994</v>
      </c>
    </row>
    <row r="11" spans="2:16" x14ac:dyDescent="0.25">
      <c r="B11" s="30"/>
      <c r="C11" s="30"/>
      <c r="D11" s="30"/>
      <c r="F11" s="28"/>
      <c r="G11" s="42" t="s">
        <v>90</v>
      </c>
      <c r="H11" s="59">
        <v>200</v>
      </c>
    </row>
    <row r="12" spans="2:16" x14ac:dyDescent="0.25">
      <c r="B12" s="30"/>
      <c r="C12" s="30"/>
      <c r="D12" s="30"/>
      <c r="F12" s="28"/>
      <c r="G12" s="42"/>
      <c r="H12" s="59"/>
    </row>
    <row r="13" spans="2:16" x14ac:dyDescent="0.25">
      <c r="B13" s="30"/>
      <c r="C13" s="30"/>
      <c r="D13" s="30"/>
      <c r="F13" s="28"/>
      <c r="G13" s="42"/>
      <c r="H13" s="59"/>
    </row>
    <row r="14" spans="2:16" x14ac:dyDescent="0.25">
      <c r="B14" s="30"/>
      <c r="C14" s="30"/>
      <c r="D14" s="30"/>
      <c r="F14" s="28"/>
      <c r="G14" s="42"/>
      <c r="H14" s="38"/>
      <c r="P14" s="46"/>
    </row>
    <row r="15" spans="2:16" x14ac:dyDescent="0.25">
      <c r="B15" s="30"/>
      <c r="C15" s="30"/>
      <c r="D15" s="30"/>
      <c r="F15" s="28" t="s">
        <v>52</v>
      </c>
      <c r="G15" s="24" t="s">
        <v>156</v>
      </c>
      <c r="H15" s="38">
        <v>19.899999999999999</v>
      </c>
    </row>
    <row r="16" spans="2:16" hidden="1" x14ac:dyDescent="0.25">
      <c r="B16" s="30"/>
      <c r="C16" s="30"/>
      <c r="D16" s="30"/>
      <c r="F16" s="28"/>
      <c r="G16" s="24"/>
      <c r="H16" s="38"/>
    </row>
    <row r="17" spans="3:8" x14ac:dyDescent="0.25">
      <c r="C17" s="30"/>
      <c r="D17" s="30"/>
      <c r="F17" s="28" t="s">
        <v>63</v>
      </c>
      <c r="G17" s="24" t="s">
        <v>40</v>
      </c>
      <c r="H17" s="38">
        <v>31.95</v>
      </c>
    </row>
    <row r="18" spans="3:8" x14ac:dyDescent="0.25">
      <c r="C18" s="30"/>
      <c r="D18" s="30"/>
      <c r="F18" s="28" t="s">
        <v>72</v>
      </c>
      <c r="G18" s="24" t="s">
        <v>40</v>
      </c>
      <c r="H18" s="41">
        <v>46.6</v>
      </c>
    </row>
    <row r="19" spans="3:8" x14ac:dyDescent="0.25">
      <c r="C19" s="30"/>
      <c r="D19" s="30"/>
      <c r="F19" s="28" t="s">
        <v>158</v>
      </c>
      <c r="G19" s="24" t="s">
        <v>106</v>
      </c>
      <c r="H19" s="41">
        <v>29.1</v>
      </c>
    </row>
    <row r="20" spans="3:8" x14ac:dyDescent="0.25">
      <c r="C20" s="30"/>
      <c r="D20" s="30"/>
      <c r="F20" s="28" t="s">
        <v>72</v>
      </c>
      <c r="G20" s="24" t="s">
        <v>107</v>
      </c>
      <c r="H20" s="41">
        <v>103.7</v>
      </c>
    </row>
    <row r="21" spans="3:8" x14ac:dyDescent="0.25">
      <c r="C21" s="30"/>
      <c r="D21" s="30"/>
      <c r="F21" s="28" t="s">
        <v>159</v>
      </c>
      <c r="G21" s="24" t="s">
        <v>96</v>
      </c>
      <c r="H21" s="38">
        <v>257.25</v>
      </c>
    </row>
    <row r="22" spans="3:8" x14ac:dyDescent="0.25">
      <c r="C22" s="30"/>
      <c r="D22" s="30"/>
      <c r="F22" s="28" t="s">
        <v>151</v>
      </c>
      <c r="G22" s="24" t="s">
        <v>112</v>
      </c>
      <c r="H22" s="38">
        <v>96.8</v>
      </c>
    </row>
    <row r="23" spans="3:8" x14ac:dyDescent="0.25">
      <c r="C23" s="30"/>
      <c r="D23" s="30"/>
      <c r="F23" s="28" t="s">
        <v>53</v>
      </c>
      <c r="G23" s="24" t="s">
        <v>145</v>
      </c>
      <c r="H23" s="38">
        <v>48.12</v>
      </c>
    </row>
    <row r="24" spans="3:8" x14ac:dyDescent="0.25">
      <c r="C24" s="30"/>
      <c r="D24" s="30"/>
      <c r="F24" s="28" t="s">
        <v>63</v>
      </c>
      <c r="G24" s="24" t="s">
        <v>123</v>
      </c>
      <c r="H24" s="38">
        <v>148.16</v>
      </c>
    </row>
    <row r="25" spans="3:8" x14ac:dyDescent="0.25">
      <c r="C25" s="30"/>
      <c r="D25" s="30"/>
      <c r="F25" s="28" t="s">
        <v>52</v>
      </c>
      <c r="G25" s="24" t="s">
        <v>126</v>
      </c>
      <c r="H25" s="38">
        <v>97.9</v>
      </c>
    </row>
    <row r="26" spans="3:8" x14ac:dyDescent="0.25">
      <c r="C26" s="30"/>
      <c r="D26" s="30"/>
      <c r="F26" s="28"/>
      <c r="G26" s="60" t="s">
        <v>54</v>
      </c>
      <c r="H26" s="59">
        <v>342.78</v>
      </c>
    </row>
    <row r="27" spans="3:8" x14ac:dyDescent="0.25">
      <c r="C27" s="30"/>
      <c r="D27" s="30"/>
      <c r="F27" s="28"/>
      <c r="G27" s="60" t="s">
        <v>136</v>
      </c>
      <c r="H27" s="59">
        <v>1987.45</v>
      </c>
    </row>
    <row r="28" spans="3:8" x14ac:dyDescent="0.25">
      <c r="C28" s="30"/>
      <c r="D28" s="30"/>
      <c r="F28" s="28"/>
      <c r="G28" s="60" t="s">
        <v>135</v>
      </c>
      <c r="H28" s="59">
        <v>311.69</v>
      </c>
    </row>
    <row r="29" spans="3:8" ht="17.25" x14ac:dyDescent="0.4">
      <c r="C29" s="30"/>
      <c r="D29" s="30"/>
      <c r="F29" s="1"/>
      <c r="G29" s="24"/>
      <c r="H29" s="47"/>
    </row>
    <row r="30" spans="3:8" x14ac:dyDescent="0.25">
      <c r="C30" s="30"/>
      <c r="D30" s="30"/>
      <c r="G30" s="1"/>
      <c r="H30" s="39">
        <f>SUM(H6:H29)</f>
        <v>4456.9999999999991</v>
      </c>
    </row>
    <row r="31" spans="3:8" x14ac:dyDescent="0.25">
      <c r="C31" s="30"/>
      <c r="D31" s="30"/>
      <c r="H31" s="40"/>
    </row>
    <row r="32" spans="3:8" x14ac:dyDescent="0.25">
      <c r="C32" s="30"/>
      <c r="D32" s="30"/>
      <c r="H32" s="40"/>
    </row>
    <row r="33" spans="3:8" x14ac:dyDescent="0.25">
      <c r="C33" s="30"/>
      <c r="D33" s="30"/>
      <c r="G33" s="28"/>
      <c r="H33" s="39"/>
    </row>
    <row r="34" spans="3:8" x14ac:dyDescent="0.25">
      <c r="C34" s="30"/>
      <c r="D34" s="30"/>
      <c r="G34" s="28" t="s">
        <v>47</v>
      </c>
      <c r="H34" s="39">
        <f>D7</f>
        <v>4400</v>
      </c>
    </row>
    <row r="35" spans="3:8" x14ac:dyDescent="0.25">
      <c r="C35" s="30"/>
      <c r="D35" s="30"/>
      <c r="G35" s="28" t="s">
        <v>71</v>
      </c>
      <c r="H35" s="39">
        <v>549.58000000000004</v>
      </c>
    </row>
    <row r="36" spans="3:8" x14ac:dyDescent="0.25">
      <c r="C36" s="30"/>
      <c r="D36" s="30"/>
      <c r="G36" s="28" t="s">
        <v>152</v>
      </c>
      <c r="H36" s="39">
        <v>102.1</v>
      </c>
    </row>
    <row r="37" spans="3:8" x14ac:dyDescent="0.25">
      <c r="C37" s="30"/>
      <c r="D37" s="30"/>
      <c r="G37" s="28" t="s">
        <v>48</v>
      </c>
      <c r="H37" s="39">
        <f>(H30-H36-H35)</f>
        <v>3805.3199999999988</v>
      </c>
    </row>
    <row r="38" spans="3:8" x14ac:dyDescent="0.25">
      <c r="C38" s="30"/>
      <c r="D38" s="30"/>
      <c r="G38" s="28" t="s">
        <v>89</v>
      </c>
      <c r="H38" s="39">
        <f>H34-H37</f>
        <v>594.6800000000012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0965-6582-4814-859E-F01770D28DE8}">
  <dimension ref="B3:H38"/>
  <sheetViews>
    <sheetView workbookViewId="0">
      <selection activeCell="H24" sqref="H24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3" spans="2:8" x14ac:dyDescent="0.25">
      <c r="B3" s="85" t="s">
        <v>22</v>
      </c>
      <c r="C3" s="85"/>
      <c r="D3" s="85"/>
      <c r="E3" s="85"/>
      <c r="F3" s="85"/>
      <c r="G3" s="85"/>
      <c r="H3" s="85"/>
    </row>
    <row r="4" spans="2:8" x14ac:dyDescent="0.25">
      <c r="B4" s="85"/>
      <c r="C4" s="85"/>
      <c r="D4" s="85"/>
      <c r="E4" s="85"/>
      <c r="F4" s="85"/>
      <c r="G4" s="85"/>
      <c r="H4" s="85"/>
    </row>
    <row r="5" spans="2:8" x14ac:dyDescent="0.25">
      <c r="B5" s="86" t="s">
        <v>24</v>
      </c>
      <c r="C5" s="86"/>
      <c r="D5" s="86"/>
      <c r="F5" s="90" t="s">
        <v>25</v>
      </c>
      <c r="G5" s="90"/>
      <c r="H5" s="90"/>
    </row>
    <row r="6" spans="2:8" x14ac:dyDescent="0.25">
      <c r="B6" s="87" t="s">
        <v>26</v>
      </c>
      <c r="C6" s="88"/>
      <c r="D6" s="89"/>
      <c r="F6" s="87"/>
      <c r="G6" s="88"/>
      <c r="H6" s="89"/>
    </row>
    <row r="7" spans="2:8" x14ac:dyDescent="0.25">
      <c r="B7" s="10" t="s">
        <v>27</v>
      </c>
      <c r="C7" s="10"/>
      <c r="D7" s="38">
        <v>4700</v>
      </c>
      <c r="F7" s="28"/>
      <c r="G7" s="42" t="s">
        <v>29</v>
      </c>
      <c r="H7" s="59">
        <v>200</v>
      </c>
    </row>
    <row r="8" spans="2:8" x14ac:dyDescent="0.25">
      <c r="D8" s="40"/>
      <c r="F8" s="28"/>
      <c r="G8" s="42" t="s">
        <v>31</v>
      </c>
      <c r="H8" s="59">
        <v>230</v>
      </c>
    </row>
    <row r="9" spans="2:8" x14ac:dyDescent="0.25">
      <c r="B9" s="30"/>
      <c r="C9" s="30"/>
      <c r="D9" s="30"/>
      <c r="F9" s="28"/>
      <c r="G9" s="42" t="s">
        <v>33</v>
      </c>
      <c r="H9" s="59">
        <v>230</v>
      </c>
    </row>
    <row r="10" spans="2:8" x14ac:dyDescent="0.25">
      <c r="B10" s="30"/>
      <c r="C10" s="30"/>
      <c r="D10" s="30"/>
      <c r="F10" s="28"/>
      <c r="G10" s="42" t="s">
        <v>60</v>
      </c>
      <c r="H10" s="59">
        <v>75.599999999999994</v>
      </c>
    </row>
    <row r="11" spans="2:8" x14ac:dyDescent="0.25">
      <c r="B11" s="30"/>
      <c r="C11" s="30"/>
      <c r="D11" s="30"/>
      <c r="F11" s="28"/>
      <c r="G11" s="42" t="s">
        <v>90</v>
      </c>
      <c r="H11" s="59">
        <v>300</v>
      </c>
    </row>
    <row r="12" spans="2:8" x14ac:dyDescent="0.25">
      <c r="B12" s="30"/>
      <c r="C12" s="30"/>
      <c r="D12" s="30"/>
      <c r="F12" s="28"/>
      <c r="G12" s="42"/>
      <c r="H12" s="59"/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38"/>
    </row>
    <row r="15" spans="2:8" x14ac:dyDescent="0.25">
      <c r="B15" s="30"/>
      <c r="C15" s="30"/>
      <c r="D15" s="30"/>
      <c r="F15" s="28" t="s">
        <v>63</v>
      </c>
      <c r="G15" s="24" t="s">
        <v>156</v>
      </c>
      <c r="H15" s="38">
        <v>19.899999999999999</v>
      </c>
    </row>
    <row r="16" spans="2:8" hidden="1" x14ac:dyDescent="0.25">
      <c r="B16" s="30"/>
      <c r="C16" s="30"/>
      <c r="D16" s="30"/>
      <c r="F16" s="28"/>
      <c r="G16" s="24"/>
      <c r="H16" s="38"/>
    </row>
    <row r="17" spans="3:8" x14ac:dyDescent="0.25">
      <c r="C17" s="30"/>
      <c r="D17" s="30"/>
      <c r="F17" s="28" t="s">
        <v>77</v>
      </c>
      <c r="G17" s="24" t="s">
        <v>40</v>
      </c>
      <c r="H17" s="38">
        <v>31.95</v>
      </c>
    </row>
    <row r="18" spans="3:8" hidden="1" x14ac:dyDescent="0.25">
      <c r="C18" s="30"/>
      <c r="D18" s="30"/>
      <c r="F18" s="28"/>
      <c r="G18" s="24"/>
      <c r="H18" s="41"/>
    </row>
    <row r="19" spans="3:8" x14ac:dyDescent="0.25">
      <c r="C19" s="30"/>
      <c r="D19" s="30"/>
      <c r="F19" s="28" t="s">
        <v>160</v>
      </c>
      <c r="G19" s="24" t="s">
        <v>106</v>
      </c>
      <c r="H19" s="41">
        <v>29.1</v>
      </c>
    </row>
    <row r="20" spans="3:8" hidden="1" x14ac:dyDescent="0.25">
      <c r="C20" s="30"/>
      <c r="D20" s="30"/>
      <c r="F20" s="28"/>
      <c r="G20" s="24"/>
      <c r="H20" s="41"/>
    </row>
    <row r="21" spans="3:8" x14ac:dyDescent="0.25">
      <c r="C21" s="30"/>
      <c r="D21" s="30"/>
      <c r="F21" s="28" t="s">
        <v>161</v>
      </c>
      <c r="G21" s="24" t="s">
        <v>96</v>
      </c>
      <c r="H21" s="38">
        <v>257.25</v>
      </c>
    </row>
    <row r="22" spans="3:8" x14ac:dyDescent="0.25">
      <c r="C22" s="30"/>
      <c r="D22" s="30"/>
      <c r="F22" s="28" t="s">
        <v>154</v>
      </c>
      <c r="G22" s="24" t="s">
        <v>112</v>
      </c>
      <c r="H22" s="38">
        <v>96.8</v>
      </c>
    </row>
    <row r="23" spans="3:8" x14ac:dyDescent="0.25">
      <c r="C23" s="30"/>
      <c r="D23" s="30"/>
      <c r="F23" s="28" t="s">
        <v>64</v>
      </c>
      <c r="G23" s="24" t="s">
        <v>145</v>
      </c>
      <c r="H23" s="38">
        <v>48.12</v>
      </c>
    </row>
    <row r="24" spans="3:8" x14ac:dyDescent="0.25">
      <c r="C24" s="30"/>
      <c r="D24" s="30"/>
      <c r="F24" s="28" t="s">
        <v>77</v>
      </c>
      <c r="G24" s="24" t="s">
        <v>123</v>
      </c>
      <c r="H24" s="38">
        <v>148.16</v>
      </c>
    </row>
    <row r="25" spans="3:8" x14ac:dyDescent="0.25">
      <c r="C25" s="30"/>
      <c r="D25" s="30"/>
      <c r="F25" s="28" t="s">
        <v>63</v>
      </c>
      <c r="G25" s="24" t="s">
        <v>126</v>
      </c>
      <c r="H25" s="38">
        <v>97.9</v>
      </c>
    </row>
    <row r="26" spans="3:8" x14ac:dyDescent="0.25">
      <c r="C26" s="30"/>
      <c r="D26" s="30"/>
      <c r="F26" s="28"/>
      <c r="G26" s="60" t="s">
        <v>54</v>
      </c>
      <c r="H26" s="59">
        <v>268.68</v>
      </c>
    </row>
    <row r="27" spans="3:8" x14ac:dyDescent="0.25">
      <c r="C27" s="30"/>
      <c r="D27" s="30"/>
      <c r="F27" s="28"/>
      <c r="G27" s="60" t="s">
        <v>136</v>
      </c>
      <c r="H27" s="59">
        <v>40.14</v>
      </c>
    </row>
    <row r="28" spans="3:8" x14ac:dyDescent="0.25">
      <c r="C28" s="30"/>
      <c r="D28" s="30"/>
      <c r="F28" s="28"/>
      <c r="G28" s="60" t="s">
        <v>135</v>
      </c>
      <c r="H28" s="59">
        <v>31.88</v>
      </c>
    </row>
    <row r="29" spans="3:8" ht="17.25" x14ac:dyDescent="0.4">
      <c r="C29" s="30"/>
      <c r="D29" s="30"/>
      <c r="F29" s="1"/>
      <c r="G29" s="24"/>
      <c r="H29" s="47"/>
    </row>
    <row r="30" spans="3:8" x14ac:dyDescent="0.25">
      <c r="C30" s="30"/>
      <c r="D30" s="30"/>
      <c r="G30" s="1"/>
      <c r="H30" s="39">
        <f>SUM(H6:H29)</f>
        <v>2105.48</v>
      </c>
    </row>
    <row r="31" spans="3:8" x14ac:dyDescent="0.25">
      <c r="C31" s="30"/>
      <c r="D31" s="30"/>
      <c r="H31" s="40"/>
    </row>
    <row r="32" spans="3:8" x14ac:dyDescent="0.25">
      <c r="C32" s="30"/>
      <c r="D32" s="30"/>
      <c r="H32" s="40"/>
    </row>
    <row r="33" spans="3:8" x14ac:dyDescent="0.25">
      <c r="C33" s="30"/>
      <c r="D33" s="30"/>
      <c r="G33" s="28"/>
      <c r="H33" s="39"/>
    </row>
    <row r="34" spans="3:8" x14ac:dyDescent="0.25">
      <c r="C34" s="30"/>
      <c r="D34" s="30"/>
      <c r="G34" s="28" t="s">
        <v>47</v>
      </c>
      <c r="H34" s="39">
        <f>D7</f>
        <v>4700</v>
      </c>
    </row>
    <row r="35" spans="3:8" x14ac:dyDescent="0.25">
      <c r="C35" s="30"/>
      <c r="D35" s="30"/>
      <c r="G35" s="28" t="s">
        <v>71</v>
      </c>
      <c r="H35" s="39"/>
    </row>
    <row r="36" spans="3:8" x14ac:dyDescent="0.25">
      <c r="C36" s="30"/>
      <c r="D36" s="30"/>
      <c r="G36" s="28" t="s">
        <v>152</v>
      </c>
      <c r="H36" s="39">
        <v>352.1</v>
      </c>
    </row>
    <row r="37" spans="3:8" x14ac:dyDescent="0.25">
      <c r="C37" s="30"/>
      <c r="D37" s="30"/>
      <c r="G37" s="28" t="s">
        <v>48</v>
      </c>
      <c r="H37" s="39">
        <f>(H30-H36-H35)</f>
        <v>1753.38</v>
      </c>
    </row>
    <row r="38" spans="3:8" x14ac:dyDescent="0.25">
      <c r="C38" s="30"/>
      <c r="D38" s="30"/>
      <c r="G38" s="28" t="s">
        <v>89</v>
      </c>
      <c r="H38" s="39">
        <f>H34-H37</f>
        <v>2946.62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A88D5-4C31-4C00-8CBE-821AF3F83A3B}">
  <dimension ref="B3:P42"/>
  <sheetViews>
    <sheetView topLeftCell="A4" workbookViewId="0">
      <selection activeCell="P12" sqref="P12:P38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3" spans="2:16" x14ac:dyDescent="0.25">
      <c r="B3" s="85" t="s">
        <v>22</v>
      </c>
      <c r="C3" s="85"/>
      <c r="D3" s="85"/>
      <c r="E3" s="85"/>
      <c r="F3" s="85"/>
      <c r="G3" s="85"/>
      <c r="H3" s="85"/>
    </row>
    <row r="4" spans="2:16" x14ac:dyDescent="0.25">
      <c r="B4" s="85"/>
      <c r="C4" s="85"/>
      <c r="D4" s="85"/>
      <c r="E4" s="85"/>
      <c r="F4" s="85"/>
      <c r="G4" s="85"/>
      <c r="H4" s="85"/>
    </row>
    <row r="5" spans="2:16" x14ac:dyDescent="0.25">
      <c r="B5" s="86" t="s">
        <v>24</v>
      </c>
      <c r="C5" s="86"/>
      <c r="D5" s="86"/>
      <c r="F5" s="90" t="s">
        <v>25</v>
      </c>
      <c r="G5" s="90"/>
      <c r="H5" s="90"/>
    </row>
    <row r="6" spans="2:16" x14ac:dyDescent="0.25">
      <c r="B6" s="87" t="s">
        <v>26</v>
      </c>
      <c r="C6" s="88"/>
      <c r="D6" s="89"/>
      <c r="F6" s="87"/>
      <c r="G6" s="88"/>
      <c r="H6" s="89"/>
    </row>
    <row r="7" spans="2:16" x14ac:dyDescent="0.25">
      <c r="B7" s="10" t="s">
        <v>27</v>
      </c>
      <c r="C7" s="10"/>
      <c r="D7" s="38">
        <v>4600</v>
      </c>
      <c r="F7" s="28"/>
      <c r="G7" s="42" t="s">
        <v>29</v>
      </c>
      <c r="H7" s="59">
        <v>200</v>
      </c>
    </row>
    <row r="8" spans="2:16" x14ac:dyDescent="0.25">
      <c r="D8" s="40"/>
      <c r="F8" s="28"/>
      <c r="G8" s="42" t="s">
        <v>31</v>
      </c>
      <c r="H8" s="59">
        <v>290</v>
      </c>
    </row>
    <row r="9" spans="2:16" x14ac:dyDescent="0.25">
      <c r="B9" s="30"/>
      <c r="C9" s="30"/>
      <c r="D9" s="30"/>
      <c r="F9" s="28"/>
      <c r="G9" s="42" t="s">
        <v>33</v>
      </c>
      <c r="H9" s="59">
        <v>230</v>
      </c>
    </row>
    <row r="10" spans="2:16" x14ac:dyDescent="0.25">
      <c r="B10" s="30"/>
      <c r="C10" s="30"/>
      <c r="D10" s="30"/>
      <c r="F10" s="28"/>
      <c r="G10" s="42" t="s">
        <v>60</v>
      </c>
      <c r="H10" s="59">
        <v>75.599999999999994</v>
      </c>
    </row>
    <row r="11" spans="2:16" x14ac:dyDescent="0.25">
      <c r="B11" s="30"/>
      <c r="C11" s="30"/>
      <c r="D11" s="30"/>
      <c r="F11" s="28"/>
      <c r="G11" s="42" t="s">
        <v>90</v>
      </c>
      <c r="H11" s="59" t="s">
        <v>69</v>
      </c>
    </row>
    <row r="12" spans="2:16" x14ac:dyDescent="0.25">
      <c r="B12" s="30"/>
      <c r="C12" s="30"/>
      <c r="D12" s="30"/>
      <c r="F12" s="28"/>
      <c r="G12" s="42"/>
      <c r="H12" s="59"/>
      <c r="P12" s="62" t="s">
        <v>71</v>
      </c>
    </row>
    <row r="13" spans="2:16" x14ac:dyDescent="0.25">
      <c r="B13" s="30"/>
      <c r="C13" s="30"/>
      <c r="D13" s="30"/>
      <c r="F13" s="28"/>
      <c r="G13" s="42"/>
      <c r="H13" s="59"/>
      <c r="P13" s="63">
        <v>17.89</v>
      </c>
    </row>
    <row r="14" spans="2:16" x14ac:dyDescent="0.25">
      <c r="B14" s="30"/>
      <c r="C14" s="30"/>
      <c r="D14" s="30"/>
      <c r="F14" s="28"/>
      <c r="G14" s="42"/>
      <c r="H14" s="38"/>
      <c r="P14" s="63">
        <v>42.7</v>
      </c>
    </row>
    <row r="15" spans="2:16" x14ac:dyDescent="0.25">
      <c r="B15" s="30"/>
      <c r="C15" s="30"/>
      <c r="D15" s="30"/>
      <c r="F15" s="28"/>
      <c r="G15" s="24"/>
      <c r="H15" s="38"/>
      <c r="P15" s="63">
        <v>24</v>
      </c>
    </row>
    <row r="16" spans="2:16" ht="15" hidden="1" customHeight="1" x14ac:dyDescent="0.25">
      <c r="B16" s="30"/>
      <c r="C16" s="30"/>
      <c r="D16" s="30"/>
      <c r="F16" s="28"/>
      <c r="G16" s="24"/>
      <c r="H16" s="38"/>
      <c r="P16" s="63"/>
    </row>
    <row r="17" spans="3:16" x14ac:dyDescent="0.25">
      <c r="C17" s="30"/>
      <c r="D17" s="30"/>
      <c r="F17" s="28" t="s">
        <v>72</v>
      </c>
      <c r="G17" s="24" t="s">
        <v>40</v>
      </c>
      <c r="H17" s="38">
        <v>31.95</v>
      </c>
      <c r="P17" s="63">
        <v>115.28</v>
      </c>
    </row>
    <row r="18" spans="3:16" ht="15" hidden="1" customHeight="1" x14ac:dyDescent="0.25">
      <c r="C18" s="30"/>
      <c r="D18" s="30"/>
      <c r="F18" s="28"/>
      <c r="G18" s="24"/>
      <c r="H18" s="41"/>
      <c r="P18" s="63"/>
    </row>
    <row r="19" spans="3:16" x14ac:dyDescent="0.25">
      <c r="C19" s="30"/>
      <c r="D19" s="30"/>
      <c r="F19" s="28" t="s">
        <v>162</v>
      </c>
      <c r="G19" s="24" t="s">
        <v>106</v>
      </c>
      <c r="H19" s="41">
        <v>29.1</v>
      </c>
      <c r="P19" s="63">
        <v>50</v>
      </c>
    </row>
    <row r="20" spans="3:16" ht="15" hidden="1" customHeight="1" x14ac:dyDescent="0.25">
      <c r="C20" s="30"/>
      <c r="D20" s="30"/>
      <c r="F20" s="28"/>
      <c r="G20" s="24"/>
      <c r="H20" s="41"/>
      <c r="P20" s="63"/>
    </row>
    <row r="21" spans="3:16" x14ac:dyDescent="0.25">
      <c r="C21" s="30"/>
      <c r="D21" s="30"/>
      <c r="F21" s="28" t="s">
        <v>163</v>
      </c>
      <c r="G21" s="24" t="s">
        <v>96</v>
      </c>
      <c r="H21" s="38">
        <v>257.25</v>
      </c>
      <c r="P21" s="63">
        <v>31</v>
      </c>
    </row>
    <row r="22" spans="3:16" x14ac:dyDescent="0.25">
      <c r="C22" s="30"/>
      <c r="D22" s="30"/>
      <c r="F22" s="28" t="s">
        <v>159</v>
      </c>
      <c r="G22" s="24" t="s">
        <v>112</v>
      </c>
      <c r="H22" s="38">
        <v>96.8</v>
      </c>
      <c r="P22" s="63">
        <v>169.85</v>
      </c>
    </row>
    <row r="23" spans="3:16" x14ac:dyDescent="0.25">
      <c r="C23" s="30"/>
      <c r="D23" s="30"/>
      <c r="F23" s="28" t="s">
        <v>84</v>
      </c>
      <c r="G23" s="24" t="s">
        <v>145</v>
      </c>
      <c r="H23" s="38">
        <v>48.12</v>
      </c>
      <c r="P23" s="63">
        <v>26.04</v>
      </c>
    </row>
    <row r="24" spans="3:16" x14ac:dyDescent="0.25">
      <c r="C24" s="30"/>
      <c r="D24" s="30"/>
      <c r="F24" s="28" t="s">
        <v>77</v>
      </c>
      <c r="G24" s="24" t="s">
        <v>123</v>
      </c>
      <c r="H24" s="38">
        <v>148.16</v>
      </c>
      <c r="P24" s="63">
        <v>37.69</v>
      </c>
    </row>
    <row r="25" spans="3:16" x14ac:dyDescent="0.25">
      <c r="C25" s="30"/>
      <c r="D25" s="30"/>
      <c r="F25" s="28" t="s">
        <v>77</v>
      </c>
      <c r="G25" s="24" t="s">
        <v>126</v>
      </c>
      <c r="H25" s="38">
        <v>97.9</v>
      </c>
      <c r="P25" s="63">
        <v>50.14</v>
      </c>
    </row>
    <row r="26" spans="3:16" x14ac:dyDescent="0.25">
      <c r="C26" s="30"/>
      <c r="D26" s="30"/>
      <c r="F26" s="28" t="s">
        <v>65</v>
      </c>
      <c r="G26" s="24" t="s">
        <v>166</v>
      </c>
      <c r="H26" s="38">
        <v>117.95</v>
      </c>
      <c r="P26" s="63">
        <v>132.16999999999999</v>
      </c>
    </row>
    <row r="27" spans="3:16" x14ac:dyDescent="0.25">
      <c r="C27" s="30"/>
      <c r="D27" s="30"/>
      <c r="F27" s="28"/>
      <c r="G27" s="60" t="s">
        <v>54</v>
      </c>
      <c r="H27" s="59">
        <v>546.17999999999995</v>
      </c>
    </row>
    <row r="28" spans="3:16" x14ac:dyDescent="0.25">
      <c r="C28" s="30"/>
      <c r="D28" s="30"/>
      <c r="F28" s="28"/>
      <c r="G28" s="60" t="s">
        <v>164</v>
      </c>
      <c r="H28" s="59">
        <v>331.9</v>
      </c>
    </row>
    <row r="29" spans="3:16" x14ac:dyDescent="0.25">
      <c r="C29" s="30"/>
      <c r="D29" s="30"/>
      <c r="F29" s="28"/>
      <c r="G29" s="60" t="s">
        <v>165</v>
      </c>
      <c r="H29" s="59">
        <v>251.96</v>
      </c>
    </row>
    <row r="30" spans="3:16" x14ac:dyDescent="0.25">
      <c r="C30" s="30"/>
      <c r="D30" s="30"/>
      <c r="F30" s="28"/>
      <c r="G30" s="60" t="s">
        <v>167</v>
      </c>
      <c r="H30" s="59">
        <v>0</v>
      </c>
    </row>
    <row r="31" spans="3:16" x14ac:dyDescent="0.25">
      <c r="C31" s="30"/>
      <c r="D31" s="30"/>
      <c r="F31" s="28"/>
      <c r="G31" s="60" t="s">
        <v>136</v>
      </c>
      <c r="H31" s="59">
        <v>1346.95</v>
      </c>
    </row>
    <row r="32" spans="3:16" x14ac:dyDescent="0.25">
      <c r="C32" s="30"/>
      <c r="D32" s="30"/>
      <c r="F32" s="28"/>
      <c r="G32" s="60" t="s">
        <v>135</v>
      </c>
      <c r="H32" s="59">
        <v>749.93</v>
      </c>
    </row>
    <row r="33" spans="3:16" ht="17.25" x14ac:dyDescent="0.4">
      <c r="C33" s="30"/>
      <c r="D33" s="30"/>
      <c r="F33" s="1"/>
      <c r="G33" s="24"/>
      <c r="H33" s="47"/>
    </row>
    <row r="34" spans="3:16" x14ac:dyDescent="0.25">
      <c r="C34" s="30"/>
      <c r="D34" s="30"/>
      <c r="G34" s="1"/>
      <c r="H34" s="39">
        <f>SUM(H6:H33)</f>
        <v>4849.7500000000009</v>
      </c>
      <c r="P34" s="20">
        <f>SUM(P13:P33)</f>
        <v>696.76</v>
      </c>
    </row>
    <row r="35" spans="3:16" x14ac:dyDescent="0.25">
      <c r="C35" s="30"/>
      <c r="D35" s="30"/>
      <c r="H35" s="40"/>
    </row>
    <row r="36" spans="3:16" x14ac:dyDescent="0.25">
      <c r="C36" s="30"/>
      <c r="D36" s="30"/>
      <c r="H36" s="40"/>
    </row>
    <row r="37" spans="3:16" x14ac:dyDescent="0.25">
      <c r="C37" s="30"/>
      <c r="D37" s="30"/>
      <c r="G37" s="28"/>
      <c r="H37" s="39"/>
    </row>
    <row r="38" spans="3:16" x14ac:dyDescent="0.25">
      <c r="C38" s="30"/>
      <c r="D38" s="30"/>
      <c r="G38" s="28" t="s">
        <v>47</v>
      </c>
      <c r="H38" s="39">
        <f>D7</f>
        <v>4600</v>
      </c>
    </row>
    <row r="39" spans="3:16" x14ac:dyDescent="0.25">
      <c r="C39" s="30"/>
      <c r="D39" s="30"/>
      <c r="G39" s="28" t="s">
        <v>71</v>
      </c>
      <c r="H39" s="39">
        <v>696.76</v>
      </c>
    </row>
    <row r="40" spans="3:16" x14ac:dyDescent="0.25">
      <c r="C40" s="30"/>
      <c r="D40" s="30"/>
      <c r="G40" s="28" t="s">
        <v>152</v>
      </c>
      <c r="H40" s="39"/>
    </row>
    <row r="41" spans="3:16" x14ac:dyDescent="0.25">
      <c r="C41" s="30"/>
      <c r="D41" s="30"/>
      <c r="G41" s="28" t="s">
        <v>48</v>
      </c>
      <c r="H41" s="39">
        <f>(H34-H40-H39)</f>
        <v>4152.9900000000007</v>
      </c>
    </row>
    <row r="42" spans="3:16" x14ac:dyDescent="0.25">
      <c r="C42" s="30"/>
      <c r="D42" s="30"/>
      <c r="G42" s="28" t="s">
        <v>89</v>
      </c>
      <c r="H42" s="39">
        <f>H38-H41</f>
        <v>447.00999999999931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CC23-F670-4D28-AA89-0E84E6051949}">
  <dimension ref="B2:R39"/>
  <sheetViews>
    <sheetView workbookViewId="0">
      <selection activeCell="H11" sqref="H1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14" x14ac:dyDescent="0.25">
      <c r="B2" s="85" t="s">
        <v>22</v>
      </c>
      <c r="C2" s="85"/>
      <c r="D2" s="85"/>
      <c r="E2" s="85"/>
      <c r="F2" s="85"/>
      <c r="G2" s="85"/>
      <c r="H2" s="85"/>
    </row>
    <row r="3" spans="2:14" x14ac:dyDescent="0.25">
      <c r="B3" s="85"/>
      <c r="C3" s="85"/>
      <c r="D3" s="85"/>
      <c r="E3" s="85"/>
      <c r="F3" s="85"/>
      <c r="G3" s="85"/>
      <c r="H3" s="85"/>
    </row>
    <row r="4" spans="2:14" x14ac:dyDescent="0.25">
      <c r="B4" s="86" t="s">
        <v>24</v>
      </c>
      <c r="C4" s="86"/>
      <c r="D4" s="86"/>
      <c r="F4" s="90" t="s">
        <v>25</v>
      </c>
      <c r="G4" s="90"/>
      <c r="H4" s="90"/>
    </row>
    <row r="5" spans="2:14" x14ac:dyDescent="0.25">
      <c r="B5" s="87" t="s">
        <v>26</v>
      </c>
      <c r="C5" s="88"/>
      <c r="D5" s="89"/>
      <c r="F5" s="87"/>
      <c r="G5" s="88"/>
      <c r="H5" s="89"/>
    </row>
    <row r="6" spans="2:14" x14ac:dyDescent="0.25">
      <c r="B6" s="10" t="s">
        <v>27</v>
      </c>
      <c r="C6" s="10"/>
      <c r="D6" s="38">
        <v>4100</v>
      </c>
      <c r="F6" s="28"/>
      <c r="G6" s="42" t="s">
        <v>29</v>
      </c>
      <c r="H6" s="59">
        <v>290</v>
      </c>
      <c r="I6" s="64"/>
    </row>
    <row r="7" spans="2:14" x14ac:dyDescent="0.25">
      <c r="D7" s="40"/>
      <c r="F7" s="28"/>
      <c r="G7" s="42" t="s">
        <v>31</v>
      </c>
      <c r="H7" s="59">
        <v>320</v>
      </c>
      <c r="I7" s="64"/>
    </row>
    <row r="8" spans="2:14" x14ac:dyDescent="0.25">
      <c r="B8" s="30"/>
      <c r="C8" s="30"/>
      <c r="D8" s="30"/>
      <c r="F8" s="28"/>
      <c r="G8" s="42" t="s">
        <v>33</v>
      </c>
      <c r="H8" s="59">
        <v>230</v>
      </c>
      <c r="I8" s="64"/>
      <c r="N8" s="62" t="s">
        <v>71</v>
      </c>
    </row>
    <row r="9" spans="2:14" x14ac:dyDescent="0.25">
      <c r="B9" s="30"/>
      <c r="C9" s="30"/>
      <c r="D9" s="30"/>
      <c r="F9" s="28"/>
      <c r="G9" s="42" t="s">
        <v>60</v>
      </c>
      <c r="H9" s="59">
        <v>75.599999999999994</v>
      </c>
      <c r="I9" s="64"/>
      <c r="N9" s="63">
        <v>65.900000000000006</v>
      </c>
    </row>
    <row r="10" spans="2:14" x14ac:dyDescent="0.25">
      <c r="B10" s="30"/>
      <c r="C10" s="30"/>
      <c r="D10" s="30"/>
      <c r="F10" s="28"/>
      <c r="G10" s="42" t="s">
        <v>90</v>
      </c>
      <c r="H10" s="59">
        <v>100</v>
      </c>
      <c r="I10" s="64"/>
      <c r="N10" s="63">
        <v>54.4</v>
      </c>
    </row>
    <row r="11" spans="2:14" x14ac:dyDescent="0.25">
      <c r="B11" s="30"/>
      <c r="C11" s="30"/>
      <c r="D11" s="30"/>
      <c r="F11" s="28"/>
      <c r="G11" s="42"/>
      <c r="H11" s="59"/>
      <c r="N11" s="63">
        <v>184.38</v>
      </c>
    </row>
    <row r="12" spans="2:14" x14ac:dyDescent="0.25">
      <c r="B12" s="30"/>
      <c r="C12" s="30"/>
      <c r="D12" s="30"/>
      <c r="F12" s="28"/>
      <c r="G12" s="42"/>
      <c r="H12" s="59"/>
      <c r="N12" s="63">
        <v>75</v>
      </c>
    </row>
    <row r="13" spans="2:14" hidden="1" x14ac:dyDescent="0.25">
      <c r="B13" s="30"/>
      <c r="C13" s="30"/>
      <c r="D13" s="30"/>
      <c r="F13" s="28"/>
      <c r="G13" s="42"/>
      <c r="H13" s="38"/>
      <c r="N13" s="63"/>
    </row>
    <row r="14" spans="2:14" hidden="1" x14ac:dyDescent="0.25">
      <c r="B14" s="30"/>
      <c r="C14" s="30"/>
      <c r="D14" s="30"/>
      <c r="F14" s="28"/>
      <c r="G14" s="24"/>
      <c r="H14" s="38"/>
      <c r="N14" s="63"/>
    </row>
    <row r="15" spans="2:14" hidden="1" x14ac:dyDescent="0.25">
      <c r="B15" s="30"/>
      <c r="C15" s="30"/>
      <c r="D15" s="30"/>
      <c r="F15" s="28"/>
      <c r="G15" s="24"/>
      <c r="H15" s="38"/>
      <c r="N15" s="63"/>
    </row>
    <row r="16" spans="2:14" x14ac:dyDescent="0.25">
      <c r="C16" s="30"/>
      <c r="D16" s="30"/>
      <c r="F16" s="28"/>
      <c r="G16" s="24"/>
      <c r="H16" s="38"/>
      <c r="N16" s="63">
        <v>108.75</v>
      </c>
    </row>
    <row r="17" spans="3:18" x14ac:dyDescent="0.25">
      <c r="C17" s="30"/>
      <c r="D17" s="30"/>
      <c r="F17" s="28" t="s">
        <v>168</v>
      </c>
      <c r="G17" s="24" t="s">
        <v>106</v>
      </c>
      <c r="H17" s="41">
        <v>29.1</v>
      </c>
      <c r="I17" s="64"/>
      <c r="N17" s="63">
        <v>234.57</v>
      </c>
    </row>
    <row r="18" spans="3:18" x14ac:dyDescent="0.25">
      <c r="C18" s="30"/>
      <c r="D18" s="30"/>
      <c r="F18" s="28" t="s">
        <v>169</v>
      </c>
      <c r="G18" s="24" t="s">
        <v>96</v>
      </c>
      <c r="H18" s="38">
        <v>257.25</v>
      </c>
      <c r="I18" s="64"/>
      <c r="N18" s="63">
        <v>73.59</v>
      </c>
    </row>
    <row r="19" spans="3:18" x14ac:dyDescent="0.25">
      <c r="C19" s="30"/>
      <c r="D19" s="30"/>
      <c r="F19" s="28" t="s">
        <v>161</v>
      </c>
      <c r="G19" s="24" t="s">
        <v>112</v>
      </c>
      <c r="H19" s="38">
        <v>96.8</v>
      </c>
      <c r="I19" s="64"/>
      <c r="N19" s="63">
        <v>11.7</v>
      </c>
    </row>
    <row r="20" spans="3:18" x14ac:dyDescent="0.25">
      <c r="C20" s="30"/>
      <c r="D20" s="30"/>
      <c r="F20" s="28" t="s">
        <v>73</v>
      </c>
      <c r="G20" s="24" t="s">
        <v>145</v>
      </c>
      <c r="H20" s="38">
        <v>48.12</v>
      </c>
      <c r="I20" s="64"/>
      <c r="N20" s="63">
        <v>11.5</v>
      </c>
    </row>
    <row r="21" spans="3:18" x14ac:dyDescent="0.25">
      <c r="C21" s="30"/>
      <c r="D21" s="30"/>
      <c r="F21" s="28" t="s">
        <v>72</v>
      </c>
      <c r="G21" s="24" t="s">
        <v>123</v>
      </c>
      <c r="H21" s="38">
        <v>148.16</v>
      </c>
      <c r="I21" s="64"/>
      <c r="N21" s="63">
        <v>96.49</v>
      </c>
    </row>
    <row r="22" spans="3:18" x14ac:dyDescent="0.25">
      <c r="C22" s="30"/>
      <c r="D22" s="30"/>
      <c r="F22" s="28" t="s">
        <v>72</v>
      </c>
      <c r="G22" s="24" t="s">
        <v>126</v>
      </c>
      <c r="H22" s="38">
        <v>97.9</v>
      </c>
      <c r="I22" s="64"/>
      <c r="N22" s="63"/>
    </row>
    <row r="23" spans="3:18" x14ac:dyDescent="0.25">
      <c r="C23" s="30"/>
      <c r="D23" s="30"/>
      <c r="F23" s="28" t="s">
        <v>74</v>
      </c>
      <c r="G23" s="24" t="s">
        <v>166</v>
      </c>
      <c r="H23" s="38">
        <v>117.95</v>
      </c>
      <c r="I23" s="64"/>
      <c r="R23" s="49"/>
    </row>
    <row r="24" spans="3:18" x14ac:dyDescent="0.25">
      <c r="C24" s="30"/>
      <c r="D24" s="30"/>
      <c r="F24" s="28"/>
      <c r="G24" s="60" t="s">
        <v>54</v>
      </c>
      <c r="H24" s="59">
        <v>426.17</v>
      </c>
      <c r="I24" s="64"/>
    </row>
    <row r="25" spans="3:18" x14ac:dyDescent="0.25">
      <c r="C25" s="30"/>
      <c r="D25" s="30"/>
      <c r="F25" s="28"/>
      <c r="G25" s="60" t="s">
        <v>164</v>
      </c>
      <c r="H25" s="59">
        <v>152.75</v>
      </c>
      <c r="I25" s="64"/>
      <c r="P25" s="49"/>
    </row>
    <row r="26" spans="3:18" x14ac:dyDescent="0.25">
      <c r="C26" s="30"/>
      <c r="D26" s="30"/>
      <c r="F26" s="28"/>
      <c r="G26" s="60" t="s">
        <v>165</v>
      </c>
      <c r="H26" s="59">
        <v>292.76</v>
      </c>
      <c r="I26" s="64"/>
    </row>
    <row r="27" spans="3:18" x14ac:dyDescent="0.25">
      <c r="C27" s="30"/>
      <c r="D27" s="30"/>
      <c r="F27" s="28"/>
      <c r="G27" s="60" t="s">
        <v>167</v>
      </c>
      <c r="H27" s="59">
        <v>54</v>
      </c>
      <c r="I27" s="64"/>
    </row>
    <row r="28" spans="3:18" x14ac:dyDescent="0.25">
      <c r="C28" s="30"/>
      <c r="D28" s="30"/>
      <c r="F28" s="28"/>
      <c r="G28" s="60" t="s">
        <v>136</v>
      </c>
      <c r="H28" s="59">
        <v>2247.3200000000002</v>
      </c>
      <c r="I28" s="64"/>
    </row>
    <row r="29" spans="3:18" x14ac:dyDescent="0.25">
      <c r="C29" s="30"/>
      <c r="D29" s="30"/>
      <c r="F29" s="28"/>
      <c r="G29" s="60" t="s">
        <v>135</v>
      </c>
      <c r="H29" s="59">
        <v>349.36</v>
      </c>
      <c r="I29" s="64"/>
    </row>
    <row r="30" spans="3:18" ht="17.25" x14ac:dyDescent="0.4">
      <c r="C30" s="30"/>
      <c r="D30" s="30"/>
      <c r="F30" s="1"/>
      <c r="G30" s="24"/>
      <c r="H30" s="47"/>
      <c r="N30" s="20">
        <f>SUM(N9:N29)</f>
        <v>916.28000000000009</v>
      </c>
    </row>
    <row r="31" spans="3:18" x14ac:dyDescent="0.25">
      <c r="C31" s="30"/>
      <c r="D31" s="30"/>
      <c r="G31" s="1"/>
      <c r="H31" s="39">
        <f>SUM(H5:H30)</f>
        <v>5333.2400000000007</v>
      </c>
    </row>
    <row r="32" spans="3:18" x14ac:dyDescent="0.25">
      <c r="C32" s="30"/>
      <c r="D32" s="30"/>
      <c r="H32" s="40"/>
    </row>
    <row r="33" spans="3:8" x14ac:dyDescent="0.25">
      <c r="C33" s="30"/>
      <c r="D33" s="30"/>
      <c r="H33" s="40"/>
    </row>
    <row r="34" spans="3:8" x14ac:dyDescent="0.25">
      <c r="C34" s="30"/>
      <c r="D34" s="30"/>
      <c r="G34" s="28"/>
      <c r="H34" s="39"/>
    </row>
    <row r="35" spans="3:8" x14ac:dyDescent="0.25">
      <c r="C35" s="30"/>
      <c r="D35" s="30"/>
      <c r="G35" s="28" t="s">
        <v>47</v>
      </c>
      <c r="H35" s="39">
        <f>D6</f>
        <v>4100</v>
      </c>
    </row>
    <row r="36" spans="3:8" x14ac:dyDescent="0.25">
      <c r="C36" s="30"/>
      <c r="D36" s="30"/>
      <c r="G36" s="28" t="s">
        <v>71</v>
      </c>
      <c r="H36" s="39">
        <v>916.28</v>
      </c>
    </row>
    <row r="37" spans="3:8" x14ac:dyDescent="0.25">
      <c r="C37" s="30"/>
      <c r="D37" s="30"/>
      <c r="G37" s="28" t="s">
        <v>152</v>
      </c>
      <c r="H37" s="39">
        <v>386</v>
      </c>
    </row>
    <row r="38" spans="3:8" x14ac:dyDescent="0.25">
      <c r="C38" s="30"/>
      <c r="D38" s="30"/>
      <c r="G38" s="28" t="s">
        <v>48</v>
      </c>
      <c r="H38" s="39">
        <f>(H31-H37-H36)</f>
        <v>4030.9600000000009</v>
      </c>
    </row>
    <row r="39" spans="3:8" x14ac:dyDescent="0.25">
      <c r="C39" s="30"/>
      <c r="D39" s="30"/>
      <c r="G39" s="28" t="s">
        <v>89</v>
      </c>
      <c r="H39" s="39">
        <f>H35-H38</f>
        <v>69.039999999999054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8B7C-13AE-4DF1-AB9E-6505D84580C6}">
  <dimension ref="C3:J40"/>
  <sheetViews>
    <sheetView workbookViewId="0">
      <selection activeCell="I38" sqref="I38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</cols>
  <sheetData>
    <row r="3" spans="3:10" x14ac:dyDescent="0.25">
      <c r="C3" s="85" t="s">
        <v>22</v>
      </c>
      <c r="D3" s="85"/>
      <c r="E3" s="85"/>
      <c r="F3" s="85"/>
      <c r="G3" s="85"/>
      <c r="H3" s="85"/>
      <c r="I3" s="85"/>
    </row>
    <row r="4" spans="3:10" x14ac:dyDescent="0.25">
      <c r="C4" s="85"/>
      <c r="D4" s="85"/>
      <c r="E4" s="85"/>
      <c r="F4" s="85"/>
      <c r="G4" s="85"/>
      <c r="H4" s="85"/>
      <c r="I4" s="85"/>
    </row>
    <row r="5" spans="3:10" x14ac:dyDescent="0.25">
      <c r="C5" s="86" t="s">
        <v>24</v>
      </c>
      <c r="D5" s="86"/>
      <c r="E5" s="86"/>
      <c r="G5" s="90" t="s">
        <v>25</v>
      </c>
      <c r="H5" s="90"/>
      <c r="I5" s="90"/>
    </row>
    <row r="6" spans="3:10" x14ac:dyDescent="0.25">
      <c r="C6" s="87" t="s">
        <v>26</v>
      </c>
      <c r="D6" s="88"/>
      <c r="E6" s="89"/>
      <c r="G6" s="87"/>
      <c r="H6" s="88"/>
      <c r="I6" s="89"/>
    </row>
    <row r="7" spans="3:10" x14ac:dyDescent="0.25">
      <c r="C7" s="10" t="s">
        <v>27</v>
      </c>
      <c r="D7" s="10"/>
      <c r="E7" s="38">
        <v>5000</v>
      </c>
      <c r="G7" s="28"/>
      <c r="H7" s="42" t="s">
        <v>29</v>
      </c>
      <c r="I7" s="59">
        <v>281</v>
      </c>
      <c r="J7" s="65"/>
    </row>
    <row r="8" spans="3:10" x14ac:dyDescent="0.25">
      <c r="E8" s="40"/>
      <c r="G8" s="28"/>
      <c r="H8" s="42" t="s">
        <v>31</v>
      </c>
      <c r="I8" s="59">
        <v>305.22000000000003</v>
      </c>
      <c r="J8" s="65"/>
    </row>
    <row r="9" spans="3:10" x14ac:dyDescent="0.25">
      <c r="C9" s="30"/>
      <c r="D9" s="30"/>
      <c r="E9" s="30"/>
      <c r="G9" s="28"/>
      <c r="H9" s="42" t="s">
        <v>33</v>
      </c>
      <c r="I9" s="59">
        <v>230</v>
      </c>
      <c r="J9" s="65"/>
    </row>
    <row r="10" spans="3:10" x14ac:dyDescent="0.25">
      <c r="C10" s="30"/>
      <c r="D10" s="30"/>
      <c r="E10" s="30"/>
      <c r="G10" s="28"/>
      <c r="H10" s="42" t="s">
        <v>60</v>
      </c>
      <c r="I10" s="59">
        <v>75.900000000000006</v>
      </c>
      <c r="J10" s="65"/>
    </row>
    <row r="11" spans="3:10" x14ac:dyDescent="0.25">
      <c r="C11" s="30"/>
      <c r="D11" s="30"/>
      <c r="E11" s="30"/>
      <c r="G11" s="28"/>
      <c r="H11" s="42" t="s">
        <v>90</v>
      </c>
      <c r="I11" s="59">
        <v>300</v>
      </c>
      <c r="J11" s="65"/>
    </row>
    <row r="12" spans="3:10" x14ac:dyDescent="0.25">
      <c r="C12" s="30"/>
      <c r="D12" s="30"/>
      <c r="E12" s="30"/>
      <c r="G12" s="28"/>
      <c r="H12" s="42"/>
      <c r="I12" s="59"/>
    </row>
    <row r="13" spans="3:10" hidden="1" x14ac:dyDescent="0.25">
      <c r="C13" s="30"/>
      <c r="D13" s="30"/>
      <c r="E13" s="30"/>
      <c r="G13" s="28"/>
      <c r="H13" s="42"/>
      <c r="I13" s="59"/>
    </row>
    <row r="14" spans="3:10" hidden="1" x14ac:dyDescent="0.25">
      <c r="C14" s="30"/>
      <c r="D14" s="30"/>
      <c r="E14" s="30"/>
      <c r="G14" s="28"/>
      <c r="H14" s="42"/>
      <c r="I14" s="38"/>
    </row>
    <row r="15" spans="3:10" hidden="1" x14ac:dyDescent="0.25">
      <c r="C15" s="30"/>
      <c r="D15" s="30"/>
      <c r="E15" s="30"/>
      <c r="G15" s="28"/>
      <c r="H15" s="24"/>
      <c r="I15" s="38"/>
    </row>
    <row r="16" spans="3:10" hidden="1" x14ac:dyDescent="0.25">
      <c r="C16" s="30"/>
      <c r="D16" s="30"/>
      <c r="E16" s="30"/>
      <c r="G16" s="28"/>
      <c r="H16" s="24"/>
      <c r="I16" s="38"/>
    </row>
    <row r="17" spans="4:10" hidden="1" x14ac:dyDescent="0.25">
      <c r="D17" s="30"/>
      <c r="E17" s="30"/>
      <c r="G17" s="28"/>
      <c r="H17" s="24"/>
      <c r="I17" s="38"/>
    </row>
    <row r="18" spans="4:10" x14ac:dyDescent="0.25">
      <c r="D18" s="30"/>
      <c r="E18" s="30"/>
      <c r="G18" s="28" t="s">
        <v>170</v>
      </c>
      <c r="H18" s="24" t="s">
        <v>106</v>
      </c>
      <c r="I18" s="41">
        <v>29.1</v>
      </c>
      <c r="J18" s="65"/>
    </row>
    <row r="19" spans="4:10" x14ac:dyDescent="0.25">
      <c r="D19" s="30"/>
      <c r="E19" s="30"/>
      <c r="G19" s="28" t="s">
        <v>171</v>
      </c>
      <c r="H19" s="24" t="s">
        <v>96</v>
      </c>
      <c r="I19" s="38">
        <v>257.25</v>
      </c>
      <c r="J19" s="65"/>
    </row>
    <row r="20" spans="4:10" x14ac:dyDescent="0.25">
      <c r="D20" s="30"/>
      <c r="E20" s="30"/>
      <c r="G20" s="28" t="s">
        <v>163</v>
      </c>
      <c r="H20" s="24" t="s">
        <v>112</v>
      </c>
      <c r="I20" s="38">
        <v>96.8</v>
      </c>
      <c r="J20" s="65"/>
    </row>
    <row r="21" spans="4:10" x14ac:dyDescent="0.25">
      <c r="D21" s="30"/>
      <c r="E21" s="30"/>
      <c r="G21" s="28" t="s">
        <v>37</v>
      </c>
      <c r="H21" s="24" t="s">
        <v>145</v>
      </c>
      <c r="I21" s="38">
        <v>48.12</v>
      </c>
      <c r="J21" s="65"/>
    </row>
    <row r="22" spans="4:10" hidden="1" x14ac:dyDescent="0.25">
      <c r="D22" s="30"/>
      <c r="E22" s="30"/>
      <c r="G22" s="28"/>
      <c r="H22" s="24"/>
      <c r="I22" s="38"/>
    </row>
    <row r="23" spans="4:10" hidden="1" x14ac:dyDescent="0.25">
      <c r="D23" s="30"/>
      <c r="E23" s="30"/>
      <c r="G23" s="28"/>
      <c r="H23" s="24"/>
      <c r="I23" s="38"/>
    </row>
    <row r="24" spans="4:10" x14ac:dyDescent="0.25">
      <c r="D24" s="30"/>
      <c r="E24" s="30"/>
      <c r="G24" s="28" t="s">
        <v>78</v>
      </c>
      <c r="H24" s="24" t="s">
        <v>166</v>
      </c>
      <c r="I24" s="38">
        <v>117.95</v>
      </c>
      <c r="J24" s="65"/>
    </row>
    <row r="25" spans="4:10" x14ac:dyDescent="0.25">
      <c r="D25" s="30"/>
      <c r="E25" s="30"/>
      <c r="G25" s="28"/>
      <c r="H25" s="60" t="s">
        <v>54</v>
      </c>
      <c r="I25" s="59">
        <v>330.26</v>
      </c>
      <c r="J25" s="65"/>
    </row>
    <row r="26" spans="4:10" x14ac:dyDescent="0.25">
      <c r="D26" s="30"/>
      <c r="E26" s="30"/>
      <c r="G26" s="28"/>
      <c r="H26" s="60" t="s">
        <v>164</v>
      </c>
      <c r="I26" s="59">
        <v>54.7</v>
      </c>
      <c r="J26" s="65"/>
    </row>
    <row r="27" spans="4:10" x14ac:dyDescent="0.25">
      <c r="D27" s="30"/>
      <c r="E27" s="30"/>
      <c r="G27" s="28"/>
      <c r="H27" s="60" t="s">
        <v>165</v>
      </c>
      <c r="I27" s="59">
        <v>223.94</v>
      </c>
      <c r="J27" s="65"/>
    </row>
    <row r="28" spans="4:10" x14ac:dyDescent="0.25">
      <c r="D28" s="30"/>
      <c r="E28" s="30"/>
      <c r="G28" s="28"/>
      <c r="H28" s="60" t="s">
        <v>167</v>
      </c>
      <c r="I28" s="59">
        <v>54</v>
      </c>
      <c r="J28" s="65"/>
    </row>
    <row r="29" spans="4:10" x14ac:dyDescent="0.25">
      <c r="D29" s="30"/>
      <c r="E29" s="30"/>
      <c r="G29" s="28"/>
      <c r="H29" s="60" t="s">
        <v>136</v>
      </c>
      <c r="I29" s="59">
        <v>2324.42</v>
      </c>
      <c r="J29" s="65"/>
    </row>
    <row r="30" spans="4:10" x14ac:dyDescent="0.25">
      <c r="D30" s="30"/>
      <c r="E30" s="30"/>
      <c r="G30" s="28"/>
      <c r="H30" s="60" t="s">
        <v>135</v>
      </c>
      <c r="I30" s="59">
        <v>722.66</v>
      </c>
      <c r="J30" s="65"/>
    </row>
    <row r="31" spans="4:10" ht="17.25" x14ac:dyDescent="0.4">
      <c r="D31" s="30"/>
      <c r="E31" s="30"/>
      <c r="G31" s="1"/>
      <c r="H31" s="24"/>
      <c r="I31" s="47"/>
    </row>
    <row r="32" spans="4:10" x14ac:dyDescent="0.25">
      <c r="D32" s="30"/>
      <c r="E32" s="30"/>
      <c r="H32" s="1"/>
      <c r="I32" s="39">
        <f>SUM(I6:I31)</f>
        <v>5451.32</v>
      </c>
    </row>
    <row r="33" spans="4:9" x14ac:dyDescent="0.25">
      <c r="D33" s="30"/>
      <c r="E33" s="30"/>
      <c r="I33" s="40"/>
    </row>
    <row r="34" spans="4:9" x14ac:dyDescent="0.25">
      <c r="D34" s="30"/>
      <c r="E34" s="30"/>
      <c r="I34" s="40"/>
    </row>
    <row r="35" spans="4:9" x14ac:dyDescent="0.25">
      <c r="D35" s="30"/>
      <c r="E35" s="30"/>
      <c r="H35" s="28"/>
      <c r="I35" s="39"/>
    </row>
    <row r="36" spans="4:9" x14ac:dyDescent="0.25">
      <c r="D36" s="30"/>
      <c r="E36" s="30"/>
      <c r="H36" s="28" t="s">
        <v>47</v>
      </c>
      <c r="I36" s="39">
        <f>E7</f>
        <v>5000</v>
      </c>
    </row>
    <row r="37" spans="4:9" x14ac:dyDescent="0.25">
      <c r="D37" s="30"/>
      <c r="E37" s="30"/>
      <c r="H37" s="28" t="s">
        <v>71</v>
      </c>
      <c r="I37" s="39">
        <v>650</v>
      </c>
    </row>
    <row r="38" spans="4:9" x14ac:dyDescent="0.25">
      <c r="D38" s="30"/>
      <c r="E38" s="30"/>
      <c r="H38" s="28" t="s">
        <v>152</v>
      </c>
      <c r="I38" s="39">
        <v>151.75</v>
      </c>
    </row>
    <row r="39" spans="4:9" x14ac:dyDescent="0.25">
      <c r="D39" s="30"/>
      <c r="E39" s="30"/>
      <c r="H39" s="28" t="s">
        <v>48</v>
      </c>
      <c r="I39" s="39">
        <f>(I32-I38-I37)</f>
        <v>4649.57</v>
      </c>
    </row>
    <row r="40" spans="4:9" x14ac:dyDescent="0.25">
      <c r="D40" s="30"/>
      <c r="E40" s="30"/>
      <c r="H40" s="28" t="s">
        <v>89</v>
      </c>
      <c r="I40" s="39">
        <f>I36-I39</f>
        <v>350.43000000000029</v>
      </c>
    </row>
  </sheetData>
  <mergeCells count="5"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E1C5-E013-4319-8703-09305E18F1D7}">
  <dimension ref="A1:T29"/>
  <sheetViews>
    <sheetView workbookViewId="0">
      <selection activeCell="G9" sqref="G9"/>
    </sheetView>
  </sheetViews>
  <sheetFormatPr defaultRowHeight="15" x14ac:dyDescent="0.25"/>
  <cols>
    <col min="1" max="1" width="8.7109375" bestFit="1" customWidth="1"/>
    <col min="3" max="3" width="12.140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8" max="18" width="10.5703125" style="30" bestFit="1" customWidth="1"/>
    <col min="20" max="20" width="9.5703125" bestFit="1" customWidth="1"/>
  </cols>
  <sheetData>
    <row r="1" spans="1:20" x14ac:dyDescent="0.25">
      <c r="R1" s="35"/>
    </row>
    <row r="2" spans="1:20" x14ac:dyDescent="0.25">
      <c r="A2" s="85" t="s">
        <v>22</v>
      </c>
      <c r="B2" s="85"/>
      <c r="C2" s="85"/>
      <c r="D2" s="85"/>
      <c r="E2" s="85"/>
      <c r="F2" s="85"/>
      <c r="G2" s="85"/>
    </row>
    <row r="3" spans="1:20" x14ac:dyDescent="0.25">
      <c r="A3" s="85"/>
      <c r="B3" s="85"/>
      <c r="C3" s="85"/>
      <c r="D3" s="85"/>
      <c r="E3" s="85"/>
      <c r="F3" s="85"/>
      <c r="G3" s="85"/>
      <c r="K3" s="85" t="s">
        <v>23</v>
      </c>
      <c r="L3" s="85"/>
      <c r="M3" s="85"/>
      <c r="N3" s="85"/>
    </row>
    <row r="4" spans="1:20" x14ac:dyDescent="0.25">
      <c r="A4" s="86" t="s">
        <v>24</v>
      </c>
      <c r="B4" s="86"/>
      <c r="C4" s="86"/>
      <c r="E4" s="86" t="s">
        <v>25</v>
      </c>
      <c r="F4" s="86"/>
      <c r="G4" s="86"/>
    </row>
    <row r="5" spans="1:20" x14ac:dyDescent="0.25">
      <c r="A5" s="87" t="s">
        <v>26</v>
      </c>
      <c r="B5" s="88"/>
      <c r="C5" s="89"/>
      <c r="E5" s="87"/>
      <c r="F5" s="88"/>
      <c r="G5" s="89"/>
      <c r="L5" s="28" t="s">
        <v>27</v>
      </c>
      <c r="M5" s="28" t="s">
        <v>11</v>
      </c>
      <c r="N5" s="28" t="s">
        <v>28</v>
      </c>
    </row>
    <row r="6" spans="1:20" x14ac:dyDescent="0.25">
      <c r="A6" s="10" t="s">
        <v>27</v>
      </c>
      <c r="B6" s="10"/>
      <c r="C6" s="23">
        <v>2325</v>
      </c>
      <c r="E6" s="28"/>
      <c r="F6" s="24" t="s">
        <v>29</v>
      </c>
      <c r="G6" s="26">
        <v>200</v>
      </c>
      <c r="K6" s="31">
        <v>44683</v>
      </c>
      <c r="L6" s="32">
        <v>14</v>
      </c>
      <c r="M6" s="32">
        <v>14</v>
      </c>
      <c r="N6" s="26" t="s">
        <v>3</v>
      </c>
    </row>
    <row r="7" spans="1:20" x14ac:dyDescent="0.25">
      <c r="E7" s="28"/>
      <c r="F7" s="24" t="s">
        <v>31</v>
      </c>
      <c r="G7" s="26">
        <v>157.1</v>
      </c>
      <c r="K7" s="31">
        <v>44684</v>
      </c>
      <c r="L7" s="32">
        <v>14</v>
      </c>
      <c r="M7" s="32">
        <v>14</v>
      </c>
      <c r="N7" s="26" t="s">
        <v>3</v>
      </c>
    </row>
    <row r="8" spans="1:20" x14ac:dyDescent="0.25">
      <c r="E8" s="28"/>
      <c r="F8" s="24" t="s">
        <v>32</v>
      </c>
      <c r="G8" s="26">
        <v>0</v>
      </c>
      <c r="I8" s="29"/>
      <c r="K8" s="31">
        <v>44685</v>
      </c>
      <c r="L8" s="32">
        <v>14</v>
      </c>
      <c r="M8" s="32">
        <v>14</v>
      </c>
      <c r="N8" s="26" t="s">
        <v>3</v>
      </c>
    </row>
    <row r="9" spans="1:20" x14ac:dyDescent="0.25">
      <c r="A9" s="25"/>
      <c r="B9" s="30"/>
      <c r="C9" s="30"/>
      <c r="E9" s="28"/>
      <c r="F9" s="24" t="s">
        <v>33</v>
      </c>
      <c r="G9" s="26">
        <v>186</v>
      </c>
      <c r="K9" s="31">
        <v>44686</v>
      </c>
      <c r="L9" s="32">
        <v>14</v>
      </c>
      <c r="M9" s="33"/>
      <c r="N9" s="26" t="s">
        <v>3</v>
      </c>
      <c r="T9" s="30"/>
    </row>
    <row r="10" spans="1:20" x14ac:dyDescent="0.25">
      <c r="B10" s="30"/>
      <c r="C10" s="30"/>
      <c r="E10" s="28"/>
      <c r="F10" s="24" t="s">
        <v>34</v>
      </c>
      <c r="G10" s="26">
        <v>13.95</v>
      </c>
      <c r="K10" s="31">
        <v>44687</v>
      </c>
      <c r="L10" s="32">
        <v>14</v>
      </c>
      <c r="M10" s="33"/>
      <c r="N10" s="26" t="s">
        <v>3</v>
      </c>
      <c r="T10" s="30"/>
    </row>
    <row r="11" spans="1:20" x14ac:dyDescent="0.25">
      <c r="B11" s="30"/>
      <c r="C11" s="30"/>
      <c r="E11" s="28" t="s">
        <v>51</v>
      </c>
      <c r="F11" s="24" t="s">
        <v>36</v>
      </c>
      <c r="G11" s="26">
        <v>38.9</v>
      </c>
      <c r="H11" s="25"/>
      <c r="K11" s="31">
        <v>44690</v>
      </c>
      <c r="L11" s="32">
        <v>14</v>
      </c>
      <c r="M11" s="32">
        <v>14</v>
      </c>
      <c r="N11" s="26" t="s">
        <v>4</v>
      </c>
      <c r="T11" s="30"/>
    </row>
    <row r="12" spans="1:20" x14ac:dyDescent="0.25">
      <c r="B12" s="30"/>
      <c r="C12" s="30"/>
      <c r="E12" s="28" t="s">
        <v>52</v>
      </c>
      <c r="F12" s="1" t="s">
        <v>38</v>
      </c>
      <c r="G12" s="26">
        <v>33.81</v>
      </c>
      <c r="K12" s="31">
        <v>44691</v>
      </c>
      <c r="L12" s="33"/>
      <c r="M12" s="32">
        <v>14</v>
      </c>
      <c r="N12" s="26" t="s">
        <v>4</v>
      </c>
      <c r="T12" s="30"/>
    </row>
    <row r="13" spans="1:20" x14ac:dyDescent="0.25">
      <c r="B13" s="30"/>
      <c r="C13" s="30"/>
      <c r="E13" s="28" t="s">
        <v>53</v>
      </c>
      <c r="F13" s="24" t="s">
        <v>40</v>
      </c>
      <c r="G13" s="26">
        <v>49.75</v>
      </c>
      <c r="K13" s="31">
        <v>44692</v>
      </c>
      <c r="L13" s="32">
        <v>14</v>
      </c>
      <c r="M13" s="32">
        <v>14</v>
      </c>
      <c r="N13" s="26" t="s">
        <v>54</v>
      </c>
      <c r="P13" t="s">
        <v>55</v>
      </c>
      <c r="T13" s="30"/>
    </row>
    <row r="14" spans="1:20" x14ac:dyDescent="0.25">
      <c r="B14" s="30"/>
      <c r="C14" s="30"/>
      <c r="E14" s="28" t="s">
        <v>35</v>
      </c>
      <c r="F14" s="24" t="s">
        <v>42</v>
      </c>
      <c r="G14" s="26">
        <v>194.56</v>
      </c>
      <c r="K14" s="31">
        <v>44693</v>
      </c>
      <c r="L14" s="32">
        <v>14</v>
      </c>
      <c r="M14" s="33"/>
      <c r="N14" s="26" t="s">
        <v>54</v>
      </c>
      <c r="S14" s="30"/>
    </row>
    <row r="15" spans="1:20" x14ac:dyDescent="0.25">
      <c r="B15" s="30"/>
      <c r="C15" s="30"/>
      <c r="E15" s="28" t="s">
        <v>56</v>
      </c>
      <c r="F15" s="24" t="s">
        <v>40</v>
      </c>
      <c r="G15" s="26">
        <v>68.989999999999995</v>
      </c>
      <c r="K15" s="31">
        <v>44694</v>
      </c>
      <c r="L15" s="32">
        <v>14</v>
      </c>
      <c r="M15" s="33"/>
      <c r="N15" s="26" t="s">
        <v>54</v>
      </c>
      <c r="T15" s="30"/>
    </row>
    <row r="16" spans="1:20" x14ac:dyDescent="0.25">
      <c r="B16" s="30"/>
      <c r="C16" s="30"/>
      <c r="E16" s="28" t="s">
        <v>57</v>
      </c>
      <c r="F16" s="24" t="s">
        <v>58</v>
      </c>
      <c r="G16" s="26">
        <v>12.99</v>
      </c>
      <c r="K16" s="31">
        <v>44697</v>
      </c>
      <c r="L16" s="32">
        <v>14</v>
      </c>
      <c r="M16" s="32">
        <v>14</v>
      </c>
      <c r="N16" s="26" t="s">
        <v>54</v>
      </c>
      <c r="T16" s="30"/>
    </row>
    <row r="17" spans="2:20" x14ac:dyDescent="0.25">
      <c r="B17" s="30"/>
      <c r="C17" s="30"/>
      <c r="E17" s="28"/>
      <c r="F17" s="24"/>
      <c r="G17" s="26"/>
      <c r="K17" s="31">
        <v>44698</v>
      </c>
      <c r="L17" s="32">
        <v>14</v>
      </c>
      <c r="M17" s="33"/>
      <c r="N17" s="26" t="s">
        <v>54</v>
      </c>
      <c r="T17" s="30"/>
    </row>
    <row r="18" spans="2:20" x14ac:dyDescent="0.25">
      <c r="B18" s="30"/>
      <c r="C18" s="30"/>
      <c r="E18" s="28"/>
      <c r="F18" s="24"/>
      <c r="G18" s="24"/>
      <c r="K18" s="31">
        <v>44699</v>
      </c>
      <c r="L18" s="32">
        <v>14</v>
      </c>
      <c r="M18" s="32">
        <v>14</v>
      </c>
      <c r="N18" s="26" t="s">
        <v>54</v>
      </c>
      <c r="T18" s="30"/>
    </row>
    <row r="19" spans="2:20" x14ac:dyDescent="0.25">
      <c r="B19" s="30"/>
      <c r="C19" s="30"/>
      <c r="E19" s="28"/>
      <c r="F19" s="24"/>
      <c r="G19" s="26"/>
      <c r="K19" s="31">
        <v>44700</v>
      </c>
      <c r="L19" s="32">
        <v>14</v>
      </c>
      <c r="M19" s="32">
        <v>14</v>
      </c>
      <c r="N19" s="26" t="s">
        <v>54</v>
      </c>
      <c r="T19" s="30"/>
    </row>
    <row r="20" spans="2:20" x14ac:dyDescent="0.25">
      <c r="B20" s="30"/>
      <c r="C20" s="30"/>
      <c r="E20" s="28"/>
      <c r="F20" s="24" t="s">
        <v>44</v>
      </c>
      <c r="G20" s="32">
        <v>200</v>
      </c>
      <c r="K20" s="31">
        <v>44701</v>
      </c>
      <c r="L20" s="32">
        <v>14</v>
      </c>
      <c r="M20" s="33"/>
      <c r="N20" s="26" t="s">
        <v>54</v>
      </c>
      <c r="T20" s="30"/>
    </row>
    <row r="21" spans="2:20" x14ac:dyDescent="0.25">
      <c r="B21" s="30"/>
      <c r="C21" s="30"/>
      <c r="E21" s="28"/>
      <c r="F21" s="24" t="s">
        <v>28</v>
      </c>
      <c r="G21" s="26">
        <v>423.22</v>
      </c>
      <c r="H21" s="25">
        <v>44708</v>
      </c>
      <c r="K21" s="31">
        <v>44704</v>
      </c>
      <c r="L21" s="32">
        <v>14</v>
      </c>
      <c r="M21" s="33"/>
      <c r="N21" s="26" t="s">
        <v>54</v>
      </c>
      <c r="T21" s="30"/>
    </row>
    <row r="22" spans="2:20" x14ac:dyDescent="0.25">
      <c r="B22" s="30"/>
      <c r="C22" s="30"/>
      <c r="E22" s="28"/>
      <c r="F22" s="24" t="s">
        <v>59</v>
      </c>
      <c r="G22" s="32">
        <v>28</v>
      </c>
      <c r="H22" s="25"/>
      <c r="K22" s="31">
        <v>44705</v>
      </c>
      <c r="L22" s="32">
        <v>14</v>
      </c>
      <c r="M22" s="32">
        <v>14</v>
      </c>
      <c r="N22" s="26" t="s">
        <v>54</v>
      </c>
      <c r="T22" s="30"/>
    </row>
    <row r="23" spans="2:20" x14ac:dyDescent="0.25">
      <c r="B23" s="30"/>
      <c r="C23" s="30"/>
      <c r="E23" s="1"/>
      <c r="F23" s="1"/>
      <c r="G23" s="27">
        <f>SUM(G5:G22)</f>
        <v>1607.27</v>
      </c>
      <c r="K23" s="31">
        <v>44706</v>
      </c>
      <c r="L23" s="32">
        <v>14</v>
      </c>
      <c r="M23" s="32">
        <v>14</v>
      </c>
      <c r="N23" s="26" t="s">
        <v>54</v>
      </c>
      <c r="T23" s="30"/>
    </row>
    <row r="24" spans="2:20" x14ac:dyDescent="0.25">
      <c r="B24" s="30"/>
      <c r="C24" s="30"/>
      <c r="K24" s="31">
        <v>44707</v>
      </c>
      <c r="L24" s="32">
        <v>14</v>
      </c>
      <c r="M24" s="33"/>
      <c r="N24" s="26" t="s">
        <v>54</v>
      </c>
      <c r="T24" s="30"/>
    </row>
    <row r="25" spans="2:20" x14ac:dyDescent="0.25">
      <c r="B25" s="30"/>
      <c r="C25" s="30"/>
      <c r="K25" s="31">
        <v>44708</v>
      </c>
      <c r="L25" s="33"/>
      <c r="M25" s="33"/>
      <c r="N25" s="26"/>
      <c r="T25" s="30"/>
    </row>
    <row r="26" spans="2:20" x14ac:dyDescent="0.25">
      <c r="B26" s="30"/>
      <c r="C26" s="30"/>
      <c r="F26" s="28" t="s">
        <v>23</v>
      </c>
      <c r="G26" s="27">
        <f>SUM(L29)</f>
        <v>252</v>
      </c>
      <c r="K26" s="31">
        <v>44711</v>
      </c>
      <c r="L26" s="33"/>
      <c r="M26" s="33"/>
      <c r="N26" s="26"/>
      <c r="T26" s="30"/>
    </row>
    <row r="27" spans="2:20" x14ac:dyDescent="0.25">
      <c r="B27" s="30"/>
      <c r="C27" s="30"/>
      <c r="F27" s="28" t="s">
        <v>47</v>
      </c>
      <c r="G27" s="27">
        <f>C6</f>
        <v>2325</v>
      </c>
      <c r="K27" s="31">
        <v>44712</v>
      </c>
      <c r="L27" s="33"/>
      <c r="M27" s="33"/>
      <c r="N27" s="26"/>
    </row>
    <row r="28" spans="2:20" x14ac:dyDescent="0.25">
      <c r="B28" s="30"/>
      <c r="C28" s="30"/>
      <c r="F28" s="28" t="s">
        <v>48</v>
      </c>
      <c r="G28" s="27">
        <f>(G23+G26)</f>
        <v>1859.27</v>
      </c>
      <c r="K28" s="34"/>
      <c r="L28" s="33"/>
      <c r="M28" s="33"/>
      <c r="N28" s="26"/>
    </row>
    <row r="29" spans="2:20" x14ac:dyDescent="0.25">
      <c r="B29" s="30"/>
      <c r="C29" s="30"/>
      <c r="F29" s="28" t="s">
        <v>50</v>
      </c>
      <c r="G29" s="27">
        <f>G27-G28</f>
        <v>465.73</v>
      </c>
      <c r="K29" s="28" t="s">
        <v>49</v>
      </c>
      <c r="L29" s="27">
        <f>SUM(L6:L28)</f>
        <v>252</v>
      </c>
      <c r="M29" s="27">
        <f>SUM(M6:M28)</f>
        <v>154</v>
      </c>
      <c r="N29" s="28"/>
    </row>
  </sheetData>
  <mergeCells count="6">
    <mergeCell ref="A2:G3"/>
    <mergeCell ref="K3:N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31FE-AEB2-43A8-BDDB-D8874A924C2D}">
  <dimension ref="B3:M41"/>
  <sheetViews>
    <sheetView workbookViewId="0">
      <selection activeCell="O16" sqref="O16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2" max="12" width="10.5703125" bestFit="1" customWidth="1"/>
  </cols>
  <sheetData>
    <row r="3" spans="2:9" x14ac:dyDescent="0.25">
      <c r="B3" s="85" t="s">
        <v>22</v>
      </c>
      <c r="C3" s="85"/>
      <c r="D3" s="85"/>
      <c r="E3" s="85"/>
      <c r="F3" s="85"/>
      <c r="G3" s="85"/>
      <c r="H3" s="85"/>
    </row>
    <row r="4" spans="2:9" x14ac:dyDescent="0.25">
      <c r="B4" s="85"/>
      <c r="C4" s="85"/>
      <c r="D4" s="85"/>
      <c r="E4" s="85"/>
      <c r="F4" s="85"/>
      <c r="G4" s="85"/>
      <c r="H4" s="85"/>
    </row>
    <row r="5" spans="2:9" x14ac:dyDescent="0.25">
      <c r="B5" s="86" t="s">
        <v>24</v>
      </c>
      <c r="C5" s="86"/>
      <c r="D5" s="86"/>
      <c r="F5" s="90" t="s">
        <v>25</v>
      </c>
      <c r="G5" s="90"/>
      <c r="H5" s="90"/>
    </row>
    <row r="6" spans="2:9" x14ac:dyDescent="0.25">
      <c r="B6" s="87" t="s">
        <v>26</v>
      </c>
      <c r="C6" s="88"/>
      <c r="D6" s="89"/>
      <c r="F6" s="87"/>
      <c r="G6" s="88"/>
      <c r="H6" s="89"/>
    </row>
    <row r="7" spans="2:9" x14ac:dyDescent="0.25">
      <c r="B7" s="10" t="s">
        <v>27</v>
      </c>
      <c r="C7" s="10"/>
      <c r="D7" s="38">
        <v>4750</v>
      </c>
      <c r="F7" s="28"/>
      <c r="G7" s="42" t="s">
        <v>29</v>
      </c>
      <c r="H7" s="59">
        <v>281</v>
      </c>
      <c r="I7" s="61"/>
    </row>
    <row r="8" spans="2:9" x14ac:dyDescent="0.25">
      <c r="D8" s="40"/>
      <c r="F8" s="28"/>
      <c r="G8" s="42" t="s">
        <v>31</v>
      </c>
      <c r="H8" s="59">
        <v>290</v>
      </c>
      <c r="I8" s="61"/>
    </row>
    <row r="9" spans="2:9" x14ac:dyDescent="0.25">
      <c r="B9" s="30"/>
      <c r="C9" s="30"/>
      <c r="D9" s="30"/>
      <c r="F9" s="28"/>
      <c r="G9" s="42" t="s">
        <v>33</v>
      </c>
      <c r="H9" s="59">
        <v>230</v>
      </c>
      <c r="I9" s="61"/>
    </row>
    <row r="10" spans="2:9" x14ac:dyDescent="0.25">
      <c r="B10" s="30"/>
      <c r="C10" s="30"/>
      <c r="D10" s="30"/>
      <c r="F10" s="28"/>
      <c r="G10" s="42" t="s">
        <v>60</v>
      </c>
      <c r="H10" s="59">
        <v>75.900000000000006</v>
      </c>
      <c r="I10" s="61"/>
    </row>
    <row r="11" spans="2:9" x14ac:dyDescent="0.25">
      <c r="B11" s="30"/>
      <c r="C11" s="30"/>
      <c r="D11" s="30"/>
      <c r="F11" s="28"/>
      <c r="G11" s="42" t="s">
        <v>90</v>
      </c>
      <c r="H11" s="59">
        <v>350</v>
      </c>
    </row>
    <row r="12" spans="2:9" x14ac:dyDescent="0.25">
      <c r="B12" s="30"/>
      <c r="C12" s="30"/>
      <c r="D12" s="30"/>
      <c r="F12" s="28"/>
      <c r="G12" s="42"/>
      <c r="H12" s="59"/>
    </row>
    <row r="13" spans="2:9" hidden="1" x14ac:dyDescent="0.25">
      <c r="B13" s="30"/>
      <c r="C13" s="30"/>
      <c r="D13" s="30"/>
      <c r="F13" s="28"/>
      <c r="G13" s="42"/>
      <c r="H13" s="59"/>
    </row>
    <row r="14" spans="2:9" hidden="1" x14ac:dyDescent="0.25">
      <c r="B14" s="30"/>
      <c r="C14" s="30"/>
      <c r="D14" s="30"/>
      <c r="F14" s="28"/>
      <c r="G14" s="42"/>
      <c r="H14" s="38"/>
    </row>
    <row r="15" spans="2:9" hidden="1" x14ac:dyDescent="0.25">
      <c r="B15" s="30"/>
      <c r="C15" s="30"/>
      <c r="D15" s="30"/>
      <c r="F15" s="28"/>
      <c r="G15" s="24"/>
      <c r="H15" s="38"/>
    </row>
    <row r="16" spans="2:9" x14ac:dyDescent="0.25">
      <c r="B16" s="30"/>
      <c r="C16" s="30"/>
      <c r="D16" s="30"/>
      <c r="F16" s="28"/>
      <c r="G16" s="24"/>
      <c r="H16" s="38"/>
    </row>
    <row r="17" spans="3:13" x14ac:dyDescent="0.25">
      <c r="C17" s="30"/>
      <c r="D17" s="30"/>
      <c r="F17" s="28"/>
      <c r="G17" s="24"/>
      <c r="H17" s="38"/>
    </row>
    <row r="18" spans="3:13" x14ac:dyDescent="0.25">
      <c r="C18" s="30"/>
      <c r="D18" s="30"/>
      <c r="F18" s="28" t="s">
        <v>172</v>
      </c>
      <c r="G18" s="24" t="s">
        <v>106</v>
      </c>
      <c r="H18" s="41">
        <v>29.1</v>
      </c>
      <c r="I18" s="61"/>
    </row>
    <row r="19" spans="3:13" x14ac:dyDescent="0.25">
      <c r="C19" s="30"/>
      <c r="D19" s="30"/>
      <c r="F19" s="28" t="s">
        <v>173</v>
      </c>
      <c r="G19" s="24" t="s">
        <v>96</v>
      </c>
      <c r="H19" s="38">
        <v>257.25</v>
      </c>
      <c r="I19" s="61"/>
    </row>
    <row r="20" spans="3:13" x14ac:dyDescent="0.25">
      <c r="C20" s="30"/>
      <c r="D20" s="30"/>
      <c r="F20" s="28" t="s">
        <v>169</v>
      </c>
      <c r="G20" s="24" t="s">
        <v>112</v>
      </c>
      <c r="H20" s="38">
        <v>96.8</v>
      </c>
      <c r="I20" s="61"/>
    </row>
    <row r="21" spans="3:13" x14ac:dyDescent="0.25">
      <c r="C21" s="30"/>
      <c r="D21" s="30"/>
      <c r="F21" s="28" t="s">
        <v>52</v>
      </c>
      <c r="G21" s="24" t="s">
        <v>145</v>
      </c>
      <c r="H21" s="38">
        <v>48.12</v>
      </c>
      <c r="I21" s="61"/>
      <c r="M21" s="49"/>
    </row>
    <row r="22" spans="3:13" hidden="1" x14ac:dyDescent="0.25">
      <c r="C22" s="30"/>
      <c r="D22" s="30"/>
      <c r="F22" s="28"/>
      <c r="G22" s="24"/>
      <c r="H22" s="38"/>
    </row>
    <row r="23" spans="3:13" hidden="1" x14ac:dyDescent="0.25">
      <c r="C23" s="30"/>
      <c r="D23" s="30"/>
      <c r="F23" s="28"/>
      <c r="G23" s="24"/>
      <c r="H23" s="38"/>
    </row>
    <row r="24" spans="3:13" x14ac:dyDescent="0.25">
      <c r="C24" s="30"/>
      <c r="D24" s="30"/>
      <c r="F24" s="28" t="s">
        <v>85</v>
      </c>
      <c r="G24" s="24" t="s">
        <v>166</v>
      </c>
      <c r="H24" s="38">
        <v>117.95</v>
      </c>
      <c r="I24" s="61"/>
    </row>
    <row r="25" spans="3:13" x14ac:dyDescent="0.25">
      <c r="C25" s="30"/>
      <c r="D25" s="30"/>
      <c r="F25" s="28"/>
      <c r="G25" s="60" t="s">
        <v>54</v>
      </c>
      <c r="H25" s="59">
        <v>355.98</v>
      </c>
      <c r="I25" s="61"/>
    </row>
    <row r="26" spans="3:13" x14ac:dyDescent="0.25">
      <c r="C26" s="30"/>
      <c r="D26" s="30"/>
      <c r="F26" s="28"/>
      <c r="G26" s="60" t="s">
        <v>164</v>
      </c>
      <c r="H26" s="59">
        <v>499.42</v>
      </c>
      <c r="I26" s="61"/>
    </row>
    <row r="27" spans="3:13" x14ac:dyDescent="0.25">
      <c r="C27" s="30"/>
      <c r="D27" s="30"/>
      <c r="F27" s="28"/>
      <c r="G27" s="60" t="s">
        <v>174</v>
      </c>
      <c r="H27" s="59">
        <v>92</v>
      </c>
      <c r="I27" s="61"/>
    </row>
    <row r="28" spans="3:13" x14ac:dyDescent="0.25">
      <c r="C28" s="30"/>
      <c r="D28" s="30"/>
      <c r="F28" s="28"/>
      <c r="G28" s="60" t="s">
        <v>165</v>
      </c>
      <c r="H28" s="59">
        <v>346.66</v>
      </c>
      <c r="I28" s="61"/>
    </row>
    <row r="29" spans="3:13" x14ac:dyDescent="0.25">
      <c r="C29" s="30"/>
      <c r="D29" s="30"/>
      <c r="F29" s="28"/>
      <c r="G29" s="60" t="s">
        <v>167</v>
      </c>
      <c r="H29" s="59">
        <v>54</v>
      </c>
      <c r="I29" s="61"/>
    </row>
    <row r="30" spans="3:13" x14ac:dyDescent="0.25">
      <c r="C30" s="30"/>
      <c r="D30" s="30"/>
      <c r="F30" s="28"/>
      <c r="G30" s="60" t="s">
        <v>136</v>
      </c>
      <c r="H30" s="59">
        <v>1720.88</v>
      </c>
      <c r="I30" s="61"/>
    </row>
    <row r="31" spans="3:13" x14ac:dyDescent="0.25">
      <c r="C31" s="30"/>
      <c r="D31" s="30"/>
      <c r="F31" s="28"/>
      <c r="G31" s="60" t="s">
        <v>135</v>
      </c>
      <c r="H31" s="59">
        <v>566.30999999999995</v>
      </c>
      <c r="I31" s="61"/>
    </row>
    <row r="32" spans="3:13" ht="17.25" x14ac:dyDescent="0.4">
      <c r="C32" s="30"/>
      <c r="D32" s="30"/>
      <c r="F32" s="1"/>
      <c r="G32" s="24"/>
      <c r="H32" s="47"/>
    </row>
    <row r="33" spans="3:8" x14ac:dyDescent="0.25">
      <c r="C33" s="30"/>
      <c r="D33" s="30"/>
      <c r="G33" s="1"/>
      <c r="H33" s="39">
        <f>SUM(H6:H32)</f>
        <v>5411.369999999999</v>
      </c>
    </row>
    <row r="34" spans="3:8" x14ac:dyDescent="0.25">
      <c r="C34" s="30"/>
      <c r="D34" s="30"/>
      <c r="H34" s="40"/>
    </row>
    <row r="35" spans="3:8" x14ac:dyDescent="0.25">
      <c r="C35" s="30"/>
      <c r="D35" s="30"/>
      <c r="H35" s="40"/>
    </row>
    <row r="36" spans="3:8" x14ac:dyDescent="0.25">
      <c r="C36" s="30"/>
      <c r="D36" s="30"/>
      <c r="G36" s="28"/>
      <c r="H36" s="39"/>
    </row>
    <row r="37" spans="3:8" x14ac:dyDescent="0.25">
      <c r="C37" s="30"/>
      <c r="D37" s="30"/>
      <c r="G37" s="28" t="s">
        <v>47</v>
      </c>
      <c r="H37" s="39">
        <f>D7</f>
        <v>4750</v>
      </c>
    </row>
    <row r="38" spans="3:8" x14ac:dyDescent="0.25">
      <c r="C38" s="30"/>
      <c r="D38" s="30"/>
      <c r="G38" s="28" t="s">
        <v>71</v>
      </c>
      <c r="H38" s="39">
        <v>684.3</v>
      </c>
    </row>
    <row r="39" spans="3:8" x14ac:dyDescent="0.25">
      <c r="C39" s="30"/>
      <c r="D39" s="30"/>
      <c r="G39" s="28" t="s">
        <v>152</v>
      </c>
      <c r="H39" s="39">
        <v>355</v>
      </c>
    </row>
    <row r="40" spans="3:8" x14ac:dyDescent="0.25">
      <c r="C40" s="30"/>
      <c r="D40" s="30"/>
      <c r="G40" s="28" t="s">
        <v>48</v>
      </c>
      <c r="H40" s="39">
        <f>(H33-H39-H38)</f>
        <v>4372.0699999999988</v>
      </c>
    </row>
    <row r="41" spans="3:8" x14ac:dyDescent="0.25">
      <c r="C41" s="30"/>
      <c r="D41" s="30"/>
      <c r="G41" s="28" t="s">
        <v>89</v>
      </c>
      <c r="H41" s="39">
        <f>H37-H40</f>
        <v>377.9300000000012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08C1E-E93A-4588-9DE5-64D0D2CA2716}">
  <dimension ref="B2:N40"/>
  <sheetViews>
    <sheetView workbookViewId="0">
      <selection activeCell="S28" sqref="S28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9" x14ac:dyDescent="0.25">
      <c r="B2" s="85" t="s">
        <v>22</v>
      </c>
      <c r="C2" s="85"/>
      <c r="D2" s="85"/>
      <c r="E2" s="85"/>
      <c r="F2" s="85"/>
      <c r="G2" s="85"/>
      <c r="H2" s="85"/>
    </row>
    <row r="3" spans="2:9" x14ac:dyDescent="0.25">
      <c r="B3" s="85"/>
      <c r="C3" s="85"/>
      <c r="D3" s="85"/>
      <c r="E3" s="85"/>
      <c r="F3" s="85"/>
      <c r="G3" s="85"/>
      <c r="H3" s="85"/>
    </row>
    <row r="4" spans="2:9" x14ac:dyDescent="0.25">
      <c r="B4" s="86" t="s">
        <v>24</v>
      </c>
      <c r="C4" s="86"/>
      <c r="D4" s="86"/>
      <c r="F4" s="90" t="s">
        <v>25</v>
      </c>
      <c r="G4" s="90"/>
      <c r="H4" s="90"/>
    </row>
    <row r="5" spans="2:9" x14ac:dyDescent="0.25">
      <c r="B5" s="87" t="s">
        <v>26</v>
      </c>
      <c r="C5" s="88"/>
      <c r="D5" s="89"/>
      <c r="F5" s="87"/>
      <c r="G5" s="88"/>
      <c r="H5" s="89"/>
    </row>
    <row r="6" spans="2:9" x14ac:dyDescent="0.25">
      <c r="B6" s="10" t="s">
        <v>27</v>
      </c>
      <c r="C6" s="10"/>
      <c r="D6" s="38">
        <v>4830</v>
      </c>
      <c r="F6" s="28"/>
      <c r="G6" s="42" t="s">
        <v>29</v>
      </c>
      <c r="H6" s="59">
        <v>350</v>
      </c>
      <c r="I6" s="65"/>
    </row>
    <row r="7" spans="2:9" x14ac:dyDescent="0.25">
      <c r="D7" s="40"/>
      <c r="F7" s="28"/>
      <c r="G7" s="42" t="s">
        <v>31</v>
      </c>
      <c r="H7" s="59">
        <v>341.43</v>
      </c>
      <c r="I7" s="65"/>
    </row>
    <row r="8" spans="2:9" x14ac:dyDescent="0.25">
      <c r="B8" s="30"/>
      <c r="C8" s="30"/>
      <c r="D8" s="30"/>
      <c r="F8" s="28"/>
      <c r="G8" s="42" t="s">
        <v>33</v>
      </c>
      <c r="H8" s="59">
        <v>230</v>
      </c>
      <c r="I8" s="65"/>
    </row>
    <row r="9" spans="2:9" x14ac:dyDescent="0.25">
      <c r="B9" s="30"/>
      <c r="C9" s="30"/>
      <c r="D9" s="30"/>
      <c r="F9" s="28"/>
      <c r="G9" s="42" t="s">
        <v>60</v>
      </c>
      <c r="H9" s="59">
        <v>75.900000000000006</v>
      </c>
      <c r="I9" s="65"/>
    </row>
    <row r="10" spans="2:9" x14ac:dyDescent="0.25">
      <c r="B10" s="30"/>
      <c r="C10" s="30"/>
      <c r="D10" s="30"/>
      <c r="F10" s="28"/>
      <c r="G10" s="42" t="s">
        <v>90</v>
      </c>
      <c r="H10" s="59">
        <v>300</v>
      </c>
    </row>
    <row r="11" spans="2:9" x14ac:dyDescent="0.25">
      <c r="B11" s="30"/>
      <c r="C11" s="30"/>
      <c r="D11" s="30"/>
      <c r="F11" s="28"/>
      <c r="G11" s="42"/>
      <c r="H11" s="59"/>
    </row>
    <row r="12" spans="2:9" x14ac:dyDescent="0.25">
      <c r="B12" s="30"/>
      <c r="C12" s="30"/>
      <c r="D12" s="30"/>
      <c r="F12" s="28"/>
      <c r="G12" s="42"/>
      <c r="H12" s="59"/>
    </row>
    <row r="13" spans="2:9" hidden="1" x14ac:dyDescent="0.25">
      <c r="B13" s="30"/>
      <c r="C13" s="30"/>
      <c r="D13" s="30"/>
      <c r="F13" s="28"/>
      <c r="G13" s="42"/>
      <c r="H13" s="38"/>
    </row>
    <row r="14" spans="2:9" hidden="1" x14ac:dyDescent="0.25">
      <c r="B14" s="30"/>
      <c r="C14" s="30"/>
      <c r="D14" s="30"/>
      <c r="F14" s="28"/>
      <c r="G14" s="24"/>
      <c r="H14" s="38"/>
    </row>
    <row r="15" spans="2:9" hidden="1" x14ac:dyDescent="0.25">
      <c r="B15" s="30"/>
      <c r="C15" s="30"/>
      <c r="D15" s="30"/>
      <c r="F15" s="28"/>
      <c r="G15" s="24"/>
      <c r="H15" s="38"/>
    </row>
    <row r="16" spans="2:9" hidden="1" x14ac:dyDescent="0.25">
      <c r="C16" s="30"/>
      <c r="D16" s="30"/>
      <c r="F16" s="28"/>
      <c r="G16" s="24"/>
      <c r="H16" s="38"/>
    </row>
    <row r="17" spans="3:14" x14ac:dyDescent="0.25">
      <c r="C17" s="30"/>
      <c r="D17" s="30"/>
      <c r="F17" s="28" t="s">
        <v>175</v>
      </c>
      <c r="G17" s="24" t="s">
        <v>106</v>
      </c>
      <c r="H17" s="41">
        <v>29.1</v>
      </c>
      <c r="I17" s="65"/>
    </row>
    <row r="18" spans="3:14" x14ac:dyDescent="0.25">
      <c r="C18" s="30"/>
      <c r="D18" s="30"/>
      <c r="F18" s="28" t="s">
        <v>176</v>
      </c>
      <c r="G18" s="24" t="s">
        <v>96</v>
      </c>
      <c r="H18" s="38">
        <v>257.25</v>
      </c>
      <c r="I18" s="65"/>
    </row>
    <row r="19" spans="3:14" x14ac:dyDescent="0.25">
      <c r="C19" s="30"/>
      <c r="D19" s="30"/>
      <c r="F19" s="28" t="s">
        <v>171</v>
      </c>
      <c r="G19" s="24" t="s">
        <v>112</v>
      </c>
      <c r="H19" s="38">
        <v>96.8</v>
      </c>
      <c r="I19" s="65"/>
    </row>
    <row r="20" spans="3:14" x14ac:dyDescent="0.25">
      <c r="C20" s="30"/>
      <c r="D20" s="30"/>
      <c r="F20" s="28" t="s">
        <v>63</v>
      </c>
      <c r="G20" s="24" t="s">
        <v>145</v>
      </c>
      <c r="H20" s="38">
        <v>48.12</v>
      </c>
      <c r="I20" s="65"/>
    </row>
    <row r="21" spans="3:14" hidden="1" x14ac:dyDescent="0.25">
      <c r="C21" s="30"/>
      <c r="D21" s="30"/>
      <c r="F21" s="28"/>
      <c r="G21" s="24"/>
      <c r="H21" s="38"/>
    </row>
    <row r="22" spans="3:14" x14ac:dyDescent="0.25">
      <c r="C22" s="30"/>
      <c r="D22" s="30"/>
      <c r="F22" s="28" t="s">
        <v>41</v>
      </c>
      <c r="G22" s="24" t="s">
        <v>166</v>
      </c>
      <c r="H22" s="38">
        <v>117.95</v>
      </c>
      <c r="I22" s="65"/>
    </row>
    <row r="23" spans="3:14" x14ac:dyDescent="0.25">
      <c r="C23" s="30"/>
      <c r="D23" s="30"/>
      <c r="F23" s="28"/>
      <c r="G23" s="24"/>
      <c r="H23" s="38"/>
    </row>
    <row r="24" spans="3:14" x14ac:dyDescent="0.25">
      <c r="C24" s="30"/>
      <c r="D24" s="30"/>
      <c r="F24" s="28"/>
      <c r="G24" s="60" t="s">
        <v>54</v>
      </c>
      <c r="H24" s="59">
        <v>590.58000000000004</v>
      </c>
      <c r="I24" s="65"/>
      <c r="N24">
        <v>508.2</v>
      </c>
    </row>
    <row r="25" spans="3:14" x14ac:dyDescent="0.25">
      <c r="C25" s="30"/>
      <c r="D25" s="30"/>
      <c r="F25" s="28"/>
      <c r="G25" s="60" t="s">
        <v>164</v>
      </c>
      <c r="H25" s="59">
        <v>689.18</v>
      </c>
      <c r="I25" s="65"/>
      <c r="N25">
        <v>395.33</v>
      </c>
    </row>
    <row r="26" spans="3:14" x14ac:dyDescent="0.25">
      <c r="C26" s="30"/>
      <c r="D26" s="30"/>
      <c r="F26" s="28"/>
      <c r="G26" s="60" t="s">
        <v>174</v>
      </c>
      <c r="H26" s="59">
        <v>92</v>
      </c>
      <c r="I26" s="65"/>
      <c r="N26">
        <v>526.03</v>
      </c>
    </row>
    <row r="27" spans="3:14" x14ac:dyDescent="0.25">
      <c r="C27" s="30"/>
      <c r="D27" s="30"/>
      <c r="F27" s="28"/>
      <c r="G27" s="60" t="s">
        <v>165</v>
      </c>
      <c r="H27" s="59">
        <v>508.2</v>
      </c>
      <c r="I27" s="65"/>
    </row>
    <row r="28" spans="3:14" x14ac:dyDescent="0.25">
      <c r="C28" s="30"/>
      <c r="D28" s="30"/>
      <c r="F28" s="28"/>
      <c r="G28" s="60" t="s">
        <v>167</v>
      </c>
      <c r="H28" s="59">
        <v>60</v>
      </c>
      <c r="I28" s="65"/>
    </row>
    <row r="29" spans="3:14" x14ac:dyDescent="0.25">
      <c r="C29" s="30"/>
      <c r="D29" s="30"/>
      <c r="F29" s="28"/>
      <c r="G29" s="60" t="s">
        <v>136</v>
      </c>
      <c r="H29" s="59">
        <v>1735.35</v>
      </c>
      <c r="I29" s="65"/>
    </row>
    <row r="30" spans="3:14" x14ac:dyDescent="0.25">
      <c r="C30" s="30"/>
      <c r="D30" s="30"/>
      <c r="F30" s="28"/>
      <c r="G30" s="60" t="s">
        <v>135</v>
      </c>
      <c r="H30" s="59">
        <v>395.33</v>
      </c>
      <c r="I30" s="65"/>
    </row>
    <row r="31" spans="3:14" ht="17.25" x14ac:dyDescent="0.4">
      <c r="C31" s="30"/>
      <c r="D31" s="30"/>
      <c r="F31" s="1"/>
      <c r="G31" s="24"/>
      <c r="H31" s="47"/>
    </row>
    <row r="32" spans="3:14" x14ac:dyDescent="0.25">
      <c r="C32" s="30"/>
      <c r="D32" s="30"/>
      <c r="G32" s="1"/>
      <c r="H32" s="39">
        <f>SUM(H5:H31)</f>
        <v>5917.1899999999987</v>
      </c>
    </row>
    <row r="33" spans="3:8" x14ac:dyDescent="0.25">
      <c r="C33" s="30"/>
      <c r="D33" s="30"/>
      <c r="H33" s="40"/>
    </row>
    <row r="34" spans="3:8" x14ac:dyDescent="0.25">
      <c r="C34" s="30"/>
      <c r="D34" s="30"/>
      <c r="H34" s="40"/>
    </row>
    <row r="35" spans="3:8" x14ac:dyDescent="0.25">
      <c r="C35" s="30"/>
      <c r="D35" s="30"/>
      <c r="G35" s="28"/>
      <c r="H35" s="39"/>
    </row>
    <row r="36" spans="3:8" x14ac:dyDescent="0.25">
      <c r="C36" s="30"/>
      <c r="D36" s="30"/>
      <c r="G36" s="28" t="s">
        <v>47</v>
      </c>
      <c r="H36" s="39">
        <f>D6</f>
        <v>4830</v>
      </c>
    </row>
    <row r="37" spans="3:8" x14ac:dyDescent="0.25">
      <c r="C37" s="30"/>
      <c r="D37" s="30"/>
      <c r="G37" s="28" t="s">
        <v>71</v>
      </c>
      <c r="H37" s="39">
        <v>752</v>
      </c>
    </row>
    <row r="38" spans="3:8" x14ac:dyDescent="0.25">
      <c r="C38" s="30"/>
      <c r="D38" s="30"/>
      <c r="G38" s="28" t="s">
        <v>152</v>
      </c>
      <c r="H38" s="39">
        <v>203</v>
      </c>
    </row>
    <row r="39" spans="3:8" x14ac:dyDescent="0.25">
      <c r="C39" s="30"/>
      <c r="D39" s="30"/>
      <c r="G39" s="28" t="s">
        <v>48</v>
      </c>
      <c r="H39" s="39">
        <f>(H32-H38-H37)</f>
        <v>4962.1899999999987</v>
      </c>
    </row>
    <row r="40" spans="3:8" x14ac:dyDescent="0.25">
      <c r="C40" s="30"/>
      <c r="D40" s="30"/>
      <c r="G40" s="28" t="s">
        <v>89</v>
      </c>
      <c r="H40" s="39">
        <f>H36-H39</f>
        <v>-132.18999999999869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E6CD-A1E7-4104-97AC-C464452E7B08}">
  <dimension ref="B2:T40"/>
  <sheetViews>
    <sheetView workbookViewId="0">
      <selection activeCell="I37" sqref="I37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20" x14ac:dyDescent="0.25">
      <c r="B2" s="85" t="s">
        <v>22</v>
      </c>
      <c r="C2" s="85"/>
      <c r="D2" s="85"/>
      <c r="E2" s="85"/>
      <c r="F2" s="85"/>
      <c r="G2" s="85"/>
      <c r="H2" s="85"/>
    </row>
    <row r="3" spans="2:20" x14ac:dyDescent="0.25">
      <c r="B3" s="85"/>
      <c r="C3" s="85"/>
      <c r="D3" s="85"/>
      <c r="E3" s="85"/>
      <c r="F3" s="85"/>
      <c r="G3" s="85"/>
      <c r="H3" s="85"/>
    </row>
    <row r="4" spans="2:20" x14ac:dyDescent="0.25">
      <c r="B4" s="86" t="s">
        <v>24</v>
      </c>
      <c r="C4" s="86"/>
      <c r="D4" s="86"/>
      <c r="F4" s="90" t="s">
        <v>25</v>
      </c>
      <c r="G4" s="90"/>
      <c r="H4" s="90"/>
    </row>
    <row r="5" spans="2:20" x14ac:dyDescent="0.25">
      <c r="B5" s="87" t="s">
        <v>26</v>
      </c>
      <c r="C5" s="88"/>
      <c r="D5" s="89"/>
      <c r="F5" s="87"/>
      <c r="G5" s="88"/>
      <c r="H5" s="89"/>
    </row>
    <row r="6" spans="2:20" x14ac:dyDescent="0.25">
      <c r="B6" s="10" t="s">
        <v>27</v>
      </c>
      <c r="C6" s="10"/>
      <c r="D6" s="38">
        <v>4850</v>
      </c>
      <c r="F6" s="28"/>
      <c r="G6" s="42" t="s">
        <v>29</v>
      </c>
      <c r="H6" s="59">
        <v>350</v>
      </c>
      <c r="I6" s="61"/>
      <c r="O6" s="54" t="s">
        <v>178</v>
      </c>
      <c r="P6" s="1" t="s">
        <v>165</v>
      </c>
      <c r="Q6" s="1" t="s">
        <v>71</v>
      </c>
      <c r="R6" s="1"/>
    </row>
    <row r="7" spans="2:20" x14ac:dyDescent="0.25">
      <c r="D7" s="40"/>
      <c r="F7" s="28"/>
      <c r="G7" s="42" t="s">
        <v>31</v>
      </c>
      <c r="H7" s="59">
        <v>368</v>
      </c>
      <c r="I7" s="61"/>
      <c r="O7" s="20">
        <v>32.950000000000003</v>
      </c>
      <c r="P7" s="20">
        <v>27.86</v>
      </c>
      <c r="Q7" s="20">
        <v>700</v>
      </c>
      <c r="R7" s="20"/>
      <c r="T7" s="20"/>
    </row>
    <row r="8" spans="2:20" x14ac:dyDescent="0.25">
      <c r="B8" s="30"/>
      <c r="C8" s="30"/>
      <c r="D8" s="30"/>
      <c r="F8" s="28"/>
      <c r="G8" s="42" t="s">
        <v>33</v>
      </c>
      <c r="H8" s="59">
        <v>105</v>
      </c>
      <c r="I8" s="61"/>
      <c r="O8" s="20">
        <v>12</v>
      </c>
      <c r="P8" s="20">
        <v>16.989999999999998</v>
      </c>
      <c r="Q8" s="20">
        <v>50</v>
      </c>
      <c r="R8" s="20"/>
      <c r="T8" s="20"/>
    </row>
    <row r="9" spans="2:20" x14ac:dyDescent="0.25">
      <c r="B9" s="30"/>
      <c r="C9" s="30"/>
      <c r="D9" s="30"/>
      <c r="F9" s="28"/>
      <c r="G9" s="42" t="s">
        <v>60</v>
      </c>
      <c r="H9" s="59">
        <v>75.900000000000006</v>
      </c>
      <c r="I9" s="61"/>
      <c r="O9" s="20">
        <v>22</v>
      </c>
      <c r="P9" s="20">
        <v>22</v>
      </c>
      <c r="Q9" s="20">
        <v>38.479999999999997</v>
      </c>
      <c r="R9" s="20"/>
      <c r="T9" s="20"/>
    </row>
    <row r="10" spans="2:20" x14ac:dyDescent="0.25">
      <c r="B10" s="30"/>
      <c r="C10" s="30"/>
      <c r="D10" s="30"/>
      <c r="F10" s="28"/>
      <c r="G10" s="42" t="s">
        <v>90</v>
      </c>
      <c r="H10" s="59">
        <v>600</v>
      </c>
      <c r="I10" s="61"/>
      <c r="O10" s="20">
        <v>16.989999999999998</v>
      </c>
      <c r="P10" s="20">
        <v>102.5</v>
      </c>
      <c r="Q10" s="20">
        <v>50</v>
      </c>
      <c r="R10" s="20"/>
      <c r="T10" s="20"/>
    </row>
    <row r="11" spans="2:20" x14ac:dyDescent="0.25">
      <c r="B11" s="30"/>
      <c r="C11" s="30"/>
      <c r="D11" s="30"/>
      <c r="F11" s="28"/>
      <c r="G11" s="42"/>
      <c r="H11" s="59"/>
      <c r="O11" s="20">
        <v>50.65</v>
      </c>
      <c r="P11" s="20">
        <v>19</v>
      </c>
      <c r="Q11" s="20">
        <v>50</v>
      </c>
      <c r="R11" s="20"/>
      <c r="T11" s="20"/>
    </row>
    <row r="12" spans="2:20" x14ac:dyDescent="0.25">
      <c r="B12" s="30"/>
      <c r="C12" s="30"/>
      <c r="D12" s="30"/>
      <c r="F12" s="28"/>
      <c r="G12" s="42"/>
      <c r="H12" s="59"/>
      <c r="O12" s="20">
        <v>49.75</v>
      </c>
      <c r="P12" s="20">
        <v>56.76</v>
      </c>
      <c r="Q12" s="20">
        <v>75.680000000000007</v>
      </c>
      <c r="R12" s="20"/>
      <c r="T12" s="20"/>
    </row>
    <row r="13" spans="2:20" hidden="1" x14ac:dyDescent="0.25">
      <c r="B13" s="30"/>
      <c r="C13" s="30"/>
      <c r="D13" s="30"/>
      <c r="F13" s="28"/>
      <c r="G13" s="42"/>
      <c r="H13" s="38"/>
      <c r="O13" s="20"/>
      <c r="P13" s="20"/>
      <c r="Q13" s="20"/>
    </row>
    <row r="14" spans="2:20" hidden="1" x14ac:dyDescent="0.25">
      <c r="B14" s="30"/>
      <c r="C14" s="30"/>
      <c r="D14" s="30"/>
      <c r="F14" s="28"/>
      <c r="G14" s="24"/>
      <c r="H14" s="38"/>
      <c r="O14" s="20"/>
      <c r="P14" s="20"/>
    </row>
    <row r="15" spans="2:20" hidden="1" x14ac:dyDescent="0.25">
      <c r="B15" s="30"/>
      <c r="C15" s="30"/>
      <c r="D15" s="30"/>
      <c r="F15" s="28"/>
      <c r="G15" s="24"/>
      <c r="H15" s="38"/>
      <c r="O15" s="20"/>
      <c r="P15" s="20"/>
    </row>
    <row r="16" spans="2:20" hidden="1" x14ac:dyDescent="0.25">
      <c r="C16" s="30"/>
      <c r="D16" s="30"/>
      <c r="F16" s="28"/>
      <c r="G16" s="24"/>
      <c r="H16" s="38"/>
      <c r="O16" s="20"/>
      <c r="P16" s="20"/>
    </row>
    <row r="17" spans="3:18" hidden="1" x14ac:dyDescent="0.25">
      <c r="C17" s="30"/>
      <c r="D17" s="30"/>
      <c r="F17" s="28"/>
      <c r="G17" s="24"/>
      <c r="H17" s="41"/>
      <c r="O17" s="20"/>
      <c r="P17" s="20"/>
    </row>
    <row r="18" spans="3:18" x14ac:dyDescent="0.25">
      <c r="C18" s="30"/>
      <c r="D18" s="30"/>
      <c r="F18" s="28" t="s">
        <v>177</v>
      </c>
      <c r="G18" s="24" t="s">
        <v>96</v>
      </c>
      <c r="H18" s="38">
        <v>257.25</v>
      </c>
      <c r="I18" s="61"/>
      <c r="O18" s="20">
        <v>80</v>
      </c>
      <c r="P18" s="20">
        <v>19</v>
      </c>
      <c r="Q18" s="20">
        <v>30.6</v>
      </c>
    </row>
    <row r="19" spans="3:18" x14ac:dyDescent="0.25">
      <c r="C19" s="30"/>
      <c r="D19" s="30"/>
      <c r="F19" s="28" t="s">
        <v>173</v>
      </c>
      <c r="G19" s="24" t="s">
        <v>112</v>
      </c>
      <c r="H19" s="38">
        <v>96.8</v>
      </c>
      <c r="I19" s="61"/>
      <c r="O19" s="20">
        <v>40.54</v>
      </c>
      <c r="P19" s="20">
        <v>28.39</v>
      </c>
      <c r="Q19" s="20">
        <v>50</v>
      </c>
      <c r="R19" s="20"/>
    </row>
    <row r="20" spans="3:18" x14ac:dyDescent="0.25">
      <c r="C20" s="30"/>
      <c r="D20" s="30"/>
      <c r="F20" s="28" t="s">
        <v>77</v>
      </c>
      <c r="G20" s="24" t="s">
        <v>145</v>
      </c>
      <c r="H20" s="38">
        <v>48.12</v>
      </c>
      <c r="I20" s="61"/>
      <c r="O20" s="20">
        <v>29.51</v>
      </c>
      <c r="P20" s="20">
        <v>19</v>
      </c>
      <c r="Q20" s="20"/>
      <c r="R20" s="20"/>
    </row>
    <row r="21" spans="3:18" hidden="1" x14ac:dyDescent="0.25">
      <c r="C21" s="30"/>
      <c r="D21" s="30"/>
      <c r="F21" s="28"/>
      <c r="G21" s="24"/>
      <c r="H21" s="38"/>
      <c r="I21" s="61"/>
      <c r="O21" s="20"/>
      <c r="P21" s="20"/>
      <c r="R21" s="20"/>
    </row>
    <row r="22" spans="3:18" x14ac:dyDescent="0.25">
      <c r="C22" s="30"/>
      <c r="D22" s="30"/>
      <c r="F22" s="28" t="s">
        <v>35</v>
      </c>
      <c r="G22" s="24" t="s">
        <v>166</v>
      </c>
      <c r="H22" s="38">
        <v>117.95</v>
      </c>
      <c r="I22" s="61"/>
      <c r="O22" s="20">
        <v>65.73</v>
      </c>
      <c r="P22" s="20">
        <v>25.85</v>
      </c>
      <c r="R22" s="20"/>
    </row>
    <row r="23" spans="3:18" x14ac:dyDescent="0.25">
      <c r="C23" s="30"/>
      <c r="D23" s="30"/>
      <c r="F23" s="28"/>
      <c r="G23" s="24" t="s">
        <v>11</v>
      </c>
      <c r="H23" s="38">
        <v>95</v>
      </c>
      <c r="O23" s="20"/>
      <c r="P23" s="20">
        <v>15.15</v>
      </c>
      <c r="R23" s="20"/>
    </row>
    <row r="24" spans="3:18" x14ac:dyDescent="0.25">
      <c r="C24" s="30"/>
      <c r="D24" s="30"/>
      <c r="F24" s="28"/>
      <c r="G24" s="60" t="s">
        <v>54</v>
      </c>
      <c r="H24" s="59">
        <v>263.31</v>
      </c>
      <c r="I24" s="61"/>
      <c r="O24" s="20"/>
      <c r="P24" s="20">
        <v>15</v>
      </c>
      <c r="R24" s="20"/>
    </row>
    <row r="25" spans="3:18" x14ac:dyDescent="0.25">
      <c r="C25" s="30"/>
      <c r="D25" s="30"/>
      <c r="F25" s="28"/>
      <c r="G25" s="60" t="s">
        <v>164</v>
      </c>
      <c r="H25" s="59">
        <v>503.2</v>
      </c>
      <c r="I25" s="61"/>
      <c r="O25" s="20"/>
      <c r="P25" s="20">
        <v>18.41</v>
      </c>
      <c r="R25" s="20"/>
    </row>
    <row r="26" spans="3:18" x14ac:dyDescent="0.25">
      <c r="C26" s="30"/>
      <c r="D26" s="30"/>
      <c r="F26" s="28"/>
      <c r="G26" s="60" t="s">
        <v>174</v>
      </c>
      <c r="H26" s="59">
        <v>92</v>
      </c>
      <c r="I26" s="61"/>
      <c r="O26" s="20"/>
      <c r="P26" s="20">
        <v>49.8</v>
      </c>
      <c r="R26" s="20"/>
    </row>
    <row r="27" spans="3:18" x14ac:dyDescent="0.25">
      <c r="C27" s="30"/>
      <c r="D27" s="30"/>
      <c r="F27" s="28"/>
      <c r="G27" s="60" t="s">
        <v>165</v>
      </c>
      <c r="H27" s="59">
        <v>481.71</v>
      </c>
      <c r="I27" s="61"/>
      <c r="O27" s="54"/>
      <c r="P27" s="20"/>
    </row>
    <row r="28" spans="3:18" x14ac:dyDescent="0.25">
      <c r="C28" s="30"/>
      <c r="D28" s="30"/>
      <c r="F28" s="28"/>
      <c r="G28" s="60" t="s">
        <v>167</v>
      </c>
      <c r="H28" s="59">
        <v>54</v>
      </c>
      <c r="I28" s="61"/>
      <c r="P28" s="20"/>
    </row>
    <row r="29" spans="3:18" x14ac:dyDescent="0.25">
      <c r="C29" s="30"/>
      <c r="D29" s="30"/>
      <c r="F29" s="28"/>
      <c r="G29" s="60" t="s">
        <v>136</v>
      </c>
      <c r="H29" s="59">
        <v>1346.61</v>
      </c>
      <c r="I29" s="61"/>
      <c r="P29" s="20"/>
    </row>
    <row r="30" spans="3:18" x14ac:dyDescent="0.25">
      <c r="C30" s="30"/>
      <c r="D30" s="30"/>
      <c r="F30" s="28"/>
      <c r="G30" s="60" t="s">
        <v>135</v>
      </c>
      <c r="H30" s="59">
        <v>1026.67</v>
      </c>
      <c r="I30" s="61"/>
      <c r="P30" s="20"/>
    </row>
    <row r="31" spans="3:18" ht="17.25" x14ac:dyDescent="0.4">
      <c r="C31" s="30"/>
      <c r="D31" s="30"/>
      <c r="F31" s="1"/>
      <c r="G31" s="24"/>
      <c r="H31" s="47"/>
      <c r="P31" s="20"/>
    </row>
    <row r="32" spans="3:18" x14ac:dyDescent="0.25">
      <c r="C32" s="30"/>
      <c r="D32" s="30"/>
      <c r="G32" s="1"/>
      <c r="H32" s="39">
        <f>SUM(H5:H31)</f>
        <v>5881.5199999999995</v>
      </c>
      <c r="P32" s="20"/>
    </row>
    <row r="33" spans="3:16" x14ac:dyDescent="0.25">
      <c r="C33" s="30"/>
      <c r="D33" s="30"/>
      <c r="H33" s="40"/>
      <c r="P33" s="20"/>
    </row>
    <row r="34" spans="3:16" x14ac:dyDescent="0.25">
      <c r="C34" s="30"/>
      <c r="D34" s="30"/>
      <c r="H34" s="40"/>
      <c r="P34" s="20"/>
    </row>
    <row r="35" spans="3:16" x14ac:dyDescent="0.25">
      <c r="C35" s="30"/>
      <c r="D35" s="30"/>
      <c r="G35" s="28"/>
      <c r="H35" s="39"/>
      <c r="P35" s="20"/>
    </row>
    <row r="36" spans="3:16" x14ac:dyDescent="0.25">
      <c r="C36" s="30"/>
      <c r="D36" s="30"/>
      <c r="G36" s="28" t="s">
        <v>47</v>
      </c>
      <c r="H36" s="39">
        <f>D6</f>
        <v>4850</v>
      </c>
      <c r="P36" s="20"/>
    </row>
    <row r="37" spans="3:16" x14ac:dyDescent="0.25">
      <c r="C37" s="30"/>
      <c r="D37" s="30"/>
      <c r="G37" s="28" t="s">
        <v>71</v>
      </c>
      <c r="H37" s="39">
        <v>1044.76</v>
      </c>
      <c r="I37" s="61"/>
      <c r="P37" s="20"/>
    </row>
    <row r="38" spans="3:16" x14ac:dyDescent="0.25">
      <c r="C38" s="30"/>
      <c r="D38" s="30"/>
      <c r="G38" s="28" t="s">
        <v>152</v>
      </c>
      <c r="H38" s="39">
        <v>314.86</v>
      </c>
      <c r="I38" s="70"/>
      <c r="P38" s="20"/>
    </row>
    <row r="39" spans="3:16" x14ac:dyDescent="0.25">
      <c r="C39" s="30"/>
      <c r="D39" s="30"/>
      <c r="G39" s="28" t="s">
        <v>48</v>
      </c>
      <c r="H39" s="39">
        <f>(H32-H38-H37)</f>
        <v>4521.8999999999996</v>
      </c>
      <c r="P39" s="20"/>
    </row>
    <row r="40" spans="3:16" x14ac:dyDescent="0.25">
      <c r="C40" s="30"/>
      <c r="D40" s="30"/>
      <c r="G40" s="28" t="s">
        <v>89</v>
      </c>
      <c r="H40" s="39">
        <f>H36-H39</f>
        <v>328.10000000000036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CE32-EB20-4929-B375-CC1CD94541EE}">
  <dimension ref="B3:Z43"/>
  <sheetViews>
    <sheetView workbookViewId="0">
      <selection activeCell="I38" sqref="I38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9.7109375" bestFit="1" customWidth="1"/>
    <col min="8" max="8" width="12.140625" bestFit="1" customWidth="1"/>
    <col min="13" max="13" width="3.85546875" customWidth="1"/>
    <col min="14" max="14" width="10.42578125" customWidth="1"/>
    <col min="15" max="15" width="12.140625" style="54" bestFit="1" customWidth="1"/>
    <col min="16" max="16" width="10.5703125" style="54" customWidth="1"/>
    <col min="17" max="17" width="10.5703125" style="54" bestFit="1" customWidth="1"/>
    <col min="18" max="18" width="13.85546875" style="54" bestFit="1" customWidth="1"/>
    <col min="19" max="19" width="10.5703125" style="54" bestFit="1" customWidth="1"/>
    <col min="20" max="20" width="10.5703125" style="54" customWidth="1"/>
    <col min="21" max="21" width="10.5703125" style="54" bestFit="1" customWidth="1"/>
    <col min="22" max="22" width="9.140625" style="54"/>
    <col min="25" max="26" width="10.5703125" bestFit="1" customWidth="1"/>
  </cols>
  <sheetData>
    <row r="3" spans="2:26" x14ac:dyDescent="0.25">
      <c r="B3" s="85" t="s">
        <v>22</v>
      </c>
      <c r="C3" s="85"/>
      <c r="D3" s="85"/>
      <c r="E3" s="85"/>
      <c r="F3" s="85"/>
      <c r="G3" s="85"/>
      <c r="H3" s="85"/>
    </row>
    <row r="4" spans="2:26" x14ac:dyDescent="0.25">
      <c r="B4" s="85"/>
      <c r="C4" s="85"/>
      <c r="D4" s="85"/>
      <c r="E4" s="85"/>
      <c r="F4" s="85"/>
      <c r="G4" s="85"/>
      <c r="H4" s="85"/>
      <c r="N4" s="66" t="s">
        <v>54</v>
      </c>
      <c r="P4" s="66" t="s">
        <v>11</v>
      </c>
      <c r="R4" s="66" t="s">
        <v>4</v>
      </c>
      <c r="T4" s="66" t="s">
        <v>165</v>
      </c>
      <c r="Y4" s="66" t="s">
        <v>165</v>
      </c>
      <c r="Z4" s="66" t="s">
        <v>182</v>
      </c>
    </row>
    <row r="5" spans="2:26" x14ac:dyDescent="0.25">
      <c r="B5" s="86" t="s">
        <v>24</v>
      </c>
      <c r="C5" s="86"/>
      <c r="D5" s="86"/>
      <c r="F5" s="90" t="s">
        <v>25</v>
      </c>
      <c r="G5" s="90"/>
      <c r="H5" s="90"/>
      <c r="M5">
        <v>1</v>
      </c>
      <c r="N5" s="57">
        <v>42.45</v>
      </c>
      <c r="O5" s="68">
        <f>SUM(N5*4)</f>
        <v>169.8</v>
      </c>
      <c r="P5" s="57"/>
      <c r="Q5" s="68">
        <f>SUM(P5*1)</f>
        <v>0</v>
      </c>
      <c r="R5" s="57">
        <v>102.99</v>
      </c>
      <c r="S5" s="68">
        <f>SUM(R5*6)</f>
        <v>617.93999999999994</v>
      </c>
      <c r="T5" s="57">
        <v>117</v>
      </c>
      <c r="U5" s="68">
        <f>SUM(T5*3)</f>
        <v>351</v>
      </c>
      <c r="Y5" s="57">
        <v>19.79</v>
      </c>
      <c r="Z5" s="57">
        <v>13</v>
      </c>
    </row>
    <row r="6" spans="2:26" x14ac:dyDescent="0.25">
      <c r="B6" s="87" t="s">
        <v>26</v>
      </c>
      <c r="C6" s="88"/>
      <c r="D6" s="89"/>
      <c r="F6" s="87"/>
      <c r="G6" s="88"/>
      <c r="H6" s="89"/>
      <c r="M6">
        <v>2</v>
      </c>
      <c r="N6" s="57">
        <v>64.56</v>
      </c>
      <c r="O6" s="68">
        <f>SUM(N6*2)</f>
        <v>129.12</v>
      </c>
      <c r="P6" s="57">
        <v>96</v>
      </c>
      <c r="Q6" s="74">
        <f>SUM(P6*3)</f>
        <v>288</v>
      </c>
      <c r="R6" s="57">
        <v>29.1</v>
      </c>
      <c r="S6" s="68">
        <f t="shared" ref="S6:S20" si="0">SUM(R6*6)</f>
        <v>174.60000000000002</v>
      </c>
      <c r="T6" s="57"/>
      <c r="U6" s="68">
        <f t="shared" ref="U6:U20" si="1">SUM(T6*3)</f>
        <v>0</v>
      </c>
      <c r="Y6" s="57">
        <v>12</v>
      </c>
      <c r="Z6" s="57">
        <v>19</v>
      </c>
    </row>
    <row r="7" spans="2:26" x14ac:dyDescent="0.25">
      <c r="B7" s="10" t="s">
        <v>27</v>
      </c>
      <c r="C7" s="10"/>
      <c r="D7" s="38">
        <v>4000</v>
      </c>
      <c r="F7" s="28"/>
      <c r="G7" s="42" t="s">
        <v>29</v>
      </c>
      <c r="H7" s="59">
        <v>350</v>
      </c>
      <c r="I7" s="61"/>
      <c r="J7" s="49"/>
      <c r="M7">
        <v>3</v>
      </c>
      <c r="N7" s="57">
        <v>41.67</v>
      </c>
      <c r="O7" s="68">
        <f>SUM(N7*12)</f>
        <v>500.04</v>
      </c>
      <c r="P7" s="57">
        <v>48.12</v>
      </c>
      <c r="Q7" s="74">
        <f t="shared" ref="Q7:Q20" si="2">SUM(P7*1)</f>
        <v>48.12</v>
      </c>
      <c r="R7" s="57"/>
      <c r="S7" s="68">
        <f t="shared" si="0"/>
        <v>0</v>
      </c>
      <c r="T7" s="57"/>
      <c r="U7" s="68">
        <f t="shared" si="1"/>
        <v>0</v>
      </c>
      <c r="Y7" s="57">
        <v>16.989999999999998</v>
      </c>
      <c r="Z7" s="57">
        <v>19</v>
      </c>
    </row>
    <row r="8" spans="2:26" x14ac:dyDescent="0.25">
      <c r="D8" s="40"/>
      <c r="F8" s="28"/>
      <c r="G8" s="42" t="s">
        <v>31</v>
      </c>
      <c r="H8" s="59">
        <v>269</v>
      </c>
      <c r="I8" s="61"/>
      <c r="M8">
        <v>4</v>
      </c>
      <c r="N8" s="57">
        <v>33.020000000000003</v>
      </c>
      <c r="O8" s="68">
        <f>SUM(N8*5)</f>
        <v>165.10000000000002</v>
      </c>
      <c r="P8" s="57"/>
      <c r="Q8" s="68">
        <f t="shared" si="2"/>
        <v>0</v>
      </c>
      <c r="R8" s="57"/>
      <c r="S8" s="68">
        <f t="shared" si="0"/>
        <v>0</v>
      </c>
      <c r="T8" s="57"/>
      <c r="U8" s="68">
        <f t="shared" si="1"/>
        <v>0</v>
      </c>
      <c r="Y8" s="57">
        <v>25.4</v>
      </c>
      <c r="Z8" s="57">
        <v>118</v>
      </c>
    </row>
    <row r="9" spans="2:26" x14ac:dyDescent="0.25">
      <c r="B9" s="30"/>
      <c r="C9" s="30"/>
      <c r="D9" s="30"/>
      <c r="F9" s="28"/>
      <c r="G9" s="42" t="s">
        <v>33</v>
      </c>
      <c r="H9" s="59">
        <v>77</v>
      </c>
      <c r="I9" s="61"/>
      <c r="M9">
        <v>5</v>
      </c>
      <c r="N9" s="57">
        <v>24.59</v>
      </c>
      <c r="O9" s="68">
        <f>SUM(N9*2)</f>
        <v>49.18</v>
      </c>
      <c r="P9" s="57"/>
      <c r="Q9" s="68">
        <f t="shared" si="2"/>
        <v>0</v>
      </c>
      <c r="R9" s="57"/>
      <c r="S9" s="68">
        <f t="shared" si="0"/>
        <v>0</v>
      </c>
      <c r="T9" s="57"/>
      <c r="U9" s="68">
        <f t="shared" si="1"/>
        <v>0</v>
      </c>
      <c r="Y9" s="57">
        <v>22</v>
      </c>
      <c r="Z9" s="57">
        <v>25.4</v>
      </c>
    </row>
    <row r="10" spans="2:26" x14ac:dyDescent="0.25">
      <c r="B10" s="30"/>
      <c r="C10" s="30"/>
      <c r="D10" s="30"/>
      <c r="F10" s="28"/>
      <c r="G10" s="42" t="s">
        <v>60</v>
      </c>
      <c r="H10" s="59">
        <v>75.900000000000006</v>
      </c>
      <c r="I10" s="61"/>
      <c r="M10">
        <v>6</v>
      </c>
      <c r="N10" s="57"/>
      <c r="O10" s="68">
        <f t="shared" ref="O10:O20" si="3">SUM(N10*4)</f>
        <v>0</v>
      </c>
      <c r="P10" s="57"/>
      <c r="Q10" s="68">
        <f t="shared" si="2"/>
        <v>0</v>
      </c>
      <c r="R10" s="57"/>
      <c r="S10" s="68">
        <f t="shared" si="0"/>
        <v>0</v>
      </c>
      <c r="T10" s="57"/>
      <c r="U10" s="68">
        <f t="shared" si="1"/>
        <v>0</v>
      </c>
      <c r="Y10" s="57">
        <v>30</v>
      </c>
      <c r="Z10" s="57">
        <v>19</v>
      </c>
    </row>
    <row r="11" spans="2:26" x14ac:dyDescent="0.25">
      <c r="B11" s="30"/>
      <c r="C11" s="30"/>
      <c r="D11" s="30"/>
      <c r="F11" s="28"/>
      <c r="G11" s="42" t="s">
        <v>90</v>
      </c>
      <c r="H11" s="59">
        <v>200</v>
      </c>
      <c r="M11">
        <v>7</v>
      </c>
      <c r="N11" s="57"/>
      <c r="O11" s="68">
        <f t="shared" si="3"/>
        <v>0</v>
      </c>
      <c r="P11" s="57"/>
      <c r="Q11" s="68">
        <f t="shared" si="2"/>
        <v>0</v>
      </c>
      <c r="R11" s="57"/>
      <c r="S11" s="68">
        <f t="shared" si="0"/>
        <v>0</v>
      </c>
      <c r="T11" s="57"/>
      <c r="U11" s="68">
        <f t="shared" si="1"/>
        <v>0</v>
      </c>
      <c r="Y11" s="57">
        <v>190.45</v>
      </c>
      <c r="Z11" s="57">
        <v>12</v>
      </c>
    </row>
    <row r="12" spans="2:26" x14ac:dyDescent="0.25">
      <c r="B12" s="30"/>
      <c r="C12" s="30"/>
      <c r="D12" s="30"/>
      <c r="F12" s="28"/>
      <c r="G12" s="42"/>
      <c r="H12" s="59"/>
      <c r="M12">
        <v>8</v>
      </c>
      <c r="N12" s="57"/>
      <c r="O12" s="68">
        <f t="shared" si="3"/>
        <v>0</v>
      </c>
      <c r="P12" s="57"/>
      <c r="Q12" s="68">
        <f t="shared" si="2"/>
        <v>0</v>
      </c>
      <c r="R12" s="57"/>
      <c r="S12" s="68">
        <f t="shared" si="0"/>
        <v>0</v>
      </c>
      <c r="T12" s="57"/>
      <c r="U12" s="68">
        <f t="shared" si="1"/>
        <v>0</v>
      </c>
      <c r="Y12" s="57">
        <v>12.82</v>
      </c>
      <c r="Z12" s="57">
        <v>106.36</v>
      </c>
    </row>
    <row r="13" spans="2:26" x14ac:dyDescent="0.25">
      <c r="B13" s="30"/>
      <c r="C13" s="30"/>
      <c r="D13" s="30"/>
      <c r="F13" s="28"/>
      <c r="G13" s="42"/>
      <c r="H13" s="59"/>
      <c r="M13">
        <v>9</v>
      </c>
      <c r="N13" s="57"/>
      <c r="O13" s="68">
        <f t="shared" si="3"/>
        <v>0</v>
      </c>
      <c r="P13" s="57"/>
      <c r="Q13" s="68">
        <f t="shared" si="2"/>
        <v>0</v>
      </c>
      <c r="R13" s="57"/>
      <c r="S13" s="68">
        <f t="shared" si="0"/>
        <v>0</v>
      </c>
      <c r="T13" s="57"/>
      <c r="U13" s="68">
        <f t="shared" si="1"/>
        <v>0</v>
      </c>
      <c r="Y13" s="57">
        <v>25.41</v>
      </c>
      <c r="Z13" s="57">
        <v>80</v>
      </c>
    </row>
    <row r="14" spans="2:26" ht="15" hidden="1" customHeight="1" x14ac:dyDescent="0.25">
      <c r="B14" s="30"/>
      <c r="C14" s="30"/>
      <c r="D14" s="30"/>
      <c r="F14" s="28"/>
      <c r="G14" s="42"/>
      <c r="H14" s="38"/>
      <c r="M14" t="s">
        <v>180</v>
      </c>
      <c r="N14" s="57"/>
      <c r="O14" s="68">
        <f t="shared" si="3"/>
        <v>0</v>
      </c>
      <c r="P14" s="57"/>
      <c r="Q14" s="68">
        <f t="shared" si="2"/>
        <v>0</v>
      </c>
      <c r="R14" s="57"/>
      <c r="S14" s="68">
        <f t="shared" si="0"/>
        <v>0</v>
      </c>
      <c r="T14" s="57"/>
      <c r="U14" s="68">
        <f t="shared" si="1"/>
        <v>0</v>
      </c>
      <c r="Y14" s="57"/>
      <c r="Z14" s="57"/>
    </row>
    <row r="15" spans="2:26" ht="15" hidden="1" customHeight="1" x14ac:dyDescent="0.25">
      <c r="B15" s="30"/>
      <c r="C15" s="30"/>
      <c r="D15" s="30"/>
      <c r="F15" s="28"/>
      <c r="G15" s="24"/>
      <c r="H15" s="38"/>
      <c r="M15" t="s">
        <v>180</v>
      </c>
      <c r="N15" s="57"/>
      <c r="O15" s="68">
        <f t="shared" si="3"/>
        <v>0</v>
      </c>
      <c r="P15" s="57"/>
      <c r="Q15" s="68">
        <f t="shared" si="2"/>
        <v>0</v>
      </c>
      <c r="R15" s="57"/>
      <c r="S15" s="68">
        <f t="shared" si="0"/>
        <v>0</v>
      </c>
      <c r="T15" s="57"/>
      <c r="U15" s="68">
        <f t="shared" si="1"/>
        <v>0</v>
      </c>
      <c r="Y15" s="57"/>
      <c r="Z15" s="57"/>
    </row>
    <row r="16" spans="2:26" ht="15" hidden="1" customHeight="1" x14ac:dyDescent="0.25">
      <c r="B16" s="30"/>
      <c r="C16" s="30"/>
      <c r="D16" s="30"/>
      <c r="F16" s="28"/>
      <c r="G16" s="24"/>
      <c r="H16" s="38"/>
      <c r="M16" t="s">
        <v>180</v>
      </c>
      <c r="N16" s="57"/>
      <c r="O16" s="68">
        <f t="shared" si="3"/>
        <v>0</v>
      </c>
      <c r="P16" s="57"/>
      <c r="Q16" s="68">
        <f t="shared" si="2"/>
        <v>0</v>
      </c>
      <c r="R16" s="57"/>
      <c r="S16" s="68">
        <f t="shared" si="0"/>
        <v>0</v>
      </c>
      <c r="T16" s="57"/>
      <c r="U16" s="68">
        <f t="shared" si="1"/>
        <v>0</v>
      </c>
      <c r="Y16" s="57"/>
      <c r="Z16" s="57"/>
    </row>
    <row r="17" spans="3:26" ht="15" hidden="1" customHeight="1" x14ac:dyDescent="0.25">
      <c r="C17" s="30"/>
      <c r="D17" s="30"/>
      <c r="F17" s="28"/>
      <c r="G17" s="24"/>
      <c r="H17" s="38"/>
      <c r="M17" t="s">
        <v>180</v>
      </c>
      <c r="N17" s="57"/>
      <c r="O17" s="68">
        <f t="shared" si="3"/>
        <v>0</v>
      </c>
      <c r="P17" s="57"/>
      <c r="Q17" s="68">
        <f t="shared" si="2"/>
        <v>0</v>
      </c>
      <c r="R17" s="57"/>
      <c r="S17" s="68">
        <f t="shared" si="0"/>
        <v>0</v>
      </c>
      <c r="T17" s="57"/>
      <c r="U17" s="68">
        <f t="shared" si="1"/>
        <v>0</v>
      </c>
      <c r="Y17" s="57"/>
      <c r="Z17" s="57"/>
    </row>
    <row r="18" spans="3:26" ht="15" hidden="1" customHeight="1" x14ac:dyDescent="0.25">
      <c r="C18" s="30"/>
      <c r="D18" s="30"/>
      <c r="F18" s="28"/>
      <c r="G18" s="24"/>
      <c r="H18" s="41"/>
      <c r="M18" t="s">
        <v>180</v>
      </c>
      <c r="N18" s="57"/>
      <c r="O18" s="68">
        <f t="shared" si="3"/>
        <v>0</v>
      </c>
      <c r="P18" s="57"/>
      <c r="Q18" s="68">
        <f t="shared" si="2"/>
        <v>0</v>
      </c>
      <c r="R18" s="57"/>
      <c r="S18" s="68">
        <f t="shared" si="0"/>
        <v>0</v>
      </c>
      <c r="T18" s="57"/>
      <c r="U18" s="68">
        <f t="shared" si="1"/>
        <v>0</v>
      </c>
      <c r="Y18" s="57"/>
      <c r="Z18" s="57"/>
    </row>
    <row r="19" spans="3:26" x14ac:dyDescent="0.25">
      <c r="C19" s="30"/>
      <c r="D19" s="30"/>
      <c r="F19" s="28" t="s">
        <v>179</v>
      </c>
      <c r="G19" s="24" t="s">
        <v>96</v>
      </c>
      <c r="H19" s="38"/>
      <c r="J19" s="49"/>
      <c r="M19">
        <v>10</v>
      </c>
      <c r="N19" s="57"/>
      <c r="O19" s="68">
        <f t="shared" si="3"/>
        <v>0</v>
      </c>
      <c r="P19" s="57"/>
      <c r="Q19" s="68">
        <f t="shared" si="2"/>
        <v>0</v>
      </c>
      <c r="R19" s="57"/>
      <c r="S19" s="68">
        <f t="shared" si="0"/>
        <v>0</v>
      </c>
      <c r="T19" s="57"/>
      <c r="U19" s="68">
        <f t="shared" si="1"/>
        <v>0</v>
      </c>
      <c r="Y19" s="57"/>
      <c r="Z19" s="57">
        <v>31.3</v>
      </c>
    </row>
    <row r="20" spans="3:26" x14ac:dyDescent="0.25">
      <c r="C20" s="30"/>
      <c r="D20" s="30"/>
      <c r="F20" s="28" t="s">
        <v>176</v>
      </c>
      <c r="G20" s="24" t="s">
        <v>112</v>
      </c>
      <c r="H20" s="38"/>
      <c r="N20" s="57"/>
      <c r="O20" s="68">
        <f t="shared" si="3"/>
        <v>0</v>
      </c>
      <c r="P20" s="57"/>
      <c r="Q20" s="68">
        <f t="shared" si="2"/>
        <v>0</v>
      </c>
      <c r="R20" s="57"/>
      <c r="S20" s="68">
        <f t="shared" si="0"/>
        <v>0</v>
      </c>
      <c r="T20" s="57"/>
      <c r="U20" s="68">
        <f t="shared" si="1"/>
        <v>0</v>
      </c>
      <c r="Y20" s="57"/>
      <c r="Z20" s="57">
        <v>20</v>
      </c>
    </row>
    <row r="21" spans="3:26" x14ac:dyDescent="0.25">
      <c r="C21" s="30"/>
      <c r="D21" s="30"/>
      <c r="F21" s="28" t="s">
        <v>72</v>
      </c>
      <c r="G21" s="24" t="s">
        <v>145</v>
      </c>
      <c r="H21" s="38"/>
      <c r="O21" s="69">
        <f>SUM(O5:O20)</f>
        <v>1013.24</v>
      </c>
      <c r="P21" s="57"/>
      <c r="Q21" s="69">
        <f t="shared" ref="Q21:U21" si="4">SUM(Q5:Q20)</f>
        <v>336.12</v>
      </c>
      <c r="R21" s="57"/>
      <c r="S21" s="69">
        <f t="shared" si="4"/>
        <v>792.54</v>
      </c>
      <c r="T21" s="57"/>
      <c r="U21" s="69">
        <f t="shared" si="4"/>
        <v>351</v>
      </c>
      <c r="Y21" s="57"/>
      <c r="Z21" s="57">
        <v>19</v>
      </c>
    </row>
    <row r="22" spans="3:26" ht="15" hidden="1" customHeight="1" x14ac:dyDescent="0.25">
      <c r="C22" s="30"/>
      <c r="D22" s="30"/>
      <c r="F22" s="28"/>
      <c r="G22" s="24"/>
      <c r="H22" s="38"/>
      <c r="Y22" s="57"/>
      <c r="Z22" s="57">
        <v>19</v>
      </c>
    </row>
    <row r="23" spans="3:26" x14ac:dyDescent="0.25">
      <c r="C23" s="30"/>
      <c r="D23" s="30"/>
      <c r="F23" s="28" t="s">
        <v>51</v>
      </c>
      <c r="G23" s="24" t="s">
        <v>166</v>
      </c>
      <c r="H23" s="38">
        <v>117.95</v>
      </c>
      <c r="O23" s="91">
        <f>SUM(O21:U21)</f>
        <v>2492.9</v>
      </c>
      <c r="P23" s="92"/>
      <c r="Q23" s="92"/>
      <c r="R23" s="92"/>
      <c r="S23" s="92"/>
      <c r="T23" s="92"/>
      <c r="U23" s="93"/>
      <c r="Y23" s="71">
        <f>SUM(Y5:Y21)</f>
        <v>354.86</v>
      </c>
      <c r="Z23" s="57">
        <v>30</v>
      </c>
    </row>
    <row r="24" spans="3:26" x14ac:dyDescent="0.25">
      <c r="C24" s="30"/>
      <c r="D24" s="30"/>
      <c r="F24" s="28"/>
      <c r="G24" s="24"/>
      <c r="H24" s="38"/>
      <c r="Z24" s="57">
        <v>22</v>
      </c>
    </row>
    <row r="25" spans="3:26" x14ac:dyDescent="0.25">
      <c r="C25" s="30"/>
      <c r="D25" s="30"/>
      <c r="F25" s="28"/>
      <c r="G25" s="60" t="s">
        <v>54</v>
      </c>
      <c r="H25" s="59">
        <v>342.22</v>
      </c>
      <c r="I25" s="61"/>
      <c r="Z25" s="57">
        <v>98.05</v>
      </c>
    </row>
    <row r="26" spans="3:26" x14ac:dyDescent="0.25">
      <c r="C26" s="30"/>
      <c r="D26" s="30"/>
      <c r="F26" s="28"/>
      <c r="G26" s="60" t="s">
        <v>164</v>
      </c>
      <c r="H26" s="59">
        <v>632.11</v>
      </c>
      <c r="I26" s="61"/>
      <c r="Z26" s="57"/>
    </row>
    <row r="27" spans="3:26" x14ac:dyDescent="0.25">
      <c r="C27" s="30"/>
      <c r="D27" s="30"/>
      <c r="F27" s="28"/>
      <c r="G27" s="60" t="s">
        <v>174</v>
      </c>
      <c r="H27" s="59">
        <v>92</v>
      </c>
      <c r="I27" s="61"/>
      <c r="O27" s="66" t="s">
        <v>71</v>
      </c>
      <c r="P27" s="66"/>
      <c r="Q27" s="66" t="s">
        <v>70</v>
      </c>
      <c r="R27" s="66"/>
      <c r="Z27" s="57"/>
    </row>
    <row r="28" spans="3:26" x14ac:dyDescent="0.25">
      <c r="C28" s="30"/>
      <c r="D28" s="30"/>
      <c r="F28" s="28"/>
      <c r="G28" s="60" t="s">
        <v>165</v>
      </c>
      <c r="H28" s="59">
        <v>464.66</v>
      </c>
      <c r="I28" s="61"/>
      <c r="N28" t="s">
        <v>184</v>
      </c>
      <c r="O28" s="57">
        <v>116.4</v>
      </c>
      <c r="P28" s="57"/>
      <c r="Q28" s="57">
        <v>80</v>
      </c>
      <c r="R28" s="67"/>
      <c r="Z28" s="57"/>
    </row>
    <row r="29" spans="3:26" x14ac:dyDescent="0.25">
      <c r="C29" s="30"/>
      <c r="D29" s="30"/>
      <c r="F29" s="28"/>
      <c r="G29" s="60" t="s">
        <v>167</v>
      </c>
      <c r="H29" s="59">
        <v>54</v>
      </c>
      <c r="I29" s="61"/>
      <c r="O29" s="57">
        <v>56.84</v>
      </c>
      <c r="P29" s="57"/>
      <c r="Q29" s="57">
        <v>111</v>
      </c>
      <c r="R29" s="67"/>
      <c r="Z29" s="57"/>
    </row>
    <row r="30" spans="3:26" x14ac:dyDescent="0.25">
      <c r="C30" s="30"/>
      <c r="D30" s="30"/>
      <c r="F30" s="28"/>
      <c r="G30" s="60" t="s">
        <v>136</v>
      </c>
      <c r="H30" s="59">
        <v>1861.29</v>
      </c>
      <c r="I30" s="61"/>
      <c r="O30" s="57">
        <v>58.57</v>
      </c>
      <c r="P30" s="57"/>
      <c r="Q30" s="57">
        <v>200</v>
      </c>
      <c r="R30" s="54" t="s">
        <v>181</v>
      </c>
      <c r="Z30" s="57"/>
    </row>
    <row r="31" spans="3:26" x14ac:dyDescent="0.25">
      <c r="C31" s="30"/>
      <c r="D31" s="30"/>
      <c r="F31" s="28"/>
      <c r="G31" s="60" t="s">
        <v>135</v>
      </c>
      <c r="H31" s="59">
        <v>700.11</v>
      </c>
      <c r="I31" s="61"/>
      <c r="O31" s="57">
        <v>64.94</v>
      </c>
      <c r="P31" s="57"/>
      <c r="Q31" s="57">
        <v>314.86</v>
      </c>
      <c r="R31" s="75" t="s">
        <v>183</v>
      </c>
      <c r="Z31" s="71">
        <f>SUM(Z5:Z30)</f>
        <v>651.1099999999999</v>
      </c>
    </row>
    <row r="32" spans="3:26" ht="17.25" x14ac:dyDescent="0.4">
      <c r="C32" s="30"/>
      <c r="D32" s="30"/>
      <c r="F32" s="1"/>
      <c r="G32" s="24"/>
      <c r="H32" s="47"/>
      <c r="O32" s="57">
        <v>37.590000000000003</v>
      </c>
      <c r="P32" s="57"/>
      <c r="Q32" s="57">
        <v>54</v>
      </c>
      <c r="R32" s="67"/>
    </row>
    <row r="33" spans="3:18" x14ac:dyDescent="0.25">
      <c r="C33" s="30"/>
      <c r="D33" s="30"/>
      <c r="G33" s="1"/>
      <c r="H33" s="39">
        <f>SUM(H6:H32)</f>
        <v>5236.2399999999989</v>
      </c>
      <c r="O33" s="57">
        <v>162.66999999999999</v>
      </c>
      <c r="P33" s="57"/>
      <c r="Q33" s="57"/>
      <c r="R33" s="67"/>
    </row>
    <row r="34" spans="3:18" x14ac:dyDescent="0.25">
      <c r="C34" s="30"/>
      <c r="D34" s="30"/>
      <c r="H34" s="40"/>
      <c r="O34" s="57">
        <v>50.39</v>
      </c>
      <c r="P34" s="57"/>
      <c r="Q34" s="57"/>
      <c r="R34" s="67"/>
    </row>
    <row r="35" spans="3:18" x14ac:dyDescent="0.25">
      <c r="C35" s="30"/>
      <c r="D35" s="30"/>
      <c r="H35" s="40"/>
      <c r="O35" s="57">
        <v>50</v>
      </c>
      <c r="P35" s="57"/>
      <c r="Q35" s="57"/>
      <c r="R35" s="67"/>
    </row>
    <row r="36" spans="3:18" x14ac:dyDescent="0.25">
      <c r="C36" s="30"/>
      <c r="D36" s="30"/>
      <c r="G36" s="28"/>
      <c r="H36" s="39"/>
      <c r="O36" s="57">
        <v>48</v>
      </c>
      <c r="P36" s="57"/>
      <c r="Q36" s="57"/>
      <c r="R36" s="67"/>
    </row>
    <row r="37" spans="3:18" x14ac:dyDescent="0.25">
      <c r="C37" s="30"/>
      <c r="D37" s="30"/>
      <c r="G37" s="28" t="s">
        <v>47</v>
      </c>
      <c r="H37" s="39">
        <f>D7</f>
        <v>4000</v>
      </c>
      <c r="O37" s="57">
        <v>326.35000000000002</v>
      </c>
      <c r="P37" s="57"/>
      <c r="Q37" s="57"/>
      <c r="R37" s="67"/>
    </row>
    <row r="38" spans="3:18" x14ac:dyDescent="0.25">
      <c r="C38" s="30"/>
      <c r="D38" s="30"/>
      <c r="G38" s="28" t="s">
        <v>71</v>
      </c>
      <c r="H38" s="39">
        <v>1215.69</v>
      </c>
      <c r="I38" s="61"/>
      <c r="O38" s="57">
        <v>128</v>
      </c>
      <c r="P38" s="57"/>
      <c r="Q38" s="57"/>
      <c r="R38" s="67"/>
    </row>
    <row r="39" spans="3:18" x14ac:dyDescent="0.25">
      <c r="C39" s="30"/>
      <c r="D39" s="30"/>
      <c r="G39" s="28" t="s">
        <v>152</v>
      </c>
      <c r="H39" s="39">
        <v>759.86</v>
      </c>
      <c r="O39" s="57">
        <v>115.69</v>
      </c>
      <c r="P39" s="57"/>
      <c r="Q39" s="57"/>
      <c r="R39" s="67"/>
    </row>
    <row r="40" spans="3:18" x14ac:dyDescent="0.25">
      <c r="C40" s="30"/>
      <c r="D40" s="30"/>
      <c r="G40" s="28" t="s">
        <v>48</v>
      </c>
      <c r="H40" s="39">
        <f>(H33-H39-H38)</f>
        <v>3260.6899999999991</v>
      </c>
      <c r="O40" s="57"/>
      <c r="P40" s="57"/>
      <c r="Q40" s="57"/>
    </row>
    <row r="41" spans="3:18" x14ac:dyDescent="0.25">
      <c r="C41" s="30"/>
      <c r="D41" s="30"/>
      <c r="G41" s="28" t="s">
        <v>89</v>
      </c>
      <c r="H41" s="39">
        <f>H37-H40</f>
        <v>739.31000000000085</v>
      </c>
      <c r="O41" s="57"/>
      <c r="P41" s="57"/>
      <c r="Q41" s="57"/>
    </row>
    <row r="42" spans="3:18" x14ac:dyDescent="0.25">
      <c r="O42" s="57"/>
      <c r="P42" s="57"/>
      <c r="Q42" s="57"/>
    </row>
    <row r="43" spans="3:18" x14ac:dyDescent="0.25">
      <c r="N43" s="73"/>
      <c r="O43" s="72">
        <f>SUM(O28:O42)</f>
        <v>1215.44</v>
      </c>
      <c r="P43" s="72">
        <f t="shared" ref="P43:Q43" si="5">SUM(P28:P42)</f>
        <v>0</v>
      </c>
      <c r="Q43" s="72">
        <f t="shared" si="5"/>
        <v>759.86</v>
      </c>
    </row>
  </sheetData>
  <mergeCells count="6">
    <mergeCell ref="O23:U23"/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ignoredErrors>
    <ignoredError sqref="Q6" formula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03ECC-D38B-425A-B244-FB746E0494E5}">
  <dimension ref="B2:Z46"/>
  <sheetViews>
    <sheetView tabSelected="1" workbookViewId="0">
      <selection activeCell="S28" sqref="S28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9.7109375" bestFit="1" customWidth="1"/>
    <col min="8" max="8" width="12.140625" bestFit="1" customWidth="1"/>
    <col min="13" max="13" width="3" bestFit="1" customWidth="1"/>
    <col min="14" max="14" width="9.5703125" bestFit="1" customWidth="1"/>
    <col min="15" max="15" width="12.140625" bestFit="1" customWidth="1"/>
    <col min="16" max="16" width="9.5703125" bestFit="1" customWidth="1"/>
    <col min="17" max="17" width="10.5703125" bestFit="1" customWidth="1"/>
    <col min="18" max="18" width="13.85546875" bestFit="1" customWidth="1"/>
    <col min="19" max="19" width="12.140625" bestFit="1" customWidth="1"/>
    <col min="20" max="21" width="10.5703125" bestFit="1" customWidth="1"/>
    <col min="25" max="26" width="10.5703125" bestFit="1" customWidth="1"/>
  </cols>
  <sheetData>
    <row r="2" spans="2:26" x14ac:dyDescent="0.25">
      <c r="B2" s="85" t="s">
        <v>22</v>
      </c>
      <c r="C2" s="85"/>
      <c r="D2" s="85"/>
      <c r="E2" s="85"/>
      <c r="F2" s="85"/>
      <c r="G2" s="85"/>
      <c r="H2" s="85"/>
      <c r="O2" s="54"/>
      <c r="P2" s="54"/>
      <c r="Q2" s="54"/>
      <c r="R2" s="54"/>
      <c r="S2" s="54"/>
      <c r="T2" s="54"/>
      <c r="U2" s="54"/>
      <c r="V2" s="54"/>
    </row>
    <row r="3" spans="2:26" x14ac:dyDescent="0.25">
      <c r="B3" s="85"/>
      <c r="C3" s="85"/>
      <c r="D3" s="85"/>
      <c r="E3" s="85"/>
      <c r="F3" s="85"/>
      <c r="G3" s="85"/>
      <c r="H3" s="85"/>
      <c r="N3" s="66" t="s">
        <v>54</v>
      </c>
      <c r="O3" s="54"/>
      <c r="P3" s="66"/>
      <c r="Q3" s="54"/>
      <c r="R3" s="66" t="s">
        <v>4</v>
      </c>
      <c r="S3" s="54"/>
      <c r="T3" s="66" t="s">
        <v>165</v>
      </c>
      <c r="U3" s="54"/>
      <c r="V3" s="54"/>
      <c r="Y3" s="66" t="s">
        <v>165</v>
      </c>
      <c r="Z3" s="66" t="s">
        <v>182</v>
      </c>
    </row>
    <row r="4" spans="2:26" x14ac:dyDescent="0.25">
      <c r="B4" s="86" t="s">
        <v>24</v>
      </c>
      <c r="C4" s="86"/>
      <c r="D4" s="86"/>
      <c r="F4" s="90" t="s">
        <v>25</v>
      </c>
      <c r="G4" s="90"/>
      <c r="H4" s="90"/>
      <c r="M4">
        <v>1</v>
      </c>
      <c r="N4" s="57">
        <v>42.45</v>
      </c>
      <c r="O4" s="68">
        <f>SUM(N4*3)</f>
        <v>127.35000000000001</v>
      </c>
      <c r="P4" s="57"/>
      <c r="Q4" s="68">
        <f>SUM(P4*1)</f>
        <v>0</v>
      </c>
      <c r="R4" s="57">
        <v>102.99</v>
      </c>
      <c r="S4" s="68">
        <f>SUM(R4*6)</f>
        <v>617.93999999999994</v>
      </c>
      <c r="T4" s="57">
        <v>117</v>
      </c>
      <c r="U4" s="68">
        <f>SUM(T4*2)</f>
        <v>234</v>
      </c>
      <c r="V4" s="54"/>
      <c r="Y4" s="57">
        <v>16.989999999999998</v>
      </c>
      <c r="Z4" s="57">
        <v>53.63</v>
      </c>
    </row>
    <row r="5" spans="2:26" x14ac:dyDescent="0.25">
      <c r="B5" s="87" t="s">
        <v>26</v>
      </c>
      <c r="C5" s="88"/>
      <c r="D5" s="89"/>
      <c r="F5" s="87"/>
      <c r="G5" s="88"/>
      <c r="H5" s="89"/>
      <c r="M5">
        <v>2</v>
      </c>
      <c r="N5" s="57">
        <v>64.56</v>
      </c>
      <c r="O5" s="68">
        <f>SUM(N5*1)</f>
        <v>64.56</v>
      </c>
      <c r="P5" s="57"/>
      <c r="Q5" s="68">
        <f>SUM(P5*3)</f>
        <v>0</v>
      </c>
      <c r="R5" s="57">
        <v>29.1</v>
      </c>
      <c r="S5" s="68">
        <f t="shared" ref="S5:S19" si="0">SUM(R5*6)</f>
        <v>174.60000000000002</v>
      </c>
      <c r="T5" s="57"/>
      <c r="U5" s="68">
        <f t="shared" ref="U5:U19" si="1">SUM(T5*3)</f>
        <v>0</v>
      </c>
      <c r="V5" s="54"/>
      <c r="Y5" s="57">
        <v>109</v>
      </c>
      <c r="Z5" s="57">
        <v>16.989999999999998</v>
      </c>
    </row>
    <row r="6" spans="2:26" x14ac:dyDescent="0.25">
      <c r="B6" s="10" t="s">
        <v>27</v>
      </c>
      <c r="C6" s="10"/>
      <c r="D6" s="38">
        <v>4300</v>
      </c>
      <c r="F6" s="28"/>
      <c r="G6" s="42" t="s">
        <v>29</v>
      </c>
      <c r="H6" s="59">
        <v>350</v>
      </c>
      <c r="J6" s="49"/>
      <c r="M6">
        <v>3</v>
      </c>
      <c r="N6" s="57">
        <v>41.67</v>
      </c>
      <c r="O6" s="68">
        <f>SUM(N6*11)</f>
        <v>458.37</v>
      </c>
      <c r="P6" s="57"/>
      <c r="Q6" s="68">
        <f t="shared" ref="Q6:Q19" si="2">SUM(P6*1)</f>
        <v>0</v>
      </c>
      <c r="R6" s="57"/>
      <c r="S6" s="68">
        <f>SUM(R6*8)</f>
        <v>0</v>
      </c>
      <c r="T6" s="57"/>
      <c r="U6" s="68">
        <f t="shared" si="1"/>
        <v>0</v>
      </c>
      <c r="V6" s="54"/>
      <c r="Y6" s="57">
        <v>28</v>
      </c>
      <c r="Z6" s="57">
        <v>13</v>
      </c>
    </row>
    <row r="7" spans="2:26" x14ac:dyDescent="0.25">
      <c r="D7" s="40"/>
      <c r="F7" s="28"/>
      <c r="G7" s="42" t="s">
        <v>31</v>
      </c>
      <c r="H7" s="59">
        <v>300</v>
      </c>
      <c r="M7">
        <v>4</v>
      </c>
      <c r="N7" s="57">
        <v>33.020000000000003</v>
      </c>
      <c r="O7" s="68">
        <f>SUM(N7*4)</f>
        <v>132.08000000000001</v>
      </c>
      <c r="P7" s="57"/>
      <c r="Q7" s="68">
        <f t="shared" si="2"/>
        <v>0</v>
      </c>
      <c r="R7" s="57"/>
      <c r="S7" s="68">
        <f t="shared" si="0"/>
        <v>0</v>
      </c>
      <c r="T7" s="57"/>
      <c r="U7" s="68">
        <f t="shared" si="1"/>
        <v>0</v>
      </c>
      <c r="V7" s="54"/>
      <c r="Y7" s="57">
        <v>13</v>
      </c>
      <c r="Z7" s="57">
        <v>28</v>
      </c>
    </row>
    <row r="8" spans="2:26" x14ac:dyDescent="0.25">
      <c r="B8" s="30"/>
      <c r="C8" s="30"/>
      <c r="D8" s="30"/>
      <c r="F8" s="28"/>
      <c r="G8" s="42" t="s">
        <v>33</v>
      </c>
      <c r="H8" s="59">
        <v>149</v>
      </c>
      <c r="M8">
        <v>5</v>
      </c>
      <c r="N8" s="57">
        <v>24.59</v>
      </c>
      <c r="O8" s="68">
        <f>SUM(N8*1)</f>
        <v>24.59</v>
      </c>
      <c r="P8" s="57"/>
      <c r="Q8" s="68">
        <f t="shared" si="2"/>
        <v>0</v>
      </c>
      <c r="R8" s="57"/>
      <c r="S8" s="68">
        <f t="shared" si="0"/>
        <v>0</v>
      </c>
      <c r="T8" s="57"/>
      <c r="U8" s="68">
        <f t="shared" si="1"/>
        <v>0</v>
      </c>
      <c r="V8" s="54"/>
      <c r="Y8" s="57">
        <v>7.93</v>
      </c>
      <c r="Z8" s="57">
        <v>22.7</v>
      </c>
    </row>
    <row r="9" spans="2:26" x14ac:dyDescent="0.25">
      <c r="B9" s="30"/>
      <c r="C9" s="30"/>
      <c r="D9" s="30"/>
      <c r="F9" s="28"/>
      <c r="G9" s="42" t="s">
        <v>60</v>
      </c>
      <c r="H9" s="59">
        <v>75.900000000000006</v>
      </c>
      <c r="M9">
        <v>6</v>
      </c>
      <c r="N9" s="57"/>
      <c r="O9" s="68">
        <f t="shared" ref="O9:O19" si="3">SUM(N9*4)</f>
        <v>0</v>
      </c>
      <c r="P9" s="57"/>
      <c r="Q9" s="68">
        <f t="shared" si="2"/>
        <v>0</v>
      </c>
      <c r="R9" s="57"/>
      <c r="S9" s="68">
        <f t="shared" si="0"/>
        <v>0</v>
      </c>
      <c r="T9" s="57"/>
      <c r="U9" s="68">
        <f t="shared" si="1"/>
        <v>0</v>
      </c>
      <c r="V9" s="54"/>
      <c r="Y9" s="57">
        <v>9.56</v>
      </c>
      <c r="Z9" s="57"/>
    </row>
    <row r="10" spans="2:26" x14ac:dyDescent="0.25">
      <c r="B10" s="30"/>
      <c r="C10" s="30"/>
      <c r="D10" s="30"/>
      <c r="F10" s="28"/>
      <c r="G10" s="42" t="s">
        <v>90</v>
      </c>
      <c r="H10" s="59">
        <v>300</v>
      </c>
      <c r="M10">
        <v>7</v>
      </c>
      <c r="N10" s="57"/>
      <c r="O10" s="68">
        <f t="shared" si="3"/>
        <v>0</v>
      </c>
      <c r="P10" s="57"/>
      <c r="Q10" s="68">
        <f t="shared" si="2"/>
        <v>0</v>
      </c>
      <c r="R10" s="57"/>
      <c r="S10" s="68">
        <f t="shared" si="0"/>
        <v>0</v>
      </c>
      <c r="T10" s="57"/>
      <c r="U10" s="68">
        <f t="shared" si="1"/>
        <v>0</v>
      </c>
      <c r="V10" s="54"/>
      <c r="Y10" s="57">
        <v>343.4</v>
      </c>
      <c r="Z10" s="57"/>
    </row>
    <row r="11" spans="2:26" x14ac:dyDescent="0.25">
      <c r="B11" s="30"/>
      <c r="C11" s="30"/>
      <c r="D11" s="30"/>
      <c r="F11" s="28"/>
      <c r="G11" s="42"/>
      <c r="H11" s="59"/>
      <c r="M11">
        <v>8</v>
      </c>
      <c r="N11" s="57"/>
      <c r="O11" s="68">
        <f t="shared" si="3"/>
        <v>0</v>
      </c>
      <c r="P11" s="57"/>
      <c r="Q11" s="68">
        <f t="shared" si="2"/>
        <v>0</v>
      </c>
      <c r="R11" s="57"/>
      <c r="S11" s="68">
        <f t="shared" si="0"/>
        <v>0</v>
      </c>
      <c r="T11" s="57"/>
      <c r="U11" s="68">
        <f t="shared" si="1"/>
        <v>0</v>
      </c>
      <c r="V11" s="54"/>
      <c r="Y11" s="57">
        <v>36.119999999999997</v>
      </c>
      <c r="Z11" s="57"/>
    </row>
    <row r="12" spans="2:26" x14ac:dyDescent="0.25">
      <c r="B12" s="30"/>
      <c r="C12" s="30"/>
      <c r="D12" s="30"/>
      <c r="F12" s="28"/>
      <c r="G12" s="42"/>
      <c r="H12" s="59"/>
      <c r="M12">
        <v>9</v>
      </c>
      <c r="N12" s="57"/>
      <c r="O12" s="68">
        <f t="shared" si="3"/>
        <v>0</v>
      </c>
      <c r="P12" s="57"/>
      <c r="Q12" s="68">
        <f t="shared" si="2"/>
        <v>0</v>
      </c>
      <c r="R12" s="57"/>
      <c r="S12" s="68">
        <f t="shared" si="0"/>
        <v>0</v>
      </c>
      <c r="T12" s="57"/>
      <c r="U12" s="68">
        <f t="shared" si="1"/>
        <v>0</v>
      </c>
      <c r="V12" s="54"/>
      <c r="Y12" s="57">
        <v>17</v>
      </c>
      <c r="Z12" s="57"/>
    </row>
    <row r="13" spans="2:26" x14ac:dyDescent="0.25">
      <c r="B13" s="30"/>
      <c r="C13" s="30"/>
      <c r="D13" s="30"/>
      <c r="F13" s="28" t="s">
        <v>62</v>
      </c>
      <c r="G13" s="24" t="s">
        <v>166</v>
      </c>
      <c r="H13" s="38">
        <v>117.95</v>
      </c>
      <c r="M13" t="s">
        <v>180</v>
      </c>
      <c r="N13" s="57"/>
      <c r="O13" s="68">
        <f t="shared" si="3"/>
        <v>0</v>
      </c>
      <c r="P13" s="57"/>
      <c r="Q13" s="68">
        <f t="shared" si="2"/>
        <v>0</v>
      </c>
      <c r="R13" s="57"/>
      <c r="S13" s="68">
        <f t="shared" si="0"/>
        <v>0</v>
      </c>
      <c r="T13" s="57"/>
      <c r="U13" s="68">
        <f t="shared" si="1"/>
        <v>0</v>
      </c>
      <c r="V13" s="54"/>
      <c r="Y13" s="57"/>
      <c r="Z13" s="57"/>
    </row>
    <row r="14" spans="2:26" ht="12.75" hidden="1" customHeight="1" x14ac:dyDescent="0.25">
      <c r="B14" s="30"/>
      <c r="C14" s="30"/>
      <c r="D14" s="30"/>
      <c r="F14" s="28"/>
      <c r="G14" s="24"/>
      <c r="H14" s="38"/>
      <c r="M14" t="s">
        <v>180</v>
      </c>
      <c r="N14" s="57"/>
      <c r="O14" s="68">
        <f t="shared" si="3"/>
        <v>0</v>
      </c>
      <c r="P14" s="57"/>
      <c r="Q14" s="68">
        <f t="shared" si="2"/>
        <v>0</v>
      </c>
      <c r="R14" s="57"/>
      <c r="S14" s="68">
        <f t="shared" si="0"/>
        <v>0</v>
      </c>
      <c r="T14" s="57"/>
      <c r="U14" s="68">
        <f t="shared" si="1"/>
        <v>0</v>
      </c>
      <c r="V14" s="54"/>
      <c r="Y14" s="57"/>
      <c r="Z14" s="57"/>
    </row>
    <row r="15" spans="2:26" hidden="1" x14ac:dyDescent="0.25">
      <c r="B15" s="30"/>
      <c r="C15" s="30"/>
      <c r="D15" s="30"/>
      <c r="F15" s="28"/>
      <c r="G15" s="24"/>
      <c r="H15" s="38"/>
      <c r="M15" t="s">
        <v>180</v>
      </c>
      <c r="N15" s="57"/>
      <c r="O15" s="68">
        <f t="shared" si="3"/>
        <v>0</v>
      </c>
      <c r="P15" s="57"/>
      <c r="Q15" s="68">
        <f t="shared" si="2"/>
        <v>0</v>
      </c>
      <c r="R15" s="57"/>
      <c r="S15" s="68">
        <f t="shared" si="0"/>
        <v>0</v>
      </c>
      <c r="T15" s="57"/>
      <c r="U15" s="68">
        <f t="shared" si="1"/>
        <v>0</v>
      </c>
      <c r="V15" s="54"/>
      <c r="Y15" s="57"/>
      <c r="Z15" s="57"/>
    </row>
    <row r="16" spans="2:26" hidden="1" x14ac:dyDescent="0.25">
      <c r="C16" s="30"/>
      <c r="D16" s="30"/>
      <c r="F16" s="28"/>
      <c r="G16" s="24"/>
      <c r="H16" s="38"/>
      <c r="M16" t="s">
        <v>180</v>
      </c>
      <c r="N16" s="57"/>
      <c r="O16" s="68">
        <f t="shared" si="3"/>
        <v>0</v>
      </c>
      <c r="P16" s="57"/>
      <c r="Q16" s="68">
        <f t="shared" si="2"/>
        <v>0</v>
      </c>
      <c r="R16" s="57"/>
      <c r="S16" s="68">
        <f t="shared" si="0"/>
        <v>0</v>
      </c>
      <c r="T16" s="57"/>
      <c r="U16" s="68">
        <f t="shared" si="1"/>
        <v>0</v>
      </c>
      <c r="V16" s="54"/>
      <c r="Y16" s="57"/>
      <c r="Z16" s="57"/>
    </row>
    <row r="17" spans="3:26" hidden="1" x14ac:dyDescent="0.25">
      <c r="C17" s="30"/>
      <c r="D17" s="30"/>
      <c r="F17" s="28"/>
      <c r="G17" s="24"/>
      <c r="H17" s="41"/>
      <c r="M17" t="s">
        <v>180</v>
      </c>
      <c r="N17" s="57"/>
      <c r="O17" s="68">
        <f t="shared" si="3"/>
        <v>0</v>
      </c>
      <c r="P17" s="57"/>
      <c r="Q17" s="68">
        <f t="shared" si="2"/>
        <v>0</v>
      </c>
      <c r="R17" s="57"/>
      <c r="S17" s="68">
        <f t="shared" si="0"/>
        <v>0</v>
      </c>
      <c r="T17" s="57"/>
      <c r="U17" s="68">
        <f t="shared" si="1"/>
        <v>0</v>
      </c>
      <c r="V17" s="54"/>
      <c r="Y17" s="57"/>
      <c r="Z17" s="57"/>
    </row>
    <row r="18" spans="3:26" x14ac:dyDescent="0.25">
      <c r="C18" s="30"/>
      <c r="D18" s="30"/>
      <c r="F18" s="28"/>
      <c r="G18" s="24"/>
      <c r="H18" s="38"/>
      <c r="J18" s="49"/>
      <c r="M18">
        <v>10</v>
      </c>
      <c r="N18" s="57"/>
      <c r="O18" s="68">
        <f t="shared" si="3"/>
        <v>0</v>
      </c>
      <c r="P18" s="57"/>
      <c r="Q18" s="68">
        <f t="shared" si="2"/>
        <v>0</v>
      </c>
      <c r="R18" s="57"/>
      <c r="S18" s="68">
        <f t="shared" si="0"/>
        <v>0</v>
      </c>
      <c r="T18" s="57"/>
      <c r="U18" s="68">
        <f t="shared" si="1"/>
        <v>0</v>
      </c>
      <c r="V18" s="54"/>
      <c r="Y18" s="57"/>
      <c r="Z18" s="57"/>
    </row>
    <row r="19" spans="3:26" x14ac:dyDescent="0.25">
      <c r="C19" s="30"/>
      <c r="D19" s="30"/>
      <c r="F19" s="28"/>
      <c r="G19" s="60" t="s">
        <v>54</v>
      </c>
      <c r="H19" s="59">
        <v>342.22</v>
      </c>
      <c r="N19" s="57"/>
      <c r="O19" s="68">
        <f t="shared" si="3"/>
        <v>0</v>
      </c>
      <c r="P19" s="57"/>
      <c r="Q19" s="68">
        <f t="shared" si="2"/>
        <v>0</v>
      </c>
      <c r="R19" s="57"/>
      <c r="S19" s="68">
        <f t="shared" si="0"/>
        <v>0</v>
      </c>
      <c r="T19" s="57"/>
      <c r="U19" s="68">
        <f t="shared" si="1"/>
        <v>0</v>
      </c>
      <c r="V19" s="54"/>
      <c r="Y19" s="57"/>
      <c r="Z19" s="57"/>
    </row>
    <row r="20" spans="3:26" x14ac:dyDescent="0.25">
      <c r="C20" s="30"/>
      <c r="D20" s="30"/>
      <c r="F20" s="28"/>
      <c r="G20" s="60" t="s">
        <v>164</v>
      </c>
      <c r="H20" s="59">
        <v>134.32</v>
      </c>
      <c r="O20" s="69">
        <f>SUM(O4:O19)</f>
        <v>806.95</v>
      </c>
      <c r="P20" s="57"/>
      <c r="Q20" s="69">
        <f>SUM(Q4:Q19)</f>
        <v>0</v>
      </c>
      <c r="R20" s="57"/>
      <c r="S20" s="69">
        <f>SUM(S4:S19)</f>
        <v>792.54</v>
      </c>
      <c r="T20" s="57"/>
      <c r="U20" s="69">
        <f>SUM(U4:U19)</f>
        <v>234</v>
      </c>
      <c r="V20" s="54"/>
      <c r="Y20" s="57"/>
      <c r="Z20" s="57"/>
    </row>
    <row r="21" spans="3:26" x14ac:dyDescent="0.25">
      <c r="C21" s="30"/>
      <c r="D21" s="30"/>
      <c r="F21" s="28"/>
      <c r="G21" s="60" t="s">
        <v>174</v>
      </c>
      <c r="H21" s="59">
        <v>92</v>
      </c>
      <c r="O21" s="54"/>
      <c r="P21" s="54"/>
      <c r="Q21" s="54"/>
      <c r="R21" s="54"/>
      <c r="S21" s="54"/>
      <c r="T21" s="54"/>
      <c r="U21" s="54"/>
      <c r="V21" s="54"/>
      <c r="Y21" s="57"/>
      <c r="Z21" s="57"/>
    </row>
    <row r="22" spans="3:26" x14ac:dyDescent="0.25">
      <c r="C22" s="30"/>
      <c r="D22" s="30"/>
      <c r="F22" s="28"/>
      <c r="G22" s="60" t="s">
        <v>165</v>
      </c>
      <c r="H22" s="59">
        <v>581</v>
      </c>
      <c r="O22" s="91">
        <f>SUM(O20:U20)</f>
        <v>1833.49</v>
      </c>
      <c r="P22" s="92"/>
      <c r="Q22" s="92"/>
      <c r="R22" s="92"/>
      <c r="S22" s="92"/>
      <c r="T22" s="92"/>
      <c r="U22" s="93"/>
      <c r="V22" s="54"/>
      <c r="Y22" s="57"/>
      <c r="Z22" s="57"/>
    </row>
    <row r="23" spans="3:26" x14ac:dyDescent="0.25">
      <c r="C23" s="30"/>
      <c r="D23" s="30"/>
      <c r="F23" s="28"/>
      <c r="G23" s="60" t="s">
        <v>167</v>
      </c>
      <c r="H23" s="59">
        <v>54</v>
      </c>
      <c r="O23" s="54"/>
      <c r="P23" s="54"/>
      <c r="Q23" s="54"/>
      <c r="R23" s="54"/>
      <c r="S23" s="54"/>
      <c r="T23" s="54"/>
      <c r="U23" s="54"/>
      <c r="V23" s="54"/>
      <c r="Y23" s="57"/>
      <c r="Z23" s="57"/>
    </row>
    <row r="24" spans="3:26" x14ac:dyDescent="0.25">
      <c r="C24" s="30"/>
      <c r="D24" s="30"/>
      <c r="F24" s="28"/>
      <c r="G24" s="60" t="s">
        <v>136</v>
      </c>
      <c r="H24" s="59">
        <v>750</v>
      </c>
      <c r="K24" s="49"/>
      <c r="O24" s="66" t="s">
        <v>71</v>
      </c>
      <c r="P24" s="66"/>
      <c r="Q24" s="66" t="s">
        <v>70</v>
      </c>
      <c r="R24" s="66"/>
      <c r="S24" s="54"/>
      <c r="T24" s="54"/>
      <c r="U24" s="54"/>
      <c r="V24" s="54"/>
      <c r="Y24" s="57"/>
      <c r="Z24" s="57"/>
    </row>
    <row r="25" spans="3:26" x14ac:dyDescent="0.25">
      <c r="C25" s="30"/>
      <c r="D25" s="30"/>
      <c r="F25" s="28"/>
      <c r="G25" s="60" t="s">
        <v>135</v>
      </c>
      <c r="H25" s="59">
        <v>142.74</v>
      </c>
      <c r="N25" t="s">
        <v>184</v>
      </c>
      <c r="O25" s="57">
        <v>116.4</v>
      </c>
      <c r="P25" s="57"/>
      <c r="Q25" s="57">
        <v>111.1</v>
      </c>
      <c r="R25" s="67"/>
      <c r="S25" s="54"/>
      <c r="T25" s="54"/>
      <c r="U25" s="54"/>
      <c r="V25" s="54"/>
      <c r="Y25" s="57"/>
      <c r="Z25" s="57"/>
    </row>
    <row r="26" spans="3:26" ht="17.25" x14ac:dyDescent="0.4">
      <c r="C26" s="30"/>
      <c r="D26" s="30"/>
      <c r="F26" s="1"/>
      <c r="G26" s="24"/>
      <c r="H26" s="47"/>
      <c r="O26" s="57">
        <v>50</v>
      </c>
      <c r="P26" s="57"/>
      <c r="Q26" s="57">
        <v>54</v>
      </c>
      <c r="R26" s="67"/>
      <c r="S26" s="54"/>
      <c r="T26" s="54"/>
      <c r="U26" s="54"/>
      <c r="V26" s="54"/>
      <c r="Y26" s="57"/>
      <c r="Z26" s="57"/>
    </row>
    <row r="27" spans="3:26" x14ac:dyDescent="0.25">
      <c r="C27" s="30"/>
      <c r="D27" s="30"/>
      <c r="G27" s="1"/>
      <c r="H27" s="39">
        <f>SUM(H5:H26)</f>
        <v>3389.13</v>
      </c>
      <c r="O27" s="57">
        <v>63.58</v>
      </c>
      <c r="P27" s="57"/>
      <c r="Q27" s="57"/>
      <c r="R27" s="54"/>
      <c r="S27" s="54"/>
      <c r="T27" s="54"/>
      <c r="U27" s="54"/>
      <c r="V27" s="54"/>
      <c r="Y27" s="57"/>
      <c r="Z27" s="57"/>
    </row>
    <row r="28" spans="3:26" x14ac:dyDescent="0.25">
      <c r="C28" s="30"/>
      <c r="D28" s="30"/>
      <c r="H28" s="40"/>
      <c r="O28" s="57">
        <v>208.5</v>
      </c>
      <c r="P28" s="57"/>
      <c r="Q28" s="57"/>
      <c r="R28" s="67"/>
      <c r="S28" s="54"/>
      <c r="T28" s="54"/>
      <c r="U28" s="54"/>
      <c r="V28" s="54"/>
      <c r="Y28" s="57"/>
      <c r="Z28" s="57"/>
    </row>
    <row r="29" spans="3:26" x14ac:dyDescent="0.25">
      <c r="C29" s="30"/>
      <c r="D29" s="30"/>
      <c r="H29" s="40"/>
      <c r="O29" s="57"/>
      <c r="P29" s="57"/>
      <c r="Q29" s="57"/>
      <c r="R29" s="67"/>
      <c r="S29" s="54"/>
      <c r="T29" s="54"/>
      <c r="U29" s="54"/>
      <c r="V29" s="54"/>
      <c r="Y29" s="57"/>
      <c r="Z29" s="57"/>
    </row>
    <row r="30" spans="3:26" x14ac:dyDescent="0.25">
      <c r="C30" s="30"/>
      <c r="D30" s="30"/>
      <c r="G30" s="28"/>
      <c r="H30" s="39"/>
      <c r="O30" s="57"/>
      <c r="P30" s="57"/>
      <c r="Q30" s="57"/>
      <c r="R30" s="67"/>
      <c r="S30" s="54"/>
      <c r="T30" s="54"/>
      <c r="U30" s="54"/>
      <c r="V30" s="54"/>
      <c r="Y30" s="71">
        <f>SUM(Y4:Y29)</f>
        <v>581</v>
      </c>
      <c r="Z30" s="71">
        <f>SUM(Z4:Z29)</f>
        <v>134.32</v>
      </c>
    </row>
    <row r="31" spans="3:26" x14ac:dyDescent="0.25">
      <c r="C31" s="30"/>
      <c r="D31" s="30"/>
      <c r="G31" s="28" t="s">
        <v>47</v>
      </c>
      <c r="H31" s="39">
        <f>D6</f>
        <v>4300</v>
      </c>
      <c r="O31" s="57"/>
      <c r="P31" s="57"/>
      <c r="Q31" s="57"/>
      <c r="R31" s="67"/>
      <c r="S31" s="54"/>
      <c r="T31" s="54"/>
      <c r="U31" s="54"/>
      <c r="V31" s="54"/>
    </row>
    <row r="32" spans="3:26" x14ac:dyDescent="0.25">
      <c r="C32" s="30"/>
      <c r="D32" s="30"/>
      <c r="G32" s="28" t="s">
        <v>71</v>
      </c>
      <c r="H32" s="39">
        <v>438.48</v>
      </c>
      <c r="O32" s="57"/>
      <c r="P32" s="57"/>
      <c r="Q32" s="57"/>
      <c r="R32" s="67"/>
      <c r="S32" s="54"/>
      <c r="T32" s="54"/>
      <c r="U32" s="54"/>
      <c r="V32" s="54"/>
    </row>
    <row r="33" spans="3:22" x14ac:dyDescent="0.25">
      <c r="C33" s="30"/>
      <c r="D33" s="30"/>
      <c r="G33" s="28" t="s">
        <v>152</v>
      </c>
      <c r="H33" s="39">
        <v>165.1</v>
      </c>
      <c r="O33" s="57"/>
      <c r="P33" s="57"/>
      <c r="Q33" s="57"/>
      <c r="R33" s="67"/>
      <c r="S33" s="54"/>
      <c r="T33" s="54"/>
      <c r="U33" s="54"/>
      <c r="V33" s="54"/>
    </row>
    <row r="34" spans="3:22" x14ac:dyDescent="0.25">
      <c r="C34" s="30"/>
      <c r="D34" s="30"/>
      <c r="G34" s="28" t="s">
        <v>48</v>
      </c>
      <c r="H34" s="39">
        <f>(H27-H33-H32)</f>
        <v>2785.55</v>
      </c>
      <c r="O34" s="57"/>
      <c r="P34" s="57"/>
      <c r="Q34" s="57"/>
      <c r="R34" s="67"/>
      <c r="S34" s="54"/>
      <c r="T34" s="54"/>
      <c r="U34" s="54"/>
      <c r="V34" s="54"/>
    </row>
    <row r="35" spans="3:22" x14ac:dyDescent="0.25">
      <c r="C35" s="30"/>
      <c r="D35" s="30"/>
      <c r="G35" s="28" t="s">
        <v>89</v>
      </c>
      <c r="H35" s="39">
        <f>H31-H34</f>
        <v>1514.4499999999998</v>
      </c>
      <c r="O35" s="57"/>
      <c r="P35" s="57"/>
      <c r="Q35" s="57"/>
      <c r="R35" s="67"/>
      <c r="S35" s="54"/>
      <c r="T35" s="54"/>
      <c r="U35" s="54"/>
      <c r="V35" s="54"/>
    </row>
    <row r="36" spans="3:22" x14ac:dyDescent="0.25">
      <c r="C36" s="30"/>
      <c r="D36" s="30"/>
      <c r="O36" s="57"/>
      <c r="P36" s="57"/>
      <c r="Q36" s="57"/>
      <c r="R36" s="67"/>
      <c r="S36" s="54"/>
      <c r="T36" s="54"/>
      <c r="U36" s="54"/>
      <c r="V36" s="54"/>
    </row>
    <row r="37" spans="3:22" x14ac:dyDescent="0.25">
      <c r="C37" s="30"/>
      <c r="D37" s="30"/>
      <c r="O37" s="57"/>
      <c r="P37" s="57"/>
      <c r="Q37" s="57"/>
      <c r="R37" s="54"/>
      <c r="S37" s="54"/>
      <c r="T37" s="54"/>
      <c r="U37" s="54"/>
      <c r="V37" s="54"/>
    </row>
    <row r="38" spans="3:22" x14ac:dyDescent="0.25">
      <c r="C38" s="30"/>
      <c r="D38" s="30"/>
      <c r="O38" s="57"/>
      <c r="P38" s="57"/>
      <c r="Q38" s="57"/>
      <c r="R38" s="54"/>
      <c r="S38" s="54"/>
      <c r="T38" s="54"/>
      <c r="U38" s="54"/>
      <c r="V38" s="54"/>
    </row>
    <row r="39" spans="3:22" x14ac:dyDescent="0.25">
      <c r="C39" s="30"/>
      <c r="D39" s="30"/>
      <c r="O39" s="57"/>
      <c r="P39" s="57"/>
      <c r="Q39" s="57"/>
      <c r="R39" s="54"/>
      <c r="S39" s="54"/>
      <c r="T39" s="54"/>
      <c r="U39" s="54"/>
      <c r="V39" s="54"/>
    </row>
    <row r="40" spans="3:22" x14ac:dyDescent="0.25">
      <c r="C40" s="30"/>
      <c r="D40" s="30"/>
      <c r="N40" s="73"/>
      <c r="O40" s="72">
        <f>SUM(O25:O39)</f>
        <v>438.48</v>
      </c>
      <c r="P40" s="72">
        <f t="shared" ref="P40:Q40" si="4">SUM(P25:P39)</f>
        <v>0</v>
      </c>
      <c r="Q40" s="72">
        <f t="shared" si="4"/>
        <v>165.1</v>
      </c>
      <c r="R40" s="54"/>
      <c r="S40" s="54"/>
      <c r="T40" s="54"/>
      <c r="U40" s="54"/>
      <c r="V40" s="54"/>
    </row>
    <row r="41" spans="3:22" x14ac:dyDescent="0.25">
      <c r="S41" s="54"/>
      <c r="T41" s="54"/>
      <c r="U41" s="54"/>
      <c r="V41" s="54"/>
    </row>
    <row r="42" spans="3:22" x14ac:dyDescent="0.25">
      <c r="S42" s="54"/>
      <c r="T42" s="54"/>
      <c r="U42" s="54"/>
      <c r="V42" s="54"/>
    </row>
    <row r="43" spans="3:22" x14ac:dyDescent="0.25">
      <c r="O43" s="54"/>
      <c r="P43" s="54"/>
      <c r="Q43" s="54"/>
      <c r="R43" s="54"/>
      <c r="S43" s="54"/>
      <c r="T43" s="54"/>
      <c r="U43" s="54"/>
      <c r="V43" s="54"/>
    </row>
    <row r="44" spans="3:22" x14ac:dyDescent="0.25">
      <c r="O44" s="54"/>
      <c r="P44" s="54"/>
      <c r="Q44" s="54"/>
      <c r="R44" s="54"/>
      <c r="S44" s="54"/>
      <c r="T44" s="54"/>
      <c r="U44" s="54"/>
      <c r="V44" s="54"/>
    </row>
    <row r="45" spans="3:22" x14ac:dyDescent="0.25">
      <c r="O45" s="54"/>
      <c r="P45" s="54"/>
      <c r="Q45" s="54"/>
      <c r="R45" s="54"/>
      <c r="S45" s="54"/>
      <c r="T45" s="54"/>
      <c r="U45" s="54"/>
      <c r="V45" s="54"/>
    </row>
    <row r="46" spans="3:22" x14ac:dyDescent="0.25">
      <c r="O46" s="54"/>
      <c r="P46" s="54"/>
      <c r="Q46" s="54"/>
      <c r="R46" s="54"/>
      <c r="S46" s="54"/>
      <c r="T46" s="54"/>
      <c r="U46" s="54"/>
      <c r="V46" s="54"/>
    </row>
  </sheetData>
  <mergeCells count="6">
    <mergeCell ref="F5:H5"/>
    <mergeCell ref="O22:U22"/>
    <mergeCell ref="B2:H3"/>
    <mergeCell ref="B4:D4"/>
    <mergeCell ref="F4:H4"/>
    <mergeCell ref="B5:D5"/>
  </mergeCells>
  <pageMargins left="0.511811024" right="0.511811024" top="0.78740157499999996" bottom="0.78740157499999996" header="0.31496062000000002" footer="0.31496062000000002"/>
  <ignoredErrors>
    <ignoredError sqref="Q5 O8" formula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C42F-4383-48C7-9D47-8E30399A470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EAC8-B79D-48B8-9470-A1056C010D90}">
  <dimension ref="A3:P32"/>
  <sheetViews>
    <sheetView workbookViewId="0">
      <selection activeCell="C1" sqref="C1:C1048576"/>
    </sheetView>
  </sheetViews>
  <sheetFormatPr defaultRowHeight="15" x14ac:dyDescent="0.25"/>
  <cols>
    <col min="1" max="1" width="8.7109375" bestFit="1" customWidth="1"/>
    <col min="3" max="3" width="13.28515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6" max="16" width="10.5703125" bestFit="1" customWidth="1"/>
  </cols>
  <sheetData>
    <row r="3" spans="1:14" x14ac:dyDescent="0.25">
      <c r="A3" s="85" t="s">
        <v>22</v>
      </c>
      <c r="B3" s="85"/>
      <c r="C3" s="85"/>
      <c r="D3" s="85"/>
      <c r="E3" s="85"/>
      <c r="F3" s="85"/>
      <c r="G3" s="85"/>
    </row>
    <row r="4" spans="1:14" x14ac:dyDescent="0.25">
      <c r="A4" s="85"/>
      <c r="B4" s="85"/>
      <c r="C4" s="85"/>
      <c r="D4" s="85"/>
      <c r="E4" s="85"/>
      <c r="F4" s="85"/>
      <c r="G4" s="85"/>
      <c r="K4" s="85" t="s">
        <v>23</v>
      </c>
      <c r="L4" s="85"/>
      <c r="M4" s="85"/>
      <c r="N4" s="85"/>
    </row>
    <row r="5" spans="1:14" x14ac:dyDescent="0.25">
      <c r="A5" s="86" t="s">
        <v>24</v>
      </c>
      <c r="B5" s="86"/>
      <c r="C5" s="86"/>
      <c r="E5" s="86" t="s">
        <v>25</v>
      </c>
      <c r="F5" s="86"/>
      <c r="G5" s="86"/>
    </row>
    <row r="6" spans="1:14" x14ac:dyDescent="0.25">
      <c r="A6" s="87" t="s">
        <v>26</v>
      </c>
      <c r="B6" s="88"/>
      <c r="C6" s="89"/>
      <c r="E6" s="87"/>
      <c r="F6" s="88"/>
      <c r="G6" s="89"/>
      <c r="L6" s="28" t="s">
        <v>27</v>
      </c>
      <c r="M6" s="28" t="s">
        <v>11</v>
      </c>
      <c r="N6" s="28" t="s">
        <v>28</v>
      </c>
    </row>
    <row r="7" spans="1:14" x14ac:dyDescent="0.25">
      <c r="A7" s="10" t="s">
        <v>27</v>
      </c>
      <c r="B7" s="10"/>
      <c r="C7" s="23">
        <v>2250</v>
      </c>
      <c r="E7" s="28"/>
      <c r="F7" s="24" t="s">
        <v>29</v>
      </c>
      <c r="G7" s="26">
        <v>200</v>
      </c>
      <c r="K7" s="31">
        <v>44713</v>
      </c>
      <c r="L7" s="32">
        <v>14</v>
      </c>
      <c r="M7" s="33"/>
      <c r="N7" s="26" t="s">
        <v>54</v>
      </c>
    </row>
    <row r="8" spans="1:14" x14ac:dyDescent="0.25">
      <c r="E8" s="28"/>
      <c r="F8" s="24" t="s">
        <v>31</v>
      </c>
      <c r="G8" s="26">
        <v>166</v>
      </c>
      <c r="K8" s="31">
        <v>44714</v>
      </c>
      <c r="L8" s="32">
        <v>14</v>
      </c>
      <c r="M8" s="32">
        <v>14</v>
      </c>
      <c r="N8" s="26" t="s">
        <v>54</v>
      </c>
    </row>
    <row r="9" spans="1:14" x14ac:dyDescent="0.25">
      <c r="E9" s="28"/>
      <c r="F9" s="24" t="s">
        <v>33</v>
      </c>
      <c r="G9" s="26">
        <v>186</v>
      </c>
      <c r="I9" s="29"/>
      <c r="K9" s="31">
        <v>44715</v>
      </c>
      <c r="L9" s="33"/>
      <c r="M9" s="33"/>
      <c r="N9" s="26"/>
    </row>
    <row r="10" spans="1:14" x14ac:dyDescent="0.25">
      <c r="E10" s="28"/>
      <c r="F10" s="24" t="s">
        <v>60</v>
      </c>
      <c r="G10" s="26">
        <v>70</v>
      </c>
      <c r="I10" s="29"/>
      <c r="K10" s="31">
        <v>44718</v>
      </c>
      <c r="L10" s="33"/>
      <c r="M10" s="33"/>
      <c r="N10" s="26"/>
    </row>
    <row r="11" spans="1:14" x14ac:dyDescent="0.25">
      <c r="A11" s="25"/>
      <c r="B11" s="30"/>
      <c r="C11" s="30"/>
      <c r="E11" s="28"/>
      <c r="F11" s="24" t="s">
        <v>34</v>
      </c>
      <c r="G11" s="26">
        <v>13.95</v>
      </c>
      <c r="K11" s="31">
        <v>44719</v>
      </c>
      <c r="L11" s="32">
        <v>20</v>
      </c>
      <c r="M11" s="33"/>
      <c r="N11" s="26" t="s">
        <v>54</v>
      </c>
    </row>
    <row r="12" spans="1:14" x14ac:dyDescent="0.25">
      <c r="B12" s="30"/>
      <c r="C12" s="30"/>
      <c r="E12" s="28"/>
      <c r="F12" s="24" t="s">
        <v>61</v>
      </c>
      <c r="G12" s="26">
        <v>150</v>
      </c>
      <c r="H12" s="25"/>
      <c r="K12" s="31">
        <v>44720</v>
      </c>
      <c r="L12" s="32">
        <v>14</v>
      </c>
      <c r="M12" s="33"/>
      <c r="N12" s="26" t="s">
        <v>54</v>
      </c>
    </row>
    <row r="13" spans="1:14" x14ac:dyDescent="0.25">
      <c r="B13" s="30"/>
      <c r="C13" s="30"/>
      <c r="E13" s="28" t="s">
        <v>62</v>
      </c>
      <c r="F13" s="24" t="s">
        <v>36</v>
      </c>
      <c r="G13" s="26">
        <v>38.9</v>
      </c>
      <c r="K13" s="31">
        <v>44721</v>
      </c>
      <c r="L13" s="32">
        <v>14</v>
      </c>
      <c r="M13" s="33"/>
      <c r="N13" s="26" t="s">
        <v>54</v>
      </c>
    </row>
    <row r="14" spans="1:14" x14ac:dyDescent="0.25">
      <c r="B14" s="30"/>
      <c r="C14" s="30"/>
      <c r="E14" s="28" t="s">
        <v>63</v>
      </c>
      <c r="F14" s="1" t="s">
        <v>38</v>
      </c>
      <c r="G14" s="26">
        <v>33.81</v>
      </c>
      <c r="K14" s="31">
        <v>44722</v>
      </c>
      <c r="L14" s="33"/>
      <c r="M14" s="33"/>
      <c r="N14" s="26"/>
    </row>
    <row r="15" spans="1:14" x14ac:dyDescent="0.25">
      <c r="B15" s="30"/>
      <c r="C15" s="30"/>
      <c r="E15" s="28" t="s">
        <v>64</v>
      </c>
      <c r="F15" s="24" t="s">
        <v>40</v>
      </c>
      <c r="G15" s="26">
        <v>49.75</v>
      </c>
      <c r="K15" s="31">
        <v>44725</v>
      </c>
      <c r="L15" s="32">
        <v>14</v>
      </c>
      <c r="M15" s="33"/>
      <c r="N15" s="26" t="s">
        <v>54</v>
      </c>
    </row>
    <row r="16" spans="1:14" x14ac:dyDescent="0.25">
      <c r="B16" s="30"/>
      <c r="C16" s="30"/>
      <c r="E16" s="28" t="s">
        <v>51</v>
      </c>
      <c r="F16" s="24" t="s">
        <v>42</v>
      </c>
      <c r="G16" s="26">
        <v>194.56</v>
      </c>
      <c r="K16" s="31">
        <v>44726</v>
      </c>
      <c r="L16" s="32">
        <v>14</v>
      </c>
      <c r="M16" s="33"/>
      <c r="N16" s="26" t="s">
        <v>54</v>
      </c>
    </row>
    <row r="17" spans="2:16" x14ac:dyDescent="0.25">
      <c r="B17" s="30"/>
      <c r="C17" s="30"/>
      <c r="E17" s="28" t="s">
        <v>39</v>
      </c>
      <c r="F17" s="24" t="s">
        <v>40</v>
      </c>
      <c r="G17" s="26">
        <v>68.989999999999995</v>
      </c>
      <c r="K17" s="31">
        <v>44727</v>
      </c>
      <c r="L17" s="32">
        <v>14</v>
      </c>
      <c r="M17" s="33"/>
      <c r="N17" s="26" t="s">
        <v>54</v>
      </c>
    </row>
    <row r="18" spans="2:16" x14ac:dyDescent="0.25">
      <c r="B18" s="30"/>
      <c r="C18" s="30"/>
      <c r="E18" s="28" t="s">
        <v>65</v>
      </c>
      <c r="F18" s="24" t="s">
        <v>58</v>
      </c>
      <c r="G18" s="26">
        <v>12.99</v>
      </c>
      <c r="K18" s="31">
        <v>44728</v>
      </c>
      <c r="L18" s="33"/>
      <c r="M18" s="33"/>
      <c r="N18" s="26"/>
    </row>
    <row r="19" spans="2:16" x14ac:dyDescent="0.25">
      <c r="B19" s="30"/>
      <c r="C19" s="30"/>
      <c r="E19" s="28" t="s">
        <v>66</v>
      </c>
      <c r="F19" s="24" t="s">
        <v>67</v>
      </c>
      <c r="G19" s="26">
        <v>61.98</v>
      </c>
      <c r="K19" s="31">
        <v>44729</v>
      </c>
      <c r="L19" s="32">
        <v>28</v>
      </c>
      <c r="M19" s="33"/>
      <c r="N19" s="26" t="s">
        <v>54</v>
      </c>
      <c r="P19" s="26"/>
    </row>
    <row r="20" spans="2:16" x14ac:dyDescent="0.25">
      <c r="B20" s="30"/>
      <c r="C20" s="30"/>
      <c r="E20" s="28" t="s">
        <v>43</v>
      </c>
      <c r="F20" s="24" t="s">
        <v>68</v>
      </c>
      <c r="G20" s="26">
        <v>33.51</v>
      </c>
      <c r="K20" s="31">
        <v>44732</v>
      </c>
      <c r="L20" s="32">
        <v>14</v>
      </c>
      <c r="M20" s="33"/>
      <c r="N20" s="26" t="s">
        <v>54</v>
      </c>
    </row>
    <row r="21" spans="2:16" x14ac:dyDescent="0.25">
      <c r="B21" s="30"/>
      <c r="C21" s="30"/>
      <c r="E21" s="28"/>
      <c r="F21" s="24"/>
      <c r="G21" s="26"/>
      <c r="K21" s="31">
        <v>44733</v>
      </c>
      <c r="L21" s="33"/>
      <c r="M21" s="33"/>
      <c r="N21" s="26"/>
    </row>
    <row r="22" spans="2:16" x14ac:dyDescent="0.25">
      <c r="B22" s="30"/>
      <c r="C22" s="30"/>
      <c r="E22" s="28"/>
      <c r="F22" s="24" t="s">
        <v>44</v>
      </c>
      <c r="G22" s="32">
        <v>200</v>
      </c>
      <c r="K22" s="31">
        <v>44734</v>
      </c>
      <c r="L22" s="33"/>
      <c r="M22" s="33"/>
      <c r="N22" s="26"/>
    </row>
    <row r="23" spans="2:16" x14ac:dyDescent="0.25">
      <c r="B23" s="30"/>
      <c r="C23" s="30"/>
      <c r="E23" s="28"/>
      <c r="F23" s="24" t="s">
        <v>28</v>
      </c>
      <c r="G23" s="26">
        <v>349.49</v>
      </c>
      <c r="H23" s="25"/>
      <c r="K23" s="31">
        <v>44735</v>
      </c>
      <c r="L23" s="32">
        <v>14</v>
      </c>
      <c r="M23" s="33"/>
      <c r="N23" s="26" t="s">
        <v>54</v>
      </c>
    </row>
    <row r="24" spans="2:16" x14ac:dyDescent="0.25">
      <c r="B24" s="30"/>
      <c r="C24" s="30"/>
      <c r="E24" s="28"/>
      <c r="F24" s="24" t="s">
        <v>59</v>
      </c>
      <c r="G24" s="32"/>
      <c r="H24" s="25"/>
      <c r="K24" s="31">
        <v>44736</v>
      </c>
      <c r="L24" s="33"/>
      <c r="M24" s="33"/>
      <c r="N24" s="26"/>
    </row>
    <row r="25" spans="2:16" x14ac:dyDescent="0.25">
      <c r="B25" s="30"/>
      <c r="C25" s="30"/>
      <c r="E25" s="1"/>
      <c r="F25" s="1"/>
      <c r="G25" s="27">
        <f>SUM(G6:G24)</f>
        <v>1829.93</v>
      </c>
      <c r="K25" s="31">
        <v>44739</v>
      </c>
      <c r="L25" s="33">
        <v>14</v>
      </c>
      <c r="M25" s="33"/>
      <c r="N25" s="26"/>
    </row>
    <row r="26" spans="2:16" x14ac:dyDescent="0.25">
      <c r="B26" s="30"/>
      <c r="C26" s="30"/>
      <c r="K26" s="31">
        <v>44740</v>
      </c>
      <c r="L26" s="33">
        <v>14</v>
      </c>
      <c r="M26" s="33"/>
      <c r="N26" s="26"/>
    </row>
    <row r="27" spans="2:16" x14ac:dyDescent="0.25">
      <c r="B27" s="30"/>
      <c r="C27" s="30"/>
      <c r="K27" s="31">
        <v>44741</v>
      </c>
      <c r="L27" s="33">
        <v>14</v>
      </c>
      <c r="M27" s="33"/>
      <c r="N27" s="26"/>
    </row>
    <row r="28" spans="2:16" x14ac:dyDescent="0.25">
      <c r="B28" s="30"/>
      <c r="C28" s="30"/>
      <c r="F28" s="28" t="s">
        <v>23</v>
      </c>
      <c r="G28" s="27">
        <f>SUM(L30)</f>
        <v>230</v>
      </c>
      <c r="K28" s="31">
        <v>44742</v>
      </c>
      <c r="L28" s="33">
        <v>14</v>
      </c>
      <c r="M28" s="33"/>
      <c r="N28" s="26"/>
    </row>
    <row r="29" spans="2:16" x14ac:dyDescent="0.25">
      <c r="B29" s="30"/>
      <c r="C29" s="30"/>
      <c r="F29" s="28" t="s">
        <v>47</v>
      </c>
      <c r="G29" s="27">
        <f>C7</f>
        <v>2250</v>
      </c>
      <c r="K29" s="34"/>
      <c r="L29" s="33"/>
      <c r="M29" s="33"/>
      <c r="N29" s="26"/>
    </row>
    <row r="30" spans="2:16" x14ac:dyDescent="0.25">
      <c r="B30" s="30"/>
      <c r="C30" s="30"/>
      <c r="F30" s="28" t="s">
        <v>48</v>
      </c>
      <c r="G30" s="27">
        <f>(G25+G28)</f>
        <v>2059.9300000000003</v>
      </c>
      <c r="K30" s="28" t="s">
        <v>49</v>
      </c>
      <c r="L30" s="27">
        <f>SUM(L7:L29)</f>
        <v>230</v>
      </c>
      <c r="M30" s="27">
        <f>SUM(M7:M29)</f>
        <v>14</v>
      </c>
      <c r="N30" s="28"/>
    </row>
    <row r="31" spans="2:16" x14ac:dyDescent="0.25">
      <c r="B31" s="30"/>
      <c r="C31" s="30"/>
      <c r="F31" s="28" t="s">
        <v>50</v>
      </c>
      <c r="G31" s="27">
        <f>G29-G30</f>
        <v>190.06999999999971</v>
      </c>
    </row>
    <row r="32" spans="2:16" x14ac:dyDescent="0.25">
      <c r="B32" s="30"/>
      <c r="C32" s="30"/>
    </row>
  </sheetData>
  <mergeCells count="6">
    <mergeCell ref="A3:G4"/>
    <mergeCell ref="K4:N4"/>
    <mergeCell ref="A5:C5"/>
    <mergeCell ref="E5:G5"/>
    <mergeCell ref="A6:C6"/>
    <mergeCell ref="E6:G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2ECA-7253-410F-86A2-28AE64564C1A}">
  <dimension ref="B3:O32"/>
  <sheetViews>
    <sheetView zoomScaleNormal="100" workbookViewId="0">
      <selection activeCell="B10" sqref="B10:D11"/>
    </sheetView>
  </sheetViews>
  <sheetFormatPr defaultRowHeight="15" x14ac:dyDescent="0.25"/>
  <cols>
    <col min="2" max="2" width="8.7109375" bestFit="1" customWidth="1"/>
    <col min="4" max="4" width="12.85546875" bestFit="1" customWidth="1"/>
    <col min="6" max="6" width="7.28515625" bestFit="1" customWidth="1"/>
    <col min="7" max="7" width="20.42578125" bestFit="1" customWidth="1"/>
    <col min="8" max="8" width="13" bestFit="1" customWidth="1"/>
    <col min="12" max="12" width="6.7109375" bestFit="1" customWidth="1"/>
    <col min="13" max="13" width="12.140625" bestFit="1" customWidth="1"/>
    <col min="14" max="14" width="9.5703125" bestFit="1" customWidth="1"/>
    <col min="15" max="15" width="6.7109375" bestFit="1" customWidth="1"/>
  </cols>
  <sheetData>
    <row r="3" spans="2:15" x14ac:dyDescent="0.25">
      <c r="B3" s="85" t="s">
        <v>22</v>
      </c>
      <c r="C3" s="85"/>
      <c r="D3" s="85"/>
      <c r="E3" s="85"/>
      <c r="F3" s="85"/>
      <c r="G3" s="85"/>
      <c r="H3" s="85"/>
    </row>
    <row r="4" spans="2:15" x14ac:dyDescent="0.25">
      <c r="B4" s="85"/>
      <c r="C4" s="85"/>
      <c r="D4" s="85"/>
      <c r="E4" s="85"/>
      <c r="F4" s="85"/>
      <c r="G4" s="85"/>
      <c r="H4" s="85"/>
      <c r="L4" s="85" t="s">
        <v>23</v>
      </c>
      <c r="M4" s="85"/>
      <c r="N4" s="85"/>
      <c r="O4" s="85"/>
    </row>
    <row r="5" spans="2:15" x14ac:dyDescent="0.25">
      <c r="B5" s="86" t="s">
        <v>24</v>
      </c>
      <c r="C5" s="86"/>
      <c r="D5" s="86"/>
      <c r="F5" s="86" t="s">
        <v>25</v>
      </c>
      <c r="G5" s="86"/>
      <c r="H5" s="86"/>
    </row>
    <row r="6" spans="2:15" x14ac:dyDescent="0.25">
      <c r="B6" s="87" t="s">
        <v>26</v>
      </c>
      <c r="C6" s="88"/>
      <c r="D6" s="89"/>
      <c r="F6" s="87"/>
      <c r="G6" s="88"/>
      <c r="H6" s="89"/>
      <c r="M6" s="28" t="s">
        <v>27</v>
      </c>
      <c r="N6" s="28" t="s">
        <v>11</v>
      </c>
      <c r="O6" s="28" t="s">
        <v>28</v>
      </c>
    </row>
    <row r="7" spans="2:15" x14ac:dyDescent="0.25">
      <c r="B7" s="10" t="s">
        <v>27</v>
      </c>
      <c r="C7" s="10"/>
      <c r="D7" s="38">
        <v>2300</v>
      </c>
      <c r="F7" s="28"/>
      <c r="G7" s="24" t="s">
        <v>29</v>
      </c>
      <c r="H7" s="37">
        <v>200</v>
      </c>
      <c r="L7" s="31">
        <v>44743</v>
      </c>
      <c r="M7" s="41" t="s">
        <v>69</v>
      </c>
      <c r="N7" s="33"/>
      <c r="O7" s="26"/>
    </row>
    <row r="8" spans="2:15" x14ac:dyDescent="0.25">
      <c r="D8" s="40"/>
      <c r="F8" s="28"/>
      <c r="G8" s="24" t="s">
        <v>31</v>
      </c>
      <c r="H8" s="38">
        <v>168</v>
      </c>
      <c r="L8" s="31">
        <v>44746</v>
      </c>
      <c r="M8" s="41" t="s">
        <v>69</v>
      </c>
      <c r="N8" s="33"/>
      <c r="O8" s="26"/>
    </row>
    <row r="9" spans="2:15" x14ac:dyDescent="0.25">
      <c r="B9" s="1"/>
      <c r="C9" s="1"/>
      <c r="D9" s="40"/>
      <c r="F9" s="28"/>
      <c r="G9" s="24" t="s">
        <v>33</v>
      </c>
      <c r="H9" s="38">
        <v>190</v>
      </c>
      <c r="J9" s="29"/>
      <c r="L9" s="31">
        <v>44747</v>
      </c>
      <c r="M9" s="41" t="s">
        <v>69</v>
      </c>
      <c r="N9" s="33"/>
      <c r="O9" s="26"/>
    </row>
    <row r="10" spans="2:15" x14ac:dyDescent="0.25">
      <c r="B10" s="1" t="s">
        <v>70</v>
      </c>
      <c r="C10" s="1"/>
      <c r="D10" s="38">
        <v>45</v>
      </c>
      <c r="F10" s="28"/>
      <c r="G10" s="24" t="s">
        <v>60</v>
      </c>
      <c r="H10" s="37">
        <v>70</v>
      </c>
      <c r="J10" s="29"/>
      <c r="L10" s="31">
        <v>44748</v>
      </c>
      <c r="M10" s="41" t="s">
        <v>69</v>
      </c>
      <c r="N10" s="33"/>
      <c r="O10" s="26"/>
    </row>
    <row r="11" spans="2:15" x14ac:dyDescent="0.25">
      <c r="B11" s="34" t="s">
        <v>71</v>
      </c>
      <c r="C11" s="36"/>
      <c r="D11" s="38">
        <v>69</v>
      </c>
      <c r="F11" s="28"/>
      <c r="G11" s="24" t="s">
        <v>61</v>
      </c>
      <c r="H11" s="37">
        <v>200</v>
      </c>
      <c r="I11" s="25"/>
      <c r="L11" s="31">
        <v>44749</v>
      </c>
      <c r="M11" s="37">
        <v>14</v>
      </c>
      <c r="N11" s="33"/>
      <c r="O11" s="26" t="s">
        <v>54</v>
      </c>
    </row>
    <row r="12" spans="2:15" x14ac:dyDescent="0.25">
      <c r="B12" s="1"/>
      <c r="C12" s="36"/>
      <c r="D12" s="38"/>
      <c r="F12" s="28" t="s">
        <v>72</v>
      </c>
      <c r="G12" s="1" t="s">
        <v>38</v>
      </c>
      <c r="H12" s="38">
        <v>33.81</v>
      </c>
      <c r="L12" s="31">
        <v>44750</v>
      </c>
      <c r="M12" s="37">
        <v>21</v>
      </c>
      <c r="N12" s="33"/>
      <c r="O12" s="26" t="s">
        <v>54</v>
      </c>
    </row>
    <row r="13" spans="2:15" x14ac:dyDescent="0.25">
      <c r="C13" s="30"/>
      <c r="D13" s="30"/>
      <c r="F13" s="28" t="s">
        <v>73</v>
      </c>
      <c r="G13" s="24" t="s">
        <v>40</v>
      </c>
      <c r="H13" s="38">
        <v>49.75</v>
      </c>
      <c r="L13" s="31">
        <v>44753</v>
      </c>
      <c r="M13" s="37">
        <v>15</v>
      </c>
      <c r="N13" s="33"/>
      <c r="O13" s="26" t="s">
        <v>54</v>
      </c>
    </row>
    <row r="14" spans="2:15" x14ac:dyDescent="0.25">
      <c r="C14" s="30"/>
      <c r="D14" s="30"/>
      <c r="F14" s="28" t="s">
        <v>63</v>
      </c>
      <c r="G14" s="24" t="s">
        <v>42</v>
      </c>
      <c r="H14" s="38">
        <v>194.56</v>
      </c>
      <c r="L14" s="31">
        <v>44754</v>
      </c>
      <c r="M14" s="37">
        <v>15</v>
      </c>
      <c r="N14" s="33"/>
      <c r="O14" s="26" t="s">
        <v>54</v>
      </c>
    </row>
    <row r="15" spans="2:15" x14ac:dyDescent="0.25">
      <c r="C15" s="30"/>
      <c r="D15" s="30"/>
      <c r="F15" s="28" t="s">
        <v>53</v>
      </c>
      <c r="G15" s="24" t="s">
        <v>40</v>
      </c>
      <c r="H15" s="38">
        <v>68.989999999999995</v>
      </c>
      <c r="L15" s="31">
        <v>44755</v>
      </c>
      <c r="M15" s="37">
        <v>15</v>
      </c>
      <c r="N15" s="33"/>
      <c r="O15" s="26" t="s">
        <v>54</v>
      </c>
    </row>
    <row r="16" spans="2:15" x14ac:dyDescent="0.25">
      <c r="C16" s="30"/>
      <c r="D16" s="30"/>
      <c r="F16" s="28" t="s">
        <v>74</v>
      </c>
      <c r="G16" s="24" t="s">
        <v>58</v>
      </c>
      <c r="H16" s="38">
        <v>12.99</v>
      </c>
      <c r="L16" s="31">
        <v>44756</v>
      </c>
      <c r="M16" s="37">
        <v>15</v>
      </c>
      <c r="N16" s="33"/>
      <c r="O16" s="26" t="s">
        <v>54</v>
      </c>
    </row>
    <row r="17" spans="3:15" x14ac:dyDescent="0.25">
      <c r="C17" s="30"/>
      <c r="D17" s="30"/>
      <c r="F17" s="28" t="s">
        <v>75</v>
      </c>
      <c r="G17" s="24" t="s">
        <v>67</v>
      </c>
      <c r="H17" s="38">
        <v>61.98</v>
      </c>
      <c r="L17" s="31">
        <v>44757</v>
      </c>
      <c r="M17" s="37">
        <v>16</v>
      </c>
      <c r="N17" s="33"/>
      <c r="O17" s="26" t="s">
        <v>54</v>
      </c>
    </row>
    <row r="18" spans="3:15" x14ac:dyDescent="0.25">
      <c r="C18" s="30"/>
      <c r="D18" s="30"/>
      <c r="F18" s="28" t="s">
        <v>56</v>
      </c>
      <c r="G18" s="24" t="s">
        <v>68</v>
      </c>
      <c r="H18" s="38">
        <v>33.51</v>
      </c>
      <c r="L18" s="31">
        <v>44760</v>
      </c>
      <c r="M18" s="37">
        <v>15</v>
      </c>
      <c r="N18" s="33"/>
      <c r="O18" s="26" t="s">
        <v>54</v>
      </c>
    </row>
    <row r="19" spans="3:15" x14ac:dyDescent="0.25">
      <c r="C19" s="30"/>
      <c r="D19" s="30"/>
      <c r="F19" s="28"/>
      <c r="G19" s="24"/>
      <c r="H19" s="38"/>
      <c r="L19" s="31">
        <v>44761</v>
      </c>
      <c r="M19" s="37">
        <v>15</v>
      </c>
      <c r="N19" s="33"/>
      <c r="O19" s="26" t="s">
        <v>54</v>
      </c>
    </row>
    <row r="20" spans="3:15" x14ac:dyDescent="0.25">
      <c r="C20" s="30"/>
      <c r="D20" s="30"/>
      <c r="F20" s="28"/>
      <c r="G20" s="24" t="s">
        <v>44</v>
      </c>
      <c r="H20" s="37">
        <v>200</v>
      </c>
      <c r="L20" s="31">
        <v>44762</v>
      </c>
      <c r="M20" s="37">
        <v>15</v>
      </c>
      <c r="N20" s="33"/>
      <c r="O20" s="26" t="s">
        <v>54</v>
      </c>
    </row>
    <row r="21" spans="3:15" x14ac:dyDescent="0.25">
      <c r="C21" s="30"/>
      <c r="D21" s="30"/>
      <c r="F21" s="28"/>
      <c r="G21" s="24" t="s">
        <v>28</v>
      </c>
      <c r="H21" s="38">
        <v>247.86</v>
      </c>
      <c r="I21" s="25"/>
      <c r="L21" s="31">
        <v>44763</v>
      </c>
      <c r="M21" s="41"/>
      <c r="N21" s="33"/>
      <c r="O21" s="26"/>
    </row>
    <row r="22" spans="3:15" x14ac:dyDescent="0.25">
      <c r="C22" s="30"/>
      <c r="D22" s="30"/>
      <c r="F22" s="28"/>
      <c r="G22" s="24"/>
      <c r="H22" s="38"/>
      <c r="I22" s="25"/>
      <c r="L22" s="31">
        <v>44764</v>
      </c>
      <c r="M22" s="37">
        <v>17.5</v>
      </c>
      <c r="N22" s="33"/>
      <c r="O22" s="26"/>
    </row>
    <row r="23" spans="3:15" x14ac:dyDescent="0.25">
      <c r="C23" s="30"/>
      <c r="D23" s="30"/>
      <c r="F23" s="1"/>
      <c r="G23" s="1"/>
      <c r="H23" s="39">
        <f>SUM(H6:H22)</f>
        <v>1731.4499999999998</v>
      </c>
      <c r="L23" s="31">
        <v>44767</v>
      </c>
      <c r="M23" s="41"/>
      <c r="N23" s="33"/>
      <c r="O23" s="26"/>
    </row>
    <row r="24" spans="3:15" x14ac:dyDescent="0.25">
      <c r="C24" s="30"/>
      <c r="D24" s="30"/>
      <c r="H24" s="40"/>
      <c r="L24" s="31">
        <v>44768</v>
      </c>
      <c r="M24" s="37">
        <v>15</v>
      </c>
      <c r="N24" s="33"/>
      <c r="O24" s="26"/>
    </row>
    <row r="25" spans="3:15" x14ac:dyDescent="0.25">
      <c r="C25" s="30"/>
      <c r="D25" s="30"/>
      <c r="H25" s="40"/>
      <c r="L25" s="31">
        <v>44769</v>
      </c>
      <c r="M25" s="37">
        <v>15</v>
      </c>
      <c r="N25" s="33"/>
      <c r="O25" s="26"/>
    </row>
    <row r="26" spans="3:15" x14ac:dyDescent="0.25">
      <c r="C26" s="30"/>
      <c r="D26" s="30"/>
      <c r="G26" s="28" t="s">
        <v>23</v>
      </c>
      <c r="H26" s="39">
        <f>SUM(M30)</f>
        <v>233.5</v>
      </c>
      <c r="L26" s="31">
        <v>44770</v>
      </c>
      <c r="M26" s="37">
        <v>15</v>
      </c>
      <c r="N26" s="33"/>
      <c r="O26" s="26"/>
    </row>
    <row r="27" spans="3:15" x14ac:dyDescent="0.25">
      <c r="C27" s="30"/>
      <c r="D27" s="30"/>
      <c r="G27" s="28" t="s">
        <v>47</v>
      </c>
      <c r="H27" s="39">
        <f>D7</f>
        <v>2300</v>
      </c>
      <c r="L27" s="31">
        <v>44771</v>
      </c>
      <c r="M27" s="37">
        <v>15</v>
      </c>
      <c r="N27" s="33"/>
      <c r="O27" s="26"/>
    </row>
    <row r="28" spans="3:15" x14ac:dyDescent="0.25">
      <c r="C28" s="30"/>
      <c r="D28" s="30"/>
      <c r="G28" s="28" t="s">
        <v>48</v>
      </c>
      <c r="H28" s="39">
        <f>(H23+H26)</f>
        <v>1964.9499999999998</v>
      </c>
      <c r="L28" s="31"/>
      <c r="M28" s="41"/>
      <c r="N28" s="33"/>
      <c r="O28" s="26"/>
    </row>
    <row r="29" spans="3:15" x14ac:dyDescent="0.25">
      <c r="C29" s="30"/>
      <c r="D29" s="30"/>
      <c r="G29" s="28" t="s">
        <v>50</v>
      </c>
      <c r="H29" s="39">
        <f>H27-H28</f>
        <v>335.05000000000018</v>
      </c>
      <c r="L29" s="34"/>
      <c r="M29" s="41"/>
      <c r="N29" s="33"/>
      <c r="O29" s="26"/>
    </row>
    <row r="30" spans="3:15" x14ac:dyDescent="0.25">
      <c r="C30" s="30"/>
      <c r="D30" s="30"/>
      <c r="L30" s="28" t="s">
        <v>49</v>
      </c>
      <c r="M30" s="39">
        <f>SUM(M7:M29)</f>
        <v>233.5</v>
      </c>
      <c r="N30" s="27">
        <f>SUM(N7:N29)</f>
        <v>0</v>
      </c>
      <c r="O30" s="28"/>
    </row>
    <row r="31" spans="3:15" x14ac:dyDescent="0.25">
      <c r="C31" s="30"/>
      <c r="D31" s="30"/>
    </row>
    <row r="32" spans="3:15" x14ac:dyDescent="0.25">
      <c r="C32" s="30"/>
      <c r="D32" s="30"/>
    </row>
  </sheetData>
  <mergeCells count="6">
    <mergeCell ref="B3:H4"/>
    <mergeCell ref="L4:O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9257-0D67-412B-8AF9-09C85A023F08}">
  <dimension ref="C3:R31"/>
  <sheetViews>
    <sheetView workbookViewId="0">
      <selection activeCell="I9" sqref="I9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10.5703125" bestFit="1" customWidth="1"/>
    <col min="14" max="14" width="7.7109375" bestFit="1" customWidth="1"/>
    <col min="15" max="15" width="6.7109375" bestFit="1" customWidth="1"/>
    <col min="18" max="18" width="9.5703125" bestFit="1" customWidth="1"/>
  </cols>
  <sheetData>
    <row r="3" spans="3:15" x14ac:dyDescent="0.25">
      <c r="C3" s="85" t="s">
        <v>22</v>
      </c>
      <c r="D3" s="85"/>
      <c r="E3" s="85"/>
      <c r="F3" s="85"/>
      <c r="G3" s="85"/>
      <c r="H3" s="85"/>
      <c r="I3" s="85"/>
    </row>
    <row r="4" spans="3:15" x14ac:dyDescent="0.25">
      <c r="C4" s="85"/>
      <c r="D4" s="85"/>
      <c r="E4" s="85"/>
      <c r="F4" s="85"/>
      <c r="G4" s="85"/>
      <c r="H4" s="85"/>
      <c r="I4" s="85"/>
      <c r="L4" s="85" t="s">
        <v>23</v>
      </c>
      <c r="M4" s="85"/>
      <c r="N4" s="85"/>
      <c r="O4" s="85"/>
    </row>
    <row r="5" spans="3:15" x14ac:dyDescent="0.25">
      <c r="C5" s="86" t="s">
        <v>24</v>
      </c>
      <c r="D5" s="86"/>
      <c r="E5" s="86"/>
      <c r="G5" s="86" t="s">
        <v>25</v>
      </c>
      <c r="H5" s="86"/>
      <c r="I5" s="86"/>
    </row>
    <row r="6" spans="3:15" x14ac:dyDescent="0.25">
      <c r="C6" s="87" t="s">
        <v>26</v>
      </c>
      <c r="D6" s="88"/>
      <c r="E6" s="89"/>
      <c r="G6" s="87"/>
      <c r="H6" s="88"/>
      <c r="I6" s="89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2600</v>
      </c>
      <c r="G7" s="28"/>
      <c r="H7" s="24" t="s">
        <v>29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31</v>
      </c>
      <c r="I8" s="37">
        <v>169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70</v>
      </c>
      <c r="D10" s="1"/>
      <c r="E10" s="38">
        <v>118.8</v>
      </c>
      <c r="G10" s="28"/>
      <c r="H10" s="24" t="s">
        <v>60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44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76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61</v>
      </c>
      <c r="I13" s="37">
        <v>200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37</v>
      </c>
      <c r="H14" s="24" t="s">
        <v>40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77</v>
      </c>
      <c r="H15" s="24" t="s">
        <v>42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64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8" x14ac:dyDescent="0.25">
      <c r="D17" s="30"/>
      <c r="E17" s="30"/>
      <c r="G17" s="28" t="s">
        <v>78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8" x14ac:dyDescent="0.25">
      <c r="D18" s="30"/>
      <c r="E18" s="30"/>
      <c r="G18" s="28" t="s">
        <v>79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8" x14ac:dyDescent="0.25">
      <c r="D19" s="30"/>
      <c r="E19" s="30"/>
      <c r="G19" s="28" t="s">
        <v>39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8" x14ac:dyDescent="0.25">
      <c r="D20" s="30"/>
      <c r="E20" s="30"/>
      <c r="G20" s="28" t="s">
        <v>80</v>
      </c>
      <c r="H20" s="24" t="s">
        <v>81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  <c r="R20" s="38"/>
    </row>
    <row r="21" spans="4:18" x14ac:dyDescent="0.25">
      <c r="D21" s="30"/>
      <c r="E21" s="30"/>
      <c r="G21" s="28" t="s">
        <v>57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8" x14ac:dyDescent="0.25">
      <c r="D22" s="30"/>
      <c r="E22" s="30"/>
      <c r="G22" s="28" t="s">
        <v>80</v>
      </c>
      <c r="H22" s="24" t="s">
        <v>83</v>
      </c>
      <c r="I22" s="38">
        <v>21.45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8" x14ac:dyDescent="0.25">
      <c r="D23" s="30"/>
      <c r="E23" s="30"/>
      <c r="G23" s="28"/>
      <c r="H23" s="24" t="s">
        <v>28</v>
      </c>
      <c r="I23" s="38">
        <v>257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8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8" x14ac:dyDescent="0.25">
      <c r="D25" s="30"/>
      <c r="E25" s="30"/>
      <c r="H25" s="1"/>
      <c r="I25" s="39">
        <f>SUM(I6:I24)</f>
        <v>2161.6800000000003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8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8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8" x14ac:dyDescent="0.25">
      <c r="D28" s="30"/>
      <c r="E28" s="30"/>
      <c r="H28" s="28" t="s">
        <v>23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8" x14ac:dyDescent="0.25">
      <c r="D29" s="30"/>
      <c r="E29" s="30"/>
      <c r="H29" s="28" t="s">
        <v>47</v>
      </c>
      <c r="I29" s="39">
        <f>E7</f>
        <v>2600</v>
      </c>
      <c r="L29" s="34"/>
      <c r="M29" s="41" t="s">
        <v>69</v>
      </c>
      <c r="N29" s="41" t="s">
        <v>69</v>
      </c>
      <c r="O29" s="41" t="s">
        <v>69</v>
      </c>
    </row>
    <row r="30" spans="4:18" x14ac:dyDescent="0.25">
      <c r="D30" s="30"/>
      <c r="E30" s="30"/>
      <c r="H30" s="28" t="s">
        <v>48</v>
      </c>
      <c r="I30" s="39">
        <f>(I25+I28)</f>
        <v>2161.6800000000003</v>
      </c>
      <c r="L30" s="28" t="s">
        <v>49</v>
      </c>
      <c r="M30" s="39">
        <f>SUM(M7:M29)</f>
        <v>0</v>
      </c>
      <c r="N30" s="27">
        <f>SUM(N7:N29)</f>
        <v>0</v>
      </c>
      <c r="O30" s="28"/>
    </row>
    <row r="31" spans="4:18" x14ac:dyDescent="0.25">
      <c r="D31" s="30"/>
      <c r="E31" s="30"/>
      <c r="H31" s="28" t="s">
        <v>50</v>
      </c>
      <c r="I31" s="39">
        <f>I29-I30</f>
        <v>438.31999999999971</v>
      </c>
    </row>
  </sheetData>
  <mergeCells count="6">
    <mergeCell ref="L4:O4"/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F693-C68E-4D8B-B145-9366F0956929}">
  <dimension ref="C3:O33"/>
  <sheetViews>
    <sheetView workbookViewId="0">
      <selection activeCell="J31" sqref="J31"/>
    </sheetView>
  </sheetViews>
  <sheetFormatPr defaultColWidth="9.7109375"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1" max="11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 x14ac:dyDescent="0.25">
      <c r="C3" s="85" t="s">
        <v>22</v>
      </c>
      <c r="D3" s="85"/>
      <c r="E3" s="85"/>
      <c r="F3" s="85"/>
      <c r="G3" s="85"/>
      <c r="H3" s="85"/>
      <c r="I3" s="85"/>
    </row>
    <row r="4" spans="3:15" x14ac:dyDescent="0.25">
      <c r="C4" s="85"/>
      <c r="D4" s="85"/>
      <c r="E4" s="85"/>
      <c r="F4" s="85"/>
      <c r="G4" s="85"/>
      <c r="H4" s="85"/>
      <c r="I4" s="85"/>
      <c r="L4" s="85" t="s">
        <v>23</v>
      </c>
      <c r="M4" s="85"/>
      <c r="N4" s="85"/>
      <c r="O4" s="85"/>
    </row>
    <row r="5" spans="3:15" x14ac:dyDescent="0.25">
      <c r="C5" s="86" t="s">
        <v>24</v>
      </c>
      <c r="D5" s="86"/>
      <c r="E5" s="86"/>
      <c r="G5" s="86" t="s">
        <v>25</v>
      </c>
      <c r="H5" s="86"/>
      <c r="I5" s="86"/>
    </row>
    <row r="6" spans="3:15" x14ac:dyDescent="0.25">
      <c r="C6" s="87" t="s">
        <v>26</v>
      </c>
      <c r="D6" s="88"/>
      <c r="E6" s="89"/>
      <c r="G6" s="87"/>
      <c r="H6" s="88"/>
      <c r="I6" s="89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2330</v>
      </c>
      <c r="G7" s="28"/>
      <c r="H7" s="24" t="s">
        <v>29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31</v>
      </c>
      <c r="I8" s="37">
        <v>170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70</v>
      </c>
      <c r="D10" s="1"/>
      <c r="E10" s="38">
        <v>200</v>
      </c>
      <c r="G10" s="28"/>
      <c r="H10" s="24" t="s">
        <v>60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44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76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61</v>
      </c>
      <c r="I13" s="37"/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52</v>
      </c>
      <c r="H14" s="24" t="s">
        <v>40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72</v>
      </c>
      <c r="H15" s="24" t="s">
        <v>42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84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5" x14ac:dyDescent="0.25">
      <c r="D17" s="30"/>
      <c r="E17" s="30"/>
      <c r="G17" s="28" t="s">
        <v>85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79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53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86</v>
      </c>
      <c r="H20" s="24" t="s">
        <v>81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65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57</v>
      </c>
      <c r="H22" s="24" t="s">
        <v>67</v>
      </c>
      <c r="I22" s="38">
        <v>14.48</v>
      </c>
      <c r="J22" s="25"/>
      <c r="L22" s="31"/>
      <c r="M22" s="41"/>
      <c r="N22" s="41"/>
      <c r="O22" s="41"/>
    </row>
    <row r="23" spans="4:15" x14ac:dyDescent="0.25">
      <c r="D23" s="30"/>
      <c r="E23" s="30"/>
      <c r="G23" s="28" t="s">
        <v>66</v>
      </c>
      <c r="H23" s="24" t="s">
        <v>67</v>
      </c>
      <c r="I23" s="38">
        <v>15.96</v>
      </c>
      <c r="J23" s="25"/>
      <c r="L23" s="31"/>
      <c r="M23" s="41"/>
      <c r="N23" s="41"/>
      <c r="O23" s="41"/>
    </row>
    <row r="24" spans="4:15" x14ac:dyDescent="0.25">
      <c r="D24" s="30"/>
      <c r="E24" s="30"/>
      <c r="G24" s="28" t="s">
        <v>86</v>
      </c>
      <c r="H24" s="24" t="s">
        <v>83</v>
      </c>
      <c r="I24" s="38">
        <v>21.45</v>
      </c>
      <c r="J24" s="25"/>
      <c r="L24" s="31">
        <v>44764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G25" s="28"/>
      <c r="H25" s="24" t="s">
        <v>28</v>
      </c>
      <c r="I25" s="38">
        <v>500</v>
      </c>
      <c r="L25" s="31">
        <v>44767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G26" s="1"/>
      <c r="H26" s="24"/>
      <c r="I26" s="38"/>
      <c r="L26" s="31">
        <v>44768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H27" s="1"/>
      <c r="I27" s="39">
        <f>SUM(I6:I26)</f>
        <v>2236.12</v>
      </c>
      <c r="L27" s="31">
        <v>44769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I28" s="40"/>
      <c r="L28" s="31">
        <v>44770</v>
      </c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I29" s="40"/>
      <c r="L29" s="31">
        <v>44771</v>
      </c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23</v>
      </c>
      <c r="I30" s="39">
        <f>SUM(N32)</f>
        <v>0</v>
      </c>
      <c r="L30" s="31"/>
      <c r="M30" s="41" t="s">
        <v>69</v>
      </c>
      <c r="N30" s="41" t="s">
        <v>69</v>
      </c>
      <c r="O30" s="41" t="s">
        <v>69</v>
      </c>
    </row>
    <row r="31" spans="4:15" x14ac:dyDescent="0.25">
      <c r="D31" s="30"/>
      <c r="E31" s="30"/>
      <c r="H31" s="28" t="s">
        <v>47</v>
      </c>
      <c r="I31" s="39">
        <f>E7</f>
        <v>2330</v>
      </c>
      <c r="L31" s="34"/>
      <c r="M31" s="41" t="s">
        <v>69</v>
      </c>
      <c r="N31" s="41" t="s">
        <v>69</v>
      </c>
      <c r="O31" s="41" t="s">
        <v>69</v>
      </c>
    </row>
    <row r="32" spans="4:15" x14ac:dyDescent="0.25">
      <c r="D32" s="30"/>
      <c r="E32" s="30"/>
      <c r="H32" s="28" t="s">
        <v>48</v>
      </c>
      <c r="I32" s="39">
        <f>(I27+I30)</f>
        <v>2236.12</v>
      </c>
      <c r="L32" s="28" t="s">
        <v>49</v>
      </c>
      <c r="M32" s="39">
        <f>SUM(M7:M31)</f>
        <v>0</v>
      </c>
      <c r="N32" s="27">
        <f>SUM(N7:N31)</f>
        <v>0</v>
      </c>
      <c r="O32" s="28"/>
    </row>
    <row r="33" spans="4:9" x14ac:dyDescent="0.25">
      <c r="D33" s="30"/>
      <c r="E33" s="30"/>
      <c r="H33" s="28" t="s">
        <v>50</v>
      </c>
      <c r="I33" s="39">
        <f>I31-I32</f>
        <v>93.880000000000109</v>
      </c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C261-51F7-40A2-8878-B0FBD7113C71}">
  <dimension ref="C3:T31"/>
  <sheetViews>
    <sheetView workbookViewId="0">
      <selection activeCell="J10" sqref="J10"/>
    </sheetView>
  </sheetViews>
  <sheetFormatPr defaultRowHeight="15" x14ac:dyDescent="0.25"/>
  <cols>
    <col min="3" max="3" width="8.7109375" bestFit="1" customWidth="1"/>
    <col min="5" max="5" width="13.28515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20" x14ac:dyDescent="0.25">
      <c r="C3" s="85" t="s">
        <v>22</v>
      </c>
      <c r="D3" s="85"/>
      <c r="E3" s="85"/>
      <c r="F3" s="85"/>
      <c r="G3" s="85"/>
      <c r="H3" s="85"/>
      <c r="I3" s="85"/>
    </row>
    <row r="4" spans="3:20" x14ac:dyDescent="0.25">
      <c r="C4" s="85"/>
      <c r="D4" s="85"/>
      <c r="E4" s="85"/>
      <c r="F4" s="85"/>
      <c r="G4" s="85"/>
      <c r="H4" s="85"/>
      <c r="I4" s="85"/>
      <c r="L4" s="85" t="s">
        <v>23</v>
      </c>
      <c r="M4" s="85"/>
      <c r="N4" s="85"/>
      <c r="O4" s="85"/>
    </row>
    <row r="5" spans="3:20" x14ac:dyDescent="0.25">
      <c r="C5" s="86" t="s">
        <v>24</v>
      </c>
      <c r="D5" s="86"/>
      <c r="E5" s="86"/>
      <c r="G5" s="86" t="s">
        <v>25</v>
      </c>
      <c r="H5" s="86"/>
      <c r="I5" s="86"/>
    </row>
    <row r="6" spans="3:20" x14ac:dyDescent="0.25">
      <c r="C6" s="87" t="s">
        <v>26</v>
      </c>
      <c r="D6" s="88"/>
      <c r="E6" s="89"/>
      <c r="G6" s="87"/>
      <c r="H6" s="88"/>
      <c r="I6" s="89"/>
      <c r="M6" s="28" t="s">
        <v>27</v>
      </c>
      <c r="N6" s="28" t="s">
        <v>11</v>
      </c>
      <c r="O6" s="28" t="s">
        <v>28</v>
      </c>
    </row>
    <row r="7" spans="3:20" x14ac:dyDescent="0.25">
      <c r="C7" s="10" t="s">
        <v>27</v>
      </c>
      <c r="D7" s="10"/>
      <c r="E7" s="38">
        <v>3746.68</v>
      </c>
      <c r="G7" s="28"/>
      <c r="H7" s="42" t="s">
        <v>29</v>
      </c>
      <c r="I7" s="43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20" x14ac:dyDescent="0.25">
      <c r="E8" s="40"/>
      <c r="G8" s="28"/>
      <c r="H8" s="42" t="s">
        <v>31</v>
      </c>
      <c r="I8" s="43">
        <v>211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20" x14ac:dyDescent="0.25">
      <c r="C9" s="1"/>
      <c r="D9" s="1"/>
      <c r="E9" s="40"/>
      <c r="G9" s="28"/>
      <c r="H9" s="42" t="s">
        <v>33</v>
      </c>
      <c r="I9" s="43">
        <v>175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20" x14ac:dyDescent="0.25">
      <c r="C10" s="1" t="s">
        <v>70</v>
      </c>
      <c r="D10" s="1"/>
      <c r="E10" s="38"/>
      <c r="G10" s="28"/>
      <c r="H10" s="42" t="s">
        <v>60</v>
      </c>
      <c r="I10" s="43">
        <v>130</v>
      </c>
      <c r="J10" t="s">
        <v>87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20" x14ac:dyDescent="0.25">
      <c r="C11" s="34"/>
      <c r="D11" s="36"/>
      <c r="E11" s="38"/>
      <c r="G11" s="28"/>
      <c r="H11" s="42" t="s">
        <v>44</v>
      </c>
      <c r="I11" s="43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20" x14ac:dyDescent="0.25">
      <c r="C12" s="1"/>
      <c r="D12" s="36"/>
      <c r="E12" s="38"/>
      <c r="G12" s="28"/>
      <c r="H12" s="42" t="s">
        <v>76</v>
      </c>
      <c r="I12" s="43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20" x14ac:dyDescent="0.25">
      <c r="D13" s="30"/>
      <c r="E13" s="30"/>
      <c r="G13" s="28"/>
      <c r="H13" s="42" t="s">
        <v>61</v>
      </c>
      <c r="I13" s="43">
        <v>184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20" x14ac:dyDescent="0.25">
      <c r="D14" s="30"/>
      <c r="E14" s="30"/>
      <c r="G14" s="28"/>
      <c r="H14" s="42" t="s">
        <v>42</v>
      </c>
      <c r="I14" s="43">
        <v>97.14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20" x14ac:dyDescent="0.25">
      <c r="D15" s="30"/>
      <c r="E15" s="30"/>
      <c r="G15" s="28" t="s">
        <v>63</v>
      </c>
      <c r="H15" s="24" t="s">
        <v>40</v>
      </c>
      <c r="I15" s="38">
        <v>49.75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20" x14ac:dyDescent="0.25">
      <c r="D16" s="30"/>
      <c r="E16" s="30"/>
      <c r="G16" s="28" t="s">
        <v>73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  <c r="T16" s="46"/>
    </row>
    <row r="17" spans="4:15" x14ac:dyDescent="0.25">
      <c r="D17" s="30"/>
      <c r="E17" s="30"/>
      <c r="G17" s="28" t="s">
        <v>41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88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64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74</v>
      </c>
      <c r="H20" s="24" t="s">
        <v>82</v>
      </c>
      <c r="I20" s="38">
        <v>78.77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57</v>
      </c>
      <c r="H21" s="24" t="s">
        <v>67</v>
      </c>
      <c r="I21" s="38">
        <v>14.48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66</v>
      </c>
      <c r="H22" s="24" t="s">
        <v>67</v>
      </c>
      <c r="I22" s="38">
        <v>15.96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5" x14ac:dyDescent="0.25">
      <c r="D23" s="30"/>
      <c r="E23" s="30"/>
      <c r="G23" s="28"/>
      <c r="H23" s="24" t="s">
        <v>28</v>
      </c>
      <c r="I23" s="38">
        <v>900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5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H25" s="1"/>
      <c r="I25" s="39">
        <f>SUM(I6:I24)</f>
        <v>2747.5200000000004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H28" s="28" t="s">
        <v>23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H29" s="28" t="s">
        <v>47</v>
      </c>
      <c r="I29" s="39">
        <f>E7</f>
        <v>3746.68</v>
      </c>
      <c r="L29" s="34"/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48</v>
      </c>
      <c r="I30" s="39">
        <f>(I25+I28)</f>
        <v>2747.5200000000004</v>
      </c>
      <c r="L30" s="28" t="s">
        <v>49</v>
      </c>
      <c r="M30" s="39">
        <f>SUM(M7:M29)</f>
        <v>0</v>
      </c>
      <c r="N30" s="27">
        <f>SUM(N7:N29)</f>
        <v>0</v>
      </c>
      <c r="O30" s="28"/>
    </row>
    <row r="31" spans="4:15" x14ac:dyDescent="0.25">
      <c r="D31" s="30"/>
      <c r="E31" s="30"/>
      <c r="H31" s="28" t="s">
        <v>89</v>
      </c>
      <c r="I31" s="39">
        <f>I29-I30</f>
        <v>999.1599999999994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5E7D-CF11-4FB8-8044-0598269B9C9C}">
  <dimension ref="C3:S40"/>
  <sheetViews>
    <sheetView topLeftCell="A5" zoomScaleNormal="100" workbookViewId="0">
      <selection activeCell="L14" sqref="L14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  <col min="19" max="19" width="10.5703125" bestFit="1" customWidth="1"/>
  </cols>
  <sheetData>
    <row r="3" spans="3:15" x14ac:dyDescent="0.25">
      <c r="C3" s="85" t="s">
        <v>22</v>
      </c>
      <c r="D3" s="85"/>
      <c r="E3" s="85"/>
      <c r="F3" s="85"/>
      <c r="G3" s="85"/>
      <c r="H3" s="85"/>
      <c r="I3" s="85"/>
    </row>
    <row r="4" spans="3:15" x14ac:dyDescent="0.25">
      <c r="C4" s="85"/>
      <c r="D4" s="85"/>
      <c r="E4" s="85"/>
      <c r="F4" s="85"/>
      <c r="G4" s="85"/>
      <c r="H4" s="85"/>
      <c r="I4" s="85"/>
      <c r="L4" s="85" t="s">
        <v>23</v>
      </c>
      <c r="M4" s="85"/>
      <c r="N4" s="85"/>
      <c r="O4" s="85"/>
    </row>
    <row r="5" spans="3:15" x14ac:dyDescent="0.25">
      <c r="C5" s="86" t="s">
        <v>24</v>
      </c>
      <c r="D5" s="86"/>
      <c r="E5" s="86"/>
      <c r="G5" s="86" t="s">
        <v>25</v>
      </c>
      <c r="H5" s="86"/>
      <c r="I5" s="86"/>
    </row>
    <row r="6" spans="3:15" x14ac:dyDescent="0.25">
      <c r="C6" s="87" t="s">
        <v>26</v>
      </c>
      <c r="D6" s="88"/>
      <c r="E6" s="89"/>
      <c r="G6" s="87"/>
      <c r="H6" s="88"/>
      <c r="I6" s="89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3600</v>
      </c>
      <c r="G7" s="28"/>
      <c r="H7" s="42" t="s">
        <v>29</v>
      </c>
      <c r="I7" s="43">
        <v>200</v>
      </c>
      <c r="L7" s="31"/>
      <c r="M7" s="41"/>
      <c r="N7" s="41"/>
      <c r="O7" s="41"/>
    </row>
    <row r="8" spans="3:15" x14ac:dyDescent="0.25">
      <c r="E8" s="40"/>
      <c r="G8" s="28"/>
      <c r="H8" s="42" t="s">
        <v>31</v>
      </c>
      <c r="I8" s="43">
        <v>230</v>
      </c>
      <c r="L8" s="31"/>
      <c r="M8" s="41"/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1"/>
      <c r="N9" s="41"/>
      <c r="O9" s="41"/>
    </row>
    <row r="10" spans="3:15" x14ac:dyDescent="0.25">
      <c r="C10" s="1" t="s">
        <v>70</v>
      </c>
      <c r="D10" s="1"/>
      <c r="E10" s="38"/>
      <c r="G10" s="28"/>
      <c r="H10" s="42" t="s">
        <v>60</v>
      </c>
      <c r="I10" s="44">
        <v>69.72</v>
      </c>
      <c r="L10" s="31"/>
      <c r="M10" s="41"/>
      <c r="N10" s="41"/>
      <c r="O10" s="41"/>
    </row>
    <row r="11" spans="3:15" x14ac:dyDescent="0.25">
      <c r="C11" s="34"/>
      <c r="D11" s="36"/>
      <c r="E11" s="38"/>
      <c r="G11" s="28"/>
      <c r="H11" s="42" t="s">
        <v>44</v>
      </c>
      <c r="I11" s="43">
        <v>1000</v>
      </c>
      <c r="J11" s="25"/>
      <c r="L11" s="31"/>
      <c r="M11" s="41"/>
      <c r="N11" s="41"/>
      <c r="O11" s="41"/>
    </row>
    <row r="12" spans="3:15" x14ac:dyDescent="0.25">
      <c r="C12" s="1"/>
      <c r="D12" s="36"/>
      <c r="E12" s="38"/>
      <c r="G12" s="28"/>
      <c r="H12" s="42" t="s">
        <v>76</v>
      </c>
      <c r="I12" s="43">
        <v>13.95</v>
      </c>
      <c r="L12" s="31"/>
      <c r="M12" s="41"/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100</v>
      </c>
      <c r="L13" s="31"/>
      <c r="M13" s="41"/>
      <c r="N13" s="41"/>
      <c r="O13" s="41"/>
    </row>
    <row r="14" spans="3:15" x14ac:dyDescent="0.25">
      <c r="D14" s="30"/>
      <c r="E14" s="30"/>
      <c r="G14" s="28"/>
      <c r="H14" s="42" t="s">
        <v>61</v>
      </c>
      <c r="I14" s="43">
        <v>0</v>
      </c>
      <c r="L14" s="31"/>
      <c r="M14" s="41"/>
      <c r="N14" s="41"/>
      <c r="O14" s="41"/>
    </row>
    <row r="15" spans="3:15" x14ac:dyDescent="0.25">
      <c r="D15" s="30"/>
      <c r="E15" s="30"/>
      <c r="G15" s="28"/>
      <c r="H15" s="42" t="s">
        <v>42</v>
      </c>
      <c r="I15" s="43">
        <v>97.14</v>
      </c>
      <c r="L15" s="31"/>
      <c r="M15" s="41"/>
      <c r="N15" s="41"/>
      <c r="O15" s="41"/>
    </row>
    <row r="16" spans="3:15" x14ac:dyDescent="0.25">
      <c r="D16" s="30"/>
      <c r="E16" s="30"/>
      <c r="G16" s="28" t="s">
        <v>77</v>
      </c>
      <c r="H16" s="24" t="s">
        <v>40</v>
      </c>
      <c r="I16" s="38">
        <v>49.75</v>
      </c>
      <c r="L16" s="31"/>
      <c r="M16" s="41"/>
      <c r="N16" s="41"/>
      <c r="O16" s="41"/>
    </row>
    <row r="17" spans="4:19" x14ac:dyDescent="0.25">
      <c r="D17" s="30"/>
      <c r="E17" s="30"/>
      <c r="G17" s="28" t="s">
        <v>37</v>
      </c>
      <c r="H17" s="24" t="s">
        <v>40</v>
      </c>
      <c r="I17" s="38">
        <v>69.150000000000006</v>
      </c>
      <c r="L17" s="31"/>
      <c r="M17" s="41"/>
      <c r="N17" s="41"/>
      <c r="O17" s="41"/>
    </row>
    <row r="18" spans="4:19" x14ac:dyDescent="0.25">
      <c r="D18" s="30"/>
      <c r="E18" s="30"/>
      <c r="G18" s="28" t="s">
        <v>35</v>
      </c>
      <c r="H18" s="24" t="s">
        <v>58</v>
      </c>
      <c r="I18" s="38">
        <v>12.99</v>
      </c>
      <c r="L18" s="31"/>
      <c r="M18" s="41"/>
      <c r="N18" s="41"/>
      <c r="O18" s="41"/>
    </row>
    <row r="19" spans="4:19" x14ac:dyDescent="0.25">
      <c r="D19" s="30"/>
      <c r="E19" s="30"/>
      <c r="G19" s="28" t="s">
        <v>84</v>
      </c>
      <c r="H19" s="24" t="s">
        <v>68</v>
      </c>
      <c r="I19" s="38">
        <v>33.520000000000003</v>
      </c>
      <c r="L19" s="31"/>
      <c r="M19" s="41"/>
      <c r="N19" s="41"/>
      <c r="O19" s="41"/>
    </row>
    <row r="20" spans="4:19" x14ac:dyDescent="0.25">
      <c r="D20" s="30"/>
      <c r="E20" s="30"/>
      <c r="G20" s="28" t="s">
        <v>78</v>
      </c>
      <c r="H20" s="24" t="s">
        <v>82</v>
      </c>
      <c r="I20" s="38">
        <v>78.849999999999994</v>
      </c>
      <c r="L20" s="31"/>
      <c r="M20" s="41"/>
      <c r="N20" s="41"/>
      <c r="O20" s="41"/>
    </row>
    <row r="21" spans="4:19" x14ac:dyDescent="0.25">
      <c r="D21" s="30"/>
      <c r="E21" s="30"/>
      <c r="G21" s="28" t="s">
        <v>65</v>
      </c>
      <c r="H21" s="24" t="s">
        <v>67</v>
      </c>
      <c r="I21" s="38">
        <v>14.48</v>
      </c>
      <c r="L21" s="31"/>
      <c r="M21" s="41"/>
      <c r="N21" s="41"/>
      <c r="O21" s="41"/>
    </row>
    <row r="22" spans="4:19" x14ac:dyDescent="0.25">
      <c r="D22" s="30"/>
      <c r="E22" s="30"/>
      <c r="G22" s="28" t="s">
        <v>91</v>
      </c>
      <c r="H22" s="24" t="s">
        <v>67</v>
      </c>
      <c r="I22" s="38">
        <v>15.96</v>
      </c>
      <c r="J22" s="25"/>
      <c r="L22" s="31"/>
      <c r="M22" s="41"/>
      <c r="N22" s="41"/>
      <c r="O22" s="41"/>
    </row>
    <row r="23" spans="4:19" x14ac:dyDescent="0.25">
      <c r="D23" s="30"/>
      <c r="E23" s="30"/>
      <c r="G23" s="28" t="s">
        <v>43</v>
      </c>
      <c r="H23" s="24" t="s">
        <v>92</v>
      </c>
      <c r="I23" s="38">
        <v>33</v>
      </c>
      <c r="J23" s="25"/>
      <c r="L23" s="31"/>
      <c r="M23" s="41"/>
      <c r="N23" s="41"/>
      <c r="O23" s="41"/>
    </row>
    <row r="24" spans="4:19" x14ac:dyDescent="0.25">
      <c r="D24" s="30"/>
      <c r="E24" s="30"/>
      <c r="G24" s="28" t="s">
        <v>43</v>
      </c>
      <c r="H24" s="24" t="s">
        <v>93</v>
      </c>
      <c r="I24" s="38">
        <v>14.92</v>
      </c>
      <c r="J24" s="25"/>
      <c r="L24" s="31"/>
      <c r="M24" s="41"/>
      <c r="N24" s="41"/>
      <c r="O24" s="41"/>
    </row>
    <row r="25" spans="4:19" x14ac:dyDescent="0.25">
      <c r="D25" s="30"/>
      <c r="E25" s="30"/>
      <c r="G25" s="28" t="s">
        <v>43</v>
      </c>
      <c r="H25" s="24" t="s">
        <v>94</v>
      </c>
      <c r="I25" s="38">
        <v>17.899999999999999</v>
      </c>
      <c r="J25" s="25"/>
      <c r="L25" s="31"/>
      <c r="M25" s="41"/>
      <c r="N25" s="41"/>
      <c r="O25" s="41"/>
    </row>
    <row r="26" spans="4:19" x14ac:dyDescent="0.25">
      <c r="D26" s="30"/>
      <c r="E26" s="30"/>
      <c r="G26" s="28" t="s">
        <v>43</v>
      </c>
      <c r="H26" s="24" t="s">
        <v>94</v>
      </c>
      <c r="I26" s="38">
        <v>21.1</v>
      </c>
      <c r="J26" s="25"/>
      <c r="L26" s="31"/>
      <c r="M26" s="41"/>
      <c r="N26" s="41"/>
      <c r="O26" s="41"/>
    </row>
    <row r="27" spans="4:19" x14ac:dyDescent="0.25">
      <c r="D27" s="30"/>
      <c r="E27" s="30"/>
      <c r="G27" s="28" t="s">
        <v>43</v>
      </c>
      <c r="H27" s="24" t="s">
        <v>94</v>
      </c>
      <c r="I27" s="38">
        <v>20.16</v>
      </c>
      <c r="J27" s="25"/>
      <c r="L27" s="31"/>
      <c r="M27" s="41"/>
      <c r="N27" s="41"/>
      <c r="O27" s="41"/>
    </row>
    <row r="28" spans="4:19" x14ac:dyDescent="0.25">
      <c r="D28" s="30"/>
      <c r="E28" s="30"/>
      <c r="G28" s="28" t="s">
        <v>43</v>
      </c>
      <c r="H28" s="24" t="s">
        <v>94</v>
      </c>
      <c r="I28" s="38">
        <v>15.02</v>
      </c>
      <c r="J28" s="25"/>
      <c r="L28" s="31"/>
      <c r="M28" s="41"/>
      <c r="N28" s="41"/>
      <c r="O28" s="41"/>
    </row>
    <row r="29" spans="4:19" x14ac:dyDescent="0.25">
      <c r="D29" s="30"/>
      <c r="E29" s="30"/>
      <c r="G29" s="28" t="s">
        <v>43</v>
      </c>
      <c r="H29" s="24" t="s">
        <v>94</v>
      </c>
      <c r="I29" s="38">
        <v>30.71</v>
      </c>
      <c r="J29" s="25"/>
      <c r="L29" s="31"/>
      <c r="M29" s="41"/>
      <c r="N29" s="41"/>
      <c r="O29" s="41"/>
    </row>
    <row r="30" spans="4:19" x14ac:dyDescent="0.25">
      <c r="D30" s="30"/>
      <c r="E30" s="30"/>
      <c r="G30" s="28" t="s">
        <v>43</v>
      </c>
      <c r="H30" s="24" t="s">
        <v>92</v>
      </c>
      <c r="I30" s="38">
        <v>33</v>
      </c>
      <c r="J30" s="25"/>
      <c r="L30" s="31"/>
      <c r="M30" s="41"/>
      <c r="N30" s="41"/>
      <c r="O30" s="41"/>
      <c r="S30" s="38"/>
    </row>
    <row r="31" spans="4:19" x14ac:dyDescent="0.25">
      <c r="D31" s="30"/>
      <c r="E31" s="30"/>
      <c r="G31" s="28" t="s">
        <v>95</v>
      </c>
      <c r="H31" s="24" t="s">
        <v>96</v>
      </c>
      <c r="I31" s="38">
        <v>257.25</v>
      </c>
      <c r="J31" s="25"/>
      <c r="L31" s="31"/>
      <c r="M31" s="41"/>
      <c r="N31" s="41"/>
      <c r="O31" s="41"/>
      <c r="S31" s="38"/>
    </row>
    <row r="32" spans="4:19" x14ac:dyDescent="0.25">
      <c r="D32" s="30"/>
      <c r="E32" s="30"/>
      <c r="G32" s="28"/>
      <c r="H32" s="24" t="s">
        <v>28</v>
      </c>
      <c r="I32" s="38">
        <v>550</v>
      </c>
      <c r="L32" s="31"/>
      <c r="M32" s="41"/>
      <c r="N32" s="41"/>
      <c r="O32" s="41"/>
      <c r="S32" s="38"/>
    </row>
    <row r="33" spans="4:19" ht="17.25" x14ac:dyDescent="0.4">
      <c r="D33" s="30"/>
      <c r="E33" s="30"/>
      <c r="G33" s="1"/>
      <c r="H33" s="24"/>
      <c r="I33" s="47"/>
      <c r="L33" s="31"/>
      <c r="M33" s="41"/>
      <c r="N33" s="41"/>
      <c r="O33" s="41"/>
      <c r="S33" s="38"/>
    </row>
    <row r="34" spans="4:19" x14ac:dyDescent="0.25">
      <c r="D34" s="30"/>
      <c r="E34" s="30"/>
      <c r="H34" s="1"/>
      <c r="I34" s="39">
        <f>SUM(I6:I33)</f>
        <v>3178.57</v>
      </c>
      <c r="L34" s="31"/>
      <c r="M34" s="41"/>
      <c r="N34" s="41"/>
      <c r="O34" s="41"/>
      <c r="S34" s="38"/>
    </row>
    <row r="35" spans="4:19" x14ac:dyDescent="0.25">
      <c r="D35" s="30"/>
      <c r="E35" s="30"/>
      <c r="I35" s="40"/>
      <c r="L35" s="31"/>
      <c r="M35" s="41"/>
      <c r="N35" s="41"/>
      <c r="O35" s="41"/>
      <c r="S35" s="38"/>
    </row>
    <row r="36" spans="4:19" x14ac:dyDescent="0.25">
      <c r="D36" s="30"/>
      <c r="E36" s="30"/>
      <c r="I36" s="40"/>
      <c r="L36" s="31"/>
      <c r="M36" s="41"/>
      <c r="N36" s="41"/>
      <c r="O36" s="41"/>
      <c r="S36" s="38"/>
    </row>
    <row r="37" spans="4:19" x14ac:dyDescent="0.25">
      <c r="D37" s="30"/>
      <c r="E37" s="30"/>
      <c r="H37" s="28" t="s">
        <v>23</v>
      </c>
      <c r="I37" s="39">
        <f>SUM(N39)</f>
        <v>0</v>
      </c>
      <c r="L37" s="31"/>
      <c r="M37" s="41"/>
      <c r="N37" s="41"/>
      <c r="O37" s="41"/>
      <c r="S37" s="38"/>
    </row>
    <row r="38" spans="4:19" x14ac:dyDescent="0.25">
      <c r="D38" s="30"/>
      <c r="E38" s="30"/>
      <c r="H38" s="28" t="s">
        <v>47</v>
      </c>
      <c r="I38" s="39">
        <f>E7</f>
        <v>3600</v>
      </c>
      <c r="L38" s="34"/>
      <c r="M38" s="41"/>
      <c r="N38" s="41"/>
      <c r="O38" s="41"/>
      <c r="S38" s="38"/>
    </row>
    <row r="39" spans="4:19" x14ac:dyDescent="0.25">
      <c r="D39" s="30"/>
      <c r="E39" s="30"/>
      <c r="H39" s="28" t="s">
        <v>48</v>
      </c>
      <c r="I39" s="39">
        <f>(I34+I37)</f>
        <v>3178.57</v>
      </c>
      <c r="L39" s="28" t="s">
        <v>49</v>
      </c>
      <c r="M39" s="39">
        <f>SUM(M7:M38)</f>
        <v>0</v>
      </c>
      <c r="N39" s="27">
        <f>SUM(N7:N38)</f>
        <v>0</v>
      </c>
      <c r="O39" s="28"/>
    </row>
    <row r="40" spans="4:19" x14ac:dyDescent="0.25">
      <c r="D40" s="30"/>
      <c r="E40" s="30"/>
      <c r="H40" s="28" t="s">
        <v>89</v>
      </c>
      <c r="I40" s="39">
        <f>I38-I39</f>
        <v>421.42999999999984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35</vt:i4>
      </vt:variant>
    </vt:vector>
  </HeadingPairs>
  <TitlesOfParts>
    <vt:vector size="35" baseType="lpstr">
      <vt:lpstr>Planilha1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Janeiro23</vt:lpstr>
      <vt:lpstr>Fevereiro23</vt:lpstr>
      <vt:lpstr>Março23</vt:lpstr>
      <vt:lpstr>Abril23</vt:lpstr>
      <vt:lpstr>Maio23</vt:lpstr>
      <vt:lpstr>Junho23</vt:lpstr>
      <vt:lpstr>Julho23</vt:lpstr>
      <vt:lpstr>Agosto23</vt:lpstr>
      <vt:lpstr>Setembro23</vt:lpstr>
      <vt:lpstr>Outubro23</vt:lpstr>
      <vt:lpstr>Novembro23</vt:lpstr>
      <vt:lpstr>Dezembro23</vt:lpstr>
      <vt:lpstr>Janeiro24</vt:lpstr>
      <vt:lpstr>Fevereiro24</vt:lpstr>
      <vt:lpstr>Março24</vt:lpstr>
      <vt:lpstr>Abril24</vt:lpstr>
      <vt:lpstr>Maio24</vt:lpstr>
      <vt:lpstr>Junho24</vt:lpstr>
      <vt:lpstr>Julho24</vt:lpstr>
      <vt:lpstr>Agosto24</vt:lpstr>
      <vt:lpstr>Setembro24</vt:lpstr>
      <vt:lpstr>Outubro24</vt:lpstr>
      <vt:lpstr>Novembro24</vt:lpstr>
      <vt:lpstr>Dezembro24</vt:lpstr>
      <vt:lpstr>Planilha3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emanuel neto</dc:creator>
  <cp:keywords/>
  <dc:description/>
  <cp:lastModifiedBy>Emanuel Neto</cp:lastModifiedBy>
  <cp:revision/>
  <dcterms:created xsi:type="dcterms:W3CDTF">2021-07-10T19:21:15Z</dcterms:created>
  <dcterms:modified xsi:type="dcterms:W3CDTF">2024-12-11T13:03:42Z</dcterms:modified>
  <cp:category/>
  <cp:contentStatus/>
</cp:coreProperties>
</file>