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oemanuel\Arquivos Texto\"/>
    </mc:Choice>
  </mc:AlternateContent>
  <xr:revisionPtr revIDLastSave="0" documentId="13_ncr:1_{64FECD4D-CB85-4B0D-AF75-57C50487F720}" xr6:coauthVersionLast="47" xr6:coauthVersionMax="47" xr10:uidLastSave="{00000000-0000-0000-0000-000000000000}"/>
  <bookViews>
    <workbookView xWindow="-120" yWindow="-120" windowWidth="29040" windowHeight="15720" tabRatio="601" firstSheet="26" activeTab="35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Julho23" sheetId="17" r:id="rId17"/>
    <sheet name="Agosto23" sheetId="18" r:id="rId18"/>
    <sheet name="Setembro23" sheetId="19" r:id="rId19"/>
    <sheet name="Outubro23" sheetId="20" r:id="rId20"/>
    <sheet name="Novembro23" sheetId="21" r:id="rId21"/>
    <sheet name="Dezembro23" sheetId="22" r:id="rId22"/>
    <sheet name="Janeiro24" sheetId="23" r:id="rId23"/>
    <sheet name="Fevereiro24" sheetId="24" r:id="rId24"/>
    <sheet name="Março24" sheetId="26" r:id="rId25"/>
    <sheet name="Abril24" sheetId="27" r:id="rId26"/>
    <sheet name="Maio24" sheetId="28" r:id="rId27"/>
    <sheet name="Junho24" sheetId="29" r:id="rId28"/>
    <sheet name="Julho24" sheetId="30" r:id="rId29"/>
    <sheet name="Agosto24" sheetId="31" r:id="rId30"/>
    <sheet name="Setembro24" sheetId="32" r:id="rId31"/>
    <sheet name="Outubro24" sheetId="33" r:id="rId32"/>
    <sheet name="Novembro24" sheetId="34" r:id="rId33"/>
    <sheet name="Dezembro24" sheetId="35" r:id="rId34"/>
    <sheet name="Janeiro25" sheetId="36" r:id="rId35"/>
    <sheet name="Fevereiro25" sheetId="37" r:id="rId36"/>
    <sheet name="Março25" sheetId="38" r:id="rId37"/>
    <sheet name="Planilha3" sheetId="25" state="hidden" r:id="rId3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8" l="1"/>
  <c r="O5" i="38"/>
  <c r="S7" i="38"/>
  <c r="S6" i="38"/>
  <c r="S20" i="38" s="1"/>
  <c r="S5" i="38"/>
  <c r="S4" i="38"/>
  <c r="Q40" i="38"/>
  <c r="H33" i="38" s="1"/>
  <c r="P40" i="38"/>
  <c r="O40" i="38"/>
  <c r="H32" i="38"/>
  <c r="H31" i="38"/>
  <c r="Z30" i="38"/>
  <c r="Y30" i="38"/>
  <c r="X30" i="38"/>
  <c r="H27" i="38"/>
  <c r="U19" i="38"/>
  <c r="S19" i="38"/>
  <c r="Q19" i="38"/>
  <c r="O19" i="38"/>
  <c r="U18" i="38"/>
  <c r="S18" i="38"/>
  <c r="Q18" i="38"/>
  <c r="O18" i="38"/>
  <c r="U17" i="38"/>
  <c r="S17" i="38"/>
  <c r="Q17" i="38"/>
  <c r="O17" i="38"/>
  <c r="U16" i="38"/>
  <c r="S16" i="38"/>
  <c r="Q16" i="38"/>
  <c r="O16" i="38"/>
  <c r="U15" i="38"/>
  <c r="S15" i="38"/>
  <c r="Q15" i="38"/>
  <c r="O15" i="38"/>
  <c r="U14" i="38"/>
  <c r="S14" i="38"/>
  <c r="Q14" i="38"/>
  <c r="O14" i="38"/>
  <c r="U13" i="38"/>
  <c r="S13" i="38"/>
  <c r="Q13" i="38"/>
  <c r="O13" i="38"/>
  <c r="U12" i="38"/>
  <c r="S12" i="38"/>
  <c r="Q12" i="38"/>
  <c r="O12" i="38"/>
  <c r="U11" i="38"/>
  <c r="S11" i="38"/>
  <c r="Q11" i="38"/>
  <c r="O11" i="38"/>
  <c r="U10" i="38"/>
  <c r="S10" i="38"/>
  <c r="Q10" i="38"/>
  <c r="O10" i="38"/>
  <c r="U9" i="38"/>
  <c r="S9" i="38"/>
  <c r="Q9" i="38"/>
  <c r="O9" i="38"/>
  <c r="U8" i="38"/>
  <c r="S8" i="38"/>
  <c r="Q8" i="38"/>
  <c r="O8" i="38"/>
  <c r="U7" i="38"/>
  <c r="Q7" i="38"/>
  <c r="O7" i="38"/>
  <c r="U6" i="38"/>
  <c r="Q6" i="38"/>
  <c r="U5" i="38"/>
  <c r="Q5" i="38"/>
  <c r="U4" i="38"/>
  <c r="U20" i="38" s="1"/>
  <c r="Q4" i="38"/>
  <c r="Q20" i="38" s="1"/>
  <c r="O4" i="38"/>
  <c r="S7" i="37"/>
  <c r="S6" i="37"/>
  <c r="S5" i="37"/>
  <c r="S4" i="37"/>
  <c r="O6" i="37"/>
  <c r="O5" i="37"/>
  <c r="O4" i="37"/>
  <c r="Q40" i="37"/>
  <c r="H33" i="37" s="1"/>
  <c r="P40" i="37"/>
  <c r="O40" i="37"/>
  <c r="H32" i="37" s="1"/>
  <c r="H31" i="37"/>
  <c r="Z30" i="37"/>
  <c r="Y30" i="37"/>
  <c r="X30" i="37"/>
  <c r="H27" i="37"/>
  <c r="U19" i="37"/>
  <c r="S19" i="37"/>
  <c r="Q19" i="37"/>
  <c r="O19" i="37"/>
  <c r="U18" i="37"/>
  <c r="S18" i="37"/>
  <c r="Q18" i="37"/>
  <c r="O18" i="37"/>
  <c r="U17" i="37"/>
  <c r="S17" i="37"/>
  <c r="Q17" i="37"/>
  <c r="O17" i="37"/>
  <c r="U16" i="37"/>
  <c r="S16" i="37"/>
  <c r="Q16" i="37"/>
  <c r="O16" i="37"/>
  <c r="U15" i="37"/>
  <c r="S15" i="37"/>
  <c r="Q15" i="37"/>
  <c r="O15" i="37"/>
  <c r="U14" i="37"/>
  <c r="S14" i="37"/>
  <c r="Q14" i="37"/>
  <c r="O14" i="37"/>
  <c r="U13" i="37"/>
  <c r="S13" i="37"/>
  <c r="Q13" i="37"/>
  <c r="O13" i="37"/>
  <c r="U12" i="37"/>
  <c r="S12" i="37"/>
  <c r="Q12" i="37"/>
  <c r="O12" i="37"/>
  <c r="U11" i="37"/>
  <c r="S11" i="37"/>
  <c r="Q11" i="37"/>
  <c r="O11" i="37"/>
  <c r="U10" i="37"/>
  <c r="S10" i="37"/>
  <c r="Q10" i="37"/>
  <c r="O10" i="37"/>
  <c r="U9" i="37"/>
  <c r="S9" i="37"/>
  <c r="Q9" i="37"/>
  <c r="O9" i="37"/>
  <c r="U8" i="37"/>
  <c r="S8" i="37"/>
  <c r="Q8" i="37"/>
  <c r="O8" i="37"/>
  <c r="U7" i="37"/>
  <c r="Q7" i="37"/>
  <c r="O7" i="37"/>
  <c r="U6" i="37"/>
  <c r="Q6" i="37"/>
  <c r="U5" i="37"/>
  <c r="Q5" i="37"/>
  <c r="Q20" i="37" s="1"/>
  <c r="U4" i="37"/>
  <c r="U20" i="37" s="1"/>
  <c r="Q4" i="37"/>
  <c r="X30" i="36"/>
  <c r="U4" i="36"/>
  <c r="U20" i="36" s="1"/>
  <c r="O7" i="36"/>
  <c r="O8" i="36"/>
  <c r="O6" i="36"/>
  <c r="O5" i="36"/>
  <c r="S7" i="36"/>
  <c r="S6" i="36"/>
  <c r="S4" i="36"/>
  <c r="S5" i="36"/>
  <c r="O4" i="36"/>
  <c r="Q40" i="36"/>
  <c r="H33" i="36" s="1"/>
  <c r="P40" i="36"/>
  <c r="O40" i="36"/>
  <c r="H32" i="36" s="1"/>
  <c r="H31" i="36"/>
  <c r="Z30" i="36"/>
  <c r="Y30" i="36"/>
  <c r="X31" i="36" s="1"/>
  <c r="H27" i="36"/>
  <c r="U19" i="36"/>
  <c r="S19" i="36"/>
  <c r="Q19" i="36"/>
  <c r="O19" i="36"/>
  <c r="U18" i="36"/>
  <c r="S18" i="36"/>
  <c r="Q18" i="36"/>
  <c r="O18" i="36"/>
  <c r="U17" i="36"/>
  <c r="S17" i="36"/>
  <c r="Q17" i="36"/>
  <c r="O17" i="36"/>
  <c r="U16" i="36"/>
  <c r="S16" i="36"/>
  <c r="Q16" i="36"/>
  <c r="O16" i="36"/>
  <c r="U15" i="36"/>
  <c r="S15" i="36"/>
  <c r="Q15" i="36"/>
  <c r="O15" i="36"/>
  <c r="U14" i="36"/>
  <c r="S14" i="36"/>
  <c r="Q14" i="36"/>
  <c r="O14" i="36"/>
  <c r="U13" i="36"/>
  <c r="S13" i="36"/>
  <c r="Q13" i="36"/>
  <c r="O13" i="36"/>
  <c r="U12" i="36"/>
  <c r="S12" i="36"/>
  <c r="Q12" i="36"/>
  <c r="O12" i="36"/>
  <c r="U11" i="36"/>
  <c r="S11" i="36"/>
  <c r="Q11" i="36"/>
  <c r="O11" i="36"/>
  <c r="U10" i="36"/>
  <c r="S10" i="36"/>
  <c r="Q10" i="36"/>
  <c r="O10" i="36"/>
  <c r="U9" i="36"/>
  <c r="S9" i="36"/>
  <c r="Q9" i="36"/>
  <c r="O9" i="36"/>
  <c r="U8" i="36"/>
  <c r="S8" i="36"/>
  <c r="Q8" i="36"/>
  <c r="U7" i="36"/>
  <c r="Q7" i="36"/>
  <c r="U6" i="36"/>
  <c r="Q6" i="36"/>
  <c r="U5" i="36"/>
  <c r="Q5" i="36"/>
  <c r="Q4" i="36"/>
  <c r="S6" i="35"/>
  <c r="U4" i="35"/>
  <c r="O5" i="35"/>
  <c r="O8" i="35"/>
  <c r="O7" i="35"/>
  <c r="O6" i="35"/>
  <c r="O4" i="35"/>
  <c r="Y30" i="35"/>
  <c r="Q40" i="35"/>
  <c r="H33" i="35" s="1"/>
  <c r="P40" i="35"/>
  <c r="O40" i="35"/>
  <c r="H32" i="35" s="1"/>
  <c r="H31" i="35"/>
  <c r="H27" i="35"/>
  <c r="Z30" i="35"/>
  <c r="U19" i="35"/>
  <c r="S19" i="35"/>
  <c r="Q19" i="35"/>
  <c r="O19" i="35"/>
  <c r="U18" i="35"/>
  <c r="S18" i="35"/>
  <c r="Q18" i="35"/>
  <c r="O18" i="35"/>
  <c r="U17" i="35"/>
  <c r="S17" i="35"/>
  <c r="Q17" i="35"/>
  <c r="O17" i="35"/>
  <c r="U16" i="35"/>
  <c r="S16" i="35"/>
  <c r="Q16" i="35"/>
  <c r="O16" i="35"/>
  <c r="U15" i="35"/>
  <c r="S15" i="35"/>
  <c r="Q15" i="35"/>
  <c r="O15" i="35"/>
  <c r="U14" i="35"/>
  <c r="S14" i="35"/>
  <c r="Q14" i="35"/>
  <c r="O14" i="35"/>
  <c r="U13" i="35"/>
  <c r="S13" i="35"/>
  <c r="Q13" i="35"/>
  <c r="O13" i="35"/>
  <c r="U12" i="35"/>
  <c r="S12" i="35"/>
  <c r="Q12" i="35"/>
  <c r="O12" i="35"/>
  <c r="U11" i="35"/>
  <c r="S11" i="35"/>
  <c r="Q11" i="35"/>
  <c r="O11" i="35"/>
  <c r="U10" i="35"/>
  <c r="S10" i="35"/>
  <c r="Q10" i="35"/>
  <c r="O10" i="35"/>
  <c r="U9" i="35"/>
  <c r="S9" i="35"/>
  <c r="Q9" i="35"/>
  <c r="O9" i="35"/>
  <c r="U8" i="35"/>
  <c r="S8" i="35"/>
  <c r="Q8" i="35"/>
  <c r="U7" i="35"/>
  <c r="S7" i="35"/>
  <c r="Q7" i="35"/>
  <c r="U6" i="35"/>
  <c r="Q6" i="35"/>
  <c r="U5" i="35"/>
  <c r="S5" i="35"/>
  <c r="Q5" i="35"/>
  <c r="S4" i="35"/>
  <c r="Q4" i="35"/>
  <c r="P43" i="34"/>
  <c r="Q43" i="34"/>
  <c r="O43" i="34"/>
  <c r="Z31" i="34"/>
  <c r="U6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5" i="34"/>
  <c r="S6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5" i="34"/>
  <c r="O9" i="34"/>
  <c r="O8" i="34"/>
  <c r="O7" i="34"/>
  <c r="O6" i="34"/>
  <c r="O10" i="34"/>
  <c r="O11" i="34"/>
  <c r="O12" i="34"/>
  <c r="O13" i="34"/>
  <c r="O14" i="34"/>
  <c r="O15" i="34"/>
  <c r="O16" i="34"/>
  <c r="O17" i="34"/>
  <c r="O18" i="34"/>
  <c r="O19" i="34"/>
  <c r="O20" i="34"/>
  <c r="O5" i="34"/>
  <c r="Y23" i="34"/>
  <c r="H37" i="34"/>
  <c r="H33" i="34"/>
  <c r="H40" i="34" s="1"/>
  <c r="H36" i="33"/>
  <c r="H32" i="33"/>
  <c r="H39" i="33" s="1"/>
  <c r="H36" i="32"/>
  <c r="H32" i="32"/>
  <c r="H39" i="32" s="1"/>
  <c r="H37" i="31"/>
  <c r="H33" i="31"/>
  <c r="H40" i="31" s="1"/>
  <c r="N30" i="29"/>
  <c r="I36" i="30"/>
  <c r="I32" i="30"/>
  <c r="I39" i="30" s="1"/>
  <c r="P34" i="28"/>
  <c r="H35" i="29"/>
  <c r="H31" i="29"/>
  <c r="H38" i="29" s="1"/>
  <c r="H38" i="28"/>
  <c r="H34" i="28"/>
  <c r="H41" i="28" s="1"/>
  <c r="H34" i="27"/>
  <c r="H30" i="27"/>
  <c r="H37" i="27" s="1"/>
  <c r="X31" i="38" l="1"/>
  <c r="X31" i="37"/>
  <c r="H34" i="38"/>
  <c r="H35" i="38" s="1"/>
  <c r="O20" i="38"/>
  <c r="O22" i="38" s="1"/>
  <c r="O20" i="37"/>
  <c r="S20" i="37"/>
  <c r="H34" i="37"/>
  <c r="H35" i="37" s="1"/>
  <c r="Q20" i="36"/>
  <c r="S20" i="36"/>
  <c r="O20" i="36"/>
  <c r="H34" i="36"/>
  <c r="H35" i="36" s="1"/>
  <c r="H34" i="35"/>
  <c r="H35" i="35" s="1"/>
  <c r="O20" i="35"/>
  <c r="U20" i="35"/>
  <c r="S20" i="35"/>
  <c r="Q20" i="35"/>
  <c r="S21" i="34"/>
  <c r="U21" i="34"/>
  <c r="Q21" i="34"/>
  <c r="O21" i="34"/>
  <c r="H41" i="34"/>
  <c r="H40" i="33"/>
  <c r="H40" i="32"/>
  <c r="H41" i="31"/>
  <c r="I40" i="30"/>
  <c r="H42" i="28"/>
  <c r="H39" i="29"/>
  <c r="H38" i="27"/>
  <c r="H34" i="26"/>
  <c r="H30" i="26"/>
  <c r="H37" i="26" s="1"/>
  <c r="O22" i="37" l="1"/>
  <c r="O22" i="36"/>
  <c r="O22" i="35"/>
  <c r="O23" i="34"/>
  <c r="H38" i="26"/>
  <c r="I33" i="24"/>
  <c r="I29" i="24"/>
  <c r="I36" i="24" s="1"/>
  <c r="I37" i="24" l="1"/>
  <c r="H33" i="23" l="1"/>
  <c r="H29" i="23"/>
  <c r="H36" i="23" s="1"/>
  <c r="H37" i="23" l="1"/>
  <c r="H44" i="22"/>
  <c r="H40" i="22"/>
  <c r="H47" i="22" s="1"/>
  <c r="H48" i="22" l="1"/>
  <c r="H44" i="21"/>
  <c r="H43" i="21"/>
  <c r="H40" i="21"/>
  <c r="H45" i="21" s="1"/>
  <c r="H46" i="21" l="1"/>
  <c r="H44" i="20"/>
  <c r="H43" i="20"/>
  <c r="H40" i="20"/>
  <c r="H45" i="20" s="1"/>
  <c r="H46" i="20" l="1"/>
  <c r="H44" i="19"/>
  <c r="H43" i="19"/>
  <c r="H40" i="19"/>
  <c r="H45" i="19" s="1"/>
  <c r="H46" i="19" l="1"/>
  <c r="L52" i="18"/>
  <c r="H43" i="18" s="1"/>
  <c r="H44" i="18"/>
  <c r="H40" i="18"/>
  <c r="H45" i="18" l="1"/>
  <c r="H46" i="18" s="1"/>
  <c r="M51" i="17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<sst xmlns="http://schemas.openxmlformats.org/spreadsheetml/2006/main" count="1952" uniqueCount="189">
  <si>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</si>
  <si>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</si>
  <si>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</si>
  <si>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</si>
  <si>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</si>
  <si>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</si>
  <si>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</si>
  <si>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</si>
  <si>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</si>
  <si>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</si>
  <si>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</si>
  <si>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</si>
  <si>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</si>
  <si>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</si>
  <si>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</si>
  <si>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</si>
  <si>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</si>
  <si>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</si>
  <si>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</si>
  <si>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</si>
  <si>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</si>
  <si>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</si>
  <si>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</si>
  <si>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</si>
  <si>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</si>
  <si>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</si>
  <si>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</si>
  <si>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</si>
  <si>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</si>
  <si>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</si>
  <si>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</si>
  <si>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</si>
  <si>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</si>
  <si>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</si>
  <si>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</si>
  <si>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</si>
  <si>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</si>
  <si>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</si>
  <si>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</si>
  <si>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</si>
  <si>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</si>
  <si>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</si>
  <si>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</si>
  <si>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</si>
  <si>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</si>
  <si>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</si>
  <si>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</si>
  <si>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</si>
  <si>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</si>
  <si>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</si>
  <si>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</si>
  <si>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</si>
  <si>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</si>
  <si>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</si>
  <si>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</si>
  <si>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</si>
  <si>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</si>
  <si>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</si>
  <si>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</si>
  <si>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</si>
  <si>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</si>
  <si>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</si>
  <si>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</si>
  <si>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</si>
  <si>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</si>
  <si>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</si>
  <si>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</si>
  <si>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</si>
  <si>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</si>
  <si>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</si>
  <si>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</si>
  <si>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</si>
  <si>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</si>
  <si>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</si>
  <si>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</si>
  <si>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</si>
  <si>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</si>
  <si>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</si>
  <si>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</si>
  <si>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</si>
  <si>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</si>
  <si>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</si>
  <si>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</si>
  <si>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</si>
  <si>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</si>
  <si>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</si>
  <si>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</si>
  <si>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</si>
  <si>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</si>
  <si>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</si>
  <si>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</si>
  <si>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</si>
  <si>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</si>
  <si>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</si>
  <si>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</si>
  <si>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</si>
  <si>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</si>
  <si>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</si>
  <si>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</si>
  <si>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</si>
  <si>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</si>
  <si>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</si>
  <si>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</si>
  <si>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</si>
  <si>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</si>
  <si>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</si>
  <si>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</si>
  <si>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</si>
  <si>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</si>
  <si>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</si>
  <si>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</si>
  <si>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</si>
  <si>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</si>
  <si>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</si>
  <si>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</si>
  <si>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</si>
  <si>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</si>
  <si>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</si>
  <si>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</si>
  <si>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</si>
  <si>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</si>
  <si>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</si>
  <si>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</si>
  <si>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</si>
  <si>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</si>
  <si>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</si>
  <si>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</si>
  <si>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</si>
  <si>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</si>
  <si>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</si>
  <si>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</si>
  <si>
    <t>(04/08)</t>
  </si>
  <si>
    <t>(05/18)</t>
  </si>
  <si>
    <t>(10/24)</t>
  </si>
  <si>
    <t>(04/04)</t>
  </si>
  <si>
    <t>Cartão NU</t>
  </si>
  <si>
    <t>Cartão NU PJ</t>
  </si>
  <si>
    <t>Cartão Fay</t>
  </si>
  <si>
    <t>(05/08)</t>
  </si>
  <si>
    <t>(06/18)</t>
  </si>
  <si>
    <t>(11/24)</t>
  </si>
  <si>
    <t>(06/08)</t>
  </si>
  <si>
    <t>(07/18)</t>
  </si>
  <si>
    <t>(12/24)</t>
  </si>
  <si>
    <t>Cartão ML</t>
  </si>
  <si>
    <t>Tibia (Masti)</t>
  </si>
  <si>
    <t>(07/08)</t>
  </si>
  <si>
    <t>(08/18)</t>
  </si>
  <si>
    <t>(13/24)</t>
  </si>
  <si>
    <t>(08/08)</t>
  </si>
  <si>
    <t>(09/18)</t>
  </si>
  <si>
    <t>(14/24)</t>
  </si>
  <si>
    <t>Mae</t>
  </si>
  <si>
    <t>(10/18)</t>
  </si>
  <si>
    <t>(15/24)</t>
  </si>
  <si>
    <t>(11/18)</t>
  </si>
  <si>
    <t>Passei Direto</t>
  </si>
  <si>
    <t>ML - Arma</t>
  </si>
  <si>
    <t>(12/18)</t>
  </si>
  <si>
    <t>(16/24)</t>
  </si>
  <si>
    <t>(13/18)</t>
  </si>
  <si>
    <t>(17/24)</t>
  </si>
  <si>
    <t>(14/18)</t>
  </si>
  <si>
    <t>(18/24)</t>
  </si>
  <si>
    <t>Will Bank</t>
  </si>
  <si>
    <t>Inter</t>
  </si>
  <si>
    <t>Parcelamento Serasa</t>
  </si>
  <si>
    <t>Itau</t>
  </si>
  <si>
    <t>(15/18)</t>
  </si>
  <si>
    <t>(19/24)</t>
  </si>
  <si>
    <t>(16/18)</t>
  </si>
  <si>
    <t>(20/24)</t>
  </si>
  <si>
    <t>(17/18)</t>
  </si>
  <si>
    <t>(21/24)</t>
  </si>
  <si>
    <t>Casas Bahia</t>
  </si>
  <si>
    <t>(18/18)</t>
  </si>
  <si>
    <t>(22/24)</t>
  </si>
  <si>
    <t>(23/24)</t>
  </si>
  <si>
    <t>will</t>
  </si>
  <si>
    <t>(24/24)</t>
  </si>
  <si>
    <t>1ª</t>
  </si>
  <si>
    <t>GS</t>
  </si>
  <si>
    <t>Will</t>
  </si>
  <si>
    <t>Mês passado</t>
  </si>
  <si>
    <t>ML SSD</t>
  </si>
  <si>
    <t>PC</t>
  </si>
  <si>
    <t>Narguile</t>
  </si>
  <si>
    <t>Uber</t>
  </si>
  <si>
    <t>Arredondando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</si>
</sst>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0" xfId="0" applyFill="1"/>
    <xf numFmtId="0" fontId="4" fillId="6" borderId="8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7" borderId="0" xfId="0" applyFill="1"/>
    <xf numFmtId="0" fontId="0" fillId="13" borderId="0" xfId="0" applyFill="1"/>
    <xf numFmtId="0" fontId="7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14" borderId="1" xfId="1" applyNumberFormat="1" applyFont="1" applyFill="1" applyBorder="1" applyAlignment="1">
      <alignment horizontal="center" vertical="center"/>
    </xf>
    <xf numFmtId="165" fontId="1" fillId="15" borderId="1" xfId="1" applyNumberFormat="1" applyFont="1" applyFill="1" applyBorder="1" applyAlignment="1">
      <alignment horizontal="center" vertical="center"/>
    </xf>
    <xf numFmtId="0" fontId="0" fillId="16" borderId="0" xfId="0" applyFill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0" fillId="12" borderId="1" xfId="1" applyNumberFormat="1" applyFont="1" applyFill="1" applyBorder="1" applyAlignment="1">
      <alignment horizontal="center" vertical="center"/>
    </xf>
    <xf numFmtId="165" fontId="0" fillId="12" borderId="0" xfId="1" applyNumberFormat="1" applyFont="1" applyFill="1" applyBorder="1" applyAlignment="1">
      <alignment horizontal="center" vertical="center"/>
    </xf>
    <xf numFmtId="44" fontId="5" fillId="0" borderId="0" xfId="1" applyFont="1"/>
    <xf numFmtId="165" fontId="3" fillId="0" borderId="1" xfId="1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65" fontId="1" fillId="14" borderId="5" xfId="1" applyNumberFormat="1" applyFont="1" applyFill="1" applyBorder="1" applyAlignment="1">
      <alignment horizontal="center" vertical="center"/>
    </xf>
    <xf numFmtId="165" fontId="1" fillId="14" borderId="6" xfId="1" applyNumberFormat="1" applyFont="1" applyFill="1" applyBorder="1" applyAlignment="1">
      <alignment horizontal="center" vertical="center"/>
    </xf>
    <xf numFmtId="165" fontId="1" fillId="14" borderId="7" xfId="1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78" t="s">
        <v>0</v>
      </c>
      <c r="D3" s="79"/>
      <c r="E3" s="79"/>
      <c r="F3" s="79"/>
      <c r="G3" s="79"/>
      <c r="H3" s="79"/>
      <c r="I3" s="80"/>
      <c r="J3" s="78" t="s">
        <v>1</v>
      </c>
      <c r="K3" s="80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81" t="s">
        <v>7</v>
      </c>
      <c r="K4" s="82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83">
        <f>SUM(C5:K14)</f>
        <v>1708.53</v>
      </c>
      <c r="F15" s="84"/>
      <c r="G15" s="85"/>
      <c r="H15" s="86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87" t="s">
        <v>22</v>
      </c>
      <c r="C3" s="87"/>
      <c r="D3" s="87"/>
      <c r="E3" s="87"/>
      <c r="F3" s="87"/>
      <c r="G3" s="87"/>
      <c r="H3" s="87"/>
    </row>
    <row r="4" spans="2:14" x14ac:dyDescent="0.25">
      <c r="B4" s="87"/>
      <c r="C4" s="87"/>
      <c r="D4" s="87"/>
      <c r="E4" s="87"/>
      <c r="F4" s="87"/>
      <c r="G4" s="87"/>
      <c r="H4" s="87"/>
      <c r="K4" s="87" t="s">
        <v>23</v>
      </c>
      <c r="L4" s="87"/>
      <c r="M4" s="87"/>
      <c r="N4" s="87"/>
    </row>
    <row r="5" spans="2:14" x14ac:dyDescent="0.25">
      <c r="B5" s="88" t="s">
        <v>24</v>
      </c>
      <c r="C5" s="88"/>
      <c r="D5" s="88"/>
      <c r="F5" s="88" t="s">
        <v>25</v>
      </c>
      <c r="G5" s="88"/>
      <c r="H5" s="88"/>
    </row>
    <row r="6" spans="2:14" x14ac:dyDescent="0.25">
      <c r="B6" s="89" t="s">
        <v>26</v>
      </c>
      <c r="C6" s="90"/>
      <c r="D6" s="91"/>
      <c r="F6" s="89"/>
      <c r="G6" s="90"/>
      <c r="H6" s="91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87" t="s">
        <v>22</v>
      </c>
      <c r="C2" s="87"/>
      <c r="D2" s="87"/>
      <c r="E2" s="87"/>
      <c r="F2" s="87"/>
      <c r="G2" s="87"/>
      <c r="H2" s="87"/>
    </row>
    <row r="3" spans="2:17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7" x14ac:dyDescent="0.25">
      <c r="B4" s="88" t="s">
        <v>24</v>
      </c>
      <c r="C4" s="88"/>
      <c r="D4" s="88"/>
      <c r="F4" s="88" t="s">
        <v>25</v>
      </c>
      <c r="G4" s="88"/>
      <c r="H4" s="88"/>
    </row>
    <row r="5" spans="2:17" x14ac:dyDescent="0.25">
      <c r="B5" s="89" t="s">
        <v>26</v>
      </c>
      <c r="C5" s="90"/>
      <c r="D5" s="91"/>
      <c r="F5" s="89"/>
      <c r="G5" s="90"/>
      <c r="H5" s="91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4" x14ac:dyDescent="0.25">
      <c r="B4" s="88" t="s">
        <v>24</v>
      </c>
      <c r="C4" s="88"/>
      <c r="D4" s="88"/>
      <c r="F4" s="88" t="s">
        <v>25</v>
      </c>
      <c r="G4" s="88"/>
      <c r="H4" s="88"/>
    </row>
    <row r="5" spans="2:14" x14ac:dyDescent="0.25">
      <c r="B5" s="89" t="s">
        <v>26</v>
      </c>
      <c r="C5" s="90"/>
      <c r="D5" s="91"/>
      <c r="F5" s="89"/>
      <c r="G5" s="90"/>
      <c r="H5" s="91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87" t="s">
        <v>22</v>
      </c>
      <c r="C3" s="87"/>
      <c r="D3" s="87"/>
      <c r="E3" s="87"/>
      <c r="F3" s="87"/>
      <c r="G3" s="87"/>
      <c r="H3" s="87"/>
    </row>
    <row r="4" spans="2:17" x14ac:dyDescent="0.25">
      <c r="B4" s="87"/>
      <c r="C4" s="87"/>
      <c r="D4" s="87"/>
      <c r="E4" s="87"/>
      <c r="F4" s="87"/>
      <c r="G4" s="87"/>
      <c r="H4" s="87"/>
      <c r="K4" s="87" t="s">
        <v>23</v>
      </c>
      <c r="L4" s="87"/>
      <c r="M4" s="87"/>
      <c r="N4" s="87"/>
      <c r="Q4" s="50"/>
    </row>
    <row r="5" spans="2:17" x14ac:dyDescent="0.25">
      <c r="B5" s="88" t="s">
        <v>24</v>
      </c>
      <c r="C5" s="88"/>
      <c r="D5" s="88"/>
      <c r="F5" s="88" t="s">
        <v>25</v>
      </c>
      <c r="G5" s="88"/>
      <c r="H5" s="88"/>
      <c r="Q5" s="50"/>
    </row>
    <row r="6" spans="2:17" x14ac:dyDescent="0.25">
      <c r="B6" s="89" t="s">
        <v>26</v>
      </c>
      <c r="C6" s="90"/>
      <c r="D6" s="91"/>
      <c r="F6" s="89"/>
      <c r="G6" s="90"/>
      <c r="H6" s="91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87" t="s">
        <v>22</v>
      </c>
      <c r="C3" s="87"/>
      <c r="D3" s="87"/>
      <c r="E3" s="87"/>
      <c r="F3" s="87"/>
      <c r="G3" s="87"/>
      <c r="H3" s="87"/>
    </row>
    <row r="4" spans="2:14" x14ac:dyDescent="0.25">
      <c r="B4" s="87"/>
      <c r="C4" s="87"/>
      <c r="D4" s="87"/>
      <c r="E4" s="87"/>
      <c r="F4" s="87"/>
      <c r="G4" s="87"/>
      <c r="H4" s="87"/>
      <c r="K4" s="87" t="s">
        <v>23</v>
      </c>
      <c r="L4" s="87"/>
      <c r="M4" s="87"/>
      <c r="N4" s="87"/>
    </row>
    <row r="5" spans="2:14" x14ac:dyDescent="0.25">
      <c r="B5" s="88" t="s">
        <v>24</v>
      </c>
      <c r="C5" s="88"/>
      <c r="D5" s="88"/>
      <c r="F5" s="88" t="s">
        <v>25</v>
      </c>
      <c r="G5" s="88"/>
      <c r="H5" s="88"/>
    </row>
    <row r="6" spans="2:14" x14ac:dyDescent="0.25">
      <c r="B6" s="89" t="s">
        <v>26</v>
      </c>
      <c r="C6" s="90"/>
      <c r="D6" s="91"/>
      <c r="F6" s="89"/>
      <c r="G6" s="90"/>
      <c r="H6" s="91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4" x14ac:dyDescent="0.25">
      <c r="B4" s="88" t="s">
        <v>24</v>
      </c>
      <c r="C4" s="88"/>
      <c r="D4" s="88"/>
      <c r="F4" s="92" t="s">
        <v>25</v>
      </c>
      <c r="G4" s="92"/>
      <c r="H4" s="92"/>
    </row>
    <row r="5" spans="2:14" x14ac:dyDescent="0.25">
      <c r="B5" s="89" t="s">
        <v>26</v>
      </c>
      <c r="C5" s="90"/>
      <c r="D5" s="91"/>
      <c r="F5" s="89"/>
      <c r="G5" s="90"/>
      <c r="H5" s="9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N51"/>
  <sheetViews>
    <sheetView topLeftCell="A4" workbookViewId="0">
      <selection activeCell="I17" sqref="I17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  <c r="K3" s="87" t="s">
        <v>23</v>
      </c>
      <c r="L3" s="87"/>
      <c r="M3" s="87"/>
      <c r="N3" s="87"/>
    </row>
    <row r="4" spans="2:14" x14ac:dyDescent="0.25">
      <c r="B4" s="88" t="s">
        <v>24</v>
      </c>
      <c r="C4" s="88"/>
      <c r="D4" s="88"/>
      <c r="F4" s="92" t="s">
        <v>25</v>
      </c>
      <c r="G4" s="92"/>
      <c r="H4" s="92"/>
    </row>
    <row r="5" spans="2:14" x14ac:dyDescent="0.25">
      <c r="B5" s="89" t="s">
        <v>26</v>
      </c>
      <c r="C5" s="90"/>
      <c r="D5" s="91"/>
      <c r="F5" s="89"/>
      <c r="G5" s="90"/>
      <c r="H5" s="9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4700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100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14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14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14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14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</row>
    <row r="26" spans="3:14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2981.5099999999998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4700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3365.7099999999996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1334.2900000000004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ACC-3F77-435C-9532-8E83CBFCF243}">
  <dimension ref="A2:S52"/>
  <sheetViews>
    <sheetView workbookViewId="0">
      <selection activeCell="P22" sqref="P22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style="54" bestFit="1" customWidth="1"/>
    <col min="14" max="14" width="10.7109375" bestFit="1" customWidth="1"/>
  </cols>
  <sheetData>
    <row r="2" spans="1:12" x14ac:dyDescent="0.25">
      <c r="B2" s="87" t="s">
        <v>22</v>
      </c>
      <c r="C2" s="87"/>
      <c r="D2" s="87"/>
      <c r="E2" s="87"/>
      <c r="F2" s="87"/>
      <c r="G2" s="87"/>
      <c r="H2" s="87"/>
    </row>
    <row r="3" spans="1:12" x14ac:dyDescent="0.25">
      <c r="B3" s="87"/>
      <c r="C3" s="87"/>
      <c r="D3" s="87"/>
      <c r="E3" s="87"/>
      <c r="F3" s="87"/>
      <c r="G3" s="87"/>
      <c r="H3" s="87"/>
      <c r="L3" s="53" t="s">
        <v>23</v>
      </c>
    </row>
    <row r="4" spans="1:12" x14ac:dyDescent="0.25">
      <c r="B4" s="88" t="s">
        <v>24</v>
      </c>
      <c r="C4" s="88"/>
      <c r="D4" s="88"/>
      <c r="F4" s="92" t="s">
        <v>25</v>
      </c>
      <c r="G4" s="92"/>
      <c r="H4" s="92"/>
    </row>
    <row r="5" spans="1:12" x14ac:dyDescent="0.25">
      <c r="B5" s="89" t="s">
        <v>26</v>
      </c>
      <c r="C5" s="90"/>
      <c r="D5" s="91"/>
      <c r="F5" s="89"/>
      <c r="G5" s="90"/>
      <c r="H5" s="91"/>
      <c r="L5" s="55" t="s">
        <v>27</v>
      </c>
    </row>
    <row r="6" spans="1:12" x14ac:dyDescent="0.25">
      <c r="B6" s="10" t="s">
        <v>27</v>
      </c>
      <c r="C6" s="10"/>
      <c r="D6" s="38">
        <v>5000</v>
      </c>
      <c r="F6" s="28"/>
      <c r="G6" s="42" t="s">
        <v>29</v>
      </c>
      <c r="H6" s="59">
        <v>200</v>
      </c>
      <c r="I6" s="61"/>
      <c r="K6" s="31"/>
      <c r="L6" s="56"/>
    </row>
    <row r="7" spans="1:12" x14ac:dyDescent="0.25">
      <c r="D7" s="40"/>
      <c r="F7" s="28"/>
      <c r="G7" s="42" t="s">
        <v>31</v>
      </c>
      <c r="H7" s="59">
        <v>230</v>
      </c>
      <c r="I7" s="61"/>
      <c r="K7" s="31"/>
      <c r="L7" s="56"/>
    </row>
    <row r="8" spans="1:12" x14ac:dyDescent="0.25">
      <c r="A8" s="30"/>
      <c r="B8" s="30"/>
      <c r="C8" s="30"/>
      <c r="D8" s="30"/>
      <c r="F8" s="28"/>
      <c r="G8" s="42" t="s">
        <v>33</v>
      </c>
      <c r="H8" s="59">
        <v>230</v>
      </c>
      <c r="I8" s="61"/>
      <c r="K8" s="31"/>
      <c r="L8" s="56"/>
    </row>
    <row r="9" spans="1:12" x14ac:dyDescent="0.25">
      <c r="A9" s="30"/>
      <c r="B9" s="30"/>
      <c r="C9" s="30"/>
      <c r="D9" s="30"/>
      <c r="F9" s="28"/>
      <c r="G9" s="42" t="s">
        <v>60</v>
      </c>
      <c r="H9" s="59">
        <v>70.099999999999994</v>
      </c>
      <c r="I9" s="61"/>
      <c r="K9" s="31"/>
      <c r="L9" s="56"/>
    </row>
    <row r="10" spans="1:12" x14ac:dyDescent="0.25">
      <c r="A10" s="30"/>
      <c r="B10" s="30"/>
      <c r="C10" s="30"/>
      <c r="D10" s="30"/>
      <c r="F10" s="28"/>
      <c r="G10" s="42" t="s">
        <v>76</v>
      </c>
      <c r="H10" s="59">
        <v>17.45</v>
      </c>
      <c r="I10" s="61"/>
      <c r="K10" s="31"/>
      <c r="L10" s="56"/>
    </row>
    <row r="11" spans="1:12" x14ac:dyDescent="0.25">
      <c r="A11" s="30"/>
      <c r="B11" s="30"/>
      <c r="C11" s="30"/>
      <c r="D11" s="30"/>
      <c r="F11" s="28"/>
      <c r="G11" s="42" t="s">
        <v>90</v>
      </c>
      <c r="H11" s="59">
        <v>200</v>
      </c>
      <c r="I11" s="61"/>
      <c r="K11" s="31"/>
      <c r="L11" s="56"/>
    </row>
    <row r="12" spans="1:12" x14ac:dyDescent="0.25">
      <c r="A12" s="30"/>
      <c r="B12" s="30"/>
      <c r="C12" s="30"/>
      <c r="D12" s="30"/>
      <c r="F12" s="28"/>
      <c r="G12" s="42" t="s">
        <v>61</v>
      </c>
      <c r="H12" s="59">
        <v>93</v>
      </c>
      <c r="I12" s="61"/>
      <c r="K12" s="31"/>
      <c r="L12" s="57"/>
    </row>
    <row r="13" spans="1:12" x14ac:dyDescent="0.25">
      <c r="A13" s="30"/>
      <c r="B13" s="30"/>
      <c r="C13" s="30"/>
      <c r="D13" s="30"/>
      <c r="F13" s="28"/>
      <c r="G13" s="42" t="s">
        <v>42</v>
      </c>
      <c r="H13" s="59">
        <v>97.14</v>
      </c>
      <c r="I13" s="61"/>
      <c r="K13" s="31"/>
      <c r="L13" s="57"/>
    </row>
    <row r="14" spans="1:12" x14ac:dyDescent="0.25">
      <c r="A14" s="30"/>
      <c r="B14" s="30"/>
      <c r="C14" s="30"/>
      <c r="D14" s="30"/>
      <c r="F14" s="28"/>
      <c r="G14" s="42"/>
      <c r="H14" s="42"/>
      <c r="K14" s="31"/>
      <c r="L14" s="57"/>
    </row>
    <row r="15" spans="1:12" x14ac:dyDescent="0.25">
      <c r="C15" s="30"/>
      <c r="D15" s="30"/>
      <c r="F15" s="28" t="s">
        <v>131</v>
      </c>
      <c r="G15" s="24" t="s">
        <v>117</v>
      </c>
      <c r="H15" s="38">
        <v>50.04</v>
      </c>
      <c r="K15" s="31"/>
      <c r="L15" s="57"/>
    </row>
    <row r="16" spans="1:12" x14ac:dyDescent="0.25">
      <c r="C16" s="30"/>
      <c r="D16" s="30"/>
      <c r="F16" s="28" t="s">
        <v>64</v>
      </c>
      <c r="G16" s="24" t="s">
        <v>40</v>
      </c>
      <c r="H16" s="41">
        <v>46.6</v>
      </c>
      <c r="K16" s="31"/>
      <c r="L16" s="57"/>
    </row>
    <row r="17" spans="3:19" x14ac:dyDescent="0.25">
      <c r="C17" s="30"/>
      <c r="D17" s="30"/>
      <c r="F17" s="28" t="s">
        <v>132</v>
      </c>
      <c r="G17" s="24" t="s">
        <v>106</v>
      </c>
      <c r="H17" s="41">
        <v>29.1</v>
      </c>
      <c r="K17" s="31"/>
      <c r="L17" s="57"/>
    </row>
    <row r="18" spans="3:19" x14ac:dyDescent="0.25">
      <c r="C18" s="30"/>
      <c r="D18" s="30"/>
      <c r="F18" s="28" t="s">
        <v>64</v>
      </c>
      <c r="G18" s="24" t="s">
        <v>107</v>
      </c>
      <c r="H18" s="41">
        <v>103.7</v>
      </c>
      <c r="K18" s="31"/>
      <c r="L18" s="57"/>
    </row>
    <row r="19" spans="3:19" x14ac:dyDescent="0.25">
      <c r="C19" s="30"/>
      <c r="D19" s="30"/>
      <c r="F19" s="28" t="s">
        <v>88</v>
      </c>
      <c r="G19" s="24" t="s">
        <v>108</v>
      </c>
      <c r="H19" s="41">
        <v>12.46</v>
      </c>
      <c r="K19" s="31"/>
      <c r="L19" s="57"/>
    </row>
    <row r="20" spans="3:19" x14ac:dyDescent="0.25">
      <c r="C20" s="30"/>
      <c r="D20" s="30"/>
      <c r="F20" s="28" t="s">
        <v>88</v>
      </c>
      <c r="G20" s="24" t="s">
        <v>109</v>
      </c>
      <c r="H20" s="41">
        <v>74.73</v>
      </c>
      <c r="K20" s="31"/>
      <c r="L20" s="57"/>
    </row>
    <row r="21" spans="3:19" ht="15" hidden="1" customHeight="1" x14ac:dyDescent="0.25">
      <c r="C21" s="30"/>
      <c r="D21" s="30"/>
      <c r="F21" s="28"/>
      <c r="G21" s="24"/>
      <c r="H21" s="41"/>
      <c r="K21" s="31"/>
      <c r="L21" s="57"/>
    </row>
    <row r="22" spans="3:19" x14ac:dyDescent="0.25">
      <c r="C22" s="30"/>
      <c r="D22" s="30"/>
      <c r="F22" s="28" t="s">
        <v>63</v>
      </c>
      <c r="G22" s="24" t="s">
        <v>40</v>
      </c>
      <c r="H22" s="41">
        <v>41.57</v>
      </c>
      <c r="K22" s="31"/>
      <c r="L22" s="57"/>
    </row>
    <row r="23" spans="3:19" x14ac:dyDescent="0.25">
      <c r="C23" s="30"/>
      <c r="D23" s="30"/>
      <c r="F23" s="28" t="s">
        <v>63</v>
      </c>
      <c r="G23" s="24" t="s">
        <v>92</v>
      </c>
      <c r="H23" s="38">
        <v>33</v>
      </c>
      <c r="K23" s="31"/>
      <c r="L23" s="57"/>
    </row>
    <row r="24" spans="3:19" x14ac:dyDescent="0.25">
      <c r="C24" s="30"/>
      <c r="D24" s="30"/>
      <c r="F24" s="28" t="s">
        <v>63</v>
      </c>
      <c r="G24" s="24" t="s">
        <v>93</v>
      </c>
      <c r="H24" s="38">
        <v>14.92</v>
      </c>
      <c r="I24" s="25"/>
      <c r="K24" s="31"/>
      <c r="L24" s="57"/>
    </row>
    <row r="25" spans="3:19" x14ac:dyDescent="0.25">
      <c r="C25" s="30"/>
      <c r="D25" s="30"/>
      <c r="F25" s="28" t="s">
        <v>63</v>
      </c>
      <c r="G25" s="24" t="s">
        <v>94</v>
      </c>
      <c r="H25" s="38">
        <v>17.899999999999999</v>
      </c>
      <c r="I25" s="25"/>
      <c r="K25" s="31"/>
      <c r="L25" s="57"/>
    </row>
    <row r="26" spans="3:19" x14ac:dyDescent="0.25">
      <c r="C26" s="30"/>
      <c r="D26" s="30"/>
      <c r="F26" s="28" t="s">
        <v>63</v>
      </c>
      <c r="G26" s="24" t="s">
        <v>94</v>
      </c>
      <c r="H26" s="38">
        <v>21.1</v>
      </c>
      <c r="I26" s="25"/>
      <c r="K26" s="31"/>
      <c r="L26" s="57"/>
    </row>
    <row r="27" spans="3:19" x14ac:dyDescent="0.25">
      <c r="C27" s="30"/>
      <c r="D27" s="30"/>
      <c r="F27" s="28" t="s">
        <v>63</v>
      </c>
      <c r="G27" s="24" t="s">
        <v>94</v>
      </c>
      <c r="H27" s="38">
        <v>20.16</v>
      </c>
      <c r="I27" s="25"/>
      <c r="K27" s="31"/>
      <c r="L27" s="56"/>
    </row>
    <row r="28" spans="3:19" x14ac:dyDescent="0.25">
      <c r="C28" s="30"/>
      <c r="D28" s="30"/>
      <c r="F28" s="28" t="s">
        <v>63</v>
      </c>
      <c r="G28" s="24" t="s">
        <v>94</v>
      </c>
      <c r="H28" s="38">
        <v>15.02</v>
      </c>
      <c r="I28" s="25"/>
      <c r="K28" s="31"/>
      <c r="L28" s="56"/>
    </row>
    <row r="29" spans="3:19" x14ac:dyDescent="0.25">
      <c r="C29" s="30"/>
      <c r="D29" s="30"/>
      <c r="F29" s="28" t="s">
        <v>63</v>
      </c>
      <c r="G29" s="24" t="s">
        <v>94</v>
      </c>
      <c r="H29" s="38">
        <v>30.71</v>
      </c>
      <c r="I29" s="25"/>
      <c r="K29" s="31"/>
      <c r="L29" s="56"/>
      <c r="S29" s="49"/>
    </row>
    <row r="30" spans="3:19" x14ac:dyDescent="0.25">
      <c r="C30" s="30"/>
      <c r="D30" s="30"/>
      <c r="F30" s="28" t="s">
        <v>63</v>
      </c>
      <c r="G30" s="24" t="s">
        <v>92</v>
      </c>
      <c r="H30" s="38">
        <v>33</v>
      </c>
      <c r="I30" s="25"/>
      <c r="K30" s="31"/>
      <c r="L30" s="56"/>
    </row>
    <row r="31" spans="3:19" x14ac:dyDescent="0.25">
      <c r="C31" s="30"/>
      <c r="D31" s="30"/>
      <c r="F31" s="28" t="s">
        <v>133</v>
      </c>
      <c r="G31" s="24" t="s">
        <v>96</v>
      </c>
      <c r="H31" s="38">
        <v>257.25</v>
      </c>
      <c r="I31" s="25"/>
      <c r="K31" s="31"/>
      <c r="L31" s="56"/>
    </row>
    <row r="32" spans="3:19" x14ac:dyDescent="0.25">
      <c r="C32" s="30"/>
      <c r="D32" s="30"/>
      <c r="F32" s="28" t="s">
        <v>120</v>
      </c>
      <c r="G32" s="24" t="s">
        <v>112</v>
      </c>
      <c r="H32" s="38">
        <v>96.8</v>
      </c>
      <c r="I32" s="25"/>
      <c r="K32" s="31"/>
      <c r="L32" s="56"/>
    </row>
    <row r="33" spans="3:18" x14ac:dyDescent="0.25">
      <c r="C33" s="30"/>
      <c r="D33" s="30"/>
      <c r="F33" s="28" t="s">
        <v>134</v>
      </c>
      <c r="G33" s="24" t="s">
        <v>122</v>
      </c>
      <c r="H33" s="38">
        <v>22.5</v>
      </c>
      <c r="I33" s="25"/>
      <c r="K33" s="31"/>
      <c r="L33" s="56"/>
    </row>
    <row r="34" spans="3:18" x14ac:dyDescent="0.25">
      <c r="C34" s="30"/>
      <c r="D34" s="30"/>
      <c r="F34" s="28" t="s">
        <v>53</v>
      </c>
      <c r="G34" s="24" t="s">
        <v>123</v>
      </c>
      <c r="H34" s="38">
        <v>148.16</v>
      </c>
      <c r="I34" s="25"/>
      <c r="K34" s="31"/>
      <c r="L34" s="56"/>
    </row>
    <row r="35" spans="3:18" x14ac:dyDescent="0.25">
      <c r="C35" s="30"/>
      <c r="D35" s="30"/>
      <c r="F35" s="28" t="s">
        <v>53</v>
      </c>
      <c r="G35" s="24" t="s">
        <v>126</v>
      </c>
      <c r="H35" s="38">
        <v>97.9</v>
      </c>
      <c r="I35" s="25"/>
      <c r="K35" s="31"/>
      <c r="L35" s="56"/>
    </row>
    <row r="36" spans="3:18" x14ac:dyDescent="0.25">
      <c r="C36" s="30"/>
      <c r="D36" s="30"/>
      <c r="F36" s="28"/>
      <c r="G36" s="60" t="s">
        <v>137</v>
      </c>
      <c r="H36" s="59">
        <v>99.9</v>
      </c>
      <c r="I36" s="25"/>
      <c r="K36" s="31"/>
      <c r="L36" s="56"/>
      <c r="R36" s="46"/>
    </row>
    <row r="37" spans="3:18" x14ac:dyDescent="0.25">
      <c r="C37" s="30"/>
      <c r="D37" s="30"/>
      <c r="F37" s="28"/>
      <c r="G37" s="60" t="s">
        <v>136</v>
      </c>
      <c r="H37" s="59">
        <v>1198.71</v>
      </c>
      <c r="I37" s="25"/>
      <c r="K37" s="31"/>
      <c r="L37" s="56"/>
    </row>
    <row r="38" spans="3:18" x14ac:dyDescent="0.25">
      <c r="C38" s="30"/>
      <c r="D38" s="30"/>
      <c r="F38" s="28"/>
      <c r="G38" s="60" t="s">
        <v>135</v>
      </c>
      <c r="H38" s="59">
        <v>641.6</v>
      </c>
      <c r="I38" s="25"/>
      <c r="K38" s="31"/>
      <c r="L38" s="56"/>
    </row>
    <row r="39" spans="3:18" ht="17.25" x14ac:dyDescent="0.4">
      <c r="C39" s="30"/>
      <c r="D39" s="30"/>
      <c r="F39" s="1"/>
      <c r="G39" s="24"/>
      <c r="H39" s="47"/>
      <c r="I39" s="25"/>
      <c r="K39" s="31"/>
      <c r="L39" s="56"/>
    </row>
    <row r="40" spans="3:18" x14ac:dyDescent="0.25">
      <c r="C40" s="30"/>
      <c r="D40" s="30"/>
      <c r="G40" s="1"/>
      <c r="H40" s="39">
        <f>SUM(H5:H39)</f>
        <v>4244.5200000000004</v>
      </c>
      <c r="I40" s="25"/>
      <c r="K40" s="31"/>
      <c r="L40" s="56"/>
    </row>
    <row r="41" spans="3:18" x14ac:dyDescent="0.25">
      <c r="C41" s="30"/>
      <c r="D41" s="30"/>
      <c r="H41" s="40"/>
      <c r="I41" s="25"/>
      <c r="K41" s="31"/>
      <c r="L41" s="56"/>
    </row>
    <row r="42" spans="3:18" x14ac:dyDescent="0.25">
      <c r="C42" s="30"/>
      <c r="D42" s="30"/>
      <c r="H42" s="40"/>
      <c r="K42" s="31"/>
      <c r="L42" s="56"/>
    </row>
    <row r="43" spans="3:18" x14ac:dyDescent="0.25">
      <c r="C43" s="30"/>
      <c r="D43" s="30"/>
      <c r="G43" s="28" t="s">
        <v>23</v>
      </c>
      <c r="H43" s="39">
        <f>L52</f>
        <v>0</v>
      </c>
      <c r="K43" s="31"/>
      <c r="L43" s="56"/>
    </row>
    <row r="44" spans="3:18" x14ac:dyDescent="0.25">
      <c r="C44" s="30"/>
      <c r="D44" s="30"/>
      <c r="G44" s="28" t="s">
        <v>47</v>
      </c>
      <c r="H44" s="39">
        <f>D6</f>
        <v>5000</v>
      </c>
      <c r="K44" s="31"/>
      <c r="L44" s="56"/>
    </row>
    <row r="45" spans="3:18" x14ac:dyDescent="0.25">
      <c r="C45" s="30"/>
      <c r="D45" s="30"/>
      <c r="G45" s="28" t="s">
        <v>48</v>
      </c>
      <c r="H45" s="39">
        <f>(H40+H43)</f>
        <v>4244.5200000000004</v>
      </c>
      <c r="K45" s="31"/>
      <c r="L45" s="56"/>
    </row>
    <row r="46" spans="3:18" x14ac:dyDescent="0.25">
      <c r="C46" s="30"/>
      <c r="D46" s="30"/>
      <c r="G46" s="28" t="s">
        <v>89</v>
      </c>
      <c r="H46" s="39">
        <f>H44-H45</f>
        <v>755.47999999999956</v>
      </c>
      <c r="K46" s="31"/>
      <c r="L46" s="56"/>
    </row>
    <row r="47" spans="3:18" x14ac:dyDescent="0.25">
      <c r="C47" s="30"/>
      <c r="D47" s="30"/>
      <c r="K47" s="31"/>
      <c r="L47" s="56"/>
    </row>
    <row r="48" spans="3:18" x14ac:dyDescent="0.25">
      <c r="C48" s="30"/>
      <c r="D48" s="30"/>
      <c r="K48" s="31"/>
      <c r="L48" s="56"/>
    </row>
    <row r="49" spans="3:12" x14ac:dyDescent="0.25">
      <c r="C49" s="30"/>
      <c r="D49" s="30"/>
      <c r="K49" s="31"/>
      <c r="L49" s="56"/>
    </row>
    <row r="50" spans="3:12" x14ac:dyDescent="0.25">
      <c r="C50" s="30"/>
      <c r="D50" s="30"/>
      <c r="K50" s="31"/>
      <c r="L50" s="56"/>
    </row>
    <row r="51" spans="3:12" x14ac:dyDescent="0.25">
      <c r="C51" s="30"/>
      <c r="K51" s="34"/>
      <c r="L51" s="56"/>
    </row>
    <row r="52" spans="3:12" x14ac:dyDescent="0.25">
      <c r="C52" s="30"/>
      <c r="K52" s="28" t="s">
        <v>49</v>
      </c>
      <c r="L52" s="58">
        <f>SUM(L6:L51)</f>
        <v>0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ADE2-48BB-4DD5-BD1F-9B34B49BA4E9}">
  <dimension ref="B2:I47"/>
  <sheetViews>
    <sheetView workbookViewId="0">
      <selection activeCell="P18" sqref="P1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188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/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 t="s">
        <v>42</v>
      </c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138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84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139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84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77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77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77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77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77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77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77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77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77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140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124</v>
      </c>
      <c r="G32" s="24" t="s">
        <v>112</v>
      </c>
      <c r="H32" s="38">
        <v>96.8</v>
      </c>
      <c r="I32" s="25"/>
    </row>
    <row r="33" spans="3:9" hidden="1" x14ac:dyDescent="0.25">
      <c r="C33" s="30"/>
      <c r="D33" s="30"/>
      <c r="F33" s="28"/>
      <c r="G33" s="24"/>
      <c r="H33" s="38"/>
      <c r="I33" s="25"/>
    </row>
    <row r="34" spans="3:9" x14ac:dyDescent="0.25">
      <c r="C34" s="30"/>
      <c r="D34" s="30"/>
      <c r="F34" s="28" t="s">
        <v>64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64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144</v>
      </c>
      <c r="H36" s="59">
        <v>125.92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990.79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654.62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3533.8100000000004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3533.8100000000004</v>
      </c>
    </row>
    <row r="46" spans="3:9" x14ac:dyDescent="0.25">
      <c r="C46" s="30"/>
      <c r="D46" s="30"/>
      <c r="G46" s="28" t="s">
        <v>89</v>
      </c>
      <c r="H46" s="39">
        <f>H44-H45</f>
        <v>916.1899999999996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87" t="s">
        <v>22</v>
      </c>
      <c r="B2" s="87"/>
      <c r="C2" s="87"/>
      <c r="D2" s="87"/>
      <c r="E2" s="87"/>
      <c r="F2" s="87"/>
      <c r="G2" s="87"/>
    </row>
    <row r="3" spans="1:18" x14ac:dyDescent="0.25">
      <c r="A3" s="87"/>
      <c r="B3" s="87"/>
      <c r="C3" s="87"/>
      <c r="D3" s="87"/>
      <c r="E3" s="87"/>
      <c r="F3" s="87"/>
      <c r="G3" s="87"/>
      <c r="K3" s="87" t="s">
        <v>23</v>
      </c>
      <c r="L3" s="87"/>
      <c r="M3" s="87"/>
      <c r="N3" s="87"/>
    </row>
    <row r="4" spans="1:18" x14ac:dyDescent="0.25">
      <c r="A4" s="88" t="s">
        <v>24</v>
      </c>
      <c r="B4" s="88"/>
      <c r="C4" s="88"/>
      <c r="E4" s="88" t="s">
        <v>25</v>
      </c>
      <c r="F4" s="88"/>
      <c r="G4" s="88"/>
    </row>
    <row r="5" spans="1:18" x14ac:dyDescent="0.25">
      <c r="A5" s="89" t="s">
        <v>26</v>
      </c>
      <c r="B5" s="90"/>
      <c r="C5" s="91"/>
      <c r="E5" s="89"/>
      <c r="F5" s="90"/>
      <c r="G5" s="91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0F06-B1E6-4F0E-9A96-0C9A43A9DC84}">
  <dimension ref="B2:I47"/>
  <sheetViews>
    <sheetView topLeftCell="A9" workbookViewId="0">
      <selection activeCell="D1" sqref="D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4450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240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93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141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73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142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73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x14ac:dyDescent="0.25">
      <c r="C22" s="30"/>
      <c r="D22" s="30"/>
      <c r="F22" s="28" t="s">
        <v>72</v>
      </c>
      <c r="G22" s="24" t="s">
        <v>40</v>
      </c>
      <c r="H22" s="41">
        <v>41.57</v>
      </c>
    </row>
    <row r="23" spans="3:9" x14ac:dyDescent="0.25">
      <c r="C23" s="30"/>
      <c r="D23" s="30"/>
      <c r="F23" s="28" t="s">
        <v>72</v>
      </c>
      <c r="G23" s="24" t="s">
        <v>92</v>
      </c>
      <c r="H23" s="38">
        <v>33</v>
      </c>
    </row>
    <row r="24" spans="3:9" x14ac:dyDescent="0.25">
      <c r="C24" s="30"/>
      <c r="D24" s="30"/>
      <c r="F24" s="28" t="s">
        <v>72</v>
      </c>
      <c r="G24" s="24" t="s">
        <v>93</v>
      </c>
      <c r="H24" s="38">
        <v>14.92</v>
      </c>
      <c r="I24" s="25"/>
    </row>
    <row r="25" spans="3:9" x14ac:dyDescent="0.25">
      <c r="C25" s="30"/>
      <c r="D25" s="30"/>
      <c r="F25" s="28" t="s">
        <v>72</v>
      </c>
      <c r="G25" s="24" t="s">
        <v>94</v>
      </c>
      <c r="H25" s="38">
        <v>17.899999999999999</v>
      </c>
      <c r="I25" s="25"/>
    </row>
    <row r="26" spans="3:9" x14ac:dyDescent="0.25">
      <c r="C26" s="30"/>
      <c r="D26" s="30"/>
      <c r="F26" s="28" t="s">
        <v>72</v>
      </c>
      <c r="G26" s="24" t="s">
        <v>94</v>
      </c>
      <c r="H26" s="38">
        <v>21.1</v>
      </c>
      <c r="I26" s="25"/>
    </row>
    <row r="27" spans="3:9" x14ac:dyDescent="0.25">
      <c r="C27" s="30"/>
      <c r="D27" s="30"/>
      <c r="F27" s="28" t="s">
        <v>72</v>
      </c>
      <c r="G27" s="24" t="s">
        <v>94</v>
      </c>
      <c r="H27" s="38">
        <v>20.16</v>
      </c>
      <c r="I27" s="25"/>
    </row>
    <row r="28" spans="3:9" x14ac:dyDescent="0.25">
      <c r="C28" s="30"/>
      <c r="D28" s="30"/>
      <c r="F28" s="28" t="s">
        <v>72</v>
      </c>
      <c r="G28" s="24" t="s">
        <v>94</v>
      </c>
      <c r="H28" s="38">
        <v>15.02</v>
      </c>
      <c r="I28" s="25"/>
    </row>
    <row r="29" spans="3:9" x14ac:dyDescent="0.25">
      <c r="C29" s="30"/>
      <c r="D29" s="30"/>
      <c r="F29" s="28" t="s">
        <v>72</v>
      </c>
      <c r="G29" s="24" t="s">
        <v>94</v>
      </c>
      <c r="H29" s="38">
        <v>30.71</v>
      </c>
      <c r="I29" s="25"/>
    </row>
    <row r="30" spans="3:9" x14ac:dyDescent="0.25">
      <c r="C30" s="30"/>
      <c r="D30" s="30"/>
      <c r="F30" s="28" t="s">
        <v>72</v>
      </c>
      <c r="G30" s="24" t="s">
        <v>92</v>
      </c>
      <c r="H30" s="38">
        <v>33</v>
      </c>
      <c r="I30" s="25"/>
    </row>
    <row r="31" spans="3:9" x14ac:dyDescent="0.25">
      <c r="C31" s="30"/>
      <c r="D31" s="30"/>
      <c r="F31" s="28" t="s">
        <v>143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129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43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84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84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118.74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1487.25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98.71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3760.2999999999997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4450</v>
      </c>
    </row>
    <row r="45" spans="3:9" x14ac:dyDescent="0.25">
      <c r="C45" s="30"/>
      <c r="D45" s="30"/>
      <c r="G45" s="28" t="s">
        <v>48</v>
      </c>
      <c r="H45" s="39">
        <f>(H40+H43)</f>
        <v>3760.2999999999997</v>
      </c>
    </row>
    <row r="46" spans="3:9" x14ac:dyDescent="0.25">
      <c r="C46" s="30"/>
      <c r="D46" s="30"/>
      <c r="G46" s="28" t="s">
        <v>89</v>
      </c>
      <c r="H46" s="39">
        <f>H44-H45</f>
        <v>689.70000000000027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387-EF76-408F-AEF0-1FB9F58D7FA0}">
  <dimension ref="B2:I47"/>
  <sheetViews>
    <sheetView topLeftCell="A4" workbookViewId="0">
      <selection activeCell="M17" sqref="M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4525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221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x14ac:dyDescent="0.25">
      <c r="B10" s="30"/>
      <c r="C10" s="30"/>
      <c r="D10" s="30"/>
      <c r="F10" s="28"/>
      <c r="G10" s="42" t="s">
        <v>76</v>
      </c>
      <c r="H10" s="59">
        <v>17.45</v>
      </c>
    </row>
    <row r="11" spans="2:8" x14ac:dyDescent="0.25">
      <c r="B11" s="30"/>
      <c r="C11" s="30"/>
      <c r="D11" s="30"/>
      <c r="F11" s="28"/>
      <c r="G11" s="42" t="s">
        <v>90</v>
      </c>
      <c r="H11" s="59">
        <v>100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74.400000000000006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146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37</v>
      </c>
      <c r="G16" s="24" t="s">
        <v>40</v>
      </c>
      <c r="H16" s="41">
        <v>46.6</v>
      </c>
    </row>
    <row r="17" spans="3:9" x14ac:dyDescent="0.25">
      <c r="C17" s="30"/>
      <c r="D17" s="30"/>
      <c r="F17" s="28" t="s">
        <v>147</v>
      </c>
      <c r="G17" s="24" t="s">
        <v>106</v>
      </c>
      <c r="H17" s="41">
        <v>29.1</v>
      </c>
    </row>
    <row r="18" spans="3:9" x14ac:dyDescent="0.25">
      <c r="C18" s="30"/>
      <c r="D18" s="30"/>
      <c r="F18" s="28" t="s">
        <v>37</v>
      </c>
      <c r="G18" s="24" t="s">
        <v>107</v>
      </c>
      <c r="H18" s="41">
        <v>103.7</v>
      </c>
    </row>
    <row r="19" spans="3:9" hidden="1" x14ac:dyDescent="0.25">
      <c r="C19" s="30"/>
      <c r="D19" s="30"/>
      <c r="F19" s="28"/>
      <c r="G19" s="24"/>
      <c r="H19" s="41"/>
    </row>
    <row r="20" spans="3:9" hidden="1" x14ac:dyDescent="0.25">
      <c r="C20" s="30"/>
      <c r="D20" s="30"/>
      <c r="F20" s="28"/>
      <c r="G20" s="24"/>
      <c r="H20" s="41"/>
    </row>
    <row r="21" spans="3:9" hidden="1" x14ac:dyDescent="0.25">
      <c r="C21" s="30"/>
      <c r="D21" s="30"/>
      <c r="F21" s="28"/>
      <c r="G21" s="24"/>
      <c r="H21" s="41"/>
    </row>
    <row r="22" spans="3:9" hidden="1" x14ac:dyDescent="0.25">
      <c r="C22" s="30"/>
      <c r="D22" s="30"/>
      <c r="F22" s="28"/>
      <c r="G22" s="24"/>
      <c r="H22" s="41"/>
    </row>
    <row r="23" spans="3:9" hidden="1" x14ac:dyDescent="0.25">
      <c r="C23" s="30"/>
      <c r="D23" s="30"/>
      <c r="F23" s="28"/>
      <c r="G23" s="24"/>
      <c r="H23" s="38"/>
    </row>
    <row r="24" spans="3:9" hidden="1" x14ac:dyDescent="0.25">
      <c r="C24" s="30"/>
      <c r="D24" s="30"/>
      <c r="F24" s="28"/>
      <c r="G24" s="24"/>
      <c r="H24" s="38"/>
      <c r="I24" s="25"/>
    </row>
    <row r="25" spans="3:9" hidden="1" x14ac:dyDescent="0.25">
      <c r="C25" s="30"/>
      <c r="D25" s="30"/>
      <c r="F25" s="28"/>
      <c r="G25" s="24"/>
      <c r="H25" s="38"/>
      <c r="I25" s="25"/>
    </row>
    <row r="26" spans="3:9" hidden="1" x14ac:dyDescent="0.25">
      <c r="C26" s="30"/>
      <c r="D26" s="30"/>
      <c r="F26" s="28"/>
      <c r="G26" s="24"/>
      <c r="H26" s="38"/>
      <c r="I26" s="25"/>
    </row>
    <row r="27" spans="3:9" hidden="1" x14ac:dyDescent="0.25">
      <c r="C27" s="30"/>
      <c r="D27" s="30"/>
      <c r="F27" s="28"/>
      <c r="G27" s="24"/>
      <c r="H27" s="38"/>
      <c r="I27" s="25"/>
    </row>
    <row r="28" spans="3:9" hidden="1" x14ac:dyDescent="0.25">
      <c r="C28" s="30"/>
      <c r="D28" s="30"/>
      <c r="F28" s="28"/>
      <c r="G28" s="24"/>
      <c r="H28" s="38"/>
      <c r="I28" s="25"/>
    </row>
    <row r="29" spans="3:9" hidden="1" x14ac:dyDescent="0.25">
      <c r="C29" s="30"/>
      <c r="D29" s="30"/>
      <c r="F29" s="28"/>
      <c r="G29" s="24"/>
      <c r="H29" s="38"/>
      <c r="I29" s="25"/>
    </row>
    <row r="30" spans="3:9" hidden="1" x14ac:dyDescent="0.25">
      <c r="C30" s="30"/>
      <c r="D30" s="30"/>
      <c r="F30" s="28"/>
      <c r="G30" s="24"/>
      <c r="H30" s="38"/>
      <c r="I30" s="25"/>
    </row>
    <row r="31" spans="3:9" x14ac:dyDescent="0.25">
      <c r="C31" s="30"/>
      <c r="D31" s="30"/>
      <c r="F31" s="28" t="s">
        <v>148</v>
      </c>
      <c r="G31" s="24" t="s">
        <v>96</v>
      </c>
      <c r="H31" s="38">
        <v>257.25</v>
      </c>
      <c r="I31" s="25"/>
    </row>
    <row r="32" spans="3:9" x14ac:dyDescent="0.25">
      <c r="C32" s="30"/>
      <c r="D32" s="30"/>
      <c r="F32" s="28" t="s">
        <v>133</v>
      </c>
      <c r="G32" s="24" t="s">
        <v>112</v>
      </c>
      <c r="H32" s="38">
        <v>96.8</v>
      </c>
      <c r="I32" s="25"/>
    </row>
    <row r="33" spans="3:9" x14ac:dyDescent="0.25">
      <c r="C33" s="30"/>
      <c r="D33" s="30"/>
      <c r="F33" s="28" t="s">
        <v>56</v>
      </c>
      <c r="G33" s="24" t="s">
        <v>145</v>
      </c>
      <c r="H33" s="38">
        <v>48.12</v>
      </c>
      <c r="I33" s="25"/>
    </row>
    <row r="34" spans="3:9" x14ac:dyDescent="0.25">
      <c r="C34" s="30"/>
      <c r="D34" s="30"/>
      <c r="F34" s="28" t="s">
        <v>73</v>
      </c>
      <c r="G34" s="24" t="s">
        <v>123</v>
      </c>
      <c r="H34" s="38">
        <v>148.16</v>
      </c>
      <c r="I34" s="25"/>
    </row>
    <row r="35" spans="3:9" x14ac:dyDescent="0.25">
      <c r="C35" s="30"/>
      <c r="D35" s="30"/>
      <c r="F35" s="28" t="s">
        <v>73</v>
      </c>
      <c r="G35" s="24" t="s">
        <v>126</v>
      </c>
      <c r="H35" s="38">
        <v>97.9</v>
      </c>
      <c r="I35" s="25"/>
    </row>
    <row r="36" spans="3:9" x14ac:dyDescent="0.25">
      <c r="C36" s="30"/>
      <c r="D36" s="30"/>
      <c r="F36" s="28"/>
      <c r="G36" s="60" t="s">
        <v>54</v>
      </c>
      <c r="H36" s="59">
        <v>164.54</v>
      </c>
      <c r="I36" s="25"/>
    </row>
    <row r="37" spans="3:9" x14ac:dyDescent="0.25">
      <c r="C37" s="30"/>
      <c r="D37" s="30"/>
      <c r="F37" s="28"/>
      <c r="G37" s="60" t="s">
        <v>136</v>
      </c>
      <c r="H37" s="59">
        <v>1403.78</v>
      </c>
      <c r="I37" s="25"/>
    </row>
    <row r="38" spans="3:9" x14ac:dyDescent="0.25">
      <c r="C38" s="30"/>
      <c r="D38" s="30"/>
      <c r="F38" s="28"/>
      <c r="G38" s="60" t="s">
        <v>135</v>
      </c>
      <c r="H38" s="59">
        <v>314.14</v>
      </c>
      <c r="I38" s="25"/>
    </row>
    <row r="39" spans="3:9" ht="17.25" x14ac:dyDescent="0.4">
      <c r="C39" s="30"/>
      <c r="D39" s="30"/>
      <c r="F39" s="1"/>
      <c r="G39" s="24"/>
      <c r="H39" s="47"/>
      <c r="I39" s="25"/>
    </row>
    <row r="40" spans="3:9" x14ac:dyDescent="0.25">
      <c r="C40" s="30"/>
      <c r="D40" s="30"/>
      <c r="G40" s="1"/>
      <c r="H40" s="39">
        <f>SUM(H5:H39)</f>
        <v>3673.08</v>
      </c>
      <c r="I40" s="25"/>
    </row>
    <row r="41" spans="3:9" x14ac:dyDescent="0.25">
      <c r="C41" s="30"/>
      <c r="D41" s="30"/>
      <c r="H41" s="40"/>
      <c r="I41" s="25"/>
    </row>
    <row r="42" spans="3:9" x14ac:dyDescent="0.25">
      <c r="C42" s="30"/>
      <c r="D42" s="30"/>
      <c r="H42" s="40"/>
    </row>
    <row r="43" spans="3:9" x14ac:dyDescent="0.25">
      <c r="C43" s="30"/>
      <c r="D43" s="30"/>
      <c r="G43" s="28" t="s">
        <v>23</v>
      </c>
      <c r="H43" s="39">
        <f>L52</f>
        <v>0</v>
      </c>
    </row>
    <row r="44" spans="3:9" x14ac:dyDescent="0.25">
      <c r="C44" s="30"/>
      <c r="D44" s="30"/>
      <c r="G44" s="28" t="s">
        <v>47</v>
      </c>
      <c r="H44" s="39">
        <f>D6</f>
        <v>4525</v>
      </c>
    </row>
    <row r="45" spans="3:9" x14ac:dyDescent="0.25">
      <c r="C45" s="30"/>
      <c r="D45" s="30"/>
      <c r="G45" s="28" t="s">
        <v>48</v>
      </c>
      <c r="H45" s="39">
        <f>(H40+H43)</f>
        <v>3673.08</v>
      </c>
    </row>
    <row r="46" spans="3:9" x14ac:dyDescent="0.25">
      <c r="C46" s="30"/>
      <c r="D46" s="30"/>
      <c r="G46" s="28" t="s">
        <v>89</v>
      </c>
      <c r="H46" s="39">
        <f>H44-H45</f>
        <v>851.92000000000007</v>
      </c>
    </row>
    <row r="47" spans="3:9" x14ac:dyDescent="0.25">
      <c r="C47" s="30"/>
      <c r="D47" s="30"/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9E5-6AB2-4CE7-8225-A3B2256AFC51}">
  <dimension ref="B2:H48"/>
  <sheetViews>
    <sheetView workbookViewId="0">
      <selection activeCell="H46" sqref="H4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8" x14ac:dyDescent="0.25">
      <c r="B2" s="87" t="s">
        <v>22</v>
      </c>
      <c r="C2" s="87"/>
      <c r="D2" s="87"/>
      <c r="E2" s="87"/>
      <c r="F2" s="87"/>
      <c r="G2" s="87"/>
      <c r="H2" s="87"/>
    </row>
    <row r="3" spans="2:8" x14ac:dyDescent="0.25">
      <c r="B3" s="87"/>
      <c r="C3" s="87"/>
      <c r="D3" s="87"/>
      <c r="E3" s="87"/>
      <c r="F3" s="87"/>
      <c r="G3" s="87"/>
      <c r="H3" s="87"/>
    </row>
    <row r="4" spans="2:8" x14ac:dyDescent="0.25">
      <c r="B4" s="88" t="s">
        <v>24</v>
      </c>
      <c r="C4" s="88"/>
      <c r="D4" s="88"/>
      <c r="F4" s="92" t="s">
        <v>25</v>
      </c>
      <c r="G4" s="92"/>
      <c r="H4" s="92"/>
    </row>
    <row r="5" spans="2:8" x14ac:dyDescent="0.25">
      <c r="B5" s="89" t="s">
        <v>26</v>
      </c>
      <c r="C5" s="90"/>
      <c r="D5" s="91"/>
      <c r="F5" s="89"/>
      <c r="G5" s="90"/>
      <c r="H5" s="91"/>
    </row>
    <row r="6" spans="2:8" x14ac:dyDescent="0.25">
      <c r="B6" s="10" t="s">
        <v>27</v>
      </c>
      <c r="C6" s="10"/>
      <c r="D6" s="38">
        <v>4425</v>
      </c>
      <c r="F6" s="28"/>
      <c r="G6" s="42" t="s">
        <v>29</v>
      </c>
      <c r="H6" s="59">
        <v>200</v>
      </c>
    </row>
    <row r="7" spans="2:8" x14ac:dyDescent="0.25">
      <c r="D7" s="40"/>
      <c r="F7" s="28"/>
      <c r="G7" s="42" t="s">
        <v>31</v>
      </c>
      <c r="H7" s="59">
        <v>222</v>
      </c>
    </row>
    <row r="8" spans="2:8" x14ac:dyDescent="0.25">
      <c r="B8" s="30"/>
      <c r="C8" s="30"/>
      <c r="D8" s="30"/>
      <c r="F8" s="28"/>
      <c r="G8" s="42" t="s">
        <v>33</v>
      </c>
      <c r="H8" s="59">
        <v>230</v>
      </c>
    </row>
    <row r="9" spans="2:8" x14ac:dyDescent="0.25">
      <c r="B9" s="30"/>
      <c r="C9" s="30"/>
      <c r="D9" s="30"/>
      <c r="F9" s="28"/>
      <c r="G9" s="42" t="s">
        <v>60</v>
      </c>
      <c r="H9" s="59">
        <v>70.099999999999994</v>
      </c>
    </row>
    <row r="10" spans="2:8" hidden="1" x14ac:dyDescent="0.25">
      <c r="B10" s="30"/>
      <c r="C10" s="30"/>
      <c r="D10" s="30"/>
      <c r="F10" s="28"/>
      <c r="G10" s="42"/>
      <c r="H10" s="59"/>
    </row>
    <row r="11" spans="2:8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8" x14ac:dyDescent="0.25">
      <c r="B12" s="30"/>
      <c r="C12" s="30"/>
      <c r="D12" s="30"/>
      <c r="F12" s="28"/>
      <c r="G12" s="42" t="s">
        <v>61</v>
      </c>
      <c r="H12" s="59">
        <v>83.7</v>
      </c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42"/>
    </row>
    <row r="15" spans="2:8" x14ac:dyDescent="0.25">
      <c r="C15" s="30"/>
      <c r="D15" s="30"/>
      <c r="F15" s="28" t="s">
        <v>149</v>
      </c>
      <c r="G15" s="24" t="s">
        <v>117</v>
      </c>
      <c r="H15" s="38">
        <v>50.04</v>
      </c>
    </row>
    <row r="16" spans="2:8" x14ac:dyDescent="0.25">
      <c r="C16" s="30"/>
      <c r="D16" s="30"/>
      <c r="F16" s="28" t="s">
        <v>52</v>
      </c>
      <c r="G16" s="24" t="s">
        <v>40</v>
      </c>
      <c r="H16" s="41">
        <v>46.6</v>
      </c>
    </row>
    <row r="17" spans="3:8" x14ac:dyDescent="0.25">
      <c r="C17" s="30"/>
      <c r="D17" s="30"/>
      <c r="F17" s="28" t="s">
        <v>150</v>
      </c>
      <c r="G17" s="24" t="s">
        <v>106</v>
      </c>
      <c r="H17" s="41">
        <v>29.1</v>
      </c>
    </row>
    <row r="18" spans="3:8" x14ac:dyDescent="0.25">
      <c r="C18" s="30"/>
      <c r="D18" s="30"/>
      <c r="F18" s="28" t="s">
        <v>52</v>
      </c>
      <c r="G18" s="24" t="s">
        <v>107</v>
      </c>
      <c r="H18" s="41">
        <v>103.7</v>
      </c>
    </row>
    <row r="19" spans="3:8" hidden="1" x14ac:dyDescent="0.25">
      <c r="C19" s="30"/>
      <c r="D19" s="30"/>
      <c r="F19" s="28"/>
      <c r="G19" s="24"/>
      <c r="H19" s="41"/>
    </row>
    <row r="20" spans="3:8" hidden="1" x14ac:dyDescent="0.25">
      <c r="C20" s="30"/>
      <c r="D20" s="30"/>
      <c r="F20" s="28"/>
      <c r="G20" s="24"/>
      <c r="H20" s="41"/>
    </row>
    <row r="21" spans="3:8" hidden="1" x14ac:dyDescent="0.25">
      <c r="C21" s="30"/>
      <c r="D21" s="30"/>
      <c r="F21" s="28"/>
      <c r="G21" s="24"/>
      <c r="H21" s="41"/>
    </row>
    <row r="22" spans="3:8" hidden="1" x14ac:dyDescent="0.25">
      <c r="C22" s="30"/>
      <c r="D22" s="30"/>
      <c r="F22" s="28"/>
      <c r="G22" s="24"/>
      <c r="H22" s="41"/>
    </row>
    <row r="23" spans="3:8" hidden="1" x14ac:dyDescent="0.25">
      <c r="C23" s="30"/>
      <c r="D23" s="30"/>
      <c r="F23" s="28"/>
      <c r="G23" s="24"/>
      <c r="H23" s="38"/>
    </row>
    <row r="24" spans="3:8" hidden="1" x14ac:dyDescent="0.25">
      <c r="C24" s="30"/>
      <c r="D24" s="30"/>
      <c r="F24" s="28"/>
      <c r="G24" s="24"/>
      <c r="H24" s="38"/>
    </row>
    <row r="25" spans="3:8" hidden="1" x14ac:dyDescent="0.25">
      <c r="C25" s="30"/>
      <c r="D25" s="30"/>
      <c r="F25" s="28"/>
      <c r="G25" s="24"/>
      <c r="H25" s="38"/>
    </row>
    <row r="26" spans="3:8" hidden="1" x14ac:dyDescent="0.25">
      <c r="C26" s="30"/>
      <c r="D26" s="30"/>
      <c r="F26" s="28"/>
      <c r="G26" s="24"/>
      <c r="H26" s="38"/>
    </row>
    <row r="27" spans="3:8" hidden="1" x14ac:dyDescent="0.25">
      <c r="C27" s="30"/>
      <c r="D27" s="30"/>
      <c r="F27" s="28"/>
      <c r="G27" s="24"/>
      <c r="H27" s="38"/>
    </row>
    <row r="28" spans="3:8" hidden="1" x14ac:dyDescent="0.25">
      <c r="C28" s="30"/>
      <c r="D28" s="30"/>
      <c r="F28" s="28"/>
      <c r="G28" s="24"/>
      <c r="H28" s="38"/>
    </row>
    <row r="29" spans="3:8" hidden="1" x14ac:dyDescent="0.25">
      <c r="C29" s="30"/>
      <c r="D29" s="30"/>
      <c r="F29" s="28"/>
      <c r="G29" s="24"/>
      <c r="H29" s="38"/>
    </row>
    <row r="30" spans="3:8" hidden="1" x14ac:dyDescent="0.25">
      <c r="C30" s="30"/>
      <c r="D30" s="30"/>
      <c r="F30" s="28"/>
      <c r="G30" s="24"/>
      <c r="H30" s="38"/>
    </row>
    <row r="31" spans="3:8" x14ac:dyDescent="0.25">
      <c r="C31" s="30"/>
      <c r="D31" s="30"/>
      <c r="F31" s="28" t="s">
        <v>151</v>
      </c>
      <c r="G31" s="24" t="s">
        <v>96</v>
      </c>
      <c r="H31" s="38">
        <v>257.25</v>
      </c>
    </row>
    <row r="32" spans="3:8" x14ac:dyDescent="0.25">
      <c r="C32" s="30"/>
      <c r="D32" s="30"/>
      <c r="F32" s="28" t="s">
        <v>140</v>
      </c>
      <c r="G32" s="24" t="s">
        <v>112</v>
      </c>
      <c r="H32" s="38">
        <v>96.8</v>
      </c>
    </row>
    <row r="33" spans="3:8" x14ac:dyDescent="0.25">
      <c r="C33" s="30"/>
      <c r="D33" s="30"/>
      <c r="F33" s="28" t="s">
        <v>39</v>
      </c>
      <c r="G33" s="24" t="s">
        <v>145</v>
      </c>
      <c r="H33" s="38">
        <v>48.12</v>
      </c>
    </row>
    <row r="34" spans="3:8" x14ac:dyDescent="0.25">
      <c r="C34" s="30"/>
      <c r="D34" s="30"/>
      <c r="F34" s="28" t="s">
        <v>37</v>
      </c>
      <c r="G34" s="24" t="s">
        <v>123</v>
      </c>
      <c r="H34" s="38">
        <v>148.16</v>
      </c>
    </row>
    <row r="35" spans="3:8" x14ac:dyDescent="0.25">
      <c r="C35" s="30"/>
      <c r="D35" s="30"/>
      <c r="F35" s="28" t="s">
        <v>37</v>
      </c>
      <c r="G35" s="24" t="s">
        <v>126</v>
      </c>
      <c r="H35" s="38">
        <v>97.9</v>
      </c>
    </row>
    <row r="36" spans="3:8" x14ac:dyDescent="0.25">
      <c r="C36" s="30"/>
      <c r="D36" s="30"/>
      <c r="F36" s="28"/>
      <c r="G36" s="60" t="s">
        <v>54</v>
      </c>
      <c r="H36" s="59">
        <v>550.49</v>
      </c>
    </row>
    <row r="37" spans="3:8" x14ac:dyDescent="0.25">
      <c r="C37" s="30"/>
      <c r="D37" s="30"/>
      <c r="F37" s="28"/>
      <c r="G37" s="60" t="s">
        <v>136</v>
      </c>
      <c r="H37" s="59">
        <v>1307.7</v>
      </c>
    </row>
    <row r="38" spans="3:8" x14ac:dyDescent="0.25">
      <c r="C38" s="30"/>
      <c r="D38" s="30"/>
      <c r="F38" s="28"/>
      <c r="G38" s="60" t="s">
        <v>135</v>
      </c>
      <c r="H38" s="59">
        <v>491.39</v>
      </c>
    </row>
    <row r="39" spans="3:8" ht="17.25" x14ac:dyDescent="0.4">
      <c r="C39" s="30"/>
      <c r="D39" s="30"/>
      <c r="F39" s="1"/>
      <c r="G39" s="24"/>
      <c r="H39" s="47"/>
    </row>
    <row r="40" spans="3:8" x14ac:dyDescent="0.25">
      <c r="C40" s="30"/>
      <c r="D40" s="30"/>
      <c r="G40" s="1"/>
      <c r="H40" s="39">
        <f>SUM(H5:H39)</f>
        <v>4233.05</v>
      </c>
    </row>
    <row r="41" spans="3:8" x14ac:dyDescent="0.25">
      <c r="C41" s="30"/>
      <c r="D41" s="30"/>
      <c r="H41" s="40"/>
    </row>
    <row r="42" spans="3:8" x14ac:dyDescent="0.25">
      <c r="C42" s="30"/>
      <c r="D42" s="30"/>
      <c r="H42" s="40"/>
    </row>
    <row r="43" spans="3:8" x14ac:dyDescent="0.25">
      <c r="C43" s="30"/>
      <c r="D43" s="30"/>
      <c r="G43" s="28"/>
      <c r="H43" s="39"/>
    </row>
    <row r="44" spans="3:8" x14ac:dyDescent="0.25">
      <c r="C44" s="30"/>
      <c r="D44" s="30"/>
      <c r="G44" s="28" t="s">
        <v>47</v>
      </c>
      <c r="H44" s="39">
        <f>D6</f>
        <v>4425</v>
      </c>
    </row>
    <row r="45" spans="3:8" x14ac:dyDescent="0.25">
      <c r="C45" s="30"/>
      <c r="D45" s="30"/>
      <c r="G45" s="28" t="s">
        <v>71</v>
      </c>
      <c r="H45" s="39">
        <v>199.17</v>
      </c>
    </row>
    <row r="46" spans="3:8" x14ac:dyDescent="0.25">
      <c r="C46" s="30"/>
      <c r="D46" s="30"/>
      <c r="G46" s="28" t="s">
        <v>152</v>
      </c>
      <c r="H46" s="39">
        <v>269.38</v>
      </c>
    </row>
    <row r="47" spans="3:8" x14ac:dyDescent="0.25">
      <c r="C47" s="30"/>
      <c r="D47" s="30"/>
      <c r="G47" s="28" t="s">
        <v>48</v>
      </c>
      <c r="H47" s="39">
        <f>(H40-H46-H45)</f>
        <v>3764.5</v>
      </c>
    </row>
    <row r="48" spans="3:8" x14ac:dyDescent="0.25">
      <c r="C48" s="30"/>
      <c r="D48" s="30"/>
      <c r="G48" s="28" t="s">
        <v>89</v>
      </c>
      <c r="H48" s="39">
        <f>H44-H47</f>
        <v>660.5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D08F-8FA8-4DE6-B003-9C50D4627A27}">
  <dimension ref="B3:H37"/>
  <sheetViews>
    <sheetView topLeftCell="A4" workbookViewId="0">
      <selection activeCell="J13" sqref="J1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5" max="15" width="10.5703125" bestFit="1" customWidth="1"/>
    <col min="16" max="16" width="22.42578125" bestFit="1" customWidth="1"/>
    <col min="17" max="17" width="12.140625" bestFit="1" customWidth="1"/>
  </cols>
  <sheetData>
    <row r="3" spans="2:8" x14ac:dyDescent="0.25">
      <c r="B3" s="87" t="s">
        <v>22</v>
      </c>
      <c r="C3" s="87"/>
      <c r="D3" s="87"/>
      <c r="E3" s="87"/>
      <c r="F3" s="87"/>
      <c r="G3" s="87"/>
      <c r="H3" s="87"/>
    </row>
    <row r="4" spans="2:8" x14ac:dyDescent="0.25">
      <c r="B4" s="87"/>
      <c r="C4" s="87"/>
      <c r="D4" s="87"/>
      <c r="E4" s="87"/>
      <c r="F4" s="87"/>
      <c r="G4" s="87"/>
      <c r="H4" s="87"/>
    </row>
    <row r="5" spans="2:8" x14ac:dyDescent="0.25">
      <c r="B5" s="88" t="s">
        <v>24</v>
      </c>
      <c r="C5" s="88"/>
      <c r="D5" s="88"/>
      <c r="F5" s="92" t="s">
        <v>25</v>
      </c>
      <c r="G5" s="92"/>
      <c r="H5" s="92"/>
    </row>
    <row r="6" spans="2:8" x14ac:dyDescent="0.25">
      <c r="B6" s="89" t="s">
        <v>26</v>
      </c>
      <c r="C6" s="90"/>
      <c r="D6" s="91"/>
      <c r="F6" s="89"/>
      <c r="G6" s="90"/>
      <c r="H6" s="91"/>
    </row>
    <row r="7" spans="2:8" x14ac:dyDescent="0.25">
      <c r="B7" s="10" t="s">
        <v>27</v>
      </c>
      <c r="C7" s="10"/>
      <c r="D7" s="38">
        <v>4725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235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70.099999999999994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 t="s">
        <v>61</v>
      </c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59"/>
    </row>
    <row r="15" spans="2:8" x14ac:dyDescent="0.25">
      <c r="B15" s="30"/>
      <c r="C15" s="30"/>
      <c r="D15" s="30"/>
      <c r="F15" s="28"/>
      <c r="G15" s="42"/>
      <c r="H15" s="42"/>
    </row>
    <row r="16" spans="2:8" x14ac:dyDescent="0.25">
      <c r="C16" s="30"/>
      <c r="D16" s="30"/>
      <c r="F16" s="28"/>
      <c r="G16" s="24" t="s">
        <v>11</v>
      </c>
      <c r="H16" s="38">
        <v>52</v>
      </c>
    </row>
    <row r="17" spans="3:8" x14ac:dyDescent="0.25">
      <c r="C17" s="30"/>
      <c r="D17" s="30"/>
      <c r="F17" s="28" t="s">
        <v>63</v>
      </c>
      <c r="G17" s="24" t="s">
        <v>40</v>
      </c>
      <c r="H17" s="41">
        <v>46.6</v>
      </c>
    </row>
    <row r="18" spans="3:8" x14ac:dyDescent="0.25">
      <c r="C18" s="30"/>
      <c r="D18" s="30"/>
      <c r="F18" s="28" t="s">
        <v>153</v>
      </c>
      <c r="G18" s="24" t="s">
        <v>106</v>
      </c>
      <c r="H18" s="41">
        <v>29.1</v>
      </c>
    </row>
    <row r="19" spans="3:8" x14ac:dyDescent="0.25">
      <c r="C19" s="30"/>
      <c r="D19" s="30"/>
      <c r="F19" s="28" t="s">
        <v>63</v>
      </c>
      <c r="G19" s="24" t="s">
        <v>107</v>
      </c>
      <c r="H19" s="41">
        <v>103.7</v>
      </c>
    </row>
    <row r="20" spans="3:8" x14ac:dyDescent="0.25">
      <c r="C20" s="30"/>
      <c r="D20" s="30"/>
      <c r="F20" s="28" t="s">
        <v>151</v>
      </c>
      <c r="G20" s="24" t="s">
        <v>96</v>
      </c>
      <c r="H20" s="38">
        <v>257.25</v>
      </c>
    </row>
    <row r="21" spans="3:8" x14ac:dyDescent="0.25">
      <c r="C21" s="30"/>
      <c r="D21" s="30"/>
      <c r="F21" s="28" t="s">
        <v>143</v>
      </c>
      <c r="G21" s="24" t="s">
        <v>112</v>
      </c>
      <c r="H21" s="38">
        <v>96.8</v>
      </c>
    </row>
    <row r="22" spans="3:8" x14ac:dyDescent="0.25">
      <c r="C22" s="30"/>
      <c r="D22" s="30"/>
      <c r="F22" s="28" t="s">
        <v>53</v>
      </c>
      <c r="G22" s="24" t="s">
        <v>145</v>
      </c>
      <c r="H22" s="38">
        <v>48.12</v>
      </c>
    </row>
    <row r="23" spans="3:8" x14ac:dyDescent="0.25">
      <c r="C23" s="30"/>
      <c r="D23" s="30"/>
      <c r="F23" s="28" t="s">
        <v>37</v>
      </c>
      <c r="G23" s="24" t="s">
        <v>123</v>
      </c>
      <c r="H23" s="38">
        <v>148.16</v>
      </c>
    </row>
    <row r="24" spans="3:8" x14ac:dyDescent="0.25">
      <c r="C24" s="30"/>
      <c r="D24" s="30"/>
      <c r="F24" s="28" t="s">
        <v>73</v>
      </c>
      <c r="G24" s="24" t="s">
        <v>126</v>
      </c>
      <c r="H24" s="38">
        <v>97.9</v>
      </c>
    </row>
    <row r="25" spans="3:8" x14ac:dyDescent="0.25">
      <c r="C25" s="30"/>
      <c r="D25" s="30"/>
      <c r="F25" s="28"/>
      <c r="G25" s="60" t="s">
        <v>54</v>
      </c>
      <c r="H25" s="59">
        <v>274.13</v>
      </c>
    </row>
    <row r="26" spans="3:8" x14ac:dyDescent="0.25">
      <c r="C26" s="30"/>
      <c r="D26" s="30"/>
      <c r="F26" s="28"/>
      <c r="G26" s="60" t="s">
        <v>136</v>
      </c>
      <c r="H26" s="59">
        <v>1901.79</v>
      </c>
    </row>
    <row r="27" spans="3:8" x14ac:dyDescent="0.25">
      <c r="C27" s="30"/>
      <c r="D27" s="30"/>
      <c r="F27" s="28"/>
      <c r="G27" s="60" t="s">
        <v>135</v>
      </c>
      <c r="H27" s="59">
        <v>622.83000000000004</v>
      </c>
    </row>
    <row r="28" spans="3:8" ht="17.25" x14ac:dyDescent="0.4">
      <c r="C28" s="30"/>
      <c r="D28" s="30"/>
      <c r="F28" s="1"/>
      <c r="G28" s="24"/>
      <c r="H28" s="47"/>
    </row>
    <row r="29" spans="3:8" x14ac:dyDescent="0.25">
      <c r="C29" s="30"/>
      <c r="D29" s="30"/>
      <c r="G29" s="1"/>
      <c r="H29" s="39">
        <f>SUM(H6:H28)</f>
        <v>4713.4799999999996</v>
      </c>
    </row>
    <row r="30" spans="3:8" x14ac:dyDescent="0.25">
      <c r="C30" s="30"/>
      <c r="D30" s="30"/>
      <c r="H30" s="40"/>
    </row>
    <row r="31" spans="3:8" x14ac:dyDescent="0.25">
      <c r="C31" s="30"/>
      <c r="D31" s="30"/>
      <c r="H31" s="40"/>
    </row>
    <row r="32" spans="3:8" x14ac:dyDescent="0.25">
      <c r="C32" s="30"/>
      <c r="D32" s="30"/>
      <c r="G32" s="28"/>
      <c r="H32" s="39"/>
    </row>
    <row r="33" spans="3:8" x14ac:dyDescent="0.25">
      <c r="C33" s="30"/>
      <c r="D33" s="30"/>
      <c r="G33" s="28" t="s">
        <v>47</v>
      </c>
      <c r="H33" s="39">
        <f>D7</f>
        <v>4725</v>
      </c>
    </row>
    <row r="34" spans="3:8" x14ac:dyDescent="0.25">
      <c r="C34" s="30"/>
      <c r="D34" s="30"/>
      <c r="G34" s="28" t="s">
        <v>71</v>
      </c>
      <c r="H34" s="39">
        <v>400</v>
      </c>
    </row>
    <row r="35" spans="3:8" x14ac:dyDescent="0.25">
      <c r="C35" s="30"/>
      <c r="D35" s="30"/>
      <c r="G35" s="28" t="s">
        <v>152</v>
      </c>
      <c r="H35" s="39">
        <v>371.39</v>
      </c>
    </row>
    <row r="36" spans="3:8" x14ac:dyDescent="0.25">
      <c r="C36" s="30"/>
      <c r="D36" s="30"/>
      <c r="G36" s="28" t="s">
        <v>48</v>
      </c>
      <c r="H36" s="39">
        <f>(H29-H35-H34)</f>
        <v>3942.0899999999992</v>
      </c>
    </row>
    <row r="37" spans="3:8" x14ac:dyDescent="0.25">
      <c r="C37" s="30"/>
      <c r="D37" s="30"/>
      <c r="G37" s="28" t="s">
        <v>89</v>
      </c>
      <c r="H37" s="39">
        <f>H33-H36</f>
        <v>782.91000000000076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C11B-7C47-4C23-9648-488E2240BC32}">
  <dimension ref="C2:O39"/>
  <sheetViews>
    <sheetView workbookViewId="0">
      <selection activeCell="L12" sqref="L12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4" max="14" width="17.28515625" bestFit="1" customWidth="1"/>
    <col min="17" max="17" width="10.7109375" bestFit="1" customWidth="1"/>
  </cols>
  <sheetData>
    <row r="2" spans="3:9" x14ac:dyDescent="0.25">
      <c r="C2" s="87" t="s">
        <v>22</v>
      </c>
      <c r="D2" s="87"/>
      <c r="E2" s="87"/>
      <c r="F2" s="87"/>
      <c r="G2" s="87"/>
      <c r="H2" s="87"/>
      <c r="I2" s="87"/>
    </row>
    <row r="3" spans="3:9" x14ac:dyDescent="0.25">
      <c r="C3" s="87"/>
      <c r="D3" s="87"/>
      <c r="E3" s="87"/>
      <c r="F3" s="87"/>
      <c r="G3" s="87"/>
      <c r="H3" s="87"/>
      <c r="I3" s="87"/>
    </row>
    <row r="4" spans="3:9" x14ac:dyDescent="0.25">
      <c r="C4" s="88" t="s">
        <v>24</v>
      </c>
      <c r="D4" s="88"/>
      <c r="E4" s="88"/>
      <c r="G4" s="92" t="s">
        <v>25</v>
      </c>
      <c r="H4" s="92"/>
      <c r="I4" s="92"/>
    </row>
    <row r="5" spans="3:9" x14ac:dyDescent="0.25">
      <c r="C5" s="89" t="s">
        <v>26</v>
      </c>
      <c r="D5" s="90"/>
      <c r="E5" s="91"/>
      <c r="G5" s="89"/>
      <c r="H5" s="90"/>
      <c r="I5" s="91"/>
    </row>
    <row r="6" spans="3:9" x14ac:dyDescent="0.25">
      <c r="C6" s="10" t="s">
        <v>27</v>
      </c>
      <c r="D6" s="10"/>
      <c r="E6" s="38">
        <v>4380</v>
      </c>
      <c r="G6" s="28"/>
      <c r="H6" s="42" t="s">
        <v>29</v>
      </c>
      <c r="I6" s="59">
        <v>200</v>
      </c>
    </row>
    <row r="7" spans="3:9" x14ac:dyDescent="0.25">
      <c r="E7" s="40"/>
      <c r="G7" s="28"/>
      <c r="H7" s="42" t="s">
        <v>31</v>
      </c>
      <c r="I7" s="59">
        <v>253</v>
      </c>
    </row>
    <row r="8" spans="3:9" x14ac:dyDescent="0.25">
      <c r="C8" s="30"/>
      <c r="D8" s="30"/>
      <c r="E8" s="30"/>
      <c r="G8" s="28"/>
      <c r="H8" s="42" t="s">
        <v>33</v>
      </c>
      <c r="I8" s="59">
        <v>230</v>
      </c>
    </row>
    <row r="9" spans="3:9" x14ac:dyDescent="0.25">
      <c r="C9" s="30"/>
      <c r="D9" s="30"/>
      <c r="E9" s="30"/>
      <c r="G9" s="28"/>
      <c r="H9" s="42" t="s">
        <v>60</v>
      </c>
      <c r="I9" s="59">
        <v>75.599999999999994</v>
      </c>
    </row>
    <row r="10" spans="3:9" x14ac:dyDescent="0.25">
      <c r="C10" s="30"/>
      <c r="D10" s="30"/>
      <c r="E10" s="30"/>
      <c r="G10" s="28"/>
      <c r="H10" s="42" t="s">
        <v>90</v>
      </c>
      <c r="I10" s="59">
        <v>100</v>
      </c>
    </row>
    <row r="11" spans="3:9" x14ac:dyDescent="0.25">
      <c r="C11" s="30"/>
      <c r="D11" s="30"/>
      <c r="E11" s="30"/>
      <c r="G11" s="28"/>
      <c r="H11" s="42"/>
      <c r="I11" s="59"/>
    </row>
    <row r="12" spans="3:9" x14ac:dyDescent="0.25">
      <c r="C12" s="30"/>
      <c r="D12" s="30"/>
      <c r="E12" s="30"/>
      <c r="G12" s="28"/>
      <c r="H12" s="42"/>
      <c r="I12" s="59"/>
    </row>
    <row r="13" spans="3:9" x14ac:dyDescent="0.25">
      <c r="C13" s="30"/>
      <c r="D13" s="30"/>
      <c r="E13" s="30"/>
      <c r="G13" s="28"/>
      <c r="H13" s="42"/>
      <c r="I13" s="38">
        <v>52</v>
      </c>
    </row>
    <row r="14" spans="3:9" x14ac:dyDescent="0.25">
      <c r="C14" s="30"/>
      <c r="D14" s="30"/>
      <c r="E14" s="30"/>
      <c r="G14" s="28" t="s">
        <v>37</v>
      </c>
      <c r="H14" s="24" t="s">
        <v>156</v>
      </c>
      <c r="I14" s="38">
        <v>19.899999999999999</v>
      </c>
    </row>
    <row r="15" spans="3:9" x14ac:dyDescent="0.25">
      <c r="C15" s="30"/>
      <c r="D15" s="30"/>
      <c r="E15" s="30"/>
      <c r="G15" s="28" t="s">
        <v>57</v>
      </c>
      <c r="H15" s="24" t="s">
        <v>157</v>
      </c>
      <c r="I15" s="38">
        <v>39</v>
      </c>
    </row>
    <row r="16" spans="3:9" x14ac:dyDescent="0.25">
      <c r="D16" s="30"/>
      <c r="E16" s="30"/>
      <c r="G16" s="28" t="s">
        <v>52</v>
      </c>
      <c r="H16" s="24" t="s">
        <v>40</v>
      </c>
      <c r="I16" s="38">
        <v>31.95</v>
      </c>
    </row>
    <row r="17" spans="4:15" x14ac:dyDescent="0.25">
      <c r="D17" s="30"/>
      <c r="E17" s="30"/>
      <c r="G17" s="28" t="s">
        <v>77</v>
      </c>
      <c r="H17" s="24" t="s">
        <v>40</v>
      </c>
      <c r="I17" s="41">
        <v>46.6</v>
      </c>
    </row>
    <row r="18" spans="4:15" x14ac:dyDescent="0.25">
      <c r="D18" s="30"/>
      <c r="E18" s="30"/>
      <c r="G18" s="28" t="s">
        <v>155</v>
      </c>
      <c r="H18" s="24" t="s">
        <v>106</v>
      </c>
      <c r="I18" s="41">
        <v>29.1</v>
      </c>
    </row>
    <row r="19" spans="4:15" x14ac:dyDescent="0.25">
      <c r="D19" s="30"/>
      <c r="E19" s="30"/>
      <c r="G19" s="28" t="s">
        <v>77</v>
      </c>
      <c r="H19" s="24" t="s">
        <v>107</v>
      </c>
      <c r="I19" s="41">
        <v>103.7</v>
      </c>
    </row>
    <row r="20" spans="4:15" x14ac:dyDescent="0.25">
      <c r="D20" s="30"/>
      <c r="E20" s="30"/>
      <c r="G20" s="28" t="s">
        <v>154</v>
      </c>
      <c r="H20" s="24" t="s">
        <v>96</v>
      </c>
      <c r="I20" s="38">
        <v>257.25</v>
      </c>
    </row>
    <row r="21" spans="4:15" x14ac:dyDescent="0.25">
      <c r="D21" s="30"/>
      <c r="E21" s="30"/>
      <c r="G21" s="28" t="s">
        <v>148</v>
      </c>
      <c r="H21" s="24" t="s">
        <v>112</v>
      </c>
      <c r="I21" s="38">
        <v>96.8</v>
      </c>
    </row>
    <row r="22" spans="4:15" x14ac:dyDescent="0.25">
      <c r="D22" s="30"/>
      <c r="E22" s="30"/>
      <c r="G22" s="28" t="s">
        <v>53</v>
      </c>
      <c r="H22" s="24" t="s">
        <v>145</v>
      </c>
      <c r="I22" s="38">
        <v>48.12</v>
      </c>
      <c r="O22" s="20"/>
    </row>
    <row r="23" spans="4:15" x14ac:dyDescent="0.25">
      <c r="D23" s="30"/>
      <c r="E23" s="30"/>
      <c r="G23" s="28" t="s">
        <v>52</v>
      </c>
      <c r="H23" s="24" t="s">
        <v>123</v>
      </c>
      <c r="I23" s="38">
        <v>148.16</v>
      </c>
      <c r="O23" s="20"/>
    </row>
    <row r="24" spans="4:15" x14ac:dyDescent="0.25">
      <c r="D24" s="30"/>
      <c r="E24" s="30"/>
      <c r="G24" s="28" t="s">
        <v>37</v>
      </c>
      <c r="H24" s="24" t="s">
        <v>126</v>
      </c>
      <c r="I24" s="38">
        <v>97.9</v>
      </c>
      <c r="O24" s="20"/>
    </row>
    <row r="25" spans="4:15" x14ac:dyDescent="0.25">
      <c r="D25" s="30"/>
      <c r="E25" s="30"/>
      <c r="G25" s="28"/>
      <c r="H25" s="60" t="s">
        <v>54</v>
      </c>
      <c r="I25" s="59">
        <v>318.20999999999998</v>
      </c>
      <c r="O25" s="20"/>
    </row>
    <row r="26" spans="4:15" x14ac:dyDescent="0.25">
      <c r="D26" s="30"/>
      <c r="E26" s="30"/>
      <c r="G26" s="28"/>
      <c r="H26" s="60" t="s">
        <v>136</v>
      </c>
      <c r="I26" s="59">
        <v>1420.93</v>
      </c>
      <c r="O26" s="20"/>
    </row>
    <row r="27" spans="4:15" x14ac:dyDescent="0.25">
      <c r="D27" s="30"/>
      <c r="E27" s="30"/>
      <c r="G27" s="28"/>
      <c r="H27" s="60" t="s">
        <v>135</v>
      </c>
      <c r="I27" s="59">
        <v>707</v>
      </c>
      <c r="M27" s="25"/>
      <c r="O27" s="20"/>
    </row>
    <row r="28" spans="4:15" ht="17.25" x14ac:dyDescent="0.4">
      <c r="D28" s="30"/>
      <c r="E28" s="30"/>
      <c r="G28" s="1"/>
      <c r="H28" s="24"/>
      <c r="I28" s="47"/>
      <c r="M28" s="25"/>
      <c r="O28" s="20"/>
    </row>
    <row r="29" spans="4:15" x14ac:dyDescent="0.25">
      <c r="D29" s="30"/>
      <c r="E29" s="30"/>
      <c r="H29" s="1"/>
      <c r="I29" s="39">
        <f>SUM(I5:I28)</f>
        <v>4275.22</v>
      </c>
      <c r="M29" s="25"/>
      <c r="O29" s="20"/>
    </row>
    <row r="30" spans="4:15" x14ac:dyDescent="0.25">
      <c r="D30" s="30"/>
      <c r="E30" s="30"/>
      <c r="I30" s="40"/>
      <c r="M30" s="25"/>
      <c r="O30" s="20"/>
    </row>
    <row r="31" spans="4:15" x14ac:dyDescent="0.25">
      <c r="D31" s="30"/>
      <c r="E31" s="30"/>
      <c r="I31" s="40"/>
      <c r="O31" s="20"/>
    </row>
    <row r="32" spans="4:15" x14ac:dyDescent="0.25">
      <c r="D32" s="30"/>
      <c r="E32" s="30"/>
      <c r="H32" s="28"/>
      <c r="I32" s="39"/>
      <c r="O32" s="20"/>
    </row>
    <row r="33" spans="4:15" x14ac:dyDescent="0.25">
      <c r="D33" s="30"/>
      <c r="E33" s="30"/>
      <c r="H33" s="28" t="s">
        <v>47</v>
      </c>
      <c r="I33" s="39">
        <f>E6</f>
        <v>4380</v>
      </c>
      <c r="O33" s="20"/>
    </row>
    <row r="34" spans="4:15" x14ac:dyDescent="0.25">
      <c r="D34" s="30"/>
      <c r="E34" s="30"/>
      <c r="H34" s="28" t="s">
        <v>71</v>
      </c>
      <c r="I34" s="39">
        <v>411.23</v>
      </c>
      <c r="O34" s="20"/>
    </row>
    <row r="35" spans="4:15" x14ac:dyDescent="0.25">
      <c r="D35" s="30"/>
      <c r="E35" s="30"/>
      <c r="H35" s="28" t="s">
        <v>152</v>
      </c>
      <c r="I35" s="39">
        <v>250.49</v>
      </c>
      <c r="O35" s="20"/>
    </row>
    <row r="36" spans="4:15" x14ac:dyDescent="0.25">
      <c r="D36" s="30"/>
      <c r="E36" s="30"/>
      <c r="H36" s="28" t="s">
        <v>48</v>
      </c>
      <c r="I36" s="39">
        <f>(I29-I35-I34)</f>
        <v>3613.5000000000005</v>
      </c>
      <c r="O36" s="20"/>
    </row>
    <row r="37" spans="4:15" x14ac:dyDescent="0.25">
      <c r="D37" s="30"/>
      <c r="E37" s="30"/>
      <c r="H37" s="28" t="s">
        <v>89</v>
      </c>
      <c r="I37" s="39">
        <f>I33-I36</f>
        <v>766.49999999999955</v>
      </c>
      <c r="O37" s="20"/>
    </row>
    <row r="38" spans="4:15" x14ac:dyDescent="0.25">
      <c r="O38" s="20"/>
    </row>
    <row r="39" spans="4:15" x14ac:dyDescent="0.25">
      <c r="O39" s="20"/>
    </row>
  </sheetData>
  <mergeCells count="5">
    <mergeCell ref="C2:I3"/>
    <mergeCell ref="C4:E4"/>
    <mergeCell ref="G4:I4"/>
    <mergeCell ref="C5:E5"/>
    <mergeCell ref="G5:I5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A8DF-1264-464E-A51F-3A8604E35452}">
  <dimension ref="B3:P38"/>
  <sheetViews>
    <sheetView topLeftCell="A3" workbookViewId="0">
      <selection activeCell="N14" sqref="N14:O1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87" t="s">
        <v>22</v>
      </c>
      <c r="C3" s="87"/>
      <c r="D3" s="87"/>
      <c r="E3" s="87"/>
      <c r="F3" s="87"/>
      <c r="G3" s="87"/>
      <c r="H3" s="87"/>
    </row>
    <row r="4" spans="2:16" x14ac:dyDescent="0.25">
      <c r="B4" s="87"/>
      <c r="C4" s="87"/>
      <c r="D4" s="87"/>
      <c r="E4" s="87"/>
      <c r="F4" s="87"/>
      <c r="G4" s="87"/>
      <c r="H4" s="87"/>
    </row>
    <row r="5" spans="2:16" x14ac:dyDescent="0.25">
      <c r="B5" s="88" t="s">
        <v>24</v>
      </c>
      <c r="C5" s="88"/>
      <c r="D5" s="88"/>
      <c r="F5" s="92" t="s">
        <v>25</v>
      </c>
      <c r="G5" s="92"/>
      <c r="H5" s="92"/>
    </row>
    <row r="6" spans="2:16" x14ac:dyDescent="0.25">
      <c r="B6" s="89" t="s">
        <v>26</v>
      </c>
      <c r="C6" s="90"/>
      <c r="D6" s="91"/>
      <c r="F6" s="89"/>
      <c r="G6" s="90"/>
      <c r="H6" s="91"/>
    </row>
    <row r="7" spans="2:16" x14ac:dyDescent="0.25">
      <c r="B7" s="10" t="s">
        <v>27</v>
      </c>
      <c r="C7" s="10"/>
      <c r="D7" s="38">
        <v>4400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230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>
        <v>200</v>
      </c>
    </row>
    <row r="12" spans="2:16" x14ac:dyDescent="0.25">
      <c r="B12" s="30"/>
      <c r="C12" s="30"/>
      <c r="D12" s="30"/>
      <c r="F12" s="28"/>
      <c r="G12" s="42"/>
      <c r="H12" s="59"/>
    </row>
    <row r="13" spans="2:16" x14ac:dyDescent="0.25">
      <c r="B13" s="30"/>
      <c r="C13" s="30"/>
      <c r="D13" s="30"/>
      <c r="F13" s="28"/>
      <c r="G13" s="42"/>
      <c r="H13" s="59"/>
    </row>
    <row r="14" spans="2:16" x14ac:dyDescent="0.25">
      <c r="B14" s="30"/>
      <c r="C14" s="30"/>
      <c r="D14" s="30"/>
      <c r="F14" s="28"/>
      <c r="G14" s="42"/>
      <c r="H14" s="38"/>
      <c r="P14" s="46"/>
    </row>
    <row r="15" spans="2:16" x14ac:dyDescent="0.25">
      <c r="B15" s="30"/>
      <c r="C15" s="30"/>
      <c r="D15" s="30"/>
      <c r="F15" s="28" t="s">
        <v>52</v>
      </c>
      <c r="G15" s="24" t="s">
        <v>156</v>
      </c>
      <c r="H15" s="38">
        <v>19.899999999999999</v>
      </c>
    </row>
    <row r="16" spans="2:16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63</v>
      </c>
      <c r="G17" s="24" t="s">
        <v>40</v>
      </c>
      <c r="H17" s="38">
        <v>31.95</v>
      </c>
    </row>
    <row r="18" spans="3:8" x14ac:dyDescent="0.25">
      <c r="C18" s="30"/>
      <c r="D18" s="30"/>
      <c r="F18" s="28" t="s">
        <v>72</v>
      </c>
      <c r="G18" s="24" t="s">
        <v>40</v>
      </c>
      <c r="H18" s="41">
        <v>46.6</v>
      </c>
    </row>
    <row r="19" spans="3:8" x14ac:dyDescent="0.25">
      <c r="C19" s="30"/>
      <c r="D19" s="30"/>
      <c r="F19" s="28" t="s">
        <v>158</v>
      </c>
      <c r="G19" s="24" t="s">
        <v>106</v>
      </c>
      <c r="H19" s="41">
        <v>29.1</v>
      </c>
    </row>
    <row r="20" spans="3:8" x14ac:dyDescent="0.25">
      <c r="C20" s="30"/>
      <c r="D20" s="30"/>
      <c r="F20" s="28" t="s">
        <v>72</v>
      </c>
      <c r="G20" s="24" t="s">
        <v>107</v>
      </c>
      <c r="H20" s="41">
        <v>103.7</v>
      </c>
    </row>
    <row r="21" spans="3:8" x14ac:dyDescent="0.25">
      <c r="C21" s="30"/>
      <c r="D21" s="30"/>
      <c r="F21" s="28" t="s">
        <v>159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151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53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63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52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342.78</v>
      </c>
    </row>
    <row r="27" spans="3:8" x14ac:dyDescent="0.25">
      <c r="C27" s="30"/>
      <c r="D27" s="30"/>
      <c r="F27" s="28"/>
      <c r="G27" s="60" t="s">
        <v>136</v>
      </c>
      <c r="H27" s="59">
        <v>1987.45</v>
      </c>
    </row>
    <row r="28" spans="3:8" x14ac:dyDescent="0.25">
      <c r="C28" s="30"/>
      <c r="D28" s="30"/>
      <c r="F28" s="28"/>
      <c r="G28" s="60" t="s">
        <v>135</v>
      </c>
      <c r="H28" s="59">
        <v>311.69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4456.9999999999991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4400</v>
      </c>
    </row>
    <row r="35" spans="3:8" x14ac:dyDescent="0.25">
      <c r="C35" s="30"/>
      <c r="D35" s="30"/>
      <c r="G35" s="28" t="s">
        <v>71</v>
      </c>
      <c r="H35" s="39">
        <v>549.58000000000004</v>
      </c>
    </row>
    <row r="36" spans="3:8" x14ac:dyDescent="0.25">
      <c r="C36" s="30"/>
      <c r="D36" s="30"/>
      <c r="G36" s="28" t="s">
        <v>152</v>
      </c>
      <c r="H36" s="39">
        <v>102.1</v>
      </c>
    </row>
    <row r="37" spans="3:8" x14ac:dyDescent="0.25">
      <c r="C37" s="30"/>
      <c r="D37" s="30"/>
      <c r="G37" s="28" t="s">
        <v>48</v>
      </c>
      <c r="H37" s="39">
        <f>(H30-H36-H35)</f>
        <v>3805.3199999999988</v>
      </c>
    </row>
    <row r="38" spans="3:8" x14ac:dyDescent="0.25">
      <c r="C38" s="30"/>
      <c r="D38" s="30"/>
      <c r="G38" s="28" t="s">
        <v>89</v>
      </c>
      <c r="H38" s="39">
        <f>H34-H37</f>
        <v>594.6800000000012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965-6582-4814-859E-F01770D28DE8}">
  <dimension ref="B3:H38"/>
  <sheetViews>
    <sheetView workbookViewId="0">
      <selection activeCell="H24" sqref="H24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8" x14ac:dyDescent="0.25">
      <c r="B3" s="87" t="s">
        <v>22</v>
      </c>
      <c r="C3" s="87"/>
      <c r="D3" s="87"/>
      <c r="E3" s="87"/>
      <c r="F3" s="87"/>
      <c r="G3" s="87"/>
      <c r="H3" s="87"/>
    </row>
    <row r="4" spans="2:8" x14ac:dyDescent="0.25">
      <c r="B4" s="87"/>
      <c r="C4" s="87"/>
      <c r="D4" s="87"/>
      <c r="E4" s="87"/>
      <c r="F4" s="87"/>
      <c r="G4" s="87"/>
      <c r="H4" s="87"/>
    </row>
    <row r="5" spans="2:8" x14ac:dyDescent="0.25">
      <c r="B5" s="88" t="s">
        <v>24</v>
      </c>
      <c r="C5" s="88"/>
      <c r="D5" s="88"/>
      <c r="F5" s="92" t="s">
        <v>25</v>
      </c>
      <c r="G5" s="92"/>
      <c r="H5" s="92"/>
    </row>
    <row r="6" spans="2:8" x14ac:dyDescent="0.25">
      <c r="B6" s="89" t="s">
        <v>26</v>
      </c>
      <c r="C6" s="90"/>
      <c r="D6" s="91"/>
      <c r="F6" s="89"/>
      <c r="G6" s="90"/>
      <c r="H6" s="91"/>
    </row>
    <row r="7" spans="2:8" x14ac:dyDescent="0.25">
      <c r="B7" s="10" t="s">
        <v>27</v>
      </c>
      <c r="C7" s="10"/>
      <c r="D7" s="38">
        <v>4700</v>
      </c>
      <c r="F7" s="28"/>
      <c r="G7" s="42" t="s">
        <v>29</v>
      </c>
      <c r="H7" s="59">
        <v>200</v>
      </c>
    </row>
    <row r="8" spans="2:8" x14ac:dyDescent="0.25">
      <c r="D8" s="40"/>
      <c r="F8" s="28"/>
      <c r="G8" s="42" t="s">
        <v>31</v>
      </c>
      <c r="H8" s="59">
        <v>230</v>
      </c>
    </row>
    <row r="9" spans="2:8" x14ac:dyDescent="0.25">
      <c r="B9" s="30"/>
      <c r="C9" s="30"/>
      <c r="D9" s="30"/>
      <c r="F9" s="28"/>
      <c r="G9" s="42" t="s">
        <v>33</v>
      </c>
      <c r="H9" s="59">
        <v>230</v>
      </c>
    </row>
    <row r="10" spans="2:8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8" x14ac:dyDescent="0.25">
      <c r="B11" s="30"/>
      <c r="C11" s="30"/>
      <c r="D11" s="30"/>
      <c r="F11" s="28"/>
      <c r="G11" s="42" t="s">
        <v>90</v>
      </c>
      <c r="H11" s="59">
        <v>300</v>
      </c>
    </row>
    <row r="12" spans="2:8" x14ac:dyDescent="0.25">
      <c r="B12" s="30"/>
      <c r="C12" s="30"/>
      <c r="D12" s="30"/>
      <c r="F12" s="28"/>
      <c r="G12" s="42"/>
      <c r="H12" s="59"/>
    </row>
    <row r="13" spans="2:8" x14ac:dyDescent="0.25">
      <c r="B13" s="30"/>
      <c r="C13" s="30"/>
      <c r="D13" s="30"/>
      <c r="F13" s="28"/>
      <c r="G13" s="42"/>
      <c r="H13" s="59"/>
    </row>
    <row r="14" spans="2:8" x14ac:dyDescent="0.25">
      <c r="B14" s="30"/>
      <c r="C14" s="30"/>
      <c r="D14" s="30"/>
      <c r="F14" s="28"/>
      <c r="G14" s="42"/>
      <c r="H14" s="38"/>
    </row>
    <row r="15" spans="2:8" x14ac:dyDescent="0.25">
      <c r="B15" s="30"/>
      <c r="C15" s="30"/>
      <c r="D15" s="30"/>
      <c r="F15" s="28" t="s">
        <v>63</v>
      </c>
      <c r="G15" s="24" t="s">
        <v>156</v>
      </c>
      <c r="H15" s="38">
        <v>19.899999999999999</v>
      </c>
    </row>
    <row r="16" spans="2:8" hidden="1" x14ac:dyDescent="0.25">
      <c r="B16" s="30"/>
      <c r="C16" s="30"/>
      <c r="D16" s="30"/>
      <c r="F16" s="28"/>
      <c r="G16" s="24"/>
      <c r="H16" s="38"/>
    </row>
    <row r="17" spans="3:8" x14ac:dyDescent="0.25">
      <c r="C17" s="30"/>
      <c r="D17" s="30"/>
      <c r="F17" s="28" t="s">
        <v>77</v>
      </c>
      <c r="G17" s="24" t="s">
        <v>40</v>
      </c>
      <c r="H17" s="38">
        <v>31.95</v>
      </c>
    </row>
    <row r="18" spans="3:8" hidden="1" x14ac:dyDescent="0.25">
      <c r="C18" s="30"/>
      <c r="D18" s="30"/>
      <c r="F18" s="28"/>
      <c r="G18" s="24"/>
      <c r="H18" s="41"/>
    </row>
    <row r="19" spans="3:8" x14ac:dyDescent="0.25">
      <c r="C19" s="30"/>
      <c r="D19" s="30"/>
      <c r="F19" s="28" t="s">
        <v>160</v>
      </c>
      <c r="G19" s="24" t="s">
        <v>106</v>
      </c>
      <c r="H19" s="41">
        <v>29.1</v>
      </c>
    </row>
    <row r="20" spans="3:8" hidden="1" x14ac:dyDescent="0.25">
      <c r="C20" s="30"/>
      <c r="D20" s="30"/>
      <c r="F20" s="28"/>
      <c r="G20" s="24"/>
      <c r="H20" s="41"/>
    </row>
    <row r="21" spans="3:8" x14ac:dyDescent="0.25">
      <c r="C21" s="30"/>
      <c r="D21" s="30"/>
      <c r="F21" s="28" t="s">
        <v>161</v>
      </c>
      <c r="G21" s="24" t="s">
        <v>96</v>
      </c>
      <c r="H21" s="38">
        <v>257.25</v>
      </c>
    </row>
    <row r="22" spans="3:8" x14ac:dyDescent="0.25">
      <c r="C22" s="30"/>
      <c r="D22" s="30"/>
      <c r="F22" s="28" t="s">
        <v>154</v>
      </c>
      <c r="G22" s="24" t="s">
        <v>112</v>
      </c>
      <c r="H22" s="38">
        <v>96.8</v>
      </c>
    </row>
    <row r="23" spans="3:8" x14ac:dyDescent="0.25">
      <c r="C23" s="30"/>
      <c r="D23" s="30"/>
      <c r="F23" s="28" t="s">
        <v>64</v>
      </c>
      <c r="G23" s="24" t="s">
        <v>145</v>
      </c>
      <c r="H23" s="38">
        <v>48.12</v>
      </c>
    </row>
    <row r="24" spans="3:8" x14ac:dyDescent="0.25">
      <c r="C24" s="30"/>
      <c r="D24" s="30"/>
      <c r="F24" s="28" t="s">
        <v>77</v>
      </c>
      <c r="G24" s="24" t="s">
        <v>123</v>
      </c>
      <c r="H24" s="38">
        <v>148.16</v>
      </c>
    </row>
    <row r="25" spans="3:8" x14ac:dyDescent="0.25">
      <c r="C25" s="30"/>
      <c r="D25" s="30"/>
      <c r="F25" s="28" t="s">
        <v>63</v>
      </c>
      <c r="G25" s="24" t="s">
        <v>126</v>
      </c>
      <c r="H25" s="38">
        <v>97.9</v>
      </c>
    </row>
    <row r="26" spans="3:8" x14ac:dyDescent="0.25">
      <c r="C26" s="30"/>
      <c r="D26" s="30"/>
      <c r="F26" s="28"/>
      <c r="G26" s="60" t="s">
        <v>54</v>
      </c>
      <c r="H26" s="59">
        <v>268.68</v>
      </c>
    </row>
    <row r="27" spans="3:8" x14ac:dyDescent="0.25">
      <c r="C27" s="30"/>
      <c r="D27" s="30"/>
      <c r="F27" s="28"/>
      <c r="G27" s="60" t="s">
        <v>136</v>
      </c>
      <c r="H27" s="59">
        <v>40.14</v>
      </c>
    </row>
    <row r="28" spans="3:8" x14ac:dyDescent="0.25">
      <c r="C28" s="30"/>
      <c r="D28" s="30"/>
      <c r="F28" s="28"/>
      <c r="G28" s="60" t="s">
        <v>135</v>
      </c>
      <c r="H28" s="59">
        <v>31.88</v>
      </c>
    </row>
    <row r="29" spans="3:8" ht="17.25" x14ac:dyDescent="0.4">
      <c r="C29" s="30"/>
      <c r="D29" s="30"/>
      <c r="F29" s="1"/>
      <c r="G29" s="24"/>
      <c r="H29" s="47"/>
    </row>
    <row r="30" spans="3:8" x14ac:dyDescent="0.25">
      <c r="C30" s="30"/>
      <c r="D30" s="30"/>
      <c r="G30" s="1"/>
      <c r="H30" s="39">
        <f>SUM(H6:H29)</f>
        <v>2105.48</v>
      </c>
    </row>
    <row r="31" spans="3:8" x14ac:dyDescent="0.25">
      <c r="C31" s="30"/>
      <c r="D31" s="30"/>
      <c r="H31" s="40"/>
    </row>
    <row r="32" spans="3:8" x14ac:dyDescent="0.25">
      <c r="C32" s="30"/>
      <c r="D32" s="30"/>
      <c r="H32" s="40"/>
    </row>
    <row r="33" spans="3:8" x14ac:dyDescent="0.25">
      <c r="C33" s="30"/>
      <c r="D33" s="30"/>
      <c r="G33" s="28"/>
      <c r="H33" s="39"/>
    </row>
    <row r="34" spans="3:8" x14ac:dyDescent="0.25">
      <c r="C34" s="30"/>
      <c r="D34" s="30"/>
      <c r="G34" s="28" t="s">
        <v>47</v>
      </c>
      <c r="H34" s="39">
        <f>D7</f>
        <v>4700</v>
      </c>
    </row>
    <row r="35" spans="3:8" x14ac:dyDescent="0.25">
      <c r="C35" s="30"/>
      <c r="D35" s="30"/>
      <c r="G35" s="28" t="s">
        <v>71</v>
      </c>
      <c r="H35" s="39"/>
    </row>
    <row r="36" spans="3:8" x14ac:dyDescent="0.25">
      <c r="C36" s="30"/>
      <c r="D36" s="30"/>
      <c r="G36" s="28" t="s">
        <v>152</v>
      </c>
      <c r="H36" s="39">
        <v>352.1</v>
      </c>
    </row>
    <row r="37" spans="3:8" x14ac:dyDescent="0.25">
      <c r="C37" s="30"/>
      <c r="D37" s="30"/>
      <c r="G37" s="28" t="s">
        <v>48</v>
      </c>
      <c r="H37" s="39">
        <f>(H30-H36-H35)</f>
        <v>1753.38</v>
      </c>
    </row>
    <row r="38" spans="3:8" x14ac:dyDescent="0.25">
      <c r="C38" s="30"/>
      <c r="D38" s="30"/>
      <c r="G38" s="28" t="s">
        <v>89</v>
      </c>
      <c r="H38" s="39">
        <f>H34-H37</f>
        <v>2946.62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88D5-4C31-4C00-8CBE-821AF3F83A3B}">
  <dimension ref="B3:P42"/>
  <sheetViews>
    <sheetView topLeftCell="A4" workbookViewId="0">
      <selection activeCell="P12" sqref="P12:P3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3" spans="2:16" x14ac:dyDescent="0.25">
      <c r="B3" s="87" t="s">
        <v>22</v>
      </c>
      <c r="C3" s="87"/>
      <c r="D3" s="87"/>
      <c r="E3" s="87"/>
      <c r="F3" s="87"/>
      <c r="G3" s="87"/>
      <c r="H3" s="87"/>
    </row>
    <row r="4" spans="2:16" x14ac:dyDescent="0.25">
      <c r="B4" s="87"/>
      <c r="C4" s="87"/>
      <c r="D4" s="87"/>
      <c r="E4" s="87"/>
      <c r="F4" s="87"/>
      <c r="G4" s="87"/>
      <c r="H4" s="87"/>
    </row>
    <row r="5" spans="2:16" x14ac:dyDescent="0.25">
      <c r="B5" s="88" t="s">
        <v>24</v>
      </c>
      <c r="C5" s="88"/>
      <c r="D5" s="88"/>
      <c r="F5" s="92" t="s">
        <v>25</v>
      </c>
      <c r="G5" s="92"/>
      <c r="H5" s="92"/>
    </row>
    <row r="6" spans="2:16" x14ac:dyDescent="0.25">
      <c r="B6" s="89" t="s">
        <v>26</v>
      </c>
      <c r="C6" s="90"/>
      <c r="D6" s="91"/>
      <c r="F6" s="89"/>
      <c r="G6" s="90"/>
      <c r="H6" s="91"/>
    </row>
    <row r="7" spans="2:16" x14ac:dyDescent="0.25">
      <c r="B7" s="10" t="s">
        <v>27</v>
      </c>
      <c r="C7" s="10"/>
      <c r="D7" s="38">
        <v>4600</v>
      </c>
      <c r="F7" s="28"/>
      <c r="G7" s="42" t="s">
        <v>29</v>
      </c>
      <c r="H7" s="59">
        <v>200</v>
      </c>
    </row>
    <row r="8" spans="2:16" x14ac:dyDescent="0.25">
      <c r="D8" s="40"/>
      <c r="F8" s="28"/>
      <c r="G8" s="42" t="s">
        <v>31</v>
      </c>
      <c r="H8" s="59">
        <v>290</v>
      </c>
    </row>
    <row r="9" spans="2:16" x14ac:dyDescent="0.25">
      <c r="B9" s="30"/>
      <c r="C9" s="30"/>
      <c r="D9" s="30"/>
      <c r="F9" s="28"/>
      <c r="G9" s="42" t="s">
        <v>33</v>
      </c>
      <c r="H9" s="59">
        <v>230</v>
      </c>
    </row>
    <row r="10" spans="2:16" x14ac:dyDescent="0.25">
      <c r="B10" s="30"/>
      <c r="C10" s="30"/>
      <c r="D10" s="30"/>
      <c r="F10" s="28"/>
      <c r="G10" s="42" t="s">
        <v>60</v>
      </c>
      <c r="H10" s="59">
        <v>75.599999999999994</v>
      </c>
    </row>
    <row r="11" spans="2:16" x14ac:dyDescent="0.25">
      <c r="B11" s="30"/>
      <c r="C11" s="30"/>
      <c r="D11" s="30"/>
      <c r="F11" s="28"/>
      <c r="G11" s="42" t="s">
        <v>90</v>
      </c>
      <c r="H11" s="59" t="s">
        <v>69</v>
      </c>
    </row>
    <row r="12" spans="2:16" x14ac:dyDescent="0.25">
      <c r="B12" s="30"/>
      <c r="C12" s="30"/>
      <c r="D12" s="30"/>
      <c r="F12" s="28"/>
      <c r="G12" s="42"/>
      <c r="H12" s="59"/>
      <c r="P12" s="62" t="s">
        <v>71</v>
      </c>
    </row>
    <row r="13" spans="2:16" x14ac:dyDescent="0.25">
      <c r="B13" s="30"/>
      <c r="C13" s="30"/>
      <c r="D13" s="30"/>
      <c r="F13" s="28"/>
      <c r="G13" s="42"/>
      <c r="H13" s="59"/>
      <c r="P13" s="63">
        <v>17.89</v>
      </c>
    </row>
    <row r="14" spans="2:16" x14ac:dyDescent="0.25">
      <c r="B14" s="30"/>
      <c r="C14" s="30"/>
      <c r="D14" s="30"/>
      <c r="F14" s="28"/>
      <c r="G14" s="42"/>
      <c r="H14" s="38"/>
      <c r="P14" s="63">
        <v>42.7</v>
      </c>
    </row>
    <row r="15" spans="2:16" x14ac:dyDescent="0.25">
      <c r="B15" s="30"/>
      <c r="C15" s="30"/>
      <c r="D15" s="30"/>
      <c r="F15" s="28"/>
      <c r="G15" s="24"/>
      <c r="H15" s="38"/>
      <c r="P15" s="63">
        <v>24</v>
      </c>
    </row>
    <row r="16" spans="2:16" ht="15" hidden="1" customHeight="1" x14ac:dyDescent="0.25">
      <c r="B16" s="30"/>
      <c r="C16" s="30"/>
      <c r="D16" s="30"/>
      <c r="F16" s="28"/>
      <c r="G16" s="24"/>
      <c r="H16" s="38"/>
      <c r="P16" s="63"/>
    </row>
    <row r="17" spans="3:16" x14ac:dyDescent="0.25">
      <c r="C17" s="30"/>
      <c r="D17" s="30"/>
      <c r="F17" s="28" t="s">
        <v>72</v>
      </c>
      <c r="G17" s="24" t="s">
        <v>40</v>
      </c>
      <c r="H17" s="38">
        <v>31.95</v>
      </c>
      <c r="P17" s="63">
        <v>115.28</v>
      </c>
    </row>
    <row r="18" spans="3:16" ht="15" hidden="1" customHeight="1" x14ac:dyDescent="0.25">
      <c r="C18" s="30"/>
      <c r="D18" s="30"/>
      <c r="F18" s="28"/>
      <c r="G18" s="24"/>
      <c r="H18" s="41"/>
      <c r="P18" s="63"/>
    </row>
    <row r="19" spans="3:16" x14ac:dyDescent="0.25">
      <c r="C19" s="30"/>
      <c r="D19" s="30"/>
      <c r="F19" s="28" t="s">
        <v>162</v>
      </c>
      <c r="G19" s="24" t="s">
        <v>106</v>
      </c>
      <c r="H19" s="41">
        <v>29.1</v>
      </c>
      <c r="P19" s="63">
        <v>50</v>
      </c>
    </row>
    <row r="20" spans="3:16" ht="15" hidden="1" customHeight="1" x14ac:dyDescent="0.25">
      <c r="C20" s="30"/>
      <c r="D20" s="30"/>
      <c r="F20" s="28"/>
      <c r="G20" s="24"/>
      <c r="H20" s="41"/>
      <c r="P20" s="63"/>
    </row>
    <row r="21" spans="3:16" x14ac:dyDescent="0.25">
      <c r="C21" s="30"/>
      <c r="D21" s="30"/>
      <c r="F21" s="28" t="s">
        <v>163</v>
      </c>
      <c r="G21" s="24" t="s">
        <v>96</v>
      </c>
      <c r="H21" s="38">
        <v>257.25</v>
      </c>
      <c r="P21" s="63">
        <v>31</v>
      </c>
    </row>
    <row r="22" spans="3:16" x14ac:dyDescent="0.25">
      <c r="C22" s="30"/>
      <c r="D22" s="30"/>
      <c r="F22" s="28" t="s">
        <v>159</v>
      </c>
      <c r="G22" s="24" t="s">
        <v>112</v>
      </c>
      <c r="H22" s="38">
        <v>96.8</v>
      </c>
      <c r="P22" s="63">
        <v>169.85</v>
      </c>
    </row>
    <row r="23" spans="3:16" x14ac:dyDescent="0.25">
      <c r="C23" s="30"/>
      <c r="D23" s="30"/>
      <c r="F23" s="28" t="s">
        <v>84</v>
      </c>
      <c r="G23" s="24" t="s">
        <v>145</v>
      </c>
      <c r="H23" s="38">
        <v>48.12</v>
      </c>
      <c r="P23" s="63">
        <v>26.04</v>
      </c>
    </row>
    <row r="24" spans="3:16" x14ac:dyDescent="0.25">
      <c r="C24" s="30"/>
      <c r="D24" s="30"/>
      <c r="F24" s="28" t="s">
        <v>77</v>
      </c>
      <c r="G24" s="24" t="s">
        <v>123</v>
      </c>
      <c r="H24" s="38">
        <v>148.16</v>
      </c>
      <c r="P24" s="63">
        <v>37.69</v>
      </c>
    </row>
    <row r="25" spans="3:16" x14ac:dyDescent="0.25">
      <c r="C25" s="30"/>
      <c r="D25" s="30"/>
      <c r="F25" s="28" t="s">
        <v>77</v>
      </c>
      <c r="G25" s="24" t="s">
        <v>126</v>
      </c>
      <c r="H25" s="38">
        <v>97.9</v>
      </c>
      <c r="P25" s="63">
        <v>50.14</v>
      </c>
    </row>
    <row r="26" spans="3:16" x14ac:dyDescent="0.25">
      <c r="C26" s="30"/>
      <c r="D26" s="30"/>
      <c r="F26" s="28" t="s">
        <v>65</v>
      </c>
      <c r="G26" s="24" t="s">
        <v>166</v>
      </c>
      <c r="H26" s="38">
        <v>117.95</v>
      </c>
      <c r="P26" s="63">
        <v>132.16999999999999</v>
      </c>
    </row>
    <row r="27" spans="3:16" x14ac:dyDescent="0.25">
      <c r="C27" s="30"/>
      <c r="D27" s="30"/>
      <c r="F27" s="28"/>
      <c r="G27" s="60" t="s">
        <v>54</v>
      </c>
      <c r="H27" s="59">
        <v>546.17999999999995</v>
      </c>
    </row>
    <row r="28" spans="3:16" x14ac:dyDescent="0.25">
      <c r="C28" s="30"/>
      <c r="D28" s="30"/>
      <c r="F28" s="28"/>
      <c r="G28" s="60" t="s">
        <v>164</v>
      </c>
      <c r="H28" s="59">
        <v>331.9</v>
      </c>
    </row>
    <row r="29" spans="3:16" x14ac:dyDescent="0.25">
      <c r="C29" s="30"/>
      <c r="D29" s="30"/>
      <c r="F29" s="28"/>
      <c r="G29" s="60" t="s">
        <v>165</v>
      </c>
      <c r="H29" s="59">
        <v>251.96</v>
      </c>
    </row>
    <row r="30" spans="3:16" x14ac:dyDescent="0.25">
      <c r="C30" s="30"/>
      <c r="D30" s="30"/>
      <c r="F30" s="28"/>
      <c r="G30" s="60" t="s">
        <v>167</v>
      </c>
      <c r="H30" s="59">
        <v>0</v>
      </c>
    </row>
    <row r="31" spans="3:16" x14ac:dyDescent="0.25">
      <c r="C31" s="30"/>
      <c r="D31" s="30"/>
      <c r="F31" s="28"/>
      <c r="G31" s="60" t="s">
        <v>136</v>
      </c>
      <c r="H31" s="59">
        <v>1346.95</v>
      </c>
    </row>
    <row r="32" spans="3:16" x14ac:dyDescent="0.25">
      <c r="C32" s="30"/>
      <c r="D32" s="30"/>
      <c r="F32" s="28"/>
      <c r="G32" s="60" t="s">
        <v>135</v>
      </c>
      <c r="H32" s="59">
        <v>749.93</v>
      </c>
    </row>
    <row r="33" spans="3:16" ht="17.25" x14ac:dyDescent="0.4">
      <c r="C33" s="30"/>
      <c r="D33" s="30"/>
      <c r="F33" s="1"/>
      <c r="G33" s="24"/>
      <c r="H33" s="47"/>
    </row>
    <row r="34" spans="3:16" x14ac:dyDescent="0.25">
      <c r="C34" s="30"/>
      <c r="D34" s="30"/>
      <c r="G34" s="1"/>
      <c r="H34" s="39">
        <f>SUM(H6:H33)</f>
        <v>4849.7500000000009</v>
      </c>
      <c r="P34" s="20">
        <f>SUM(P13:P33)</f>
        <v>696.76</v>
      </c>
    </row>
    <row r="35" spans="3:16" x14ac:dyDescent="0.25">
      <c r="C35" s="30"/>
      <c r="D35" s="30"/>
      <c r="H35" s="40"/>
    </row>
    <row r="36" spans="3:16" x14ac:dyDescent="0.25">
      <c r="C36" s="30"/>
      <c r="D36" s="30"/>
      <c r="H36" s="40"/>
    </row>
    <row r="37" spans="3:16" x14ac:dyDescent="0.25">
      <c r="C37" s="30"/>
      <c r="D37" s="30"/>
      <c r="G37" s="28"/>
      <c r="H37" s="39"/>
    </row>
    <row r="38" spans="3:16" x14ac:dyDescent="0.25">
      <c r="C38" s="30"/>
      <c r="D38" s="30"/>
      <c r="G38" s="28" t="s">
        <v>47</v>
      </c>
      <c r="H38" s="39">
        <f>D7</f>
        <v>4600</v>
      </c>
    </row>
    <row r="39" spans="3:16" x14ac:dyDescent="0.25">
      <c r="C39" s="30"/>
      <c r="D39" s="30"/>
      <c r="G39" s="28" t="s">
        <v>71</v>
      </c>
      <c r="H39" s="39">
        <v>696.76</v>
      </c>
    </row>
    <row r="40" spans="3:16" x14ac:dyDescent="0.25">
      <c r="C40" s="30"/>
      <c r="D40" s="30"/>
      <c r="G40" s="28" t="s">
        <v>152</v>
      </c>
      <c r="H40" s="39"/>
    </row>
    <row r="41" spans="3:16" x14ac:dyDescent="0.25">
      <c r="C41" s="30"/>
      <c r="D41" s="30"/>
      <c r="G41" s="28" t="s">
        <v>48</v>
      </c>
      <c r="H41" s="39">
        <f>(H34-H40-H39)</f>
        <v>4152.9900000000007</v>
      </c>
    </row>
    <row r="42" spans="3:16" x14ac:dyDescent="0.25">
      <c r="C42" s="30"/>
      <c r="D42" s="30"/>
      <c r="G42" s="28" t="s">
        <v>89</v>
      </c>
      <c r="H42" s="39">
        <f>H38-H41</f>
        <v>447.00999999999931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CC23-F670-4D28-AA89-0E84E6051949}">
  <dimension ref="B2:R39"/>
  <sheetViews>
    <sheetView workbookViewId="0">
      <selection activeCell="H11" sqref="H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14" x14ac:dyDescent="0.25">
      <c r="B2" s="87" t="s">
        <v>22</v>
      </c>
      <c r="C2" s="87"/>
      <c r="D2" s="87"/>
      <c r="E2" s="87"/>
      <c r="F2" s="87"/>
      <c r="G2" s="87"/>
      <c r="H2" s="87"/>
    </row>
    <row r="3" spans="2:14" x14ac:dyDescent="0.25">
      <c r="B3" s="87"/>
      <c r="C3" s="87"/>
      <c r="D3" s="87"/>
      <c r="E3" s="87"/>
      <c r="F3" s="87"/>
      <c r="G3" s="87"/>
      <c r="H3" s="87"/>
    </row>
    <row r="4" spans="2:14" x14ac:dyDescent="0.25">
      <c r="B4" s="88" t="s">
        <v>24</v>
      </c>
      <c r="C4" s="88"/>
      <c r="D4" s="88"/>
      <c r="F4" s="92" t="s">
        <v>25</v>
      </c>
      <c r="G4" s="92"/>
      <c r="H4" s="92"/>
    </row>
    <row r="5" spans="2:14" x14ac:dyDescent="0.25">
      <c r="B5" s="89" t="s">
        <v>26</v>
      </c>
      <c r="C5" s="90"/>
      <c r="D5" s="91"/>
      <c r="F5" s="89"/>
      <c r="G5" s="90"/>
      <c r="H5" s="91"/>
    </row>
    <row r="6" spans="2:14" x14ac:dyDescent="0.25">
      <c r="B6" s="10" t="s">
        <v>27</v>
      </c>
      <c r="C6" s="10"/>
      <c r="D6" s="38">
        <v>4100</v>
      </c>
      <c r="F6" s="28"/>
      <c r="G6" s="42" t="s">
        <v>29</v>
      </c>
      <c r="H6" s="59">
        <v>290</v>
      </c>
      <c r="I6" s="64"/>
    </row>
    <row r="7" spans="2:14" x14ac:dyDescent="0.25">
      <c r="D7" s="40"/>
      <c r="F7" s="28"/>
      <c r="G7" s="42" t="s">
        <v>31</v>
      </c>
      <c r="H7" s="59">
        <v>320</v>
      </c>
      <c r="I7" s="64"/>
    </row>
    <row r="8" spans="2:14" x14ac:dyDescent="0.25">
      <c r="B8" s="30"/>
      <c r="C8" s="30"/>
      <c r="D8" s="30"/>
      <c r="F8" s="28"/>
      <c r="G8" s="42" t="s">
        <v>33</v>
      </c>
      <c r="H8" s="59">
        <v>230</v>
      </c>
      <c r="I8" s="64"/>
      <c r="N8" s="62" t="s">
        <v>71</v>
      </c>
    </row>
    <row r="9" spans="2:14" x14ac:dyDescent="0.25">
      <c r="B9" s="30"/>
      <c r="C9" s="30"/>
      <c r="D9" s="30"/>
      <c r="F9" s="28"/>
      <c r="G9" s="42" t="s">
        <v>60</v>
      </c>
      <c r="H9" s="59">
        <v>75.599999999999994</v>
      </c>
      <c r="I9" s="64"/>
      <c r="N9" s="63">
        <v>65.900000000000006</v>
      </c>
    </row>
    <row r="10" spans="2:14" x14ac:dyDescent="0.25">
      <c r="B10" s="30"/>
      <c r="C10" s="30"/>
      <c r="D10" s="30"/>
      <c r="F10" s="28"/>
      <c r="G10" s="42" t="s">
        <v>90</v>
      </c>
      <c r="H10" s="59">
        <v>100</v>
      </c>
      <c r="I10" s="64"/>
      <c r="N10" s="63">
        <v>54.4</v>
      </c>
    </row>
    <row r="11" spans="2:14" x14ac:dyDescent="0.25">
      <c r="B11" s="30"/>
      <c r="C11" s="30"/>
      <c r="D11" s="30"/>
      <c r="F11" s="28"/>
      <c r="G11" s="42"/>
      <c r="H11" s="59"/>
      <c r="N11" s="63">
        <v>184.38</v>
      </c>
    </row>
    <row r="12" spans="2:14" x14ac:dyDescent="0.25">
      <c r="B12" s="30"/>
      <c r="C12" s="30"/>
      <c r="D12" s="30"/>
      <c r="F12" s="28"/>
      <c r="G12" s="42"/>
      <c r="H12" s="59"/>
      <c r="N12" s="63">
        <v>75</v>
      </c>
    </row>
    <row r="13" spans="2:14" hidden="1" x14ac:dyDescent="0.25">
      <c r="B13" s="30"/>
      <c r="C13" s="30"/>
      <c r="D13" s="30"/>
      <c r="F13" s="28"/>
      <c r="G13" s="42"/>
      <c r="H13" s="38"/>
      <c r="N13" s="63"/>
    </row>
    <row r="14" spans="2:14" hidden="1" x14ac:dyDescent="0.25">
      <c r="B14" s="30"/>
      <c r="C14" s="30"/>
      <c r="D14" s="30"/>
      <c r="F14" s="28"/>
      <c r="G14" s="24"/>
      <c r="H14" s="38"/>
      <c r="N14" s="63"/>
    </row>
    <row r="15" spans="2:14" hidden="1" x14ac:dyDescent="0.25">
      <c r="B15" s="30"/>
      <c r="C15" s="30"/>
      <c r="D15" s="30"/>
      <c r="F15" s="28"/>
      <c r="G15" s="24"/>
      <c r="H15" s="38"/>
      <c r="N15" s="63"/>
    </row>
    <row r="16" spans="2:14" x14ac:dyDescent="0.25">
      <c r="C16" s="30"/>
      <c r="D16" s="30"/>
      <c r="F16" s="28"/>
      <c r="G16" s="24"/>
      <c r="H16" s="38"/>
      <c r="N16" s="63">
        <v>108.75</v>
      </c>
    </row>
    <row r="17" spans="3:18" x14ac:dyDescent="0.25">
      <c r="C17" s="30"/>
      <c r="D17" s="30"/>
      <c r="F17" s="28" t="s">
        <v>168</v>
      </c>
      <c r="G17" s="24" t="s">
        <v>106</v>
      </c>
      <c r="H17" s="41">
        <v>29.1</v>
      </c>
      <c r="I17" s="64"/>
      <c r="N17" s="63">
        <v>234.57</v>
      </c>
    </row>
    <row r="18" spans="3:18" x14ac:dyDescent="0.25">
      <c r="C18" s="30"/>
      <c r="D18" s="30"/>
      <c r="F18" s="28" t="s">
        <v>169</v>
      </c>
      <c r="G18" s="24" t="s">
        <v>96</v>
      </c>
      <c r="H18" s="38">
        <v>257.25</v>
      </c>
      <c r="I18" s="64"/>
      <c r="N18" s="63">
        <v>73.59</v>
      </c>
    </row>
    <row r="19" spans="3:18" x14ac:dyDescent="0.25">
      <c r="C19" s="30"/>
      <c r="D19" s="30"/>
      <c r="F19" s="28" t="s">
        <v>161</v>
      </c>
      <c r="G19" s="24" t="s">
        <v>112</v>
      </c>
      <c r="H19" s="38">
        <v>96.8</v>
      </c>
      <c r="I19" s="64"/>
      <c r="N19" s="63">
        <v>11.7</v>
      </c>
    </row>
    <row r="20" spans="3:18" x14ac:dyDescent="0.25">
      <c r="C20" s="30"/>
      <c r="D20" s="30"/>
      <c r="F20" s="28" t="s">
        <v>73</v>
      </c>
      <c r="G20" s="24" t="s">
        <v>145</v>
      </c>
      <c r="H20" s="38">
        <v>48.12</v>
      </c>
      <c r="I20" s="64"/>
      <c r="N20" s="63">
        <v>11.5</v>
      </c>
    </row>
    <row r="21" spans="3:18" x14ac:dyDescent="0.25">
      <c r="C21" s="30"/>
      <c r="D21" s="30"/>
      <c r="F21" s="28" t="s">
        <v>72</v>
      </c>
      <c r="G21" s="24" t="s">
        <v>123</v>
      </c>
      <c r="H21" s="38">
        <v>148.16</v>
      </c>
      <c r="I21" s="64"/>
      <c r="N21" s="63">
        <v>96.49</v>
      </c>
    </row>
    <row r="22" spans="3:18" x14ac:dyDescent="0.25">
      <c r="C22" s="30"/>
      <c r="D22" s="30"/>
      <c r="F22" s="28" t="s">
        <v>72</v>
      </c>
      <c r="G22" s="24" t="s">
        <v>126</v>
      </c>
      <c r="H22" s="38">
        <v>97.9</v>
      </c>
      <c r="I22" s="64"/>
      <c r="N22" s="63"/>
    </row>
    <row r="23" spans="3:18" x14ac:dyDescent="0.25">
      <c r="C23" s="30"/>
      <c r="D23" s="30"/>
      <c r="F23" s="28" t="s">
        <v>74</v>
      </c>
      <c r="G23" s="24" t="s">
        <v>166</v>
      </c>
      <c r="H23" s="38">
        <v>117.95</v>
      </c>
      <c r="I23" s="64"/>
      <c r="R23" s="49"/>
    </row>
    <row r="24" spans="3:18" x14ac:dyDescent="0.25">
      <c r="C24" s="30"/>
      <c r="D24" s="30"/>
      <c r="F24" s="28"/>
      <c r="G24" s="60" t="s">
        <v>54</v>
      </c>
      <c r="H24" s="59">
        <v>426.17</v>
      </c>
      <c r="I24" s="64"/>
    </row>
    <row r="25" spans="3:18" x14ac:dyDescent="0.25">
      <c r="C25" s="30"/>
      <c r="D25" s="30"/>
      <c r="F25" s="28"/>
      <c r="G25" s="60" t="s">
        <v>164</v>
      </c>
      <c r="H25" s="59">
        <v>152.75</v>
      </c>
      <c r="I25" s="64"/>
      <c r="P25" s="49"/>
    </row>
    <row r="26" spans="3:18" x14ac:dyDescent="0.25">
      <c r="C26" s="30"/>
      <c r="D26" s="30"/>
      <c r="F26" s="28"/>
      <c r="G26" s="60" t="s">
        <v>165</v>
      </c>
      <c r="H26" s="59">
        <v>292.76</v>
      </c>
      <c r="I26" s="64"/>
    </row>
    <row r="27" spans="3:18" x14ac:dyDescent="0.25">
      <c r="C27" s="30"/>
      <c r="D27" s="30"/>
      <c r="F27" s="28"/>
      <c r="G27" s="60" t="s">
        <v>167</v>
      </c>
      <c r="H27" s="59">
        <v>54</v>
      </c>
      <c r="I27" s="64"/>
    </row>
    <row r="28" spans="3:18" x14ac:dyDescent="0.25">
      <c r="C28" s="30"/>
      <c r="D28" s="30"/>
      <c r="F28" s="28"/>
      <c r="G28" s="60" t="s">
        <v>136</v>
      </c>
      <c r="H28" s="59">
        <v>2247.3200000000002</v>
      </c>
      <c r="I28" s="64"/>
    </row>
    <row r="29" spans="3:18" x14ac:dyDescent="0.25">
      <c r="C29" s="30"/>
      <c r="D29" s="30"/>
      <c r="F29" s="28"/>
      <c r="G29" s="60" t="s">
        <v>135</v>
      </c>
      <c r="H29" s="59">
        <v>349.36</v>
      </c>
      <c r="I29" s="64"/>
    </row>
    <row r="30" spans="3:18" ht="17.25" x14ac:dyDescent="0.4">
      <c r="C30" s="30"/>
      <c r="D30" s="30"/>
      <c r="F30" s="1"/>
      <c r="G30" s="24"/>
      <c r="H30" s="47"/>
      <c r="N30" s="20">
        <f>SUM(N9:N29)</f>
        <v>916.28000000000009</v>
      </c>
    </row>
    <row r="31" spans="3:18" x14ac:dyDescent="0.25">
      <c r="C31" s="30"/>
      <c r="D31" s="30"/>
      <c r="G31" s="1"/>
      <c r="H31" s="39">
        <f>SUM(H5:H30)</f>
        <v>5333.2400000000007</v>
      </c>
    </row>
    <row r="32" spans="3:18" x14ac:dyDescent="0.25">
      <c r="C32" s="30"/>
      <c r="D32" s="30"/>
      <c r="H32" s="40"/>
    </row>
    <row r="33" spans="3:8" x14ac:dyDescent="0.25">
      <c r="C33" s="30"/>
      <c r="D33" s="30"/>
      <c r="H33" s="40"/>
    </row>
    <row r="34" spans="3:8" x14ac:dyDescent="0.25">
      <c r="C34" s="30"/>
      <c r="D34" s="30"/>
      <c r="G34" s="28"/>
      <c r="H34" s="39"/>
    </row>
    <row r="35" spans="3:8" x14ac:dyDescent="0.25">
      <c r="C35" s="30"/>
      <c r="D35" s="30"/>
      <c r="G35" s="28" t="s">
        <v>47</v>
      </c>
      <c r="H35" s="39">
        <f>D6</f>
        <v>4100</v>
      </c>
    </row>
    <row r="36" spans="3:8" x14ac:dyDescent="0.25">
      <c r="C36" s="30"/>
      <c r="D36" s="30"/>
      <c r="G36" s="28" t="s">
        <v>71</v>
      </c>
      <c r="H36" s="39">
        <v>916.28</v>
      </c>
    </row>
    <row r="37" spans="3:8" x14ac:dyDescent="0.25">
      <c r="C37" s="30"/>
      <c r="D37" s="30"/>
      <c r="G37" s="28" t="s">
        <v>152</v>
      </c>
      <c r="H37" s="39">
        <v>386</v>
      </c>
    </row>
    <row r="38" spans="3:8" x14ac:dyDescent="0.25">
      <c r="C38" s="30"/>
      <c r="D38" s="30"/>
      <c r="G38" s="28" t="s">
        <v>48</v>
      </c>
      <c r="H38" s="39">
        <f>(H31-H37-H36)</f>
        <v>4030.9600000000009</v>
      </c>
    </row>
    <row r="39" spans="3:8" x14ac:dyDescent="0.25">
      <c r="C39" s="30"/>
      <c r="D39" s="30"/>
      <c r="G39" s="28" t="s">
        <v>89</v>
      </c>
      <c r="H39" s="39">
        <f>H35-H38</f>
        <v>69.039999999999054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8B7C-13AE-4DF1-AB9E-6505D84580C6}">
  <dimension ref="C3:J40"/>
  <sheetViews>
    <sheetView workbookViewId="0">
      <selection activeCell="I38" sqref="I38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</cols>
  <sheetData>
    <row r="3" spans="3:10" x14ac:dyDescent="0.25">
      <c r="C3" s="87" t="s">
        <v>22</v>
      </c>
      <c r="D3" s="87"/>
      <c r="E3" s="87"/>
      <c r="F3" s="87"/>
      <c r="G3" s="87"/>
      <c r="H3" s="87"/>
      <c r="I3" s="87"/>
    </row>
    <row r="4" spans="3:10" x14ac:dyDescent="0.25">
      <c r="C4" s="87"/>
      <c r="D4" s="87"/>
      <c r="E4" s="87"/>
      <c r="F4" s="87"/>
      <c r="G4" s="87"/>
      <c r="H4" s="87"/>
      <c r="I4" s="87"/>
    </row>
    <row r="5" spans="3:10" x14ac:dyDescent="0.25">
      <c r="C5" s="88" t="s">
        <v>24</v>
      </c>
      <c r="D5" s="88"/>
      <c r="E5" s="88"/>
      <c r="G5" s="92" t="s">
        <v>25</v>
      </c>
      <c r="H5" s="92"/>
      <c r="I5" s="92"/>
    </row>
    <row r="6" spans="3:10" x14ac:dyDescent="0.25">
      <c r="C6" s="89" t="s">
        <v>26</v>
      </c>
      <c r="D6" s="90"/>
      <c r="E6" s="91"/>
      <c r="G6" s="89"/>
      <c r="H6" s="90"/>
      <c r="I6" s="91"/>
    </row>
    <row r="7" spans="3:10" x14ac:dyDescent="0.25">
      <c r="C7" s="10" t="s">
        <v>27</v>
      </c>
      <c r="D7" s="10"/>
      <c r="E7" s="38">
        <v>5000</v>
      </c>
      <c r="G7" s="28"/>
      <c r="H7" s="42" t="s">
        <v>29</v>
      </c>
      <c r="I7" s="59">
        <v>281</v>
      </c>
      <c r="J7" s="65"/>
    </row>
    <row r="8" spans="3:10" x14ac:dyDescent="0.25">
      <c r="E8" s="40"/>
      <c r="G8" s="28"/>
      <c r="H8" s="42" t="s">
        <v>31</v>
      </c>
      <c r="I8" s="59">
        <v>305.22000000000003</v>
      </c>
      <c r="J8" s="65"/>
    </row>
    <row r="9" spans="3:10" x14ac:dyDescent="0.25">
      <c r="C9" s="30"/>
      <c r="D9" s="30"/>
      <c r="E9" s="30"/>
      <c r="G9" s="28"/>
      <c r="H9" s="42" t="s">
        <v>33</v>
      </c>
      <c r="I9" s="59">
        <v>230</v>
      </c>
      <c r="J9" s="65"/>
    </row>
    <row r="10" spans="3:10" x14ac:dyDescent="0.25">
      <c r="C10" s="30"/>
      <c r="D10" s="30"/>
      <c r="E10" s="30"/>
      <c r="G10" s="28"/>
      <c r="H10" s="42" t="s">
        <v>60</v>
      </c>
      <c r="I10" s="59">
        <v>75.900000000000006</v>
      </c>
      <c r="J10" s="65"/>
    </row>
    <row r="11" spans="3:10" x14ac:dyDescent="0.25">
      <c r="C11" s="30"/>
      <c r="D11" s="30"/>
      <c r="E11" s="30"/>
      <c r="G11" s="28"/>
      <c r="H11" s="42" t="s">
        <v>90</v>
      </c>
      <c r="I11" s="59">
        <v>300</v>
      </c>
      <c r="J11" s="65"/>
    </row>
    <row r="12" spans="3:10" x14ac:dyDescent="0.25">
      <c r="C12" s="30"/>
      <c r="D12" s="30"/>
      <c r="E12" s="30"/>
      <c r="G12" s="28"/>
      <c r="H12" s="42"/>
      <c r="I12" s="59"/>
    </row>
    <row r="13" spans="3:10" hidden="1" x14ac:dyDescent="0.25">
      <c r="C13" s="30"/>
      <c r="D13" s="30"/>
      <c r="E13" s="30"/>
      <c r="G13" s="28"/>
      <c r="H13" s="42"/>
      <c r="I13" s="59"/>
    </row>
    <row r="14" spans="3:10" hidden="1" x14ac:dyDescent="0.25">
      <c r="C14" s="30"/>
      <c r="D14" s="30"/>
      <c r="E14" s="30"/>
      <c r="G14" s="28"/>
      <c r="H14" s="42"/>
      <c r="I14" s="38"/>
    </row>
    <row r="15" spans="3:10" hidden="1" x14ac:dyDescent="0.25">
      <c r="C15" s="30"/>
      <c r="D15" s="30"/>
      <c r="E15" s="30"/>
      <c r="G15" s="28"/>
      <c r="H15" s="24"/>
      <c r="I15" s="38"/>
    </row>
    <row r="16" spans="3:10" hidden="1" x14ac:dyDescent="0.25">
      <c r="C16" s="30"/>
      <c r="D16" s="30"/>
      <c r="E16" s="30"/>
      <c r="G16" s="28"/>
      <c r="H16" s="24"/>
      <c r="I16" s="38"/>
    </row>
    <row r="17" spans="4:10" hidden="1" x14ac:dyDescent="0.25">
      <c r="D17" s="30"/>
      <c r="E17" s="30"/>
      <c r="G17" s="28"/>
      <c r="H17" s="24"/>
      <c r="I17" s="38"/>
    </row>
    <row r="18" spans="4:10" x14ac:dyDescent="0.25">
      <c r="D18" s="30"/>
      <c r="E18" s="30"/>
      <c r="G18" s="28" t="s">
        <v>170</v>
      </c>
      <c r="H18" s="24" t="s">
        <v>106</v>
      </c>
      <c r="I18" s="41">
        <v>29.1</v>
      </c>
      <c r="J18" s="65"/>
    </row>
    <row r="19" spans="4:10" x14ac:dyDescent="0.25">
      <c r="D19" s="30"/>
      <c r="E19" s="30"/>
      <c r="G19" s="28" t="s">
        <v>171</v>
      </c>
      <c r="H19" s="24" t="s">
        <v>96</v>
      </c>
      <c r="I19" s="38">
        <v>257.25</v>
      </c>
      <c r="J19" s="65"/>
    </row>
    <row r="20" spans="4:10" x14ac:dyDescent="0.25">
      <c r="D20" s="30"/>
      <c r="E20" s="30"/>
      <c r="G20" s="28" t="s">
        <v>163</v>
      </c>
      <c r="H20" s="24" t="s">
        <v>112</v>
      </c>
      <c r="I20" s="38">
        <v>96.8</v>
      </c>
      <c r="J20" s="65"/>
    </row>
    <row r="21" spans="4:10" x14ac:dyDescent="0.25">
      <c r="D21" s="30"/>
      <c r="E21" s="30"/>
      <c r="G21" s="28" t="s">
        <v>37</v>
      </c>
      <c r="H21" s="24" t="s">
        <v>145</v>
      </c>
      <c r="I21" s="38">
        <v>48.12</v>
      </c>
      <c r="J21" s="65"/>
    </row>
    <row r="22" spans="4:10" hidden="1" x14ac:dyDescent="0.25">
      <c r="D22" s="30"/>
      <c r="E22" s="30"/>
      <c r="G22" s="28"/>
      <c r="H22" s="24"/>
      <c r="I22" s="38"/>
    </row>
    <row r="23" spans="4:10" hidden="1" x14ac:dyDescent="0.25">
      <c r="D23" s="30"/>
      <c r="E23" s="30"/>
      <c r="G23" s="28"/>
      <c r="H23" s="24"/>
      <c r="I23" s="38"/>
    </row>
    <row r="24" spans="4:10" x14ac:dyDescent="0.25">
      <c r="D24" s="30"/>
      <c r="E24" s="30"/>
      <c r="G24" s="28" t="s">
        <v>78</v>
      </c>
      <c r="H24" s="24" t="s">
        <v>166</v>
      </c>
      <c r="I24" s="38">
        <v>117.95</v>
      </c>
      <c r="J24" s="65"/>
    </row>
    <row r="25" spans="4:10" x14ac:dyDescent="0.25">
      <c r="D25" s="30"/>
      <c r="E25" s="30"/>
      <c r="G25" s="28"/>
      <c r="H25" s="60" t="s">
        <v>54</v>
      </c>
      <c r="I25" s="59">
        <v>330.26</v>
      </c>
      <c r="J25" s="65"/>
    </row>
    <row r="26" spans="4:10" x14ac:dyDescent="0.25">
      <c r="D26" s="30"/>
      <c r="E26" s="30"/>
      <c r="G26" s="28"/>
      <c r="H26" s="60" t="s">
        <v>164</v>
      </c>
      <c r="I26" s="59">
        <v>54.7</v>
      </c>
      <c r="J26" s="65"/>
    </row>
    <row r="27" spans="4:10" x14ac:dyDescent="0.25">
      <c r="D27" s="30"/>
      <c r="E27" s="30"/>
      <c r="G27" s="28"/>
      <c r="H27" s="60" t="s">
        <v>165</v>
      </c>
      <c r="I27" s="59">
        <v>223.94</v>
      </c>
      <c r="J27" s="65"/>
    </row>
    <row r="28" spans="4:10" x14ac:dyDescent="0.25">
      <c r="D28" s="30"/>
      <c r="E28" s="30"/>
      <c r="G28" s="28"/>
      <c r="H28" s="60" t="s">
        <v>167</v>
      </c>
      <c r="I28" s="59">
        <v>54</v>
      </c>
      <c r="J28" s="65"/>
    </row>
    <row r="29" spans="4:10" x14ac:dyDescent="0.25">
      <c r="D29" s="30"/>
      <c r="E29" s="30"/>
      <c r="G29" s="28"/>
      <c r="H29" s="60" t="s">
        <v>136</v>
      </c>
      <c r="I29" s="59">
        <v>2324.42</v>
      </c>
      <c r="J29" s="65"/>
    </row>
    <row r="30" spans="4:10" x14ac:dyDescent="0.25">
      <c r="D30" s="30"/>
      <c r="E30" s="30"/>
      <c r="G30" s="28"/>
      <c r="H30" s="60" t="s">
        <v>135</v>
      </c>
      <c r="I30" s="59">
        <v>722.66</v>
      </c>
      <c r="J30" s="65"/>
    </row>
    <row r="31" spans="4:10" ht="17.25" x14ac:dyDescent="0.4">
      <c r="D31" s="30"/>
      <c r="E31" s="30"/>
      <c r="G31" s="1"/>
      <c r="H31" s="24"/>
      <c r="I31" s="47"/>
    </row>
    <row r="32" spans="4:10" x14ac:dyDescent="0.25">
      <c r="D32" s="30"/>
      <c r="E32" s="30"/>
      <c r="H32" s="1"/>
      <c r="I32" s="39">
        <f>SUM(I6:I31)</f>
        <v>5451.32</v>
      </c>
    </row>
    <row r="33" spans="4:9" x14ac:dyDescent="0.25">
      <c r="D33" s="30"/>
      <c r="E33" s="30"/>
      <c r="I33" s="40"/>
    </row>
    <row r="34" spans="4:9" x14ac:dyDescent="0.25">
      <c r="D34" s="30"/>
      <c r="E34" s="30"/>
      <c r="I34" s="40"/>
    </row>
    <row r="35" spans="4:9" x14ac:dyDescent="0.25">
      <c r="D35" s="30"/>
      <c r="E35" s="30"/>
      <c r="H35" s="28"/>
      <c r="I35" s="39"/>
    </row>
    <row r="36" spans="4:9" x14ac:dyDescent="0.25">
      <c r="D36" s="30"/>
      <c r="E36" s="30"/>
      <c r="H36" s="28" t="s">
        <v>47</v>
      </c>
      <c r="I36" s="39">
        <f>E7</f>
        <v>5000</v>
      </c>
    </row>
    <row r="37" spans="4:9" x14ac:dyDescent="0.25">
      <c r="D37" s="30"/>
      <c r="E37" s="30"/>
      <c r="H37" s="28" t="s">
        <v>71</v>
      </c>
      <c r="I37" s="39">
        <v>650</v>
      </c>
    </row>
    <row r="38" spans="4:9" x14ac:dyDescent="0.25">
      <c r="D38" s="30"/>
      <c r="E38" s="30"/>
      <c r="H38" s="28" t="s">
        <v>152</v>
      </c>
      <c r="I38" s="39">
        <v>151.75</v>
      </c>
    </row>
    <row r="39" spans="4:9" x14ac:dyDescent="0.25">
      <c r="D39" s="30"/>
      <c r="E39" s="30"/>
      <c r="H39" s="28" t="s">
        <v>48</v>
      </c>
      <c r="I39" s="39">
        <f>(I32-I38-I37)</f>
        <v>4649.57</v>
      </c>
    </row>
    <row r="40" spans="4:9" x14ac:dyDescent="0.25">
      <c r="D40" s="30"/>
      <c r="E40" s="30"/>
      <c r="H40" s="28" t="s">
        <v>89</v>
      </c>
      <c r="I40" s="39">
        <f>I36-I39</f>
        <v>350.43000000000029</v>
      </c>
    </row>
  </sheetData>
  <mergeCells count="5"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87" t="s">
        <v>22</v>
      </c>
      <c r="B2" s="87"/>
      <c r="C2" s="87"/>
      <c r="D2" s="87"/>
      <c r="E2" s="87"/>
      <c r="F2" s="87"/>
      <c r="G2" s="87"/>
    </row>
    <row r="3" spans="1:20" x14ac:dyDescent="0.25">
      <c r="A3" s="87"/>
      <c r="B3" s="87"/>
      <c r="C3" s="87"/>
      <c r="D3" s="87"/>
      <c r="E3" s="87"/>
      <c r="F3" s="87"/>
      <c r="G3" s="87"/>
      <c r="K3" s="87" t="s">
        <v>23</v>
      </c>
      <c r="L3" s="87"/>
      <c r="M3" s="87"/>
      <c r="N3" s="87"/>
    </row>
    <row r="4" spans="1:20" x14ac:dyDescent="0.25">
      <c r="A4" s="88" t="s">
        <v>24</v>
      </c>
      <c r="B4" s="88"/>
      <c r="C4" s="88"/>
      <c r="E4" s="88" t="s">
        <v>25</v>
      </c>
      <c r="F4" s="88"/>
      <c r="G4" s="88"/>
    </row>
    <row r="5" spans="1:20" x14ac:dyDescent="0.25">
      <c r="A5" s="89" t="s">
        <v>26</v>
      </c>
      <c r="B5" s="90"/>
      <c r="C5" s="91"/>
      <c r="E5" s="89"/>
      <c r="F5" s="90"/>
      <c r="G5" s="91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31FE-AEB2-43A8-BDDB-D8874A924C2D}">
  <dimension ref="B3:M41"/>
  <sheetViews>
    <sheetView workbookViewId="0">
      <selection activeCell="O16" sqref="O1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2" max="12" width="10.5703125" bestFit="1" customWidth="1"/>
  </cols>
  <sheetData>
    <row r="3" spans="2:9" x14ac:dyDescent="0.25">
      <c r="B3" s="87" t="s">
        <v>22</v>
      </c>
      <c r="C3" s="87"/>
      <c r="D3" s="87"/>
      <c r="E3" s="87"/>
      <c r="F3" s="87"/>
      <c r="G3" s="87"/>
      <c r="H3" s="87"/>
    </row>
    <row r="4" spans="2:9" x14ac:dyDescent="0.25">
      <c r="B4" s="87"/>
      <c r="C4" s="87"/>
      <c r="D4" s="87"/>
      <c r="E4" s="87"/>
      <c r="F4" s="87"/>
      <c r="G4" s="87"/>
      <c r="H4" s="87"/>
    </row>
    <row r="5" spans="2:9" x14ac:dyDescent="0.25">
      <c r="B5" s="88" t="s">
        <v>24</v>
      </c>
      <c r="C5" s="88"/>
      <c r="D5" s="88"/>
      <c r="F5" s="92" t="s">
        <v>25</v>
      </c>
      <c r="G5" s="92"/>
      <c r="H5" s="92"/>
    </row>
    <row r="6" spans="2:9" x14ac:dyDescent="0.25">
      <c r="B6" s="89" t="s">
        <v>26</v>
      </c>
      <c r="C6" s="90"/>
      <c r="D6" s="91"/>
      <c r="F6" s="89"/>
      <c r="G6" s="90"/>
      <c r="H6" s="91"/>
    </row>
    <row r="7" spans="2:9" x14ac:dyDescent="0.25">
      <c r="B7" s="10" t="s">
        <v>27</v>
      </c>
      <c r="C7" s="10"/>
      <c r="D7" s="38">
        <v>4750</v>
      </c>
      <c r="F7" s="28"/>
      <c r="G7" s="42" t="s">
        <v>29</v>
      </c>
      <c r="H7" s="59">
        <v>281</v>
      </c>
      <c r="I7" s="61"/>
    </row>
    <row r="8" spans="2:9" x14ac:dyDescent="0.25">
      <c r="D8" s="40"/>
      <c r="F8" s="28"/>
      <c r="G8" s="42" t="s">
        <v>31</v>
      </c>
      <c r="H8" s="59">
        <v>290</v>
      </c>
      <c r="I8" s="61"/>
    </row>
    <row r="9" spans="2:9" x14ac:dyDescent="0.25">
      <c r="B9" s="30"/>
      <c r="C9" s="30"/>
      <c r="D9" s="30"/>
      <c r="F9" s="28"/>
      <c r="G9" s="42" t="s">
        <v>33</v>
      </c>
      <c r="H9" s="59">
        <v>230</v>
      </c>
      <c r="I9" s="61"/>
    </row>
    <row r="10" spans="2:9" x14ac:dyDescent="0.25">
      <c r="B10" s="30"/>
      <c r="C10" s="30"/>
      <c r="D10" s="30"/>
      <c r="F10" s="28"/>
      <c r="G10" s="42" t="s">
        <v>60</v>
      </c>
      <c r="H10" s="59">
        <v>75.900000000000006</v>
      </c>
      <c r="I10" s="61"/>
    </row>
    <row r="11" spans="2:9" x14ac:dyDescent="0.25">
      <c r="B11" s="30"/>
      <c r="C11" s="30"/>
      <c r="D11" s="30"/>
      <c r="F11" s="28"/>
      <c r="G11" s="42" t="s">
        <v>90</v>
      </c>
      <c r="H11" s="59">
        <v>350</v>
      </c>
    </row>
    <row r="12" spans="2:9" x14ac:dyDescent="0.25">
      <c r="B12" s="30"/>
      <c r="C12" s="30"/>
      <c r="D12" s="30"/>
      <c r="F12" s="28"/>
      <c r="G12" s="42"/>
      <c r="H12" s="59"/>
    </row>
    <row r="13" spans="2:9" hidden="1" x14ac:dyDescent="0.25">
      <c r="B13" s="30"/>
      <c r="C13" s="30"/>
      <c r="D13" s="30"/>
      <c r="F13" s="28"/>
      <c r="G13" s="42"/>
      <c r="H13" s="59"/>
    </row>
    <row r="14" spans="2:9" hidden="1" x14ac:dyDescent="0.25">
      <c r="B14" s="30"/>
      <c r="C14" s="30"/>
      <c r="D14" s="30"/>
      <c r="F14" s="28"/>
      <c r="G14" s="42"/>
      <c r="H14" s="38"/>
    </row>
    <row r="15" spans="2:9" hidden="1" x14ac:dyDescent="0.25">
      <c r="B15" s="30"/>
      <c r="C15" s="30"/>
      <c r="D15" s="30"/>
      <c r="F15" s="28"/>
      <c r="G15" s="24"/>
      <c r="H15" s="38"/>
    </row>
    <row r="16" spans="2:9" x14ac:dyDescent="0.25">
      <c r="B16" s="30"/>
      <c r="C16" s="30"/>
      <c r="D16" s="30"/>
      <c r="F16" s="28"/>
      <c r="G16" s="24"/>
      <c r="H16" s="38"/>
    </row>
    <row r="17" spans="3:13" x14ac:dyDescent="0.25">
      <c r="C17" s="30"/>
      <c r="D17" s="30"/>
      <c r="F17" s="28"/>
      <c r="G17" s="24"/>
      <c r="H17" s="38"/>
    </row>
    <row r="18" spans="3:13" x14ac:dyDescent="0.25">
      <c r="C18" s="30"/>
      <c r="D18" s="30"/>
      <c r="F18" s="28" t="s">
        <v>172</v>
      </c>
      <c r="G18" s="24" t="s">
        <v>106</v>
      </c>
      <c r="H18" s="41">
        <v>29.1</v>
      </c>
      <c r="I18" s="61"/>
    </row>
    <row r="19" spans="3:13" x14ac:dyDescent="0.25">
      <c r="C19" s="30"/>
      <c r="D19" s="30"/>
      <c r="F19" s="28" t="s">
        <v>173</v>
      </c>
      <c r="G19" s="24" t="s">
        <v>96</v>
      </c>
      <c r="H19" s="38">
        <v>257.25</v>
      </c>
      <c r="I19" s="61"/>
    </row>
    <row r="20" spans="3:13" x14ac:dyDescent="0.25">
      <c r="C20" s="30"/>
      <c r="D20" s="30"/>
      <c r="F20" s="28" t="s">
        <v>169</v>
      </c>
      <c r="G20" s="24" t="s">
        <v>112</v>
      </c>
      <c r="H20" s="38">
        <v>96.8</v>
      </c>
      <c r="I20" s="61"/>
    </row>
    <row r="21" spans="3:13" x14ac:dyDescent="0.25">
      <c r="C21" s="30"/>
      <c r="D21" s="30"/>
      <c r="F21" s="28" t="s">
        <v>52</v>
      </c>
      <c r="G21" s="24" t="s">
        <v>145</v>
      </c>
      <c r="H21" s="38">
        <v>48.12</v>
      </c>
      <c r="I21" s="61"/>
      <c r="M21" s="49"/>
    </row>
    <row r="22" spans="3:13" hidden="1" x14ac:dyDescent="0.25">
      <c r="C22" s="30"/>
      <c r="D22" s="30"/>
      <c r="F22" s="28"/>
      <c r="G22" s="24"/>
      <c r="H22" s="38"/>
    </row>
    <row r="23" spans="3:13" hidden="1" x14ac:dyDescent="0.25">
      <c r="C23" s="30"/>
      <c r="D23" s="30"/>
      <c r="F23" s="28"/>
      <c r="G23" s="24"/>
      <c r="H23" s="38"/>
    </row>
    <row r="24" spans="3:13" x14ac:dyDescent="0.25">
      <c r="C24" s="30"/>
      <c r="D24" s="30"/>
      <c r="F24" s="28" t="s">
        <v>85</v>
      </c>
      <c r="G24" s="24" t="s">
        <v>166</v>
      </c>
      <c r="H24" s="38">
        <v>117.95</v>
      </c>
      <c r="I24" s="61"/>
    </row>
    <row r="25" spans="3:13" x14ac:dyDescent="0.25">
      <c r="C25" s="30"/>
      <c r="D25" s="30"/>
      <c r="F25" s="28"/>
      <c r="G25" s="60" t="s">
        <v>54</v>
      </c>
      <c r="H25" s="59">
        <v>355.98</v>
      </c>
      <c r="I25" s="61"/>
    </row>
    <row r="26" spans="3:13" x14ac:dyDescent="0.25">
      <c r="C26" s="30"/>
      <c r="D26" s="30"/>
      <c r="F26" s="28"/>
      <c r="G26" s="60" t="s">
        <v>164</v>
      </c>
      <c r="H26" s="59">
        <v>499.42</v>
      </c>
      <c r="I26" s="61"/>
    </row>
    <row r="27" spans="3:13" x14ac:dyDescent="0.25">
      <c r="C27" s="30"/>
      <c r="D27" s="30"/>
      <c r="F27" s="28"/>
      <c r="G27" s="60" t="s">
        <v>174</v>
      </c>
      <c r="H27" s="59">
        <v>92</v>
      </c>
      <c r="I27" s="61"/>
    </row>
    <row r="28" spans="3:13" x14ac:dyDescent="0.25">
      <c r="C28" s="30"/>
      <c r="D28" s="30"/>
      <c r="F28" s="28"/>
      <c r="G28" s="60" t="s">
        <v>165</v>
      </c>
      <c r="H28" s="59">
        <v>346.66</v>
      </c>
      <c r="I28" s="61"/>
    </row>
    <row r="29" spans="3:13" x14ac:dyDescent="0.25">
      <c r="C29" s="30"/>
      <c r="D29" s="30"/>
      <c r="F29" s="28"/>
      <c r="G29" s="60" t="s">
        <v>167</v>
      </c>
      <c r="H29" s="59">
        <v>54</v>
      </c>
      <c r="I29" s="61"/>
    </row>
    <row r="30" spans="3:13" x14ac:dyDescent="0.25">
      <c r="C30" s="30"/>
      <c r="D30" s="30"/>
      <c r="F30" s="28"/>
      <c r="G30" s="60" t="s">
        <v>136</v>
      </c>
      <c r="H30" s="59">
        <v>1720.88</v>
      </c>
      <c r="I30" s="61"/>
    </row>
    <row r="31" spans="3:13" x14ac:dyDescent="0.25">
      <c r="C31" s="30"/>
      <c r="D31" s="30"/>
      <c r="F31" s="28"/>
      <c r="G31" s="60" t="s">
        <v>135</v>
      </c>
      <c r="H31" s="59">
        <v>566.30999999999995</v>
      </c>
      <c r="I31" s="61"/>
    </row>
    <row r="32" spans="3:13" ht="17.25" x14ac:dyDescent="0.4">
      <c r="C32" s="30"/>
      <c r="D32" s="30"/>
      <c r="F32" s="1"/>
      <c r="G32" s="24"/>
      <c r="H32" s="47"/>
    </row>
    <row r="33" spans="3:8" x14ac:dyDescent="0.25">
      <c r="C33" s="30"/>
      <c r="D33" s="30"/>
      <c r="G33" s="1"/>
      <c r="H33" s="39">
        <f>SUM(H6:H32)</f>
        <v>5411.369999999999</v>
      </c>
    </row>
    <row r="34" spans="3:8" x14ac:dyDescent="0.25">
      <c r="C34" s="30"/>
      <c r="D34" s="30"/>
      <c r="H34" s="40"/>
    </row>
    <row r="35" spans="3:8" x14ac:dyDescent="0.25">
      <c r="C35" s="30"/>
      <c r="D35" s="30"/>
      <c r="H35" s="40"/>
    </row>
    <row r="36" spans="3:8" x14ac:dyDescent="0.25">
      <c r="C36" s="30"/>
      <c r="D36" s="30"/>
      <c r="G36" s="28"/>
      <c r="H36" s="39"/>
    </row>
    <row r="37" spans="3:8" x14ac:dyDescent="0.25">
      <c r="C37" s="30"/>
      <c r="D37" s="30"/>
      <c r="G37" s="28" t="s">
        <v>47</v>
      </c>
      <c r="H37" s="39">
        <f>D7</f>
        <v>4750</v>
      </c>
    </row>
    <row r="38" spans="3:8" x14ac:dyDescent="0.25">
      <c r="C38" s="30"/>
      <c r="D38" s="30"/>
      <c r="G38" s="28" t="s">
        <v>71</v>
      </c>
      <c r="H38" s="39">
        <v>684.3</v>
      </c>
    </row>
    <row r="39" spans="3:8" x14ac:dyDescent="0.25">
      <c r="C39" s="30"/>
      <c r="D39" s="30"/>
      <c r="G39" s="28" t="s">
        <v>152</v>
      </c>
      <c r="H39" s="39">
        <v>355</v>
      </c>
    </row>
    <row r="40" spans="3:8" x14ac:dyDescent="0.25">
      <c r="C40" s="30"/>
      <c r="D40" s="30"/>
      <c r="G40" s="28" t="s">
        <v>48</v>
      </c>
      <c r="H40" s="39">
        <f>(H33-H39-H38)</f>
        <v>4372.0699999999988</v>
      </c>
    </row>
    <row r="41" spans="3:8" x14ac:dyDescent="0.25">
      <c r="C41" s="30"/>
      <c r="D41" s="30"/>
      <c r="G41" s="28" t="s">
        <v>89</v>
      </c>
      <c r="H41" s="39">
        <f>H37-H40</f>
        <v>377.9300000000012</v>
      </c>
    </row>
  </sheetData>
  <mergeCells count="5"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8C1E-E93A-4588-9DE5-64D0D2CA2716}">
  <dimension ref="B2:N40"/>
  <sheetViews>
    <sheetView workbookViewId="0">
      <selection activeCell="S28" sqref="S28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9" x14ac:dyDescent="0.25">
      <c r="B2" s="87" t="s">
        <v>22</v>
      </c>
      <c r="C2" s="87"/>
      <c r="D2" s="87"/>
      <c r="E2" s="87"/>
      <c r="F2" s="87"/>
      <c r="G2" s="87"/>
      <c r="H2" s="87"/>
    </row>
    <row r="3" spans="2:9" x14ac:dyDescent="0.25">
      <c r="B3" s="87"/>
      <c r="C3" s="87"/>
      <c r="D3" s="87"/>
      <c r="E3" s="87"/>
      <c r="F3" s="87"/>
      <c r="G3" s="87"/>
      <c r="H3" s="87"/>
    </row>
    <row r="4" spans="2:9" x14ac:dyDescent="0.25">
      <c r="B4" s="88" t="s">
        <v>24</v>
      </c>
      <c r="C4" s="88"/>
      <c r="D4" s="88"/>
      <c r="F4" s="92" t="s">
        <v>25</v>
      </c>
      <c r="G4" s="92"/>
      <c r="H4" s="92"/>
    </row>
    <row r="5" spans="2:9" x14ac:dyDescent="0.25">
      <c r="B5" s="89" t="s">
        <v>26</v>
      </c>
      <c r="C5" s="90"/>
      <c r="D5" s="91"/>
      <c r="F5" s="89"/>
      <c r="G5" s="90"/>
      <c r="H5" s="91"/>
    </row>
    <row r="6" spans="2:9" x14ac:dyDescent="0.25">
      <c r="B6" s="10" t="s">
        <v>27</v>
      </c>
      <c r="C6" s="10"/>
      <c r="D6" s="38">
        <v>4830</v>
      </c>
      <c r="F6" s="28"/>
      <c r="G6" s="42" t="s">
        <v>29</v>
      </c>
      <c r="H6" s="59">
        <v>350</v>
      </c>
      <c r="I6" s="65"/>
    </row>
    <row r="7" spans="2:9" x14ac:dyDescent="0.25">
      <c r="D7" s="40"/>
      <c r="F7" s="28"/>
      <c r="G7" s="42" t="s">
        <v>31</v>
      </c>
      <c r="H7" s="59">
        <v>341.43</v>
      </c>
      <c r="I7" s="65"/>
    </row>
    <row r="8" spans="2:9" x14ac:dyDescent="0.25">
      <c r="B8" s="30"/>
      <c r="C8" s="30"/>
      <c r="D8" s="30"/>
      <c r="F8" s="28"/>
      <c r="G8" s="42" t="s">
        <v>33</v>
      </c>
      <c r="H8" s="59">
        <v>230</v>
      </c>
      <c r="I8" s="65"/>
    </row>
    <row r="9" spans="2:9" x14ac:dyDescent="0.25">
      <c r="B9" s="30"/>
      <c r="C9" s="30"/>
      <c r="D9" s="30"/>
      <c r="F9" s="28"/>
      <c r="G9" s="42" t="s">
        <v>60</v>
      </c>
      <c r="H9" s="59">
        <v>75.900000000000006</v>
      </c>
      <c r="I9" s="65"/>
    </row>
    <row r="10" spans="2:9" x14ac:dyDescent="0.25">
      <c r="B10" s="30"/>
      <c r="C10" s="30"/>
      <c r="D10" s="30"/>
      <c r="F10" s="28"/>
      <c r="G10" s="42" t="s">
        <v>90</v>
      </c>
      <c r="H10" s="59">
        <v>300</v>
      </c>
    </row>
    <row r="11" spans="2:9" x14ac:dyDescent="0.25">
      <c r="B11" s="30"/>
      <c r="C11" s="30"/>
      <c r="D11" s="30"/>
      <c r="F11" s="28"/>
      <c r="G11" s="42"/>
      <c r="H11" s="59"/>
    </row>
    <row r="12" spans="2:9" x14ac:dyDescent="0.25">
      <c r="B12" s="30"/>
      <c r="C12" s="30"/>
      <c r="D12" s="30"/>
      <c r="F12" s="28"/>
      <c r="G12" s="42"/>
      <c r="H12" s="59"/>
    </row>
    <row r="13" spans="2:9" hidden="1" x14ac:dyDescent="0.25">
      <c r="B13" s="30"/>
      <c r="C13" s="30"/>
      <c r="D13" s="30"/>
      <c r="F13" s="28"/>
      <c r="G13" s="42"/>
      <c r="H13" s="38"/>
    </row>
    <row r="14" spans="2:9" hidden="1" x14ac:dyDescent="0.25">
      <c r="B14" s="30"/>
      <c r="C14" s="30"/>
      <c r="D14" s="30"/>
      <c r="F14" s="28"/>
      <c r="G14" s="24"/>
      <c r="H14" s="38"/>
    </row>
    <row r="15" spans="2:9" hidden="1" x14ac:dyDescent="0.25">
      <c r="B15" s="30"/>
      <c r="C15" s="30"/>
      <c r="D15" s="30"/>
      <c r="F15" s="28"/>
      <c r="G15" s="24"/>
      <c r="H15" s="38"/>
    </row>
    <row r="16" spans="2:9" hidden="1" x14ac:dyDescent="0.25">
      <c r="C16" s="30"/>
      <c r="D16" s="30"/>
      <c r="F16" s="28"/>
      <c r="G16" s="24"/>
      <c r="H16" s="38"/>
    </row>
    <row r="17" spans="3:14" x14ac:dyDescent="0.25">
      <c r="C17" s="30"/>
      <c r="D17" s="30"/>
      <c r="F17" s="28" t="s">
        <v>175</v>
      </c>
      <c r="G17" s="24" t="s">
        <v>106</v>
      </c>
      <c r="H17" s="41">
        <v>29.1</v>
      </c>
      <c r="I17" s="65"/>
    </row>
    <row r="18" spans="3:14" x14ac:dyDescent="0.25">
      <c r="C18" s="30"/>
      <c r="D18" s="30"/>
      <c r="F18" s="28" t="s">
        <v>176</v>
      </c>
      <c r="G18" s="24" t="s">
        <v>96</v>
      </c>
      <c r="H18" s="38">
        <v>257.25</v>
      </c>
      <c r="I18" s="65"/>
    </row>
    <row r="19" spans="3:14" x14ac:dyDescent="0.25">
      <c r="C19" s="30"/>
      <c r="D19" s="30"/>
      <c r="F19" s="28" t="s">
        <v>171</v>
      </c>
      <c r="G19" s="24" t="s">
        <v>112</v>
      </c>
      <c r="H19" s="38">
        <v>96.8</v>
      </c>
      <c r="I19" s="65"/>
    </row>
    <row r="20" spans="3:14" x14ac:dyDescent="0.25">
      <c r="C20" s="30"/>
      <c r="D20" s="30"/>
      <c r="F20" s="28" t="s">
        <v>63</v>
      </c>
      <c r="G20" s="24" t="s">
        <v>145</v>
      </c>
      <c r="H20" s="38">
        <v>48.12</v>
      </c>
      <c r="I20" s="65"/>
    </row>
    <row r="21" spans="3:14" hidden="1" x14ac:dyDescent="0.25">
      <c r="C21" s="30"/>
      <c r="D21" s="30"/>
      <c r="F21" s="28"/>
      <c r="G21" s="24"/>
      <c r="H21" s="38"/>
    </row>
    <row r="22" spans="3:14" x14ac:dyDescent="0.25">
      <c r="C22" s="30"/>
      <c r="D22" s="30"/>
      <c r="F22" s="28" t="s">
        <v>41</v>
      </c>
      <c r="G22" s="24" t="s">
        <v>166</v>
      </c>
      <c r="H22" s="38">
        <v>117.95</v>
      </c>
      <c r="I22" s="65"/>
    </row>
    <row r="23" spans="3:14" x14ac:dyDescent="0.25">
      <c r="C23" s="30"/>
      <c r="D23" s="30"/>
      <c r="F23" s="28"/>
      <c r="G23" s="24"/>
      <c r="H23" s="38"/>
    </row>
    <row r="24" spans="3:14" x14ac:dyDescent="0.25">
      <c r="C24" s="30"/>
      <c r="D24" s="30"/>
      <c r="F24" s="28"/>
      <c r="G24" s="60" t="s">
        <v>54</v>
      </c>
      <c r="H24" s="59">
        <v>590.58000000000004</v>
      </c>
      <c r="I24" s="65"/>
      <c r="N24">
        <v>508.2</v>
      </c>
    </row>
    <row r="25" spans="3:14" x14ac:dyDescent="0.25">
      <c r="C25" s="30"/>
      <c r="D25" s="30"/>
      <c r="F25" s="28"/>
      <c r="G25" s="60" t="s">
        <v>164</v>
      </c>
      <c r="H25" s="59">
        <v>689.18</v>
      </c>
      <c r="I25" s="65"/>
      <c r="N25">
        <v>395.33</v>
      </c>
    </row>
    <row r="26" spans="3:14" x14ac:dyDescent="0.25">
      <c r="C26" s="30"/>
      <c r="D26" s="30"/>
      <c r="F26" s="28"/>
      <c r="G26" s="60" t="s">
        <v>174</v>
      </c>
      <c r="H26" s="59">
        <v>92</v>
      </c>
      <c r="I26" s="65"/>
      <c r="N26">
        <v>526.03</v>
      </c>
    </row>
    <row r="27" spans="3:14" x14ac:dyDescent="0.25">
      <c r="C27" s="30"/>
      <c r="D27" s="30"/>
      <c r="F27" s="28"/>
      <c r="G27" s="60" t="s">
        <v>165</v>
      </c>
      <c r="H27" s="59">
        <v>508.2</v>
      </c>
      <c r="I27" s="65"/>
    </row>
    <row r="28" spans="3:14" x14ac:dyDescent="0.25">
      <c r="C28" s="30"/>
      <c r="D28" s="30"/>
      <c r="F28" s="28"/>
      <c r="G28" s="60" t="s">
        <v>167</v>
      </c>
      <c r="H28" s="59">
        <v>60</v>
      </c>
      <c r="I28" s="65"/>
    </row>
    <row r="29" spans="3:14" x14ac:dyDescent="0.25">
      <c r="C29" s="30"/>
      <c r="D29" s="30"/>
      <c r="F29" s="28"/>
      <c r="G29" s="60" t="s">
        <v>136</v>
      </c>
      <c r="H29" s="59">
        <v>1735.35</v>
      </c>
      <c r="I29" s="65"/>
    </row>
    <row r="30" spans="3:14" x14ac:dyDescent="0.25">
      <c r="C30" s="30"/>
      <c r="D30" s="30"/>
      <c r="F30" s="28"/>
      <c r="G30" s="60" t="s">
        <v>135</v>
      </c>
      <c r="H30" s="59">
        <v>395.33</v>
      </c>
      <c r="I30" s="65"/>
    </row>
    <row r="31" spans="3:14" ht="17.25" x14ac:dyDescent="0.4">
      <c r="C31" s="30"/>
      <c r="D31" s="30"/>
      <c r="F31" s="1"/>
      <c r="G31" s="24"/>
      <c r="H31" s="47"/>
    </row>
    <row r="32" spans="3:14" x14ac:dyDescent="0.25">
      <c r="C32" s="30"/>
      <c r="D32" s="30"/>
      <c r="G32" s="1"/>
      <c r="H32" s="39">
        <f>SUM(H5:H31)</f>
        <v>5917.1899999999987</v>
      </c>
    </row>
    <row r="33" spans="3:8" x14ac:dyDescent="0.25">
      <c r="C33" s="30"/>
      <c r="D33" s="30"/>
      <c r="H33" s="40"/>
    </row>
    <row r="34" spans="3:8" x14ac:dyDescent="0.25">
      <c r="C34" s="30"/>
      <c r="D34" s="30"/>
      <c r="H34" s="40"/>
    </row>
    <row r="35" spans="3:8" x14ac:dyDescent="0.25">
      <c r="C35" s="30"/>
      <c r="D35" s="30"/>
      <c r="G35" s="28"/>
      <c r="H35" s="39"/>
    </row>
    <row r="36" spans="3:8" x14ac:dyDescent="0.25">
      <c r="C36" s="30"/>
      <c r="D36" s="30"/>
      <c r="G36" s="28" t="s">
        <v>47</v>
      </c>
      <c r="H36" s="39">
        <f>D6</f>
        <v>4830</v>
      </c>
    </row>
    <row r="37" spans="3:8" x14ac:dyDescent="0.25">
      <c r="C37" s="30"/>
      <c r="D37" s="30"/>
      <c r="G37" s="28" t="s">
        <v>71</v>
      </c>
      <c r="H37" s="39">
        <v>752</v>
      </c>
    </row>
    <row r="38" spans="3:8" x14ac:dyDescent="0.25">
      <c r="C38" s="30"/>
      <c r="D38" s="30"/>
      <c r="G38" s="28" t="s">
        <v>152</v>
      </c>
      <c r="H38" s="39">
        <v>203</v>
      </c>
    </row>
    <row r="39" spans="3:8" x14ac:dyDescent="0.25">
      <c r="C39" s="30"/>
      <c r="D39" s="30"/>
      <c r="G39" s="28" t="s">
        <v>48</v>
      </c>
      <c r="H39" s="39">
        <f>(H32-H38-H37)</f>
        <v>4962.1899999999987</v>
      </c>
    </row>
    <row r="40" spans="3:8" x14ac:dyDescent="0.25">
      <c r="C40" s="30"/>
      <c r="D40" s="30"/>
      <c r="G40" s="28" t="s">
        <v>89</v>
      </c>
      <c r="H40" s="39">
        <f>H36-H39</f>
        <v>-132.18999999999869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E6CD-A1E7-4104-97AC-C464452E7B08}">
  <dimension ref="B2:T40"/>
  <sheetViews>
    <sheetView workbookViewId="0">
      <selection activeCell="I37" sqref="I3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</cols>
  <sheetData>
    <row r="2" spans="2:20" x14ac:dyDescent="0.25">
      <c r="B2" s="87" t="s">
        <v>22</v>
      </c>
      <c r="C2" s="87"/>
      <c r="D2" s="87"/>
      <c r="E2" s="87"/>
      <c r="F2" s="87"/>
      <c r="G2" s="87"/>
      <c r="H2" s="87"/>
    </row>
    <row r="3" spans="2:20" x14ac:dyDescent="0.25">
      <c r="B3" s="87"/>
      <c r="C3" s="87"/>
      <c r="D3" s="87"/>
      <c r="E3" s="87"/>
      <c r="F3" s="87"/>
      <c r="G3" s="87"/>
      <c r="H3" s="87"/>
    </row>
    <row r="4" spans="2:20" x14ac:dyDescent="0.25">
      <c r="B4" s="88" t="s">
        <v>24</v>
      </c>
      <c r="C4" s="88"/>
      <c r="D4" s="88"/>
      <c r="F4" s="92" t="s">
        <v>25</v>
      </c>
      <c r="G4" s="92"/>
      <c r="H4" s="92"/>
    </row>
    <row r="5" spans="2:20" x14ac:dyDescent="0.25">
      <c r="B5" s="89" t="s">
        <v>26</v>
      </c>
      <c r="C5" s="90"/>
      <c r="D5" s="91"/>
      <c r="F5" s="89"/>
      <c r="G5" s="90"/>
      <c r="H5" s="91"/>
    </row>
    <row r="6" spans="2:20" x14ac:dyDescent="0.25">
      <c r="B6" s="10" t="s">
        <v>27</v>
      </c>
      <c r="C6" s="10"/>
      <c r="D6" s="38">
        <v>4850</v>
      </c>
      <c r="F6" s="28"/>
      <c r="G6" s="42" t="s">
        <v>29</v>
      </c>
      <c r="H6" s="59">
        <v>350</v>
      </c>
      <c r="I6" s="61"/>
      <c r="O6" s="54" t="s">
        <v>178</v>
      </c>
      <c r="P6" s="1" t="s">
        <v>165</v>
      </c>
      <c r="Q6" s="1" t="s">
        <v>71</v>
      </c>
      <c r="R6" s="1"/>
    </row>
    <row r="7" spans="2:20" x14ac:dyDescent="0.25">
      <c r="D7" s="40"/>
      <c r="F7" s="28"/>
      <c r="G7" s="42" t="s">
        <v>31</v>
      </c>
      <c r="H7" s="59">
        <v>368</v>
      </c>
      <c r="I7" s="61"/>
      <c r="O7" s="20">
        <v>32.950000000000003</v>
      </c>
      <c r="P7" s="20">
        <v>27.86</v>
      </c>
      <c r="Q7" s="20">
        <v>700</v>
      </c>
      <c r="R7" s="20"/>
      <c r="T7" s="20"/>
    </row>
    <row r="8" spans="2:20" x14ac:dyDescent="0.25">
      <c r="B8" s="30"/>
      <c r="C8" s="30"/>
      <c r="D8" s="30"/>
      <c r="F8" s="28"/>
      <c r="G8" s="42" t="s">
        <v>33</v>
      </c>
      <c r="H8" s="59">
        <v>105</v>
      </c>
      <c r="I8" s="61"/>
      <c r="O8" s="20">
        <v>12</v>
      </c>
      <c r="P8" s="20">
        <v>16.989999999999998</v>
      </c>
      <c r="Q8" s="20">
        <v>50</v>
      </c>
      <c r="R8" s="20"/>
      <c r="T8" s="20"/>
    </row>
    <row r="9" spans="2:20" x14ac:dyDescent="0.25">
      <c r="B9" s="30"/>
      <c r="C9" s="30"/>
      <c r="D9" s="30"/>
      <c r="F9" s="28"/>
      <c r="G9" s="42" t="s">
        <v>60</v>
      </c>
      <c r="H9" s="59">
        <v>75.900000000000006</v>
      </c>
      <c r="I9" s="61"/>
      <c r="O9" s="20">
        <v>22</v>
      </c>
      <c r="P9" s="20">
        <v>22</v>
      </c>
      <c r="Q9" s="20">
        <v>38.479999999999997</v>
      </c>
      <c r="R9" s="20"/>
      <c r="T9" s="20"/>
    </row>
    <row r="10" spans="2:20" x14ac:dyDescent="0.25">
      <c r="B10" s="30"/>
      <c r="C10" s="30"/>
      <c r="D10" s="30"/>
      <c r="F10" s="28"/>
      <c r="G10" s="42" t="s">
        <v>90</v>
      </c>
      <c r="H10" s="59">
        <v>600</v>
      </c>
      <c r="I10" s="61"/>
      <c r="O10" s="20">
        <v>16.989999999999998</v>
      </c>
      <c r="P10" s="20">
        <v>102.5</v>
      </c>
      <c r="Q10" s="20">
        <v>50</v>
      </c>
      <c r="R10" s="20"/>
      <c r="T10" s="20"/>
    </row>
    <row r="11" spans="2:20" x14ac:dyDescent="0.25">
      <c r="B11" s="30"/>
      <c r="C11" s="30"/>
      <c r="D11" s="30"/>
      <c r="F11" s="28"/>
      <c r="G11" s="42"/>
      <c r="H11" s="59"/>
      <c r="O11" s="20">
        <v>50.65</v>
      </c>
      <c r="P11" s="20">
        <v>19</v>
      </c>
      <c r="Q11" s="20">
        <v>50</v>
      </c>
      <c r="R11" s="20"/>
      <c r="T11" s="20"/>
    </row>
    <row r="12" spans="2:20" x14ac:dyDescent="0.25">
      <c r="B12" s="30"/>
      <c r="C12" s="30"/>
      <c r="D12" s="30"/>
      <c r="F12" s="28"/>
      <c r="G12" s="42"/>
      <c r="H12" s="59"/>
      <c r="O12" s="20">
        <v>49.75</v>
      </c>
      <c r="P12" s="20">
        <v>56.76</v>
      </c>
      <c r="Q12" s="20">
        <v>75.680000000000007</v>
      </c>
      <c r="R12" s="20"/>
      <c r="T12" s="20"/>
    </row>
    <row r="13" spans="2:20" hidden="1" x14ac:dyDescent="0.25">
      <c r="B13" s="30"/>
      <c r="C13" s="30"/>
      <c r="D13" s="30"/>
      <c r="F13" s="28"/>
      <c r="G13" s="42"/>
      <c r="H13" s="38"/>
      <c r="O13" s="20"/>
      <c r="P13" s="20"/>
      <c r="Q13" s="20"/>
    </row>
    <row r="14" spans="2:20" hidden="1" x14ac:dyDescent="0.25">
      <c r="B14" s="30"/>
      <c r="C14" s="30"/>
      <c r="D14" s="30"/>
      <c r="F14" s="28"/>
      <c r="G14" s="24"/>
      <c r="H14" s="38"/>
      <c r="O14" s="20"/>
      <c r="P14" s="20"/>
    </row>
    <row r="15" spans="2:20" hidden="1" x14ac:dyDescent="0.25">
      <c r="B15" s="30"/>
      <c r="C15" s="30"/>
      <c r="D15" s="30"/>
      <c r="F15" s="28"/>
      <c r="G15" s="24"/>
      <c r="H15" s="38"/>
      <c r="O15" s="20"/>
      <c r="P15" s="20"/>
    </row>
    <row r="16" spans="2:20" hidden="1" x14ac:dyDescent="0.25">
      <c r="C16" s="30"/>
      <c r="D16" s="30"/>
      <c r="F16" s="28"/>
      <c r="G16" s="24"/>
      <c r="H16" s="38"/>
      <c r="O16" s="20"/>
      <c r="P16" s="20"/>
    </row>
    <row r="17" spans="3:18" hidden="1" x14ac:dyDescent="0.25">
      <c r="C17" s="30"/>
      <c r="D17" s="30"/>
      <c r="F17" s="28"/>
      <c r="G17" s="24"/>
      <c r="H17" s="41"/>
      <c r="O17" s="20"/>
      <c r="P17" s="20"/>
    </row>
    <row r="18" spans="3:18" x14ac:dyDescent="0.25">
      <c r="C18" s="30"/>
      <c r="D18" s="30"/>
      <c r="F18" s="28" t="s">
        <v>177</v>
      </c>
      <c r="G18" s="24" t="s">
        <v>96</v>
      </c>
      <c r="H18" s="38">
        <v>257.25</v>
      </c>
      <c r="I18" s="61"/>
      <c r="O18" s="20">
        <v>80</v>
      </c>
      <c r="P18" s="20">
        <v>19</v>
      </c>
      <c r="Q18" s="20">
        <v>30.6</v>
      </c>
    </row>
    <row r="19" spans="3:18" x14ac:dyDescent="0.25">
      <c r="C19" s="30"/>
      <c r="D19" s="30"/>
      <c r="F19" s="28" t="s">
        <v>173</v>
      </c>
      <c r="G19" s="24" t="s">
        <v>112</v>
      </c>
      <c r="H19" s="38">
        <v>96.8</v>
      </c>
      <c r="I19" s="61"/>
      <c r="O19" s="20">
        <v>40.54</v>
      </c>
      <c r="P19" s="20">
        <v>28.39</v>
      </c>
      <c r="Q19" s="20">
        <v>50</v>
      </c>
      <c r="R19" s="20"/>
    </row>
    <row r="20" spans="3:18" x14ac:dyDescent="0.25">
      <c r="C20" s="30"/>
      <c r="D20" s="30"/>
      <c r="F20" s="28" t="s">
        <v>77</v>
      </c>
      <c r="G20" s="24" t="s">
        <v>145</v>
      </c>
      <c r="H20" s="38">
        <v>48.12</v>
      </c>
      <c r="I20" s="61"/>
      <c r="O20" s="20">
        <v>29.51</v>
      </c>
      <c r="P20" s="20">
        <v>19</v>
      </c>
      <c r="Q20" s="20"/>
      <c r="R20" s="20"/>
    </row>
    <row r="21" spans="3:18" hidden="1" x14ac:dyDescent="0.25">
      <c r="C21" s="30"/>
      <c r="D21" s="30"/>
      <c r="F21" s="28"/>
      <c r="G21" s="24"/>
      <c r="H21" s="38"/>
      <c r="I21" s="61"/>
      <c r="O21" s="20"/>
      <c r="P21" s="20"/>
      <c r="R21" s="20"/>
    </row>
    <row r="22" spans="3:18" x14ac:dyDescent="0.25">
      <c r="C22" s="30"/>
      <c r="D22" s="30"/>
      <c r="F22" s="28" t="s">
        <v>35</v>
      </c>
      <c r="G22" s="24" t="s">
        <v>166</v>
      </c>
      <c r="H22" s="38">
        <v>117.95</v>
      </c>
      <c r="I22" s="61"/>
      <c r="O22" s="20">
        <v>65.73</v>
      </c>
      <c r="P22" s="20">
        <v>25.85</v>
      </c>
      <c r="R22" s="20"/>
    </row>
    <row r="23" spans="3:18" x14ac:dyDescent="0.25">
      <c r="C23" s="30"/>
      <c r="D23" s="30"/>
      <c r="F23" s="28"/>
      <c r="G23" s="24" t="s">
        <v>11</v>
      </c>
      <c r="H23" s="38">
        <v>95</v>
      </c>
      <c r="O23" s="20"/>
      <c r="P23" s="20">
        <v>15.15</v>
      </c>
      <c r="R23" s="20"/>
    </row>
    <row r="24" spans="3:18" x14ac:dyDescent="0.25">
      <c r="C24" s="30"/>
      <c r="D24" s="30"/>
      <c r="F24" s="28"/>
      <c r="G24" s="60" t="s">
        <v>54</v>
      </c>
      <c r="H24" s="59">
        <v>263.31</v>
      </c>
      <c r="I24" s="61"/>
      <c r="O24" s="20"/>
      <c r="P24" s="20">
        <v>15</v>
      </c>
      <c r="R24" s="20"/>
    </row>
    <row r="25" spans="3:18" x14ac:dyDescent="0.25">
      <c r="C25" s="30"/>
      <c r="D25" s="30"/>
      <c r="F25" s="28"/>
      <c r="G25" s="60" t="s">
        <v>164</v>
      </c>
      <c r="H25" s="59">
        <v>503.2</v>
      </c>
      <c r="I25" s="61"/>
      <c r="O25" s="20"/>
      <c r="P25" s="20">
        <v>18.41</v>
      </c>
      <c r="R25" s="20"/>
    </row>
    <row r="26" spans="3:18" x14ac:dyDescent="0.25">
      <c r="C26" s="30"/>
      <c r="D26" s="30"/>
      <c r="F26" s="28"/>
      <c r="G26" s="60" t="s">
        <v>174</v>
      </c>
      <c r="H26" s="59">
        <v>92</v>
      </c>
      <c r="I26" s="61"/>
      <c r="O26" s="20"/>
      <c r="P26" s="20">
        <v>49.8</v>
      </c>
      <c r="R26" s="20"/>
    </row>
    <row r="27" spans="3:18" x14ac:dyDescent="0.25">
      <c r="C27" s="30"/>
      <c r="D27" s="30"/>
      <c r="F27" s="28"/>
      <c r="G27" s="60" t="s">
        <v>165</v>
      </c>
      <c r="H27" s="59">
        <v>481.71</v>
      </c>
      <c r="I27" s="61"/>
      <c r="O27" s="54"/>
      <c r="P27" s="20"/>
    </row>
    <row r="28" spans="3:18" x14ac:dyDescent="0.25">
      <c r="C28" s="30"/>
      <c r="D28" s="30"/>
      <c r="F28" s="28"/>
      <c r="G28" s="60" t="s">
        <v>167</v>
      </c>
      <c r="H28" s="59">
        <v>54</v>
      </c>
      <c r="I28" s="61"/>
      <c r="P28" s="20"/>
    </row>
    <row r="29" spans="3:18" x14ac:dyDescent="0.25">
      <c r="C29" s="30"/>
      <c r="D29" s="30"/>
      <c r="F29" s="28"/>
      <c r="G29" s="60" t="s">
        <v>136</v>
      </c>
      <c r="H29" s="59">
        <v>1346.61</v>
      </c>
      <c r="I29" s="61"/>
      <c r="P29" s="20"/>
    </row>
    <row r="30" spans="3:18" x14ac:dyDescent="0.25">
      <c r="C30" s="30"/>
      <c r="D30" s="30"/>
      <c r="F30" s="28"/>
      <c r="G30" s="60" t="s">
        <v>135</v>
      </c>
      <c r="H30" s="59">
        <v>1026.67</v>
      </c>
      <c r="I30" s="61"/>
      <c r="P30" s="20"/>
    </row>
    <row r="31" spans="3:18" ht="17.25" x14ac:dyDescent="0.4">
      <c r="C31" s="30"/>
      <c r="D31" s="30"/>
      <c r="F31" s="1"/>
      <c r="G31" s="24"/>
      <c r="H31" s="47"/>
      <c r="P31" s="20"/>
    </row>
    <row r="32" spans="3:18" x14ac:dyDescent="0.25">
      <c r="C32" s="30"/>
      <c r="D32" s="30"/>
      <c r="G32" s="1"/>
      <c r="H32" s="39">
        <f>SUM(H5:H31)</f>
        <v>5881.5199999999995</v>
      </c>
      <c r="P32" s="20"/>
    </row>
    <row r="33" spans="3:16" x14ac:dyDescent="0.25">
      <c r="C33" s="30"/>
      <c r="D33" s="30"/>
      <c r="H33" s="40"/>
      <c r="P33" s="20"/>
    </row>
    <row r="34" spans="3:16" x14ac:dyDescent="0.25">
      <c r="C34" s="30"/>
      <c r="D34" s="30"/>
      <c r="H34" s="40"/>
      <c r="P34" s="20"/>
    </row>
    <row r="35" spans="3:16" x14ac:dyDescent="0.25">
      <c r="C35" s="30"/>
      <c r="D35" s="30"/>
      <c r="G35" s="28"/>
      <c r="H35" s="39"/>
      <c r="P35" s="20"/>
    </row>
    <row r="36" spans="3:16" x14ac:dyDescent="0.25">
      <c r="C36" s="30"/>
      <c r="D36" s="30"/>
      <c r="G36" s="28" t="s">
        <v>47</v>
      </c>
      <c r="H36" s="39">
        <f>D6</f>
        <v>4850</v>
      </c>
      <c r="P36" s="20"/>
    </row>
    <row r="37" spans="3:16" x14ac:dyDescent="0.25">
      <c r="C37" s="30"/>
      <c r="D37" s="30"/>
      <c r="G37" s="28" t="s">
        <v>71</v>
      </c>
      <c r="H37" s="39">
        <v>1044.76</v>
      </c>
      <c r="I37" s="61"/>
      <c r="P37" s="20"/>
    </row>
    <row r="38" spans="3:16" x14ac:dyDescent="0.25">
      <c r="C38" s="30"/>
      <c r="D38" s="30"/>
      <c r="G38" s="28" t="s">
        <v>152</v>
      </c>
      <c r="H38" s="39">
        <v>314.86</v>
      </c>
      <c r="I38" s="70"/>
      <c r="P38" s="20"/>
    </row>
    <row r="39" spans="3:16" x14ac:dyDescent="0.25">
      <c r="C39" s="30"/>
      <c r="D39" s="30"/>
      <c r="G39" s="28" t="s">
        <v>48</v>
      </c>
      <c r="H39" s="39">
        <f>(H32-H38-H37)</f>
        <v>4521.8999999999996</v>
      </c>
      <c r="P39" s="20"/>
    </row>
    <row r="40" spans="3:16" x14ac:dyDescent="0.25">
      <c r="C40" s="30"/>
      <c r="D40" s="30"/>
      <c r="G40" s="28" t="s">
        <v>89</v>
      </c>
      <c r="H40" s="39">
        <f>H36-H39</f>
        <v>328.10000000000036</v>
      </c>
    </row>
  </sheetData>
  <mergeCells count="5"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CE32-EB20-4929-B375-CC1CD94541EE}">
  <dimension ref="B3:Z43"/>
  <sheetViews>
    <sheetView workbookViewId="0">
      <selection activeCell="U33" sqref="U3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13" max="13" width="3.85546875" customWidth="1"/>
    <col min="14" max="14" width="10.42578125" customWidth="1"/>
    <col min="15" max="15" width="12.140625" style="54" bestFit="1" customWidth="1"/>
    <col min="16" max="16" width="10.5703125" style="54" customWidth="1"/>
    <col min="17" max="17" width="10.5703125" style="54" bestFit="1" customWidth="1"/>
    <col min="18" max="18" width="13.85546875" style="54" bestFit="1" customWidth="1"/>
    <col min="19" max="19" width="10.5703125" style="54" bestFit="1" customWidth="1"/>
    <col min="20" max="20" width="10.5703125" style="54" customWidth="1"/>
    <col min="21" max="21" width="10.5703125" style="54" bestFit="1" customWidth="1"/>
    <col min="22" max="22" width="9.140625" style="54"/>
    <col min="25" max="26" width="10.5703125" bestFit="1" customWidth="1"/>
  </cols>
  <sheetData>
    <row r="3" spans="2:26" x14ac:dyDescent="0.25">
      <c r="B3" s="87" t="s">
        <v>22</v>
      </c>
      <c r="C3" s="87"/>
      <c r="D3" s="87"/>
      <c r="E3" s="87"/>
      <c r="F3" s="87"/>
      <c r="G3" s="87"/>
      <c r="H3" s="87"/>
    </row>
    <row r="4" spans="2:26" x14ac:dyDescent="0.25">
      <c r="B4" s="87"/>
      <c r="C4" s="87"/>
      <c r="D4" s="87"/>
      <c r="E4" s="87"/>
      <c r="F4" s="87"/>
      <c r="G4" s="87"/>
      <c r="H4" s="87"/>
      <c r="N4" s="66" t="s">
        <v>54</v>
      </c>
      <c r="P4" s="66" t="s">
        <v>11</v>
      </c>
      <c r="R4" s="66" t="s">
        <v>4</v>
      </c>
      <c r="T4" s="66" t="s">
        <v>165</v>
      </c>
      <c r="Y4" s="66" t="s">
        <v>165</v>
      </c>
      <c r="Z4" s="66" t="s">
        <v>182</v>
      </c>
    </row>
    <row r="5" spans="2:26" x14ac:dyDescent="0.25">
      <c r="B5" s="88" t="s">
        <v>24</v>
      </c>
      <c r="C5" s="88"/>
      <c r="D5" s="88"/>
      <c r="F5" s="92" t="s">
        <v>25</v>
      </c>
      <c r="G5" s="92"/>
      <c r="H5" s="92"/>
      <c r="M5">
        <v>1</v>
      </c>
      <c r="N5" s="57">
        <v>42.45</v>
      </c>
      <c r="O5" s="68">
        <f>SUM(N5*4)</f>
        <v>169.8</v>
      </c>
      <c r="P5" s="57"/>
      <c r="Q5" s="68">
        <f>SUM(P5*1)</f>
        <v>0</v>
      </c>
      <c r="R5" s="57">
        <v>102.99</v>
      </c>
      <c r="S5" s="68">
        <f>SUM(R5*6)</f>
        <v>617.93999999999994</v>
      </c>
      <c r="T5" s="57">
        <v>117</v>
      </c>
      <c r="U5" s="68">
        <f>SUM(T5*3)</f>
        <v>351</v>
      </c>
      <c r="Y5" s="57">
        <v>19.79</v>
      </c>
      <c r="Z5" s="57">
        <v>13</v>
      </c>
    </row>
    <row r="6" spans="2:26" x14ac:dyDescent="0.25">
      <c r="B6" s="89" t="s">
        <v>26</v>
      </c>
      <c r="C6" s="90"/>
      <c r="D6" s="91"/>
      <c r="F6" s="89"/>
      <c r="G6" s="90"/>
      <c r="H6" s="91"/>
      <c r="M6">
        <v>2</v>
      </c>
      <c r="N6" s="57">
        <v>64.56</v>
      </c>
      <c r="O6" s="68">
        <f>SUM(N6*2)</f>
        <v>129.12</v>
      </c>
      <c r="P6" s="57">
        <v>96</v>
      </c>
      <c r="Q6" s="74">
        <f>SUM(P6*3)</f>
        <v>288</v>
      </c>
      <c r="R6" s="57">
        <v>29.1</v>
      </c>
      <c r="S6" s="68">
        <f t="shared" ref="S6:S20" si="0">SUM(R6*6)</f>
        <v>174.60000000000002</v>
      </c>
      <c r="T6" s="57"/>
      <c r="U6" s="68">
        <f t="shared" ref="U6:U20" si="1">SUM(T6*3)</f>
        <v>0</v>
      </c>
      <c r="Y6" s="57">
        <v>12</v>
      </c>
      <c r="Z6" s="57">
        <v>19</v>
      </c>
    </row>
    <row r="7" spans="2:26" x14ac:dyDescent="0.25">
      <c r="B7" s="10" t="s">
        <v>27</v>
      </c>
      <c r="C7" s="10"/>
      <c r="D7" s="38">
        <v>4000</v>
      </c>
      <c r="F7" s="28"/>
      <c r="G7" s="42" t="s">
        <v>29</v>
      </c>
      <c r="H7" s="59">
        <v>350</v>
      </c>
      <c r="I7" s="61"/>
      <c r="J7" s="49"/>
      <c r="M7">
        <v>3</v>
      </c>
      <c r="N7" s="57">
        <v>41.67</v>
      </c>
      <c r="O7" s="68">
        <f>SUM(N7*12)</f>
        <v>500.04</v>
      </c>
      <c r="P7" s="57">
        <v>48.12</v>
      </c>
      <c r="Q7" s="74">
        <f t="shared" ref="Q7:Q20" si="2">SUM(P7*1)</f>
        <v>48.12</v>
      </c>
      <c r="R7" s="57"/>
      <c r="S7" s="68">
        <f t="shared" si="0"/>
        <v>0</v>
      </c>
      <c r="T7" s="57"/>
      <c r="U7" s="68">
        <f t="shared" si="1"/>
        <v>0</v>
      </c>
      <c r="Y7" s="57">
        <v>16.989999999999998</v>
      </c>
      <c r="Z7" s="57">
        <v>19</v>
      </c>
    </row>
    <row r="8" spans="2:26" x14ac:dyDescent="0.25">
      <c r="D8" s="40"/>
      <c r="F8" s="28"/>
      <c r="G8" s="42" t="s">
        <v>31</v>
      </c>
      <c r="H8" s="59">
        <v>269</v>
      </c>
      <c r="I8" s="61"/>
      <c r="M8">
        <v>4</v>
      </c>
      <c r="N8" s="57">
        <v>33.020000000000003</v>
      </c>
      <c r="O8" s="68">
        <f>SUM(N8*5)</f>
        <v>165.10000000000002</v>
      </c>
      <c r="P8" s="57"/>
      <c r="Q8" s="68">
        <f t="shared" si="2"/>
        <v>0</v>
      </c>
      <c r="R8" s="57"/>
      <c r="S8" s="68">
        <f t="shared" si="0"/>
        <v>0</v>
      </c>
      <c r="T8" s="57"/>
      <c r="U8" s="68">
        <f t="shared" si="1"/>
        <v>0</v>
      </c>
      <c r="Y8" s="57">
        <v>25.4</v>
      </c>
      <c r="Z8" s="57">
        <v>118</v>
      </c>
    </row>
    <row r="9" spans="2:26" x14ac:dyDescent="0.25">
      <c r="B9" s="30"/>
      <c r="C9" s="30"/>
      <c r="D9" s="30"/>
      <c r="F9" s="28"/>
      <c r="G9" s="42" t="s">
        <v>33</v>
      </c>
      <c r="H9" s="59">
        <v>77</v>
      </c>
      <c r="I9" s="61"/>
      <c r="M9">
        <v>5</v>
      </c>
      <c r="N9" s="57">
        <v>24.59</v>
      </c>
      <c r="O9" s="68">
        <f>SUM(N9*2)</f>
        <v>49.18</v>
      </c>
      <c r="P9" s="57"/>
      <c r="Q9" s="68">
        <f t="shared" si="2"/>
        <v>0</v>
      </c>
      <c r="R9" s="57"/>
      <c r="S9" s="68">
        <f t="shared" si="0"/>
        <v>0</v>
      </c>
      <c r="T9" s="57"/>
      <c r="U9" s="68">
        <f t="shared" si="1"/>
        <v>0</v>
      </c>
      <c r="Y9" s="57">
        <v>22</v>
      </c>
      <c r="Z9" s="57">
        <v>25.4</v>
      </c>
    </row>
    <row r="10" spans="2:26" x14ac:dyDescent="0.25">
      <c r="B10" s="30"/>
      <c r="C10" s="30"/>
      <c r="D10" s="30"/>
      <c r="F10" s="28"/>
      <c r="G10" s="42" t="s">
        <v>60</v>
      </c>
      <c r="H10" s="59">
        <v>75.900000000000006</v>
      </c>
      <c r="I10" s="61"/>
      <c r="M10">
        <v>6</v>
      </c>
      <c r="N10" s="57"/>
      <c r="O10" s="68">
        <f t="shared" ref="O10:O20" si="3">SUM(N10*4)</f>
        <v>0</v>
      </c>
      <c r="P10" s="57"/>
      <c r="Q10" s="68">
        <f t="shared" si="2"/>
        <v>0</v>
      </c>
      <c r="R10" s="57"/>
      <c r="S10" s="68">
        <f t="shared" si="0"/>
        <v>0</v>
      </c>
      <c r="T10" s="57"/>
      <c r="U10" s="68">
        <f t="shared" si="1"/>
        <v>0</v>
      </c>
      <c r="Y10" s="57">
        <v>30</v>
      </c>
      <c r="Z10" s="57">
        <v>19</v>
      </c>
    </row>
    <row r="11" spans="2:26" x14ac:dyDescent="0.25">
      <c r="B11" s="30"/>
      <c r="C11" s="30"/>
      <c r="D11" s="30"/>
      <c r="F11" s="28"/>
      <c r="G11" s="42" t="s">
        <v>90</v>
      </c>
      <c r="H11" s="59">
        <v>200</v>
      </c>
      <c r="M11">
        <v>7</v>
      </c>
      <c r="N11" s="57"/>
      <c r="O11" s="68">
        <f t="shared" si="3"/>
        <v>0</v>
      </c>
      <c r="P11" s="57"/>
      <c r="Q11" s="68">
        <f t="shared" si="2"/>
        <v>0</v>
      </c>
      <c r="R11" s="57"/>
      <c r="S11" s="68">
        <f t="shared" si="0"/>
        <v>0</v>
      </c>
      <c r="T11" s="57"/>
      <c r="U11" s="68">
        <f t="shared" si="1"/>
        <v>0</v>
      </c>
      <c r="Y11" s="57">
        <v>190.45</v>
      </c>
      <c r="Z11" s="57">
        <v>12</v>
      </c>
    </row>
    <row r="12" spans="2:26" x14ac:dyDescent="0.25">
      <c r="B12" s="30"/>
      <c r="C12" s="30"/>
      <c r="D12" s="30"/>
      <c r="F12" s="28"/>
      <c r="G12" s="42"/>
      <c r="H12" s="59"/>
      <c r="M12">
        <v>8</v>
      </c>
      <c r="N12" s="57"/>
      <c r="O12" s="68">
        <f t="shared" si="3"/>
        <v>0</v>
      </c>
      <c r="P12" s="57"/>
      <c r="Q12" s="68">
        <f t="shared" si="2"/>
        <v>0</v>
      </c>
      <c r="R12" s="57"/>
      <c r="S12" s="68">
        <f t="shared" si="0"/>
        <v>0</v>
      </c>
      <c r="T12" s="57"/>
      <c r="U12" s="68">
        <f t="shared" si="1"/>
        <v>0</v>
      </c>
      <c r="Y12" s="57">
        <v>12.82</v>
      </c>
      <c r="Z12" s="57">
        <v>106.36</v>
      </c>
    </row>
    <row r="13" spans="2:26" x14ac:dyDescent="0.25">
      <c r="B13" s="30"/>
      <c r="C13" s="30"/>
      <c r="D13" s="30"/>
      <c r="F13" s="28"/>
      <c r="G13" s="42"/>
      <c r="H13" s="59"/>
      <c r="M13">
        <v>9</v>
      </c>
      <c r="N13" s="57"/>
      <c r="O13" s="68">
        <f t="shared" si="3"/>
        <v>0</v>
      </c>
      <c r="P13" s="57"/>
      <c r="Q13" s="68">
        <f t="shared" si="2"/>
        <v>0</v>
      </c>
      <c r="R13" s="57"/>
      <c r="S13" s="68">
        <f t="shared" si="0"/>
        <v>0</v>
      </c>
      <c r="T13" s="57"/>
      <c r="U13" s="68">
        <f t="shared" si="1"/>
        <v>0</v>
      </c>
      <c r="Y13" s="57">
        <v>25.41</v>
      </c>
      <c r="Z13" s="57">
        <v>80</v>
      </c>
    </row>
    <row r="14" spans="2:26" ht="15" hidden="1" customHeight="1" x14ac:dyDescent="0.25">
      <c r="B14" s="30"/>
      <c r="C14" s="30"/>
      <c r="D14" s="30"/>
      <c r="F14" s="28"/>
      <c r="G14" s="42"/>
      <c r="H14" s="38"/>
      <c r="M14" t="s">
        <v>180</v>
      </c>
      <c r="N14" s="57"/>
      <c r="O14" s="68">
        <f t="shared" si="3"/>
        <v>0</v>
      </c>
      <c r="P14" s="57"/>
      <c r="Q14" s="68">
        <f t="shared" si="2"/>
        <v>0</v>
      </c>
      <c r="R14" s="57"/>
      <c r="S14" s="68">
        <f t="shared" si="0"/>
        <v>0</v>
      </c>
      <c r="T14" s="57"/>
      <c r="U14" s="68">
        <f t="shared" si="1"/>
        <v>0</v>
      </c>
      <c r="Y14" s="57"/>
      <c r="Z14" s="57"/>
    </row>
    <row r="15" spans="2:26" ht="15" hidden="1" customHeight="1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3"/>
        <v>0</v>
      </c>
      <c r="P15" s="57"/>
      <c r="Q15" s="68">
        <f t="shared" si="2"/>
        <v>0</v>
      </c>
      <c r="R15" s="57"/>
      <c r="S15" s="68">
        <f t="shared" si="0"/>
        <v>0</v>
      </c>
      <c r="T15" s="57"/>
      <c r="U15" s="68">
        <f t="shared" si="1"/>
        <v>0</v>
      </c>
      <c r="Y15" s="57"/>
      <c r="Z15" s="57"/>
    </row>
    <row r="16" spans="2:26" ht="15" hidden="1" customHeight="1" x14ac:dyDescent="0.25">
      <c r="B16" s="30"/>
      <c r="C16" s="30"/>
      <c r="D16" s="30"/>
      <c r="F16" s="28"/>
      <c r="G16" s="24"/>
      <c r="H16" s="38"/>
      <c r="M16" t="s">
        <v>180</v>
      </c>
      <c r="N16" s="57"/>
      <c r="O16" s="68">
        <f t="shared" si="3"/>
        <v>0</v>
      </c>
      <c r="P16" s="57"/>
      <c r="Q16" s="68">
        <f t="shared" si="2"/>
        <v>0</v>
      </c>
      <c r="R16" s="57"/>
      <c r="S16" s="68">
        <f t="shared" si="0"/>
        <v>0</v>
      </c>
      <c r="T16" s="57"/>
      <c r="U16" s="68">
        <f t="shared" si="1"/>
        <v>0</v>
      </c>
      <c r="Y16" s="57"/>
      <c r="Z16" s="57"/>
    </row>
    <row r="17" spans="3:26" ht="15" hidden="1" customHeight="1" x14ac:dyDescent="0.25">
      <c r="C17" s="30"/>
      <c r="D17" s="30"/>
      <c r="F17" s="28"/>
      <c r="G17" s="24"/>
      <c r="H17" s="38"/>
      <c r="M17" t="s">
        <v>180</v>
      </c>
      <c r="N17" s="57"/>
      <c r="O17" s="68">
        <f t="shared" si="3"/>
        <v>0</v>
      </c>
      <c r="P17" s="57"/>
      <c r="Q17" s="68">
        <f t="shared" si="2"/>
        <v>0</v>
      </c>
      <c r="R17" s="57"/>
      <c r="S17" s="68">
        <f t="shared" si="0"/>
        <v>0</v>
      </c>
      <c r="T17" s="57"/>
      <c r="U17" s="68">
        <f t="shared" si="1"/>
        <v>0</v>
      </c>
      <c r="Y17" s="57"/>
      <c r="Z17" s="57"/>
    </row>
    <row r="18" spans="3:26" ht="15" hidden="1" customHeight="1" x14ac:dyDescent="0.25">
      <c r="C18" s="30"/>
      <c r="D18" s="30"/>
      <c r="F18" s="28"/>
      <c r="G18" s="24"/>
      <c r="H18" s="41"/>
      <c r="M18" t="s">
        <v>180</v>
      </c>
      <c r="N18" s="57"/>
      <c r="O18" s="68">
        <f t="shared" si="3"/>
        <v>0</v>
      </c>
      <c r="P18" s="57"/>
      <c r="Q18" s="68">
        <f t="shared" si="2"/>
        <v>0</v>
      </c>
      <c r="R18" s="57"/>
      <c r="S18" s="68">
        <f t="shared" si="0"/>
        <v>0</v>
      </c>
      <c r="T18" s="57"/>
      <c r="U18" s="68">
        <f t="shared" si="1"/>
        <v>0</v>
      </c>
      <c r="Y18" s="57"/>
      <c r="Z18" s="57"/>
    </row>
    <row r="19" spans="3:26" x14ac:dyDescent="0.25">
      <c r="C19" s="30"/>
      <c r="D19" s="30"/>
      <c r="F19" s="28" t="s">
        <v>179</v>
      </c>
      <c r="G19" s="24" t="s">
        <v>96</v>
      </c>
      <c r="H19" s="38"/>
      <c r="J19" s="49"/>
      <c r="M19">
        <v>10</v>
      </c>
      <c r="N19" s="57"/>
      <c r="O19" s="68">
        <f t="shared" si="3"/>
        <v>0</v>
      </c>
      <c r="P19" s="57"/>
      <c r="Q19" s="68">
        <f t="shared" si="2"/>
        <v>0</v>
      </c>
      <c r="R19" s="57"/>
      <c r="S19" s="68">
        <f t="shared" si="0"/>
        <v>0</v>
      </c>
      <c r="T19" s="57"/>
      <c r="U19" s="68">
        <f t="shared" si="1"/>
        <v>0</v>
      </c>
      <c r="Y19" s="57"/>
      <c r="Z19" s="57">
        <v>31.3</v>
      </c>
    </row>
    <row r="20" spans="3:26" x14ac:dyDescent="0.25">
      <c r="C20" s="30"/>
      <c r="D20" s="30"/>
      <c r="F20" s="28" t="s">
        <v>176</v>
      </c>
      <c r="G20" s="24" t="s">
        <v>112</v>
      </c>
      <c r="H20" s="38"/>
      <c r="N20" s="57"/>
      <c r="O20" s="68">
        <f t="shared" si="3"/>
        <v>0</v>
      </c>
      <c r="P20" s="57"/>
      <c r="Q20" s="68">
        <f t="shared" si="2"/>
        <v>0</v>
      </c>
      <c r="R20" s="57"/>
      <c r="S20" s="68">
        <f t="shared" si="0"/>
        <v>0</v>
      </c>
      <c r="T20" s="57"/>
      <c r="U20" s="68">
        <f t="shared" si="1"/>
        <v>0</v>
      </c>
      <c r="Y20" s="57"/>
      <c r="Z20" s="57">
        <v>20</v>
      </c>
    </row>
    <row r="21" spans="3:26" x14ac:dyDescent="0.25">
      <c r="C21" s="30"/>
      <c r="D21" s="30"/>
      <c r="F21" s="28" t="s">
        <v>72</v>
      </c>
      <c r="G21" s="24" t="s">
        <v>145</v>
      </c>
      <c r="H21" s="38"/>
      <c r="O21" s="69">
        <f>SUM(O5:O20)</f>
        <v>1013.24</v>
      </c>
      <c r="P21" s="57"/>
      <c r="Q21" s="69">
        <f t="shared" ref="Q21:U21" si="4">SUM(Q5:Q20)</f>
        <v>336.12</v>
      </c>
      <c r="R21" s="57"/>
      <c r="S21" s="69">
        <f t="shared" si="4"/>
        <v>792.54</v>
      </c>
      <c r="T21" s="57"/>
      <c r="U21" s="69">
        <f t="shared" si="4"/>
        <v>351</v>
      </c>
      <c r="Y21" s="57"/>
      <c r="Z21" s="57">
        <v>19</v>
      </c>
    </row>
    <row r="22" spans="3:26" ht="15" hidden="1" customHeight="1" x14ac:dyDescent="0.25">
      <c r="C22" s="30"/>
      <c r="D22" s="30"/>
      <c r="F22" s="28"/>
      <c r="G22" s="24"/>
      <c r="H22" s="38"/>
      <c r="Y22" s="57"/>
      <c r="Z22" s="57">
        <v>19</v>
      </c>
    </row>
    <row r="23" spans="3:26" x14ac:dyDescent="0.25">
      <c r="C23" s="30"/>
      <c r="D23" s="30"/>
      <c r="F23" s="28" t="s">
        <v>51</v>
      </c>
      <c r="G23" s="24" t="s">
        <v>166</v>
      </c>
      <c r="H23" s="38">
        <v>117.95</v>
      </c>
      <c r="O23" s="93">
        <f>SUM(O21:U21)</f>
        <v>2492.9</v>
      </c>
      <c r="P23" s="94"/>
      <c r="Q23" s="94"/>
      <c r="R23" s="94"/>
      <c r="S23" s="94"/>
      <c r="T23" s="94"/>
      <c r="U23" s="95"/>
      <c r="Y23" s="71">
        <f>SUM(Y5:Y21)</f>
        <v>354.86</v>
      </c>
      <c r="Z23" s="57">
        <v>30</v>
      </c>
    </row>
    <row r="24" spans="3:26" x14ac:dyDescent="0.25">
      <c r="C24" s="30"/>
      <c r="D24" s="30"/>
      <c r="F24" s="28"/>
      <c r="G24" s="24"/>
      <c r="H24" s="38"/>
      <c r="Z24" s="57">
        <v>22</v>
      </c>
    </row>
    <row r="25" spans="3:26" x14ac:dyDescent="0.25">
      <c r="C25" s="30"/>
      <c r="D25" s="30"/>
      <c r="F25" s="28"/>
      <c r="G25" s="60" t="s">
        <v>54</v>
      </c>
      <c r="H25" s="59">
        <v>342.22</v>
      </c>
      <c r="I25" s="61"/>
      <c r="Z25" s="57">
        <v>98.05</v>
      </c>
    </row>
    <row r="26" spans="3:26" x14ac:dyDescent="0.25">
      <c r="C26" s="30"/>
      <c r="D26" s="30"/>
      <c r="F26" s="28"/>
      <c r="G26" s="60" t="s">
        <v>164</v>
      </c>
      <c r="H26" s="59">
        <v>632.11</v>
      </c>
      <c r="I26" s="61"/>
      <c r="Z26" s="57"/>
    </row>
    <row r="27" spans="3:26" x14ac:dyDescent="0.25">
      <c r="C27" s="30"/>
      <c r="D27" s="30"/>
      <c r="F27" s="28"/>
      <c r="G27" s="60" t="s">
        <v>174</v>
      </c>
      <c r="H27" s="59">
        <v>92</v>
      </c>
      <c r="I27" s="61"/>
      <c r="O27" s="66" t="s">
        <v>71</v>
      </c>
      <c r="P27" s="66"/>
      <c r="Q27" s="66" t="s">
        <v>70</v>
      </c>
      <c r="R27" s="66"/>
      <c r="Z27" s="57"/>
    </row>
    <row r="28" spans="3:26" x14ac:dyDescent="0.25">
      <c r="C28" s="30"/>
      <c r="D28" s="30"/>
      <c r="F28" s="28"/>
      <c r="G28" s="60" t="s">
        <v>165</v>
      </c>
      <c r="H28" s="59">
        <v>464.66</v>
      </c>
      <c r="I28" s="61"/>
      <c r="N28" t="s">
        <v>184</v>
      </c>
      <c r="O28" s="57">
        <v>116.4</v>
      </c>
      <c r="P28" s="57"/>
      <c r="Q28" s="57">
        <v>80</v>
      </c>
      <c r="R28" s="67"/>
      <c r="Z28" s="57"/>
    </row>
    <row r="29" spans="3:26" x14ac:dyDescent="0.25">
      <c r="C29" s="30"/>
      <c r="D29" s="30"/>
      <c r="F29" s="28"/>
      <c r="G29" s="60" t="s">
        <v>167</v>
      </c>
      <c r="H29" s="59">
        <v>54</v>
      </c>
      <c r="I29" s="61"/>
      <c r="O29" s="57">
        <v>56.84</v>
      </c>
      <c r="P29" s="57"/>
      <c r="Q29" s="57">
        <v>111</v>
      </c>
      <c r="R29" s="67"/>
      <c r="Z29" s="57"/>
    </row>
    <row r="30" spans="3:26" x14ac:dyDescent="0.25">
      <c r="C30" s="30"/>
      <c r="D30" s="30"/>
      <c r="F30" s="28"/>
      <c r="G30" s="60" t="s">
        <v>136</v>
      </c>
      <c r="H30" s="59">
        <v>1861.29</v>
      </c>
      <c r="I30" s="61"/>
      <c r="O30" s="57">
        <v>58.57</v>
      </c>
      <c r="P30" s="57"/>
      <c r="Q30" s="57">
        <v>200</v>
      </c>
      <c r="R30" s="54" t="s">
        <v>181</v>
      </c>
      <c r="Z30" s="57"/>
    </row>
    <row r="31" spans="3:26" x14ac:dyDescent="0.25">
      <c r="C31" s="30"/>
      <c r="D31" s="30"/>
      <c r="F31" s="28"/>
      <c r="G31" s="60" t="s">
        <v>135</v>
      </c>
      <c r="H31" s="59">
        <v>700.11</v>
      </c>
      <c r="I31" s="61"/>
      <c r="O31" s="57">
        <v>64.94</v>
      </c>
      <c r="P31" s="57"/>
      <c r="Q31" s="57">
        <v>314.86</v>
      </c>
      <c r="R31" s="75" t="s">
        <v>183</v>
      </c>
      <c r="Z31" s="71">
        <f>SUM(Z5:Z30)</f>
        <v>651.1099999999999</v>
      </c>
    </row>
    <row r="32" spans="3:26" ht="17.25" x14ac:dyDescent="0.4">
      <c r="C32" s="30"/>
      <c r="D32" s="30"/>
      <c r="F32" s="1"/>
      <c r="G32" s="24"/>
      <c r="H32" s="47"/>
      <c r="O32" s="57">
        <v>37.590000000000003</v>
      </c>
      <c r="P32" s="57"/>
      <c r="Q32" s="57">
        <v>54</v>
      </c>
      <c r="R32" s="67"/>
    </row>
    <row r="33" spans="3:18" x14ac:dyDescent="0.25">
      <c r="C33" s="30"/>
      <c r="D33" s="30"/>
      <c r="G33" s="1"/>
      <c r="H33" s="39">
        <f>SUM(H6:H32)</f>
        <v>5236.2399999999989</v>
      </c>
      <c r="O33" s="57">
        <v>162.66999999999999</v>
      </c>
      <c r="P33" s="57"/>
      <c r="Q33" s="57"/>
      <c r="R33" s="67"/>
    </row>
    <row r="34" spans="3:18" x14ac:dyDescent="0.25">
      <c r="C34" s="30"/>
      <c r="D34" s="30"/>
      <c r="H34" s="40"/>
      <c r="O34" s="57">
        <v>50.39</v>
      </c>
      <c r="P34" s="57"/>
      <c r="Q34" s="57"/>
      <c r="R34" s="67"/>
    </row>
    <row r="35" spans="3:18" x14ac:dyDescent="0.25">
      <c r="C35" s="30"/>
      <c r="D35" s="30"/>
      <c r="H35" s="40"/>
      <c r="O35" s="57">
        <v>50</v>
      </c>
      <c r="P35" s="57"/>
      <c r="Q35" s="57"/>
      <c r="R35" s="67"/>
    </row>
    <row r="36" spans="3:18" x14ac:dyDescent="0.25">
      <c r="C36" s="30"/>
      <c r="D36" s="30"/>
      <c r="G36" s="28"/>
      <c r="H36" s="39"/>
      <c r="O36" s="57">
        <v>48</v>
      </c>
      <c r="P36" s="57"/>
      <c r="Q36" s="57"/>
      <c r="R36" s="67"/>
    </row>
    <row r="37" spans="3:18" x14ac:dyDescent="0.25">
      <c r="C37" s="30"/>
      <c r="D37" s="30"/>
      <c r="G37" s="28" t="s">
        <v>47</v>
      </c>
      <c r="H37" s="39">
        <f>D7</f>
        <v>4000</v>
      </c>
      <c r="O37" s="57">
        <v>326.35000000000002</v>
      </c>
      <c r="P37" s="57"/>
      <c r="Q37" s="57"/>
      <c r="R37" s="67"/>
    </row>
    <row r="38" spans="3:18" x14ac:dyDescent="0.25">
      <c r="C38" s="30"/>
      <c r="D38" s="30"/>
      <c r="G38" s="28" t="s">
        <v>71</v>
      </c>
      <c r="H38" s="39">
        <v>1215.69</v>
      </c>
      <c r="I38" s="61"/>
      <c r="O38" s="57">
        <v>128</v>
      </c>
      <c r="P38" s="57"/>
      <c r="Q38" s="57"/>
      <c r="R38" s="67"/>
    </row>
    <row r="39" spans="3:18" x14ac:dyDescent="0.25">
      <c r="C39" s="30"/>
      <c r="D39" s="30"/>
      <c r="G39" s="28" t="s">
        <v>152</v>
      </c>
      <c r="H39" s="39">
        <v>759.86</v>
      </c>
      <c r="O39" s="57">
        <v>115.69</v>
      </c>
      <c r="P39" s="57"/>
      <c r="Q39" s="57"/>
      <c r="R39" s="67"/>
    </row>
    <row r="40" spans="3:18" x14ac:dyDescent="0.25">
      <c r="C40" s="30"/>
      <c r="D40" s="30"/>
      <c r="G40" s="28" t="s">
        <v>48</v>
      </c>
      <c r="H40" s="39">
        <f>(H33-H39-H38)</f>
        <v>3260.6899999999991</v>
      </c>
      <c r="O40" s="57"/>
      <c r="P40" s="57"/>
      <c r="Q40" s="57"/>
    </row>
    <row r="41" spans="3:18" x14ac:dyDescent="0.25">
      <c r="C41" s="30"/>
      <c r="D41" s="30"/>
      <c r="G41" s="28" t="s">
        <v>89</v>
      </c>
      <c r="H41" s="39">
        <f>H37-H40</f>
        <v>739.31000000000085</v>
      </c>
      <c r="O41" s="57"/>
      <c r="P41" s="57"/>
      <c r="Q41" s="57"/>
    </row>
    <row r="42" spans="3:18" x14ac:dyDescent="0.25">
      <c r="O42" s="57"/>
      <c r="P42" s="57"/>
      <c r="Q42" s="57"/>
    </row>
    <row r="43" spans="3:18" x14ac:dyDescent="0.25">
      <c r="N43" s="73"/>
      <c r="O43" s="72">
        <f>SUM(O28:O42)</f>
        <v>1215.44</v>
      </c>
      <c r="P43" s="72">
        <f t="shared" ref="P43:Q43" si="5">SUM(P28:P42)</f>
        <v>0</v>
      </c>
      <c r="Q43" s="72">
        <f t="shared" si="5"/>
        <v>759.86</v>
      </c>
    </row>
  </sheetData>
  <mergeCells count="6">
    <mergeCell ref="O23:U23"/>
    <mergeCell ref="B3:H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ignoredErrors>
    <ignoredError sqref="Q6" formula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3ECC-D38B-425A-B244-FB746E0494E5}">
  <dimension ref="B2:Z46"/>
  <sheetViews>
    <sheetView workbookViewId="0">
      <selection activeCell="I7" sqref="I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7109375" bestFit="1" customWidth="1"/>
    <col min="13" max="13" width="3" bestFit="1" customWidth="1"/>
    <col min="14" max="14" width="9.5703125" bestFit="1" customWidth="1"/>
    <col min="15" max="15" width="12.140625" bestFit="1" customWidth="1"/>
    <col min="16" max="16" width="9.5703125" bestFit="1" customWidth="1"/>
    <col min="17" max="17" width="10.5703125" bestFit="1" customWidth="1"/>
    <col min="18" max="18" width="13.85546875" bestFit="1" customWidth="1"/>
    <col min="19" max="19" width="12.28515625" bestFit="1" customWidth="1"/>
    <col min="20" max="21" width="10.5703125" bestFit="1" customWidth="1"/>
    <col min="25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>
        <v>42.45</v>
      </c>
      <c r="O4" s="68">
        <f>SUM(N4*3)</f>
        <v>127.35000000000001</v>
      </c>
      <c r="P4" s="57"/>
      <c r="Q4" s="68">
        <f>SUM(P4*1)</f>
        <v>0</v>
      </c>
      <c r="R4" s="57">
        <v>102.99</v>
      </c>
      <c r="S4" s="68">
        <f>SUM(R4*6)</f>
        <v>617.93999999999994</v>
      </c>
      <c r="T4" s="57">
        <v>117</v>
      </c>
      <c r="U4" s="68">
        <f>SUM(T4*2)</f>
        <v>234</v>
      </c>
      <c r="V4" s="54"/>
      <c r="Y4" s="57"/>
      <c r="Z4" s="57"/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64.56</v>
      </c>
      <c r="O5" s="68">
        <f>SUM(N5*1)</f>
        <v>64.56</v>
      </c>
      <c r="P5" s="57"/>
      <c r="Q5" s="68">
        <f>SUM(P5*3)</f>
        <v>0</v>
      </c>
      <c r="R5" s="57">
        <v>29.1</v>
      </c>
      <c r="S5" s="68">
        <f t="shared" ref="S5:S19" si="0">SUM(R5*6)</f>
        <v>174.60000000000002</v>
      </c>
      <c r="T5" s="57"/>
      <c r="U5" s="68">
        <f t="shared" ref="U5:U19" si="1">SUM(T5*3)</f>
        <v>0</v>
      </c>
      <c r="V5" s="54"/>
      <c r="Y5" s="57"/>
      <c r="Z5" s="57"/>
    </row>
    <row r="6" spans="2:26" x14ac:dyDescent="0.25">
      <c r="B6" s="10" t="s">
        <v>27</v>
      </c>
      <c r="C6" s="10"/>
      <c r="D6" s="38">
        <v>4350</v>
      </c>
      <c r="F6" s="28"/>
      <c r="G6" s="42" t="s">
        <v>29</v>
      </c>
      <c r="H6" s="59">
        <v>350</v>
      </c>
      <c r="I6" s="61"/>
      <c r="J6" s="49"/>
      <c r="M6">
        <v>3</v>
      </c>
      <c r="N6" s="57">
        <v>41.67</v>
      </c>
      <c r="O6" s="68">
        <f>SUM(N6*11)</f>
        <v>458.37</v>
      </c>
      <c r="P6" s="57"/>
      <c r="Q6" s="68">
        <f t="shared" ref="Q6:Q19" si="2">SUM(P6*1)</f>
        <v>0</v>
      </c>
      <c r="R6" s="57"/>
      <c r="S6" s="68">
        <f>SUM(R6*8)</f>
        <v>0</v>
      </c>
      <c r="T6" s="57"/>
      <c r="U6" s="68">
        <f t="shared" si="1"/>
        <v>0</v>
      </c>
      <c r="V6" s="54"/>
      <c r="Y6" s="57"/>
      <c r="Z6" s="57"/>
    </row>
    <row r="7" spans="2:26" x14ac:dyDescent="0.25">
      <c r="D7" s="40"/>
      <c r="F7" s="28"/>
      <c r="G7" s="42" t="s">
        <v>31</v>
      </c>
      <c r="H7" s="59">
        <v>270</v>
      </c>
      <c r="I7" s="61"/>
      <c r="M7">
        <v>4</v>
      </c>
      <c r="N7" s="57">
        <v>33.020000000000003</v>
      </c>
      <c r="O7" s="68">
        <f>SUM(N7*4)</f>
        <v>132.08000000000001</v>
      </c>
      <c r="P7" s="57"/>
      <c r="Q7" s="68">
        <f t="shared" si="2"/>
        <v>0</v>
      </c>
      <c r="R7" s="57"/>
      <c r="S7" s="68">
        <f t="shared" si="0"/>
        <v>0</v>
      </c>
      <c r="T7" s="57"/>
      <c r="U7" s="68">
        <f t="shared" si="1"/>
        <v>0</v>
      </c>
      <c r="V7" s="54"/>
      <c r="Y7" s="57"/>
      <c r="Z7" s="57"/>
    </row>
    <row r="8" spans="2:26" x14ac:dyDescent="0.25">
      <c r="B8" s="30"/>
      <c r="C8" s="30"/>
      <c r="D8" s="30"/>
      <c r="F8" s="28"/>
      <c r="G8" s="42" t="s">
        <v>33</v>
      </c>
      <c r="H8" s="59">
        <v>97.74</v>
      </c>
      <c r="I8" s="61"/>
      <c r="M8">
        <v>5</v>
      </c>
      <c r="N8" s="57">
        <v>24.59</v>
      </c>
      <c r="O8" s="68">
        <f>SUM(N8*1)</f>
        <v>24.59</v>
      </c>
      <c r="P8" s="57"/>
      <c r="Q8" s="68">
        <f t="shared" si="2"/>
        <v>0</v>
      </c>
      <c r="R8" s="57"/>
      <c r="S8" s="68">
        <f t="shared" si="0"/>
        <v>0</v>
      </c>
      <c r="T8" s="57"/>
      <c r="U8" s="68">
        <f t="shared" si="1"/>
        <v>0</v>
      </c>
      <c r="V8" s="54"/>
      <c r="Y8" s="57"/>
      <c r="Z8" s="57"/>
    </row>
    <row r="9" spans="2:26" x14ac:dyDescent="0.25">
      <c r="B9" s="30"/>
      <c r="C9" s="30"/>
      <c r="D9" s="30"/>
      <c r="F9" s="28"/>
      <c r="G9" s="42" t="s">
        <v>60</v>
      </c>
      <c r="H9" s="59">
        <v>75.900000000000006</v>
      </c>
      <c r="I9" s="61"/>
      <c r="M9">
        <v>6</v>
      </c>
      <c r="N9" s="57"/>
      <c r="O9" s="68">
        <f t="shared" ref="O9:O19" si="3">SUM(N9*4)</f>
        <v>0</v>
      </c>
      <c r="P9" s="57"/>
      <c r="Q9" s="68">
        <f t="shared" si="2"/>
        <v>0</v>
      </c>
      <c r="R9" s="57"/>
      <c r="S9" s="68">
        <f t="shared" si="0"/>
        <v>0</v>
      </c>
      <c r="T9" s="57"/>
      <c r="U9" s="68">
        <f t="shared" si="1"/>
        <v>0</v>
      </c>
      <c r="V9" s="54"/>
      <c r="Y9" s="57"/>
      <c r="Z9" s="57"/>
    </row>
    <row r="10" spans="2:26" x14ac:dyDescent="0.25">
      <c r="B10" s="30"/>
      <c r="C10" s="30"/>
      <c r="D10" s="30"/>
      <c r="F10" s="28"/>
      <c r="G10" s="42" t="s">
        <v>90</v>
      </c>
      <c r="H10" s="59">
        <v>100</v>
      </c>
      <c r="M10">
        <v>7</v>
      </c>
      <c r="N10" s="57"/>
      <c r="O10" s="68">
        <f t="shared" si="3"/>
        <v>0</v>
      </c>
      <c r="P10" s="57"/>
      <c r="Q10" s="68">
        <f t="shared" si="2"/>
        <v>0</v>
      </c>
      <c r="R10" s="57"/>
      <c r="S10" s="68">
        <f t="shared" si="0"/>
        <v>0</v>
      </c>
      <c r="T10" s="57"/>
      <c r="U10" s="68">
        <f t="shared" si="1"/>
        <v>0</v>
      </c>
      <c r="V10" s="54"/>
      <c r="Y10" s="57"/>
      <c r="Z10" s="57"/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3"/>
        <v>0</v>
      </c>
      <c r="P11" s="57"/>
      <c r="Q11" s="68">
        <f t="shared" si="2"/>
        <v>0</v>
      </c>
      <c r="R11" s="57"/>
      <c r="S11" s="68">
        <f t="shared" si="0"/>
        <v>0</v>
      </c>
      <c r="T11" s="57"/>
      <c r="U11" s="68">
        <f t="shared" si="1"/>
        <v>0</v>
      </c>
      <c r="V11" s="54"/>
      <c r="Y11" s="57"/>
      <c r="Z11" s="57"/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3"/>
        <v>0</v>
      </c>
      <c r="P12" s="57"/>
      <c r="Q12" s="68">
        <f t="shared" si="2"/>
        <v>0</v>
      </c>
      <c r="R12" s="57"/>
      <c r="S12" s="68">
        <f t="shared" si="0"/>
        <v>0</v>
      </c>
      <c r="T12" s="57"/>
      <c r="U12" s="68">
        <f t="shared" si="1"/>
        <v>0</v>
      </c>
      <c r="V12" s="54"/>
      <c r="Y12" s="57"/>
      <c r="Z12" s="57"/>
    </row>
    <row r="13" spans="2:26" x14ac:dyDescent="0.25">
      <c r="B13" s="30"/>
      <c r="C13" s="30"/>
      <c r="D13" s="30"/>
      <c r="F13" s="28" t="s">
        <v>62</v>
      </c>
      <c r="G13" s="24" t="s">
        <v>166</v>
      </c>
      <c r="H13" s="38">
        <v>117.95</v>
      </c>
      <c r="I13" s="61"/>
      <c r="M13" t="s">
        <v>180</v>
      </c>
      <c r="N13" s="57"/>
      <c r="O13" s="68">
        <f t="shared" si="3"/>
        <v>0</v>
      </c>
      <c r="P13" s="57"/>
      <c r="Q13" s="68">
        <f t="shared" si="2"/>
        <v>0</v>
      </c>
      <c r="R13" s="57"/>
      <c r="S13" s="68">
        <f t="shared" si="0"/>
        <v>0</v>
      </c>
      <c r="T13" s="57"/>
      <c r="U13" s="68">
        <f t="shared" si="1"/>
        <v>0</v>
      </c>
      <c r="V13" s="54"/>
      <c r="Y13" s="57"/>
      <c r="Z13" s="57"/>
    </row>
    <row r="14" spans="2:26" ht="12.75" hidden="1" customHeight="1" x14ac:dyDescent="0.25">
      <c r="B14" s="30"/>
      <c r="C14" s="30"/>
      <c r="D14" s="30"/>
      <c r="F14" s="28"/>
      <c r="G14" s="24"/>
      <c r="H14" s="38"/>
      <c r="M14" t="s">
        <v>180</v>
      </c>
      <c r="N14" s="57"/>
      <c r="O14" s="68">
        <f t="shared" si="3"/>
        <v>0</v>
      </c>
      <c r="P14" s="57"/>
      <c r="Q14" s="68">
        <f t="shared" si="2"/>
        <v>0</v>
      </c>
      <c r="R14" s="57"/>
      <c r="S14" s="68">
        <f t="shared" si="0"/>
        <v>0</v>
      </c>
      <c r="T14" s="57"/>
      <c r="U14" s="68">
        <f t="shared" si="1"/>
        <v>0</v>
      </c>
      <c r="V14" s="54"/>
      <c r="Y14" s="57"/>
      <c r="Z14" s="57"/>
    </row>
    <row r="15" spans="2:26" hidden="1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3"/>
        <v>0</v>
      </c>
      <c r="P15" s="57"/>
      <c r="Q15" s="68">
        <f t="shared" si="2"/>
        <v>0</v>
      </c>
      <c r="R15" s="57"/>
      <c r="S15" s="68">
        <f t="shared" si="0"/>
        <v>0</v>
      </c>
      <c r="T15" s="57"/>
      <c r="U15" s="68">
        <f t="shared" si="1"/>
        <v>0</v>
      </c>
      <c r="V15" s="54"/>
      <c r="Y15" s="57"/>
      <c r="Z15" s="57"/>
    </row>
    <row r="16" spans="2:26" hidden="1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3"/>
        <v>0</v>
      </c>
      <c r="P16" s="57"/>
      <c r="Q16" s="68">
        <f t="shared" si="2"/>
        <v>0</v>
      </c>
      <c r="R16" s="57"/>
      <c r="S16" s="68">
        <f t="shared" si="0"/>
        <v>0</v>
      </c>
      <c r="T16" s="57"/>
      <c r="U16" s="68">
        <f t="shared" si="1"/>
        <v>0</v>
      </c>
      <c r="V16" s="54"/>
      <c r="Y16" s="57"/>
      <c r="Z16" s="57"/>
    </row>
    <row r="17" spans="3:26" hidden="1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3"/>
        <v>0</v>
      </c>
      <c r="P17" s="57"/>
      <c r="Q17" s="68">
        <f t="shared" si="2"/>
        <v>0</v>
      </c>
      <c r="R17" s="57"/>
      <c r="S17" s="68">
        <f t="shared" si="0"/>
        <v>0</v>
      </c>
      <c r="T17" s="57"/>
      <c r="U17" s="68">
        <f t="shared" si="1"/>
        <v>0</v>
      </c>
      <c r="V17" s="54"/>
      <c r="Y17" s="57"/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3"/>
        <v>0</v>
      </c>
      <c r="P18" s="57"/>
      <c r="Q18" s="68">
        <f t="shared" si="2"/>
        <v>0</v>
      </c>
      <c r="R18" s="57"/>
      <c r="S18" s="68">
        <f t="shared" si="0"/>
        <v>0</v>
      </c>
      <c r="T18" s="57"/>
      <c r="U18" s="68">
        <f t="shared" si="1"/>
        <v>0</v>
      </c>
      <c r="V18" s="54"/>
      <c r="Y18" s="57"/>
      <c r="Z18" s="57"/>
    </row>
    <row r="19" spans="3:26" x14ac:dyDescent="0.25">
      <c r="C19" s="30"/>
      <c r="D19" s="30"/>
      <c r="F19" s="28"/>
      <c r="G19" s="60" t="s">
        <v>54</v>
      </c>
      <c r="H19" s="59">
        <v>342.22</v>
      </c>
      <c r="I19" s="61"/>
      <c r="N19" s="57"/>
      <c r="O19" s="68">
        <f t="shared" si="3"/>
        <v>0</v>
      </c>
      <c r="P19" s="57"/>
      <c r="Q19" s="68">
        <f t="shared" si="2"/>
        <v>0</v>
      </c>
      <c r="R19" s="57"/>
      <c r="S19" s="68">
        <f t="shared" si="0"/>
        <v>0</v>
      </c>
      <c r="T19" s="57"/>
      <c r="U19" s="68">
        <f t="shared" si="1"/>
        <v>0</v>
      </c>
      <c r="V19" s="54"/>
      <c r="Y19" s="57"/>
      <c r="Z19" s="57"/>
    </row>
    <row r="20" spans="3:26" x14ac:dyDescent="0.25">
      <c r="C20" s="30"/>
      <c r="D20" s="30"/>
      <c r="F20" s="28"/>
      <c r="G20" s="60" t="s">
        <v>164</v>
      </c>
      <c r="H20" s="59">
        <v>514.07000000000005</v>
      </c>
      <c r="I20" s="61"/>
      <c r="O20" s="69">
        <f>SUM(O4:O19)</f>
        <v>806.95</v>
      </c>
      <c r="P20" s="57"/>
      <c r="Q20" s="69">
        <f>SUM(Q4:Q19)</f>
        <v>0</v>
      </c>
      <c r="R20" s="57"/>
      <c r="S20" s="69">
        <f>SUM(S4:S19)</f>
        <v>792.54</v>
      </c>
      <c r="T20" s="57"/>
      <c r="U20" s="69">
        <f>SUM(U4:U19)</f>
        <v>234</v>
      </c>
      <c r="V20" s="54"/>
      <c r="Y20" s="57"/>
      <c r="Z20" s="57"/>
    </row>
    <row r="21" spans="3:26" x14ac:dyDescent="0.25">
      <c r="C21" s="30"/>
      <c r="D21" s="30"/>
      <c r="F21" s="28"/>
      <c r="G21" s="60" t="s">
        <v>174</v>
      </c>
      <c r="H21" s="59">
        <v>92</v>
      </c>
      <c r="I21" s="61"/>
      <c r="O21" s="54"/>
      <c r="P21" s="54"/>
      <c r="Q21" s="54"/>
      <c r="R21" s="54"/>
      <c r="S21" s="54"/>
      <c r="T21" s="54"/>
      <c r="U21" s="54"/>
      <c r="V21" s="54"/>
      <c r="Y21" s="57"/>
      <c r="Z21" s="57"/>
    </row>
    <row r="22" spans="3:26" x14ac:dyDescent="0.25">
      <c r="C22" s="30"/>
      <c r="D22" s="30"/>
      <c r="F22" s="28"/>
      <c r="G22" s="60" t="s">
        <v>165</v>
      </c>
      <c r="H22" s="59">
        <v>633.4</v>
      </c>
      <c r="I22" s="61"/>
      <c r="O22" s="93">
        <f>SUM(O20:U20)</f>
        <v>1833.49</v>
      </c>
      <c r="P22" s="94"/>
      <c r="Q22" s="94"/>
      <c r="R22" s="94"/>
      <c r="S22" s="94"/>
      <c r="T22" s="94"/>
      <c r="U22" s="95"/>
      <c r="V22" s="54"/>
      <c r="Y22" s="57"/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I23" s="61"/>
      <c r="O23" s="54"/>
      <c r="P23" s="54"/>
      <c r="Q23" s="54"/>
      <c r="R23" s="54"/>
      <c r="S23" s="54"/>
      <c r="T23" s="54"/>
      <c r="U23" s="54"/>
      <c r="V23" s="54"/>
      <c r="Y23" s="57"/>
      <c r="Z23" s="57"/>
    </row>
    <row r="24" spans="3:26" x14ac:dyDescent="0.25">
      <c r="C24" s="30"/>
      <c r="D24" s="30"/>
      <c r="F24" s="28"/>
      <c r="G24" s="60" t="s">
        <v>136</v>
      </c>
      <c r="H24" s="59">
        <v>2215</v>
      </c>
      <c r="I24" s="61"/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Y24" s="57"/>
      <c r="Z24" s="57"/>
    </row>
    <row r="25" spans="3:26" x14ac:dyDescent="0.25">
      <c r="C25" s="30"/>
      <c r="D25" s="30"/>
      <c r="F25" s="28"/>
      <c r="G25" s="60" t="s">
        <v>135</v>
      </c>
      <c r="H25" s="59">
        <v>885.42</v>
      </c>
      <c r="I25" s="61"/>
      <c r="N25" s="73" t="s">
        <v>184</v>
      </c>
      <c r="O25" s="57">
        <v>116.4</v>
      </c>
      <c r="P25" s="57"/>
      <c r="Q25" s="57">
        <v>111.1</v>
      </c>
      <c r="R25" s="67">
        <v>445</v>
      </c>
      <c r="S25" s="54" t="s">
        <v>183</v>
      </c>
      <c r="T25" s="54"/>
      <c r="U25" s="54"/>
      <c r="V25" s="54"/>
      <c r="Y25" s="57"/>
      <c r="Z25" s="57"/>
    </row>
    <row r="26" spans="3:26" ht="17.25" x14ac:dyDescent="0.4">
      <c r="C26" s="30"/>
      <c r="D26" s="30"/>
      <c r="F26" s="1"/>
      <c r="G26" s="24"/>
      <c r="H26" s="47"/>
      <c r="O26" s="57">
        <v>50</v>
      </c>
      <c r="P26" s="57"/>
      <c r="Q26" s="57">
        <v>54</v>
      </c>
      <c r="R26" s="67"/>
      <c r="S26" s="54"/>
      <c r="T26" s="54"/>
      <c r="U26" s="54"/>
      <c r="V26" s="54"/>
      <c r="Y26" s="57"/>
      <c r="Z26" s="57"/>
    </row>
    <row r="27" spans="3:26" x14ac:dyDescent="0.25">
      <c r="C27" s="30"/>
      <c r="D27" s="30"/>
      <c r="G27" s="1"/>
      <c r="H27" s="39">
        <f>SUM(H5:H26)</f>
        <v>5747.7000000000007</v>
      </c>
      <c r="O27" s="57">
        <v>63.58</v>
      </c>
      <c r="P27" s="57"/>
      <c r="Q27" s="57">
        <v>80</v>
      </c>
      <c r="R27" s="54"/>
      <c r="S27" s="54"/>
      <c r="T27" s="54"/>
      <c r="U27" s="54"/>
      <c r="V27" s="54"/>
      <c r="Y27" s="57"/>
      <c r="Z27" s="57"/>
    </row>
    <row r="28" spans="3:26" x14ac:dyDescent="0.25">
      <c r="C28" s="30"/>
      <c r="D28" s="30"/>
      <c r="H28" s="40"/>
      <c r="O28" s="57">
        <v>208.5</v>
      </c>
      <c r="P28" s="57"/>
      <c r="Q28" s="57">
        <v>87.8</v>
      </c>
      <c r="R28" s="67"/>
      <c r="S28" s="54"/>
      <c r="T28" s="54"/>
      <c r="U28" s="54"/>
      <c r="V28" s="54"/>
      <c r="Y28" s="57"/>
      <c r="Z28" s="57"/>
    </row>
    <row r="29" spans="3:26" x14ac:dyDescent="0.25">
      <c r="C29" s="30"/>
      <c r="D29" s="30"/>
      <c r="H29" s="40"/>
      <c r="O29" s="57">
        <v>75</v>
      </c>
      <c r="P29" s="57"/>
      <c r="Q29" s="57">
        <v>16.5</v>
      </c>
      <c r="R29" s="67"/>
      <c r="S29" s="54"/>
      <c r="T29" s="54"/>
      <c r="U29" s="54"/>
      <c r="V29" s="54"/>
      <c r="Y29" s="57"/>
      <c r="Z29" s="57"/>
    </row>
    <row r="30" spans="3:26" x14ac:dyDescent="0.25">
      <c r="C30" s="30"/>
      <c r="D30" s="30"/>
      <c r="G30" s="28"/>
      <c r="H30" s="39"/>
      <c r="O30" s="57">
        <v>115.85</v>
      </c>
      <c r="P30" s="57"/>
      <c r="Q30" s="57">
        <v>25.86</v>
      </c>
      <c r="R30" s="67"/>
      <c r="S30" s="54"/>
      <c r="T30" s="54"/>
      <c r="U30" s="54"/>
      <c r="V30" s="54"/>
      <c r="Y30" s="71">
        <f>SUM(Y4:Y29)</f>
        <v>0</v>
      </c>
      <c r="Z30" s="71">
        <f>SUM(Z4:Z29)</f>
        <v>0</v>
      </c>
    </row>
    <row r="31" spans="3:26" x14ac:dyDescent="0.25">
      <c r="C31" s="30"/>
      <c r="D31" s="30"/>
      <c r="G31" s="28" t="s">
        <v>47</v>
      </c>
      <c r="H31" s="39">
        <f>D6</f>
        <v>4350</v>
      </c>
      <c r="O31" s="57">
        <v>20</v>
      </c>
      <c r="P31" s="57"/>
      <c r="Q31" s="57">
        <v>23.4</v>
      </c>
      <c r="R31" s="67"/>
      <c r="S31" s="54"/>
      <c r="T31" s="54"/>
      <c r="U31" s="54"/>
      <c r="V31" s="54"/>
    </row>
    <row r="32" spans="3:26" x14ac:dyDescent="0.25">
      <c r="C32" s="30"/>
      <c r="D32" s="30"/>
      <c r="G32" s="28" t="s">
        <v>71</v>
      </c>
      <c r="H32" s="39">
        <f>O40</f>
        <v>1125.1600000000001</v>
      </c>
      <c r="O32" s="57">
        <v>148.06</v>
      </c>
      <c r="P32" s="57"/>
      <c r="Q32" s="57">
        <v>50</v>
      </c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448.65999999999997</v>
      </c>
      <c r="O33" s="57">
        <v>150.04</v>
      </c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4173.880000000001</v>
      </c>
      <c r="O34" s="57">
        <v>92.14</v>
      </c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176.11999999999898</v>
      </c>
      <c r="O35" s="57">
        <v>85.59</v>
      </c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/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/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/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1125.1600000000001</v>
      </c>
      <c r="P40" s="72">
        <f t="shared" ref="P40:Q40" si="4">SUM(P25:P39)</f>
        <v>0</v>
      </c>
      <c r="Q40" s="72">
        <f t="shared" si="4"/>
        <v>448.65999999999997</v>
      </c>
      <c r="R40" s="54"/>
      <c r="S40" s="54"/>
      <c r="T40" s="54"/>
      <c r="U40" s="54"/>
      <c r="V40" s="54"/>
    </row>
    <row r="41" spans="3:22" x14ac:dyDescent="0.25">
      <c r="S41" s="54"/>
      <c r="T41" s="54"/>
      <c r="U41" s="54"/>
      <c r="V41" s="54"/>
    </row>
    <row r="42" spans="3:22" x14ac:dyDescent="0.25">
      <c r="S42" s="54"/>
      <c r="T42" s="54"/>
      <c r="U42" s="54"/>
      <c r="V42" s="54"/>
    </row>
    <row r="43" spans="3:22" x14ac:dyDescent="0.25">
      <c r="O43" s="54"/>
      <c r="P43" s="54"/>
      <c r="Q43" s="54"/>
      <c r="R43" s="54"/>
      <c r="S43" s="54"/>
      <c r="T43" s="54"/>
      <c r="U43" s="54"/>
      <c r="V43" s="54"/>
    </row>
    <row r="44" spans="3:22" x14ac:dyDescent="0.25">
      <c r="O44" s="54"/>
      <c r="P44" s="54"/>
      <c r="Q44" s="54"/>
      <c r="R44" s="54"/>
      <c r="S44" s="54"/>
      <c r="T44" s="54"/>
      <c r="U44" s="54"/>
      <c r="V44" s="54"/>
    </row>
    <row r="45" spans="3:22" x14ac:dyDescent="0.25">
      <c r="O45" s="54"/>
      <c r="P45" s="54"/>
      <c r="Q45" s="54"/>
      <c r="R45" s="54"/>
      <c r="S45" s="54"/>
      <c r="T45" s="54"/>
      <c r="U45" s="54"/>
      <c r="V45" s="54"/>
    </row>
    <row r="46" spans="3:22" x14ac:dyDescent="0.25">
      <c r="O46" s="54"/>
      <c r="P46" s="54"/>
      <c r="Q46" s="54"/>
      <c r="R46" s="54"/>
      <c r="S46" s="54"/>
      <c r="T46" s="54"/>
      <c r="U46" s="54"/>
      <c r="V46" s="54"/>
    </row>
  </sheetData>
  <mergeCells count="6">
    <mergeCell ref="F5:H5"/>
    <mergeCell ref="O22:U22"/>
    <mergeCell ref="B2:H3"/>
    <mergeCell ref="B4:D4"/>
    <mergeCell ref="F4:H4"/>
    <mergeCell ref="B5:D5"/>
  </mergeCells>
  <pageMargins left="0.511811024" right="0.511811024" top="0.78740157499999996" bottom="0.78740157499999996" header="0.31496062000000002" footer="0.31496062000000002"/>
  <ignoredErrors>
    <ignoredError sqref="Q5 O8" formula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1605-ADFE-417B-A053-735584D5ECF0}">
  <dimension ref="B2:Z40"/>
  <sheetViews>
    <sheetView topLeftCell="A10" workbookViewId="0">
      <selection activeCell="K29" sqref="K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9" max="9" width="16.28515625" bestFit="1" customWidth="1"/>
    <col min="13" max="13" width="3" bestFit="1" customWidth="1"/>
    <col min="14" max="14" width="9.5703125" bestFit="1" customWidth="1"/>
    <col min="15" max="15" width="12.140625" bestFit="1" customWidth="1"/>
    <col min="16" max="16" width="7.7109375" bestFit="1" customWidth="1"/>
    <col min="17" max="17" width="10.5703125" bestFit="1" customWidth="1"/>
    <col min="18" max="18" width="15.140625" bestFit="1" customWidth="1"/>
    <col min="19" max="19" width="12.140625" bestFit="1" customWidth="1"/>
    <col min="20" max="20" width="12.28515625" bestFit="1" customWidth="1"/>
    <col min="21" max="21" width="10.5703125" bestFit="1" customWidth="1"/>
    <col min="24" max="24" width="9.5703125" bestFit="1" customWidth="1"/>
    <col min="25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>
        <v>42.45</v>
      </c>
      <c r="O4" s="68">
        <f>SUM(N4*2)</f>
        <v>84.9</v>
      </c>
      <c r="P4" s="57"/>
      <c r="Q4" s="68">
        <f>SUM(P4*1)</f>
        <v>0</v>
      </c>
      <c r="R4" s="57">
        <v>102.99</v>
      </c>
      <c r="S4" s="68">
        <f>SUM(R4*4)</f>
        <v>411.96</v>
      </c>
      <c r="T4" s="57"/>
      <c r="U4" s="68">
        <f t="shared" ref="U4:U19" si="0">SUM(T4*3)</f>
        <v>0</v>
      </c>
      <c r="V4" s="54"/>
      <c r="X4" s="57"/>
      <c r="Y4" s="57">
        <v>24.9</v>
      </c>
      <c r="Z4" s="57"/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41.67</v>
      </c>
      <c r="O5" s="68">
        <f>SUM(N5*10)</f>
        <v>416.70000000000005</v>
      </c>
      <c r="P5" s="57"/>
      <c r="Q5" s="68">
        <f>SUM(P5*3)</f>
        <v>0</v>
      </c>
      <c r="R5" s="57">
        <v>29.1</v>
      </c>
      <c r="S5" s="68">
        <f>SUM(R5*4)</f>
        <v>116.4</v>
      </c>
      <c r="T5" s="57"/>
      <c r="U5" s="68">
        <f t="shared" si="0"/>
        <v>0</v>
      </c>
      <c r="V5" s="54"/>
      <c r="X5" s="57"/>
      <c r="Y5" s="57">
        <v>13</v>
      </c>
      <c r="Z5" s="57"/>
    </row>
    <row r="6" spans="2:26" x14ac:dyDescent="0.25">
      <c r="B6" s="10" t="s">
        <v>27</v>
      </c>
      <c r="C6" s="10"/>
      <c r="D6" s="38">
        <v>4250</v>
      </c>
      <c r="F6" s="28"/>
      <c r="G6" s="42" t="s">
        <v>29</v>
      </c>
      <c r="H6" s="59">
        <v>350</v>
      </c>
      <c r="I6" s="61"/>
      <c r="J6" s="49"/>
      <c r="M6">
        <v>3</v>
      </c>
      <c r="N6" s="57">
        <v>33.020000000000003</v>
      </c>
      <c r="O6" s="68">
        <f>SUM(N6*3)</f>
        <v>99.06</v>
      </c>
      <c r="P6" s="57"/>
      <c r="Q6" s="68">
        <f t="shared" ref="Q6:Q19" si="1">SUM(P6*1)</f>
        <v>0</v>
      </c>
      <c r="R6" s="57">
        <v>103.97</v>
      </c>
      <c r="S6" s="68">
        <f>SUM(R6*4)</f>
        <v>415.88</v>
      </c>
      <c r="T6" s="57"/>
      <c r="U6" s="68">
        <f t="shared" si="0"/>
        <v>0</v>
      </c>
      <c r="V6" s="54"/>
      <c r="X6" s="57"/>
      <c r="Y6" s="57">
        <v>32.75</v>
      </c>
      <c r="Z6" s="57"/>
    </row>
    <row r="7" spans="2:26" x14ac:dyDescent="0.25">
      <c r="D7" s="40"/>
      <c r="F7" s="28"/>
      <c r="G7" s="42" t="s">
        <v>31</v>
      </c>
      <c r="H7" s="59">
        <v>289</v>
      </c>
      <c r="I7" s="61"/>
      <c r="M7">
        <v>4</v>
      </c>
      <c r="N7" s="57"/>
      <c r="O7" s="68">
        <f t="shared" ref="O7:O8" si="2">SUM(N7*4)</f>
        <v>0</v>
      </c>
      <c r="P7" s="57"/>
      <c r="Q7" s="68">
        <f t="shared" si="1"/>
        <v>0</v>
      </c>
      <c r="R7" s="57">
        <v>86.99</v>
      </c>
      <c r="S7" s="68">
        <f>SUM(R7*12)</f>
        <v>1043.8799999999999</v>
      </c>
      <c r="T7" s="57"/>
      <c r="U7" s="68">
        <f t="shared" si="0"/>
        <v>0</v>
      </c>
      <c r="V7" s="54"/>
      <c r="X7" s="57"/>
      <c r="Y7" s="57">
        <v>34.28</v>
      </c>
      <c r="Z7" s="57"/>
    </row>
    <row r="8" spans="2:26" x14ac:dyDescent="0.25">
      <c r="B8" s="30"/>
      <c r="C8" s="30"/>
      <c r="D8" s="30"/>
      <c r="F8" s="28"/>
      <c r="G8" s="42" t="s">
        <v>33</v>
      </c>
      <c r="H8" s="59">
        <v>119.79</v>
      </c>
      <c r="I8" s="61"/>
      <c r="M8">
        <v>5</v>
      </c>
      <c r="N8" s="57"/>
      <c r="O8" s="68">
        <f t="shared" si="2"/>
        <v>0</v>
      </c>
      <c r="P8" s="57"/>
      <c r="Q8" s="68">
        <f t="shared" si="1"/>
        <v>0</v>
      </c>
      <c r="R8" s="57"/>
      <c r="S8" s="68">
        <f t="shared" ref="S8:S19" si="3">SUM(R8*6)</f>
        <v>0</v>
      </c>
      <c r="T8" s="57"/>
      <c r="U8" s="68">
        <f t="shared" si="0"/>
        <v>0</v>
      </c>
      <c r="V8" s="54"/>
      <c r="X8" s="57"/>
      <c r="Y8" s="57">
        <v>65.400000000000006</v>
      </c>
      <c r="Z8" s="57"/>
    </row>
    <row r="9" spans="2:26" x14ac:dyDescent="0.25">
      <c r="B9" s="30"/>
      <c r="C9" s="30"/>
      <c r="D9" s="30"/>
      <c r="F9" s="28"/>
      <c r="G9" s="42" t="s">
        <v>60</v>
      </c>
      <c r="H9" s="59">
        <v>80.900000000000006</v>
      </c>
      <c r="I9" s="61"/>
      <c r="M9">
        <v>6</v>
      </c>
      <c r="N9" s="57"/>
      <c r="O9" s="68">
        <f>SUM(N9*4)</f>
        <v>0</v>
      </c>
      <c r="P9" s="57"/>
      <c r="Q9" s="68">
        <f t="shared" si="1"/>
        <v>0</v>
      </c>
      <c r="R9" s="57"/>
      <c r="S9" s="68">
        <f t="shared" si="3"/>
        <v>0</v>
      </c>
      <c r="T9" s="57"/>
      <c r="U9" s="68">
        <f t="shared" si="0"/>
        <v>0</v>
      </c>
      <c r="V9" s="54"/>
      <c r="X9" s="57"/>
      <c r="Y9" s="57">
        <v>25.26</v>
      </c>
      <c r="Z9" s="57"/>
    </row>
    <row r="10" spans="2:26" ht="17.25" x14ac:dyDescent="0.4">
      <c r="B10" s="76"/>
      <c r="C10" s="30"/>
      <c r="D10" s="30"/>
      <c r="F10" s="28"/>
      <c r="G10" s="42" t="s">
        <v>90</v>
      </c>
      <c r="H10" s="59">
        <v>100</v>
      </c>
      <c r="M10">
        <v>7</v>
      </c>
      <c r="N10" s="57"/>
      <c r="O10" s="68">
        <f t="shared" ref="O10:O19" si="4">SUM(N10*4)</f>
        <v>0</v>
      </c>
      <c r="P10" s="57"/>
      <c r="Q10" s="68">
        <f t="shared" si="1"/>
        <v>0</v>
      </c>
      <c r="R10" s="57"/>
      <c r="S10" s="68">
        <f t="shared" si="3"/>
        <v>0</v>
      </c>
      <c r="T10" s="57"/>
      <c r="U10" s="68">
        <f t="shared" si="0"/>
        <v>0</v>
      </c>
      <c r="V10" s="54"/>
      <c r="X10" s="57"/>
      <c r="Y10" s="57">
        <v>27.4</v>
      </c>
      <c r="Z10" s="57"/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4"/>
        <v>0</v>
      </c>
      <c r="P11" s="57"/>
      <c r="Q11" s="68">
        <f t="shared" si="1"/>
        <v>0</v>
      </c>
      <c r="R11" s="57"/>
      <c r="S11" s="68">
        <f t="shared" si="3"/>
        <v>0</v>
      </c>
      <c r="T11" s="57"/>
      <c r="U11" s="68">
        <f t="shared" si="0"/>
        <v>0</v>
      </c>
      <c r="V11" s="54"/>
      <c r="X11" s="57"/>
      <c r="Y11" s="57">
        <v>22</v>
      </c>
      <c r="Z11" s="57"/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4"/>
        <v>0</v>
      </c>
      <c r="P12" s="57"/>
      <c r="Q12" s="68">
        <f t="shared" si="1"/>
        <v>0</v>
      </c>
      <c r="R12" s="57"/>
      <c r="S12" s="68">
        <f t="shared" si="3"/>
        <v>0</v>
      </c>
      <c r="T12" s="57"/>
      <c r="U12" s="68">
        <f t="shared" si="0"/>
        <v>0</v>
      </c>
      <c r="V12" s="54"/>
      <c r="X12" s="57"/>
      <c r="Y12" s="57">
        <v>35.26</v>
      </c>
      <c r="Z12" s="57"/>
    </row>
    <row r="13" spans="2:26" x14ac:dyDescent="0.25">
      <c r="B13" s="30"/>
      <c r="C13" s="30"/>
      <c r="D13" s="30"/>
      <c r="F13" s="28"/>
      <c r="G13" s="24"/>
      <c r="H13" s="38"/>
      <c r="M13" t="s">
        <v>180</v>
      </c>
      <c r="N13" s="57"/>
      <c r="O13" s="68">
        <f t="shared" si="4"/>
        <v>0</v>
      </c>
      <c r="P13" s="57"/>
      <c r="Q13" s="68">
        <f t="shared" si="1"/>
        <v>0</v>
      </c>
      <c r="R13" s="57"/>
      <c r="S13" s="68">
        <f t="shared" si="3"/>
        <v>0</v>
      </c>
      <c r="T13" s="57"/>
      <c r="U13" s="68">
        <f t="shared" si="0"/>
        <v>0</v>
      </c>
      <c r="V13" s="54"/>
      <c r="X13" s="57"/>
      <c r="Y13" s="57">
        <v>110.26</v>
      </c>
      <c r="Z13" s="57"/>
    </row>
    <row r="14" spans="2:26" x14ac:dyDescent="0.25">
      <c r="B14" s="30"/>
      <c r="C14" s="30"/>
      <c r="D14" s="30"/>
      <c r="F14" s="28" t="s">
        <v>102</v>
      </c>
      <c r="G14" s="24" t="s">
        <v>166</v>
      </c>
      <c r="H14" s="38">
        <v>117.95</v>
      </c>
      <c r="I14" s="61"/>
      <c r="M14" t="s">
        <v>180</v>
      </c>
      <c r="N14" s="57"/>
      <c r="O14" s="68">
        <f t="shared" si="4"/>
        <v>0</v>
      </c>
      <c r="P14" s="57"/>
      <c r="Q14" s="68">
        <f t="shared" si="1"/>
        <v>0</v>
      </c>
      <c r="R14" s="57"/>
      <c r="S14" s="68">
        <f t="shared" si="3"/>
        <v>0</v>
      </c>
      <c r="T14" s="57"/>
      <c r="U14" s="68">
        <f t="shared" si="0"/>
        <v>0</v>
      </c>
      <c r="V14" s="54"/>
      <c r="X14" s="57"/>
      <c r="Y14" s="57">
        <v>21.3</v>
      </c>
      <c r="Z14" s="57"/>
    </row>
    <row r="15" spans="2:26" x14ac:dyDescent="0.25">
      <c r="B15" s="30"/>
      <c r="C15" s="30"/>
      <c r="D15" s="30"/>
      <c r="F15" s="28" t="s">
        <v>43</v>
      </c>
      <c r="G15" s="24" t="s">
        <v>186</v>
      </c>
      <c r="H15" s="38" t="s">
        <v>69</v>
      </c>
      <c r="M15" t="s">
        <v>180</v>
      </c>
      <c r="N15" s="57"/>
      <c r="O15" s="68">
        <f t="shared" si="4"/>
        <v>0</v>
      </c>
      <c r="P15" s="57"/>
      <c r="Q15" s="68">
        <f t="shared" si="1"/>
        <v>0</v>
      </c>
      <c r="R15" s="57"/>
      <c r="S15" s="68">
        <f t="shared" si="3"/>
        <v>0</v>
      </c>
      <c r="T15" s="57"/>
      <c r="U15" s="68">
        <f t="shared" si="0"/>
        <v>0</v>
      </c>
      <c r="V15" s="54"/>
      <c r="X15" s="57"/>
      <c r="Y15" s="57">
        <v>13</v>
      </c>
      <c r="Z15" s="57"/>
    </row>
    <row r="16" spans="2:26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4"/>
        <v>0</v>
      </c>
      <c r="P16" s="57"/>
      <c r="Q16" s="68">
        <f t="shared" si="1"/>
        <v>0</v>
      </c>
      <c r="R16" s="57"/>
      <c r="S16" s="68">
        <f t="shared" si="3"/>
        <v>0</v>
      </c>
      <c r="T16" s="57"/>
      <c r="U16" s="68">
        <f t="shared" si="0"/>
        <v>0</v>
      </c>
      <c r="V16" s="54"/>
      <c r="X16" s="57"/>
      <c r="Y16" s="57">
        <v>15.34</v>
      </c>
      <c r="Z16" s="57"/>
    </row>
    <row r="17" spans="3:26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4"/>
        <v>0</v>
      </c>
      <c r="P17" s="57"/>
      <c r="Q17" s="68">
        <f t="shared" si="1"/>
        <v>0</v>
      </c>
      <c r="R17" s="57"/>
      <c r="S17" s="68">
        <f t="shared" si="3"/>
        <v>0</v>
      </c>
      <c r="T17" s="57"/>
      <c r="U17" s="68">
        <f t="shared" si="0"/>
        <v>0</v>
      </c>
      <c r="V17" s="54"/>
      <c r="X17" s="57"/>
      <c r="Y17" s="57">
        <v>9.0299999999999994</v>
      </c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4"/>
        <v>0</v>
      </c>
      <c r="P18" s="57"/>
      <c r="Q18" s="68">
        <f t="shared" si="1"/>
        <v>0</v>
      </c>
      <c r="R18" s="57"/>
      <c r="S18" s="68">
        <f t="shared" si="3"/>
        <v>0</v>
      </c>
      <c r="T18" s="57"/>
      <c r="U18" s="68">
        <f t="shared" si="0"/>
        <v>0</v>
      </c>
      <c r="V18" s="54"/>
      <c r="X18" s="57"/>
      <c r="Y18" s="57">
        <v>16.5</v>
      </c>
      <c r="Z18" s="57"/>
    </row>
    <row r="19" spans="3:26" x14ac:dyDescent="0.25">
      <c r="C19" s="30"/>
      <c r="D19" s="30"/>
      <c r="F19" s="28"/>
      <c r="G19" s="60" t="s">
        <v>54</v>
      </c>
      <c r="H19" s="59">
        <v>117.14</v>
      </c>
      <c r="I19" s="61"/>
      <c r="N19" s="57"/>
      <c r="O19" s="68">
        <f t="shared" si="4"/>
        <v>0</v>
      </c>
      <c r="P19" s="57"/>
      <c r="Q19" s="68">
        <f t="shared" si="1"/>
        <v>0</v>
      </c>
      <c r="R19" s="57"/>
      <c r="S19" s="68">
        <f t="shared" si="3"/>
        <v>0</v>
      </c>
      <c r="T19" s="57"/>
      <c r="U19" s="68">
        <f t="shared" si="0"/>
        <v>0</v>
      </c>
      <c r="V19" s="54"/>
      <c r="X19" s="57"/>
      <c r="Y19" s="57">
        <v>20</v>
      </c>
      <c r="Z19" s="57"/>
    </row>
    <row r="20" spans="3:26" x14ac:dyDescent="0.25">
      <c r="C20" s="30"/>
      <c r="D20" s="30"/>
      <c r="F20" s="28"/>
      <c r="G20" s="60" t="s">
        <v>164</v>
      </c>
      <c r="H20" s="59">
        <v>168.3</v>
      </c>
      <c r="I20" s="61"/>
      <c r="O20" s="69">
        <f>SUM(O4:O19)</f>
        <v>600.66000000000008</v>
      </c>
      <c r="P20" s="57"/>
      <c r="Q20" s="69">
        <f>SUM(Q4:Q19)</f>
        <v>0</v>
      </c>
      <c r="R20" s="57"/>
      <c r="S20" s="69">
        <f>SUM(S4:S19)</f>
        <v>1988.12</v>
      </c>
      <c r="T20" s="57"/>
      <c r="U20" s="69">
        <f>SUM(U4:U19)</f>
        <v>0</v>
      </c>
      <c r="V20" s="54"/>
      <c r="X20" s="57"/>
      <c r="Y20" s="57">
        <v>139.22999999999999</v>
      </c>
      <c r="Z20" s="57"/>
    </row>
    <row r="21" spans="3:26" x14ac:dyDescent="0.25">
      <c r="C21" s="30"/>
      <c r="D21" s="30"/>
      <c r="F21" s="28"/>
      <c r="G21" s="60" t="s">
        <v>174</v>
      </c>
      <c r="H21" s="59">
        <v>47</v>
      </c>
      <c r="I21" s="61"/>
      <c r="O21" s="54"/>
      <c r="P21" s="54"/>
      <c r="Q21" s="54"/>
      <c r="R21" s="54"/>
      <c r="S21" s="54"/>
      <c r="T21" s="54"/>
      <c r="U21" s="54"/>
      <c r="V21" s="54"/>
      <c r="X21" s="57"/>
      <c r="Y21" s="57">
        <v>9</v>
      </c>
      <c r="Z21" s="57"/>
    </row>
    <row r="22" spans="3:26" x14ac:dyDescent="0.25">
      <c r="C22" s="30"/>
      <c r="D22" s="30"/>
      <c r="F22" s="28"/>
      <c r="G22" s="60" t="s">
        <v>165</v>
      </c>
      <c r="H22" s="59">
        <v>1165.98</v>
      </c>
      <c r="I22" s="61"/>
      <c r="O22" s="93">
        <f>SUM(O20:U20)</f>
        <v>2588.7799999999997</v>
      </c>
      <c r="P22" s="94"/>
      <c r="Q22" s="94"/>
      <c r="R22" s="94"/>
      <c r="S22" s="94"/>
      <c r="T22" s="94"/>
      <c r="U22" s="95"/>
      <c r="V22" s="54"/>
      <c r="X22" s="57"/>
      <c r="Y22" s="57">
        <v>26.2</v>
      </c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I23" s="61"/>
      <c r="O23" s="54"/>
      <c r="P23" s="54"/>
      <c r="Q23" s="54"/>
      <c r="R23" s="54"/>
      <c r="S23" s="54"/>
      <c r="T23" s="54"/>
      <c r="U23" s="54"/>
      <c r="V23" s="54"/>
      <c r="X23" s="57"/>
      <c r="Y23" s="57">
        <v>112</v>
      </c>
      <c r="Z23" s="57"/>
    </row>
    <row r="24" spans="3:26" x14ac:dyDescent="0.25">
      <c r="C24" s="30"/>
      <c r="D24" s="30"/>
      <c r="F24" s="28"/>
      <c r="G24" s="60" t="s">
        <v>136</v>
      </c>
      <c r="H24" s="59">
        <v>1915.01</v>
      </c>
      <c r="I24" s="61"/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X24" s="57"/>
      <c r="Y24" s="57">
        <v>20.48</v>
      </c>
      <c r="Z24" s="57"/>
    </row>
    <row r="25" spans="3:26" x14ac:dyDescent="0.25">
      <c r="C25" s="30"/>
      <c r="D25" s="30"/>
      <c r="F25" s="28"/>
      <c r="G25" s="60" t="s">
        <v>135</v>
      </c>
      <c r="H25" s="59">
        <v>1083.8699999999999</v>
      </c>
      <c r="I25" s="61"/>
      <c r="N25" s="73"/>
      <c r="O25" s="57">
        <v>102.69</v>
      </c>
      <c r="P25" s="57"/>
      <c r="Q25" s="77"/>
      <c r="R25" s="67"/>
      <c r="S25" s="57">
        <v>500</v>
      </c>
      <c r="T25" s="54" t="s">
        <v>183</v>
      </c>
      <c r="U25" s="54"/>
      <c r="V25" s="54"/>
      <c r="X25" s="57"/>
      <c r="Y25" s="57">
        <v>30</v>
      </c>
      <c r="Z25" s="57"/>
    </row>
    <row r="26" spans="3:26" ht="17.25" x14ac:dyDescent="0.4">
      <c r="C26" s="30"/>
      <c r="D26" s="30"/>
      <c r="F26" s="1"/>
      <c r="G26" s="24"/>
      <c r="H26" s="47"/>
      <c r="O26" s="57">
        <v>475.56</v>
      </c>
      <c r="P26" s="57"/>
      <c r="Q26" s="57">
        <v>54</v>
      </c>
      <c r="R26" s="67" t="s">
        <v>185</v>
      </c>
      <c r="S26" s="54"/>
      <c r="T26" s="54"/>
      <c r="U26" s="54"/>
      <c r="V26" s="54"/>
      <c r="X26" s="57"/>
      <c r="Y26" s="57">
        <v>24.9</v>
      </c>
      <c r="Z26" s="57"/>
    </row>
    <row r="27" spans="3:26" x14ac:dyDescent="0.25">
      <c r="C27" s="30"/>
      <c r="D27" s="30"/>
      <c r="G27" s="1"/>
      <c r="H27" s="39">
        <f>SUM(H5:H26)</f>
        <v>5608.94</v>
      </c>
      <c r="O27" s="57">
        <v>20.43</v>
      </c>
      <c r="P27" s="57"/>
      <c r="Q27" s="57">
        <v>119.01</v>
      </c>
      <c r="R27" s="54" t="s">
        <v>165</v>
      </c>
      <c r="S27" s="54"/>
      <c r="T27" s="54"/>
      <c r="U27" s="54"/>
      <c r="V27" s="54"/>
      <c r="X27" s="57"/>
      <c r="Y27" s="57">
        <v>16.989999999999998</v>
      </c>
      <c r="Z27" s="57"/>
    </row>
    <row r="28" spans="3:26" x14ac:dyDescent="0.25">
      <c r="C28" s="30"/>
      <c r="D28" s="30"/>
      <c r="H28" s="40"/>
      <c r="O28" s="57">
        <v>19.899999999999999</v>
      </c>
      <c r="P28" s="57"/>
      <c r="Q28" s="57">
        <v>18.27</v>
      </c>
      <c r="R28" s="54" t="s">
        <v>165</v>
      </c>
      <c r="S28" s="54"/>
      <c r="T28" s="54"/>
      <c r="U28" s="54"/>
      <c r="V28" s="54"/>
      <c r="X28" s="57"/>
      <c r="Y28" s="57"/>
      <c r="Z28" s="57"/>
    </row>
    <row r="29" spans="3:26" x14ac:dyDescent="0.25">
      <c r="C29" s="30"/>
      <c r="D29" s="30"/>
      <c r="H29" s="40"/>
      <c r="O29" s="57">
        <v>19.010000000000002</v>
      </c>
      <c r="P29" s="57"/>
      <c r="Q29" s="57">
        <v>90.56</v>
      </c>
      <c r="R29" s="54" t="s">
        <v>165</v>
      </c>
      <c r="S29" s="54"/>
      <c r="T29" s="54"/>
      <c r="U29" s="54"/>
      <c r="V29" s="54"/>
      <c r="X29" s="57"/>
      <c r="Y29" s="57"/>
      <c r="Z29" s="57"/>
    </row>
    <row r="30" spans="3:26" x14ac:dyDescent="0.25">
      <c r="C30" s="30"/>
      <c r="D30" s="30"/>
      <c r="G30" s="28"/>
      <c r="H30" s="39"/>
      <c r="O30" s="57">
        <v>13.94</v>
      </c>
      <c r="P30" s="57"/>
      <c r="Q30" s="57">
        <v>80</v>
      </c>
      <c r="R30" s="67" t="s">
        <v>187</v>
      </c>
      <c r="S30" s="54"/>
      <c r="T30" s="54"/>
      <c r="U30" s="54"/>
      <c r="V30" s="54"/>
      <c r="X30" s="71">
        <f>SUM(X4:X29)</f>
        <v>0</v>
      </c>
      <c r="Y30" s="71">
        <f>SUM(Y4:Y29)</f>
        <v>864.48</v>
      </c>
      <c r="Z30" s="71">
        <f>SUM(Z4:Z29)</f>
        <v>0</v>
      </c>
    </row>
    <row r="31" spans="3:26" x14ac:dyDescent="0.25">
      <c r="C31" s="30"/>
      <c r="D31" s="30"/>
      <c r="G31" s="28" t="s">
        <v>47</v>
      </c>
      <c r="H31" s="39">
        <f>D6</f>
        <v>4250</v>
      </c>
      <c r="L31" s="49"/>
      <c r="O31" s="57">
        <v>16.52</v>
      </c>
      <c r="P31" s="57"/>
      <c r="Q31" s="57">
        <v>39</v>
      </c>
      <c r="R31" s="67" t="s">
        <v>188</v>
      </c>
      <c r="S31" s="54"/>
      <c r="T31" s="54"/>
      <c r="U31" s="54"/>
      <c r="V31" s="54"/>
      <c r="X31" s="96">
        <f>SUM(X30:Y30)</f>
        <v>864.48</v>
      </c>
      <c r="Y31" s="97"/>
    </row>
    <row r="32" spans="3:26" x14ac:dyDescent="0.25">
      <c r="C32" s="30"/>
      <c r="D32" s="30"/>
      <c r="G32" s="28" t="s">
        <v>71</v>
      </c>
      <c r="H32" s="39">
        <f>O40</f>
        <v>1125.18</v>
      </c>
      <c r="O32" s="57">
        <v>200</v>
      </c>
      <c r="P32" s="57"/>
      <c r="Q32" s="57"/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400.84000000000003</v>
      </c>
      <c r="O33" s="57">
        <v>11.16</v>
      </c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4082.9199999999992</v>
      </c>
      <c r="O34" s="57">
        <v>119.56</v>
      </c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167.08000000000084</v>
      </c>
      <c r="O35" s="57">
        <v>43.96</v>
      </c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>
        <v>26.5</v>
      </c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>
        <v>50</v>
      </c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>
        <v>5.95</v>
      </c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1125.18</v>
      </c>
      <c r="P40" s="72">
        <f t="shared" ref="P40:Q40" si="5">SUM(P25:P39)</f>
        <v>0</v>
      </c>
      <c r="Q40" s="72">
        <f t="shared" si="5"/>
        <v>400.84000000000003</v>
      </c>
      <c r="R40" s="54"/>
      <c r="S40" s="54"/>
      <c r="T40" s="54"/>
      <c r="U40" s="54"/>
      <c r="V40" s="54"/>
    </row>
  </sheetData>
  <mergeCells count="7">
    <mergeCell ref="X31:Y31"/>
    <mergeCell ref="O22:U22"/>
    <mergeCell ref="B2:H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5136-EAC2-4D9A-A5D8-98F39E4B35AA}">
  <dimension ref="B2:Z40"/>
  <sheetViews>
    <sheetView tabSelected="1" workbookViewId="0">
      <selection activeCell="K17" sqref="K17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9.7109375" bestFit="1" customWidth="1"/>
    <col min="8" max="8" width="12.140625" bestFit="1" customWidth="1"/>
    <col min="13" max="13" width="3" bestFit="1" customWidth="1"/>
    <col min="14" max="14" width="9.5703125" bestFit="1" customWidth="1"/>
    <col min="15" max="15" width="10.5703125" bestFit="1" customWidth="1"/>
    <col min="16" max="16" width="7.7109375" bestFit="1" customWidth="1"/>
    <col min="17" max="18" width="10.5703125" bestFit="1" customWidth="1"/>
    <col min="19" max="19" width="12.140625" bestFit="1" customWidth="1"/>
    <col min="20" max="20" width="5.7109375" bestFit="1" customWidth="1"/>
    <col min="21" max="21" width="7.7109375" bestFit="1" customWidth="1"/>
    <col min="24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X3" s="66" t="s">
        <v>54</v>
      </c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>
        <v>42.45</v>
      </c>
      <c r="O4" s="68">
        <f>SUM(N4*1)</f>
        <v>42.45</v>
      </c>
      <c r="P4" s="57"/>
      <c r="Q4" s="68">
        <f>SUM(P4*1)</f>
        <v>0</v>
      </c>
      <c r="R4" s="57">
        <v>102.99</v>
      </c>
      <c r="S4" s="68">
        <f>SUM(R4*3)</f>
        <v>308.96999999999997</v>
      </c>
      <c r="T4" s="57"/>
      <c r="U4" s="68">
        <f t="shared" ref="U4:U19" si="0">SUM(T4*3)</f>
        <v>0</v>
      </c>
      <c r="V4" s="54"/>
      <c r="X4" s="57">
        <v>7</v>
      </c>
      <c r="Y4" s="57">
        <v>20.260000000000002</v>
      </c>
      <c r="Z4" s="57">
        <v>14.2</v>
      </c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41.67</v>
      </c>
      <c r="O5" s="68">
        <f>SUM(N5*9)</f>
        <v>375.03000000000003</v>
      </c>
      <c r="P5" s="57"/>
      <c r="Q5" s="68">
        <f>SUM(P5*3)</f>
        <v>0</v>
      </c>
      <c r="R5" s="57">
        <v>29.1</v>
      </c>
      <c r="S5" s="68">
        <f>SUM(R5*3)</f>
        <v>87.300000000000011</v>
      </c>
      <c r="T5" s="57"/>
      <c r="U5" s="68">
        <f t="shared" si="0"/>
        <v>0</v>
      </c>
      <c r="V5" s="54"/>
      <c r="X5" s="57">
        <v>29.47</v>
      </c>
      <c r="Y5" s="57">
        <v>19</v>
      </c>
      <c r="Z5" s="57">
        <v>81.2</v>
      </c>
    </row>
    <row r="6" spans="2:26" x14ac:dyDescent="0.25">
      <c r="B6" s="10" t="s">
        <v>27</v>
      </c>
      <c r="C6" s="10"/>
      <c r="D6" s="38">
        <v>4245</v>
      </c>
      <c r="F6" s="28"/>
      <c r="G6" s="42" t="s">
        <v>29</v>
      </c>
      <c r="H6" s="59">
        <v>350</v>
      </c>
      <c r="J6" s="49"/>
      <c r="M6">
        <v>3</v>
      </c>
      <c r="N6" s="57">
        <v>33.020000000000003</v>
      </c>
      <c r="O6" s="68">
        <f>SUM(N6*2)</f>
        <v>66.040000000000006</v>
      </c>
      <c r="P6" s="57"/>
      <c r="Q6" s="68">
        <f t="shared" ref="Q6:Q19" si="1">SUM(P6*1)</f>
        <v>0</v>
      </c>
      <c r="R6" s="57">
        <v>103.97</v>
      </c>
      <c r="S6" s="68">
        <f>SUM(R6*3)</f>
        <v>311.90999999999997</v>
      </c>
      <c r="T6" s="57"/>
      <c r="U6" s="68">
        <f t="shared" si="0"/>
        <v>0</v>
      </c>
      <c r="V6" s="54"/>
      <c r="X6" s="57">
        <v>42.83</v>
      </c>
      <c r="Y6" s="57">
        <v>19.55</v>
      </c>
      <c r="Z6" s="57">
        <v>20.87</v>
      </c>
    </row>
    <row r="7" spans="2:26" x14ac:dyDescent="0.25">
      <c r="D7" s="40"/>
      <c r="F7" s="28"/>
      <c r="G7" s="42" t="s">
        <v>31</v>
      </c>
      <c r="H7" s="59">
        <v>286</v>
      </c>
      <c r="M7">
        <v>4</v>
      </c>
      <c r="N7" s="57"/>
      <c r="O7" s="68">
        <f t="shared" ref="O7:O8" si="2">SUM(N7*4)</f>
        <v>0</v>
      </c>
      <c r="P7" s="57"/>
      <c r="Q7" s="68">
        <f t="shared" si="1"/>
        <v>0</v>
      </c>
      <c r="R7" s="57">
        <v>86.99</v>
      </c>
      <c r="S7" s="68">
        <f>SUM(R7*12)</f>
        <v>1043.8799999999999</v>
      </c>
      <c r="T7" s="57"/>
      <c r="U7" s="68">
        <f t="shared" si="0"/>
        <v>0</v>
      </c>
      <c r="V7" s="54"/>
      <c r="X7" s="57">
        <v>19</v>
      </c>
      <c r="Y7" s="57">
        <v>275.69</v>
      </c>
      <c r="Z7" s="57">
        <v>24.9</v>
      </c>
    </row>
    <row r="8" spans="2:26" x14ac:dyDescent="0.25">
      <c r="B8" s="30"/>
      <c r="C8" s="30"/>
      <c r="D8" s="30"/>
      <c r="F8" s="28"/>
      <c r="G8" s="42" t="s">
        <v>33</v>
      </c>
      <c r="H8" s="59">
        <v>149.79</v>
      </c>
      <c r="M8">
        <v>5</v>
      </c>
      <c r="N8" s="57"/>
      <c r="O8" s="68">
        <f t="shared" si="2"/>
        <v>0</v>
      </c>
      <c r="P8" s="57"/>
      <c r="Q8" s="68">
        <f t="shared" si="1"/>
        <v>0</v>
      </c>
      <c r="R8" s="57"/>
      <c r="S8" s="68">
        <f t="shared" ref="S8:S19" si="3">SUM(R8*6)</f>
        <v>0</v>
      </c>
      <c r="T8" s="57"/>
      <c r="U8" s="68">
        <f t="shared" si="0"/>
        <v>0</v>
      </c>
      <c r="V8" s="54"/>
      <c r="X8" s="57">
        <v>19</v>
      </c>
      <c r="Y8" s="57">
        <v>16.989999999999998</v>
      </c>
      <c r="Z8" s="57">
        <v>14.99</v>
      </c>
    </row>
    <row r="9" spans="2:26" x14ac:dyDescent="0.25">
      <c r="B9" s="30"/>
      <c r="C9" s="30"/>
      <c r="D9" s="30"/>
      <c r="F9" s="28"/>
      <c r="G9" s="42" t="s">
        <v>60</v>
      </c>
      <c r="H9" s="59">
        <v>80.900000000000006</v>
      </c>
      <c r="M9">
        <v>6</v>
      </c>
      <c r="N9" s="57"/>
      <c r="O9" s="68">
        <f>SUM(N9*4)</f>
        <v>0</v>
      </c>
      <c r="P9" s="57"/>
      <c r="Q9" s="68">
        <f t="shared" si="1"/>
        <v>0</v>
      </c>
      <c r="R9" s="57"/>
      <c r="S9" s="68">
        <f t="shared" si="3"/>
        <v>0</v>
      </c>
      <c r="T9" s="57"/>
      <c r="U9" s="68">
        <f t="shared" si="0"/>
        <v>0</v>
      </c>
      <c r="V9" s="54"/>
      <c r="X9" s="57">
        <v>13</v>
      </c>
      <c r="Y9" s="57">
        <v>22</v>
      </c>
      <c r="Z9" s="57">
        <v>55.76</v>
      </c>
    </row>
    <row r="10" spans="2:26" ht="17.25" x14ac:dyDescent="0.4">
      <c r="B10" s="76"/>
      <c r="C10" s="30"/>
      <c r="D10" s="30"/>
      <c r="F10" s="28"/>
      <c r="G10" s="42" t="s">
        <v>90</v>
      </c>
      <c r="H10" s="59">
        <v>150</v>
      </c>
      <c r="M10">
        <v>7</v>
      </c>
      <c r="N10" s="57"/>
      <c r="O10" s="68">
        <f t="shared" ref="O10:O19" si="4">SUM(N10*4)</f>
        <v>0</v>
      </c>
      <c r="P10" s="57"/>
      <c r="Q10" s="68">
        <f t="shared" si="1"/>
        <v>0</v>
      </c>
      <c r="R10" s="57"/>
      <c r="S10" s="68">
        <f t="shared" si="3"/>
        <v>0</v>
      </c>
      <c r="T10" s="57"/>
      <c r="U10" s="68">
        <f t="shared" si="0"/>
        <v>0</v>
      </c>
      <c r="V10" s="54"/>
      <c r="X10" s="57">
        <v>30</v>
      </c>
      <c r="Y10" s="57">
        <v>36.31</v>
      </c>
      <c r="Z10" s="57">
        <v>13</v>
      </c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4"/>
        <v>0</v>
      </c>
      <c r="P11" s="57"/>
      <c r="Q11" s="68">
        <f t="shared" si="1"/>
        <v>0</v>
      </c>
      <c r="R11" s="57"/>
      <c r="S11" s="68">
        <f t="shared" si="3"/>
        <v>0</v>
      </c>
      <c r="T11" s="57"/>
      <c r="U11" s="68">
        <f t="shared" si="0"/>
        <v>0</v>
      </c>
      <c r="V11" s="54"/>
      <c r="X11" s="57">
        <v>16.989999999999998</v>
      </c>
      <c r="Y11" s="57">
        <v>22.8</v>
      </c>
      <c r="Z11" s="57">
        <v>11.36</v>
      </c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4"/>
        <v>0</v>
      </c>
      <c r="P12" s="57"/>
      <c r="Q12" s="68">
        <f t="shared" si="1"/>
        <v>0</v>
      </c>
      <c r="R12" s="57"/>
      <c r="S12" s="68">
        <f t="shared" si="3"/>
        <v>0</v>
      </c>
      <c r="T12" s="57"/>
      <c r="U12" s="68">
        <f t="shared" si="0"/>
        <v>0</v>
      </c>
      <c r="V12" s="54"/>
      <c r="X12" s="57">
        <v>22</v>
      </c>
      <c r="Y12" s="57"/>
      <c r="Z12" s="57">
        <v>19.399999999999999</v>
      </c>
    </row>
    <row r="13" spans="2:26" x14ac:dyDescent="0.25">
      <c r="B13" s="30"/>
      <c r="C13" s="30"/>
      <c r="D13" s="30"/>
      <c r="F13" s="28"/>
      <c r="G13" s="24"/>
      <c r="H13" s="38"/>
      <c r="M13" t="s">
        <v>180</v>
      </c>
      <c r="N13" s="57"/>
      <c r="O13" s="68">
        <f t="shared" si="4"/>
        <v>0</v>
      </c>
      <c r="P13" s="57"/>
      <c r="Q13" s="68">
        <f t="shared" si="1"/>
        <v>0</v>
      </c>
      <c r="R13" s="57"/>
      <c r="S13" s="68">
        <f t="shared" si="3"/>
        <v>0</v>
      </c>
      <c r="T13" s="57"/>
      <c r="U13" s="68">
        <f t="shared" si="0"/>
        <v>0</v>
      </c>
      <c r="V13" s="54"/>
      <c r="X13" s="57">
        <v>309.5</v>
      </c>
      <c r="Y13" s="57"/>
      <c r="Z13" s="57">
        <v>38</v>
      </c>
    </row>
    <row r="14" spans="2:26" x14ac:dyDescent="0.25">
      <c r="B14" s="30"/>
      <c r="C14" s="30"/>
      <c r="D14" s="30"/>
      <c r="F14" s="28"/>
      <c r="G14" s="24"/>
      <c r="H14" s="38"/>
      <c r="M14" t="s">
        <v>180</v>
      </c>
      <c r="N14" s="57"/>
      <c r="O14" s="68">
        <f t="shared" si="4"/>
        <v>0</v>
      </c>
      <c r="P14" s="57"/>
      <c r="Q14" s="68">
        <f t="shared" si="1"/>
        <v>0</v>
      </c>
      <c r="R14" s="57"/>
      <c r="S14" s="68">
        <f t="shared" si="3"/>
        <v>0</v>
      </c>
      <c r="T14" s="57"/>
      <c r="U14" s="68">
        <f t="shared" si="0"/>
        <v>0</v>
      </c>
      <c r="V14" s="54"/>
      <c r="X14" s="57">
        <v>19.5</v>
      </c>
      <c r="Y14" s="57"/>
      <c r="Z14" s="57">
        <v>80.8</v>
      </c>
    </row>
    <row r="15" spans="2:26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4"/>
        <v>0</v>
      </c>
      <c r="P15" s="57"/>
      <c r="Q15" s="68">
        <f t="shared" si="1"/>
        <v>0</v>
      </c>
      <c r="R15" s="57"/>
      <c r="S15" s="68">
        <f t="shared" si="3"/>
        <v>0</v>
      </c>
      <c r="T15" s="57"/>
      <c r="U15" s="68">
        <f t="shared" si="0"/>
        <v>0</v>
      </c>
      <c r="V15" s="54"/>
      <c r="X15" s="57">
        <v>7</v>
      </c>
      <c r="Y15" s="57"/>
      <c r="Z15" s="57">
        <v>19</v>
      </c>
    </row>
    <row r="16" spans="2:26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4"/>
        <v>0</v>
      </c>
      <c r="P16" s="57"/>
      <c r="Q16" s="68">
        <f t="shared" si="1"/>
        <v>0</v>
      </c>
      <c r="R16" s="57"/>
      <c r="S16" s="68">
        <f t="shared" si="3"/>
        <v>0</v>
      </c>
      <c r="T16" s="57"/>
      <c r="U16" s="68">
        <f t="shared" si="0"/>
        <v>0</v>
      </c>
      <c r="V16" s="54"/>
      <c r="X16" s="57">
        <v>14.5</v>
      </c>
      <c r="Y16" s="57"/>
      <c r="Z16" s="57">
        <v>36</v>
      </c>
    </row>
    <row r="17" spans="3:26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4"/>
        <v>0</v>
      </c>
      <c r="P17" s="57"/>
      <c r="Q17" s="68">
        <f t="shared" si="1"/>
        <v>0</v>
      </c>
      <c r="R17" s="57"/>
      <c r="S17" s="68">
        <f t="shared" si="3"/>
        <v>0</v>
      </c>
      <c r="T17" s="57"/>
      <c r="U17" s="68">
        <f t="shared" si="0"/>
        <v>0</v>
      </c>
      <c r="V17" s="54"/>
      <c r="X17" s="57">
        <v>20.48</v>
      </c>
      <c r="Y17" s="57"/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4"/>
        <v>0</v>
      </c>
      <c r="P18" s="57"/>
      <c r="Q18" s="68">
        <f t="shared" si="1"/>
        <v>0</v>
      </c>
      <c r="R18" s="57"/>
      <c r="S18" s="68">
        <f t="shared" si="3"/>
        <v>0</v>
      </c>
      <c r="T18" s="57"/>
      <c r="U18" s="68">
        <f t="shared" si="0"/>
        <v>0</v>
      </c>
      <c r="V18" s="54"/>
      <c r="X18" s="57">
        <v>32.67</v>
      </c>
      <c r="Y18" s="57"/>
      <c r="Z18" s="57"/>
    </row>
    <row r="19" spans="3:26" x14ac:dyDescent="0.25">
      <c r="C19" s="30"/>
      <c r="D19" s="30"/>
      <c r="F19" s="28"/>
      <c r="G19" s="60" t="s">
        <v>54</v>
      </c>
      <c r="H19" s="59">
        <v>808.08</v>
      </c>
      <c r="N19" s="57"/>
      <c r="O19" s="68">
        <f t="shared" si="4"/>
        <v>0</v>
      </c>
      <c r="P19" s="57"/>
      <c r="Q19" s="68">
        <f t="shared" si="1"/>
        <v>0</v>
      </c>
      <c r="R19" s="57"/>
      <c r="S19" s="68">
        <f t="shared" si="3"/>
        <v>0</v>
      </c>
      <c r="T19" s="57"/>
      <c r="U19" s="68">
        <f t="shared" si="0"/>
        <v>0</v>
      </c>
      <c r="V19" s="54"/>
      <c r="X19" s="57">
        <v>19</v>
      </c>
      <c r="Y19" s="57"/>
      <c r="Z19" s="57"/>
    </row>
    <row r="20" spans="3:26" x14ac:dyDescent="0.25">
      <c r="C20" s="30"/>
      <c r="D20" s="30"/>
      <c r="F20" s="28"/>
      <c r="G20" s="60" t="s">
        <v>164</v>
      </c>
      <c r="H20" s="59">
        <v>598.79</v>
      </c>
      <c r="O20" s="69">
        <f>SUM(O4:O19)</f>
        <v>483.52000000000004</v>
      </c>
      <c r="P20" s="57"/>
      <c r="Q20" s="69">
        <f>SUM(Q4:Q19)</f>
        <v>0</v>
      </c>
      <c r="R20" s="57"/>
      <c r="S20" s="69">
        <f>SUM(S4:S19)</f>
        <v>1752.06</v>
      </c>
      <c r="T20" s="57"/>
      <c r="U20" s="69">
        <f>SUM(U4:U19)</f>
        <v>0</v>
      </c>
      <c r="V20" s="54"/>
      <c r="X20" s="57">
        <v>69</v>
      </c>
      <c r="Y20" s="57"/>
      <c r="Z20" s="57"/>
    </row>
    <row r="21" spans="3:26" x14ac:dyDescent="0.25">
      <c r="C21" s="30"/>
      <c r="D21" s="30"/>
      <c r="F21" s="28"/>
      <c r="G21" s="60" t="s">
        <v>174</v>
      </c>
      <c r="H21" s="59">
        <v>47</v>
      </c>
      <c r="O21" s="54"/>
      <c r="P21" s="54"/>
      <c r="Q21" s="54"/>
      <c r="R21" s="54"/>
      <c r="S21" s="54"/>
      <c r="T21" s="54"/>
      <c r="U21" s="54"/>
      <c r="V21" s="54"/>
      <c r="X21" s="57"/>
      <c r="Y21" s="57"/>
      <c r="Z21" s="57"/>
    </row>
    <row r="22" spans="3:26" x14ac:dyDescent="0.25">
      <c r="C22" s="30"/>
      <c r="D22" s="30"/>
      <c r="F22" s="28"/>
      <c r="G22" s="60" t="s">
        <v>165</v>
      </c>
      <c r="H22" s="59">
        <v>448.3</v>
      </c>
      <c r="O22" s="93">
        <f>SUM(O20:U20)</f>
        <v>2235.58</v>
      </c>
      <c r="P22" s="94"/>
      <c r="Q22" s="94"/>
      <c r="R22" s="94"/>
      <c r="S22" s="94"/>
      <c r="T22" s="94"/>
      <c r="U22" s="95"/>
      <c r="V22" s="54"/>
      <c r="X22" s="57"/>
      <c r="Y22" s="57"/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O23" s="54"/>
      <c r="P23" s="54"/>
      <c r="Q23" s="54"/>
      <c r="R23" s="54"/>
      <c r="S23" s="54"/>
      <c r="T23" s="54"/>
      <c r="U23" s="54"/>
      <c r="V23" s="54"/>
      <c r="X23" s="57"/>
      <c r="Y23" s="57"/>
      <c r="Z23" s="57"/>
    </row>
    <row r="24" spans="3:26" x14ac:dyDescent="0.25">
      <c r="C24" s="30"/>
      <c r="D24" s="30"/>
      <c r="F24" s="28"/>
      <c r="G24" s="60" t="s">
        <v>136</v>
      </c>
      <c r="H24" s="59">
        <v>1278.42</v>
      </c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X24" s="57"/>
      <c r="Y24" s="57"/>
      <c r="Z24" s="57"/>
    </row>
    <row r="25" spans="3:26" x14ac:dyDescent="0.25">
      <c r="C25" s="30"/>
      <c r="D25" s="30"/>
      <c r="F25" s="28"/>
      <c r="G25" s="60" t="s">
        <v>135</v>
      </c>
      <c r="H25" s="59">
        <v>561.02</v>
      </c>
      <c r="N25" s="73"/>
      <c r="O25" s="57">
        <v>595.04999999999995</v>
      </c>
      <c r="P25" s="57"/>
      <c r="Q25" s="57"/>
      <c r="R25" s="67">
        <v>900</v>
      </c>
      <c r="S25" s="54"/>
      <c r="T25" s="54"/>
      <c r="U25" s="54"/>
      <c r="V25" s="54"/>
      <c r="X25" s="57"/>
      <c r="Y25" s="57"/>
      <c r="Z25" s="57"/>
    </row>
    <row r="26" spans="3:26" ht="17.25" x14ac:dyDescent="0.4">
      <c r="C26" s="30"/>
      <c r="D26" s="30"/>
      <c r="F26" s="1"/>
      <c r="G26" s="24"/>
      <c r="H26" s="47"/>
      <c r="O26" s="57">
        <v>19.899999999999999</v>
      </c>
      <c r="P26" s="57"/>
      <c r="Q26" s="57">
        <v>54</v>
      </c>
      <c r="R26" s="67" t="s">
        <v>185</v>
      </c>
      <c r="S26" s="54"/>
      <c r="T26" s="54"/>
      <c r="U26" s="54"/>
      <c r="V26" s="54"/>
      <c r="X26" s="57"/>
      <c r="Y26" s="57"/>
      <c r="Z26" s="57"/>
    </row>
    <row r="27" spans="3:26" x14ac:dyDescent="0.25">
      <c r="C27" s="30"/>
      <c r="D27" s="30"/>
      <c r="G27" s="1"/>
      <c r="H27" s="39">
        <f>SUM(H5:H26)</f>
        <v>4812.3000000000011</v>
      </c>
      <c r="O27" s="57">
        <v>5.95</v>
      </c>
      <c r="P27" s="57"/>
      <c r="Q27" s="57">
        <v>122.76</v>
      </c>
      <c r="R27" s="54" t="s">
        <v>165</v>
      </c>
      <c r="S27" s="54"/>
      <c r="T27" s="54"/>
      <c r="U27" s="54"/>
      <c r="V27" s="54"/>
      <c r="X27" s="57"/>
      <c r="Y27" s="57"/>
      <c r="Z27" s="57"/>
    </row>
    <row r="28" spans="3:26" x14ac:dyDescent="0.25">
      <c r="C28" s="30"/>
      <c r="D28" s="30"/>
      <c r="H28" s="40"/>
      <c r="O28" s="57"/>
      <c r="P28" s="57"/>
      <c r="Q28" s="57">
        <v>80</v>
      </c>
      <c r="R28" s="54" t="s">
        <v>165</v>
      </c>
      <c r="S28" s="54"/>
      <c r="T28" s="54"/>
      <c r="U28" s="54"/>
      <c r="V28" s="54"/>
      <c r="X28" s="57"/>
      <c r="Y28" s="57"/>
      <c r="Z28" s="57"/>
    </row>
    <row r="29" spans="3:26" x14ac:dyDescent="0.25">
      <c r="C29" s="30"/>
      <c r="D29" s="30"/>
      <c r="H29" s="40"/>
      <c r="O29" s="57"/>
      <c r="P29" s="57"/>
      <c r="Q29" s="57"/>
      <c r="R29" s="54"/>
      <c r="S29" s="54"/>
      <c r="T29" s="54"/>
      <c r="U29" s="54"/>
      <c r="V29" s="54"/>
      <c r="X29" s="57">
        <v>117.14</v>
      </c>
      <c r="Y29" s="57"/>
      <c r="Z29" s="57"/>
    </row>
    <row r="30" spans="3:26" x14ac:dyDescent="0.25">
      <c r="C30" s="30"/>
      <c r="D30" s="30"/>
      <c r="G30" s="28"/>
      <c r="H30" s="39"/>
      <c r="O30" s="57"/>
      <c r="P30" s="57"/>
      <c r="Q30" s="57"/>
      <c r="R30" s="67"/>
      <c r="S30" s="54"/>
      <c r="T30" s="54"/>
      <c r="U30" s="54"/>
      <c r="V30" s="54"/>
      <c r="X30" s="71">
        <f>SUM(X4:X29)</f>
        <v>808.07999999999993</v>
      </c>
      <c r="Y30" s="71">
        <f>SUM(Y4:Y29)</f>
        <v>432.6</v>
      </c>
      <c r="Z30" s="71">
        <f>SUM(Z4:Z29)</f>
        <v>429.48000000000008</v>
      </c>
    </row>
    <row r="31" spans="3:26" x14ac:dyDescent="0.25">
      <c r="C31" s="30"/>
      <c r="D31" s="30"/>
      <c r="G31" s="28" t="s">
        <v>47</v>
      </c>
      <c r="H31" s="39">
        <f>D6</f>
        <v>4245</v>
      </c>
      <c r="L31" s="49"/>
      <c r="O31" s="57"/>
      <c r="P31" s="57"/>
      <c r="Q31" s="57"/>
      <c r="R31" s="67"/>
      <c r="S31" s="54"/>
      <c r="T31" s="54"/>
      <c r="U31" s="54"/>
      <c r="V31" s="54"/>
      <c r="X31" s="96">
        <f>SUM(X30:Z30)</f>
        <v>1670.1599999999999</v>
      </c>
      <c r="Y31" s="97"/>
    </row>
    <row r="32" spans="3:26" x14ac:dyDescent="0.25">
      <c r="C32" s="30"/>
      <c r="D32" s="30"/>
      <c r="G32" s="28" t="s">
        <v>71</v>
      </c>
      <c r="H32" s="39">
        <f>O40</f>
        <v>620.9</v>
      </c>
      <c r="O32" s="57"/>
      <c r="P32" s="57"/>
      <c r="Q32" s="57"/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256.76</v>
      </c>
      <c r="O33" s="57"/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3934.6400000000008</v>
      </c>
      <c r="O34" s="57"/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310.35999999999922</v>
      </c>
      <c r="O35" s="57"/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/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/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/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620.9</v>
      </c>
      <c r="P40" s="72">
        <f t="shared" ref="P40:Q40" si="5">SUM(P25:P39)</f>
        <v>0</v>
      </c>
      <c r="Q40" s="72">
        <f t="shared" si="5"/>
        <v>256.76</v>
      </c>
      <c r="R40" s="54"/>
      <c r="S40" s="54"/>
      <c r="T40" s="54"/>
      <c r="U40" s="54"/>
      <c r="V40" s="54"/>
    </row>
  </sheetData>
  <mergeCells count="7">
    <mergeCell ref="X31:Y31"/>
    <mergeCell ref="B2:H3"/>
    <mergeCell ref="B4:D4"/>
    <mergeCell ref="F4:H4"/>
    <mergeCell ref="B5:D5"/>
    <mergeCell ref="F5:H5"/>
    <mergeCell ref="O22:U22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4B88-1E8A-4F81-A2D9-84EB634DAD67}">
  <dimension ref="B2:Z40"/>
  <sheetViews>
    <sheetView workbookViewId="0">
      <selection activeCell="I24" sqref="I24"/>
    </sheetView>
  </sheetViews>
  <sheetFormatPr defaultRowHeight="15" x14ac:dyDescent="0.25"/>
  <cols>
    <col min="2" max="2" width="8.7109375" bestFit="1" customWidth="1"/>
    <col min="4" max="4" width="12.140625" bestFit="1" customWidth="1"/>
    <col min="7" max="7" width="13.140625" bestFit="1" customWidth="1"/>
    <col min="8" max="8" width="12.140625" bestFit="1" customWidth="1"/>
    <col min="13" max="13" width="3" bestFit="1" customWidth="1"/>
    <col min="14" max="14" width="9.5703125" bestFit="1" customWidth="1"/>
    <col min="15" max="15" width="10.5703125" bestFit="1" customWidth="1"/>
    <col min="16" max="16" width="7.7109375" bestFit="1" customWidth="1"/>
    <col min="17" max="18" width="10.5703125" bestFit="1" customWidth="1"/>
    <col min="19" max="19" width="12.140625" bestFit="1" customWidth="1"/>
    <col min="20" max="20" width="5.7109375" bestFit="1" customWidth="1"/>
    <col min="21" max="21" width="7.7109375" bestFit="1" customWidth="1"/>
    <col min="24" max="24" width="7.7109375" bestFit="1" customWidth="1"/>
    <col min="25" max="26" width="10.5703125" bestFit="1" customWidth="1"/>
  </cols>
  <sheetData>
    <row r="2" spans="2:26" x14ac:dyDescent="0.25">
      <c r="B2" s="87" t="s">
        <v>22</v>
      </c>
      <c r="C2" s="87"/>
      <c r="D2" s="87"/>
      <c r="E2" s="87"/>
      <c r="F2" s="87"/>
      <c r="G2" s="87"/>
      <c r="H2" s="87"/>
      <c r="O2" s="54"/>
      <c r="P2" s="54"/>
      <c r="Q2" s="54"/>
      <c r="R2" s="54"/>
      <c r="S2" s="54"/>
      <c r="T2" s="54"/>
      <c r="U2" s="54"/>
      <c r="V2" s="54"/>
    </row>
    <row r="3" spans="2:26" x14ac:dyDescent="0.25">
      <c r="B3" s="87"/>
      <c r="C3" s="87"/>
      <c r="D3" s="87"/>
      <c r="E3" s="87"/>
      <c r="F3" s="87"/>
      <c r="G3" s="87"/>
      <c r="H3" s="87"/>
      <c r="N3" s="66" t="s">
        <v>54</v>
      </c>
      <c r="O3" s="54"/>
      <c r="P3" s="66"/>
      <c r="Q3" s="54"/>
      <c r="R3" s="66" t="s">
        <v>4</v>
      </c>
      <c r="S3" s="54"/>
      <c r="T3" s="66" t="s">
        <v>165</v>
      </c>
      <c r="U3" s="54"/>
      <c r="V3" s="54"/>
      <c r="Y3" s="66" t="s">
        <v>165</v>
      </c>
      <c r="Z3" s="66" t="s">
        <v>182</v>
      </c>
    </row>
    <row r="4" spans="2:26" x14ac:dyDescent="0.25">
      <c r="B4" s="88" t="s">
        <v>24</v>
      </c>
      <c r="C4" s="88"/>
      <c r="D4" s="88"/>
      <c r="F4" s="92" t="s">
        <v>25</v>
      </c>
      <c r="G4" s="92"/>
      <c r="H4" s="92"/>
      <c r="M4">
        <v>1</v>
      </c>
      <c r="N4" s="57"/>
      <c r="O4" s="68">
        <f>SUM(N4*1)</f>
        <v>0</v>
      </c>
      <c r="P4" s="57"/>
      <c r="Q4" s="68">
        <f>SUM(P4*1)</f>
        <v>0</v>
      </c>
      <c r="R4" s="57">
        <v>102.99</v>
      </c>
      <c r="S4" s="68">
        <f>SUM(R4*2)</f>
        <v>205.98</v>
      </c>
      <c r="T4" s="57"/>
      <c r="U4" s="68">
        <f t="shared" ref="U4:U19" si="0">SUM(T4*3)</f>
        <v>0</v>
      </c>
      <c r="V4" s="54"/>
      <c r="X4" s="57"/>
      <c r="Y4" s="57">
        <v>19</v>
      </c>
      <c r="Z4" s="57"/>
    </row>
    <row r="5" spans="2:26" x14ac:dyDescent="0.25">
      <c r="B5" s="89" t="s">
        <v>26</v>
      </c>
      <c r="C5" s="90"/>
      <c r="D5" s="91"/>
      <c r="F5" s="89"/>
      <c r="G5" s="90"/>
      <c r="H5" s="91"/>
      <c r="M5">
        <v>2</v>
      </c>
      <c r="N5" s="57">
        <v>41.67</v>
      </c>
      <c r="O5" s="68">
        <f>SUM(N5*8)</f>
        <v>333.36</v>
      </c>
      <c r="P5" s="57"/>
      <c r="Q5" s="68">
        <f>SUM(P5*3)</f>
        <v>0</v>
      </c>
      <c r="R5" s="57">
        <v>29.1</v>
      </c>
      <c r="S5" s="68">
        <f>SUM(R5*2)</f>
        <v>58.2</v>
      </c>
      <c r="T5" s="57"/>
      <c r="U5" s="68">
        <f t="shared" si="0"/>
        <v>0</v>
      </c>
      <c r="V5" s="54"/>
      <c r="X5" s="57"/>
      <c r="Y5" s="57">
        <v>38.67</v>
      </c>
      <c r="Z5" s="57"/>
    </row>
    <row r="6" spans="2:26" x14ac:dyDescent="0.25">
      <c r="B6" s="10" t="s">
        <v>27</v>
      </c>
      <c r="C6" s="10"/>
      <c r="D6" s="38">
        <v>4200</v>
      </c>
      <c r="F6" s="28"/>
      <c r="G6" s="42" t="s">
        <v>29</v>
      </c>
      <c r="H6" s="59">
        <v>350</v>
      </c>
      <c r="J6" s="49"/>
      <c r="M6">
        <v>3</v>
      </c>
      <c r="N6" s="57">
        <v>33.020000000000003</v>
      </c>
      <c r="O6" s="68">
        <f>SUM(N6*1)</f>
        <v>33.020000000000003</v>
      </c>
      <c r="P6" s="57"/>
      <c r="Q6" s="68">
        <f t="shared" ref="Q6:Q19" si="1">SUM(P6*1)</f>
        <v>0</v>
      </c>
      <c r="R6" s="57">
        <v>103.97</v>
      </c>
      <c r="S6" s="68">
        <f>SUM(R6*2)</f>
        <v>207.94</v>
      </c>
      <c r="T6" s="57"/>
      <c r="U6" s="68">
        <f t="shared" si="0"/>
        <v>0</v>
      </c>
      <c r="V6" s="54"/>
      <c r="X6" s="57"/>
      <c r="Y6" s="57">
        <v>13.05</v>
      </c>
      <c r="Z6" s="57"/>
    </row>
    <row r="7" spans="2:26" x14ac:dyDescent="0.25">
      <c r="D7" s="40"/>
      <c r="F7" s="28"/>
      <c r="G7" s="42" t="s">
        <v>31</v>
      </c>
      <c r="H7" s="59">
        <v>300</v>
      </c>
      <c r="M7">
        <v>4</v>
      </c>
      <c r="N7" s="57"/>
      <c r="O7" s="68">
        <f t="shared" ref="O7:O8" si="2">SUM(N7*4)</f>
        <v>0</v>
      </c>
      <c r="P7" s="57"/>
      <c r="Q7" s="68">
        <f t="shared" si="1"/>
        <v>0</v>
      </c>
      <c r="R7" s="57">
        <v>86.99</v>
      </c>
      <c r="S7" s="68">
        <f>SUM(R7*10)</f>
        <v>869.9</v>
      </c>
      <c r="T7" s="57"/>
      <c r="U7" s="68">
        <f t="shared" si="0"/>
        <v>0</v>
      </c>
      <c r="V7" s="54"/>
      <c r="X7" s="57"/>
      <c r="Y7" s="57">
        <v>16.989999999999998</v>
      </c>
      <c r="Z7" s="57"/>
    </row>
    <row r="8" spans="2:26" x14ac:dyDescent="0.25">
      <c r="B8" s="30"/>
      <c r="C8" s="30"/>
      <c r="D8" s="30"/>
      <c r="F8" s="28"/>
      <c r="G8" s="42" t="s">
        <v>33</v>
      </c>
      <c r="H8" s="59">
        <v>149</v>
      </c>
      <c r="M8">
        <v>5</v>
      </c>
      <c r="N8" s="57"/>
      <c r="O8" s="68">
        <f t="shared" si="2"/>
        <v>0</v>
      </c>
      <c r="P8" s="57"/>
      <c r="Q8" s="68">
        <f t="shared" si="1"/>
        <v>0</v>
      </c>
      <c r="R8" s="57"/>
      <c r="S8" s="68">
        <f t="shared" ref="S8:S19" si="3">SUM(R8*6)</f>
        <v>0</v>
      </c>
      <c r="T8" s="57"/>
      <c r="U8" s="68">
        <f t="shared" si="0"/>
        <v>0</v>
      </c>
      <c r="V8" s="54"/>
      <c r="X8" s="57"/>
      <c r="Y8" s="57">
        <v>28</v>
      </c>
      <c r="Z8" s="57"/>
    </row>
    <row r="9" spans="2:26" x14ac:dyDescent="0.25">
      <c r="B9" s="30"/>
      <c r="C9" s="30"/>
      <c r="D9" s="30"/>
      <c r="F9" s="28"/>
      <c r="G9" s="42" t="s">
        <v>60</v>
      </c>
      <c r="H9" s="59">
        <v>80.900000000000006</v>
      </c>
      <c r="M9">
        <v>6</v>
      </c>
      <c r="N9" s="57"/>
      <c r="O9" s="68">
        <f>SUM(N9*4)</f>
        <v>0</v>
      </c>
      <c r="P9" s="57"/>
      <c r="Q9" s="68">
        <f t="shared" si="1"/>
        <v>0</v>
      </c>
      <c r="R9" s="57"/>
      <c r="S9" s="68">
        <f t="shared" si="3"/>
        <v>0</v>
      </c>
      <c r="T9" s="57"/>
      <c r="U9" s="68">
        <f t="shared" si="0"/>
        <v>0</v>
      </c>
      <c r="V9" s="54"/>
      <c r="X9" s="57"/>
      <c r="Y9" s="57">
        <v>16.100000000000001</v>
      </c>
      <c r="Z9" s="57"/>
    </row>
    <row r="10" spans="2:26" ht="17.25" x14ac:dyDescent="0.4">
      <c r="B10" s="76"/>
      <c r="C10" s="30"/>
      <c r="D10" s="30"/>
      <c r="F10" s="28"/>
      <c r="G10" s="42" t="s">
        <v>90</v>
      </c>
      <c r="H10" s="59">
        <v>150</v>
      </c>
      <c r="M10">
        <v>7</v>
      </c>
      <c r="N10" s="57"/>
      <c r="O10" s="68">
        <f t="shared" ref="O10:O19" si="4">SUM(N10*4)</f>
        <v>0</v>
      </c>
      <c r="P10" s="57"/>
      <c r="Q10" s="68">
        <f t="shared" si="1"/>
        <v>0</v>
      </c>
      <c r="R10" s="57"/>
      <c r="S10" s="68">
        <f t="shared" si="3"/>
        <v>0</v>
      </c>
      <c r="T10" s="57"/>
      <c r="U10" s="68">
        <f t="shared" si="0"/>
        <v>0</v>
      </c>
      <c r="V10" s="54"/>
      <c r="X10" s="57"/>
      <c r="Y10" s="57">
        <v>31.06</v>
      </c>
      <c r="Z10" s="57"/>
    </row>
    <row r="11" spans="2:26" x14ac:dyDescent="0.25">
      <c r="B11" s="30"/>
      <c r="C11" s="30"/>
      <c r="D11" s="30"/>
      <c r="F11" s="28"/>
      <c r="G11" s="42"/>
      <c r="H11" s="59"/>
      <c r="M11">
        <v>8</v>
      </c>
      <c r="N11" s="57"/>
      <c r="O11" s="68">
        <f t="shared" si="4"/>
        <v>0</v>
      </c>
      <c r="P11" s="57"/>
      <c r="Q11" s="68">
        <f t="shared" si="1"/>
        <v>0</v>
      </c>
      <c r="R11" s="57"/>
      <c r="S11" s="68">
        <f t="shared" si="3"/>
        <v>0</v>
      </c>
      <c r="T11" s="57"/>
      <c r="U11" s="68">
        <f t="shared" si="0"/>
        <v>0</v>
      </c>
      <c r="V11" s="54"/>
      <c r="X11" s="57"/>
      <c r="Y11" s="57">
        <v>13</v>
      </c>
      <c r="Z11" s="57"/>
    </row>
    <row r="12" spans="2:26" x14ac:dyDescent="0.25">
      <c r="B12" s="30"/>
      <c r="C12" s="30"/>
      <c r="D12" s="30"/>
      <c r="F12" s="28"/>
      <c r="G12" s="42"/>
      <c r="H12" s="59"/>
      <c r="M12">
        <v>9</v>
      </c>
      <c r="N12" s="57"/>
      <c r="O12" s="68">
        <f t="shared" si="4"/>
        <v>0</v>
      </c>
      <c r="P12" s="57"/>
      <c r="Q12" s="68">
        <f t="shared" si="1"/>
        <v>0</v>
      </c>
      <c r="R12" s="57"/>
      <c r="S12" s="68">
        <f t="shared" si="3"/>
        <v>0</v>
      </c>
      <c r="T12" s="57"/>
      <c r="U12" s="68">
        <f t="shared" si="0"/>
        <v>0</v>
      </c>
      <c r="V12" s="54"/>
      <c r="X12" s="57"/>
      <c r="Y12" s="57">
        <v>13</v>
      </c>
      <c r="Z12" s="57"/>
    </row>
    <row r="13" spans="2:26" x14ac:dyDescent="0.25">
      <c r="B13" s="30"/>
      <c r="C13" s="30"/>
      <c r="D13" s="30"/>
      <c r="F13" s="28"/>
      <c r="G13" s="24"/>
      <c r="H13" s="38"/>
      <c r="M13" t="s">
        <v>180</v>
      </c>
      <c r="N13" s="57"/>
      <c r="O13" s="68">
        <f t="shared" si="4"/>
        <v>0</v>
      </c>
      <c r="P13" s="57"/>
      <c r="Q13" s="68">
        <f t="shared" si="1"/>
        <v>0</v>
      </c>
      <c r="R13" s="57"/>
      <c r="S13" s="68">
        <f t="shared" si="3"/>
        <v>0</v>
      </c>
      <c r="T13" s="57"/>
      <c r="U13" s="68">
        <f t="shared" si="0"/>
        <v>0</v>
      </c>
      <c r="V13" s="54"/>
      <c r="X13" s="57"/>
      <c r="Y13" s="57">
        <v>13.5</v>
      </c>
      <c r="Z13" s="57"/>
    </row>
    <row r="14" spans="2:26" x14ac:dyDescent="0.25">
      <c r="B14" s="30"/>
      <c r="C14" s="30"/>
      <c r="D14" s="30"/>
      <c r="F14" s="28"/>
      <c r="G14" s="24"/>
      <c r="H14" s="38"/>
      <c r="M14" t="s">
        <v>180</v>
      </c>
      <c r="N14" s="57"/>
      <c r="O14" s="68">
        <f t="shared" si="4"/>
        <v>0</v>
      </c>
      <c r="P14" s="57"/>
      <c r="Q14" s="68">
        <f t="shared" si="1"/>
        <v>0</v>
      </c>
      <c r="R14" s="57"/>
      <c r="S14" s="68">
        <f t="shared" si="3"/>
        <v>0</v>
      </c>
      <c r="T14" s="57"/>
      <c r="U14" s="68">
        <f t="shared" si="0"/>
        <v>0</v>
      </c>
      <c r="V14" s="54"/>
      <c r="X14" s="57"/>
      <c r="Y14" s="57">
        <v>19.899999999999999</v>
      </c>
      <c r="Z14" s="57"/>
    </row>
    <row r="15" spans="2:26" x14ac:dyDescent="0.25">
      <c r="B15" s="30"/>
      <c r="C15" s="30"/>
      <c r="D15" s="30"/>
      <c r="F15" s="28"/>
      <c r="G15" s="24"/>
      <c r="H15" s="38"/>
      <c r="M15" t="s">
        <v>180</v>
      </c>
      <c r="N15" s="57"/>
      <c r="O15" s="68">
        <f t="shared" si="4"/>
        <v>0</v>
      </c>
      <c r="P15" s="57"/>
      <c r="Q15" s="68">
        <f t="shared" si="1"/>
        <v>0</v>
      </c>
      <c r="R15" s="57"/>
      <c r="S15" s="68">
        <f t="shared" si="3"/>
        <v>0</v>
      </c>
      <c r="T15" s="57"/>
      <c r="U15" s="68">
        <f t="shared" si="0"/>
        <v>0</v>
      </c>
      <c r="V15" s="54"/>
      <c r="X15" s="57"/>
      <c r="Y15" s="57">
        <v>17.3</v>
      </c>
      <c r="Z15" s="57"/>
    </row>
    <row r="16" spans="2:26" x14ac:dyDescent="0.25">
      <c r="C16" s="30"/>
      <c r="D16" s="30"/>
      <c r="F16" s="28"/>
      <c r="G16" s="24"/>
      <c r="H16" s="38"/>
      <c r="M16" t="s">
        <v>180</v>
      </c>
      <c r="N16" s="57"/>
      <c r="O16" s="68">
        <f t="shared" si="4"/>
        <v>0</v>
      </c>
      <c r="P16" s="57"/>
      <c r="Q16" s="68">
        <f t="shared" si="1"/>
        <v>0</v>
      </c>
      <c r="R16" s="57"/>
      <c r="S16" s="68">
        <f t="shared" si="3"/>
        <v>0</v>
      </c>
      <c r="T16" s="57"/>
      <c r="U16" s="68">
        <f t="shared" si="0"/>
        <v>0</v>
      </c>
      <c r="V16" s="54"/>
      <c r="X16" s="57"/>
      <c r="Y16" s="57">
        <v>195.68</v>
      </c>
      <c r="Z16" s="57"/>
    </row>
    <row r="17" spans="3:26" x14ac:dyDescent="0.25">
      <c r="C17" s="30"/>
      <c r="D17" s="30"/>
      <c r="F17" s="28"/>
      <c r="G17" s="24"/>
      <c r="H17" s="41"/>
      <c r="M17" t="s">
        <v>180</v>
      </c>
      <c r="N17" s="57"/>
      <c r="O17" s="68">
        <f t="shared" si="4"/>
        <v>0</v>
      </c>
      <c r="P17" s="57"/>
      <c r="Q17" s="68">
        <f t="shared" si="1"/>
        <v>0</v>
      </c>
      <c r="R17" s="57"/>
      <c r="S17" s="68">
        <f t="shared" si="3"/>
        <v>0</v>
      </c>
      <c r="T17" s="57"/>
      <c r="U17" s="68">
        <f t="shared" si="0"/>
        <v>0</v>
      </c>
      <c r="V17" s="54"/>
      <c r="X17" s="57"/>
      <c r="Y17" s="57">
        <v>50</v>
      </c>
      <c r="Z17" s="57"/>
    </row>
    <row r="18" spans="3:26" x14ac:dyDescent="0.25">
      <c r="C18" s="30"/>
      <c r="D18" s="30"/>
      <c r="F18" s="28"/>
      <c r="G18" s="24"/>
      <c r="H18" s="38"/>
      <c r="J18" s="49"/>
      <c r="M18">
        <v>10</v>
      </c>
      <c r="N18" s="57"/>
      <c r="O18" s="68">
        <f t="shared" si="4"/>
        <v>0</v>
      </c>
      <c r="P18" s="57"/>
      <c r="Q18" s="68">
        <f t="shared" si="1"/>
        <v>0</v>
      </c>
      <c r="R18" s="57"/>
      <c r="S18" s="68">
        <f t="shared" si="3"/>
        <v>0</v>
      </c>
      <c r="T18" s="57"/>
      <c r="U18" s="68">
        <f t="shared" si="0"/>
        <v>0</v>
      </c>
      <c r="V18" s="54"/>
      <c r="X18" s="57"/>
      <c r="Y18" s="57"/>
      <c r="Z18" s="57"/>
    </row>
    <row r="19" spans="3:26" x14ac:dyDescent="0.25">
      <c r="C19" s="30"/>
      <c r="D19" s="30"/>
      <c r="F19" s="28"/>
      <c r="G19" s="60" t="s">
        <v>54</v>
      </c>
      <c r="H19" s="59">
        <v>74.69</v>
      </c>
      <c r="N19" s="57"/>
      <c r="O19" s="68">
        <f t="shared" si="4"/>
        <v>0</v>
      </c>
      <c r="P19" s="57"/>
      <c r="Q19" s="68">
        <f t="shared" si="1"/>
        <v>0</v>
      </c>
      <c r="R19" s="57"/>
      <c r="S19" s="68">
        <f t="shared" si="3"/>
        <v>0</v>
      </c>
      <c r="T19" s="57"/>
      <c r="U19" s="68">
        <f t="shared" si="0"/>
        <v>0</v>
      </c>
      <c r="V19" s="54"/>
      <c r="X19" s="57"/>
      <c r="Y19" s="57"/>
      <c r="Z19" s="57"/>
    </row>
    <row r="20" spans="3:26" x14ac:dyDescent="0.25">
      <c r="C20" s="30"/>
      <c r="D20" s="30"/>
      <c r="F20" s="28"/>
      <c r="G20" s="60" t="s">
        <v>164</v>
      </c>
      <c r="H20" s="59">
        <v>0</v>
      </c>
      <c r="O20" s="69">
        <f>SUM(O4:O19)</f>
        <v>366.38</v>
      </c>
      <c r="P20" s="57"/>
      <c r="Q20" s="69">
        <f>SUM(Q4:Q19)</f>
        <v>0</v>
      </c>
      <c r="R20" s="57"/>
      <c r="S20" s="69">
        <f>SUM(S4:S19)</f>
        <v>1342.02</v>
      </c>
      <c r="T20" s="57"/>
      <c r="U20" s="69">
        <f>SUM(U4:U19)</f>
        <v>0</v>
      </c>
      <c r="V20" s="54"/>
      <c r="X20" s="57"/>
      <c r="Y20" s="57"/>
      <c r="Z20" s="57"/>
    </row>
    <row r="21" spans="3:26" x14ac:dyDescent="0.25">
      <c r="C21" s="30"/>
      <c r="D21" s="30"/>
      <c r="F21" s="28"/>
      <c r="G21" s="60" t="s">
        <v>174</v>
      </c>
      <c r="H21" s="59">
        <v>47</v>
      </c>
      <c r="O21" s="54"/>
      <c r="P21" s="54"/>
      <c r="Q21" s="54"/>
      <c r="R21" s="54"/>
      <c r="S21" s="54"/>
      <c r="T21" s="54"/>
      <c r="U21" s="54"/>
      <c r="V21" s="54"/>
      <c r="X21" s="57"/>
      <c r="Y21" s="57"/>
      <c r="Z21" s="57"/>
    </row>
    <row r="22" spans="3:26" x14ac:dyDescent="0.25">
      <c r="C22" s="30"/>
      <c r="D22" s="30"/>
      <c r="F22" s="28"/>
      <c r="G22" s="60" t="s">
        <v>165</v>
      </c>
      <c r="H22" s="59">
        <v>485.25</v>
      </c>
      <c r="O22" s="93">
        <f>SUM(O20:U20)</f>
        <v>1708.4</v>
      </c>
      <c r="P22" s="94"/>
      <c r="Q22" s="94"/>
      <c r="R22" s="94"/>
      <c r="S22" s="94"/>
      <c r="T22" s="94"/>
      <c r="U22" s="95"/>
      <c r="V22" s="54"/>
      <c r="X22" s="57"/>
      <c r="Y22" s="57"/>
      <c r="Z22" s="57"/>
    </row>
    <row r="23" spans="3:26" x14ac:dyDescent="0.25">
      <c r="C23" s="30"/>
      <c r="D23" s="30"/>
      <c r="F23" s="28"/>
      <c r="G23" s="60" t="s">
        <v>167</v>
      </c>
      <c r="H23" s="59">
        <v>54</v>
      </c>
      <c r="O23" s="54"/>
      <c r="P23" s="54"/>
      <c r="Q23" s="54"/>
      <c r="R23" s="54"/>
      <c r="S23" s="54"/>
      <c r="T23" s="54"/>
      <c r="U23" s="54"/>
      <c r="V23" s="54"/>
      <c r="X23" s="57"/>
      <c r="Y23" s="57"/>
      <c r="Z23" s="57"/>
    </row>
    <row r="24" spans="3:26" x14ac:dyDescent="0.25">
      <c r="C24" s="30"/>
      <c r="D24" s="30"/>
      <c r="F24" s="28"/>
      <c r="G24" s="60" t="s">
        <v>136</v>
      </c>
      <c r="H24" s="59">
        <v>490.5</v>
      </c>
      <c r="K24" s="49"/>
      <c r="O24" s="66" t="s">
        <v>71</v>
      </c>
      <c r="P24" s="66"/>
      <c r="Q24" s="66" t="s">
        <v>70</v>
      </c>
      <c r="R24" s="66"/>
      <c r="S24" s="54"/>
      <c r="T24" s="54"/>
      <c r="U24" s="54"/>
      <c r="V24" s="54"/>
      <c r="X24" s="57"/>
      <c r="Y24" s="57"/>
      <c r="Z24" s="57"/>
    </row>
    <row r="25" spans="3:26" x14ac:dyDescent="0.25">
      <c r="C25" s="30"/>
      <c r="D25" s="30"/>
      <c r="F25" s="28"/>
      <c r="G25" s="60" t="s">
        <v>135</v>
      </c>
      <c r="H25" s="59">
        <v>0</v>
      </c>
      <c r="N25" s="73"/>
      <c r="O25" s="57"/>
      <c r="P25" s="57"/>
      <c r="Q25" s="57"/>
      <c r="R25" s="67"/>
      <c r="S25" s="54"/>
      <c r="T25" s="54"/>
      <c r="U25" s="54"/>
      <c r="V25" s="54"/>
      <c r="X25" s="57"/>
      <c r="Y25" s="57"/>
      <c r="Z25" s="57"/>
    </row>
    <row r="26" spans="3:26" ht="17.25" x14ac:dyDescent="0.4">
      <c r="C26" s="30"/>
      <c r="D26" s="30"/>
      <c r="F26" s="1"/>
      <c r="G26" s="24"/>
      <c r="H26" s="47"/>
      <c r="O26" s="57"/>
      <c r="P26" s="57"/>
      <c r="Q26" s="57">
        <v>54</v>
      </c>
      <c r="R26" s="67" t="s">
        <v>185</v>
      </c>
      <c r="S26" s="54"/>
      <c r="T26" s="54"/>
      <c r="U26" s="54"/>
      <c r="V26" s="54"/>
      <c r="X26" s="57"/>
      <c r="Y26" s="57"/>
      <c r="Z26" s="57"/>
    </row>
    <row r="27" spans="3:26" x14ac:dyDescent="0.25">
      <c r="C27" s="30"/>
      <c r="D27" s="30"/>
      <c r="G27" s="1"/>
      <c r="H27" s="39">
        <f>SUM(H5:H26)</f>
        <v>2181.34</v>
      </c>
      <c r="O27" s="57"/>
      <c r="P27" s="57"/>
      <c r="Q27" s="57">
        <v>111.1</v>
      </c>
      <c r="R27" s="54" t="s">
        <v>165</v>
      </c>
      <c r="S27" s="54"/>
      <c r="T27" s="54"/>
      <c r="U27" s="54"/>
      <c r="V27" s="54"/>
      <c r="X27" s="57"/>
      <c r="Y27" s="57"/>
      <c r="Z27" s="57"/>
    </row>
    <row r="28" spans="3:26" x14ac:dyDescent="0.25">
      <c r="C28" s="30"/>
      <c r="D28" s="30"/>
      <c r="H28" s="40"/>
      <c r="O28" s="57"/>
      <c r="P28" s="57"/>
      <c r="Q28" s="57"/>
      <c r="R28" s="54" t="s">
        <v>165</v>
      </c>
      <c r="S28" s="54"/>
      <c r="T28" s="54"/>
      <c r="U28" s="54"/>
      <c r="V28" s="54"/>
      <c r="X28" s="57"/>
      <c r="Y28" s="57"/>
      <c r="Z28" s="57"/>
    </row>
    <row r="29" spans="3:26" x14ac:dyDescent="0.25">
      <c r="C29" s="30"/>
      <c r="D29" s="30"/>
      <c r="H29" s="40"/>
      <c r="O29" s="57"/>
      <c r="P29" s="57"/>
      <c r="Q29" s="57"/>
      <c r="R29" s="54" t="s">
        <v>165</v>
      </c>
      <c r="S29" s="54"/>
      <c r="T29" s="54"/>
      <c r="U29" s="54"/>
      <c r="V29" s="54"/>
      <c r="X29" s="57"/>
      <c r="Y29" s="57"/>
      <c r="Z29" s="57"/>
    </row>
    <row r="30" spans="3:26" x14ac:dyDescent="0.25">
      <c r="C30" s="30"/>
      <c r="D30" s="30"/>
      <c r="G30" s="28"/>
      <c r="H30" s="39"/>
      <c r="O30" s="57"/>
      <c r="P30" s="57"/>
      <c r="Q30" s="57"/>
      <c r="R30" s="67"/>
      <c r="S30" s="54"/>
      <c r="T30" s="54"/>
      <c r="U30" s="54"/>
      <c r="V30" s="54"/>
      <c r="X30" s="71">
        <f>SUM(X4:X29)</f>
        <v>0</v>
      </c>
      <c r="Y30" s="71">
        <f>SUM(Y4:Y29)</f>
        <v>485.25</v>
      </c>
      <c r="Z30" s="71">
        <f>SUM(Z4:Z29)</f>
        <v>0</v>
      </c>
    </row>
    <row r="31" spans="3:26" x14ac:dyDescent="0.25">
      <c r="C31" s="30"/>
      <c r="D31" s="30"/>
      <c r="G31" s="28" t="s">
        <v>47</v>
      </c>
      <c r="H31" s="39">
        <f>D6</f>
        <v>4200</v>
      </c>
      <c r="L31" s="49"/>
      <c r="O31" s="57"/>
      <c r="P31" s="57"/>
      <c r="Q31" s="57"/>
      <c r="R31" s="67"/>
      <c r="S31" s="54"/>
      <c r="T31" s="54"/>
      <c r="U31" s="54"/>
      <c r="V31" s="54"/>
      <c r="X31" s="96">
        <f>SUM(X30:Y30)</f>
        <v>485.25</v>
      </c>
      <c r="Y31" s="97"/>
    </row>
    <row r="32" spans="3:26" x14ac:dyDescent="0.25">
      <c r="C32" s="30"/>
      <c r="D32" s="30"/>
      <c r="G32" s="28" t="s">
        <v>71</v>
      </c>
      <c r="H32" s="39">
        <f>O40</f>
        <v>0</v>
      </c>
      <c r="O32" s="57"/>
      <c r="P32" s="57"/>
      <c r="Q32" s="57"/>
      <c r="R32" s="67"/>
      <c r="S32" s="54"/>
      <c r="T32" s="54"/>
      <c r="U32" s="54"/>
      <c r="V32" s="54"/>
    </row>
    <row r="33" spans="3:22" x14ac:dyDescent="0.25">
      <c r="C33" s="30"/>
      <c r="D33" s="30"/>
      <c r="G33" s="28" t="s">
        <v>152</v>
      </c>
      <c r="H33" s="39">
        <f>Q40</f>
        <v>165.1</v>
      </c>
      <c r="O33" s="57"/>
      <c r="P33" s="57"/>
      <c r="Q33" s="57"/>
      <c r="R33" s="67"/>
      <c r="S33" s="54"/>
      <c r="T33" s="54"/>
      <c r="U33" s="54"/>
      <c r="V33" s="54"/>
    </row>
    <row r="34" spans="3:22" x14ac:dyDescent="0.25">
      <c r="C34" s="30"/>
      <c r="D34" s="30"/>
      <c r="G34" s="28" t="s">
        <v>48</v>
      </c>
      <c r="H34" s="39">
        <f>(H27-H33-H32)</f>
        <v>2016.2400000000002</v>
      </c>
      <c r="O34" s="57"/>
      <c r="P34" s="57"/>
      <c r="Q34" s="57"/>
      <c r="R34" s="67"/>
      <c r="S34" s="54"/>
      <c r="T34" s="54"/>
      <c r="U34" s="54"/>
      <c r="V34" s="54"/>
    </row>
    <row r="35" spans="3:22" x14ac:dyDescent="0.25">
      <c r="C35" s="30"/>
      <c r="D35" s="30"/>
      <c r="G35" s="28" t="s">
        <v>89</v>
      </c>
      <c r="H35" s="39">
        <f>H31-H34</f>
        <v>2183.7599999999998</v>
      </c>
      <c r="O35" s="57"/>
      <c r="P35" s="57"/>
      <c r="Q35" s="57"/>
      <c r="R35" s="67"/>
      <c r="S35" s="54"/>
      <c r="T35" s="54"/>
      <c r="U35" s="54"/>
      <c r="V35" s="54"/>
    </row>
    <row r="36" spans="3:22" x14ac:dyDescent="0.25">
      <c r="C36" s="30"/>
      <c r="D36" s="30"/>
      <c r="O36" s="57"/>
      <c r="P36" s="57"/>
      <c r="Q36" s="57"/>
      <c r="R36" s="67"/>
      <c r="S36" s="54"/>
      <c r="T36" s="54"/>
      <c r="U36" s="54"/>
      <c r="V36" s="54"/>
    </row>
    <row r="37" spans="3:22" x14ac:dyDescent="0.25">
      <c r="C37" s="30"/>
      <c r="D37" s="30"/>
      <c r="O37" s="57"/>
      <c r="P37" s="57"/>
      <c r="Q37" s="57"/>
      <c r="R37" s="54"/>
      <c r="S37" s="54"/>
      <c r="T37" s="54"/>
      <c r="U37" s="54"/>
      <c r="V37" s="54"/>
    </row>
    <row r="38" spans="3:22" x14ac:dyDescent="0.25">
      <c r="C38" s="30"/>
      <c r="D38" s="30"/>
      <c r="O38" s="57"/>
      <c r="P38" s="57"/>
      <c r="Q38" s="57"/>
      <c r="R38" s="54"/>
      <c r="S38" s="54"/>
      <c r="T38" s="54"/>
      <c r="U38" s="54"/>
      <c r="V38" s="54"/>
    </row>
    <row r="39" spans="3:22" x14ac:dyDescent="0.25">
      <c r="C39" s="30"/>
      <c r="D39" s="30"/>
      <c r="O39" s="57"/>
      <c r="P39" s="57"/>
      <c r="Q39" s="57"/>
      <c r="R39" s="54"/>
      <c r="S39" s="54"/>
      <c r="T39" s="54"/>
      <c r="U39" s="54"/>
      <c r="V39" s="54"/>
    </row>
    <row r="40" spans="3:22" x14ac:dyDescent="0.25">
      <c r="C40" s="30"/>
      <c r="D40" s="30"/>
      <c r="N40" s="73"/>
      <c r="O40" s="72">
        <f>SUM(O25:O39)</f>
        <v>0</v>
      </c>
      <c r="P40" s="72">
        <f t="shared" ref="P40:Q40" si="5">SUM(P25:P39)</f>
        <v>0</v>
      </c>
      <c r="Q40" s="72">
        <f t="shared" si="5"/>
        <v>165.1</v>
      </c>
      <c r="R40" s="54"/>
      <c r="S40" s="54"/>
      <c r="T40" s="54"/>
      <c r="U40" s="54"/>
      <c r="V40" s="54"/>
    </row>
  </sheetData>
  <mergeCells count="7">
    <mergeCell ref="X31:Y31"/>
    <mergeCell ref="B2:H3"/>
    <mergeCell ref="B4:D4"/>
    <mergeCell ref="F4:H4"/>
    <mergeCell ref="B5:D5"/>
    <mergeCell ref="F5:H5"/>
    <mergeCell ref="O22:U22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2F-4383-48C7-9D47-8E30399A470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87" t="s">
        <v>22</v>
      </c>
      <c r="B3" s="87"/>
      <c r="C3" s="87"/>
      <c r="D3" s="87"/>
      <c r="E3" s="87"/>
      <c r="F3" s="87"/>
      <c r="G3" s="87"/>
    </row>
    <row r="4" spans="1:14" x14ac:dyDescent="0.25">
      <c r="A4" s="87"/>
      <c r="B4" s="87"/>
      <c r="C4" s="87"/>
      <c r="D4" s="87"/>
      <c r="E4" s="87"/>
      <c r="F4" s="87"/>
      <c r="G4" s="87"/>
      <c r="K4" s="87" t="s">
        <v>23</v>
      </c>
      <c r="L4" s="87"/>
      <c r="M4" s="87"/>
      <c r="N4" s="87"/>
    </row>
    <row r="5" spans="1:14" x14ac:dyDescent="0.25">
      <c r="A5" s="88" t="s">
        <v>24</v>
      </c>
      <c r="B5" s="88"/>
      <c r="C5" s="88"/>
      <c r="E5" s="88" t="s">
        <v>25</v>
      </c>
      <c r="F5" s="88"/>
      <c r="G5" s="88"/>
    </row>
    <row r="6" spans="1:14" x14ac:dyDescent="0.25">
      <c r="A6" s="89" t="s">
        <v>26</v>
      </c>
      <c r="B6" s="90"/>
      <c r="C6" s="91"/>
      <c r="E6" s="89"/>
      <c r="F6" s="90"/>
      <c r="G6" s="91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87" t="s">
        <v>22</v>
      </c>
      <c r="C3" s="87"/>
      <c r="D3" s="87"/>
      <c r="E3" s="87"/>
      <c r="F3" s="87"/>
      <c r="G3" s="87"/>
      <c r="H3" s="87"/>
    </row>
    <row r="4" spans="2:15" x14ac:dyDescent="0.25">
      <c r="B4" s="87"/>
      <c r="C4" s="87"/>
      <c r="D4" s="87"/>
      <c r="E4" s="87"/>
      <c r="F4" s="87"/>
      <c r="G4" s="87"/>
      <c r="H4" s="87"/>
      <c r="L4" s="87" t="s">
        <v>23</v>
      </c>
      <c r="M4" s="87"/>
      <c r="N4" s="87"/>
      <c r="O4" s="87"/>
    </row>
    <row r="5" spans="2:15" x14ac:dyDescent="0.25">
      <c r="B5" s="88" t="s">
        <v>24</v>
      </c>
      <c r="C5" s="88"/>
      <c r="D5" s="88"/>
      <c r="F5" s="88" t="s">
        <v>25</v>
      </c>
      <c r="G5" s="88"/>
      <c r="H5" s="88"/>
    </row>
    <row r="6" spans="2:15" x14ac:dyDescent="0.25">
      <c r="B6" s="89" t="s">
        <v>26</v>
      </c>
      <c r="C6" s="90"/>
      <c r="D6" s="91"/>
      <c r="F6" s="89"/>
      <c r="G6" s="90"/>
      <c r="H6" s="91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87" t="s">
        <v>22</v>
      </c>
      <c r="D3" s="87"/>
      <c r="E3" s="87"/>
      <c r="F3" s="87"/>
      <c r="G3" s="87"/>
      <c r="H3" s="87"/>
      <c r="I3" s="87"/>
    </row>
    <row r="4" spans="3:20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20" x14ac:dyDescent="0.25">
      <c r="C5" s="88" t="s">
        <v>24</v>
      </c>
      <c r="D5" s="88"/>
      <c r="E5" s="88"/>
      <c r="G5" s="88" t="s">
        <v>25</v>
      </c>
      <c r="H5" s="88"/>
      <c r="I5" s="88"/>
    </row>
    <row r="6" spans="3:20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87" t="s">
        <v>22</v>
      </c>
      <c r="D3" s="87"/>
      <c r="E3" s="87"/>
      <c r="F3" s="87"/>
      <c r="G3" s="87"/>
      <c r="H3" s="87"/>
      <c r="I3" s="87"/>
    </row>
    <row r="4" spans="3:15" x14ac:dyDescent="0.25">
      <c r="C4" s="87"/>
      <c r="D4" s="87"/>
      <c r="E4" s="87"/>
      <c r="F4" s="87"/>
      <c r="G4" s="87"/>
      <c r="H4" s="87"/>
      <c r="I4" s="87"/>
      <c r="L4" s="87" t="s">
        <v>23</v>
      </c>
      <c r="M4" s="87"/>
      <c r="N4" s="87"/>
      <c r="O4" s="87"/>
    </row>
    <row r="5" spans="3:15" x14ac:dyDescent="0.25">
      <c r="C5" s="88" t="s">
        <v>24</v>
      </c>
      <c r="D5" s="88"/>
      <c r="E5" s="88"/>
      <c r="G5" s="88" t="s">
        <v>25</v>
      </c>
      <c r="H5" s="88"/>
      <c r="I5" s="88"/>
    </row>
    <row r="6" spans="3:15" x14ac:dyDescent="0.25">
      <c r="C6" s="89" t="s">
        <v>26</v>
      </c>
      <c r="D6" s="90"/>
      <c r="E6" s="91"/>
      <c r="G6" s="89"/>
      <c r="H6" s="90"/>
      <c r="I6" s="91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Julho23</vt:lpstr>
      <vt:lpstr>Agosto23</vt:lpstr>
      <vt:lpstr>Setembro23</vt:lpstr>
      <vt:lpstr>Outubro23</vt:lpstr>
      <vt:lpstr>Novembro23</vt:lpstr>
      <vt:lpstr>Dezembro23</vt:lpstr>
      <vt:lpstr>Janeiro24</vt:lpstr>
      <vt:lpstr>Fevereiro24</vt:lpstr>
      <vt:lpstr>Março24</vt:lpstr>
      <vt:lpstr>Abril24</vt:lpstr>
      <vt:lpstr>Maio24</vt:lpstr>
      <vt:lpstr>Junho24</vt:lpstr>
      <vt:lpstr>Julho24</vt:lpstr>
      <vt:lpstr>Agosto24</vt:lpstr>
      <vt:lpstr>Setembro24</vt:lpstr>
      <vt:lpstr>Outubro24</vt:lpstr>
      <vt:lpstr>Novembro24</vt:lpstr>
      <vt:lpstr>Dezembro24</vt:lpstr>
      <vt:lpstr>Janeiro25</vt:lpstr>
      <vt:lpstr>Fevereiro25</vt:lpstr>
      <vt:lpstr>Março25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2025-03-05T16:24:20Z</dcterms:modified>
  <cp:category/>
  <cp:contentStatus/>
</cp:coreProperties>
</file>