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coes_iniciais" sheetId="1" state="visible" r:id="rId2"/>
    <sheet name="premissas_gerais" sheetId="2" state="visible" r:id="rId3"/>
    <sheet name="produto" sheetId="3" state="visible" r:id="rId4"/>
    <sheet name="premissa_venda" sheetId="4" state="visible" r:id="rId5"/>
    <sheet name="custo_incorporacao" sheetId="5" state="visible" r:id="rId6"/>
    <sheet name="custo_de_obra" sheetId="6" state="visible" r:id="rId7"/>
    <sheet name="pos_obra" sheetId="7" state="visible" r:id="rId8"/>
    <sheet name="desp_corrente" sheetId="8" state="visible" r:id="rId9"/>
    <sheet name="premissa_financiamento" sheetId="9" state="visible" r:id="rId10"/>
    <sheet name="potencializaca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<sst xmlns="http://schemas.openxmlformats.org/spreadsheetml/2006/main" count="126" uniqueCount="66">
  <si>
    <t xml:space="preserve">Área do Terreno</t>
  </si>
  <si>
    <t xml:space="preserve">501,00 m²</t>
  </si>
  <si>
    <t xml:space="preserve">Zona de ocupação</t>
  </si>
  <si>
    <t xml:space="preserve">ZACC – I – C</t>
  </si>
  <si>
    <t xml:space="preserve">Uso Pretendido</t>
  </si>
  <si>
    <t xml:space="preserve">Misto</t>
  </si>
  <si>
    <t xml:space="preserve">Potencial Básico</t>
  </si>
  <si>
    <t xml:space="preserve">3,50 X</t>
  </si>
  <si>
    <t xml:space="preserve">TPC</t>
  </si>
  <si>
    <t xml:space="preserve">0,88 X</t>
  </si>
  <si>
    <t xml:space="preserve">Solo Criado</t>
  </si>
  <si>
    <t xml:space="preserve">0,62 X</t>
  </si>
  <si>
    <t xml:space="preserve">Total</t>
  </si>
  <si>
    <t xml:space="preserve">5,00 X</t>
  </si>
  <si>
    <t xml:space="preserve">Área Privativa Residencial</t>
  </si>
  <si>
    <t xml:space="preserve">2505,00 m²</t>
  </si>
  <si>
    <t xml:space="preserve">Área Privativa Comercial</t>
  </si>
  <si>
    <t xml:space="preserve">350,00 m²</t>
  </si>
  <si>
    <t xml:space="preserve">pre_obra</t>
  </si>
  <si>
    <t xml:space="preserve">prazo_obra</t>
  </si>
  <si>
    <t xml:space="preserve">pos_obra</t>
  </si>
  <si>
    <t xml:space="preserve">custo_raso</t>
  </si>
  <si>
    <t xml:space="preserve">remuneracao</t>
  </si>
  <si>
    <t xml:space="preserve">inicio_venda_mes</t>
  </si>
  <si>
    <t xml:space="preserve">itbi</t>
  </si>
  <si>
    <t xml:space="preserve">Comissão Corretor</t>
  </si>
  <si>
    <t xml:space="preserve">id</t>
  </si>
  <si>
    <t xml:space="preserve">tipologia</t>
  </si>
  <si>
    <t xml:space="preserve">num_unds</t>
  </si>
  <si>
    <t xml:space="preserve">m2</t>
  </si>
  <si>
    <t xml:space="preserve">area_venda</t>
  </si>
  <si>
    <t xml:space="preserve">preco_unit</t>
  </si>
  <si>
    <t xml:space="preserve">valor_total</t>
  </si>
  <si>
    <t xml:space="preserve">Apartamento Duplex</t>
  </si>
  <si>
    <t xml:space="preserve">qtd_mes</t>
  </si>
  <si>
    <t xml:space="preserve">Terreno</t>
  </si>
  <si>
    <t xml:space="preserve">i</t>
  </si>
  <si>
    <t xml:space="preserve">ITBI </t>
  </si>
  <si>
    <t xml:space="preserve">Projetos</t>
  </si>
  <si>
    <t xml:space="preserve">l</t>
  </si>
  <si>
    <t xml:space="preserve">Licença Ambiental</t>
  </si>
  <si>
    <t xml:space="preserve">Outras Licenças</t>
  </si>
  <si>
    <t xml:space="preserve">f</t>
  </si>
  <si>
    <t xml:space="preserve">Marketing e Publicidade</t>
  </si>
  <si>
    <t xml:space="preserve">Demolição</t>
  </si>
  <si>
    <t xml:space="preserve">andar</t>
  </si>
  <si>
    <t xml:space="preserve">privativa</t>
  </si>
  <si>
    <t xml:space="preserve">coberto</t>
  </si>
  <si>
    <t xml:space="preserve">descoberto</t>
  </si>
  <si>
    <t xml:space="preserve">equiv_coberto</t>
  </si>
  <si>
    <t xml:space="preserve">equiv_desc</t>
  </si>
  <si>
    <t xml:space="preserve">total</t>
  </si>
  <si>
    <t xml:space="preserve">custo_cheio</t>
  </si>
  <si>
    <t xml:space="preserve">terreo</t>
  </si>
  <si>
    <t xml:space="preserve">embasamento 01</t>
  </si>
  <si>
    <t xml:space="preserve">embasamento 02</t>
  </si>
  <si>
    <t xml:space="preserve">lazer</t>
  </si>
  <si>
    <t xml:space="preserve">apto_tipo_inferior</t>
  </si>
  <si>
    <t xml:space="preserve">apto_tipo_superior</t>
  </si>
  <si>
    <t xml:space="preserve">Decoração</t>
  </si>
  <si>
    <t xml:space="preserve">Licenças Finais</t>
  </si>
  <si>
    <t xml:space="preserve">Vigilância</t>
  </si>
  <si>
    <t xml:space="preserve">IPTU</t>
  </si>
  <si>
    <t xml:space="preserve">sinal</t>
  </si>
  <si>
    <t xml:space="preserve">fluxo</t>
  </si>
  <si>
    <t xml:space="preserve">chaves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</si>
</sst>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.00"/>
    <numFmt numFmtId="167" formatCode="_-&quot;R$ &quot;* #,##0.00_-;&quot;-R$ &quot;* #,##0.00_-;_-&quot;R$ &quot;* \-??_-;_-@_-"/>
    <numFmt numFmtId="168" formatCode="_-* #,##0.00_-;\-* #,##0.00_-;_-* \-??_-;_-@_-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1" width="18.28"/>
  </cols>
  <sheetData>
    <row r="1" customFormat="false" ht="13.8" hidden="false" customHeight="false" outlineLevel="0" collapsed="false">
      <c r="A1" s="0" t="s">
        <v>0</v>
      </c>
      <c r="B1" s="2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6" customFormat="false" ht="13.8" hidden="false" customHeight="false" outlineLevel="0" collapsed="false">
      <c r="A6" s="0" t="s">
        <v>10</v>
      </c>
      <c r="B6" s="0" t="s">
        <v>11</v>
      </c>
    </row>
    <row r="7" customFormat="false" ht="13.8" hidden="false" customHeight="fals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0" t="s">
        <v>14</v>
      </c>
      <c r="B8" s="1" t="s">
        <v>15</v>
      </c>
    </row>
    <row r="9" customFormat="false" ht="15" hidden="false" customHeight="false" outlineLevel="0" collapsed="false">
      <c r="A9" s="0" t="s">
        <v>16</v>
      </c>
      <c r="B9" s="1" t="s">
        <v>17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5.17"/>
  </cols>
  <sheetData>
    <row r="1" customFormat="false" ht="12.8" hidden="false" customHeight="false" outlineLevel="0" collapsed="false">
      <c r="A1" s="0" t="s">
        <v>0</v>
      </c>
      <c r="B1" s="0" t="n">
        <v>501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7" activeCellId="0" sqref="D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14"/>
  </cols>
  <sheetData>
    <row r="1" customFormat="false" ht="15" hidden="false" customHeight="false" outlineLevel="0" collapsed="false">
      <c r="A1" s="0" t="s">
        <v>18</v>
      </c>
      <c r="B1" s="0" t="n">
        <v>12</v>
      </c>
    </row>
    <row r="2" customFormat="false" ht="15" hidden="false" customHeight="false" outlineLevel="0" collapsed="false">
      <c r="A2" s="0" t="s">
        <v>19</v>
      </c>
      <c r="B2" s="0" t="n">
        <v>24</v>
      </c>
    </row>
    <row r="3" customFormat="false" ht="15" hidden="false" customHeight="false" outlineLevel="0" collapsed="false">
      <c r="A3" s="0" t="s">
        <v>20</v>
      </c>
      <c r="B3" s="0" t="n">
        <v>2</v>
      </c>
    </row>
    <row r="4" customFormat="false" ht="15" hidden="false" customHeight="false" outlineLevel="0" collapsed="false">
      <c r="A4" s="0" t="s">
        <v>21</v>
      </c>
      <c r="B4" s="0" t="n">
        <v>2500</v>
      </c>
    </row>
    <row r="5" customFormat="false" ht="15" hidden="false" customHeight="false" outlineLevel="0" collapsed="false">
      <c r="A5" s="0" t="s">
        <v>22</v>
      </c>
      <c r="B5" s="3" t="n">
        <v>0.1</v>
      </c>
    </row>
    <row r="6" customFormat="false" ht="15" hidden="false" customHeight="false" outlineLevel="0" collapsed="false">
      <c r="A6" s="0" t="s">
        <v>23</v>
      </c>
      <c r="B6" s="0" t="n">
        <v>8</v>
      </c>
    </row>
    <row r="7" customFormat="false" ht="15" hidden="false" customHeight="false" outlineLevel="0" collapsed="false">
      <c r="A7" s="0" t="s">
        <v>24</v>
      </c>
      <c r="B7" s="4" t="n">
        <v>0.03</v>
      </c>
    </row>
    <row r="8" customFormat="false" ht="15" hidden="false" customHeight="false" outlineLevel="0" collapsed="false">
      <c r="A8" s="0" t="s">
        <v>25</v>
      </c>
      <c r="B8" s="4" t="n">
        <v>0.05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C1" colorId="64" zoomScale="150" zoomScaleNormal="150" zoomScalePageLayoutView="100" workbookViewId="0">
      <selection pane="topLeft" activeCell="F3" activeCellId="0" sqref="F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9.71"/>
    <col collapsed="false" customWidth="true" hidden="false" outlineLevel="0" max="3" min="3" style="0" width="10.28"/>
    <col collapsed="false" customWidth="true" hidden="false" outlineLevel="0" max="5" min="5" style="0" width="11.28"/>
    <col collapsed="false" customWidth="true" hidden="false" outlineLevel="0" max="7" min="6" style="0" width="10.57"/>
  </cols>
  <sheetData>
    <row r="1" customFormat="false" ht="15" hidden="false" customHeight="false" outlineLevel="0" collapsed="false">
      <c r="A1" s="5" t="s">
        <v>26</v>
      </c>
      <c r="B1" s="0" t="s">
        <v>27</v>
      </c>
      <c r="C1" s="0" t="s">
        <v>28</v>
      </c>
      <c r="D1" s="5" t="s">
        <v>29</v>
      </c>
      <c r="E1" s="0" t="s">
        <v>30</v>
      </c>
      <c r="F1" s="0" t="s">
        <v>31</v>
      </c>
      <c r="G1" s="0" t="s">
        <v>32</v>
      </c>
    </row>
    <row r="2" customFormat="false" ht="15" hidden="false" customHeight="false" outlineLevel="0" collapsed="false">
      <c r="A2" s="0" t="n">
        <f aca="false">1</f>
        <v>1</v>
      </c>
      <c r="B2" s="0" t="s">
        <v>33</v>
      </c>
      <c r="C2" s="0" t="n">
        <v>20</v>
      </c>
      <c r="D2" s="0" t="n">
        <v>125</v>
      </c>
      <c r="E2" s="0" t="n">
        <f aca="false">C2*D2</f>
        <v>2500</v>
      </c>
      <c r="F2" s="0" t="n">
        <v>13500</v>
      </c>
      <c r="G2" s="0" t="n">
        <f aca="false">F2*D2</f>
        <v>1687500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9.71"/>
  </cols>
  <sheetData>
    <row r="1" customFormat="false" ht="15" hidden="false" customHeight="false" outlineLevel="0" collapsed="false">
      <c r="A1" s="0" t="s">
        <v>27</v>
      </c>
      <c r="B1" s="5" t="s">
        <v>34</v>
      </c>
    </row>
    <row r="2" customFormat="false" ht="15" hidden="false" customHeight="false" outlineLevel="0" collapsed="false">
      <c r="A2" s="0" t="str">
        <f aca="false">produto!B2</f>
        <v>Apartamento Duplex</v>
      </c>
      <c r="B2" s="0" t="n">
        <v>1</v>
      </c>
    </row>
    <row r="10" customFormat="false" ht="15" hidden="false" customHeight="false" outlineLevel="0" collapsed="false">
      <c r="E10" s="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11.71"/>
    <col collapsed="false" customWidth="true" hidden="false" outlineLevel="0" max="5" min="5" style="0" width="15.85"/>
  </cols>
  <sheetData>
    <row r="1" customFormat="false" ht="15" hidden="false" customHeight="false" outlineLevel="0" collapsed="false">
      <c r="A1" s="0" t="s">
        <v>35</v>
      </c>
      <c r="B1" s="7" t="n">
        <v>2000000</v>
      </c>
      <c r="C1" s="0" t="s">
        <v>36</v>
      </c>
    </row>
    <row r="2" customFormat="false" ht="15" hidden="false" customHeight="false" outlineLevel="0" collapsed="false">
      <c r="A2" s="0" t="s">
        <v>37</v>
      </c>
      <c r="B2" s="7" t="n">
        <f aca="false">B1*3%</f>
        <v>60000</v>
      </c>
      <c r="C2" s="0" t="s">
        <v>36</v>
      </c>
      <c r="E2" s="8"/>
    </row>
    <row r="3" customFormat="false" ht="15" hidden="false" customHeight="false" outlineLevel="0" collapsed="false">
      <c r="A3" s="0" t="s">
        <v>38</v>
      </c>
      <c r="B3" s="7" t="n">
        <v>500000</v>
      </c>
      <c r="C3" s="0" t="s">
        <v>39</v>
      </c>
    </row>
    <row r="4" customFormat="false" ht="15" hidden="false" customHeight="false" outlineLevel="0" collapsed="false">
      <c r="A4" s="0" t="s">
        <v>40</v>
      </c>
      <c r="B4" s="7" t="n">
        <v>20000</v>
      </c>
      <c r="C4" s="0" t="s">
        <v>39</v>
      </c>
    </row>
    <row r="5" customFormat="false" ht="15" hidden="false" customHeight="false" outlineLevel="0" collapsed="false">
      <c r="A5" s="0" t="s">
        <v>41</v>
      </c>
      <c r="B5" s="7" t="n">
        <v>20000</v>
      </c>
      <c r="C5" s="0" t="s">
        <v>42</v>
      </c>
    </row>
    <row r="6" customFormat="false" ht="15" hidden="false" customHeight="false" outlineLevel="0" collapsed="false">
      <c r="A6" s="0" t="s">
        <v>43</v>
      </c>
      <c r="B6" s="7" t="n">
        <f aca="false">2%*produto!G2*produto!C2</f>
        <v>675000</v>
      </c>
      <c r="C6" s="0" t="s">
        <v>42</v>
      </c>
    </row>
    <row r="7" customFormat="false" ht="15" hidden="false" customHeight="false" outlineLevel="0" collapsed="false">
      <c r="A7" s="0" t="s">
        <v>44</v>
      </c>
      <c r="B7" s="9" t="n">
        <v>250000</v>
      </c>
      <c r="C7" s="0" t="s">
        <v>36</v>
      </c>
    </row>
    <row r="8" customFormat="false" ht="15" hidden="false" customHeight="false" outlineLevel="0" collapsed="false">
      <c r="B8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8" activeCellId="0" sqref="F1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28"/>
    <col collapsed="false" customWidth="true" hidden="false" outlineLevel="0" max="3" min="3" style="7" width="18.28"/>
    <col collapsed="false" customWidth="true" hidden="false" outlineLevel="0" max="4" min="4" style="7" width="11.43"/>
    <col collapsed="false" customWidth="true" hidden="false" outlineLevel="0" max="5" min="5" style="7" width="11"/>
    <col collapsed="false" customWidth="true" hidden="false" outlineLevel="0" max="6" min="6" style="11" width="16.57"/>
    <col collapsed="false" customWidth="true" hidden="false" outlineLevel="0" max="7" min="7" style="11" width="13.71"/>
    <col collapsed="false" customWidth="true" hidden="false" outlineLevel="0" max="8" min="8" style="7" width="12.85"/>
    <col collapsed="false" customWidth="true" hidden="false" outlineLevel="0" max="9" min="9" style="7" width="13.57"/>
    <col collapsed="false" customWidth="true" hidden="false" outlineLevel="0" max="10" min="10" style="7" width="15.85"/>
  </cols>
  <sheetData>
    <row r="1" customFormat="false" ht="15" hidden="false" customHeight="false" outlineLevel="0" collapsed="false">
      <c r="A1" s="5" t="s">
        <v>45</v>
      </c>
      <c r="B1" s="0" t="s">
        <v>27</v>
      </c>
      <c r="C1" s="12" t="s">
        <v>46</v>
      </c>
      <c r="D1" s="12" t="s">
        <v>47</v>
      </c>
      <c r="E1" s="12" t="s">
        <v>48</v>
      </c>
      <c r="F1" s="13" t="s">
        <v>49</v>
      </c>
      <c r="G1" s="13" t="s">
        <v>50</v>
      </c>
      <c r="H1" s="12" t="s">
        <v>51</v>
      </c>
      <c r="I1" s="12" t="s">
        <v>21</v>
      </c>
      <c r="J1" s="12" t="s">
        <v>52</v>
      </c>
    </row>
    <row r="2" customFormat="false" ht="15" hidden="false" customHeight="false" outlineLevel="0" collapsed="false">
      <c r="A2" s="0" t="n">
        <v>0</v>
      </c>
      <c r="B2" s="0" t="s">
        <v>53</v>
      </c>
      <c r="C2" s="7" t="n">
        <v>0</v>
      </c>
      <c r="D2" s="7" t="n">
        <v>466</v>
      </c>
      <c r="E2" s="7" t="n">
        <f aca="false">525-D2</f>
        <v>59</v>
      </c>
      <c r="F2" s="11" t="n">
        <v>1</v>
      </c>
      <c r="G2" s="11" t="n">
        <v>0.5</v>
      </c>
      <c r="H2" s="7" t="n">
        <f aca="false">D2*F2 + E2*G2</f>
        <v>495.5</v>
      </c>
      <c r="I2" s="7" t="n">
        <f aca="false">premissas_gerais!$B$4*H2</f>
        <v>1238750</v>
      </c>
      <c r="J2" s="7" t="n">
        <f aca="false">premissas_gerais!$B$4*H2*(1+premissas_gerais!$B$5)</f>
        <v>1362625</v>
      </c>
    </row>
    <row r="3" customFormat="false" ht="15" hidden="false" customHeight="false" outlineLevel="0" collapsed="false">
      <c r="A3" s="0" t="n">
        <v>1</v>
      </c>
      <c r="B3" s="0" t="s">
        <v>54</v>
      </c>
      <c r="C3" s="7" t="n">
        <v>0</v>
      </c>
      <c r="D3" s="7" t="n">
        <v>466</v>
      </c>
      <c r="E3" s="7" t="n">
        <v>0</v>
      </c>
      <c r="F3" s="11" t="n">
        <v>1</v>
      </c>
      <c r="G3" s="11" t="n">
        <v>0.5</v>
      </c>
      <c r="H3" s="7" t="n">
        <f aca="false">D3*F3 + E3*G3</f>
        <v>466</v>
      </c>
      <c r="I3" s="7" t="n">
        <f aca="false">premissas_gerais!$B$4*H3</f>
        <v>1165000</v>
      </c>
      <c r="J3" s="7" t="n">
        <f aca="false">premissas_gerais!$B$4*H3*(1+premissas_gerais!$B$5)</f>
        <v>1281500</v>
      </c>
    </row>
    <row r="4" customFormat="false" ht="15" hidden="false" customHeight="false" outlineLevel="0" collapsed="false">
      <c r="A4" s="0" t="n">
        <v>2</v>
      </c>
      <c r="B4" s="0" t="s">
        <v>55</v>
      </c>
      <c r="C4" s="7" t="n">
        <v>0</v>
      </c>
      <c r="D4" s="7" t="n">
        <v>466</v>
      </c>
      <c r="E4" s="7" t="n">
        <v>0</v>
      </c>
      <c r="F4" s="11" t="n">
        <v>1</v>
      </c>
      <c r="G4" s="11" t="n">
        <v>0.5</v>
      </c>
      <c r="H4" s="7" t="n">
        <f aca="false">D4*F4 + E4*G4</f>
        <v>466</v>
      </c>
      <c r="I4" s="7" t="n">
        <f aca="false">premissas_gerais!$B$4*H4</f>
        <v>1165000</v>
      </c>
      <c r="J4" s="7" t="n">
        <f aca="false">premissas_gerais!$B$4*H4*(1+premissas_gerais!$B$5)</f>
        <v>1281500</v>
      </c>
    </row>
    <row r="5" customFormat="false" ht="15" hidden="false" customHeight="false" outlineLevel="0" collapsed="false">
      <c r="A5" s="0" t="n">
        <v>3</v>
      </c>
      <c r="B5" s="0" t="s">
        <v>56</v>
      </c>
      <c r="C5" s="7" t="n">
        <v>0</v>
      </c>
      <c r="D5" s="7" t="n">
        <v>90</v>
      </c>
      <c r="E5" s="7" t="n">
        <f aca="false">D4-D5</f>
        <v>376</v>
      </c>
      <c r="F5" s="11" t="n">
        <v>1</v>
      </c>
      <c r="G5" s="11" t="n">
        <v>0.5</v>
      </c>
      <c r="H5" s="7" t="n">
        <f aca="false">D5*F5 + E5*G5</f>
        <v>278</v>
      </c>
      <c r="I5" s="7" t="n">
        <f aca="false">premissas_gerais!$B$4*H5</f>
        <v>695000</v>
      </c>
      <c r="J5" s="7" t="n">
        <f aca="false">premissas_gerais!$B$4*H5*(1+premissas_gerais!$B$5)</f>
        <v>764500</v>
      </c>
    </row>
    <row r="6" customFormat="false" ht="15" hidden="false" customHeight="false" outlineLevel="0" collapsed="false">
      <c r="A6" s="0" t="n">
        <v>4</v>
      </c>
      <c r="B6" s="0" t="s">
        <v>57</v>
      </c>
      <c r="C6" s="7" t="n">
        <v>90</v>
      </c>
      <c r="D6" s="7" t="n">
        <v>122</v>
      </c>
      <c r="E6" s="7" t="n">
        <v>0</v>
      </c>
      <c r="F6" s="11" t="n">
        <v>1</v>
      </c>
      <c r="G6" s="11" t="n">
        <v>0.5</v>
      </c>
      <c r="H6" s="7" t="n">
        <f aca="false">D6*F6 + E6*G6</f>
        <v>122</v>
      </c>
      <c r="I6" s="7" t="n">
        <f aca="false">premissas_gerais!$B$4*H6</f>
        <v>305000</v>
      </c>
      <c r="J6" s="7" t="n">
        <f aca="false">premissas_gerais!$B$4*H6*(1+premissas_gerais!$B$5)</f>
        <v>335500</v>
      </c>
    </row>
    <row r="7" customFormat="false" ht="15" hidden="false" customHeight="false" outlineLevel="0" collapsed="false">
      <c r="A7" s="0" t="n">
        <v>5</v>
      </c>
      <c r="B7" s="0" t="s">
        <v>58</v>
      </c>
      <c r="C7" s="7" t="n">
        <v>35</v>
      </c>
      <c r="D7" s="7" t="n">
        <v>76</v>
      </c>
      <c r="E7" s="7" t="n">
        <v>0</v>
      </c>
      <c r="F7" s="11" t="n">
        <v>1</v>
      </c>
      <c r="G7" s="11" t="n">
        <v>0.5</v>
      </c>
      <c r="H7" s="7" t="n">
        <f aca="false">D7*F7 + E7*G7</f>
        <v>76</v>
      </c>
      <c r="I7" s="7" t="n">
        <f aca="false">premissas_gerais!$B$4*H7</f>
        <v>190000</v>
      </c>
      <c r="J7" s="7" t="n">
        <f aca="false">premissas_gerais!$B$4*H7*(1+premissas_gerais!$B$5)</f>
        <v>209000</v>
      </c>
    </row>
    <row r="8" customFormat="false" ht="15" hidden="false" customHeight="false" outlineLevel="0" collapsed="false">
      <c r="A8" s="0" t="n">
        <v>6</v>
      </c>
      <c r="B8" s="0" t="s">
        <v>57</v>
      </c>
      <c r="C8" s="7" t="n">
        <v>90</v>
      </c>
      <c r="D8" s="7" t="n">
        <v>122</v>
      </c>
      <c r="E8" s="7" t="n">
        <v>0</v>
      </c>
      <c r="F8" s="11" t="n">
        <v>1</v>
      </c>
      <c r="G8" s="11" t="n">
        <v>0.5</v>
      </c>
      <c r="H8" s="7" t="n">
        <f aca="false">D8*F8 + E8*G8</f>
        <v>122</v>
      </c>
      <c r="I8" s="7" t="n">
        <f aca="false">premissas_gerais!$B$4*H8</f>
        <v>305000</v>
      </c>
      <c r="J8" s="7" t="n">
        <f aca="false">premissas_gerais!$B$4*H8*(1+premissas_gerais!$B$5)</f>
        <v>335500</v>
      </c>
    </row>
    <row r="9" customFormat="false" ht="15" hidden="false" customHeight="false" outlineLevel="0" collapsed="false">
      <c r="A9" s="0" t="n">
        <v>7</v>
      </c>
      <c r="B9" s="0" t="s">
        <v>58</v>
      </c>
      <c r="C9" s="7" t="n">
        <v>35</v>
      </c>
      <c r="D9" s="7" t="n">
        <v>76</v>
      </c>
      <c r="E9" s="7" t="n">
        <v>0</v>
      </c>
      <c r="F9" s="11" t="n">
        <v>1</v>
      </c>
      <c r="G9" s="11" t="n">
        <v>0.5</v>
      </c>
      <c r="H9" s="7" t="n">
        <f aca="false">D9*F9 + E9*G9</f>
        <v>76</v>
      </c>
      <c r="I9" s="7" t="n">
        <f aca="false">premissas_gerais!$B$4*H9</f>
        <v>190000</v>
      </c>
      <c r="J9" s="7" t="n">
        <f aca="false">premissas_gerais!$B$4*H9*(1+premissas_gerais!$B$5)</f>
        <v>209000</v>
      </c>
    </row>
    <row r="10" customFormat="false" ht="15" hidden="false" customHeight="false" outlineLevel="0" collapsed="false">
      <c r="A10" s="0" t="n">
        <v>8</v>
      </c>
      <c r="B10" s="0" t="s">
        <v>57</v>
      </c>
      <c r="C10" s="7" t="n">
        <v>90</v>
      </c>
      <c r="D10" s="7" t="n">
        <v>122</v>
      </c>
      <c r="E10" s="7" t="n">
        <v>0</v>
      </c>
      <c r="F10" s="11" t="n">
        <v>1</v>
      </c>
      <c r="G10" s="11" t="n">
        <v>0.5</v>
      </c>
      <c r="H10" s="7" t="n">
        <f aca="false">D10*F10 + E10*G10</f>
        <v>122</v>
      </c>
      <c r="I10" s="7" t="n">
        <f aca="false">premissas_gerais!$B$4*H10</f>
        <v>305000</v>
      </c>
      <c r="J10" s="7" t="n">
        <f aca="false">premissas_gerais!$B$4*H10*(1+premissas_gerais!$B$5)</f>
        <v>335500</v>
      </c>
    </row>
    <row r="11" customFormat="false" ht="15" hidden="false" customHeight="false" outlineLevel="0" collapsed="false">
      <c r="A11" s="0" t="n">
        <v>9</v>
      </c>
      <c r="B11" s="0" t="s">
        <v>58</v>
      </c>
      <c r="C11" s="7" t="n">
        <v>35</v>
      </c>
      <c r="D11" s="7" t="n">
        <v>76</v>
      </c>
      <c r="E11" s="7" t="n">
        <v>0</v>
      </c>
      <c r="F11" s="11" t="n">
        <v>1</v>
      </c>
      <c r="G11" s="11" t="n">
        <v>0.5</v>
      </c>
      <c r="H11" s="7" t="n">
        <f aca="false">D11*F11 + E11*G11</f>
        <v>76</v>
      </c>
      <c r="I11" s="7" t="n">
        <f aca="false">premissas_gerais!$B$4*H11</f>
        <v>190000</v>
      </c>
      <c r="J11" s="7" t="n">
        <f aca="false">premissas_gerais!$B$4*H11*(1+premissas_gerais!$B$5)</f>
        <v>209000</v>
      </c>
    </row>
    <row r="12" customFormat="false" ht="15" hidden="false" customHeight="false" outlineLevel="0" collapsed="false">
      <c r="A12" s="0" t="n">
        <v>10</v>
      </c>
      <c r="B12" s="0" t="s">
        <v>57</v>
      </c>
      <c r="C12" s="7" t="n">
        <v>90</v>
      </c>
      <c r="D12" s="7" t="n">
        <v>122</v>
      </c>
      <c r="E12" s="7" t="n">
        <v>0</v>
      </c>
      <c r="F12" s="11" t="n">
        <v>1</v>
      </c>
      <c r="G12" s="11" t="n">
        <v>0.5</v>
      </c>
      <c r="H12" s="7" t="n">
        <f aca="false">D12*F12 + E12*G12</f>
        <v>122</v>
      </c>
      <c r="I12" s="7" t="n">
        <f aca="false">premissas_gerais!$B$4*H12</f>
        <v>305000</v>
      </c>
      <c r="J12" s="7" t="n">
        <f aca="false">premissas_gerais!$B$4*H12*(1+premissas_gerais!$B$5)</f>
        <v>335500</v>
      </c>
    </row>
    <row r="13" customFormat="false" ht="15" hidden="false" customHeight="false" outlineLevel="0" collapsed="false">
      <c r="A13" s="0" t="n">
        <v>11</v>
      </c>
      <c r="B13" s="0" t="s">
        <v>58</v>
      </c>
      <c r="C13" s="7" t="n">
        <v>35</v>
      </c>
      <c r="D13" s="7" t="n">
        <v>76</v>
      </c>
      <c r="E13" s="7" t="n">
        <v>0</v>
      </c>
      <c r="F13" s="11" t="n">
        <v>1</v>
      </c>
      <c r="G13" s="11" t="n">
        <v>0.5</v>
      </c>
      <c r="H13" s="7" t="n">
        <f aca="false">D13*F13 + E13*G13</f>
        <v>76</v>
      </c>
      <c r="I13" s="7" t="n">
        <f aca="false">premissas_gerais!$B$4*H13</f>
        <v>190000</v>
      </c>
      <c r="J13" s="7" t="n">
        <f aca="false">premissas_gerais!$B$4*H13*(1+premissas_gerais!$B$5)</f>
        <v>209000</v>
      </c>
    </row>
    <row r="14" customFormat="false" ht="15" hidden="false" customHeight="false" outlineLevel="0" collapsed="false">
      <c r="A14" s="0" t="n">
        <v>12</v>
      </c>
      <c r="B14" s="0" t="s">
        <v>57</v>
      </c>
      <c r="C14" s="7" t="n">
        <v>90</v>
      </c>
      <c r="D14" s="7" t="n">
        <v>122</v>
      </c>
      <c r="E14" s="7" t="n">
        <v>0</v>
      </c>
      <c r="F14" s="11" t="n">
        <v>1</v>
      </c>
      <c r="G14" s="11" t="n">
        <v>0.5</v>
      </c>
      <c r="H14" s="7" t="n">
        <f aca="false">D14*F14 + E14*G14</f>
        <v>122</v>
      </c>
      <c r="I14" s="7" t="n">
        <f aca="false">premissas_gerais!$B$4*H14</f>
        <v>305000</v>
      </c>
      <c r="J14" s="7" t="n">
        <f aca="false">premissas_gerais!$B$4*H14*(1+premissas_gerais!$B$5)</f>
        <v>335500</v>
      </c>
    </row>
    <row r="15" customFormat="false" ht="15" hidden="false" customHeight="false" outlineLevel="0" collapsed="false">
      <c r="A15" s="0" t="n">
        <v>13</v>
      </c>
      <c r="B15" s="0" t="s">
        <v>58</v>
      </c>
      <c r="C15" s="7" t="n">
        <v>35</v>
      </c>
      <c r="D15" s="7" t="n">
        <v>76</v>
      </c>
      <c r="E15" s="7" t="n">
        <v>0</v>
      </c>
      <c r="F15" s="11" t="n">
        <v>1</v>
      </c>
      <c r="G15" s="11" t="n">
        <v>0.5</v>
      </c>
      <c r="H15" s="7" t="n">
        <f aca="false">D15*F15 + E15*G15</f>
        <v>76</v>
      </c>
      <c r="I15" s="7" t="n">
        <f aca="false">premissas_gerais!$B$4*H15</f>
        <v>190000</v>
      </c>
      <c r="J15" s="7" t="n">
        <f aca="false">premissas_gerais!$B$4*H15*(1+premissas_gerais!$B$5)</f>
        <v>209000</v>
      </c>
    </row>
    <row r="16" customFormat="false" ht="15" hidden="false" customHeight="false" outlineLevel="0" collapsed="false">
      <c r="A16" s="0" t="n">
        <v>14</v>
      </c>
      <c r="B16" s="0" t="s">
        <v>57</v>
      </c>
      <c r="C16" s="7" t="n">
        <v>90</v>
      </c>
      <c r="D16" s="7" t="n">
        <v>122</v>
      </c>
      <c r="E16" s="7" t="n">
        <v>0</v>
      </c>
      <c r="F16" s="11" t="n">
        <v>1</v>
      </c>
      <c r="G16" s="11" t="n">
        <v>0.5</v>
      </c>
      <c r="H16" s="7" t="n">
        <f aca="false">D16*F16 + E16*G16</f>
        <v>122</v>
      </c>
      <c r="I16" s="7" t="n">
        <f aca="false">premissas_gerais!$B$4*H16</f>
        <v>305000</v>
      </c>
      <c r="J16" s="7" t="n">
        <f aca="false">premissas_gerais!$B$4*H16*(1+premissas_gerais!$B$5)</f>
        <v>335500</v>
      </c>
    </row>
    <row r="17" customFormat="false" ht="15" hidden="false" customHeight="false" outlineLevel="0" collapsed="false">
      <c r="A17" s="0" t="n">
        <v>15</v>
      </c>
      <c r="B17" s="0" t="s">
        <v>58</v>
      </c>
      <c r="C17" s="7" t="n">
        <v>35</v>
      </c>
      <c r="D17" s="7" t="n">
        <v>76</v>
      </c>
      <c r="E17" s="7" t="n">
        <v>0</v>
      </c>
      <c r="F17" s="11" t="n">
        <v>1</v>
      </c>
      <c r="G17" s="11" t="n">
        <v>0.5</v>
      </c>
      <c r="H17" s="7" t="n">
        <f aca="false">D17*F17 + E17*G17</f>
        <v>76</v>
      </c>
      <c r="I17" s="7" t="n">
        <f aca="false">premissas_gerais!$B$4*H17</f>
        <v>190000</v>
      </c>
      <c r="J17" s="7" t="n">
        <f aca="false">premissas_gerais!$B$4*H17*(1+premissas_gerais!$B$5)</f>
        <v>209000</v>
      </c>
    </row>
    <row r="18" customFormat="false" ht="15" hidden="false" customHeight="false" outlineLevel="0" collapsed="false">
      <c r="A18" s="0" t="n">
        <v>16</v>
      </c>
      <c r="B18" s="0" t="s">
        <v>57</v>
      </c>
      <c r="C18" s="7" t="n">
        <v>90</v>
      </c>
      <c r="D18" s="7" t="n">
        <v>122</v>
      </c>
      <c r="E18" s="7" t="n">
        <v>0</v>
      </c>
      <c r="F18" s="11" t="n">
        <v>1</v>
      </c>
      <c r="G18" s="11" t="n">
        <v>0.5</v>
      </c>
      <c r="H18" s="7" t="n">
        <f aca="false">D18*F18 + E18*G18</f>
        <v>122</v>
      </c>
      <c r="I18" s="7" t="n">
        <f aca="false">premissas_gerais!$B$4*H18</f>
        <v>305000</v>
      </c>
      <c r="J18" s="7" t="n">
        <f aca="false">premissas_gerais!$B$4*H18*(1+premissas_gerais!$B$5)</f>
        <v>335500</v>
      </c>
    </row>
    <row r="19" customFormat="false" ht="15" hidden="false" customHeight="false" outlineLevel="0" collapsed="false">
      <c r="A19" s="0" t="n">
        <v>17</v>
      </c>
      <c r="B19" s="0" t="s">
        <v>58</v>
      </c>
      <c r="C19" s="7" t="n">
        <v>35</v>
      </c>
      <c r="D19" s="7" t="n">
        <v>76</v>
      </c>
      <c r="E19" s="7" t="n">
        <v>0</v>
      </c>
      <c r="F19" s="11" t="n">
        <v>1</v>
      </c>
      <c r="G19" s="11" t="n">
        <v>0.5</v>
      </c>
      <c r="H19" s="7" t="n">
        <f aca="false">D19*F19 + E19*G19</f>
        <v>76</v>
      </c>
      <c r="I19" s="7" t="n">
        <f aca="false">premissas_gerais!$B$4*H19</f>
        <v>190000</v>
      </c>
      <c r="J19" s="7" t="n">
        <f aca="false">premissas_gerais!$B$4*H19*(1+premissas_gerais!$B$5)</f>
        <v>209000</v>
      </c>
    </row>
    <row r="20" customFormat="false" ht="15" hidden="false" customHeight="false" outlineLevel="0" collapsed="false">
      <c r="A20" s="0" t="n">
        <v>18</v>
      </c>
      <c r="B20" s="0" t="s">
        <v>57</v>
      </c>
      <c r="C20" s="7" t="n">
        <v>90</v>
      </c>
      <c r="D20" s="7" t="n">
        <v>122</v>
      </c>
      <c r="E20" s="7" t="n">
        <v>0</v>
      </c>
      <c r="F20" s="11" t="n">
        <v>1</v>
      </c>
      <c r="G20" s="11" t="n">
        <v>0.5</v>
      </c>
      <c r="H20" s="7" t="n">
        <f aca="false">D20*F20 + E20*G20</f>
        <v>122</v>
      </c>
      <c r="I20" s="7" t="n">
        <f aca="false">premissas_gerais!$B$4*H20</f>
        <v>305000</v>
      </c>
      <c r="J20" s="7" t="n">
        <f aca="false">premissas_gerais!$B$4*H20*(1+premissas_gerais!$B$5)</f>
        <v>335500</v>
      </c>
    </row>
    <row r="21" customFormat="false" ht="15" hidden="false" customHeight="false" outlineLevel="0" collapsed="false">
      <c r="A21" s="0" t="n">
        <v>19</v>
      </c>
      <c r="B21" s="0" t="s">
        <v>58</v>
      </c>
      <c r="C21" s="7" t="n">
        <v>35</v>
      </c>
      <c r="D21" s="7" t="n">
        <v>76</v>
      </c>
      <c r="E21" s="7" t="n">
        <v>0</v>
      </c>
      <c r="F21" s="11" t="n">
        <v>1</v>
      </c>
      <c r="G21" s="11" t="n">
        <v>0.5</v>
      </c>
      <c r="H21" s="7" t="n">
        <f aca="false">D21*F21 + E21*G21</f>
        <v>76</v>
      </c>
      <c r="I21" s="7" t="n">
        <f aca="false">premissas_gerais!$B$4*H21</f>
        <v>190000</v>
      </c>
      <c r="J21" s="7" t="n">
        <f aca="false">premissas_gerais!$B$4*H21*(1+premissas_gerais!$B$5)</f>
        <v>209000</v>
      </c>
    </row>
    <row r="22" customFormat="false" ht="15" hidden="false" customHeight="false" outlineLevel="0" collapsed="false">
      <c r="A22" s="0" t="n">
        <v>20</v>
      </c>
      <c r="B22" s="0" t="s">
        <v>57</v>
      </c>
      <c r="C22" s="7" t="n">
        <v>90</v>
      </c>
      <c r="D22" s="7" t="n">
        <v>122</v>
      </c>
      <c r="E22" s="7" t="n">
        <v>0</v>
      </c>
      <c r="F22" s="11" t="n">
        <v>1</v>
      </c>
      <c r="G22" s="11" t="n">
        <v>0.5</v>
      </c>
      <c r="H22" s="7" t="n">
        <f aca="false">D22*F22 + E22*G22</f>
        <v>122</v>
      </c>
      <c r="I22" s="7" t="n">
        <f aca="false">premissas_gerais!$B$4*H22</f>
        <v>305000</v>
      </c>
      <c r="J22" s="7" t="n">
        <f aca="false">premissas_gerais!$B$4*H22*(1+premissas_gerais!$B$5)</f>
        <v>335500</v>
      </c>
    </row>
    <row r="23" customFormat="false" ht="15" hidden="false" customHeight="false" outlineLevel="0" collapsed="false">
      <c r="A23" s="0" t="n">
        <v>21</v>
      </c>
      <c r="B23" s="0" t="s">
        <v>58</v>
      </c>
      <c r="C23" s="7" t="n">
        <v>35</v>
      </c>
      <c r="D23" s="7" t="n">
        <v>76</v>
      </c>
      <c r="E23" s="7" t="n">
        <v>0</v>
      </c>
      <c r="F23" s="11" t="n">
        <v>1</v>
      </c>
      <c r="G23" s="11" t="n">
        <v>0.5</v>
      </c>
      <c r="H23" s="7" t="n">
        <f aca="false">D23*F23 + E23*G23</f>
        <v>76</v>
      </c>
      <c r="I23" s="7" t="n">
        <f aca="false">premissas_gerais!$B$4*H23</f>
        <v>190000</v>
      </c>
      <c r="J23" s="7" t="n">
        <f aca="false">premissas_gerais!$B$4*H23*(1+premissas_gerais!$B$5)</f>
        <v>209000</v>
      </c>
    </row>
    <row r="24" customFormat="false" ht="15" hidden="false" customHeight="false" outlineLevel="0" collapsed="false">
      <c r="A24" s="0" t="n">
        <v>22</v>
      </c>
      <c r="B24" s="0" t="s">
        <v>57</v>
      </c>
      <c r="C24" s="7" t="n">
        <v>90</v>
      </c>
      <c r="D24" s="7" t="n">
        <v>122</v>
      </c>
      <c r="E24" s="7" t="n">
        <v>0</v>
      </c>
      <c r="F24" s="11" t="n">
        <v>1</v>
      </c>
      <c r="G24" s="11" t="n">
        <v>0.5</v>
      </c>
      <c r="H24" s="7" t="n">
        <f aca="false">D24*F24 + E24*G24</f>
        <v>122</v>
      </c>
      <c r="I24" s="7" t="n">
        <f aca="false">premissas_gerais!$B$4*H24</f>
        <v>305000</v>
      </c>
      <c r="J24" s="7" t="n">
        <f aca="false">premissas_gerais!$B$4*H24*(1+premissas_gerais!$B$5)</f>
        <v>335500</v>
      </c>
    </row>
    <row r="25" customFormat="false" ht="15" hidden="false" customHeight="false" outlineLevel="0" collapsed="false">
      <c r="A25" s="0" t="n">
        <v>23</v>
      </c>
      <c r="B25" s="0" t="s">
        <v>58</v>
      </c>
      <c r="C25" s="7" t="n">
        <v>35</v>
      </c>
      <c r="D25" s="7" t="n">
        <v>76</v>
      </c>
      <c r="E25" s="7" t="n">
        <v>0</v>
      </c>
      <c r="F25" s="11" t="n">
        <v>1</v>
      </c>
      <c r="G25" s="11" t="n">
        <v>0.5</v>
      </c>
      <c r="H25" s="7" t="n">
        <f aca="false">D25*F25 + E25*G25</f>
        <v>76</v>
      </c>
      <c r="I25" s="7" t="n">
        <f aca="false">premissas_gerais!$B$4*H25</f>
        <v>190000</v>
      </c>
      <c r="J25" s="7" t="n">
        <f aca="false">premissas_gerais!$B$4*H25*(1+premissas_gerais!$B$5)</f>
        <v>209000</v>
      </c>
    </row>
    <row r="26" customFormat="false" ht="15" hidden="false" customHeight="false" outlineLevel="0" collapsed="false">
      <c r="A26" s="0" t="n">
        <v>24</v>
      </c>
      <c r="B26" s="0" t="s">
        <v>57</v>
      </c>
      <c r="C26" s="7" t="n">
        <v>90</v>
      </c>
      <c r="D26" s="7" t="n">
        <v>122</v>
      </c>
      <c r="E26" s="7" t="n">
        <v>0</v>
      </c>
      <c r="F26" s="11" t="n">
        <v>1</v>
      </c>
      <c r="G26" s="11" t="n">
        <v>0.5</v>
      </c>
      <c r="H26" s="7" t="n">
        <f aca="false">D26*F26 + E26*G26</f>
        <v>122</v>
      </c>
      <c r="I26" s="7" t="n">
        <f aca="false">premissas_gerais!$B$4*H26</f>
        <v>305000</v>
      </c>
      <c r="J26" s="7" t="n">
        <f aca="false">premissas_gerais!$B$4*H26*(1+premissas_gerais!$B$5)</f>
        <v>335500</v>
      </c>
    </row>
    <row r="27" customFormat="false" ht="15" hidden="false" customHeight="false" outlineLevel="0" collapsed="false">
      <c r="A27" s="0" t="n">
        <v>25</v>
      </c>
      <c r="B27" s="0" t="s">
        <v>58</v>
      </c>
      <c r="C27" s="7" t="n">
        <v>35</v>
      </c>
      <c r="D27" s="7" t="n">
        <v>76</v>
      </c>
      <c r="E27" s="7" t="n">
        <v>0</v>
      </c>
      <c r="F27" s="11" t="n">
        <v>1</v>
      </c>
      <c r="G27" s="11" t="n">
        <v>0.5</v>
      </c>
      <c r="H27" s="7" t="n">
        <f aca="false">D27*F27 + E27*G27</f>
        <v>76</v>
      </c>
      <c r="I27" s="7" t="n">
        <f aca="false">premissas_gerais!$B$4*H27</f>
        <v>190000</v>
      </c>
      <c r="J27" s="7" t="n">
        <f aca="false">premissas_gerais!$B$4*H27*(1+premissas_gerais!$B$5)</f>
        <v>209000</v>
      </c>
    </row>
    <row r="28" customFormat="false" ht="15" hidden="false" customHeight="false" outlineLevel="0" collapsed="false">
      <c r="A28" s="0" t="n">
        <v>26</v>
      </c>
      <c r="B28" s="0" t="s">
        <v>57</v>
      </c>
      <c r="C28" s="7" t="n">
        <v>90</v>
      </c>
      <c r="D28" s="7" t="n">
        <v>122</v>
      </c>
      <c r="E28" s="7" t="n">
        <v>0</v>
      </c>
      <c r="F28" s="11" t="n">
        <v>1</v>
      </c>
      <c r="G28" s="11" t="n">
        <v>0.5</v>
      </c>
      <c r="H28" s="7" t="n">
        <f aca="false">D28*F28 + E28*G28</f>
        <v>122</v>
      </c>
      <c r="I28" s="7" t="n">
        <f aca="false">premissas_gerais!$B$4*H28</f>
        <v>305000</v>
      </c>
      <c r="J28" s="7" t="n">
        <f aca="false">premissas_gerais!$B$4*H28*(1+premissas_gerais!$B$5)</f>
        <v>335500</v>
      </c>
    </row>
    <row r="29" customFormat="false" ht="15" hidden="false" customHeight="false" outlineLevel="0" collapsed="false">
      <c r="A29" s="0" t="n">
        <v>27</v>
      </c>
      <c r="B29" s="0" t="s">
        <v>58</v>
      </c>
      <c r="C29" s="7" t="n">
        <v>35</v>
      </c>
      <c r="D29" s="7" t="n">
        <v>76</v>
      </c>
      <c r="E29" s="7" t="n">
        <v>0</v>
      </c>
      <c r="F29" s="11" t="n">
        <v>1</v>
      </c>
      <c r="G29" s="11" t="n">
        <v>0.5</v>
      </c>
      <c r="H29" s="7" t="n">
        <f aca="false">D29*F29 + E29*G29</f>
        <v>76</v>
      </c>
      <c r="I29" s="7" t="n">
        <f aca="false">premissas_gerais!$B$4*H29</f>
        <v>190000</v>
      </c>
      <c r="J29" s="7" t="n">
        <f aca="false">premissas_gerais!$B$4*H29*(1+premissas_gerais!$B$5)</f>
        <v>209000</v>
      </c>
    </row>
    <row r="30" customFormat="false" ht="15" hidden="false" customHeight="false" outlineLevel="0" collapsed="false">
      <c r="A30" s="0" t="n">
        <v>28</v>
      </c>
      <c r="B30" s="0" t="s">
        <v>57</v>
      </c>
      <c r="C30" s="7" t="n">
        <v>90</v>
      </c>
      <c r="D30" s="7" t="n">
        <v>122</v>
      </c>
      <c r="E30" s="7" t="n">
        <v>0</v>
      </c>
      <c r="F30" s="11" t="n">
        <v>1</v>
      </c>
      <c r="G30" s="11" t="n">
        <v>0.5</v>
      </c>
      <c r="H30" s="7" t="n">
        <f aca="false">D30*F30 + E30*G30</f>
        <v>122</v>
      </c>
      <c r="I30" s="7" t="n">
        <f aca="false">premissas_gerais!$B$4*H30</f>
        <v>305000</v>
      </c>
      <c r="J30" s="7" t="n">
        <f aca="false">premissas_gerais!$B$4*H30*(1+premissas_gerais!$B$5)</f>
        <v>335500</v>
      </c>
    </row>
    <row r="31" customFormat="false" ht="15" hidden="false" customHeight="false" outlineLevel="0" collapsed="false">
      <c r="A31" s="0" t="n">
        <v>29</v>
      </c>
      <c r="B31" s="0" t="s">
        <v>58</v>
      </c>
      <c r="C31" s="7" t="n">
        <v>35</v>
      </c>
      <c r="D31" s="7" t="n">
        <v>76</v>
      </c>
      <c r="E31" s="7" t="n">
        <v>0</v>
      </c>
      <c r="F31" s="11" t="n">
        <v>1</v>
      </c>
      <c r="G31" s="11" t="n">
        <v>0.5</v>
      </c>
      <c r="H31" s="7" t="n">
        <f aca="false">D31*F31 + E31*G31</f>
        <v>76</v>
      </c>
      <c r="I31" s="7" t="n">
        <f aca="false">premissas_gerais!$B$4*H31</f>
        <v>190000</v>
      </c>
      <c r="J31" s="7" t="n">
        <f aca="false">premissas_gerais!$B$4*H31*(1+premissas_gerais!$B$5)</f>
        <v>209000</v>
      </c>
    </row>
    <row r="32" customFormat="false" ht="15" hidden="false" customHeight="false" outlineLevel="0" collapsed="false">
      <c r="A32" s="0" t="n">
        <v>30</v>
      </c>
      <c r="B32" s="0" t="s">
        <v>57</v>
      </c>
      <c r="C32" s="7" t="n">
        <v>90</v>
      </c>
      <c r="D32" s="7" t="n">
        <v>122</v>
      </c>
      <c r="E32" s="7" t="n">
        <v>0</v>
      </c>
      <c r="F32" s="11" t="n">
        <v>1</v>
      </c>
      <c r="G32" s="11" t="n">
        <v>0.5</v>
      </c>
      <c r="H32" s="7" t="n">
        <f aca="false">D32*F32 + E32*G32</f>
        <v>122</v>
      </c>
      <c r="I32" s="7" t="n">
        <f aca="false">premissas_gerais!$B$4*H32</f>
        <v>305000</v>
      </c>
      <c r="J32" s="7" t="n">
        <f aca="false">premissas_gerais!$B$4*H32*(1+premissas_gerais!$B$5)</f>
        <v>335500</v>
      </c>
    </row>
    <row r="33" customFormat="false" ht="15" hidden="false" customHeight="false" outlineLevel="0" collapsed="false">
      <c r="A33" s="0" t="n">
        <v>31</v>
      </c>
      <c r="B33" s="0" t="s">
        <v>58</v>
      </c>
      <c r="C33" s="7" t="n">
        <v>35</v>
      </c>
      <c r="D33" s="7" t="n">
        <v>76</v>
      </c>
      <c r="E33" s="7" t="n">
        <v>0</v>
      </c>
      <c r="F33" s="11" t="n">
        <v>1</v>
      </c>
      <c r="G33" s="11" t="n">
        <v>0.5</v>
      </c>
      <c r="H33" s="7" t="n">
        <f aca="false">D33*F33 + E33*G33</f>
        <v>76</v>
      </c>
      <c r="I33" s="7" t="n">
        <f aca="false">premissas_gerais!$B$4*H33</f>
        <v>190000</v>
      </c>
      <c r="J33" s="7" t="n">
        <f aca="false">premissas_gerais!$B$4*H33*(1+premissas_gerais!$B$5)</f>
        <v>209000</v>
      </c>
    </row>
    <row r="34" customFormat="false" ht="15" hidden="false" customHeight="false" outlineLevel="0" collapsed="false">
      <c r="A34" s="0" t="n">
        <v>32</v>
      </c>
      <c r="B34" s="0" t="s">
        <v>57</v>
      </c>
      <c r="C34" s="7" t="n">
        <v>90</v>
      </c>
      <c r="D34" s="7" t="n">
        <v>122</v>
      </c>
      <c r="E34" s="7" t="n">
        <v>0</v>
      </c>
      <c r="F34" s="11" t="n">
        <v>1</v>
      </c>
      <c r="G34" s="11" t="n">
        <v>0.5</v>
      </c>
      <c r="H34" s="7" t="n">
        <f aca="false">D34*F34 + E34*G34</f>
        <v>122</v>
      </c>
      <c r="I34" s="7" t="n">
        <f aca="false">premissas_gerais!$B$4*H34</f>
        <v>305000</v>
      </c>
      <c r="J34" s="7" t="n">
        <f aca="false">premissas_gerais!$B$4*H34*(1+premissas_gerais!$B$5)</f>
        <v>335500</v>
      </c>
    </row>
    <row r="35" customFormat="false" ht="15" hidden="false" customHeight="false" outlineLevel="0" collapsed="false">
      <c r="A35" s="0" t="n">
        <v>33</v>
      </c>
      <c r="B35" s="0" t="s">
        <v>58</v>
      </c>
      <c r="C35" s="7" t="n">
        <v>35</v>
      </c>
      <c r="D35" s="7" t="n">
        <v>76</v>
      </c>
      <c r="E35" s="7" t="n">
        <v>0</v>
      </c>
      <c r="F35" s="11" t="n">
        <v>1</v>
      </c>
      <c r="G35" s="11" t="n">
        <v>0.5</v>
      </c>
      <c r="H35" s="7" t="n">
        <f aca="false">D35*F35 + E35*G35</f>
        <v>76</v>
      </c>
      <c r="I35" s="7" t="n">
        <f aca="false">premissas_gerais!$B$4*H35</f>
        <v>190000</v>
      </c>
      <c r="J35" s="7" t="n">
        <f aca="false">premissas_gerais!$B$4*H35*(1+premissas_gerais!$B$5)</f>
        <v>209000</v>
      </c>
    </row>
    <row r="36" customFormat="false" ht="15" hidden="false" customHeight="false" outlineLevel="0" collapsed="false">
      <c r="A36" s="0" t="n">
        <v>34</v>
      </c>
      <c r="B36" s="0" t="s">
        <v>57</v>
      </c>
      <c r="C36" s="7" t="n">
        <v>90</v>
      </c>
      <c r="D36" s="7" t="n">
        <v>122</v>
      </c>
      <c r="E36" s="7" t="n">
        <v>0</v>
      </c>
      <c r="F36" s="11" t="n">
        <v>1</v>
      </c>
      <c r="G36" s="11" t="n">
        <v>0.5</v>
      </c>
      <c r="H36" s="7" t="n">
        <f aca="false">D36*F36 + E36*G36</f>
        <v>122</v>
      </c>
      <c r="I36" s="7" t="n">
        <f aca="false">premissas_gerais!$B$4*H36</f>
        <v>305000</v>
      </c>
      <c r="J36" s="7" t="n">
        <f aca="false">premissas_gerais!$B$4*H36*(1+premissas_gerais!$B$5)</f>
        <v>335500</v>
      </c>
    </row>
    <row r="37" customFormat="false" ht="15" hidden="false" customHeight="false" outlineLevel="0" collapsed="false">
      <c r="A37" s="0" t="n">
        <v>35</v>
      </c>
      <c r="B37" s="0" t="s">
        <v>58</v>
      </c>
      <c r="C37" s="7" t="n">
        <v>35</v>
      </c>
      <c r="D37" s="7" t="n">
        <v>76</v>
      </c>
      <c r="E37" s="7" t="n">
        <v>0</v>
      </c>
      <c r="F37" s="11" t="n">
        <v>1</v>
      </c>
      <c r="G37" s="11" t="n">
        <v>0.5</v>
      </c>
      <c r="H37" s="7" t="n">
        <f aca="false">D37*F37 + E37*G37</f>
        <v>76</v>
      </c>
      <c r="I37" s="7" t="n">
        <f aca="false">premissas_gerais!$B$4*H37</f>
        <v>190000</v>
      </c>
      <c r="J37" s="7" t="n">
        <f aca="false">premissas_gerais!$B$4*H37*(1+premissas_gerais!$B$5)</f>
        <v>209000</v>
      </c>
    </row>
    <row r="38" customFormat="false" ht="15" hidden="false" customHeight="false" outlineLevel="0" collapsed="false">
      <c r="A38" s="0" t="n">
        <v>36</v>
      </c>
      <c r="B38" s="0" t="s">
        <v>57</v>
      </c>
      <c r="C38" s="7" t="n">
        <v>90</v>
      </c>
      <c r="D38" s="7" t="n">
        <v>122</v>
      </c>
      <c r="E38" s="7" t="n">
        <v>0</v>
      </c>
      <c r="F38" s="11" t="n">
        <v>1</v>
      </c>
      <c r="G38" s="11" t="n">
        <v>0.5</v>
      </c>
      <c r="H38" s="7" t="n">
        <f aca="false">D38*F38 + E38*G38</f>
        <v>122</v>
      </c>
      <c r="I38" s="7" t="n">
        <f aca="false">premissas_gerais!$B$4*H38</f>
        <v>305000</v>
      </c>
      <c r="J38" s="7" t="n">
        <f aca="false">premissas_gerais!$B$4*H38*(1+premissas_gerais!$B$5)</f>
        <v>335500</v>
      </c>
    </row>
    <row r="39" customFormat="false" ht="15" hidden="false" customHeight="false" outlineLevel="0" collapsed="false">
      <c r="A39" s="0" t="n">
        <v>37</v>
      </c>
      <c r="B39" s="0" t="s">
        <v>58</v>
      </c>
      <c r="C39" s="7" t="n">
        <v>35</v>
      </c>
      <c r="D39" s="7" t="n">
        <v>76</v>
      </c>
      <c r="E39" s="7" t="n">
        <v>0</v>
      </c>
      <c r="F39" s="11" t="n">
        <v>1</v>
      </c>
      <c r="G39" s="11" t="n">
        <v>0.5</v>
      </c>
      <c r="H39" s="7" t="n">
        <f aca="false">D39*F39 + E39*G39</f>
        <v>76</v>
      </c>
      <c r="I39" s="7" t="n">
        <f aca="false">premissas_gerais!$B$4*H39</f>
        <v>190000</v>
      </c>
      <c r="J39" s="7" t="n">
        <f aca="false">premissas_gerais!$B$4*H39*(1+premissas_gerais!$B$5)</f>
        <v>209000</v>
      </c>
    </row>
    <row r="40" customFormat="false" ht="15" hidden="false" customHeight="false" outlineLevel="0" collapsed="false">
      <c r="A40" s="0" t="n">
        <v>38</v>
      </c>
      <c r="B40" s="0" t="s">
        <v>57</v>
      </c>
      <c r="C40" s="7" t="n">
        <v>90</v>
      </c>
      <c r="D40" s="7" t="n">
        <v>122</v>
      </c>
      <c r="E40" s="7" t="n">
        <v>0</v>
      </c>
      <c r="F40" s="11" t="n">
        <v>1</v>
      </c>
      <c r="G40" s="11" t="n">
        <v>0.5</v>
      </c>
      <c r="H40" s="7" t="n">
        <f aca="false">D40*F40 + E40*G40</f>
        <v>122</v>
      </c>
      <c r="I40" s="7" t="n">
        <f aca="false">premissas_gerais!$B$4*H40</f>
        <v>305000</v>
      </c>
      <c r="J40" s="7" t="n">
        <f aca="false">premissas_gerais!$B$4*H40*(1+premissas_gerais!$B$5)</f>
        <v>335500</v>
      </c>
    </row>
    <row r="41" customFormat="false" ht="15" hidden="false" customHeight="false" outlineLevel="0" collapsed="false">
      <c r="A41" s="0" t="n">
        <v>39</v>
      </c>
      <c r="B41" s="0" t="s">
        <v>58</v>
      </c>
      <c r="C41" s="7" t="n">
        <v>35</v>
      </c>
      <c r="D41" s="7" t="n">
        <v>76</v>
      </c>
      <c r="E41" s="7" t="n">
        <v>0</v>
      </c>
      <c r="F41" s="11" t="n">
        <v>1</v>
      </c>
      <c r="G41" s="11" t="n">
        <v>0.5</v>
      </c>
      <c r="H41" s="7" t="n">
        <f aca="false">D41*F41 + E41*G41</f>
        <v>76</v>
      </c>
      <c r="I41" s="7" t="n">
        <f aca="false">premissas_gerais!$B$4*H41</f>
        <v>190000</v>
      </c>
      <c r="J41" s="7" t="n">
        <f aca="false">premissas_gerais!$B$4*H41*(1+premissas_gerais!$B$5)</f>
        <v>209000</v>
      </c>
    </row>
    <row r="42" customFormat="false" ht="15" hidden="false" customHeight="false" outlineLevel="0" collapsed="false">
      <c r="A42" s="0" t="n">
        <v>40</v>
      </c>
      <c r="B42" s="0" t="s">
        <v>57</v>
      </c>
      <c r="C42" s="7" t="n">
        <v>90</v>
      </c>
      <c r="D42" s="7" t="n">
        <v>122</v>
      </c>
      <c r="E42" s="7" t="n">
        <v>0</v>
      </c>
      <c r="F42" s="11" t="n">
        <v>1</v>
      </c>
      <c r="G42" s="11" t="n">
        <v>0.5</v>
      </c>
      <c r="H42" s="7" t="n">
        <f aca="false">D42*F42 + E42*G42</f>
        <v>122</v>
      </c>
      <c r="I42" s="7" t="n">
        <f aca="false">premissas_gerais!$B$4*H42</f>
        <v>305000</v>
      </c>
      <c r="J42" s="7" t="n">
        <f aca="false">premissas_gerais!$B$4*H42*(1+premissas_gerais!$B$5)</f>
        <v>335500</v>
      </c>
    </row>
    <row r="43" customFormat="false" ht="15" hidden="false" customHeight="false" outlineLevel="0" collapsed="false">
      <c r="A43" s="0" t="n">
        <v>41</v>
      </c>
      <c r="B43" s="0" t="s">
        <v>58</v>
      </c>
      <c r="C43" s="7" t="n">
        <v>35</v>
      </c>
      <c r="D43" s="7" t="n">
        <v>76</v>
      </c>
      <c r="E43" s="7" t="n">
        <v>0</v>
      </c>
      <c r="F43" s="11" t="n">
        <v>1</v>
      </c>
      <c r="G43" s="11" t="n">
        <v>0.5</v>
      </c>
      <c r="H43" s="7" t="n">
        <f aca="false">D43*F43 + E43*G43</f>
        <v>76</v>
      </c>
      <c r="I43" s="7" t="n">
        <f aca="false">premissas_gerais!$B$4*H43</f>
        <v>190000</v>
      </c>
      <c r="J43" s="7" t="n">
        <f aca="false">premissas_gerais!$B$4*H43*(1+premissas_gerais!$B$5)</f>
        <v>209000</v>
      </c>
    </row>
    <row r="44" customFormat="false" ht="15" hidden="false" customHeight="false" outlineLevel="0" collapsed="false">
      <c r="A44" s="0" t="n">
        <v>42</v>
      </c>
      <c r="B44" s="0" t="s">
        <v>57</v>
      </c>
      <c r="C44" s="7" t="n">
        <v>90</v>
      </c>
      <c r="D44" s="7" t="n">
        <v>122</v>
      </c>
      <c r="E44" s="7" t="n">
        <v>0</v>
      </c>
      <c r="F44" s="11" t="n">
        <v>1</v>
      </c>
      <c r="G44" s="11" t="n">
        <v>0.5</v>
      </c>
      <c r="H44" s="7" t="n">
        <f aca="false">D44*F44 + E44*G44</f>
        <v>122</v>
      </c>
      <c r="I44" s="7" t="n">
        <f aca="false">premissas_gerais!$B$4*H44</f>
        <v>305000</v>
      </c>
      <c r="J44" s="7" t="n">
        <f aca="false">premissas_gerais!$B$4*H44*(1+premissas_gerais!$B$5)</f>
        <v>335500</v>
      </c>
    </row>
    <row r="45" customFormat="false" ht="15" hidden="false" customHeight="false" outlineLevel="0" collapsed="false">
      <c r="A45" s="0" t="n">
        <v>43</v>
      </c>
      <c r="B45" s="0" t="s">
        <v>58</v>
      </c>
      <c r="C45" s="7" t="n">
        <v>35</v>
      </c>
      <c r="D45" s="7" t="n">
        <v>76</v>
      </c>
      <c r="E45" s="7" t="n">
        <v>0</v>
      </c>
      <c r="F45" s="11" t="n">
        <v>1</v>
      </c>
      <c r="G45" s="11" t="n">
        <v>0.5</v>
      </c>
      <c r="H45" s="7" t="n">
        <f aca="false">D45*F45 + E45*G45</f>
        <v>76</v>
      </c>
      <c r="I45" s="7" t="n">
        <f aca="false">premissas_gerais!$B$4*H45</f>
        <v>190000</v>
      </c>
      <c r="J45" s="7" t="n">
        <f aca="false">premissas_gerais!$B$4*H45*(1+premissas_gerais!$B$5)</f>
        <v>209000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</cols>
  <sheetData>
    <row r="1" customFormat="false" ht="15" hidden="false" customHeight="false" outlineLevel="0" collapsed="false">
      <c r="A1" s="0" t="s">
        <v>59</v>
      </c>
      <c r="B1" s="0" t="n">
        <v>1000000</v>
      </c>
      <c r="C1" s="0" t="s">
        <v>36</v>
      </c>
    </row>
    <row r="2" customFormat="false" ht="15" hidden="false" customHeight="false" outlineLevel="0" collapsed="false">
      <c r="A2" s="0" t="s">
        <v>60</v>
      </c>
      <c r="B2" s="0" t="n">
        <v>4000000</v>
      </c>
      <c r="C2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61</v>
      </c>
      <c r="B1" s="0" t="n">
        <v>10000</v>
      </c>
    </row>
    <row r="2" customFormat="false" ht="15" hidden="false" customHeight="false" outlineLevel="0" collapsed="false">
      <c r="A2" s="0" t="s">
        <v>62</v>
      </c>
      <c r="B2" s="0" t="n">
        <v>5000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8" activeCellId="0" sqref="J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63</v>
      </c>
      <c r="B1" s="3" t="n">
        <v>0.1</v>
      </c>
    </row>
    <row r="2" customFormat="false" ht="15" hidden="false" customHeight="false" outlineLevel="0" collapsed="false">
      <c r="A2" s="0" t="s">
        <v>64</v>
      </c>
      <c r="B2" s="3" t="n">
        <v>0.2</v>
      </c>
    </row>
    <row r="3" customFormat="false" ht="15" hidden="false" customHeight="false" outlineLevel="0" collapsed="false">
      <c r="A3" s="0" t="s">
        <v>65</v>
      </c>
      <c r="B3" s="3" t="n">
        <f aca="false">100%-B1-B2</f>
        <v>0.7</v>
      </c>
    </row>
    <row r="4" customFormat="false" ht="15" hidden="false" customHeight="false" outlineLevel="0" collapsed="false">
      <c r="B4" s="3"/>
    </row>
    <row r="5" customFormat="false" ht="15" hidden="false" customHeight="false" outlineLevel="0" collapsed="false">
      <c r="B5" s="3"/>
    </row>
    <row r="6" customFormat="false" ht="15" hidden="false" customHeight="false" outlineLevel="0" collapsed="false">
      <c r="B6" s="3"/>
    </row>
    <row r="7" customFormat="false" ht="15" hidden="false" customHeight="false" outlineLevel="0" collapsed="false">
      <c r="B7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2020-07-01T00:44:06Z</dcterms:created>
  <dc:creator>Luiz Bezerra</dc:creator>
  <dc:description/>
  <dc:language>pt-BR</dc:language>
  <cp:lastModifiedBy/>
  <dcterms:modified xsi:type="dcterms:W3CDTF">2021-04-07T09:03:40Z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