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udge_000\Desktop\Fyzika\"/>
    </mc:Choice>
  </mc:AlternateContent>
  <bookViews>
    <workbookView xWindow="0" yWindow="0" windowWidth="24000" windowHeight="103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" i="1" l="1"/>
  <c r="P7" i="1" l="1"/>
  <c r="R7" i="1"/>
  <c r="N7" i="1"/>
  <c r="Q2" i="1"/>
  <c r="O2" i="1"/>
  <c r="N2" i="1"/>
  <c r="J4" i="1"/>
  <c r="J5" i="1"/>
  <c r="J6" i="1"/>
  <c r="J7" i="1"/>
  <c r="J8" i="1"/>
  <c r="J9" i="1"/>
  <c r="J10" i="1"/>
  <c r="J11" i="1"/>
  <c r="J12" i="1"/>
  <c r="J13" i="1"/>
  <c r="J3" i="1"/>
  <c r="I4" i="1"/>
  <c r="I5" i="1"/>
  <c r="I6" i="1"/>
  <c r="I7" i="1"/>
  <c r="I8" i="1"/>
  <c r="I9" i="1"/>
  <c r="I10" i="1"/>
  <c r="I11" i="1"/>
  <c r="I12" i="1"/>
  <c r="I13" i="1"/>
  <c r="I3" i="1"/>
  <c r="E4" i="1"/>
  <c r="E5" i="1"/>
  <c r="E6" i="1"/>
  <c r="E7" i="1"/>
  <c r="E8" i="1"/>
  <c r="E9" i="1"/>
  <c r="E10" i="1"/>
  <c r="E11" i="1"/>
  <c r="E12" i="1"/>
  <c r="E13" i="1"/>
  <c r="E3" i="1"/>
</calcChain>
</file>

<file path=xl/sharedStrings.xml><?xml version="1.0" encoding="utf-8"?>
<sst xmlns="http://schemas.openxmlformats.org/spreadsheetml/2006/main" count="18" uniqueCount="18">
  <si>
    <t>O1</t>
  </si>
  <si>
    <t>O2</t>
  </si>
  <si>
    <t>10 T1 (s)</t>
  </si>
  <si>
    <t>T1(s)</t>
  </si>
  <si>
    <t>10 T2(s)</t>
  </si>
  <si>
    <t>T2(s)</t>
  </si>
  <si>
    <t>d(m)</t>
  </si>
  <si>
    <t>l(m)</t>
  </si>
  <si>
    <t>Δl (mm)</t>
  </si>
  <si>
    <t>T</t>
  </si>
  <si>
    <t>g</t>
  </si>
  <si>
    <t>Rozdiel (%)</t>
  </si>
  <si>
    <r>
      <t>g</t>
    </r>
    <r>
      <rPr>
        <sz val="8"/>
        <color theme="1"/>
        <rFont val="Calibri"/>
        <family val="2"/>
        <charset val="238"/>
        <scheme val="minor"/>
      </rPr>
      <t>blava</t>
    </r>
  </si>
  <si>
    <t>Chyba merania (%)</t>
  </si>
  <si>
    <t>l si zle odmeral, ma to byt 0,68m, nie 0,875m</t>
  </si>
  <si>
    <t>keby bolo l=0,875m tak by vychadzalo g=10,2</t>
  </si>
  <si>
    <t>ΔT (s)</t>
  </si>
  <si>
    <t>&lt;- Tieto su najbližšie pri sebe a preto T= priemer T1 a 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</si>
</sst>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E_U_R_-;\-* #,##0.00\ _E_U_R_-;_-* &quot;-&quot;??\ _E_U_R_-;_-@_-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double">
        <color rgb="FFFF8001"/>
      </top>
      <bottom/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2" applyNumberFormat="0" applyAlignment="0" applyProtection="0"/>
    <xf numFmtId="0" fontId="6" fillId="0" borderId="3" applyNumberFormat="0" applyFill="0" applyAlignment="0" applyProtection="0"/>
    <xf numFmtId="0" fontId="1" fillId="6" borderId="4" applyNumberFormat="0" applyFont="0" applyAlignment="0" applyProtection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2" fillId="2" borderId="0" xfId="1"/>
    <xf numFmtId="0" fontId="4" fillId="4" borderId="0" xfId="3"/>
    <xf numFmtId="0" fontId="6" fillId="0" borderId="3" xfId="5"/>
    <xf numFmtId="0" fontId="5" fillId="5" borderId="2" xfId="4"/>
    <xf numFmtId="0" fontId="2" fillId="2" borderId="2" xfId="1" applyBorder="1"/>
    <xf numFmtId="0" fontId="3" fillId="3" borderId="1" xfId="2" applyBorder="1"/>
    <xf numFmtId="164" fontId="0" fillId="0" borderId="0" xfId="7" applyFont="1"/>
    <xf numFmtId="0" fontId="0" fillId="0" borderId="0" xfId="0" applyAlignment="1">
      <alignment horizontal="center"/>
    </xf>
    <xf numFmtId="0" fontId="2" fillId="2" borderId="0" xfId="1" applyAlignment="1">
      <alignment horizontal="center"/>
    </xf>
    <xf numFmtId="0" fontId="0" fillId="6" borderId="4" xfId="6" applyFont="1" applyAlignment="1">
      <alignment horizontal="center"/>
    </xf>
    <xf numFmtId="0" fontId="2" fillId="2" borderId="5" xfId="1" applyBorder="1" applyAlignment="1">
      <alignment horizontal="center"/>
    </xf>
    <xf numFmtId="0" fontId="5" fillId="5" borderId="2" xfId="4" applyAlignment="1">
      <alignment horizontal="center"/>
    </xf>
  </cellXfs>
  <cellStyles count="8">
    <cellStyle name="Bad" xfId="2" builtinId="27"/>
    <cellStyle name="Comma" xfId="7" builtinId="3"/>
    <cellStyle name="Good" xfId="1" builtinId="26"/>
    <cellStyle name="Linked Cell" xfId="5" builtinId="24"/>
    <cellStyle name="Neutral" xfId="3" builtinId="28"/>
    <cellStyle name="Normal" xfId="0" builtinId="0"/>
    <cellStyle name="Note" xfId="6" builtinId="10"/>
    <cellStyle name="Output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Graf závislostí dôb kmitov T1 a T2 od polohy závažia 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Sheet1!$A$3:$A$13</c:f>
              <c:numCache>
                <c:formatCode>General</c:formatCode>
                <c:ptCount val="11"/>
                <c:pt idx="0">
                  <c:v>0.16400000000000001</c:v>
                </c:pt>
                <c:pt idx="1">
                  <c:v>0.15</c:v>
                </c:pt>
                <c:pt idx="2">
                  <c:v>0.14499999999999999</c:v>
                </c:pt>
                <c:pt idx="3">
                  <c:v>0.14000000000000001</c:v>
                </c:pt>
                <c:pt idx="4">
                  <c:v>0.13500000000000001</c:v>
                </c:pt>
                <c:pt idx="5">
                  <c:v>0.13</c:v>
                </c:pt>
                <c:pt idx="6">
                  <c:v>0.125</c:v>
                </c:pt>
                <c:pt idx="7">
                  <c:v>0.12</c:v>
                </c:pt>
                <c:pt idx="8">
                  <c:v>0.115</c:v>
                </c:pt>
                <c:pt idx="9">
                  <c:v>0.11</c:v>
                </c:pt>
                <c:pt idx="10">
                  <c:v>0.105</c:v>
                </c:pt>
              </c:numCache>
            </c:numRef>
          </c:xVal>
          <c:yVal>
            <c:numRef>
              <c:f>Sheet1!$E$3:$E$13</c:f>
              <c:numCache>
                <c:formatCode>General</c:formatCode>
                <c:ptCount val="11"/>
                <c:pt idx="0">
                  <c:v>1.6280000000000001</c:v>
                </c:pt>
                <c:pt idx="1">
                  <c:v>1.6363333333333334</c:v>
                </c:pt>
                <c:pt idx="2">
                  <c:v>1.6386666666666665</c:v>
                </c:pt>
                <c:pt idx="3">
                  <c:v>1.6426666666666667</c:v>
                </c:pt>
                <c:pt idx="4">
                  <c:v>1.6440000000000003</c:v>
                </c:pt>
                <c:pt idx="5">
                  <c:v>1.6473333333333333</c:v>
                </c:pt>
                <c:pt idx="6">
                  <c:v>1.651</c:v>
                </c:pt>
                <c:pt idx="7">
                  <c:v>1.6533333333333333</c:v>
                </c:pt>
                <c:pt idx="8">
                  <c:v>1.6566666666666667</c:v>
                </c:pt>
                <c:pt idx="9">
                  <c:v>1.6613333333333336</c:v>
                </c:pt>
                <c:pt idx="10">
                  <c:v>1.6640000000000001</c:v>
                </c:pt>
              </c:numCache>
            </c:numRef>
          </c:yVal>
          <c:smooth val="0"/>
        </c:ser>
        <c:ser>
          <c:idx val="2"/>
          <c:order val="1"/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Sheet1!$A$3:$A$13</c:f>
              <c:numCache>
                <c:formatCode>General</c:formatCode>
                <c:ptCount val="11"/>
                <c:pt idx="0">
                  <c:v>0.16400000000000001</c:v>
                </c:pt>
                <c:pt idx="1">
                  <c:v>0.15</c:v>
                </c:pt>
                <c:pt idx="2">
                  <c:v>0.14499999999999999</c:v>
                </c:pt>
                <c:pt idx="3">
                  <c:v>0.14000000000000001</c:v>
                </c:pt>
                <c:pt idx="4">
                  <c:v>0.13500000000000001</c:v>
                </c:pt>
                <c:pt idx="5">
                  <c:v>0.13</c:v>
                </c:pt>
                <c:pt idx="6">
                  <c:v>0.125</c:v>
                </c:pt>
                <c:pt idx="7">
                  <c:v>0.12</c:v>
                </c:pt>
                <c:pt idx="8">
                  <c:v>0.115</c:v>
                </c:pt>
                <c:pt idx="9">
                  <c:v>0.11</c:v>
                </c:pt>
                <c:pt idx="10">
                  <c:v>0.105</c:v>
                </c:pt>
              </c:numCache>
            </c:numRef>
          </c:xVal>
          <c:yVal>
            <c:numRef>
              <c:f>Sheet1!$I$3:$I$13</c:f>
              <c:numCache>
                <c:formatCode>General</c:formatCode>
                <c:ptCount val="11"/>
                <c:pt idx="0">
                  <c:v>1.6080000000000001</c:v>
                </c:pt>
                <c:pt idx="1">
                  <c:v>1.6226666666666669</c:v>
                </c:pt>
                <c:pt idx="2">
                  <c:v>1.6280000000000001</c:v>
                </c:pt>
                <c:pt idx="3">
                  <c:v>1.6333333333333333</c:v>
                </c:pt>
                <c:pt idx="4">
                  <c:v>1.6386666666666665</c:v>
                </c:pt>
                <c:pt idx="5">
                  <c:v>1.6456666666666668</c:v>
                </c:pt>
                <c:pt idx="6">
                  <c:v>1.6506666666666669</c:v>
                </c:pt>
                <c:pt idx="7">
                  <c:v>1.6583333333333334</c:v>
                </c:pt>
                <c:pt idx="8">
                  <c:v>1.6653333333333331</c:v>
                </c:pt>
                <c:pt idx="9">
                  <c:v>1.6729999999999998</c:v>
                </c:pt>
                <c:pt idx="10">
                  <c:v>1.679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230608"/>
        <c:axId val="390231784"/>
      </c:scatterChart>
      <c:valAx>
        <c:axId val="390230608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90231784"/>
        <c:crosses val="autoZero"/>
        <c:crossBetween val="midCat"/>
      </c:valAx>
      <c:valAx>
        <c:axId val="390231784"/>
        <c:scaling>
          <c:orientation val="minMax"/>
          <c:min val="1.6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9023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209550</xdr:colOff>
      <xdr:row>14</xdr:row>
      <xdr:rowOff>0</xdr:rowOff>
    </xdr:from>
    <xdr:ext cx="65" cy="172227"/>
    <xdr:sp macro="" textlink="">
      <xdr:nvSpPr>
        <xdr:cNvPr id="3" name="TextBox 2"/>
        <xdr:cNvSpPr txBox="1"/>
      </xdr:nvSpPr>
      <xdr:spPr>
        <a:xfrm>
          <a:off x="7058025" y="2686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sk-SK" sz="1100"/>
        </a:p>
      </xdr:txBody>
    </xdr:sp>
    <xdr:clientData/>
  </xdr:oneCellAnchor>
  <xdr:oneCellAnchor>
    <xdr:from>
      <xdr:col>13</xdr:col>
      <xdr:colOff>28575</xdr:colOff>
      <xdr:row>4</xdr:row>
      <xdr:rowOff>28575</xdr:rowOff>
    </xdr:from>
    <xdr:ext cx="730072" cy="3489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8096250" y="800100"/>
              <a:ext cx="730072" cy="3489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sk-SK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sk-SK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r>
                          <a:rPr lang="sk-SK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𝑔</m:t>
                        </m:r>
                      </m:num>
                      <m:den>
                        <m:r>
                          <a:rPr lang="sk-SK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r>
                          <a:rPr lang="sk-SK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den>
                    </m:f>
                    <m:r>
                      <a:rPr lang="sk-SK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sk-SK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sk-SK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sk-SK" sz="1100" b="0" i="1">
                                <a:latin typeface="Cambria Math" panose="02040503050406030204" pitchFamily="18" charset="0"/>
                              </a:rPr>
                              <m:t>(2</m:t>
                            </m:r>
                            <m:r>
                              <a:rPr lang="sk-SK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  <m:r>
                              <a:rPr lang="sk-SK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sk-SK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sk-SK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sk-SK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  <m:sup>
                            <m:r>
                              <a:rPr lang="sk-SK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sk-SK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8096250" y="800100"/>
              <a:ext cx="730072" cy="3489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sk-SK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</a:t>
              </a:r>
              <a:r>
                <a:rPr lang="sk-SK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𝑔/</a:t>
              </a:r>
              <a:r>
                <a:rPr lang="sk-SK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</a:t>
              </a:r>
              <a:r>
                <a:rPr lang="sk-SK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</a:t>
              </a:r>
              <a:r>
                <a:rPr lang="sk-SK" sz="1100" b="0" i="0">
                  <a:latin typeface="Cambria Math" panose="02040503050406030204" pitchFamily="18" charset="0"/>
                </a:rPr>
                <a:t>=〖(2</a:t>
              </a:r>
              <a:r>
                <a:rPr lang="sk-SK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𝜋)〗^</a:t>
              </a:r>
              <a:r>
                <a:rPr lang="sk-SK" sz="1100" b="0" i="0">
                  <a:latin typeface="Cambria Math" panose="02040503050406030204" pitchFamily="18" charset="0"/>
                </a:rPr>
                <a:t>2/𝑇^2 </a:t>
              </a:r>
              <a:endParaRPr lang="sk-SK" sz="1100"/>
            </a:p>
          </xdr:txBody>
        </xdr:sp>
      </mc:Fallback>
    </mc:AlternateContent>
    <xdr:clientData/>
  </xdr:oneCellAnchor>
  <xdr:oneCellAnchor>
    <xdr:from>
      <xdr:col>15</xdr:col>
      <xdr:colOff>76200</xdr:colOff>
      <xdr:row>4</xdr:row>
      <xdr:rowOff>9525</xdr:rowOff>
    </xdr:from>
    <xdr:ext cx="903068" cy="3489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9363075" y="781050"/>
              <a:ext cx="903068" cy="3489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sk-SK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sk-SK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r>
                          <a:rPr lang="sk-SK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𝑔</m:t>
                        </m:r>
                      </m:num>
                      <m:den>
                        <m:r>
                          <a:rPr lang="sk-SK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r>
                          <a:rPr lang="sk-SK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𝑇</m:t>
                        </m:r>
                      </m:den>
                    </m:f>
                    <m:r>
                      <a:rPr lang="sk-SK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sk-SK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sk-SK" sz="1100" b="0" i="1">
                            <a:latin typeface="Cambria Math" panose="02040503050406030204" pitchFamily="18" charset="0"/>
                          </a:rPr>
                          <m:t>−4</m:t>
                        </m:r>
                        <m:sSup>
                          <m:sSupPr>
                            <m:ctrlPr>
                              <a:rPr lang="sk-SK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sk-SK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sk-SK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sk-SK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sk-SK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num>
                      <m:den>
                        <m:sSup>
                          <m:sSupPr>
                            <m:ctrlPr>
                              <a:rPr lang="sk-SK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sk-SK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  <m:sup>
                            <m:r>
                              <a:rPr lang="sk-SK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sk-SK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9363075" y="781050"/>
              <a:ext cx="903068" cy="3489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sk-SK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</a:t>
              </a:r>
              <a:r>
                <a:rPr lang="sk-SK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𝑔/</a:t>
              </a:r>
              <a:r>
                <a:rPr lang="sk-SK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</a:t>
              </a:r>
              <a:r>
                <a:rPr lang="sk-SK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𝑇</a:t>
              </a:r>
              <a:r>
                <a:rPr lang="sk-SK" sz="1100" b="0" i="0">
                  <a:latin typeface="Cambria Math" panose="02040503050406030204" pitchFamily="18" charset="0"/>
                </a:rPr>
                <a:t>=(−4</a:t>
              </a:r>
              <a:r>
                <a:rPr lang="sk-SK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</a:t>
              </a:r>
              <a:r>
                <a:rPr lang="sk-SK" sz="1100" b="0" i="0">
                  <a:latin typeface="Cambria Math" panose="02040503050406030204" pitchFamily="18" charset="0"/>
                </a:rPr>
                <a:t>2∗𝑙)/𝑇^3 </a:t>
              </a:r>
              <a:endParaRPr lang="sk-SK" sz="1100"/>
            </a:p>
          </xdr:txBody>
        </xdr:sp>
      </mc:Fallback>
    </mc:AlternateContent>
    <xdr:clientData/>
  </xdr:oneCellAnchor>
  <xdr:oneCellAnchor>
    <xdr:from>
      <xdr:col>17</xdr:col>
      <xdr:colOff>361950</xdr:colOff>
      <xdr:row>4</xdr:row>
      <xdr:rowOff>104775</xdr:rowOff>
    </xdr:from>
    <xdr:ext cx="169084" cy="1864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10868025" y="876300"/>
              <a:ext cx="169084" cy="1864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sk-SK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sk-SK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b>
                        <m:r>
                          <a:rPr lang="sk-SK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sub>
                      <m:sup>
                        <m:r>
                          <a:rPr lang="sk-SK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sk-SK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10868025" y="876300"/>
              <a:ext cx="169084" cy="1864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sk-SK" sz="1100" b="0" i="0">
                  <a:latin typeface="Cambria Math" panose="02040503050406030204" pitchFamily="18" charset="0"/>
                </a:rPr>
                <a:t>𝑠_𝑔^2</a:t>
              </a:r>
              <a:endParaRPr lang="sk-SK" sz="1100"/>
            </a:p>
          </xdr:txBody>
        </xdr:sp>
      </mc:Fallback>
    </mc:AlternateContent>
    <xdr:clientData/>
  </xdr:oneCellAnchor>
  <xdr:twoCellAnchor>
    <xdr:from>
      <xdr:col>0</xdr:col>
      <xdr:colOff>323850</xdr:colOff>
      <xdr:row>20</xdr:row>
      <xdr:rowOff>76199</xdr:rowOff>
    </xdr:from>
    <xdr:to>
      <xdr:col>17</xdr:col>
      <xdr:colOff>85725</xdr:colOff>
      <xdr:row>47</xdr:row>
      <xdr:rowOff>85724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workbookViewId="0">
      <selection activeCell="Q2" sqref="Q2:R2"/>
    </sheetView>
  </sheetViews>
  <sheetFormatPr defaultRowHeight="15" x14ac:dyDescent="0.25"/>
  <cols>
    <col min="10" max="10" width="11.28515625" customWidth="1"/>
    <col min="18" max="18" width="12.42578125" customWidth="1"/>
  </cols>
  <sheetData>
    <row r="1" spans="1:19" x14ac:dyDescent="0.25">
      <c r="A1" s="5"/>
      <c r="B1" s="13" t="s">
        <v>0</v>
      </c>
      <c r="C1" s="13"/>
      <c r="D1" s="13"/>
      <c r="E1" s="13"/>
      <c r="F1" s="13" t="s">
        <v>1</v>
      </c>
      <c r="G1" s="13"/>
      <c r="H1" s="13"/>
      <c r="I1" s="13"/>
      <c r="J1" s="5"/>
      <c r="N1" s="2" t="s">
        <v>9</v>
      </c>
      <c r="O1" s="2" t="s">
        <v>10</v>
      </c>
      <c r="P1" t="s">
        <v>12</v>
      </c>
      <c r="Q1" s="9" t="s">
        <v>13</v>
      </c>
      <c r="R1" s="9"/>
    </row>
    <row r="2" spans="1:19" x14ac:dyDescent="0.25">
      <c r="A2" s="5" t="s">
        <v>6</v>
      </c>
      <c r="B2" s="13" t="s">
        <v>2</v>
      </c>
      <c r="C2" s="13"/>
      <c r="D2" s="13"/>
      <c r="E2" s="5" t="s">
        <v>3</v>
      </c>
      <c r="F2" s="13" t="s">
        <v>4</v>
      </c>
      <c r="G2" s="13"/>
      <c r="H2" s="13"/>
      <c r="I2" s="5" t="s">
        <v>5</v>
      </c>
      <c r="J2" s="5" t="s">
        <v>11</v>
      </c>
      <c r="N2">
        <f>(E9+I9)/2</f>
        <v>1.6508333333333334</v>
      </c>
      <c r="O2">
        <f>(4*PI()^2*A16)/N2^2</f>
        <v>9.8505888011288452</v>
      </c>
      <c r="P2">
        <v>9.8059999999999992</v>
      </c>
      <c r="Q2" s="9">
        <f>((O2-P2)/P2)*100</f>
        <v>0.45470937312712628</v>
      </c>
      <c r="R2" s="9"/>
    </row>
    <row r="3" spans="1:19" x14ac:dyDescent="0.25">
      <c r="A3" s="5">
        <v>0.16400000000000001</v>
      </c>
      <c r="B3">
        <v>16.28</v>
      </c>
      <c r="C3">
        <v>16.28</v>
      </c>
      <c r="D3">
        <v>16.28</v>
      </c>
      <c r="E3">
        <f>(B3+C3+D3)/30</f>
        <v>1.6280000000000001</v>
      </c>
      <c r="F3">
        <v>16.09</v>
      </c>
      <c r="G3">
        <v>16.079999999999998</v>
      </c>
      <c r="H3">
        <v>16.07</v>
      </c>
      <c r="I3">
        <f>(F3+G3+H3)/30</f>
        <v>1.6080000000000001</v>
      </c>
      <c r="J3">
        <f>((E3-I3)/I3)*100</f>
        <v>1.2437810945273642</v>
      </c>
    </row>
    <row r="4" spans="1:19" ht="15.75" thickBot="1" x14ac:dyDescent="0.3">
      <c r="A4" s="5">
        <v>0.15</v>
      </c>
      <c r="B4">
        <v>16.36</v>
      </c>
      <c r="C4">
        <v>16.36</v>
      </c>
      <c r="D4">
        <v>16.37</v>
      </c>
      <c r="E4">
        <f t="shared" ref="E4:E13" si="0">(B4+C4+D4)/30</f>
        <v>1.6363333333333334</v>
      </c>
      <c r="F4">
        <v>16.23</v>
      </c>
      <c r="G4">
        <v>16.22</v>
      </c>
      <c r="H4">
        <v>16.23</v>
      </c>
      <c r="I4">
        <f t="shared" ref="I4:I13" si="1">(F4+G4+H4)/30</f>
        <v>1.6226666666666669</v>
      </c>
      <c r="J4">
        <f t="shared" ref="J4:J13" si="2">((E4-I4)/I4)*100</f>
        <v>0.84223500410845265</v>
      </c>
      <c r="N4" s="4"/>
      <c r="O4" s="4"/>
      <c r="P4" s="4"/>
      <c r="Q4" s="4"/>
      <c r="R4" s="4"/>
    </row>
    <row r="5" spans="1:19" ht="15.75" thickTop="1" x14ac:dyDescent="0.25">
      <c r="A5" s="5">
        <v>0.14499999999999999</v>
      </c>
      <c r="B5">
        <v>16.39</v>
      </c>
      <c r="C5">
        <v>16.38</v>
      </c>
      <c r="D5">
        <v>16.39</v>
      </c>
      <c r="E5">
        <f t="shared" si="0"/>
        <v>1.6386666666666665</v>
      </c>
      <c r="F5">
        <v>16.29</v>
      </c>
      <c r="G5">
        <v>16.27</v>
      </c>
      <c r="H5">
        <v>16.28</v>
      </c>
      <c r="I5">
        <f t="shared" si="1"/>
        <v>1.6280000000000001</v>
      </c>
      <c r="J5">
        <f t="shared" si="2"/>
        <v>0.65520065520063753</v>
      </c>
      <c r="N5" s="12"/>
      <c r="O5" s="12"/>
      <c r="P5" s="3"/>
      <c r="Q5" s="3"/>
      <c r="R5" s="7"/>
    </row>
    <row r="6" spans="1:19" x14ac:dyDescent="0.25">
      <c r="A6" s="5">
        <v>0.14000000000000001</v>
      </c>
      <c r="B6">
        <v>16.43</v>
      </c>
      <c r="C6">
        <v>16.43</v>
      </c>
      <c r="D6">
        <v>16.420000000000002</v>
      </c>
      <c r="E6">
        <f t="shared" si="0"/>
        <v>1.6426666666666667</v>
      </c>
      <c r="F6">
        <v>16.329999999999998</v>
      </c>
      <c r="G6">
        <v>16.329999999999998</v>
      </c>
      <c r="H6">
        <v>16.34</v>
      </c>
      <c r="I6">
        <f t="shared" si="1"/>
        <v>1.6333333333333333</v>
      </c>
      <c r="J6">
        <f t="shared" si="2"/>
        <v>0.5714285714285765</v>
      </c>
      <c r="N6" s="10"/>
      <c r="O6" s="10"/>
      <c r="P6" s="3"/>
      <c r="Q6" s="3"/>
      <c r="R6" s="7"/>
    </row>
    <row r="7" spans="1:19" x14ac:dyDescent="0.25">
      <c r="A7" s="5">
        <v>0.13500000000000001</v>
      </c>
      <c r="B7">
        <v>16.440000000000001</v>
      </c>
      <c r="C7">
        <v>16.440000000000001</v>
      </c>
      <c r="D7">
        <v>16.440000000000001</v>
      </c>
      <c r="E7">
        <f t="shared" si="0"/>
        <v>1.6440000000000003</v>
      </c>
      <c r="F7">
        <v>16.38</v>
      </c>
      <c r="G7">
        <v>16.39</v>
      </c>
      <c r="H7">
        <v>16.39</v>
      </c>
      <c r="I7">
        <f t="shared" si="1"/>
        <v>1.6386666666666665</v>
      </c>
      <c r="J7">
        <f t="shared" si="2"/>
        <v>0.32546786004885214</v>
      </c>
      <c r="N7" s="9">
        <f>(2*PI()^2)/(N2^2)</f>
        <v>7.2430800008300329</v>
      </c>
      <c r="O7" s="9"/>
      <c r="P7" s="9">
        <f>(-4*PI()^2*A16)/N2^3</f>
        <v>-5.9670401622183808</v>
      </c>
      <c r="Q7" s="9"/>
      <c r="R7" s="1">
        <f>((N7^2)*(B16^2))+((P7^2)*(C16^2))</f>
        <v>3.3356566665235048E-4</v>
      </c>
      <c r="S7">
        <f>SQRT(R7)</f>
        <v>1.826378018517389E-2</v>
      </c>
    </row>
    <row r="8" spans="1:19" x14ac:dyDescent="0.25">
      <c r="A8" s="5">
        <v>0.13</v>
      </c>
      <c r="B8">
        <v>16.48</v>
      </c>
      <c r="C8">
        <v>16.47</v>
      </c>
      <c r="D8">
        <v>16.47</v>
      </c>
      <c r="E8">
        <f t="shared" si="0"/>
        <v>1.6473333333333333</v>
      </c>
      <c r="F8">
        <v>16.46</v>
      </c>
      <c r="G8">
        <v>16.46</v>
      </c>
      <c r="H8">
        <v>16.45</v>
      </c>
      <c r="I8">
        <f t="shared" si="1"/>
        <v>1.6456666666666668</v>
      </c>
      <c r="J8">
        <f t="shared" si="2"/>
        <v>0.10127607859022582</v>
      </c>
    </row>
    <row r="9" spans="1:19" x14ac:dyDescent="0.25">
      <c r="A9" s="6">
        <v>0.125</v>
      </c>
      <c r="B9" s="2">
        <v>16.510000000000002</v>
      </c>
      <c r="C9" s="2">
        <v>16.510000000000002</v>
      </c>
      <c r="D9" s="2">
        <v>16.510000000000002</v>
      </c>
      <c r="E9" s="2">
        <f t="shared" si="0"/>
        <v>1.651</v>
      </c>
      <c r="F9" s="2">
        <v>16.5</v>
      </c>
      <c r="G9" s="2">
        <v>16.510000000000002</v>
      </c>
      <c r="H9" s="2">
        <v>16.510000000000002</v>
      </c>
      <c r="I9" s="2">
        <f t="shared" si="1"/>
        <v>1.6506666666666669</v>
      </c>
      <c r="J9" s="2">
        <f t="shared" si="2"/>
        <v>2.0193861066220186E-2</v>
      </c>
      <c r="K9" s="10" t="s">
        <v>17</v>
      </c>
      <c r="L9" s="10"/>
      <c r="M9" s="10"/>
      <c r="N9" s="10"/>
      <c r="O9" s="10"/>
      <c r="P9" s="10"/>
    </row>
    <row r="10" spans="1:19" x14ac:dyDescent="0.25">
      <c r="A10" s="5">
        <v>0.12</v>
      </c>
      <c r="B10">
        <v>16.53</v>
      </c>
      <c r="C10">
        <v>16.53</v>
      </c>
      <c r="D10">
        <v>16.54</v>
      </c>
      <c r="E10">
        <f t="shared" si="0"/>
        <v>1.6533333333333333</v>
      </c>
      <c r="F10">
        <v>16.579999999999998</v>
      </c>
      <c r="G10">
        <v>16.59</v>
      </c>
      <c r="H10">
        <v>16.579999999999998</v>
      </c>
      <c r="I10">
        <f t="shared" si="1"/>
        <v>1.6583333333333334</v>
      </c>
      <c r="J10">
        <f t="shared" si="2"/>
        <v>-0.30150753768844912</v>
      </c>
    </row>
    <row r="11" spans="1:19" x14ac:dyDescent="0.25">
      <c r="A11" s="5">
        <v>0.115</v>
      </c>
      <c r="B11">
        <v>16.57</v>
      </c>
      <c r="C11">
        <v>16.57</v>
      </c>
      <c r="D11">
        <v>16.559999999999999</v>
      </c>
      <c r="E11">
        <f t="shared" si="0"/>
        <v>1.6566666666666667</v>
      </c>
      <c r="F11">
        <v>16.649999999999999</v>
      </c>
      <c r="G11">
        <v>16.649999999999999</v>
      </c>
      <c r="H11">
        <v>16.66</v>
      </c>
      <c r="I11">
        <f t="shared" si="1"/>
        <v>1.6653333333333331</v>
      </c>
      <c r="J11">
        <f t="shared" si="2"/>
        <v>-0.52041633306643587</v>
      </c>
    </row>
    <row r="12" spans="1:19" x14ac:dyDescent="0.25">
      <c r="A12" s="5">
        <v>0.11</v>
      </c>
      <c r="B12">
        <v>16.63</v>
      </c>
      <c r="C12">
        <v>16.600000000000001</v>
      </c>
      <c r="D12">
        <v>16.61</v>
      </c>
      <c r="E12">
        <f t="shared" si="0"/>
        <v>1.6613333333333336</v>
      </c>
      <c r="F12">
        <v>16.73</v>
      </c>
      <c r="G12">
        <v>16.739999999999998</v>
      </c>
      <c r="H12">
        <v>16.72</v>
      </c>
      <c r="I12">
        <f t="shared" si="1"/>
        <v>1.6729999999999998</v>
      </c>
      <c r="J12">
        <f t="shared" si="2"/>
        <v>-0.69735006973498326</v>
      </c>
      <c r="M12" s="8"/>
    </row>
    <row r="13" spans="1:19" x14ac:dyDescent="0.25">
      <c r="A13" s="5">
        <v>0.105</v>
      </c>
      <c r="B13">
        <v>16.649999999999999</v>
      </c>
      <c r="C13">
        <v>16.64</v>
      </c>
      <c r="D13">
        <v>16.63</v>
      </c>
      <c r="E13">
        <f t="shared" si="0"/>
        <v>1.6640000000000001</v>
      </c>
      <c r="F13">
        <v>16.78</v>
      </c>
      <c r="G13">
        <v>16.79</v>
      </c>
      <c r="H13">
        <v>16.8</v>
      </c>
      <c r="I13">
        <f t="shared" si="1"/>
        <v>1.679</v>
      </c>
      <c r="J13">
        <f t="shared" si="2"/>
        <v>-0.89338892197736164</v>
      </c>
    </row>
    <row r="15" spans="1:19" x14ac:dyDescent="0.25">
      <c r="A15" s="2" t="s">
        <v>7</v>
      </c>
      <c r="B15" s="2" t="s">
        <v>8</v>
      </c>
      <c r="C15" s="2" t="s">
        <v>16</v>
      </c>
    </row>
    <row r="16" spans="1:19" x14ac:dyDescent="0.25">
      <c r="A16" s="2">
        <v>0.68</v>
      </c>
      <c r="B16" s="2">
        <v>5.0000000000000001E-4</v>
      </c>
      <c r="C16" s="2">
        <v>3.0000000000000001E-3</v>
      </c>
    </row>
    <row r="18" spans="1:5" x14ac:dyDescent="0.25">
      <c r="A18" s="11" t="s">
        <v>14</v>
      </c>
      <c r="B18" s="11"/>
      <c r="C18" s="11"/>
      <c r="D18" s="11"/>
      <c r="E18" s="11"/>
    </row>
    <row r="19" spans="1:5" x14ac:dyDescent="0.25">
      <c r="A19" s="11" t="s">
        <v>15</v>
      </c>
      <c r="B19" s="11"/>
      <c r="C19" s="11"/>
      <c r="D19" s="11"/>
      <c r="E19" s="11"/>
    </row>
  </sheetData>
  <mergeCells count="12">
    <mergeCell ref="B1:E1"/>
    <mergeCell ref="B2:D2"/>
    <mergeCell ref="F1:I1"/>
    <mergeCell ref="F2:H2"/>
    <mergeCell ref="Q2:R2"/>
    <mergeCell ref="Q1:R1"/>
    <mergeCell ref="P7:Q7"/>
    <mergeCell ref="K9:P9"/>
    <mergeCell ref="A18:E18"/>
    <mergeCell ref="A19:E19"/>
    <mergeCell ref="N5:O6"/>
    <mergeCell ref="N7:O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budge_000</dc:creator>
  <cp:lastModifiedBy>budge_000</cp:lastModifiedBy>
  <dcterms:created xsi:type="dcterms:W3CDTF">2013-04-25T09:47:33Z</dcterms:created>
  <dcterms:modified xsi:type="dcterms:W3CDTF">2013-05-02T11:45:11Z</dcterms:modified>
</cp:coreProperties>
</file>