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dge_000\Desktop\Fyzika\"/>
    </mc:Choice>
  </mc:AlternateContent>
  <bookViews>
    <workbookView xWindow="0" yWindow="0" windowWidth="24000" windowHeight="10320"/>
  </bookViews>
  <sheets>
    <sheet name="Hárok1" sheetId="1" r:id="rId1"/>
    <sheet name="Hárok2" sheetId="2" r:id="rId2"/>
    <sheet name="Hárok3" sheetId="3" r:id="rId3"/>
  </sheets>
  <calcPr calcId="152511"/>
</workbook>
</file>

<file path=xl/calcChain.xml><?xml version="1.0" encoding="utf-8"?>
<calcChain xmlns="http://schemas.openxmlformats.org/spreadsheetml/2006/main">
  <c r="H17" i="1" l="1"/>
  <c r="J17" i="1" s="1"/>
  <c r="G17" i="1"/>
  <c r="D17" i="1"/>
  <c r="B40" i="1" l="1"/>
  <c r="C39" i="1"/>
  <c r="A17" i="1" a="1"/>
  <c r="A18" i="1" s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4" i="1"/>
  <c r="E23" i="1" a="1"/>
  <c r="E24" i="1" s="1"/>
  <c r="A19" i="1" l="1"/>
  <c r="A17" i="1"/>
  <c r="B18" i="1"/>
  <c r="B19" i="1"/>
  <c r="B17" i="1"/>
  <c r="E23" i="1"/>
  <c r="F23" i="1"/>
  <c r="F24" i="1"/>
  <c r="E25" i="1"/>
  <c r="F25" i="1"/>
  <c r="D32" i="1" l="1"/>
  <c r="H32" i="1" s="1"/>
  <c r="H39" i="1"/>
  <c r="D37" i="1"/>
  <c r="H37" i="1" s="1"/>
  <c r="D38" i="1"/>
  <c r="H38" i="1" s="1"/>
  <c r="D24" i="1"/>
  <c r="H24" i="1" s="1"/>
  <c r="D33" i="1"/>
  <c r="H33" i="1" s="1"/>
  <c r="D34" i="1"/>
  <c r="H34" i="1" s="1"/>
  <c r="D35" i="1"/>
  <c r="H35" i="1" s="1"/>
  <c r="D36" i="1"/>
  <c r="H36" i="1" s="1"/>
  <c r="D25" i="1"/>
  <c r="H25" i="1" s="1"/>
  <c r="D26" i="1"/>
  <c r="H26" i="1" s="1"/>
  <c r="D27" i="1"/>
  <c r="H27" i="1" s="1"/>
  <c r="D28" i="1"/>
  <c r="H28" i="1" s="1"/>
  <c r="D29" i="1"/>
  <c r="H29" i="1" s="1"/>
  <c r="D30" i="1"/>
  <c r="H30" i="1" s="1"/>
  <c r="D31" i="1"/>
  <c r="H31" i="1" s="1"/>
  <c r="H40" i="1" l="1"/>
  <c r="H41" i="1" s="1"/>
</calcChain>
</file>

<file path=xl/sharedStrings.xml><?xml version="1.0" encoding="utf-8"?>
<sst xmlns="http://schemas.openxmlformats.org/spreadsheetml/2006/main" count="13" uniqueCount="13">
  <si>
    <t xml:space="preserve">h1: X-ova </t>
  </si>
  <si>
    <t>h2: Y-ova</t>
  </si>
  <si>
    <t>posledny stlpec na druhu</t>
  </si>
  <si>
    <t>sum stlpca:</t>
  </si>
  <si>
    <t>smerodajna odchylka:</t>
  </si>
  <si>
    <t>kappa   -   priemer kappa</t>
  </si>
  <si>
    <t>priemer kappy:</t>
  </si>
  <si>
    <t>kappaj</t>
  </si>
  <si>
    <t>kappa lin</t>
  </si>
  <si>
    <t>kappa teor</t>
  </si>
  <si>
    <t>rel rozdiel (lin)</t>
  </si>
  <si>
    <t>rel rozdiel (teor)</t>
  </si>
  <si>
    <t>chyba merania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</si>
</sst>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"/>
    <numFmt numFmtId="166" formatCode="0.000000000"/>
  </numFmts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0" borderId="0" xfId="0" applyNumberFormat="1"/>
    <xf numFmtId="0" fontId="0" fillId="2" borderId="1" xfId="0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113735783027121E-2"/>
                  <c:y val="-0.47997849227179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Hárok1!$A$24:$A$38</c:f>
              <c:numCache>
                <c:formatCode>General</c:formatCode>
                <c:ptCount val="15"/>
                <c:pt idx="0">
                  <c:v>0.35199999999999998</c:v>
                </c:pt>
                <c:pt idx="1">
                  <c:v>0.35</c:v>
                </c:pt>
                <c:pt idx="2">
                  <c:v>0.34300000000000003</c:v>
                </c:pt>
                <c:pt idx="3">
                  <c:v>0.32200000000000001</c:v>
                </c:pt>
                <c:pt idx="4">
                  <c:v>0.32800000000000001</c:v>
                </c:pt>
                <c:pt idx="5">
                  <c:v>0.32800000000000001</c:v>
                </c:pt>
                <c:pt idx="6">
                  <c:v>0.33100000000000002</c:v>
                </c:pt>
                <c:pt idx="7">
                  <c:v>0.32500000000000001</c:v>
                </c:pt>
                <c:pt idx="8">
                  <c:v>0.32400000000000001</c:v>
                </c:pt>
                <c:pt idx="9">
                  <c:v>0.35199999999999998</c:v>
                </c:pt>
                <c:pt idx="10">
                  <c:v>0.36299999999999999</c:v>
                </c:pt>
                <c:pt idx="11">
                  <c:v>0.33800000000000002</c:v>
                </c:pt>
                <c:pt idx="12">
                  <c:v>0.32900000000000001</c:v>
                </c:pt>
                <c:pt idx="13">
                  <c:v>0.34499999999999997</c:v>
                </c:pt>
                <c:pt idx="14">
                  <c:v>0.36299999999999999</c:v>
                </c:pt>
              </c:numCache>
            </c:numRef>
          </c:xVal>
          <c:yVal>
            <c:numRef>
              <c:f>Hárok1!$B$24:$B$38</c:f>
              <c:numCache>
                <c:formatCode>General</c:formatCode>
                <c:ptCount val="15"/>
                <c:pt idx="0">
                  <c:v>4.8000000000000001E-2</c:v>
                </c:pt>
                <c:pt idx="1">
                  <c:v>4.3999999999999997E-2</c:v>
                </c:pt>
                <c:pt idx="2">
                  <c:v>3.7999999999999999E-2</c:v>
                </c:pt>
                <c:pt idx="3">
                  <c:v>5.1999999999999998E-2</c:v>
                </c:pt>
                <c:pt idx="4">
                  <c:v>5.5E-2</c:v>
                </c:pt>
                <c:pt idx="5">
                  <c:v>4.3999999999999997E-2</c:v>
                </c:pt>
                <c:pt idx="6">
                  <c:v>4.4999999999999998E-2</c:v>
                </c:pt>
                <c:pt idx="7">
                  <c:v>4.5999999999999999E-2</c:v>
                </c:pt>
                <c:pt idx="8">
                  <c:v>6.3E-2</c:v>
                </c:pt>
                <c:pt idx="9">
                  <c:v>3.5999999999999997E-2</c:v>
                </c:pt>
                <c:pt idx="10">
                  <c:v>5.2999999999999999E-2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5.2999999999999999E-2</c:v>
                </c:pt>
                <c:pt idx="14">
                  <c:v>6.0999999999999999E-2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555384"/>
        <c:axId val="398562440"/>
      </c:scatterChart>
      <c:valAx>
        <c:axId val="398555384"/>
        <c:scaling>
          <c:orientation val="minMax"/>
          <c:min val="0.3200000000000000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98562440"/>
        <c:crosses val="autoZero"/>
        <c:crossBetween val="midCat"/>
      </c:valAx>
      <c:valAx>
        <c:axId val="398562440"/>
        <c:scaling>
          <c:orientation val="minMax"/>
          <c:min val="3.5000000000000003E-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98555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29</xdr:row>
      <xdr:rowOff>104775</xdr:rowOff>
    </xdr:from>
    <xdr:to>
      <xdr:col>15</xdr:col>
      <xdr:colOff>200025</xdr:colOff>
      <xdr:row>43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J41"/>
  <sheetViews>
    <sheetView tabSelected="1" topLeftCell="A16" workbookViewId="0">
      <selection activeCell="F22" sqref="F22"/>
    </sheetView>
  </sheetViews>
  <sheetFormatPr defaultRowHeight="15" x14ac:dyDescent="0.25"/>
  <cols>
    <col min="1" max="1" width="16.28515625" customWidth="1"/>
    <col min="2" max="2" width="12" bestFit="1" customWidth="1"/>
    <col min="3" max="3" width="17.140625" customWidth="1"/>
    <col min="4" max="4" width="24.28515625" customWidth="1"/>
    <col min="5" max="5" width="14.5703125" customWidth="1"/>
    <col min="6" max="6" width="9.42578125" bestFit="1" customWidth="1"/>
    <col min="7" max="7" width="20.28515625" customWidth="1"/>
    <col min="8" max="8" width="25.28515625" customWidth="1"/>
    <col min="10" max="10" width="19.42578125" customWidth="1"/>
  </cols>
  <sheetData>
    <row r="16" spans="4:10" x14ac:dyDescent="0.25">
      <c r="D16" t="s">
        <v>8</v>
      </c>
      <c r="E16" t="s">
        <v>9</v>
      </c>
      <c r="G16" t="s">
        <v>10</v>
      </c>
      <c r="H16" t="s">
        <v>11</v>
      </c>
      <c r="J16" t="s">
        <v>12</v>
      </c>
    </row>
    <row r="17" spans="1:10" x14ac:dyDescent="0.25">
      <c r="A17">
        <f t="array" ref="A17:B19">LINEST(B24:B38,A24:A38,1,1)</f>
        <v>-2.7356134114708563E-2</v>
      </c>
      <c r="B17">
        <v>5.8154986069747394E-2</v>
      </c>
      <c r="D17">
        <f>1/(1-A19)</f>
        <v>1.0026041830234687</v>
      </c>
      <c r="E17">
        <v>1.4</v>
      </c>
      <c r="G17">
        <f>(D17-C39)/C39</f>
        <v>-0.26517150315756643</v>
      </c>
      <c r="H17">
        <f>(E17-C39)/C39</f>
        <v>2.6087775214604324E-2</v>
      </c>
      <c r="J17">
        <f>((G17-H17)/H17)*100</f>
        <v>-1116.4588623453008</v>
      </c>
    </row>
    <row r="18" spans="1:10" x14ac:dyDescent="0.25">
      <c r="A18">
        <v>0.14867820060106385</v>
      </c>
      <c r="B18">
        <v>5.0521704313674726E-2</v>
      </c>
    </row>
    <row r="19" spans="1:10" x14ac:dyDescent="0.25">
      <c r="A19">
        <v>2.597418869344119E-3</v>
      </c>
      <c r="B19" s="1">
        <v>7.8331450157101898E-3</v>
      </c>
    </row>
    <row r="23" spans="1:10" x14ac:dyDescent="0.25">
      <c r="A23" s="4" t="s">
        <v>0</v>
      </c>
      <c r="B23" s="4" t="s">
        <v>1</v>
      </c>
      <c r="C23" s="4" t="s">
        <v>7</v>
      </c>
      <c r="D23" s="4" t="s">
        <v>5</v>
      </c>
      <c r="E23" s="6">
        <f t="array" ref="E23:F25">LINEST(B24:B38,A24:A38,1,1)</f>
        <v>-2.7356134114708563E-2</v>
      </c>
      <c r="F23" s="6">
        <v>5.8154986069747394E-2</v>
      </c>
      <c r="H23" t="s">
        <v>2</v>
      </c>
    </row>
    <row r="24" spans="1:10" x14ac:dyDescent="0.25">
      <c r="A24">
        <v>0.35199999999999998</v>
      </c>
      <c r="B24">
        <v>4.8000000000000001E-2</v>
      </c>
      <c r="C24">
        <f>LN(1+((999*9.81*A24)/1013))/(LN(1+((999*9.81*A24)/1013))-LN(1+((999*9.81*B24)/1013)))</f>
        <v>1.3463096160074628</v>
      </c>
      <c r="D24" s="5">
        <f>C24-$B$40</f>
        <v>-1.8096075023397162E-2</v>
      </c>
      <c r="E24" s="6">
        <v>0.14867820060106385</v>
      </c>
      <c r="F24" s="6">
        <v>5.0521704313674726E-2</v>
      </c>
      <c r="H24" s="7">
        <f>D24*D24</f>
        <v>3.2746793125241862E-4</v>
      </c>
    </row>
    <row r="25" spans="1:10" x14ac:dyDescent="0.25">
      <c r="A25">
        <v>0.35</v>
      </c>
      <c r="B25">
        <v>4.3999999999999997E-2</v>
      </c>
      <c r="C25">
        <f t="shared" ref="C25:C38" si="0">LN(1+((999*9.81*A25)/1013))/(LN(1+((999*9.81*A25)/1013))-LN(1+((999*9.81*B25)/1013)))</f>
        <v>1.3155813452278893</v>
      </c>
      <c r="D25" s="5">
        <f t="shared" ref="D25:D38" si="1">C25-$B$40</f>
        <v>-4.8824345802970681E-2</v>
      </c>
      <c r="E25" s="6">
        <v>2.597418869344119E-3</v>
      </c>
      <c r="F25" s="6">
        <v>7.8331450157101898E-3</v>
      </c>
      <c r="H25" s="7">
        <f t="shared" ref="H25:H39" si="2">D25*D25</f>
        <v>2.3838167430880607E-3</v>
      </c>
    </row>
    <row r="26" spans="1:10" x14ac:dyDescent="0.25">
      <c r="A26">
        <v>0.34300000000000003</v>
      </c>
      <c r="B26">
        <v>3.7999999999999999E-2</v>
      </c>
      <c r="C26">
        <f t="shared" si="0"/>
        <v>1.272291333793959</v>
      </c>
      <c r="D26" s="5">
        <f t="shared" si="1"/>
        <v>-9.2114357236900979E-2</v>
      </c>
      <c r="H26" s="7">
        <f t="shared" si="2"/>
        <v>8.4850548091674124E-3</v>
      </c>
    </row>
    <row r="27" spans="1:10" x14ac:dyDescent="0.25">
      <c r="A27">
        <v>0.32200000000000001</v>
      </c>
      <c r="B27">
        <v>5.1999999999999998E-2</v>
      </c>
      <c r="C27">
        <f t="shared" si="0"/>
        <v>1.4046090071515132</v>
      </c>
      <c r="D27" s="5">
        <f t="shared" si="1"/>
        <v>4.0203316120653199E-2</v>
      </c>
      <c r="H27" s="7">
        <f t="shared" si="2"/>
        <v>1.6163066270971733E-3</v>
      </c>
    </row>
    <row r="28" spans="1:10" x14ac:dyDescent="0.25">
      <c r="A28">
        <v>0.32800000000000001</v>
      </c>
      <c r="B28">
        <v>5.5E-2</v>
      </c>
      <c r="C28">
        <f t="shared" si="0"/>
        <v>1.4257618056379839</v>
      </c>
      <c r="D28" s="5">
        <f t="shared" si="1"/>
        <v>6.1356114607123979E-2</v>
      </c>
      <c r="H28" s="7">
        <f t="shared" si="2"/>
        <v>3.7645727996825327E-3</v>
      </c>
    </row>
    <row r="29" spans="1:10" x14ac:dyDescent="0.25">
      <c r="A29">
        <v>0.32800000000000001</v>
      </c>
      <c r="B29">
        <v>4.3999999999999997E-2</v>
      </c>
      <c r="C29">
        <f t="shared" si="0"/>
        <v>1.3301971173000873</v>
      </c>
      <c r="D29" s="5">
        <f t="shared" si="1"/>
        <v>-3.4208573730772684E-2</v>
      </c>
      <c r="H29" s="7">
        <f t="shared" si="2"/>
        <v>1.1702265166937109E-3</v>
      </c>
    </row>
    <row r="30" spans="1:10" x14ac:dyDescent="0.25">
      <c r="A30">
        <v>0.33100000000000002</v>
      </c>
      <c r="B30">
        <v>4.4999999999999998E-2</v>
      </c>
      <c r="C30">
        <f t="shared" si="0"/>
        <v>1.3364413228653491</v>
      </c>
      <c r="D30" s="5">
        <f t="shared" si="1"/>
        <v>-2.7964368165510844E-2</v>
      </c>
      <c r="H30" s="7">
        <f t="shared" si="2"/>
        <v>7.8200588689623636E-4</v>
      </c>
    </row>
    <row r="31" spans="1:10" x14ac:dyDescent="0.25">
      <c r="A31">
        <v>0.32500000000000001</v>
      </c>
      <c r="B31">
        <v>4.5999999999999999E-2</v>
      </c>
      <c r="C31">
        <f t="shared" si="0"/>
        <v>1.3494040626670445</v>
      </c>
      <c r="D31" s="5">
        <f t="shared" si="1"/>
        <v>-1.5001628363815467E-2</v>
      </c>
      <c r="H31" s="7">
        <f t="shared" si="2"/>
        <v>2.2504885356603273E-4</v>
      </c>
    </row>
    <row r="32" spans="1:10" x14ac:dyDescent="0.25">
      <c r="A32">
        <v>0.32400000000000001</v>
      </c>
      <c r="B32">
        <v>6.3E-2</v>
      </c>
      <c r="C32">
        <f t="shared" si="0"/>
        <v>1.5044411217319122</v>
      </c>
      <c r="D32" s="5">
        <f t="shared" si="1"/>
        <v>0.14003543070105229</v>
      </c>
      <c r="H32" s="7">
        <f t="shared" si="2"/>
        <v>1.9609921851629217E-2</v>
      </c>
    </row>
    <row r="33" spans="1:8" x14ac:dyDescent="0.25">
      <c r="A33">
        <v>0.35199999999999998</v>
      </c>
      <c r="B33">
        <v>3.5999999999999997E-2</v>
      </c>
      <c r="C33">
        <f t="shared" si="0"/>
        <v>1.2523892045906451</v>
      </c>
      <c r="D33" s="5">
        <f t="shared" si="1"/>
        <v>-0.11201648644021489</v>
      </c>
      <c r="H33" s="7">
        <f t="shared" si="2"/>
        <v>1.2547693234410847E-2</v>
      </c>
    </row>
    <row r="34" spans="1:8" x14ac:dyDescent="0.25">
      <c r="A34">
        <v>0.36299999999999999</v>
      </c>
      <c r="B34">
        <v>5.2999999999999999E-2</v>
      </c>
      <c r="C34">
        <f t="shared" si="0"/>
        <v>1.3787841190274952</v>
      </c>
      <c r="D34" s="5">
        <f t="shared" si="1"/>
        <v>1.4378427996635246E-2</v>
      </c>
      <c r="H34" s="7">
        <f t="shared" si="2"/>
        <v>2.0673919165442424E-4</v>
      </c>
    </row>
    <row r="35" spans="1:8" x14ac:dyDescent="0.25">
      <c r="A35">
        <v>0.33800000000000002</v>
      </c>
      <c r="B35">
        <v>4.4999999999999998E-2</v>
      </c>
      <c r="C35">
        <f t="shared" si="0"/>
        <v>1.3315076337460705</v>
      </c>
      <c r="D35" s="5">
        <f t="shared" si="1"/>
        <v>-3.289805728478945E-2</v>
      </c>
      <c r="H35" s="7">
        <f t="shared" si="2"/>
        <v>1.0822821731132882E-3</v>
      </c>
    </row>
    <row r="36" spans="1:8" x14ac:dyDescent="0.25">
      <c r="A36">
        <v>0.32900000000000001</v>
      </c>
      <c r="B36">
        <v>0.05</v>
      </c>
      <c r="C36">
        <f t="shared" si="0"/>
        <v>1.3806782473743897</v>
      </c>
      <c r="D36" s="5">
        <f t="shared" si="1"/>
        <v>1.6272556343529754E-2</v>
      </c>
      <c r="H36" s="7">
        <f t="shared" si="2"/>
        <v>2.6479608995335041E-4</v>
      </c>
    </row>
    <row r="37" spans="1:8" x14ac:dyDescent="0.25">
      <c r="A37">
        <v>0.34499999999999997</v>
      </c>
      <c r="B37">
        <v>5.2999999999999999E-2</v>
      </c>
      <c r="C37">
        <f t="shared" si="0"/>
        <v>1.3929374391461409</v>
      </c>
      <c r="D37" s="5">
        <f t="shared" si="1"/>
        <v>2.8531748115280919E-2</v>
      </c>
      <c r="H37" s="7">
        <f t="shared" si="2"/>
        <v>8.1406065051383629E-4</v>
      </c>
    </row>
    <row r="38" spans="1:8" x14ac:dyDescent="0.25">
      <c r="A38">
        <v>0.36299999999999999</v>
      </c>
      <c r="B38">
        <v>6.0999999999999999E-2</v>
      </c>
      <c r="C38">
        <f t="shared" si="0"/>
        <v>1.4447519891949561</v>
      </c>
      <c r="D38" s="5">
        <f t="shared" si="1"/>
        <v>8.0346298164096108E-2</v>
      </c>
      <c r="H38" s="7">
        <f t="shared" si="2"/>
        <v>6.4555276286738334E-3</v>
      </c>
    </row>
    <row r="39" spans="1:8" x14ac:dyDescent="0.25">
      <c r="C39">
        <f>AVERAGE(C24:C38)</f>
        <v>1.36440569103086</v>
      </c>
      <c r="D39" s="5"/>
      <c r="H39" s="7">
        <f t="shared" si="2"/>
        <v>0</v>
      </c>
    </row>
    <row r="40" spans="1:8" x14ac:dyDescent="0.25">
      <c r="A40" s="3" t="s">
        <v>6</v>
      </c>
      <c r="B40" s="2">
        <f>C39</f>
        <v>1.36440569103086</v>
      </c>
      <c r="G40" t="s">
        <v>3</v>
      </c>
      <c r="H40" s="7">
        <f>SUM(H24:H39)</f>
        <v>5.9735520987392376E-2</v>
      </c>
    </row>
    <row r="41" spans="1:8" x14ac:dyDescent="0.25">
      <c r="G41" s="2" t="s">
        <v>4</v>
      </c>
      <c r="H41" s="7">
        <f>(H40/(15*14))</f>
        <v>2.8445486184472559E-4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59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budge_000</cp:lastModifiedBy>
  <dcterms:created xsi:type="dcterms:W3CDTF">2013-04-05T16:31:38Z</dcterms:created>
  <dcterms:modified xsi:type="dcterms:W3CDTF">2013-04-25T17:47:17Z</dcterms:modified>
</cp:coreProperties>
</file>