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0" windowWidth="18915" windowHeight="7380"/>
  </bookViews>
  <sheets>
    <sheet name="ACC" sheetId="1" r:id="rId1"/>
    <sheet name="Hipo" sheetId="2" r:id="rId2"/>
    <sheet name="Dolar" sheetId="3" r:id="rId3"/>
  </sheets>
  <calcPr calcId="145621"/>
</workbook>
</file>

<file path=xl/calcChain.xml><?xml version="1.0" encoding="utf-8"?>
<calcChain xmlns="http://schemas.openxmlformats.org/spreadsheetml/2006/main">
  <c r="D17" i="1" l="1"/>
  <c r="F17" i="1"/>
  <c r="G17" i="1"/>
  <c r="D18" i="1"/>
  <c r="F18" i="1"/>
  <c r="G18" i="1"/>
  <c r="H18" i="1" l="1"/>
  <c r="I18" i="1" s="1"/>
  <c r="J18" i="1" s="1"/>
  <c r="H17" i="1"/>
  <c r="I17" i="1" s="1"/>
  <c r="J17" i="1" s="1"/>
  <c r="G14" i="2"/>
  <c r="F11" i="2"/>
  <c r="H13" i="2"/>
  <c r="I13" i="2" s="1"/>
  <c r="I14" i="2" s="1"/>
  <c r="G13" i="2"/>
  <c r="F13" i="2"/>
  <c r="F14" i="2"/>
  <c r="E13" i="2"/>
  <c r="F12" i="2"/>
  <c r="E11" i="2"/>
  <c r="E12" i="2"/>
  <c r="G16" i="1" l="1"/>
  <c r="F16" i="1"/>
  <c r="D16" i="1"/>
  <c r="H16" i="1" l="1"/>
  <c r="I16" i="1" s="1"/>
  <c r="J16" i="1" s="1"/>
  <c r="J13" i="1"/>
  <c r="F2" i="2" l="1"/>
  <c r="G3" i="1" l="1"/>
  <c r="H3" i="1"/>
  <c r="E3" i="3" l="1"/>
  <c r="C3" i="3"/>
  <c r="F3" i="3" s="1"/>
  <c r="G3" i="3" s="1"/>
  <c r="G13" i="1" l="1"/>
  <c r="G14" i="1"/>
  <c r="G15" i="1"/>
  <c r="G12" i="1"/>
  <c r="G4" i="1"/>
  <c r="G5" i="1"/>
  <c r="G6" i="1"/>
  <c r="F13" i="1"/>
  <c r="H13" i="1" s="1"/>
  <c r="F14" i="1"/>
  <c r="F15" i="1"/>
  <c r="F12" i="1"/>
  <c r="D13" i="1"/>
  <c r="D14" i="1"/>
  <c r="D15" i="1"/>
  <c r="D12" i="1"/>
  <c r="H12" i="1" l="1"/>
  <c r="I12" i="1" s="1"/>
  <c r="J12" i="1" s="1"/>
  <c r="H15" i="1"/>
  <c r="I15" i="1" s="1"/>
  <c r="J15" i="1" s="1"/>
  <c r="H14" i="1"/>
  <c r="I14" i="1" s="1"/>
  <c r="J14" i="1" s="1"/>
  <c r="I13" i="1"/>
  <c r="D3" i="1"/>
  <c r="F3" i="1"/>
  <c r="E7" i="2"/>
  <c r="D7" i="2"/>
  <c r="F3" i="2"/>
  <c r="F4" i="2"/>
  <c r="G3" i="2" s="1"/>
  <c r="G4" i="2" s="1"/>
  <c r="D6" i="1"/>
  <c r="F6" i="1" s="1"/>
  <c r="I3" i="1" l="1"/>
  <c r="H6" i="1"/>
  <c r="I6" i="1" s="1"/>
  <c r="J6" i="1" s="1"/>
  <c r="D5" i="1"/>
  <c r="F5" i="1" s="1"/>
  <c r="H5" i="1" l="1"/>
  <c r="I5" i="1" s="1"/>
  <c r="J5" i="1" s="1"/>
  <c r="D4" i="1"/>
  <c r="F4" i="1" s="1"/>
  <c r="H4" i="1" l="1"/>
  <c r="I4" i="1" s="1"/>
  <c r="J4" i="1" s="1"/>
  <c r="J3" i="1" l="1"/>
</calcChain>
</file>

<file path=xl/sharedStrings.xml><?xml version="1.0" encoding="utf-8"?>
<sst xmlns="http://schemas.openxmlformats.org/spreadsheetml/2006/main" count="68" uniqueCount="48">
  <si>
    <t>valorAccHoy</t>
  </si>
  <si>
    <t>valorAccFuturo</t>
  </si>
  <si>
    <t>totalHoy</t>
  </si>
  <si>
    <t>totalFuturo</t>
  </si>
  <si>
    <t>impto</t>
  </si>
  <si>
    <t xml:space="preserve">ganaciaBruta </t>
  </si>
  <si>
    <t>gananciaFinal</t>
  </si>
  <si>
    <t>imptoTotal</t>
  </si>
  <si>
    <t>capital</t>
  </si>
  <si>
    <t>acc</t>
  </si>
  <si>
    <t>AguasAndinas</t>
  </si>
  <si>
    <t>Salfacorp</t>
  </si>
  <si>
    <t>MallPlaza</t>
  </si>
  <si>
    <t>Cencosud</t>
  </si>
  <si>
    <t>Hipo Ant</t>
  </si>
  <si>
    <t>Hipo Hoy</t>
  </si>
  <si>
    <t>UF</t>
  </si>
  <si>
    <t>Valor</t>
  </si>
  <si>
    <t>Años</t>
  </si>
  <si>
    <t>Total</t>
  </si>
  <si>
    <t>Cuotas</t>
  </si>
  <si>
    <t>Pendientes</t>
  </si>
  <si>
    <t>Pend Años</t>
  </si>
  <si>
    <t>Por CAPITAL</t>
  </si>
  <si>
    <t>POR CANTIDAD</t>
  </si>
  <si>
    <t>Cantidad</t>
  </si>
  <si>
    <t>Inv. Final</t>
  </si>
  <si>
    <t>Inv. Ini</t>
  </si>
  <si>
    <t>valorAccFinal</t>
  </si>
  <si>
    <t>Impto</t>
  </si>
  <si>
    <t>ConchaYtoro</t>
  </si>
  <si>
    <t>Valor Dólar Hoy</t>
  </si>
  <si>
    <t>Valor Dólar Final</t>
  </si>
  <si>
    <t>Inversion</t>
  </si>
  <si>
    <t>Dolares Comprados</t>
  </si>
  <si>
    <t>Dolares Vendidos</t>
  </si>
  <si>
    <t>(Ut / Perd) us</t>
  </si>
  <si>
    <t>(Ut / Perd) peso</t>
  </si>
  <si>
    <t>Fecha</t>
  </si>
  <si>
    <t>Bco</t>
  </si>
  <si>
    <t>Itau</t>
  </si>
  <si>
    <t>Ahorro</t>
  </si>
  <si>
    <t>Valor UF</t>
  </si>
  <si>
    <t>BCI</t>
  </si>
  <si>
    <t>Hip Hoy 2.0</t>
  </si>
  <si>
    <t>8 años</t>
  </si>
  <si>
    <t>SQM</t>
  </si>
  <si>
    <t>Falabella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</si>
</sst>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  <xf numFmtId="43" fontId="0" fillId="0" borderId="1" xfId="1" applyFont="1" applyBorder="1"/>
    <xf numFmtId="43" fontId="0" fillId="0" borderId="1" xfId="0" applyNumberFormat="1" applyBorder="1"/>
    <xf numFmtId="0" fontId="3" fillId="2" borderId="0" xfId="0" applyFont="1" applyFill="1"/>
    <xf numFmtId="0" fontId="0" fillId="0" borderId="0" xfId="0" applyBorder="1"/>
    <xf numFmtId="43" fontId="0" fillId="0" borderId="0" xfId="1" applyFont="1" applyBorder="1"/>
    <xf numFmtId="43" fontId="0" fillId="0" borderId="0" xfId="0" applyNumberFormat="1" applyBorder="1"/>
    <xf numFmtId="43" fontId="2" fillId="0" borderId="1" xfId="1" applyFont="1" applyBorder="1"/>
    <xf numFmtId="43" fontId="0" fillId="0" borderId="0" xfId="1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43" fontId="0" fillId="0" borderId="0" xfId="0" applyNumberFormat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B18" sqref="B18"/>
    </sheetView>
  </sheetViews>
  <sheetFormatPr baseColWidth="10" defaultRowHeight="15" x14ac:dyDescent="0.25"/>
  <cols>
    <col min="1" max="1" width="13.42578125" bestFit="1" customWidth="1"/>
    <col min="2" max="2" width="14.140625" bestFit="1" customWidth="1"/>
    <col min="3" max="3" width="11.85546875" bestFit="1" customWidth="1"/>
    <col min="4" max="4" width="15.140625" bestFit="1" customWidth="1"/>
    <col min="5" max="5" width="14.28515625" bestFit="1" customWidth="1"/>
    <col min="6" max="6" width="16.7109375" customWidth="1"/>
    <col min="7" max="7" width="7" bestFit="1" customWidth="1"/>
    <col min="8" max="8" width="13.140625" bestFit="1" customWidth="1"/>
    <col min="9" max="9" width="14.140625" bestFit="1" customWidth="1"/>
    <col min="10" max="10" width="15.28515625" customWidth="1"/>
  </cols>
  <sheetData>
    <row r="1" spans="1:13" s="6" customFormat="1" x14ac:dyDescent="0.25">
      <c r="A1" s="6" t="s">
        <v>23</v>
      </c>
    </row>
    <row r="2" spans="1:13" x14ac:dyDescent="0.25">
      <c r="A2" s="2" t="s">
        <v>9</v>
      </c>
      <c r="B2" s="2" t="s">
        <v>8</v>
      </c>
      <c r="C2" s="2" t="s">
        <v>0</v>
      </c>
      <c r="D2" s="2" t="s">
        <v>2</v>
      </c>
      <c r="E2" s="2" t="s">
        <v>1</v>
      </c>
      <c r="F2" s="2" t="s">
        <v>3</v>
      </c>
      <c r="G2" s="2" t="s">
        <v>4</v>
      </c>
      <c r="H2" s="2" t="s">
        <v>7</v>
      </c>
      <c r="I2" s="3" t="s">
        <v>5</v>
      </c>
      <c r="J2" s="3" t="s">
        <v>6</v>
      </c>
      <c r="L2" s="3" t="s">
        <v>29</v>
      </c>
      <c r="M2" s="1">
        <v>3.5000000000000003E-2</v>
      </c>
    </row>
    <row r="3" spans="1:13" x14ac:dyDescent="0.25">
      <c r="A3" s="1" t="s">
        <v>10</v>
      </c>
      <c r="B3" s="4">
        <v>500000</v>
      </c>
      <c r="C3" s="1">
        <v>380</v>
      </c>
      <c r="D3" s="5">
        <f>B3/C3</f>
        <v>1315.7894736842106</v>
      </c>
      <c r="E3" s="1">
        <v>407</v>
      </c>
      <c r="F3" s="4">
        <f>D3*E3</f>
        <v>535526.31578947371</v>
      </c>
      <c r="G3" s="1">
        <f>$M$2</f>
        <v>3.5000000000000003E-2</v>
      </c>
      <c r="H3" s="4">
        <f>(F3*G3)</f>
        <v>18743.42105263158</v>
      </c>
      <c r="I3" s="4">
        <f xml:space="preserve"> F3 - H3</f>
        <v>516782.89473684214</v>
      </c>
      <c r="J3" s="5">
        <f>I3-B3</f>
        <v>16782.894736842136</v>
      </c>
    </row>
    <row r="4" spans="1:13" x14ac:dyDescent="0.25">
      <c r="A4" s="1" t="s">
        <v>11</v>
      </c>
      <c r="B4" s="4">
        <v>500000</v>
      </c>
      <c r="C4" s="1">
        <v>637</v>
      </c>
      <c r="D4" s="1">
        <f>B4/C4</f>
        <v>784.92935635792776</v>
      </c>
      <c r="E4" s="1">
        <v>915</v>
      </c>
      <c r="F4" s="4">
        <f>D4*E4</f>
        <v>718210.36106750392</v>
      </c>
      <c r="G4" s="1">
        <f t="shared" ref="G4:G6" si="0">$M$2</f>
        <v>3.5000000000000003E-2</v>
      </c>
      <c r="H4" s="4">
        <f>(F4*G4)</f>
        <v>25137.362637362639</v>
      </c>
      <c r="I4" s="4">
        <f xml:space="preserve"> F4 - H4</f>
        <v>693072.99843014125</v>
      </c>
      <c r="J4" s="5">
        <f>I4-B4</f>
        <v>193072.99843014125</v>
      </c>
    </row>
    <row r="5" spans="1:13" x14ac:dyDescent="0.25">
      <c r="A5" s="1" t="s">
        <v>12</v>
      </c>
      <c r="B5" s="4">
        <v>10000</v>
      </c>
      <c r="C5" s="1">
        <v>1580</v>
      </c>
      <c r="D5" s="1">
        <f>B5/C5</f>
        <v>6.3291139240506329</v>
      </c>
      <c r="E5" s="1">
        <v>1850</v>
      </c>
      <c r="F5" s="4">
        <f>D5*E5</f>
        <v>11708.860759493671</v>
      </c>
      <c r="G5" s="1">
        <f t="shared" si="0"/>
        <v>3.5000000000000003E-2</v>
      </c>
      <c r="H5" s="4">
        <f>(F5*G5)</f>
        <v>409.81012658227854</v>
      </c>
      <c r="I5" s="4">
        <f xml:space="preserve"> F5 - H5</f>
        <v>11299.050632911392</v>
      </c>
      <c r="J5" s="5">
        <f>I5-B5</f>
        <v>1299.0506329113923</v>
      </c>
    </row>
    <row r="6" spans="1:13" x14ac:dyDescent="0.25">
      <c r="A6" s="1" t="s">
        <v>13</v>
      </c>
      <c r="B6" s="4">
        <v>500000</v>
      </c>
      <c r="C6" s="1">
        <v>1107</v>
      </c>
      <c r="D6" s="1">
        <f>B6/C6</f>
        <v>451.67118337850047</v>
      </c>
      <c r="E6" s="1">
        <v>1437</v>
      </c>
      <c r="F6" s="4">
        <f>D6*E6</f>
        <v>649051.49051490519</v>
      </c>
      <c r="G6" s="1">
        <f t="shared" si="0"/>
        <v>3.5000000000000003E-2</v>
      </c>
      <c r="H6" s="4">
        <f>(F6*G6)</f>
        <v>22716.802168021684</v>
      </c>
      <c r="I6" s="4">
        <f xml:space="preserve"> F6 - H6</f>
        <v>626334.68834688351</v>
      </c>
      <c r="J6" s="5">
        <f>I6-B6</f>
        <v>126334.68834688351</v>
      </c>
    </row>
    <row r="7" spans="1:13" x14ac:dyDescent="0.25">
      <c r="A7" s="7"/>
      <c r="B7" s="8"/>
      <c r="C7" s="7"/>
      <c r="D7" s="7"/>
      <c r="E7" s="7"/>
      <c r="F7" s="8"/>
      <c r="G7" s="7"/>
      <c r="H7" s="8"/>
      <c r="I7" s="8"/>
      <c r="J7" s="9"/>
    </row>
    <row r="8" spans="1:13" x14ac:dyDescent="0.25">
      <c r="A8" s="7"/>
      <c r="B8" s="8"/>
      <c r="C8" s="7"/>
      <c r="D8" s="7"/>
      <c r="E8" s="7"/>
      <c r="F8" s="8"/>
      <c r="G8" s="7"/>
      <c r="H8" s="8"/>
      <c r="I8" s="8"/>
      <c r="J8" s="9"/>
    </row>
    <row r="10" spans="1:13" s="6" customFormat="1" x14ac:dyDescent="0.25">
      <c r="A10" s="6" t="s">
        <v>24</v>
      </c>
    </row>
    <row r="11" spans="1:13" x14ac:dyDescent="0.25">
      <c r="A11" s="2" t="s">
        <v>9</v>
      </c>
      <c r="B11" s="2" t="s">
        <v>25</v>
      </c>
      <c r="C11" s="2" t="s">
        <v>0</v>
      </c>
      <c r="D11" s="2" t="s">
        <v>27</v>
      </c>
      <c r="E11" s="2" t="s">
        <v>28</v>
      </c>
      <c r="F11" s="2" t="s">
        <v>26</v>
      </c>
      <c r="G11" s="2" t="s">
        <v>4</v>
      </c>
      <c r="H11" s="3" t="s">
        <v>7</v>
      </c>
      <c r="I11" s="3" t="s">
        <v>5</v>
      </c>
      <c r="J11" s="3" t="s">
        <v>6</v>
      </c>
    </row>
    <row r="12" spans="1:13" x14ac:dyDescent="0.25">
      <c r="A12" s="1" t="s">
        <v>10</v>
      </c>
      <c r="B12" s="4">
        <v>1000</v>
      </c>
      <c r="C12" s="1">
        <v>385</v>
      </c>
      <c r="D12" s="5">
        <f>B12*C12</f>
        <v>385000</v>
      </c>
      <c r="E12" s="1">
        <v>402</v>
      </c>
      <c r="F12" s="4">
        <f>B12*E12</f>
        <v>402000</v>
      </c>
      <c r="G12" s="1">
        <f>$M$2</f>
        <v>3.5000000000000003E-2</v>
      </c>
      <c r="H12" s="4">
        <f>F12*G12</f>
        <v>14070.000000000002</v>
      </c>
      <c r="I12" s="4">
        <f>F12-H12</f>
        <v>387930</v>
      </c>
      <c r="J12" s="5">
        <f>I12-D12</f>
        <v>2930</v>
      </c>
    </row>
    <row r="13" spans="1:13" x14ac:dyDescent="0.25">
      <c r="A13" s="1" t="s">
        <v>11</v>
      </c>
      <c r="B13" s="4">
        <v>100</v>
      </c>
      <c r="C13" s="1">
        <v>730</v>
      </c>
      <c r="D13" s="5">
        <f t="shared" ref="D13:D15" si="1">B13*C13</f>
        <v>73000</v>
      </c>
      <c r="E13" s="1">
        <v>760</v>
      </c>
      <c r="F13" s="4">
        <f t="shared" ref="F13:F15" si="2">B13*E13</f>
        <v>76000</v>
      </c>
      <c r="G13" s="1">
        <f t="shared" ref="G13:G18" si="3">$M$2</f>
        <v>3.5000000000000003E-2</v>
      </c>
      <c r="H13" s="4">
        <f t="shared" ref="H13:H15" si="4">F13*G13</f>
        <v>2660.0000000000005</v>
      </c>
      <c r="I13" s="4">
        <f t="shared" ref="I13:I15" si="5">F13-H13</f>
        <v>73340</v>
      </c>
      <c r="J13" s="5">
        <f>I13-D13</f>
        <v>340</v>
      </c>
    </row>
    <row r="14" spans="1:13" x14ac:dyDescent="0.25">
      <c r="A14" s="1" t="s">
        <v>30</v>
      </c>
      <c r="B14" s="4">
        <v>500</v>
      </c>
      <c r="C14" s="1">
        <v>1379</v>
      </c>
      <c r="D14" s="5">
        <f t="shared" si="1"/>
        <v>689500</v>
      </c>
      <c r="E14" s="1">
        <v>1391</v>
      </c>
      <c r="F14" s="4">
        <f t="shared" si="2"/>
        <v>695500</v>
      </c>
      <c r="G14" s="1">
        <f t="shared" si="3"/>
        <v>3.5000000000000003E-2</v>
      </c>
      <c r="H14" s="4">
        <f t="shared" si="4"/>
        <v>24342.500000000004</v>
      </c>
      <c r="I14" s="4">
        <f t="shared" si="5"/>
        <v>671157.5</v>
      </c>
      <c r="J14" s="5">
        <f t="shared" ref="J14:J15" si="6">I14-D14</f>
        <v>-18342.5</v>
      </c>
    </row>
    <row r="15" spans="1:13" x14ac:dyDescent="0.25">
      <c r="A15" s="1" t="s">
        <v>13</v>
      </c>
      <c r="B15" s="4">
        <v>100</v>
      </c>
      <c r="C15" s="1">
        <v>1334</v>
      </c>
      <c r="D15" s="5">
        <f t="shared" si="1"/>
        <v>133400</v>
      </c>
      <c r="E15" s="1">
        <v>1225</v>
      </c>
      <c r="F15" s="4">
        <f t="shared" si="2"/>
        <v>122500</v>
      </c>
      <c r="G15" s="1">
        <f t="shared" si="3"/>
        <v>3.5000000000000003E-2</v>
      </c>
      <c r="H15" s="4">
        <f t="shared" si="4"/>
        <v>4287.5</v>
      </c>
      <c r="I15" s="4">
        <f t="shared" si="5"/>
        <v>118212.5</v>
      </c>
      <c r="J15" s="5">
        <f t="shared" si="6"/>
        <v>-15187.5</v>
      </c>
    </row>
    <row r="16" spans="1:13" x14ac:dyDescent="0.25">
      <c r="A16" s="1" t="s">
        <v>12</v>
      </c>
      <c r="B16" s="4">
        <v>100</v>
      </c>
      <c r="C16" s="1">
        <v>1589</v>
      </c>
      <c r="D16" s="5">
        <f t="shared" ref="D16" si="7">B16*C16</f>
        <v>158900</v>
      </c>
      <c r="E16" s="1">
        <v>1680</v>
      </c>
      <c r="F16" s="4">
        <f t="shared" ref="F16" si="8">B16*E16</f>
        <v>168000</v>
      </c>
      <c r="G16" s="1">
        <f t="shared" si="3"/>
        <v>3.5000000000000003E-2</v>
      </c>
      <c r="H16" s="4">
        <f t="shared" ref="H16" si="9">F16*G16</f>
        <v>5880.0000000000009</v>
      </c>
      <c r="I16" s="4">
        <f t="shared" ref="I16" si="10">F16-H16</f>
        <v>162120</v>
      </c>
      <c r="J16" s="5">
        <f t="shared" ref="J16" si="11">I16-D16</f>
        <v>3220</v>
      </c>
    </row>
    <row r="17" spans="1:10" x14ac:dyDescent="0.25">
      <c r="A17" s="1" t="s">
        <v>46</v>
      </c>
      <c r="B17" s="4">
        <v>30</v>
      </c>
      <c r="C17" s="1">
        <v>18000</v>
      </c>
      <c r="D17" s="5">
        <f t="shared" ref="D17:D18" si="12">B17*C17</f>
        <v>540000</v>
      </c>
      <c r="E17" s="1">
        <v>19990</v>
      </c>
      <c r="F17" s="4">
        <f t="shared" ref="F17:F18" si="13">B17*E17</f>
        <v>599700</v>
      </c>
      <c r="G17" s="1">
        <f t="shared" si="3"/>
        <v>3.5000000000000003E-2</v>
      </c>
      <c r="H17" s="4">
        <f t="shared" ref="H17:H18" si="14">F17*G17</f>
        <v>20989.500000000004</v>
      </c>
      <c r="I17" s="4">
        <f t="shared" ref="I17:I18" si="15">F17-H17</f>
        <v>578710.5</v>
      </c>
      <c r="J17" s="5">
        <f t="shared" ref="J17:J18" si="16">I17-D17</f>
        <v>38710.5</v>
      </c>
    </row>
    <row r="18" spans="1:10" x14ac:dyDescent="0.25">
      <c r="A18" s="1" t="s">
        <v>47</v>
      </c>
      <c r="B18" s="4">
        <v>50</v>
      </c>
      <c r="C18" s="1">
        <v>3500</v>
      </c>
      <c r="D18" s="5">
        <f t="shared" si="12"/>
        <v>175000</v>
      </c>
      <c r="E18" s="1">
        <v>4500</v>
      </c>
      <c r="F18" s="4">
        <f t="shared" si="13"/>
        <v>225000</v>
      </c>
      <c r="G18" s="1">
        <f t="shared" si="3"/>
        <v>3.5000000000000003E-2</v>
      </c>
      <c r="H18" s="4">
        <f t="shared" si="14"/>
        <v>7875.0000000000009</v>
      </c>
      <c r="I18" s="4">
        <f t="shared" si="15"/>
        <v>217125</v>
      </c>
      <c r="J18" s="5">
        <f t="shared" si="16"/>
        <v>42125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18" sqref="D18"/>
    </sheetView>
  </sheetViews>
  <sheetFormatPr baseColWidth="10" defaultRowHeight="15" x14ac:dyDescent="0.25"/>
  <cols>
    <col min="6" max="7" width="14.140625" bestFit="1" customWidth="1"/>
  </cols>
  <sheetData>
    <row r="1" spans="1:9" x14ac:dyDescent="0.25">
      <c r="A1" s="12" t="s">
        <v>39</v>
      </c>
      <c r="B1" s="2" t="s">
        <v>38</v>
      </c>
      <c r="C1" s="2" t="s">
        <v>17</v>
      </c>
      <c r="D1" s="2" t="s">
        <v>18</v>
      </c>
      <c r="E1" s="2" t="s">
        <v>16</v>
      </c>
      <c r="F1" s="2" t="s">
        <v>19</v>
      </c>
      <c r="G1" s="2"/>
    </row>
    <row r="2" spans="1:9" x14ac:dyDescent="0.25">
      <c r="A2" s="15" t="s">
        <v>40</v>
      </c>
      <c r="B2" s="2" t="s">
        <v>14</v>
      </c>
      <c r="C2" s="1">
        <v>215000</v>
      </c>
      <c r="D2" s="1">
        <v>15</v>
      </c>
      <c r="E2" s="1">
        <v>1015</v>
      </c>
      <c r="F2" s="1">
        <f>C2*D2*12</f>
        <v>38700000</v>
      </c>
      <c r="G2" s="1"/>
    </row>
    <row r="3" spans="1:9" x14ac:dyDescent="0.25">
      <c r="A3" s="15"/>
      <c r="B3" s="2" t="s">
        <v>15</v>
      </c>
      <c r="C3" s="1">
        <v>276000</v>
      </c>
      <c r="D3" s="1">
        <v>10</v>
      </c>
      <c r="E3" s="1">
        <v>1015</v>
      </c>
      <c r="F3" s="1">
        <f>C3*D3*12</f>
        <v>33120000</v>
      </c>
      <c r="G3" s="1">
        <f>F4/5</f>
        <v>1116000</v>
      </c>
    </row>
    <row r="4" spans="1:9" x14ac:dyDescent="0.25">
      <c r="A4" s="1"/>
      <c r="B4" s="1"/>
      <c r="C4" s="1"/>
      <c r="D4" s="1"/>
      <c r="E4" s="2" t="s">
        <v>41</v>
      </c>
      <c r="F4" s="1">
        <f>F2-F3</f>
        <v>5580000</v>
      </c>
      <c r="G4" s="1">
        <f>G3/12</f>
        <v>93000</v>
      </c>
    </row>
    <row r="6" spans="1:9" x14ac:dyDescent="0.25">
      <c r="B6" t="s">
        <v>20</v>
      </c>
      <c r="C6" t="s">
        <v>19</v>
      </c>
      <c r="D6" t="s">
        <v>21</v>
      </c>
      <c r="E6" t="s">
        <v>22</v>
      </c>
    </row>
    <row r="7" spans="1:9" x14ac:dyDescent="0.25">
      <c r="B7">
        <v>54</v>
      </c>
      <c r="C7">
        <v>240</v>
      </c>
      <c r="D7">
        <f>C7-B7</f>
        <v>186</v>
      </c>
      <c r="E7">
        <f>D7/12</f>
        <v>15.5</v>
      </c>
    </row>
    <row r="10" spans="1:9" x14ac:dyDescent="0.25">
      <c r="A10" s="13" t="s">
        <v>39</v>
      </c>
      <c r="B10" s="13" t="s">
        <v>38</v>
      </c>
      <c r="C10" s="13" t="s">
        <v>17</v>
      </c>
      <c r="D10" s="13" t="s">
        <v>18</v>
      </c>
      <c r="E10" s="13" t="s">
        <v>16</v>
      </c>
      <c r="F10" s="13" t="s">
        <v>19</v>
      </c>
    </row>
    <row r="11" spans="1:9" x14ac:dyDescent="0.25">
      <c r="A11" s="16" t="s">
        <v>43</v>
      </c>
      <c r="B11" s="2" t="s">
        <v>14</v>
      </c>
      <c r="C11" s="1">
        <v>224000</v>
      </c>
      <c r="D11" s="1">
        <v>8</v>
      </c>
      <c r="E11" s="5">
        <f>F11/B$15</f>
        <v>766.22127204703372</v>
      </c>
      <c r="F11" s="4">
        <f>C11*12*D11</f>
        <v>21504000</v>
      </c>
    </row>
    <row r="12" spans="1:9" x14ac:dyDescent="0.25">
      <c r="A12" s="17"/>
      <c r="B12" s="2" t="s">
        <v>15</v>
      </c>
      <c r="C12" s="1">
        <v>210000</v>
      </c>
      <c r="D12" s="1">
        <v>8</v>
      </c>
      <c r="E12" s="5">
        <f>F12/B$15</f>
        <v>718.33244254409408</v>
      </c>
      <c r="F12" s="4">
        <f>C12*12*D12</f>
        <v>20160000</v>
      </c>
      <c r="G12" s="13" t="s">
        <v>45</v>
      </c>
    </row>
    <row r="13" spans="1:9" x14ac:dyDescent="0.25">
      <c r="A13" s="18"/>
      <c r="B13" s="2" t="s">
        <v>44</v>
      </c>
      <c r="C13" s="1">
        <v>265217</v>
      </c>
      <c r="D13" s="1">
        <v>6</v>
      </c>
      <c r="E13" s="5">
        <f>F13/B$15</f>
        <v>680.40705505077494</v>
      </c>
      <c r="F13" s="4">
        <f>C13*12*D13</f>
        <v>19095624</v>
      </c>
      <c r="G13" s="4">
        <f>C13*D12*12</f>
        <v>25460832</v>
      </c>
      <c r="H13">
        <f>B15*0.14</f>
        <v>3929.1000000000004</v>
      </c>
      <c r="I13">
        <f>H13*12</f>
        <v>47149.200000000004</v>
      </c>
    </row>
    <row r="14" spans="1:9" x14ac:dyDescent="0.25">
      <c r="A14" s="1"/>
      <c r="B14" s="1"/>
      <c r="C14" s="1"/>
      <c r="D14" s="1"/>
      <c r="E14" s="2" t="s">
        <v>41</v>
      </c>
      <c r="F14" s="5">
        <f>F11-F13</f>
        <v>2408376</v>
      </c>
      <c r="G14" s="14">
        <f>G13-F11</f>
        <v>3956832</v>
      </c>
      <c r="I14">
        <f>I13*6</f>
        <v>282895.2</v>
      </c>
    </row>
    <row r="15" spans="1:9" x14ac:dyDescent="0.25">
      <c r="A15" s="2" t="s">
        <v>42</v>
      </c>
      <c r="B15" s="1">
        <v>28065</v>
      </c>
    </row>
  </sheetData>
  <mergeCells count="2">
    <mergeCell ref="A2:A3"/>
    <mergeCell ref="A11:A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A4" sqref="A4"/>
    </sheetView>
  </sheetViews>
  <sheetFormatPr baseColWidth="10" defaultRowHeight="15" x14ac:dyDescent="0.25"/>
  <cols>
    <col min="1" max="1" width="14.140625" style="11" bestFit="1" customWidth="1"/>
    <col min="2" max="2" width="14.7109375" bestFit="1" customWidth="1"/>
    <col min="3" max="3" width="18.28515625" bestFit="1" customWidth="1"/>
    <col min="4" max="4" width="15.5703125" bestFit="1" customWidth="1"/>
    <col min="5" max="5" width="16.7109375" bestFit="1" customWidth="1"/>
    <col min="6" max="6" width="12.85546875" bestFit="1" customWidth="1"/>
    <col min="7" max="7" width="16.7109375" style="11" bestFit="1" customWidth="1"/>
  </cols>
  <sheetData>
    <row r="2" spans="1:7" x14ac:dyDescent="0.25">
      <c r="A2" s="10" t="s">
        <v>33</v>
      </c>
      <c r="B2" s="2" t="s">
        <v>31</v>
      </c>
      <c r="C2" s="2" t="s">
        <v>34</v>
      </c>
      <c r="D2" s="2" t="s">
        <v>32</v>
      </c>
      <c r="E2" s="2" t="s">
        <v>35</v>
      </c>
      <c r="F2" s="2" t="s">
        <v>36</v>
      </c>
      <c r="G2" s="10" t="s">
        <v>37</v>
      </c>
    </row>
    <row r="3" spans="1:7" x14ac:dyDescent="0.25">
      <c r="A3" s="4">
        <v>500000</v>
      </c>
      <c r="B3" s="1">
        <v>677</v>
      </c>
      <c r="C3" s="1">
        <f>A3/B3</f>
        <v>738.55243722304283</v>
      </c>
      <c r="D3" s="1">
        <v>721</v>
      </c>
      <c r="E3" s="5">
        <f>A3/D3</f>
        <v>693.4812760055479</v>
      </c>
      <c r="F3" s="1">
        <f>C3-E3</f>
        <v>45.071161217494932</v>
      </c>
      <c r="G3" s="4">
        <f>F3*D3</f>
        <v>32496.307237813846</v>
      </c>
    </row>
    <row r="4" spans="1:7" x14ac:dyDescent="0.25">
      <c r="A4" s="4"/>
      <c r="B4" s="1"/>
      <c r="C4" s="1"/>
      <c r="D4" s="1"/>
      <c r="E4" s="1"/>
      <c r="F4" s="1"/>
      <c r="G4" s="4"/>
    </row>
    <row r="5" spans="1:7" x14ac:dyDescent="0.25">
      <c r="A5" s="4"/>
      <c r="B5" s="1"/>
      <c r="C5" s="1"/>
      <c r="D5" s="1"/>
      <c r="E5" s="1"/>
      <c r="F5" s="1"/>
      <c r="G5" s="4"/>
    </row>
    <row r="6" spans="1:7" x14ac:dyDescent="0.25">
      <c r="A6" s="4"/>
      <c r="B6" s="1"/>
      <c r="C6" s="1"/>
      <c r="D6" s="1"/>
      <c r="E6" s="1"/>
      <c r="F6" s="1"/>
      <c r="G6" s="4"/>
    </row>
    <row r="7" spans="1:7" x14ac:dyDescent="0.25">
      <c r="A7" s="4"/>
      <c r="B7" s="1"/>
      <c r="C7" s="1"/>
      <c r="D7" s="1"/>
      <c r="E7" s="1"/>
      <c r="F7" s="1"/>
      <c r="G7" s="4"/>
    </row>
    <row r="8" spans="1:7" x14ac:dyDescent="0.25">
      <c r="A8" s="4"/>
      <c r="B8" s="1"/>
      <c r="C8" s="1"/>
      <c r="D8" s="1"/>
      <c r="E8" s="1"/>
      <c r="F8" s="1"/>
      <c r="G8" s="4"/>
    </row>
    <row r="9" spans="1:7" x14ac:dyDescent="0.25">
      <c r="A9" s="4"/>
      <c r="B9" s="1"/>
      <c r="C9" s="1"/>
      <c r="D9" s="1"/>
      <c r="E9" s="1"/>
      <c r="F9" s="1"/>
      <c r="G9" s="4"/>
    </row>
    <row r="10" spans="1:7" x14ac:dyDescent="0.25">
      <c r="A10" s="4"/>
      <c r="B10" s="1"/>
      <c r="C10" s="1"/>
      <c r="D10" s="1"/>
      <c r="E10" s="1"/>
      <c r="F10" s="1"/>
      <c r="G10" s="4"/>
    </row>
    <row r="11" spans="1:7" x14ac:dyDescent="0.25">
      <c r="A11" s="4"/>
      <c r="B11" s="1"/>
      <c r="C11" s="1"/>
      <c r="D11" s="1"/>
      <c r="E11" s="1"/>
      <c r="F11" s="1"/>
      <c r="G11" s="4"/>
    </row>
    <row r="12" spans="1:7" x14ac:dyDescent="0.25">
      <c r="A12" s="4"/>
      <c r="B12" s="1"/>
      <c r="C12" s="1"/>
      <c r="D12" s="1"/>
      <c r="E12" s="1"/>
      <c r="F12" s="1"/>
      <c r="G12" s="4"/>
    </row>
    <row r="13" spans="1:7" x14ac:dyDescent="0.25">
      <c r="A13" s="4"/>
      <c r="B13" s="1"/>
      <c r="C13" s="1"/>
      <c r="D13" s="1"/>
      <c r="E13" s="1"/>
      <c r="F13" s="1"/>
      <c r="G13" s="4"/>
    </row>
    <row r="14" spans="1:7" x14ac:dyDescent="0.25">
      <c r="A14" s="4"/>
      <c r="B14" s="1"/>
      <c r="C14" s="1"/>
      <c r="D14" s="1"/>
      <c r="E14" s="1"/>
      <c r="F14" s="1"/>
      <c r="G14" s="4"/>
    </row>
    <row r="15" spans="1:7" x14ac:dyDescent="0.25">
      <c r="A15" s="4"/>
      <c r="B15" s="1"/>
      <c r="C15" s="1"/>
      <c r="D15" s="1"/>
      <c r="E15" s="1"/>
      <c r="F15" s="1"/>
      <c r="G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ACC</vt:lpstr>
      <vt:lpstr>Hipo</vt:lpstr>
      <vt:lpstr>Dolar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Gustavo Briones Herrera</dc:creator>
  <cp:lastModifiedBy>Rafael Gustavo Briones Herrera</cp:lastModifiedBy>
  <dcterms:created xsi:type="dcterms:W3CDTF">2019-07-09T19:15:59Z</dcterms:created>
  <dcterms:modified xsi:type="dcterms:W3CDTF">2020-01-08T14:42:02Z</dcterms:modified>
</cp:coreProperties>
</file>