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hosseinjashnsaz/NeuertLab/Dropbox (VU Basic Sciences)/Shared Files/GeneratePumpProfiles/t2_150mM_600uL_mMmin-fixed_Rama/t2_686.8286min_0.15M_test/"/>
    </mc:Choice>
  </mc:AlternateContent>
  <xr:revisionPtr revIDLastSave="0" documentId="13_ncr:1_{1A555DFA-8D15-384D-B80A-23C875073869}" xr6:coauthVersionLast="45" xr6:coauthVersionMax="45" xr10:uidLastSave="{00000000-0000-0000-0000-000000000000}"/>
  <workbookProtection workbookPassword="E07E" lockStructure="1"/>
  <bookViews>
    <workbookView xWindow="3660" yWindow="540" windowWidth="28800" windowHeight="19700" tabRatio="296" xr2:uid="{00000000-000D-0000-FFFF-FFFF00000000}"/>
  </bookViews>
  <sheets>
    <sheet name="r_in_60m" sheetId="2" r:id="rId1"/>
    <sheet name="I_25m_3M" sheetId="3" r:id="rId2"/>
  </sheets>
  <definedNames>
    <definedName name="Air_Tite">r_in_60m!$BY$6:$BY$9</definedName>
    <definedName name="Becton_Dickinson">r_in_60m!$BG$6:$BG$12</definedName>
    <definedName name="Cadence">r_in_60m!$BN$6:$BN$12</definedName>
    <definedName name="cmd">r_in_60m!$W$10</definedName>
    <definedName name="Commands">r_in_60m!$AP$9:$AP$36</definedName>
    <definedName name="corner">r_in_60m!$D$10</definedName>
    <definedName name="count1_99">r_in_60m!$BB$15</definedName>
    <definedName name="d">r_in_60m!$AL$10</definedName>
    <definedName name="dcmd">r_in_60m!$AV$9:$AV$19</definedName>
    <definedName name="diameters">r_in_60m!$BG$27</definedName>
    <definedName name="dir">r_in_60m!$L$10</definedName>
    <definedName name="Direction">r_in_60m!$AW$9:$AW$12</definedName>
    <definedName name="dmax">r_in_60m!$AS$9:$AS$36</definedName>
    <definedName name="dmin">r_in_60m!$AR$9:$AR$36</definedName>
    <definedName name="drcmd">r_in_60m!$AX$9:$AX$12</definedName>
    <definedName name="dt">r_in_60m!$AK$10</definedName>
    <definedName name="dtype">r_in_60m!$AQ$9:$AQ$37</definedName>
    <definedName name="Functions">r_in_60m!$AO$9:$AO$30</definedName>
    <definedName name="Hamilton_Microliter">r_in_60m!$BL$6:$BL$9</definedName>
    <definedName name="HSW_Norm_Ject">r_in_60m!$BJ$6:$BJ$12</definedName>
    <definedName name="j">r_in_60m!$AN$10</definedName>
    <definedName name="logic">r_in_60m!$BB$16</definedName>
    <definedName name="Max_Phase">r_in_60m!$AU$2</definedName>
    <definedName name="Mono_Ject">r_in_60m!$BH$6:$BH$12</definedName>
    <definedName name="nodata">r_in_60m!$BB$18</definedName>
    <definedName name="notused">r_in_60m!$BB$19</definedName>
    <definedName name="number0_99">r_in_60m!$BB$14</definedName>
    <definedName name="pdir">r_in_60m!$U$33</definedName>
    <definedName name="phase">r_in_60m!$D$10</definedName>
    <definedName name="phasenum">r_in_60m!$BB$13</definedName>
    <definedName name="pname">r_in_60m!$O$35</definedName>
    <definedName name="Poulten_Graf">r_in_60m!$BK$6:$BK$14</definedName>
    <definedName name="pparam">r_in_60m!$U$32</definedName>
    <definedName name="ppath">r_in_60m!$N$32</definedName>
    <definedName name="Rate">r_in_60m!$AA$10</definedName>
    <definedName name="ratenovol">r_in_60m!$BB$12</definedName>
    <definedName name="rateonly">r_in_60m!$BB$9</definedName>
    <definedName name="ratetime">r_in_60m!$BB$10</definedName>
    <definedName name="rateunits">r_in_60m!$BB$11</definedName>
    <definedName name="SGE">r_in_60m!$BM$6:$BM$21</definedName>
    <definedName name="Steel">r_in_60m!$BO$6:$BO$11</definedName>
    <definedName name="Syringe_Makes">r_in_60m!$BG$4:$BT$4</definedName>
    <definedName name="T">r_in_60m!$Z$10</definedName>
    <definedName name="Terumo">r_in_60m!$BI$6:$BI$12</definedName>
    <definedName name="Time">r_in_60m!#REF!</definedName>
    <definedName name="trgcmd">r_in_60m!$BA$9:$BA$22</definedName>
    <definedName name="trigger">r_in_60m!$AY$9:$AY$22</definedName>
    <definedName name="Triggerfunct">r_in_60m!$BB$17</definedName>
    <definedName name="U">r_in_60m!$Y$10</definedName>
    <definedName name="ucmd">r_in_60m!$AV$23:$AV$29</definedName>
    <definedName name="umult">r_in_60m!$AW$23:$AW$29</definedName>
    <definedName name="Units">r_in_60m!$AU$23:$AU$29</definedName>
    <definedName name="value">r_in_60m!$F$10</definedName>
    <definedName name="Volume">r_in_60m!$AD$10</definedName>
    <definedName name="vu">r_in_60m!$AR$38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124" i="2" l="1"/>
  <c r="Z124" i="2"/>
  <c r="AT38" i="2"/>
  <c r="AU24" i="2" a="1"/>
  <c r="AU28" i="2"/>
  <c r="AU25" i="2"/>
  <c r="AU26" i="2"/>
  <c r="AU27" i="2"/>
  <c r="AG7" i="2"/>
  <c r="V53" i="2"/>
  <c r="V52" i="2"/>
  <c r="W52" i="2"/>
  <c r="V51" i="2"/>
  <c r="W51" i="2"/>
  <c r="V50" i="2"/>
  <c r="W50" i="2"/>
  <c r="V49" i="2"/>
  <c r="W49" i="2"/>
  <c r="V48" i="2"/>
  <c r="W48" i="2"/>
  <c r="V47" i="2"/>
  <c r="W47" i="2"/>
  <c r="V46" i="2"/>
  <c r="W46" i="2"/>
  <c r="V45" i="2"/>
  <c r="W45" i="2"/>
  <c r="V44" i="2"/>
  <c r="W44" i="2"/>
  <c r="V43" i="2"/>
  <c r="W43" i="2"/>
  <c r="V42" i="2"/>
  <c r="W42" i="2"/>
  <c r="V41" i="2"/>
  <c r="W41" i="2"/>
  <c r="V40" i="2"/>
  <c r="W40" i="2"/>
  <c r="V39" i="2"/>
  <c r="W39" i="2"/>
  <c r="V38" i="2"/>
  <c r="W38" i="2"/>
  <c r="V37" i="2"/>
  <c r="W37" i="2"/>
  <c r="V36" i="2"/>
  <c r="W36" i="2"/>
  <c r="V35" i="2"/>
  <c r="W35" i="2"/>
  <c r="V34" i="2"/>
  <c r="W34" i="2"/>
  <c r="V33" i="2"/>
  <c r="W33" i="2"/>
  <c r="V32" i="2"/>
  <c r="W32" i="2"/>
  <c r="V31" i="2"/>
  <c r="W31" i="2"/>
  <c r="V30" i="2"/>
  <c r="W30" i="2"/>
  <c r="V29" i="2"/>
  <c r="W29" i="2"/>
  <c r="V28" i="2"/>
  <c r="W28" i="2"/>
  <c r="V27" i="2"/>
  <c r="W27" i="2"/>
  <c r="V26" i="2"/>
  <c r="W26" i="2"/>
  <c r="V25" i="2"/>
  <c r="W25" i="2"/>
  <c r="V24" i="2"/>
  <c r="W24" i="2"/>
  <c r="V23" i="2"/>
  <c r="W23" i="2"/>
  <c r="V22" i="2"/>
  <c r="W22" i="2"/>
  <c r="V21" i="2"/>
  <c r="W21" i="2"/>
  <c r="V20" i="2"/>
  <c r="W20" i="2"/>
  <c r="V19" i="2"/>
  <c r="W19" i="2"/>
  <c r="V18" i="2"/>
  <c r="W18" i="2"/>
  <c r="V17" i="2"/>
  <c r="W17" i="2"/>
  <c r="V16" i="2"/>
  <c r="W16" i="2"/>
  <c r="V15" i="2"/>
  <c r="W15" i="2"/>
  <c r="V14" i="2"/>
  <c r="W14" i="2"/>
  <c r="V13" i="2"/>
  <c r="W13" i="2"/>
  <c r="V12" i="2"/>
  <c r="W12" i="2"/>
  <c r="D11" i="2"/>
  <c r="D12" i="2"/>
  <c r="D13" i="2"/>
  <c r="D14" i="2"/>
  <c r="D15" i="2"/>
  <c r="D16" i="2"/>
  <c r="AV24" i="2" a="1"/>
  <c r="AV27" i="2"/>
  <c r="D273" i="3"/>
  <c r="AK53" i="2"/>
  <c r="AL53" i="2"/>
  <c r="V54" i="2"/>
  <c r="W54" i="2"/>
  <c r="H276" i="3"/>
  <c r="Z54" i="2"/>
  <c r="A278" i="3"/>
  <c r="D279" i="3"/>
  <c r="AK54" i="2"/>
  <c r="AL54" i="2"/>
  <c r="V55" i="2"/>
  <c r="D285" i="3"/>
  <c r="AK55" i="2"/>
  <c r="AL55" i="2"/>
  <c r="V56" i="2"/>
  <c r="W56" i="2"/>
  <c r="H288" i="3"/>
  <c r="A289" i="3"/>
  <c r="Z56" i="2"/>
  <c r="A290" i="3"/>
  <c r="D291" i="3"/>
  <c r="AK56" i="2"/>
  <c r="AL56" i="2"/>
  <c r="V57" i="2"/>
  <c r="Z57" i="2"/>
  <c r="A296" i="3"/>
  <c r="W57" i="2"/>
  <c r="D297" i="3"/>
  <c r="AK57" i="2"/>
  <c r="AL57" i="2"/>
  <c r="V58" i="2"/>
  <c r="W58" i="2"/>
  <c r="H300" i="3"/>
  <c r="A301" i="3"/>
  <c r="Z58" i="2"/>
  <c r="A302" i="3"/>
  <c r="D303" i="3"/>
  <c r="AK58" i="2"/>
  <c r="AL58" i="2"/>
  <c r="V59" i="2"/>
  <c r="Z59" i="2"/>
  <c r="A308" i="3"/>
  <c r="W59" i="2"/>
  <c r="D309" i="3"/>
  <c r="AK59" i="2"/>
  <c r="AL59" i="2"/>
  <c r="V60" i="2"/>
  <c r="W60" i="2"/>
  <c r="H312" i="3"/>
  <c r="A313" i="3"/>
  <c r="Z60" i="2"/>
  <c r="A314" i="3"/>
  <c r="D315" i="3"/>
  <c r="AK60" i="2"/>
  <c r="AL60" i="2"/>
  <c r="V61" i="2"/>
  <c r="W61" i="2"/>
  <c r="H318" i="3"/>
  <c r="A318" i="3"/>
  <c r="Z61" i="2"/>
  <c r="A320" i="3"/>
  <c r="D321" i="3"/>
  <c r="AK61" i="2"/>
  <c r="AL61" i="2"/>
  <c r="V62" i="2"/>
  <c r="Z62" i="2"/>
  <c r="D327" i="3"/>
  <c r="AK62" i="2"/>
  <c r="AL62" i="2"/>
  <c r="V63" i="2"/>
  <c r="W63" i="2"/>
  <c r="H330" i="3"/>
  <c r="Z63" i="2"/>
  <c r="A332" i="3"/>
  <c r="D333" i="3"/>
  <c r="AK63" i="2"/>
  <c r="AL63" i="2"/>
  <c r="V64" i="2"/>
  <c r="D339" i="3"/>
  <c r="AK64" i="2"/>
  <c r="AL64" i="2"/>
  <c r="V65" i="2"/>
  <c r="W65" i="2"/>
  <c r="H342" i="3"/>
  <c r="A342" i="3"/>
  <c r="Z65" i="2"/>
  <c r="D345" i="3"/>
  <c r="AK65" i="2"/>
  <c r="AL65" i="2"/>
  <c r="V66" i="2"/>
  <c r="D351" i="3"/>
  <c r="AK66" i="2"/>
  <c r="AL66" i="2"/>
  <c r="V67" i="2"/>
  <c r="W67" i="2"/>
  <c r="Z67" i="2"/>
  <c r="D357" i="3"/>
  <c r="AK67" i="2"/>
  <c r="AL67" i="2"/>
  <c r="V68" i="2"/>
  <c r="D363" i="3"/>
  <c r="AK68" i="2"/>
  <c r="AL68" i="2"/>
  <c r="V69" i="2"/>
  <c r="W69" i="2"/>
  <c r="H366" i="3"/>
  <c r="A366" i="3"/>
  <c r="A370" i="3"/>
  <c r="Z69" i="2"/>
  <c r="D369" i="3"/>
  <c r="AK69" i="2"/>
  <c r="AL69" i="2"/>
  <c r="V70" i="2"/>
  <c r="D375" i="3"/>
  <c r="AK70" i="2"/>
  <c r="AL70" i="2"/>
  <c r="V71" i="2"/>
  <c r="W71" i="2"/>
  <c r="H378" i="3"/>
  <c r="B379" i="3"/>
  <c r="Z71" i="2"/>
  <c r="D381" i="3"/>
  <c r="AK71" i="2"/>
  <c r="AL71" i="2"/>
  <c r="V72" i="2"/>
  <c r="D387" i="3"/>
  <c r="AK72" i="2"/>
  <c r="AL72" i="2"/>
  <c r="V73" i="2"/>
  <c r="W73" i="2"/>
  <c r="H390" i="3"/>
  <c r="A390" i="3"/>
  <c r="Z73" i="2"/>
  <c r="D393" i="3"/>
  <c r="AK73" i="2"/>
  <c r="AL73" i="2"/>
  <c r="V74" i="2"/>
  <c r="D399" i="3"/>
  <c r="AK74" i="2"/>
  <c r="AL74" i="2"/>
  <c r="V75" i="2"/>
  <c r="Z75" i="2"/>
  <c r="W75" i="2"/>
  <c r="D405" i="3"/>
  <c r="AK75" i="2"/>
  <c r="AL75" i="2"/>
  <c r="V76" i="2"/>
  <c r="W76" i="2"/>
  <c r="H408" i="3"/>
  <c r="Z76" i="2"/>
  <c r="A410" i="3"/>
  <c r="D411" i="3"/>
  <c r="AK76" i="2"/>
  <c r="AL76" i="2"/>
  <c r="V77" i="2"/>
  <c r="Z77" i="2"/>
  <c r="W77" i="2"/>
  <c r="H414" i="3"/>
  <c r="A414" i="3"/>
  <c r="A418" i="3"/>
  <c r="D417" i="3"/>
  <c r="AK77" i="2"/>
  <c r="AL77" i="2"/>
  <c r="V78" i="2"/>
  <c r="W78" i="2"/>
  <c r="H420" i="3"/>
  <c r="Z78" i="2"/>
  <c r="A422" i="3"/>
  <c r="D423" i="3"/>
  <c r="AK78" i="2"/>
  <c r="AL78" i="2"/>
  <c r="V79" i="2"/>
  <c r="D429" i="3"/>
  <c r="AK79" i="2"/>
  <c r="AL79" i="2"/>
  <c r="V80" i="2"/>
  <c r="W80" i="2"/>
  <c r="Z80" i="2"/>
  <c r="A434" i="3"/>
  <c r="D435" i="3"/>
  <c r="AK80" i="2"/>
  <c r="AL80" i="2"/>
  <c r="V81" i="2"/>
  <c r="Z81" i="2"/>
  <c r="D441" i="3"/>
  <c r="AK81" i="2"/>
  <c r="AL81" i="2"/>
  <c r="V82" i="2"/>
  <c r="W82" i="2"/>
  <c r="Z82" i="2"/>
  <c r="A446" i="3"/>
  <c r="D447" i="3"/>
  <c r="AK82" i="2"/>
  <c r="AL82" i="2"/>
  <c r="V83" i="2"/>
  <c r="D453" i="3"/>
  <c r="AK83" i="2"/>
  <c r="AL83" i="2"/>
  <c r="V84" i="2"/>
  <c r="W84" i="2"/>
  <c r="H456" i="3"/>
  <c r="Z84" i="2"/>
  <c r="A458" i="3"/>
  <c r="D459" i="3"/>
  <c r="AK84" i="2"/>
  <c r="AL84" i="2"/>
  <c r="V85" i="2"/>
  <c r="D465" i="3"/>
  <c r="AK85" i="2"/>
  <c r="AL85" i="2"/>
  <c r="V86" i="2"/>
  <c r="W86" i="2"/>
  <c r="H468" i="3"/>
  <c r="A469" i="3"/>
  <c r="Z86" i="2"/>
  <c r="A470" i="3"/>
  <c r="D471" i="3"/>
  <c r="AK86" i="2"/>
  <c r="AL86" i="2"/>
  <c r="V87" i="2"/>
  <c r="D477" i="3"/>
  <c r="AK87" i="2"/>
  <c r="AL87" i="2"/>
  <c r="V88" i="2"/>
  <c r="W88" i="2"/>
  <c r="H480" i="3"/>
  <c r="B481" i="3"/>
  <c r="Z88" i="2"/>
  <c r="A482" i="3"/>
  <c r="D483" i="3"/>
  <c r="AK88" i="2"/>
  <c r="AL88" i="2"/>
  <c r="V89" i="2"/>
  <c r="D489" i="3"/>
  <c r="AK89" i="2"/>
  <c r="AL89" i="2"/>
  <c r="V90" i="2"/>
  <c r="W90" i="2"/>
  <c r="H492" i="3"/>
  <c r="Z90" i="2"/>
  <c r="D495" i="3"/>
  <c r="AK90" i="2"/>
  <c r="AL90" i="2"/>
  <c r="V91" i="2"/>
  <c r="D501" i="3"/>
  <c r="AK91" i="2"/>
  <c r="AL91" i="2"/>
  <c r="V92" i="2"/>
  <c r="Z92" i="2"/>
  <c r="W92" i="2"/>
  <c r="H504" i="3"/>
  <c r="D507" i="3"/>
  <c r="AK92" i="2"/>
  <c r="AL92" i="2"/>
  <c r="V93" i="2"/>
  <c r="W93" i="2"/>
  <c r="H510" i="3"/>
  <c r="A510" i="3"/>
  <c r="A514" i="3"/>
  <c r="B514" i="3"/>
  <c r="Z93" i="2"/>
  <c r="A512" i="3"/>
  <c r="D513" i="3"/>
  <c r="AK93" i="2"/>
  <c r="AL93" i="2"/>
  <c r="V94" i="2"/>
  <c r="Z94" i="2"/>
  <c r="W94" i="2"/>
  <c r="H516" i="3"/>
  <c r="D519" i="3"/>
  <c r="AK94" i="2"/>
  <c r="AL94" i="2"/>
  <c r="V95" i="2"/>
  <c r="W95" i="2"/>
  <c r="H522" i="3"/>
  <c r="A522" i="3"/>
  <c r="A526" i="3"/>
  <c r="Z95" i="2"/>
  <c r="A524" i="3"/>
  <c r="D525" i="3"/>
  <c r="AK95" i="2"/>
  <c r="AL95" i="2"/>
  <c r="V96" i="2"/>
  <c r="Z96" i="2"/>
  <c r="W96" i="2"/>
  <c r="H528" i="3"/>
  <c r="A528" i="3"/>
  <c r="D531" i="3"/>
  <c r="AK96" i="2"/>
  <c r="AL96" i="2"/>
  <c r="V97" i="2"/>
  <c r="W97" i="2"/>
  <c r="H534" i="3"/>
  <c r="B535" i="3"/>
  <c r="Z97" i="2"/>
  <c r="A536" i="3"/>
  <c r="D537" i="3"/>
  <c r="AK97" i="2"/>
  <c r="AL97" i="2"/>
  <c r="V98" i="2"/>
  <c r="Z98" i="2"/>
  <c r="W98" i="2"/>
  <c r="H540" i="3"/>
  <c r="A540" i="3"/>
  <c r="A544" i="3"/>
  <c r="B544" i="3"/>
  <c r="D543" i="3"/>
  <c r="AK98" i="2"/>
  <c r="AL98" i="2"/>
  <c r="V99" i="2"/>
  <c r="W99" i="2"/>
  <c r="Z99" i="2"/>
  <c r="A548" i="3"/>
  <c r="D549" i="3"/>
  <c r="AK99" i="2"/>
  <c r="AL99" i="2"/>
  <c r="V100" i="2"/>
  <c r="D555" i="3"/>
  <c r="AK100" i="2"/>
  <c r="AL100" i="2"/>
  <c r="V101" i="2"/>
  <c r="W101" i="2"/>
  <c r="Z101" i="2"/>
  <c r="A560" i="3"/>
  <c r="D561" i="3"/>
  <c r="AK101" i="2"/>
  <c r="AL101" i="2"/>
  <c r="V102" i="2"/>
  <c r="Z102" i="2"/>
  <c r="A566" i="3"/>
  <c r="W102" i="2"/>
  <c r="H564" i="3"/>
  <c r="A564" i="3"/>
  <c r="A568" i="3"/>
  <c r="B568" i="3"/>
  <c r="D567" i="3"/>
  <c r="AK102" i="2"/>
  <c r="AL102" i="2"/>
  <c r="V103" i="2"/>
  <c r="W103" i="2"/>
  <c r="H570" i="3"/>
  <c r="A571" i="3"/>
  <c r="Z103" i="2"/>
  <c r="D573" i="3"/>
  <c r="AK103" i="2"/>
  <c r="AL103" i="2"/>
  <c r="V104" i="2"/>
  <c r="Z104" i="2"/>
  <c r="A578" i="3"/>
  <c r="W104" i="2"/>
  <c r="H576" i="3"/>
  <c r="B577" i="3"/>
  <c r="D579" i="3"/>
  <c r="AK104" i="2"/>
  <c r="AL104" i="2"/>
  <c r="V105" i="2"/>
  <c r="W105" i="2"/>
  <c r="H582" i="3"/>
  <c r="Z105" i="2"/>
  <c r="D585" i="3"/>
  <c r="AK105" i="2"/>
  <c r="AL105" i="2"/>
  <c r="V106" i="2"/>
  <c r="Z106" i="2"/>
  <c r="A590" i="3"/>
  <c r="W106" i="2"/>
  <c r="D591" i="3"/>
  <c r="AK106" i="2"/>
  <c r="AL106" i="2"/>
  <c r="V107" i="2"/>
  <c r="W107" i="2"/>
  <c r="H594" i="3"/>
  <c r="Z107" i="2"/>
  <c r="D597" i="3"/>
  <c r="AK107" i="2"/>
  <c r="AL107" i="2"/>
  <c r="V108" i="2"/>
  <c r="Z108" i="2"/>
  <c r="A602" i="3"/>
  <c r="W108" i="2"/>
  <c r="D603" i="3"/>
  <c r="AK108" i="2"/>
  <c r="AL108" i="2"/>
  <c r="V109" i="2"/>
  <c r="W109" i="2"/>
  <c r="H606" i="3"/>
  <c r="Z109" i="2"/>
  <c r="D609" i="3"/>
  <c r="AK109" i="2"/>
  <c r="AL109" i="2"/>
  <c r="V110" i="2"/>
  <c r="Z110" i="2"/>
  <c r="W110" i="2"/>
  <c r="A614" i="3"/>
  <c r="D615" i="3"/>
  <c r="AK110" i="2"/>
  <c r="AL110" i="2"/>
  <c r="V111" i="2"/>
  <c r="W111" i="2"/>
  <c r="H618" i="3"/>
  <c r="Z111" i="2"/>
  <c r="D621" i="3"/>
  <c r="AK111" i="2"/>
  <c r="AL111" i="2"/>
  <c r="V112" i="2"/>
  <c r="D627" i="3"/>
  <c r="AK112" i="2"/>
  <c r="AL112" i="2"/>
  <c r="V113" i="2"/>
  <c r="W113" i="2"/>
  <c r="H630" i="3"/>
  <c r="Z113" i="2"/>
  <c r="D633" i="3"/>
  <c r="AK113" i="2"/>
  <c r="AL113" i="2"/>
  <c r="V114" i="2"/>
  <c r="D639" i="3"/>
  <c r="AK114" i="2"/>
  <c r="AL114" i="2"/>
  <c r="V115" i="2"/>
  <c r="W115" i="2"/>
  <c r="Z115" i="2"/>
  <c r="D645" i="3"/>
  <c r="AK115" i="2"/>
  <c r="AL115" i="2"/>
  <c r="V116" i="2"/>
  <c r="D651" i="3"/>
  <c r="AK116" i="2"/>
  <c r="AL116" i="2"/>
  <c r="V117" i="2"/>
  <c r="W117" i="2"/>
  <c r="H654" i="3"/>
  <c r="Z117" i="2"/>
  <c r="D657" i="3"/>
  <c r="AK117" i="2"/>
  <c r="AL117" i="2"/>
  <c r="V118" i="2"/>
  <c r="W118" i="2"/>
  <c r="H660" i="3"/>
  <c r="D663" i="3"/>
  <c r="AK118" i="2"/>
  <c r="AL118" i="2"/>
  <c r="V119" i="2"/>
  <c r="Z119" i="2"/>
  <c r="W119" i="2"/>
  <c r="H666" i="3"/>
  <c r="A668" i="3"/>
  <c r="D669" i="3"/>
  <c r="AK119" i="2"/>
  <c r="AL119" i="2"/>
  <c r="V120" i="2"/>
  <c r="W120" i="2"/>
  <c r="Z120" i="2"/>
  <c r="A674" i="3"/>
  <c r="D675" i="3"/>
  <c r="AK120" i="2"/>
  <c r="AL120" i="2"/>
  <c r="V121" i="2"/>
  <c r="Z121" i="2"/>
  <c r="A680" i="3"/>
  <c r="W121" i="2"/>
  <c r="H678" i="3"/>
  <c r="B679" i="3"/>
  <c r="D681" i="3"/>
  <c r="AK121" i="2"/>
  <c r="AL121" i="2"/>
  <c r="V122" i="2"/>
  <c r="W122" i="2"/>
  <c r="H684" i="3"/>
  <c r="A684" i="3"/>
  <c r="Z122" i="2"/>
  <c r="A686" i="3"/>
  <c r="D687" i="3"/>
  <c r="AK122" i="2"/>
  <c r="AL122" i="2"/>
  <c r="V123" i="2"/>
  <c r="Z123" i="2"/>
  <c r="A692" i="3"/>
  <c r="W123" i="2"/>
  <c r="H690" i="3"/>
  <c r="A690" i="3"/>
  <c r="A694" i="3"/>
  <c r="B694" i="3"/>
  <c r="D693" i="3"/>
  <c r="AK123" i="2"/>
  <c r="AL123" i="2"/>
  <c r="W124" i="2"/>
  <c r="H696" i="3"/>
  <c r="D699" i="3"/>
  <c r="AK124" i="2"/>
  <c r="AL124" i="2"/>
  <c r="V125" i="2"/>
  <c r="W125" i="2"/>
  <c r="H702" i="3"/>
  <c r="Z125" i="2"/>
  <c r="A704" i="3"/>
  <c r="D705" i="3"/>
  <c r="AK125" i="2"/>
  <c r="AL125" i="2"/>
  <c r="V126" i="2"/>
  <c r="D711" i="3"/>
  <c r="AK126" i="2"/>
  <c r="AL126" i="2"/>
  <c r="V127" i="2"/>
  <c r="W127" i="2"/>
  <c r="H714" i="3"/>
  <c r="A715" i="3"/>
  <c r="Z127" i="2"/>
  <c r="D717" i="3"/>
  <c r="AK127" i="2"/>
  <c r="AL127" i="2"/>
  <c r="V128" i="2"/>
  <c r="D723" i="3"/>
  <c r="AK128" i="2"/>
  <c r="AL128" i="2"/>
  <c r="V129" i="2"/>
  <c r="W129" i="2"/>
  <c r="Z129" i="2"/>
  <c r="D729" i="3"/>
  <c r="AK129" i="2"/>
  <c r="AL129" i="2"/>
  <c r="V130" i="2"/>
  <c r="D735" i="3"/>
  <c r="AK130" i="2"/>
  <c r="AL130" i="2"/>
  <c r="V131" i="2"/>
  <c r="W131" i="2"/>
  <c r="Z131" i="2"/>
  <c r="D741" i="3"/>
  <c r="AK131" i="2"/>
  <c r="AL131" i="2"/>
  <c r="V132" i="2"/>
  <c r="D747" i="3"/>
  <c r="AK132" i="2"/>
  <c r="AL132" i="2"/>
  <c r="V133" i="2"/>
  <c r="W133" i="2"/>
  <c r="H750" i="3"/>
  <c r="A751" i="3"/>
  <c r="Z133" i="2"/>
  <c r="D753" i="3"/>
  <c r="AK133" i="2"/>
  <c r="AL133" i="2"/>
  <c r="V134" i="2"/>
  <c r="D759" i="3"/>
  <c r="AK134" i="2"/>
  <c r="AL134" i="2"/>
  <c r="V135" i="2"/>
  <c r="W135" i="2"/>
  <c r="H762" i="3"/>
  <c r="A762" i="3"/>
  <c r="A766" i="3"/>
  <c r="B766" i="3"/>
  <c r="Z135" i="2"/>
  <c r="D765" i="3"/>
  <c r="AK135" i="2"/>
  <c r="AL135" i="2"/>
  <c r="V136" i="2"/>
  <c r="W136" i="2"/>
  <c r="Z136" i="2"/>
  <c r="A770" i="3"/>
  <c r="D771" i="3"/>
  <c r="AK136" i="2"/>
  <c r="AL136" i="2"/>
  <c r="V137" i="2"/>
  <c r="D777" i="3"/>
  <c r="AK137" i="2"/>
  <c r="AL137" i="2"/>
  <c r="V138" i="2"/>
  <c r="W138" i="2"/>
  <c r="Z138" i="2"/>
  <c r="A782" i="3"/>
  <c r="D783" i="3"/>
  <c r="AK138" i="2"/>
  <c r="AL138" i="2"/>
  <c r="V139" i="2"/>
  <c r="Z139" i="2"/>
  <c r="A788" i="3"/>
  <c r="D789" i="3"/>
  <c r="AK139" i="2"/>
  <c r="AL139" i="2"/>
  <c r="V140" i="2"/>
  <c r="W140" i="2"/>
  <c r="Z140" i="2"/>
  <c r="A794" i="3"/>
  <c r="D795" i="3"/>
  <c r="AK140" i="2"/>
  <c r="AL140" i="2"/>
  <c r="V141" i="2"/>
  <c r="Z141" i="2"/>
  <c r="W141" i="2"/>
  <c r="H798" i="3"/>
  <c r="A798" i="3"/>
  <c r="A802" i="3"/>
  <c r="A800" i="3"/>
  <c r="D801" i="3"/>
  <c r="AK141" i="2"/>
  <c r="AL141" i="2"/>
  <c r="V142" i="2"/>
  <c r="W142" i="2"/>
  <c r="Z142" i="2"/>
  <c r="A806" i="3"/>
  <c r="D807" i="3"/>
  <c r="AK142" i="2"/>
  <c r="AL142" i="2"/>
  <c r="V143" i="2"/>
  <c r="Z143" i="2"/>
  <c r="W143" i="2"/>
  <c r="H810" i="3"/>
  <c r="A810" i="3"/>
  <c r="A814" i="3"/>
  <c r="B814" i="3"/>
  <c r="A812" i="3"/>
  <c r="D813" i="3"/>
  <c r="AK143" i="2"/>
  <c r="AL143" i="2"/>
  <c r="V144" i="2"/>
  <c r="W144" i="2"/>
  <c r="Z144" i="2"/>
  <c r="A818" i="3"/>
  <c r="D819" i="3"/>
  <c r="AK144" i="2"/>
  <c r="AL144" i="2"/>
  <c r="V145" i="2"/>
  <c r="Z145" i="2"/>
  <c r="A824" i="3"/>
  <c r="D825" i="3"/>
  <c r="AK145" i="2"/>
  <c r="AL145" i="2"/>
  <c r="V146" i="2"/>
  <c r="W146" i="2"/>
  <c r="Z146" i="2"/>
  <c r="A830" i="3"/>
  <c r="D831" i="3"/>
  <c r="AK146" i="2"/>
  <c r="AL146" i="2"/>
  <c r="V147" i="2"/>
  <c r="W147" i="2"/>
  <c r="Z147" i="2"/>
  <c r="A836" i="3"/>
  <c r="D837" i="3"/>
  <c r="AK147" i="2"/>
  <c r="AL147" i="2"/>
  <c r="V148" i="2"/>
  <c r="W148" i="2"/>
  <c r="H840" i="3"/>
  <c r="Z148" i="2"/>
  <c r="A842" i="3"/>
  <c r="D843" i="3"/>
  <c r="AK148" i="2"/>
  <c r="AL148" i="2"/>
  <c r="V149" i="2"/>
  <c r="Z149" i="2"/>
  <c r="A848" i="3"/>
  <c r="W149" i="2"/>
  <c r="D849" i="3"/>
  <c r="AK149" i="2"/>
  <c r="AL149" i="2"/>
  <c r="V150" i="2"/>
  <c r="W150" i="2"/>
  <c r="H852" i="3"/>
  <c r="A852" i="3"/>
  <c r="A856" i="3"/>
  <c r="Z150" i="2"/>
  <c r="A854" i="3"/>
  <c r="D855" i="3"/>
  <c r="AK150" i="2"/>
  <c r="AL150" i="2"/>
  <c r="V151" i="2"/>
  <c r="Z151" i="2"/>
  <c r="A860" i="3"/>
  <c r="W151" i="2"/>
  <c r="H858" i="3"/>
  <c r="A858" i="3"/>
  <c r="A862" i="3"/>
  <c r="B862" i="3"/>
  <c r="D861" i="3"/>
  <c r="AK151" i="2"/>
  <c r="AL151" i="2"/>
  <c r="V152" i="2"/>
  <c r="W152" i="2"/>
  <c r="Z152" i="2"/>
  <c r="D867" i="3"/>
  <c r="AK152" i="2"/>
  <c r="AL152" i="2"/>
  <c r="V153" i="2"/>
  <c r="Z153" i="2"/>
  <c r="W153" i="2"/>
  <c r="H870" i="3"/>
  <c r="A870" i="3"/>
  <c r="A874" i="3"/>
  <c r="B874" i="3"/>
  <c r="D873" i="3"/>
  <c r="AK153" i="2"/>
  <c r="AL153" i="2"/>
  <c r="V154" i="2"/>
  <c r="D879" i="3"/>
  <c r="AK154" i="2"/>
  <c r="AL154" i="2"/>
  <c r="V155" i="2"/>
  <c r="W155" i="2"/>
  <c r="H882" i="3"/>
  <c r="A882" i="3"/>
  <c r="A886" i="3"/>
  <c r="Z155" i="2"/>
  <c r="A884" i="3"/>
  <c r="D885" i="3"/>
  <c r="AK155" i="2"/>
  <c r="AL155" i="2"/>
  <c r="V156" i="2"/>
  <c r="W156" i="2"/>
  <c r="H888" i="3"/>
  <c r="A888" i="3"/>
  <c r="A892" i="3"/>
  <c r="B892" i="3"/>
  <c r="D891" i="3"/>
  <c r="AK156" i="2"/>
  <c r="AL156" i="2"/>
  <c r="V157" i="2"/>
  <c r="W157" i="2"/>
  <c r="H894" i="3"/>
  <c r="B895" i="3"/>
  <c r="Z157" i="2"/>
  <c r="AJ157" i="2"/>
  <c r="AM157" i="2"/>
  <c r="D897" i="3"/>
  <c r="AK157" i="2"/>
  <c r="AL157" i="2"/>
  <c r="V158" i="2"/>
  <c r="W158" i="2"/>
  <c r="H900" i="3"/>
  <c r="Z158" i="2"/>
  <c r="D903" i="3"/>
  <c r="AK158" i="2"/>
  <c r="AL158" i="2"/>
  <c r="V159" i="2"/>
  <c r="D909" i="3"/>
  <c r="AK159" i="2"/>
  <c r="AL159" i="2"/>
  <c r="V160" i="2"/>
  <c r="W160" i="2"/>
  <c r="H912" i="3"/>
  <c r="A912" i="3"/>
  <c r="A916" i="3"/>
  <c r="B916" i="3"/>
  <c r="Z160" i="2"/>
  <c r="A914" i="3"/>
  <c r="D915" i="3"/>
  <c r="AK160" i="2"/>
  <c r="AL160" i="2"/>
  <c r="V161" i="2"/>
  <c r="W161" i="2"/>
  <c r="H918" i="3"/>
  <c r="A919" i="3"/>
  <c r="Z161" i="2"/>
  <c r="D921" i="3"/>
  <c r="AK161" i="2"/>
  <c r="AL161" i="2"/>
  <c r="V162" i="2"/>
  <c r="W162" i="2"/>
  <c r="H924" i="3"/>
  <c r="Z162" i="2"/>
  <c r="D927" i="3"/>
  <c r="AK162" i="2"/>
  <c r="AL162" i="2"/>
  <c r="V163" i="2"/>
  <c r="D933" i="3"/>
  <c r="AK163" i="2"/>
  <c r="AL163" i="2"/>
  <c r="V164" i="2"/>
  <c r="W164" i="2"/>
  <c r="H936" i="3"/>
  <c r="D939" i="3"/>
  <c r="AK164" i="2"/>
  <c r="AL164" i="2"/>
  <c r="V165" i="2"/>
  <c r="W165" i="2"/>
  <c r="H942" i="3"/>
  <c r="Z165" i="2"/>
  <c r="A944" i="3"/>
  <c r="D945" i="3"/>
  <c r="AK165" i="2"/>
  <c r="AL165" i="2"/>
  <c r="V166" i="2"/>
  <c r="W166" i="2"/>
  <c r="H948" i="3"/>
  <c r="A949" i="3"/>
  <c r="Z166" i="2"/>
  <c r="D951" i="3"/>
  <c r="AK166" i="2"/>
  <c r="AL166" i="2"/>
  <c r="V167" i="2"/>
  <c r="D957" i="3"/>
  <c r="AK167" i="2"/>
  <c r="AL167" i="2"/>
  <c r="V168" i="2"/>
  <c r="W168" i="2"/>
  <c r="H960" i="3"/>
  <c r="Z168" i="2"/>
  <c r="A962" i="3"/>
  <c r="D963" i="3"/>
  <c r="AK168" i="2"/>
  <c r="AL168" i="2"/>
  <c r="V169" i="2"/>
  <c r="W169" i="2"/>
  <c r="H966" i="3"/>
  <c r="Z169" i="2"/>
  <c r="D969" i="3"/>
  <c r="AK169" i="2"/>
  <c r="AL169" i="2"/>
  <c r="V170" i="2"/>
  <c r="W170" i="2"/>
  <c r="H972" i="3"/>
  <c r="Z170" i="2"/>
  <c r="D975" i="3"/>
  <c r="AK170" i="2"/>
  <c r="AL170" i="2"/>
  <c r="V171" i="2"/>
  <c r="D981" i="3"/>
  <c r="AK171" i="2"/>
  <c r="AL171" i="2"/>
  <c r="V172" i="2"/>
  <c r="W172" i="2"/>
  <c r="H984" i="3"/>
  <c r="A984" i="3"/>
  <c r="A988" i="3"/>
  <c r="D987" i="3"/>
  <c r="AK172" i="2"/>
  <c r="AL172" i="2"/>
  <c r="V173" i="2"/>
  <c r="W173" i="2"/>
  <c r="H990" i="3"/>
  <c r="A990" i="3"/>
  <c r="A994" i="3"/>
  <c r="B994" i="3"/>
  <c r="Z173" i="2"/>
  <c r="A992" i="3"/>
  <c r="D993" i="3"/>
  <c r="AK173" i="2"/>
  <c r="AL173" i="2"/>
  <c r="V174" i="2"/>
  <c r="Z174" i="2"/>
  <c r="W174" i="2"/>
  <c r="H996" i="3"/>
  <c r="D999" i="3"/>
  <c r="AK174" i="2"/>
  <c r="AL174" i="2"/>
  <c r="V175" i="2"/>
  <c r="D1005" i="3"/>
  <c r="AK175" i="2"/>
  <c r="AL175" i="2"/>
  <c r="V176" i="2"/>
  <c r="W176" i="2"/>
  <c r="Z176" i="2"/>
  <c r="A1010" i="3"/>
  <c r="D1011" i="3"/>
  <c r="AK176" i="2"/>
  <c r="AL176" i="2"/>
  <c r="V177" i="2"/>
  <c r="W177" i="2"/>
  <c r="H1014" i="3"/>
  <c r="B1015" i="3"/>
  <c r="Z177" i="2"/>
  <c r="D1017" i="3"/>
  <c r="AK177" i="2"/>
  <c r="AL177" i="2"/>
  <c r="V178" i="2"/>
  <c r="Z178" i="2"/>
  <c r="D1023" i="3"/>
  <c r="AK178" i="2"/>
  <c r="AL178" i="2"/>
  <c r="V179" i="2"/>
  <c r="W179" i="2"/>
  <c r="Z179" i="2"/>
  <c r="A1028" i="3"/>
  <c r="D1029" i="3"/>
  <c r="AK179" i="2"/>
  <c r="AL179" i="2"/>
  <c r="V180" i="2"/>
  <c r="W180" i="2"/>
  <c r="H1032" i="3"/>
  <c r="Z180" i="2"/>
  <c r="D1035" i="3"/>
  <c r="AK180" i="2"/>
  <c r="AL180" i="2"/>
  <c r="V181" i="2"/>
  <c r="Z181" i="2"/>
  <c r="W181" i="2"/>
  <c r="D1041" i="3"/>
  <c r="AK181" i="2"/>
  <c r="AL181" i="2"/>
  <c r="V182" i="2"/>
  <c r="W182" i="2"/>
  <c r="H1044" i="3"/>
  <c r="Z182" i="2"/>
  <c r="A1046" i="3"/>
  <c r="D1047" i="3"/>
  <c r="AK182" i="2"/>
  <c r="AL182" i="2"/>
  <c r="V183" i="2"/>
  <c r="Z183" i="2"/>
  <c r="W183" i="2"/>
  <c r="H1050" i="3"/>
  <c r="A1050" i="3"/>
  <c r="A1054" i="3"/>
  <c r="B1054" i="3"/>
  <c r="D1053" i="3"/>
  <c r="AK183" i="2"/>
  <c r="AL183" i="2"/>
  <c r="V184" i="2"/>
  <c r="W184" i="2"/>
  <c r="Z184" i="2"/>
  <c r="A1058" i="3"/>
  <c r="D1059" i="3"/>
  <c r="AK184" i="2"/>
  <c r="AL184" i="2"/>
  <c r="V185" i="2"/>
  <c r="W185" i="2"/>
  <c r="H1062" i="3"/>
  <c r="A1063" i="3"/>
  <c r="Z185" i="2"/>
  <c r="D1065" i="3"/>
  <c r="AK185" i="2"/>
  <c r="AL185" i="2"/>
  <c r="V186" i="2"/>
  <c r="D1071" i="3"/>
  <c r="AK186" i="2"/>
  <c r="AL186" i="2"/>
  <c r="V187" i="2"/>
  <c r="W187" i="2"/>
  <c r="H1074" i="3"/>
  <c r="B1075" i="3"/>
  <c r="Z187" i="2"/>
  <c r="A1076" i="3"/>
  <c r="D1077" i="3"/>
  <c r="AK187" i="2"/>
  <c r="AL187" i="2"/>
  <c r="V188" i="2"/>
  <c r="D1083" i="3"/>
  <c r="AK188" i="2"/>
  <c r="AL188" i="2"/>
  <c r="V189" i="2"/>
  <c r="W189" i="2"/>
  <c r="H1086" i="3"/>
  <c r="B1087" i="3"/>
  <c r="D1089" i="3"/>
  <c r="AK189" i="2"/>
  <c r="AL189" i="2"/>
  <c r="V190" i="2"/>
  <c r="W190" i="2"/>
  <c r="H1092" i="3"/>
  <c r="A1093" i="3"/>
  <c r="Z190" i="2"/>
  <c r="D1095" i="3"/>
  <c r="AK190" i="2"/>
  <c r="AL190" i="2"/>
  <c r="V191" i="2"/>
  <c r="Z191" i="2"/>
  <c r="W191" i="2"/>
  <c r="D1101" i="3"/>
  <c r="AK191" i="2"/>
  <c r="AL191" i="2"/>
  <c r="V192" i="2"/>
  <c r="W192" i="2"/>
  <c r="Z192" i="2"/>
  <c r="A1106" i="3"/>
  <c r="D1107" i="3"/>
  <c r="AK192" i="2"/>
  <c r="AL192" i="2"/>
  <c r="V193" i="2"/>
  <c r="W193" i="2"/>
  <c r="D1113" i="3"/>
  <c r="AK193" i="2"/>
  <c r="AL193" i="2"/>
  <c r="V194" i="2"/>
  <c r="W194" i="2"/>
  <c r="H1116" i="3"/>
  <c r="Z194" i="2"/>
  <c r="D1119" i="3"/>
  <c r="AK194" i="2"/>
  <c r="AL194" i="2"/>
  <c r="V195" i="2"/>
  <c r="W195" i="2"/>
  <c r="D1125" i="3"/>
  <c r="AK195" i="2"/>
  <c r="AL195" i="2"/>
  <c r="V196" i="2"/>
  <c r="W196" i="2"/>
  <c r="H1128" i="3"/>
  <c r="Z196" i="2"/>
  <c r="D1131" i="3"/>
  <c r="AK196" i="2"/>
  <c r="AL196" i="2"/>
  <c r="V197" i="2"/>
  <c r="AJ197" i="2"/>
  <c r="D1137" i="3"/>
  <c r="AK197" i="2"/>
  <c r="AL197" i="2"/>
  <c r="V198" i="2"/>
  <c r="W198" i="2"/>
  <c r="H1140" i="3"/>
  <c r="Z198" i="2"/>
  <c r="D1143" i="3"/>
  <c r="AK198" i="2"/>
  <c r="AL198" i="2"/>
  <c r="V199" i="2"/>
  <c r="W199" i="2"/>
  <c r="Z199" i="2"/>
  <c r="A1148" i="3"/>
  <c r="D1149" i="3"/>
  <c r="AK199" i="2"/>
  <c r="AL199" i="2"/>
  <c r="V200" i="2"/>
  <c r="W200" i="2"/>
  <c r="H1152" i="3"/>
  <c r="A1152" i="3"/>
  <c r="A1156" i="3"/>
  <c r="B1156" i="3"/>
  <c r="D1155" i="3"/>
  <c r="AK200" i="2"/>
  <c r="AL200" i="2"/>
  <c r="V201" i="2"/>
  <c r="W201" i="2"/>
  <c r="Z201" i="2"/>
  <c r="A1160" i="3"/>
  <c r="D1161" i="3"/>
  <c r="AK201" i="2"/>
  <c r="AL201" i="2"/>
  <c r="V202" i="2"/>
  <c r="W202" i="2"/>
  <c r="H1164" i="3"/>
  <c r="A1164" i="3"/>
  <c r="A1168" i="3"/>
  <c r="B1168" i="3"/>
  <c r="D1167" i="3"/>
  <c r="AK202" i="2"/>
  <c r="AL202" i="2"/>
  <c r="V203" i="2"/>
  <c r="W203" i="2"/>
  <c r="Z203" i="2"/>
  <c r="A1172" i="3"/>
  <c r="D1173" i="3"/>
  <c r="AK203" i="2"/>
  <c r="AL203" i="2"/>
  <c r="V204" i="2"/>
  <c r="W204" i="2"/>
  <c r="D1179" i="3"/>
  <c r="AK204" i="2"/>
  <c r="AL204" i="2"/>
  <c r="V205" i="2"/>
  <c r="W205" i="2"/>
  <c r="Z205" i="2"/>
  <c r="A1184" i="3"/>
  <c r="D1185" i="3"/>
  <c r="AK205" i="2"/>
  <c r="AL205" i="2"/>
  <c r="V206" i="2"/>
  <c r="W206" i="2"/>
  <c r="H1188" i="3"/>
  <c r="D1191" i="3"/>
  <c r="AK206" i="2"/>
  <c r="AL206" i="2"/>
  <c r="V207" i="2"/>
  <c r="W207" i="2"/>
  <c r="Z207" i="2"/>
  <c r="A1196" i="3"/>
  <c r="D1197" i="3"/>
  <c r="AK207" i="2"/>
  <c r="AL207" i="2"/>
  <c r="V208" i="2"/>
  <c r="W208" i="2"/>
  <c r="D1203" i="3"/>
  <c r="AK208" i="2"/>
  <c r="AL208" i="2"/>
  <c r="V209" i="2"/>
  <c r="W209" i="2"/>
  <c r="H1206" i="3"/>
  <c r="B1207" i="3"/>
  <c r="Z209" i="2"/>
  <c r="A1208" i="3"/>
  <c r="D1209" i="3"/>
  <c r="AK209" i="2"/>
  <c r="AL209" i="2"/>
  <c r="V210" i="2"/>
  <c r="D1215" i="3"/>
  <c r="AK210" i="2"/>
  <c r="AL210" i="2"/>
  <c r="V211" i="2"/>
  <c r="W211" i="2"/>
  <c r="H1218" i="3"/>
  <c r="Z211" i="2"/>
  <c r="A1220" i="3"/>
  <c r="D1221" i="3"/>
  <c r="AK211" i="2"/>
  <c r="AL211" i="2"/>
  <c r="V212" i="2"/>
  <c r="D1227" i="3"/>
  <c r="AK212" i="2"/>
  <c r="AL212" i="2"/>
  <c r="V213" i="2"/>
  <c r="W213" i="2"/>
  <c r="H1230" i="3"/>
  <c r="Z213" i="2"/>
  <c r="A1232" i="3"/>
  <c r="D1233" i="3"/>
  <c r="AK213" i="2"/>
  <c r="AL213" i="2"/>
  <c r="V214" i="2"/>
  <c r="D1239" i="3"/>
  <c r="AK214" i="2"/>
  <c r="AL214" i="2"/>
  <c r="V215" i="2"/>
  <c r="W215" i="2"/>
  <c r="H1242" i="3"/>
  <c r="A1243" i="3"/>
  <c r="Z215" i="2"/>
  <c r="D1245" i="3"/>
  <c r="AK215" i="2"/>
  <c r="AL215" i="2"/>
  <c r="V216" i="2"/>
  <c r="W216" i="2"/>
  <c r="Z216" i="2"/>
  <c r="A1250" i="3"/>
  <c r="D1251" i="3"/>
  <c r="AK216" i="2"/>
  <c r="AL216" i="2"/>
  <c r="V217" i="2"/>
  <c r="Z217" i="2"/>
  <c r="D1257" i="3"/>
  <c r="AK217" i="2"/>
  <c r="AL217" i="2"/>
  <c r="V218" i="2"/>
  <c r="W218" i="2"/>
  <c r="Z218" i="2"/>
  <c r="A1262" i="3"/>
  <c r="D1263" i="3"/>
  <c r="AK218" i="2"/>
  <c r="AL218" i="2"/>
  <c r="V219" i="2"/>
  <c r="Z219" i="2"/>
  <c r="D1269" i="3"/>
  <c r="AK219" i="2"/>
  <c r="AL219" i="2"/>
  <c r="V220" i="2"/>
  <c r="W220" i="2"/>
  <c r="Z220" i="2"/>
  <c r="A1274" i="3"/>
  <c r="D1275" i="3"/>
  <c r="AK220" i="2"/>
  <c r="AL220" i="2"/>
  <c r="V221" i="2"/>
  <c r="Z221" i="2"/>
  <c r="D1281" i="3"/>
  <c r="AK221" i="2"/>
  <c r="AL221" i="2"/>
  <c r="V222" i="2"/>
  <c r="W222" i="2"/>
  <c r="Z222" i="2"/>
  <c r="A1286" i="3"/>
  <c r="D1287" i="3"/>
  <c r="AK222" i="2"/>
  <c r="AL222" i="2"/>
  <c r="V223" i="2"/>
  <c r="Z223" i="2"/>
  <c r="D1293" i="3"/>
  <c r="AK223" i="2"/>
  <c r="AL223" i="2"/>
  <c r="V224" i="2"/>
  <c r="W224" i="2"/>
  <c r="D1299" i="3"/>
  <c r="AK224" i="2"/>
  <c r="AL224" i="2"/>
  <c r="V225" i="2"/>
  <c r="Z225" i="2"/>
  <c r="A1304" i="3"/>
  <c r="D1305" i="3"/>
  <c r="AK225" i="2"/>
  <c r="AL225" i="2"/>
  <c r="V226" i="2"/>
  <c r="W226" i="2"/>
  <c r="H1308" i="3"/>
  <c r="A1308" i="3"/>
  <c r="A1312" i="3"/>
  <c r="Z226" i="2"/>
  <c r="A1310" i="3"/>
  <c r="D1311" i="3"/>
  <c r="AK226" i="2"/>
  <c r="AL226" i="2"/>
  <c r="V227" i="2"/>
  <c r="Z227" i="2"/>
  <c r="A1316" i="3"/>
  <c r="W227" i="2"/>
  <c r="H1314" i="3"/>
  <c r="D1317" i="3"/>
  <c r="AK227" i="2"/>
  <c r="AL227" i="2"/>
  <c r="V228" i="2"/>
  <c r="W228" i="2"/>
  <c r="H1320" i="3"/>
  <c r="A1320" i="3"/>
  <c r="A1324" i="3"/>
  <c r="B1324" i="3"/>
  <c r="Z228" i="2"/>
  <c r="A1322" i="3"/>
  <c r="D1323" i="3"/>
  <c r="AK228" i="2"/>
  <c r="AL228" i="2"/>
  <c r="V229" i="2"/>
  <c r="W229" i="2"/>
  <c r="D1329" i="3"/>
  <c r="AK229" i="2"/>
  <c r="AL229" i="2"/>
  <c r="V230" i="2"/>
  <c r="W230" i="2"/>
  <c r="H1332" i="3"/>
  <c r="Z230" i="2"/>
  <c r="A1334" i="3"/>
  <c r="D1335" i="3"/>
  <c r="AK230" i="2"/>
  <c r="AL230" i="2"/>
  <c r="V231" i="2"/>
  <c r="Z231" i="2"/>
  <c r="A1340" i="3"/>
  <c r="D1341" i="3"/>
  <c r="AK231" i="2"/>
  <c r="AL231" i="2"/>
  <c r="V232" i="2"/>
  <c r="W232" i="2"/>
  <c r="H1344" i="3"/>
  <c r="A1344" i="3"/>
  <c r="A1348" i="3"/>
  <c r="Z232" i="2"/>
  <c r="A1346" i="3"/>
  <c r="D1347" i="3"/>
  <c r="AK232" i="2"/>
  <c r="AL232" i="2"/>
  <c r="V233" i="2"/>
  <c r="Z233" i="2"/>
  <c r="A1352" i="3"/>
  <c r="D1353" i="3"/>
  <c r="AK233" i="2"/>
  <c r="AL233" i="2"/>
  <c r="V234" i="2"/>
  <c r="W234" i="2"/>
  <c r="D1359" i="3"/>
  <c r="AK234" i="2"/>
  <c r="AL234" i="2"/>
  <c r="V235" i="2"/>
  <c r="D1365" i="3"/>
  <c r="AK235" i="2"/>
  <c r="AL235" i="2"/>
  <c r="V236" i="2"/>
  <c r="W236" i="2"/>
  <c r="D1371" i="3"/>
  <c r="AK236" i="2"/>
  <c r="AL236" i="2"/>
  <c r="V237" i="2"/>
  <c r="W237" i="2"/>
  <c r="H1374" i="3"/>
  <c r="B1375" i="3"/>
  <c r="Z237" i="2"/>
  <c r="A1376" i="3"/>
  <c r="D1377" i="3"/>
  <c r="AK237" i="2"/>
  <c r="AL237" i="2"/>
  <c r="V238" i="2"/>
  <c r="D1383" i="3"/>
  <c r="AK238" i="2"/>
  <c r="AL238" i="2"/>
  <c r="V239" i="2"/>
  <c r="W239" i="2"/>
  <c r="D1389" i="3"/>
  <c r="AK239" i="2"/>
  <c r="AL239" i="2"/>
  <c r="V240" i="2"/>
  <c r="W240" i="2"/>
  <c r="H1392" i="3"/>
  <c r="Z240" i="2"/>
  <c r="AJ240" i="2"/>
  <c r="AM240" i="2"/>
  <c r="A1394" i="3"/>
  <c r="D1395" i="3"/>
  <c r="AK240" i="2"/>
  <c r="AL240" i="2"/>
  <c r="V241" i="2"/>
  <c r="W241" i="2"/>
  <c r="H1398" i="3"/>
  <c r="B1399" i="3"/>
  <c r="D1401" i="3"/>
  <c r="AK241" i="2"/>
  <c r="AL241" i="2"/>
  <c r="V242" i="2"/>
  <c r="W242" i="2"/>
  <c r="Z242" i="2"/>
  <c r="A1406" i="3"/>
  <c r="D1407" i="3"/>
  <c r="AK242" i="2"/>
  <c r="AL242" i="2"/>
  <c r="V243" i="2"/>
  <c r="W243" i="2"/>
  <c r="H1410" i="3"/>
  <c r="A1410" i="3"/>
  <c r="Z243" i="2"/>
  <c r="D1413" i="3"/>
  <c r="AK243" i="2"/>
  <c r="AL243" i="2"/>
  <c r="V244" i="2"/>
  <c r="W244" i="2"/>
  <c r="D1419" i="3"/>
  <c r="AK244" i="2"/>
  <c r="AL244" i="2"/>
  <c r="V245" i="2"/>
  <c r="W245" i="2"/>
  <c r="H1422" i="3"/>
  <c r="A1422" i="3"/>
  <c r="A1426" i="3"/>
  <c r="B1426" i="3"/>
  <c r="Z245" i="2"/>
  <c r="A1424" i="3"/>
  <c r="D1425" i="3"/>
  <c r="AK245" i="2"/>
  <c r="AL245" i="2"/>
  <c r="V246" i="2"/>
  <c r="D1431" i="3"/>
  <c r="AK246" i="2"/>
  <c r="AL246" i="2"/>
  <c r="V247" i="2"/>
  <c r="W247" i="2"/>
  <c r="H1434" i="3"/>
  <c r="A1434" i="3"/>
  <c r="A1438" i="3"/>
  <c r="B1438" i="3"/>
  <c r="Z247" i="2"/>
  <c r="A1436" i="3"/>
  <c r="D1437" i="3"/>
  <c r="AK247" i="2"/>
  <c r="AL247" i="2"/>
  <c r="V248" i="2"/>
  <c r="W248" i="2"/>
  <c r="H1440" i="3"/>
  <c r="D1443" i="3"/>
  <c r="AK248" i="2"/>
  <c r="AL248" i="2"/>
  <c r="V249" i="2"/>
  <c r="W249" i="2"/>
  <c r="H1446" i="3"/>
  <c r="Z249" i="2"/>
  <c r="A1448" i="3"/>
  <c r="D1449" i="3"/>
  <c r="AK249" i="2"/>
  <c r="AL249" i="2"/>
  <c r="V250" i="2"/>
  <c r="Z250" i="2"/>
  <c r="A1454" i="3"/>
  <c r="D1455" i="3"/>
  <c r="AK250" i="2"/>
  <c r="AL250" i="2"/>
  <c r="V251" i="2"/>
  <c r="W251" i="2"/>
  <c r="Z251" i="2"/>
  <c r="A1460" i="3"/>
  <c r="D1461" i="3"/>
  <c r="AK251" i="2"/>
  <c r="AL251" i="2"/>
  <c r="V252" i="2"/>
  <c r="Z252" i="2"/>
  <c r="W252" i="2"/>
  <c r="H1464" i="3"/>
  <c r="A1464" i="3"/>
  <c r="A1468" i="3"/>
  <c r="A1466" i="3"/>
  <c r="D1467" i="3"/>
  <c r="AK252" i="2"/>
  <c r="AL252" i="2"/>
  <c r="V253" i="2"/>
  <c r="W253" i="2"/>
  <c r="H1470" i="3"/>
  <c r="A1470" i="3"/>
  <c r="Z253" i="2"/>
  <c r="A1472" i="3"/>
  <c r="D1473" i="3"/>
  <c r="AK253" i="2"/>
  <c r="AL253" i="2"/>
  <c r="V254" i="2"/>
  <c r="D1479" i="3"/>
  <c r="AK254" i="2"/>
  <c r="AL254" i="2"/>
  <c r="V255" i="2"/>
  <c r="W255" i="2"/>
  <c r="H1482" i="3"/>
  <c r="Z255" i="2"/>
  <c r="A1484" i="3"/>
  <c r="D1485" i="3"/>
  <c r="AK255" i="2"/>
  <c r="AL255" i="2"/>
  <c r="V256" i="2"/>
  <c r="W256" i="2"/>
  <c r="H1488" i="3"/>
  <c r="D1491" i="3"/>
  <c r="AK256" i="2"/>
  <c r="AL256" i="2"/>
  <c r="V257" i="2"/>
  <c r="W257" i="2"/>
  <c r="D1497" i="3"/>
  <c r="AK257" i="2"/>
  <c r="AL257" i="2"/>
  <c r="V258" i="2"/>
  <c r="W258" i="2"/>
  <c r="H1500" i="3"/>
  <c r="A1501" i="3"/>
  <c r="Z258" i="2"/>
  <c r="A1502" i="3"/>
  <c r="D1503" i="3"/>
  <c r="AK258" i="2"/>
  <c r="AL258" i="2"/>
  <c r="V259" i="2"/>
  <c r="W259" i="2"/>
  <c r="D1509" i="3"/>
  <c r="AK259" i="2"/>
  <c r="AL259" i="2"/>
  <c r="V260" i="2"/>
  <c r="W260" i="2"/>
  <c r="D1515" i="3"/>
  <c r="AK260" i="2"/>
  <c r="AL260" i="2"/>
  <c r="A1529" i="3"/>
  <c r="H258" i="3"/>
  <c r="Z51" i="2"/>
  <c r="AI51" i="2"/>
  <c r="AJ51" i="2"/>
  <c r="AH51" i="2"/>
  <c r="D261" i="3"/>
  <c r="AK51" i="2"/>
  <c r="AL51" i="2"/>
  <c r="H264" i="3"/>
  <c r="B265" i="3"/>
  <c r="Z52" i="2"/>
  <c r="A266" i="3"/>
  <c r="D267" i="3"/>
  <c r="AK52" i="2"/>
  <c r="AL52" i="2"/>
  <c r="V261" i="2"/>
  <c r="W261" i="2"/>
  <c r="H1518" i="3"/>
  <c r="A1518" i="3"/>
  <c r="A1522" i="3"/>
  <c r="B1522" i="3"/>
  <c r="Z261" i="2"/>
  <c r="A1520" i="3"/>
  <c r="B1520" i="3"/>
  <c r="AF261" i="2"/>
  <c r="AE261" i="2"/>
  <c r="D1521" i="3"/>
  <c r="AK261" i="2"/>
  <c r="AH52" i="2"/>
  <c r="AI52" i="2"/>
  <c r="AJ52" i="2"/>
  <c r="AM52" i="2"/>
  <c r="AH54" i="2"/>
  <c r="AI54" i="2"/>
  <c r="AJ54" i="2"/>
  <c r="AM54" i="2"/>
  <c r="AH55" i="2"/>
  <c r="AI55" i="2"/>
  <c r="AJ55" i="2"/>
  <c r="AH56" i="2"/>
  <c r="AI56" i="2"/>
  <c r="AJ56" i="2"/>
  <c r="AM56" i="2"/>
  <c r="AH57" i="2"/>
  <c r="AI57" i="2"/>
  <c r="AJ57" i="2"/>
  <c r="AM57" i="2"/>
  <c r="AH58" i="2"/>
  <c r="AI58" i="2"/>
  <c r="AJ58" i="2"/>
  <c r="AM58" i="2"/>
  <c r="AH59" i="2"/>
  <c r="AI59" i="2"/>
  <c r="AJ59" i="2"/>
  <c r="AM59" i="2"/>
  <c r="AH60" i="2"/>
  <c r="AI60" i="2"/>
  <c r="AJ60" i="2"/>
  <c r="AM60" i="2"/>
  <c r="AH61" i="2"/>
  <c r="AI61" i="2"/>
  <c r="AJ61" i="2"/>
  <c r="AM61" i="2"/>
  <c r="AH62" i="2"/>
  <c r="AI62" i="2"/>
  <c r="AJ62" i="2"/>
  <c r="AM62" i="2"/>
  <c r="AH63" i="2"/>
  <c r="AI63" i="2"/>
  <c r="AJ63" i="2"/>
  <c r="AM63" i="2"/>
  <c r="AH64" i="2"/>
  <c r="AI64" i="2"/>
  <c r="AJ64" i="2"/>
  <c r="AH65" i="2"/>
  <c r="AI65" i="2"/>
  <c r="AJ65" i="2"/>
  <c r="AM65" i="2"/>
  <c r="AH66" i="2"/>
  <c r="AI66" i="2"/>
  <c r="AJ66" i="2"/>
  <c r="AH67" i="2"/>
  <c r="AI67" i="2"/>
  <c r="AJ67" i="2"/>
  <c r="AM67" i="2"/>
  <c r="AH68" i="2"/>
  <c r="AI68" i="2"/>
  <c r="AJ68" i="2"/>
  <c r="AH69" i="2"/>
  <c r="AI69" i="2"/>
  <c r="AJ69" i="2"/>
  <c r="AM69" i="2"/>
  <c r="AH70" i="2"/>
  <c r="AI70" i="2"/>
  <c r="AJ70" i="2"/>
  <c r="AH71" i="2"/>
  <c r="AI71" i="2"/>
  <c r="AJ71" i="2"/>
  <c r="AM71" i="2"/>
  <c r="AH72" i="2"/>
  <c r="AI72" i="2"/>
  <c r="AJ72" i="2"/>
  <c r="AH73" i="2"/>
  <c r="AI73" i="2"/>
  <c r="AJ73" i="2"/>
  <c r="AM73" i="2"/>
  <c r="AH74" i="2"/>
  <c r="AI74" i="2"/>
  <c r="AJ74" i="2"/>
  <c r="AH75" i="2"/>
  <c r="AI75" i="2"/>
  <c r="AJ75" i="2"/>
  <c r="AM75" i="2"/>
  <c r="AH76" i="2"/>
  <c r="AI76" i="2"/>
  <c r="AJ76" i="2"/>
  <c r="AM76" i="2"/>
  <c r="AH77" i="2"/>
  <c r="AI77" i="2"/>
  <c r="AJ77" i="2"/>
  <c r="AM77" i="2"/>
  <c r="AH78" i="2"/>
  <c r="AI78" i="2"/>
  <c r="AJ78" i="2"/>
  <c r="AM78" i="2"/>
  <c r="AI79" i="2"/>
  <c r="AJ79" i="2"/>
  <c r="AH80" i="2"/>
  <c r="AI80" i="2"/>
  <c r="AJ80" i="2"/>
  <c r="AM80" i="2"/>
  <c r="AH81" i="2"/>
  <c r="AI81" i="2"/>
  <c r="AJ81" i="2"/>
  <c r="AM81" i="2"/>
  <c r="AH82" i="2"/>
  <c r="AI82" i="2"/>
  <c r="AJ82" i="2"/>
  <c r="AM82" i="2"/>
  <c r="AH83" i="2"/>
  <c r="AI83" i="2"/>
  <c r="AJ83" i="2"/>
  <c r="AH84" i="2"/>
  <c r="AI84" i="2"/>
  <c r="AJ84" i="2"/>
  <c r="AM84" i="2"/>
  <c r="AI85" i="2"/>
  <c r="AJ85" i="2"/>
  <c r="AH86" i="2"/>
  <c r="AI86" i="2"/>
  <c r="AJ86" i="2"/>
  <c r="AM86" i="2"/>
  <c r="AH87" i="2"/>
  <c r="AI87" i="2"/>
  <c r="AJ87" i="2"/>
  <c r="AH88" i="2"/>
  <c r="AI88" i="2"/>
  <c r="AJ88" i="2"/>
  <c r="AM88" i="2"/>
  <c r="AH89" i="2"/>
  <c r="AI89" i="2"/>
  <c r="AJ89" i="2"/>
  <c r="AH90" i="2"/>
  <c r="AI90" i="2"/>
  <c r="AJ90" i="2"/>
  <c r="AM90" i="2"/>
  <c r="AH91" i="2"/>
  <c r="AI91" i="2"/>
  <c r="AJ91" i="2"/>
  <c r="AH92" i="2"/>
  <c r="AI92" i="2"/>
  <c r="AJ92" i="2"/>
  <c r="AM92" i="2"/>
  <c r="AH93" i="2"/>
  <c r="AI93" i="2"/>
  <c r="AJ93" i="2"/>
  <c r="AM93" i="2"/>
  <c r="AH94" i="2"/>
  <c r="AI94" i="2"/>
  <c r="AJ94" i="2"/>
  <c r="AM94" i="2"/>
  <c r="AH95" i="2"/>
  <c r="AI95" i="2"/>
  <c r="AJ95" i="2"/>
  <c r="AM95" i="2"/>
  <c r="AH96" i="2"/>
  <c r="AI96" i="2"/>
  <c r="AJ96" i="2"/>
  <c r="AM96" i="2"/>
  <c r="AH97" i="2"/>
  <c r="AI97" i="2"/>
  <c r="AJ97" i="2"/>
  <c r="AM97" i="2"/>
  <c r="AH98" i="2"/>
  <c r="AI98" i="2"/>
  <c r="AJ98" i="2"/>
  <c r="AM98" i="2"/>
  <c r="AH99" i="2"/>
  <c r="AI99" i="2"/>
  <c r="AJ99" i="2"/>
  <c r="AM99" i="2"/>
  <c r="AH100" i="2"/>
  <c r="AI100" i="2"/>
  <c r="AJ100" i="2"/>
  <c r="AH101" i="2"/>
  <c r="AI101" i="2"/>
  <c r="AJ101" i="2"/>
  <c r="AM101" i="2"/>
  <c r="AH102" i="2"/>
  <c r="AI102" i="2"/>
  <c r="AJ102" i="2"/>
  <c r="AM102" i="2"/>
  <c r="AH103" i="2"/>
  <c r="AI103" i="2"/>
  <c r="AJ103" i="2"/>
  <c r="AM103" i="2"/>
  <c r="AH104" i="2"/>
  <c r="AI104" i="2"/>
  <c r="AJ104" i="2"/>
  <c r="AM104" i="2"/>
  <c r="AH105" i="2"/>
  <c r="AI105" i="2"/>
  <c r="AJ105" i="2"/>
  <c r="AM105" i="2"/>
  <c r="AH106" i="2"/>
  <c r="AI106" i="2"/>
  <c r="AJ106" i="2"/>
  <c r="AM106" i="2"/>
  <c r="AH107" i="2"/>
  <c r="AI107" i="2"/>
  <c r="AJ107" i="2"/>
  <c r="AM107" i="2"/>
  <c r="AH108" i="2"/>
  <c r="AI108" i="2"/>
  <c r="AJ108" i="2"/>
  <c r="AM108" i="2"/>
  <c r="AH109" i="2"/>
  <c r="AI109" i="2"/>
  <c r="AJ109" i="2"/>
  <c r="AM109" i="2"/>
  <c r="AH110" i="2"/>
  <c r="AI110" i="2"/>
  <c r="AJ110" i="2"/>
  <c r="AM110" i="2"/>
  <c r="AH111" i="2"/>
  <c r="AI111" i="2"/>
  <c r="AJ111" i="2"/>
  <c r="AM111" i="2"/>
  <c r="AH112" i="2"/>
  <c r="AI112" i="2"/>
  <c r="AJ112" i="2"/>
  <c r="AH113" i="2"/>
  <c r="AI113" i="2"/>
  <c r="AJ113" i="2"/>
  <c r="AM113" i="2"/>
  <c r="AH114" i="2"/>
  <c r="AI114" i="2"/>
  <c r="AJ114" i="2"/>
  <c r="AH115" i="2"/>
  <c r="AI115" i="2"/>
  <c r="AJ115" i="2"/>
  <c r="AM115" i="2"/>
  <c r="AH116" i="2"/>
  <c r="AI116" i="2"/>
  <c r="AJ116" i="2"/>
  <c r="AH117" i="2"/>
  <c r="AI117" i="2"/>
  <c r="AJ117" i="2"/>
  <c r="AM117" i="2"/>
  <c r="AH118" i="2"/>
  <c r="AI118" i="2"/>
  <c r="AJ118" i="2"/>
  <c r="AH119" i="2"/>
  <c r="AI119" i="2"/>
  <c r="AJ119" i="2"/>
  <c r="AM119" i="2"/>
  <c r="AH120" i="2"/>
  <c r="AI120" i="2"/>
  <c r="AJ120" i="2"/>
  <c r="AM120" i="2"/>
  <c r="AH121" i="2"/>
  <c r="AI121" i="2"/>
  <c r="AJ121" i="2"/>
  <c r="AM121" i="2"/>
  <c r="AH122" i="2"/>
  <c r="AI122" i="2"/>
  <c r="AJ122" i="2"/>
  <c r="AM122" i="2"/>
  <c r="AH123" i="2"/>
  <c r="AI123" i="2"/>
  <c r="AJ123" i="2"/>
  <c r="AM123" i="2"/>
  <c r="AH124" i="2"/>
  <c r="AI124" i="2"/>
  <c r="AJ124" i="2"/>
  <c r="AM124" i="2"/>
  <c r="AH125" i="2"/>
  <c r="AI125" i="2"/>
  <c r="AJ125" i="2"/>
  <c r="AM125" i="2"/>
  <c r="AH126" i="2"/>
  <c r="AI126" i="2"/>
  <c r="AJ126" i="2"/>
  <c r="AH127" i="2"/>
  <c r="AI127" i="2"/>
  <c r="AJ127" i="2"/>
  <c r="AM127" i="2"/>
  <c r="AH128" i="2"/>
  <c r="AI128" i="2"/>
  <c r="AJ128" i="2"/>
  <c r="AH129" i="2"/>
  <c r="AI129" i="2"/>
  <c r="AJ129" i="2"/>
  <c r="AM129" i="2"/>
  <c r="AH130" i="2"/>
  <c r="AI130" i="2"/>
  <c r="AJ130" i="2"/>
  <c r="AH131" i="2"/>
  <c r="AI131" i="2"/>
  <c r="AJ131" i="2"/>
  <c r="AM131" i="2"/>
  <c r="AH132" i="2"/>
  <c r="AI132" i="2"/>
  <c r="AJ132" i="2"/>
  <c r="AH133" i="2"/>
  <c r="AI133" i="2"/>
  <c r="AJ133" i="2"/>
  <c r="AM133" i="2"/>
  <c r="AH134" i="2"/>
  <c r="AI134" i="2"/>
  <c r="AJ134" i="2"/>
  <c r="AH135" i="2"/>
  <c r="AI135" i="2"/>
  <c r="AJ135" i="2"/>
  <c r="AM135" i="2"/>
  <c r="AH136" i="2"/>
  <c r="AI136" i="2"/>
  <c r="AJ136" i="2"/>
  <c r="AM136" i="2"/>
  <c r="AI137" i="2"/>
  <c r="AJ137" i="2"/>
  <c r="AH138" i="2"/>
  <c r="AI138" i="2"/>
  <c r="AJ138" i="2"/>
  <c r="AM138" i="2"/>
  <c r="AH139" i="2"/>
  <c r="AI139" i="2"/>
  <c r="AJ139" i="2"/>
  <c r="AM139" i="2"/>
  <c r="AH140" i="2"/>
  <c r="AI140" i="2"/>
  <c r="AJ140" i="2"/>
  <c r="AM140" i="2"/>
  <c r="AH141" i="2"/>
  <c r="AI141" i="2"/>
  <c r="AJ141" i="2"/>
  <c r="AM141" i="2"/>
  <c r="AH142" i="2"/>
  <c r="AI142" i="2"/>
  <c r="AJ142" i="2"/>
  <c r="AM142" i="2"/>
  <c r="AH143" i="2"/>
  <c r="AI143" i="2"/>
  <c r="AJ143" i="2"/>
  <c r="AM143" i="2"/>
  <c r="AH144" i="2"/>
  <c r="AI144" i="2"/>
  <c r="AJ144" i="2"/>
  <c r="AM144" i="2"/>
  <c r="AH145" i="2"/>
  <c r="AI145" i="2"/>
  <c r="AJ145" i="2"/>
  <c r="AM145" i="2"/>
  <c r="AH146" i="2"/>
  <c r="AI146" i="2"/>
  <c r="AJ146" i="2"/>
  <c r="AM146" i="2"/>
  <c r="AH147" i="2"/>
  <c r="AI147" i="2"/>
  <c r="AJ147" i="2"/>
  <c r="AM147" i="2"/>
  <c r="AH148" i="2"/>
  <c r="AI148" i="2"/>
  <c r="AJ148" i="2"/>
  <c r="AM148" i="2"/>
  <c r="AH149" i="2"/>
  <c r="AI149" i="2"/>
  <c r="AJ149" i="2"/>
  <c r="AM149" i="2"/>
  <c r="AH150" i="2"/>
  <c r="AI150" i="2"/>
  <c r="AJ150" i="2"/>
  <c r="AM150" i="2"/>
  <c r="AH151" i="2"/>
  <c r="AI151" i="2"/>
  <c r="AJ151" i="2"/>
  <c r="AM151" i="2"/>
  <c r="AH152" i="2"/>
  <c r="AI152" i="2"/>
  <c r="AJ152" i="2"/>
  <c r="AH153" i="2"/>
  <c r="AI153" i="2"/>
  <c r="AJ153" i="2"/>
  <c r="AM153" i="2"/>
  <c r="AH154" i="2"/>
  <c r="AI154" i="2"/>
  <c r="AJ154" i="2"/>
  <c r="AH155" i="2"/>
  <c r="AI155" i="2"/>
  <c r="AJ155" i="2"/>
  <c r="AM155" i="2"/>
  <c r="AH156" i="2"/>
  <c r="AI156" i="2"/>
  <c r="AJ156" i="2"/>
  <c r="AH157" i="2"/>
  <c r="AI157" i="2"/>
  <c r="AH158" i="2"/>
  <c r="AI158" i="2"/>
  <c r="AJ158" i="2"/>
  <c r="AM158" i="2"/>
  <c r="AH159" i="2"/>
  <c r="AI159" i="2"/>
  <c r="AJ159" i="2"/>
  <c r="AH160" i="2"/>
  <c r="AI160" i="2"/>
  <c r="AJ160" i="2"/>
  <c r="AM160" i="2"/>
  <c r="AH161" i="2"/>
  <c r="AI161" i="2"/>
  <c r="AJ161" i="2"/>
  <c r="AM161" i="2"/>
  <c r="AH162" i="2"/>
  <c r="AI162" i="2"/>
  <c r="AJ162" i="2"/>
  <c r="AM162" i="2"/>
  <c r="AH163" i="2"/>
  <c r="AI163" i="2"/>
  <c r="AJ163" i="2"/>
  <c r="AH164" i="2"/>
  <c r="AI164" i="2"/>
  <c r="AJ164" i="2"/>
  <c r="AH165" i="2"/>
  <c r="AI165" i="2"/>
  <c r="AJ165" i="2"/>
  <c r="AM165" i="2"/>
  <c r="AH166" i="2"/>
  <c r="AI166" i="2"/>
  <c r="AJ166" i="2"/>
  <c r="AH167" i="2"/>
  <c r="AI167" i="2"/>
  <c r="AJ167" i="2"/>
  <c r="AH168" i="2"/>
  <c r="AI168" i="2"/>
  <c r="AJ168" i="2"/>
  <c r="AM168" i="2"/>
  <c r="AH169" i="2"/>
  <c r="AI169" i="2"/>
  <c r="AJ169" i="2"/>
  <c r="AM169" i="2"/>
  <c r="AH170" i="2"/>
  <c r="AI170" i="2"/>
  <c r="AJ170" i="2"/>
  <c r="AM170" i="2"/>
  <c r="AI171" i="2"/>
  <c r="AJ171" i="2"/>
  <c r="AH172" i="2"/>
  <c r="AI172" i="2"/>
  <c r="AJ172" i="2"/>
  <c r="AH173" i="2"/>
  <c r="AI173" i="2"/>
  <c r="AJ173" i="2"/>
  <c r="AM173" i="2"/>
  <c r="AH174" i="2"/>
  <c r="AI174" i="2"/>
  <c r="AJ174" i="2"/>
  <c r="AM174" i="2"/>
  <c r="AJ175" i="2"/>
  <c r="AH176" i="2"/>
  <c r="AI176" i="2"/>
  <c r="AJ176" i="2"/>
  <c r="AH177" i="2"/>
  <c r="AI177" i="2"/>
  <c r="AJ177" i="2"/>
  <c r="AM177" i="2"/>
  <c r="AH178" i="2"/>
  <c r="AI178" i="2"/>
  <c r="AJ178" i="2"/>
  <c r="AM178" i="2"/>
  <c r="AH179" i="2"/>
  <c r="AI179" i="2"/>
  <c r="AJ179" i="2"/>
  <c r="AM179" i="2"/>
  <c r="AH180" i="2"/>
  <c r="AI180" i="2"/>
  <c r="AJ180" i="2"/>
  <c r="AM180" i="2"/>
  <c r="AI181" i="2"/>
  <c r="AJ181" i="2"/>
  <c r="AM181" i="2"/>
  <c r="AH182" i="2"/>
  <c r="AI182" i="2"/>
  <c r="AJ182" i="2"/>
  <c r="AM182" i="2"/>
  <c r="AI183" i="2"/>
  <c r="AJ183" i="2"/>
  <c r="AM183" i="2"/>
  <c r="AH184" i="2"/>
  <c r="AI184" i="2"/>
  <c r="AJ184" i="2"/>
  <c r="AM184" i="2"/>
  <c r="AH185" i="2"/>
  <c r="AI185" i="2"/>
  <c r="AJ185" i="2"/>
  <c r="AM185" i="2"/>
  <c r="AH186" i="2"/>
  <c r="AI186" i="2"/>
  <c r="AJ186" i="2"/>
  <c r="AH187" i="2"/>
  <c r="AI187" i="2"/>
  <c r="AJ187" i="2"/>
  <c r="AM187" i="2"/>
  <c r="AH189" i="2"/>
  <c r="AI189" i="2"/>
  <c r="AJ189" i="2"/>
  <c r="AH190" i="2"/>
  <c r="AI190" i="2"/>
  <c r="AJ190" i="2"/>
  <c r="AH191" i="2"/>
  <c r="AI191" i="2"/>
  <c r="AJ191" i="2"/>
  <c r="AM191" i="2"/>
  <c r="AH192" i="2"/>
  <c r="AI192" i="2"/>
  <c r="AJ192" i="2"/>
  <c r="AM192" i="2"/>
  <c r="AI193" i="2"/>
  <c r="AJ193" i="2"/>
  <c r="AH194" i="2"/>
  <c r="AI194" i="2"/>
  <c r="AJ194" i="2"/>
  <c r="AI195" i="2"/>
  <c r="AJ195" i="2"/>
  <c r="AH196" i="2"/>
  <c r="AI196" i="2"/>
  <c r="AJ196" i="2"/>
  <c r="AM196" i="2"/>
  <c r="AH198" i="2"/>
  <c r="AI198" i="2"/>
  <c r="AJ198" i="2"/>
  <c r="AM198" i="2"/>
  <c r="AH199" i="2"/>
  <c r="AI199" i="2"/>
  <c r="AJ199" i="2"/>
  <c r="AM199" i="2"/>
  <c r="AH201" i="2"/>
  <c r="AI201" i="2"/>
  <c r="AJ201" i="2"/>
  <c r="AM201" i="2"/>
  <c r="AH203" i="2"/>
  <c r="AI203" i="2"/>
  <c r="AJ203" i="2"/>
  <c r="AM203" i="2"/>
  <c r="AH205" i="2"/>
  <c r="AI205" i="2"/>
  <c r="AJ205" i="2"/>
  <c r="AM205" i="2"/>
  <c r="AH207" i="2"/>
  <c r="AI207" i="2"/>
  <c r="AJ207" i="2"/>
  <c r="AM207" i="2"/>
  <c r="AH209" i="2"/>
  <c r="AI209" i="2"/>
  <c r="AJ209" i="2"/>
  <c r="AM209" i="2"/>
  <c r="AH211" i="2"/>
  <c r="AI211" i="2"/>
  <c r="AJ211" i="2"/>
  <c r="AM211" i="2"/>
  <c r="AH213" i="2"/>
  <c r="AI213" i="2"/>
  <c r="AJ213" i="2"/>
  <c r="AM213" i="2"/>
  <c r="AH215" i="2"/>
  <c r="AI215" i="2"/>
  <c r="AJ215" i="2"/>
  <c r="AM215" i="2"/>
  <c r="AH216" i="2"/>
  <c r="AI216" i="2"/>
  <c r="AJ216" i="2"/>
  <c r="AM216" i="2"/>
  <c r="AH217" i="2"/>
  <c r="AI217" i="2"/>
  <c r="AJ217" i="2"/>
  <c r="AM217" i="2"/>
  <c r="AH218" i="2"/>
  <c r="AI218" i="2"/>
  <c r="AJ218" i="2"/>
  <c r="AM218" i="2"/>
  <c r="AH219" i="2"/>
  <c r="AI219" i="2"/>
  <c r="AJ219" i="2"/>
  <c r="AM219" i="2"/>
  <c r="AH220" i="2"/>
  <c r="AI220" i="2"/>
  <c r="AJ220" i="2"/>
  <c r="AM220" i="2"/>
  <c r="AH221" i="2"/>
  <c r="AI221" i="2"/>
  <c r="AJ221" i="2"/>
  <c r="AM221" i="2"/>
  <c r="AH222" i="2"/>
  <c r="AI222" i="2"/>
  <c r="AJ222" i="2"/>
  <c r="AM222" i="2"/>
  <c r="AH223" i="2"/>
  <c r="AI223" i="2"/>
  <c r="AJ223" i="2"/>
  <c r="AM223" i="2"/>
  <c r="AH224" i="2"/>
  <c r="AI224" i="2"/>
  <c r="AJ224" i="2"/>
  <c r="AH225" i="2"/>
  <c r="AI225" i="2"/>
  <c r="AJ225" i="2"/>
  <c r="AM225" i="2"/>
  <c r="AH226" i="2"/>
  <c r="AI226" i="2"/>
  <c r="AJ226" i="2"/>
  <c r="AM226" i="2"/>
  <c r="AH227" i="2"/>
  <c r="AI227" i="2"/>
  <c r="AJ227" i="2"/>
  <c r="AM227" i="2"/>
  <c r="AH228" i="2"/>
  <c r="AI228" i="2"/>
  <c r="AJ228" i="2"/>
  <c r="AM228" i="2"/>
  <c r="AI229" i="2"/>
  <c r="AJ229" i="2"/>
  <c r="AH230" i="2"/>
  <c r="AI230" i="2"/>
  <c r="AJ230" i="2"/>
  <c r="AM230" i="2"/>
  <c r="AH231" i="2"/>
  <c r="AI231" i="2"/>
  <c r="AJ231" i="2"/>
  <c r="AM231" i="2"/>
  <c r="AH232" i="2"/>
  <c r="AI232" i="2"/>
  <c r="AJ232" i="2"/>
  <c r="AH233" i="2"/>
  <c r="AI233" i="2"/>
  <c r="AJ233" i="2"/>
  <c r="AM233" i="2"/>
  <c r="AH236" i="2"/>
  <c r="AI236" i="2"/>
  <c r="AJ236" i="2"/>
  <c r="AH237" i="2"/>
  <c r="AI237" i="2"/>
  <c r="AJ237" i="2"/>
  <c r="AM237" i="2"/>
  <c r="AH239" i="2"/>
  <c r="AI239" i="2"/>
  <c r="AJ239" i="2"/>
  <c r="AH240" i="2"/>
  <c r="AI240" i="2"/>
  <c r="AI241" i="2"/>
  <c r="AJ241" i="2"/>
  <c r="AH242" i="2"/>
  <c r="AI242" i="2"/>
  <c r="AJ242" i="2"/>
  <c r="AM242" i="2"/>
  <c r="AH243" i="2"/>
  <c r="AI243" i="2"/>
  <c r="AJ243" i="2"/>
  <c r="AM243" i="2"/>
  <c r="AH244" i="2"/>
  <c r="AI244" i="2"/>
  <c r="AJ244" i="2"/>
  <c r="AH245" i="2"/>
  <c r="AI245" i="2"/>
  <c r="AJ245" i="2"/>
  <c r="AM245" i="2"/>
  <c r="AH247" i="2"/>
  <c r="AI247" i="2"/>
  <c r="AJ247" i="2"/>
  <c r="AH249" i="2"/>
  <c r="AI249" i="2"/>
  <c r="AJ249" i="2"/>
  <c r="AM249" i="2"/>
  <c r="AH250" i="2"/>
  <c r="AI250" i="2"/>
  <c r="AJ250" i="2"/>
  <c r="AM250" i="2"/>
  <c r="AH251" i="2"/>
  <c r="AI251" i="2"/>
  <c r="AJ251" i="2"/>
  <c r="AM251" i="2"/>
  <c r="AH252" i="2"/>
  <c r="AI252" i="2"/>
  <c r="AJ252" i="2"/>
  <c r="AM252" i="2"/>
  <c r="AH253" i="2"/>
  <c r="AI253" i="2"/>
  <c r="AJ253" i="2"/>
  <c r="AM253" i="2"/>
  <c r="AH254" i="2"/>
  <c r="AH255" i="2"/>
  <c r="AI255" i="2"/>
  <c r="AJ255" i="2"/>
  <c r="AM255" i="2"/>
  <c r="AH257" i="2"/>
  <c r="AI257" i="2"/>
  <c r="AJ257" i="2"/>
  <c r="AH258" i="2"/>
  <c r="AI258" i="2"/>
  <c r="AJ258" i="2"/>
  <c r="AI259" i="2"/>
  <c r="AJ259" i="2"/>
  <c r="AH260" i="2"/>
  <c r="AI260" i="2"/>
  <c r="AJ260" i="2"/>
  <c r="X261" i="2"/>
  <c r="Y261" i="2"/>
  <c r="AC261" i="2"/>
  <c r="AG261" i="2"/>
  <c r="AB261" i="2"/>
  <c r="AA261" i="2"/>
  <c r="AH261" i="2"/>
  <c r="AI261" i="2"/>
  <c r="AJ261" i="2"/>
  <c r="AL261" i="2"/>
  <c r="D33" i="3"/>
  <c r="D39" i="3"/>
  <c r="D45" i="3"/>
  <c r="D51" i="3"/>
  <c r="D57" i="3"/>
  <c r="D63" i="3"/>
  <c r="D69" i="3"/>
  <c r="D75" i="3"/>
  <c r="D81" i="3"/>
  <c r="D87" i="3"/>
  <c r="D93" i="3"/>
  <c r="D99" i="3"/>
  <c r="D105" i="3"/>
  <c r="D111" i="3"/>
  <c r="D117" i="3"/>
  <c r="D123" i="3"/>
  <c r="D129" i="3"/>
  <c r="D135" i="3"/>
  <c r="D141" i="3"/>
  <c r="D147" i="3"/>
  <c r="D153" i="3"/>
  <c r="D159" i="3"/>
  <c r="D165" i="3"/>
  <c r="D171" i="3"/>
  <c r="D177" i="3"/>
  <c r="D183" i="3"/>
  <c r="D189" i="3"/>
  <c r="D195" i="3"/>
  <c r="D201" i="3"/>
  <c r="D207" i="3"/>
  <c r="D213" i="3"/>
  <c r="D219" i="3"/>
  <c r="D225" i="3"/>
  <c r="D231" i="3"/>
  <c r="D237" i="3"/>
  <c r="D243" i="3"/>
  <c r="D249" i="3"/>
  <c r="D255" i="3"/>
  <c r="D27" i="3"/>
  <c r="A8" i="3"/>
  <c r="A9" i="3"/>
  <c r="A10" i="3"/>
  <c r="AJ13" i="2"/>
  <c r="U31" i="2"/>
  <c r="AP38" i="2"/>
  <c r="AR38" i="2"/>
  <c r="B12" i="3"/>
  <c r="AV26" i="2"/>
  <c r="H15" i="3"/>
  <c r="I15" i="3"/>
  <c r="V11" i="2"/>
  <c r="Z11" i="2"/>
  <c r="A20" i="3"/>
  <c r="Z12" i="2"/>
  <c r="A26" i="3"/>
  <c r="AK13" i="2"/>
  <c r="AL13" i="2"/>
  <c r="AI14" i="2"/>
  <c r="AK14" i="2"/>
  <c r="AL14" i="2"/>
  <c r="Z15" i="2"/>
  <c r="AK15" i="2"/>
  <c r="AL15" i="2"/>
  <c r="AI16" i="2"/>
  <c r="AK16" i="2"/>
  <c r="AL16" i="2"/>
  <c r="AJ17" i="2"/>
  <c r="AK17" i="2"/>
  <c r="AL17" i="2"/>
  <c r="AJ18" i="2"/>
  <c r="AK18" i="2"/>
  <c r="AL18" i="2"/>
  <c r="AK19" i="2"/>
  <c r="AL19" i="2"/>
  <c r="AH20" i="2"/>
  <c r="AK20" i="2"/>
  <c r="AL20" i="2"/>
  <c r="AH21" i="2"/>
  <c r="AK21" i="2"/>
  <c r="AL21" i="2"/>
  <c r="AJ22" i="2"/>
  <c r="AK22" i="2"/>
  <c r="AL22" i="2"/>
  <c r="AH23" i="2"/>
  <c r="AK23" i="2"/>
  <c r="AL23" i="2"/>
  <c r="AI24" i="2"/>
  <c r="AK24" i="2"/>
  <c r="AL24" i="2"/>
  <c r="AJ25" i="2"/>
  <c r="AK25" i="2"/>
  <c r="AJ26" i="2"/>
  <c r="Z26" i="2"/>
  <c r="AM26" i="2"/>
  <c r="AK26" i="2"/>
  <c r="AL26" i="2"/>
  <c r="AH27" i="2"/>
  <c r="AK27" i="2"/>
  <c r="AL27" i="2"/>
  <c r="AI28" i="2"/>
  <c r="AK28" i="2"/>
  <c r="AL28" i="2"/>
  <c r="AK29" i="2"/>
  <c r="AL29" i="2"/>
  <c r="AI30" i="2"/>
  <c r="AK30" i="2"/>
  <c r="AL30" i="2"/>
  <c r="AK31" i="2"/>
  <c r="AL31" i="2"/>
  <c r="Z32" i="2"/>
  <c r="AK32" i="2"/>
  <c r="AL32" i="2"/>
  <c r="AI33" i="2"/>
  <c r="AK33" i="2"/>
  <c r="AL33" i="2"/>
  <c r="AK34" i="2"/>
  <c r="AL34" i="2"/>
  <c r="AI35" i="2"/>
  <c r="AK35" i="2"/>
  <c r="AL35" i="2"/>
  <c r="AH36" i="2"/>
  <c r="AK36" i="2"/>
  <c r="AL36" i="2"/>
  <c r="AK37" i="2"/>
  <c r="AL37" i="2"/>
  <c r="AI38" i="2"/>
  <c r="AK38" i="2"/>
  <c r="AL38" i="2"/>
  <c r="AK39" i="2"/>
  <c r="AL39" i="2"/>
  <c r="AI40" i="2"/>
  <c r="AK40" i="2"/>
  <c r="AL40" i="2"/>
  <c r="AJ41" i="2"/>
  <c r="AK41" i="2"/>
  <c r="AL41" i="2"/>
  <c r="Z42" i="2"/>
  <c r="AJ42" i="2"/>
  <c r="AM42" i="2"/>
  <c r="AK42" i="2"/>
  <c r="AL42" i="2"/>
  <c r="Z43" i="2"/>
  <c r="AK43" i="2"/>
  <c r="AL43" i="2"/>
  <c r="AJ44" i="2"/>
  <c r="Z44" i="2"/>
  <c r="AM44" i="2"/>
  <c r="AK44" i="2"/>
  <c r="AL44" i="2"/>
  <c r="AI45" i="2"/>
  <c r="AK45" i="2"/>
  <c r="AL45" i="2"/>
  <c r="AI46" i="2"/>
  <c r="AK46" i="2"/>
  <c r="AL46" i="2"/>
  <c r="AH47" i="2"/>
  <c r="AK47" i="2"/>
  <c r="AL47" i="2"/>
  <c r="AI48" i="2"/>
  <c r="AK48" i="2"/>
  <c r="AL48" i="2"/>
  <c r="Z49" i="2"/>
  <c r="AJ49" i="2"/>
  <c r="AM49" i="2"/>
  <c r="AK49" i="2"/>
  <c r="AL49" i="2"/>
  <c r="AH50" i="2"/>
  <c r="AK50" i="2"/>
  <c r="AL50" i="2"/>
  <c r="AK12" i="2"/>
  <c r="AL12" i="2"/>
  <c r="B14" i="3"/>
  <c r="U25" i="2"/>
  <c r="A13" i="3"/>
  <c r="AJ24" i="2"/>
  <c r="AJ35" i="2"/>
  <c r="A7" i="3"/>
  <c r="AS17" i="2"/>
  <c r="AH14" i="2"/>
  <c r="AH25" i="2"/>
  <c r="AL25" i="2"/>
  <c r="AH41" i="2"/>
  <c r="W5" i="2"/>
  <c r="BN1" i="2"/>
  <c r="AS25" i="2"/>
  <c r="AS22" i="2"/>
  <c r="AS21" i="2"/>
  <c r="AK11" i="2"/>
  <c r="AL11" i="2"/>
  <c r="B15" i="3"/>
  <c r="B16" i="3"/>
  <c r="H10" i="2"/>
  <c r="D21" i="3"/>
  <c r="Z31" i="2"/>
  <c r="AI31" i="2"/>
  <c r="AI29" i="2"/>
  <c r="Z25" i="2"/>
  <c r="AI25" i="2"/>
  <c r="AI26" i="2"/>
  <c r="Z38" i="2"/>
  <c r="AJ38" i="2"/>
  <c r="AM38" i="2"/>
  <c r="AI22" i="2"/>
  <c r="AH24" i="2"/>
  <c r="AI44" i="2"/>
  <c r="AJ50" i="2"/>
  <c r="AI12" i="2"/>
  <c r="AH44" i="2"/>
  <c r="AI36" i="2"/>
  <c r="AH32" i="2"/>
  <c r="AH28" i="2"/>
  <c r="Z28" i="2"/>
  <c r="H36" i="3"/>
  <c r="A36" i="3"/>
  <c r="A40" i="3"/>
  <c r="AJ14" i="2"/>
  <c r="Z14" i="2"/>
  <c r="AM14" i="2"/>
  <c r="AH48" i="2"/>
  <c r="AV28" i="2"/>
  <c r="Z18" i="2"/>
  <c r="AM18" i="2"/>
  <c r="Z16" i="2"/>
  <c r="H42" i="3"/>
  <c r="A42" i="3"/>
  <c r="A46" i="3"/>
  <c r="AI15" i="2"/>
  <c r="H240" i="3"/>
  <c r="A241" i="3"/>
  <c r="H138" i="3"/>
  <c r="A138" i="3"/>
  <c r="A142" i="3"/>
  <c r="H126" i="3"/>
  <c r="H162" i="3"/>
  <c r="H66" i="3"/>
  <c r="B67" i="3"/>
  <c r="H186" i="3"/>
  <c r="A187" i="3"/>
  <c r="H174" i="3"/>
  <c r="A175" i="3"/>
  <c r="H216" i="3"/>
  <c r="A217" i="3"/>
  <c r="H180" i="3"/>
  <c r="H78" i="3"/>
  <c r="A78" i="3"/>
  <c r="A82" i="3"/>
  <c r="B82" i="3"/>
  <c r="AI41" i="2"/>
  <c r="AJ39" i="2"/>
  <c r="Z41" i="2"/>
  <c r="AM41" i="2"/>
  <c r="AJ21" i="2"/>
  <c r="AH38" i="2"/>
  <c r="AJ30" i="2"/>
  <c r="AH49" i="2"/>
  <c r="AI49" i="2"/>
  <c r="Z48" i="2"/>
  <c r="AJ48" i="2"/>
  <c r="AI47" i="2"/>
  <c r="AJ47" i="2"/>
  <c r="Z47" i="2"/>
  <c r="AM47" i="2"/>
  <c r="AH46" i="2"/>
  <c r="AH43" i="2"/>
  <c r="AJ43" i="2"/>
  <c r="AM43" i="2"/>
  <c r="AJ40" i="2"/>
  <c r="AH40" i="2"/>
  <c r="AH39" i="2"/>
  <c r="Z39" i="2"/>
  <c r="Z36" i="2"/>
  <c r="AJ36" i="2"/>
  <c r="AM36" i="2"/>
  <c r="Z35" i="2"/>
  <c r="A164" i="3"/>
  <c r="AH35" i="2"/>
  <c r="Z13" i="2"/>
  <c r="Z46" i="2"/>
  <c r="AJ15" i="2"/>
  <c r="AM15" i="2"/>
  <c r="AI13" i="2"/>
  <c r="AJ19" i="2"/>
  <c r="Z50" i="2"/>
  <c r="A254" i="3"/>
  <c r="AI43" i="2"/>
  <c r="AI50" i="2"/>
  <c r="H24" i="3"/>
  <c r="AI37" i="2"/>
  <c r="AH16" i="2"/>
  <c r="H30" i="3"/>
  <c r="A31" i="3"/>
  <c r="AO39" i="2" a="1"/>
  <c r="AO40" i="2"/>
  <c r="AJ11" i="2"/>
  <c r="Z40" i="2"/>
  <c r="AM40" i="2"/>
  <c r="AJ46" i="2"/>
  <c r="AM46" i="2"/>
  <c r="Z19" i="2"/>
  <c r="AH13" i="2"/>
  <c r="Z37" i="2"/>
  <c r="AJ37" i="2"/>
  <c r="AM37" i="2"/>
  <c r="AJ12" i="2"/>
  <c r="A50" i="3"/>
  <c r="AI19" i="2"/>
  <c r="AI21" i="2"/>
  <c r="AI39" i="2"/>
  <c r="Z33" i="2"/>
  <c r="AH33" i="2"/>
  <c r="AJ33" i="2"/>
  <c r="AM33" i="2"/>
  <c r="AJ32" i="2"/>
  <c r="AI32" i="2"/>
  <c r="Z30" i="2"/>
  <c r="AM30" i="2"/>
  <c r="AH30" i="2"/>
  <c r="AJ28" i="2"/>
  <c r="Z22" i="2"/>
  <c r="A86" i="3"/>
  <c r="AH22" i="2"/>
  <c r="Z21" i="2"/>
  <c r="AM21" i="2"/>
  <c r="AJ20" i="2"/>
  <c r="Z20" i="2"/>
  <c r="AM20" i="2"/>
  <c r="AI20" i="2"/>
  <c r="A74" i="3"/>
  <c r="AH19" i="2"/>
  <c r="AI18" i="2"/>
  <c r="AI17" i="2"/>
  <c r="AH17" i="2"/>
  <c r="Z17" i="2"/>
  <c r="AM17" i="2"/>
  <c r="AJ16" i="2"/>
  <c r="AH15" i="2"/>
  <c r="A32" i="3"/>
  <c r="A38" i="3"/>
  <c r="H108" i="3"/>
  <c r="H210" i="3"/>
  <c r="A210" i="3"/>
  <c r="A214" i="3"/>
  <c r="B214" i="3"/>
  <c r="H156" i="3"/>
  <c r="A157" i="3"/>
  <c r="A122" i="3"/>
  <c r="A104" i="3"/>
  <c r="A44" i="3"/>
  <c r="H102" i="3"/>
  <c r="H48" i="3"/>
  <c r="A48" i="3"/>
  <c r="A52" i="3"/>
  <c r="A200" i="3"/>
  <c r="AH42" i="2"/>
  <c r="AI42" i="2"/>
  <c r="Z27" i="2"/>
  <c r="AI27" i="2"/>
  <c r="AJ27" i="2"/>
  <c r="Z23" i="2"/>
  <c r="AJ23" i="2"/>
  <c r="AM23" i="2"/>
  <c r="AI23" i="2"/>
  <c r="AH18" i="2"/>
  <c r="H252" i="3"/>
  <c r="A252" i="3"/>
  <c r="A256" i="3"/>
  <c r="B256" i="3"/>
  <c r="A206" i="3"/>
  <c r="A140" i="3"/>
  <c r="A212" i="3"/>
  <c r="Z24" i="2"/>
  <c r="A242" i="3"/>
  <c r="A146" i="3"/>
  <c r="AH26" i="2"/>
  <c r="AV24" i="2"/>
  <c r="AV25" i="2"/>
  <c r="AV29" i="2"/>
  <c r="A218" i="3"/>
  <c r="A236" i="3"/>
  <c r="Z29" i="2"/>
  <c r="A128" i="3"/>
  <c r="AJ29" i="2"/>
  <c r="AH29" i="2"/>
  <c r="Z34" i="2"/>
  <c r="H150" i="3"/>
  <c r="A151" i="3"/>
  <c r="AJ34" i="2"/>
  <c r="AM34" i="2"/>
  <c r="AH37" i="2"/>
  <c r="Z45" i="2"/>
  <c r="AJ45" i="2"/>
  <c r="AH45" i="2"/>
  <c r="AH34" i="2"/>
  <c r="AI34" i="2"/>
  <c r="AH31" i="2"/>
  <c r="AJ31" i="2"/>
  <c r="AM31" i="2"/>
  <c r="AH12" i="2"/>
  <c r="AM16" i="2"/>
  <c r="AM32" i="2"/>
  <c r="AM48" i="2"/>
  <c r="AM22" i="2"/>
  <c r="AM25" i="2"/>
  <c r="AM39" i="2"/>
  <c r="AM12" i="2"/>
  <c r="AM28" i="2"/>
  <c r="H234" i="3"/>
  <c r="B235" i="3"/>
  <c r="H198" i="3"/>
  <c r="B199" i="3"/>
  <c r="H72" i="3"/>
  <c r="A73" i="3"/>
  <c r="H84" i="3"/>
  <c r="H120" i="3"/>
  <c r="A120" i="3"/>
  <c r="A124" i="3"/>
  <c r="H144" i="3"/>
  <c r="B145" i="3"/>
  <c r="H132" i="3"/>
  <c r="A132" i="3"/>
  <c r="H54" i="3"/>
  <c r="H228" i="3"/>
  <c r="H192" i="3"/>
  <c r="A193" i="3"/>
  <c r="H246" i="3"/>
  <c r="A230" i="3"/>
  <c r="A56" i="3"/>
  <c r="A176" i="3"/>
  <c r="A68" i="3"/>
  <c r="A152" i="3"/>
  <c r="A80" i="3"/>
  <c r="A110" i="3"/>
  <c r="H204" i="3"/>
  <c r="A205" i="3"/>
  <c r="H96" i="3"/>
  <c r="H60" i="3"/>
  <c r="H114" i="3"/>
  <c r="B115" i="3"/>
  <c r="A98" i="3"/>
  <c r="H168" i="3"/>
  <c r="A168" i="3"/>
  <c r="A172" i="3"/>
  <c r="B172" i="3"/>
  <c r="H90" i="3"/>
  <c r="A90" i="3"/>
  <c r="A94" i="3"/>
  <c r="B94" i="3"/>
  <c r="H222" i="3"/>
  <c r="A223" i="3"/>
  <c r="A158" i="3"/>
  <c r="A92" i="3"/>
  <c r="AM13" i="2"/>
  <c r="AM24" i="2"/>
  <c r="AM19" i="2"/>
  <c r="AM50" i="2"/>
  <c r="AM11" i="2"/>
  <c r="P11" i="2"/>
  <c r="AM261" i="2"/>
  <c r="A169" i="3"/>
  <c r="B217" i="3"/>
  <c r="H1506" i="3"/>
  <c r="A1506" i="3"/>
  <c r="A1510" i="3"/>
  <c r="B1510" i="3"/>
  <c r="H1200" i="3"/>
  <c r="B1201" i="3"/>
  <c r="H1356" i="3"/>
  <c r="A1356" i="3"/>
  <c r="A1360" i="3"/>
  <c r="B1360" i="3"/>
  <c r="H1176" i="3"/>
  <c r="A1177" i="3"/>
  <c r="H1110" i="3"/>
  <c r="B1111" i="3"/>
  <c r="U32" i="2"/>
  <c r="U33" i="2"/>
  <c r="Z188" i="2"/>
  <c r="W188" i="2"/>
  <c r="AH188" i="2"/>
  <c r="AI188" i="2"/>
  <c r="AJ188" i="2"/>
  <c r="W175" i="2"/>
  <c r="Z175" i="2"/>
  <c r="AH175" i="2"/>
  <c r="Z256" i="2"/>
  <c r="AI256" i="2"/>
  <c r="AJ256" i="2"/>
  <c r="Z206" i="2"/>
  <c r="AH206" i="2"/>
  <c r="AI206" i="2"/>
  <c r="AJ206" i="2"/>
  <c r="Z202" i="2"/>
  <c r="AH202" i="2"/>
  <c r="AI202" i="2"/>
  <c r="AJ202" i="2"/>
  <c r="A866" i="3"/>
  <c r="AM152" i="2"/>
  <c r="W235" i="2"/>
  <c r="Z235" i="2"/>
  <c r="AH235" i="2"/>
  <c r="W53" i="2"/>
  <c r="Z53" i="2"/>
  <c r="AM29" i="2"/>
  <c r="AH11" i="2"/>
  <c r="H1386" i="3"/>
  <c r="A1386" i="3"/>
  <c r="A1390" i="3"/>
  <c r="B1390" i="3"/>
  <c r="AM232" i="2"/>
  <c r="Z214" i="2"/>
  <c r="W214" i="2"/>
  <c r="AH214" i="2"/>
  <c r="AI214" i="2"/>
  <c r="AJ214" i="2"/>
  <c r="A1094" i="3"/>
  <c r="AM190" i="2"/>
  <c r="H1416" i="3"/>
  <c r="A1416" i="3"/>
  <c r="A1420" i="3"/>
  <c r="B1420" i="3"/>
  <c r="AH238" i="2"/>
  <c r="Z238" i="2"/>
  <c r="AI238" i="2"/>
  <c r="AJ238" i="2"/>
  <c r="H1512" i="3"/>
  <c r="B1513" i="3"/>
  <c r="Z210" i="2"/>
  <c r="W210" i="2"/>
  <c r="AH210" i="2"/>
  <c r="AI210" i="2"/>
  <c r="AJ210" i="2"/>
  <c r="H1038" i="3"/>
  <c r="A1038" i="3"/>
  <c r="A1042" i="3"/>
  <c r="B1042" i="3"/>
  <c r="A896" i="3"/>
  <c r="D17" i="2"/>
  <c r="B54" i="3"/>
  <c r="AM247" i="2"/>
  <c r="AI175" i="2"/>
  <c r="A188" i="3"/>
  <c r="X17" i="2"/>
  <c r="A62" i="3"/>
  <c r="B46" i="3"/>
  <c r="B40" i="3"/>
  <c r="AJ235" i="2"/>
  <c r="H1494" i="3"/>
  <c r="A1495" i="3"/>
  <c r="A1474" i="3"/>
  <c r="B1474" i="3"/>
  <c r="A1412" i="3"/>
  <c r="H1368" i="3"/>
  <c r="A1369" i="3"/>
  <c r="H1326" i="3"/>
  <c r="A1326" i="3"/>
  <c r="A1330" i="3"/>
  <c r="B1330" i="3"/>
  <c r="H1194" i="3"/>
  <c r="B1195" i="3"/>
  <c r="H1170" i="3"/>
  <c r="A1171" i="3"/>
  <c r="H1146" i="3"/>
  <c r="A1146" i="3"/>
  <c r="A1150" i="3"/>
  <c r="B1150" i="3"/>
  <c r="H1122" i="3"/>
  <c r="A1123" i="3"/>
  <c r="H1104" i="3"/>
  <c r="A1105" i="3"/>
  <c r="A1064" i="3"/>
  <c r="A1016" i="3"/>
  <c r="B886" i="3"/>
  <c r="Z79" i="2"/>
  <c r="W79" i="2"/>
  <c r="AH79" i="2"/>
  <c r="H1182" i="3"/>
  <c r="H1158" i="3"/>
  <c r="B1159" i="3"/>
  <c r="Z246" i="2"/>
  <c r="W246" i="2"/>
  <c r="AH246" i="2"/>
  <c r="AI246" i="2"/>
  <c r="AJ246" i="2"/>
  <c r="A1118" i="3"/>
  <c r="AM194" i="2"/>
  <c r="A194" i="3"/>
  <c r="AM45" i="2"/>
  <c r="A134" i="3"/>
  <c r="A224" i="3"/>
  <c r="A170" i="3"/>
  <c r="AM27" i="2"/>
  <c r="A116" i="3"/>
  <c r="AO41" i="2"/>
  <c r="B31" i="3"/>
  <c r="B124" i="3"/>
  <c r="AM35" i="2"/>
  <c r="A182" i="3"/>
  <c r="AM258" i="2"/>
  <c r="AI235" i="2"/>
  <c r="AJ53" i="2"/>
  <c r="AD261" i="2"/>
  <c r="H1458" i="3"/>
  <c r="B1459" i="3"/>
  <c r="Z248" i="2"/>
  <c r="AH248" i="2"/>
  <c r="AI248" i="2"/>
  <c r="AJ248" i="2"/>
  <c r="Z241" i="2"/>
  <c r="AH241" i="2"/>
  <c r="Z229" i="2"/>
  <c r="AH229" i="2"/>
  <c r="Z195" i="2"/>
  <c r="AH195" i="2"/>
  <c r="W171" i="2"/>
  <c r="Z171" i="2"/>
  <c r="AH171" i="2"/>
  <c r="A950" i="3"/>
  <c r="AM166" i="2"/>
  <c r="AI11" i="2"/>
  <c r="A136" i="3"/>
  <c r="B136" i="3"/>
  <c r="B205" i="3"/>
  <c r="AO39" i="2"/>
  <c r="A248" i="3"/>
  <c r="B52" i="3"/>
  <c r="AH256" i="2"/>
  <c r="AI53" i="2"/>
  <c r="Z254" i="2"/>
  <c r="W254" i="2"/>
  <c r="AI254" i="2"/>
  <c r="AJ254" i="2"/>
  <c r="A1414" i="3"/>
  <c r="B1414" i="3"/>
  <c r="H1404" i="3"/>
  <c r="B1405" i="3"/>
  <c r="AH234" i="2"/>
  <c r="Z234" i="2"/>
  <c r="AI234" i="2"/>
  <c r="AJ234" i="2"/>
  <c r="Z212" i="2"/>
  <c r="W212" i="2"/>
  <c r="AH212" i="2"/>
  <c r="AI212" i="2"/>
  <c r="AJ212" i="2"/>
  <c r="Z208" i="2"/>
  <c r="AH208" i="2"/>
  <c r="AI208" i="2"/>
  <c r="AJ208" i="2"/>
  <c r="Z204" i="2"/>
  <c r="AH204" i="2"/>
  <c r="AI204" i="2"/>
  <c r="AJ204" i="2"/>
  <c r="Z200" i="2"/>
  <c r="AH200" i="2"/>
  <c r="AI200" i="2"/>
  <c r="AJ200" i="2"/>
  <c r="H1026" i="3"/>
  <c r="A1026" i="3"/>
  <c r="A1030" i="3"/>
  <c r="B1030" i="3"/>
  <c r="W197" i="2"/>
  <c r="Z197" i="2"/>
  <c r="AH197" i="2"/>
  <c r="B169" i="3"/>
  <c r="W11" i="2"/>
  <c r="H18" i="3"/>
  <c r="B18" i="3"/>
  <c r="AI197" i="2"/>
  <c r="AH53" i="2"/>
  <c r="Z259" i="2"/>
  <c r="AH259" i="2"/>
  <c r="W238" i="2"/>
  <c r="Z193" i="2"/>
  <c r="AH193" i="2"/>
  <c r="A1052" i="3"/>
  <c r="A1040" i="3"/>
  <c r="Z137" i="2"/>
  <c r="W137" i="2"/>
  <c r="H738" i="3"/>
  <c r="B739" i="3"/>
  <c r="Z85" i="2"/>
  <c r="W85" i="2"/>
  <c r="D18" i="2"/>
  <c r="B142" i="3"/>
  <c r="AH183" i="2"/>
  <c r="AH181" i="2"/>
  <c r="AH137" i="2"/>
  <c r="AH85" i="2"/>
  <c r="AM51" i="2"/>
  <c r="Z257" i="2"/>
  <c r="W250" i="2"/>
  <c r="Z244" i="2"/>
  <c r="Z236" i="2"/>
  <c r="W233" i="2"/>
  <c r="H1008" i="3"/>
  <c r="A1008" i="3"/>
  <c r="A1012" i="3"/>
  <c r="B1012" i="3"/>
  <c r="A926" i="3"/>
  <c r="A920" i="3"/>
  <c r="W159" i="2"/>
  <c r="Z159" i="2"/>
  <c r="A872" i="3"/>
  <c r="H726" i="3"/>
  <c r="A572" i="3"/>
  <c r="AM176" i="2"/>
  <c r="Z260" i="2"/>
  <c r="B1468" i="3"/>
  <c r="Z239" i="2"/>
  <c r="B1348" i="3"/>
  <c r="A1244" i="3"/>
  <c r="H1098" i="3"/>
  <c r="A1099" i="3"/>
  <c r="H1056" i="3"/>
  <c r="B1057" i="3"/>
  <c r="B988" i="3"/>
  <c r="W154" i="2"/>
  <c r="Z154" i="2"/>
  <c r="A260" i="3"/>
  <c r="B1312" i="3"/>
  <c r="W225" i="2"/>
  <c r="A1100" i="3"/>
  <c r="W186" i="2"/>
  <c r="Z186" i="2"/>
  <c r="W178" i="2"/>
  <c r="A974" i="3"/>
  <c r="A968" i="3"/>
  <c r="W167" i="2"/>
  <c r="Z167" i="2"/>
  <c r="W132" i="2"/>
  <c r="Z132" i="2"/>
  <c r="A596" i="3"/>
  <c r="H354" i="3"/>
  <c r="A354" i="3"/>
  <c r="A358" i="3"/>
  <c r="B358" i="3"/>
  <c r="W231" i="2"/>
  <c r="Z224" i="2"/>
  <c r="W223" i="2"/>
  <c r="W221" i="2"/>
  <c r="W219" i="2"/>
  <c r="W217" i="2"/>
  <c r="A1130" i="3"/>
  <c r="A1034" i="3"/>
  <c r="A1022" i="3"/>
  <c r="H402" i="3"/>
  <c r="B403" i="3"/>
  <c r="H1296" i="3"/>
  <c r="A1296" i="3"/>
  <c r="A1300" i="3"/>
  <c r="B1300" i="3"/>
  <c r="A1292" i="3"/>
  <c r="H1284" i="3"/>
  <c r="B1285" i="3"/>
  <c r="A1280" i="3"/>
  <c r="H1272" i="3"/>
  <c r="A1273" i="3"/>
  <c r="A1268" i="3"/>
  <c r="H1260" i="3"/>
  <c r="B1261" i="3"/>
  <c r="A1256" i="3"/>
  <c r="H1248" i="3"/>
  <c r="A1248" i="3"/>
  <c r="A1252" i="3"/>
  <c r="B1252" i="3"/>
  <c r="A1142" i="3"/>
  <c r="A998" i="3"/>
  <c r="W163" i="2"/>
  <c r="Z163" i="2"/>
  <c r="A902" i="3"/>
  <c r="H612" i="3"/>
  <c r="A612" i="3"/>
  <c r="A616" i="3"/>
  <c r="B616" i="3"/>
  <c r="A404" i="3"/>
  <c r="H864" i="3"/>
  <c r="A864" i="3"/>
  <c r="A868" i="3"/>
  <c r="B868" i="3"/>
  <c r="W91" i="2"/>
  <c r="Z91" i="2"/>
  <c r="Z189" i="2"/>
  <c r="Z172" i="2"/>
  <c r="Z164" i="2"/>
  <c r="Z156" i="2"/>
  <c r="H846" i="3"/>
  <c r="A846" i="3"/>
  <c r="A850" i="3"/>
  <c r="B850" i="3"/>
  <c r="H816" i="3"/>
  <c r="A816" i="3"/>
  <c r="A820" i="3"/>
  <c r="B820" i="3"/>
  <c r="B802" i="3"/>
  <c r="W114" i="2"/>
  <c r="Z114" i="2"/>
  <c r="B856" i="3"/>
  <c r="H828" i="3"/>
  <c r="A828" i="3"/>
  <c r="A832" i="3"/>
  <c r="B832" i="3"/>
  <c r="W145" i="2"/>
  <c r="H804" i="3"/>
  <c r="A804" i="3"/>
  <c r="A808" i="3"/>
  <c r="B808" i="3"/>
  <c r="W130" i="2"/>
  <c r="Z130" i="2"/>
  <c r="A688" i="3"/>
  <c r="B688" i="3"/>
  <c r="A368" i="3"/>
  <c r="H834" i="3"/>
  <c r="A835" i="3"/>
  <c r="W134" i="2"/>
  <c r="Z134" i="2"/>
  <c r="W128" i="2"/>
  <c r="Z128" i="2"/>
  <c r="Z126" i="2"/>
  <c r="W126" i="2"/>
  <c r="Z100" i="2"/>
  <c r="W100" i="2"/>
  <c r="H642" i="3"/>
  <c r="A643" i="3"/>
  <c r="H588" i="3"/>
  <c r="B589" i="3"/>
  <c r="W66" i="2"/>
  <c r="Z66" i="2"/>
  <c r="H294" i="3"/>
  <c r="A295" i="3"/>
  <c r="H792" i="3"/>
  <c r="A792" i="3"/>
  <c r="A796" i="3"/>
  <c r="B796" i="3"/>
  <c r="A716" i="3"/>
  <c r="W112" i="2"/>
  <c r="Z112" i="2"/>
  <c r="W89" i="2"/>
  <c r="Z89" i="2"/>
  <c r="B418" i="3"/>
  <c r="W139" i="2"/>
  <c r="H780" i="3"/>
  <c r="A781" i="3"/>
  <c r="A764" i="3"/>
  <c r="A728" i="3"/>
  <c r="A608" i="3"/>
  <c r="H558" i="3"/>
  <c r="B559" i="3"/>
  <c r="Z83" i="2"/>
  <c r="W83" i="2"/>
  <c r="H768" i="3"/>
  <c r="A769" i="3"/>
  <c r="A752" i="3"/>
  <c r="A740" i="3"/>
  <c r="W116" i="2"/>
  <c r="Z116" i="2"/>
  <c r="H600" i="3"/>
  <c r="A600" i="3"/>
  <c r="A604" i="3"/>
  <c r="B604" i="3"/>
  <c r="A416" i="3"/>
  <c r="A584" i="3"/>
  <c r="Z87" i="2"/>
  <c r="W87" i="2"/>
  <c r="W74" i="2"/>
  <c r="Z74" i="2"/>
  <c r="Z55" i="2"/>
  <c r="W55" i="2"/>
  <c r="A532" i="3"/>
  <c r="B532" i="3"/>
  <c r="A506" i="3"/>
  <c r="A380" i="3"/>
  <c r="B370" i="3"/>
  <c r="W68" i="2"/>
  <c r="Z68" i="2"/>
  <c r="H306" i="3"/>
  <c r="B307" i="3"/>
  <c r="A656" i="3"/>
  <c r="B526" i="3"/>
  <c r="A518" i="3"/>
  <c r="W81" i="2"/>
  <c r="H432" i="3"/>
  <c r="A432" i="3"/>
  <c r="A436" i="3"/>
  <c r="B436" i="3"/>
  <c r="A344" i="3"/>
  <c r="W62" i="2"/>
  <c r="H672" i="3"/>
  <c r="B673" i="3"/>
  <c r="Z118" i="2"/>
  <c r="A644" i="3"/>
  <c r="A530" i="3"/>
  <c r="A440" i="3"/>
  <c r="A392" i="3"/>
  <c r="W70" i="2"/>
  <c r="Z70" i="2"/>
  <c r="A326" i="3"/>
  <c r="B661" i="3"/>
  <c r="A632" i="3"/>
  <c r="A542" i="3"/>
  <c r="A494" i="3"/>
  <c r="A346" i="3"/>
  <c r="B346" i="3"/>
  <c r="W64" i="2"/>
  <c r="Z64" i="2"/>
  <c r="A620" i="3"/>
  <c r="H546" i="3"/>
  <c r="B547" i="3"/>
  <c r="H444" i="3"/>
  <c r="A445" i="3"/>
  <c r="A394" i="3"/>
  <c r="B394" i="3"/>
  <c r="W72" i="2"/>
  <c r="Z72" i="2"/>
  <c r="A356" i="3"/>
  <c r="A698" i="3"/>
  <c r="AU24" i="2"/>
  <c r="X11" i="2"/>
  <c r="A322" i="3"/>
  <c r="B322" i="3"/>
  <c r="AU29" i="2"/>
  <c r="A115" i="3"/>
  <c r="B223" i="3"/>
  <c r="A534" i="3"/>
  <c r="A538" i="3"/>
  <c r="B538" i="3"/>
  <c r="A468" i="3"/>
  <c r="A472" i="3"/>
  <c r="B472" i="3"/>
  <c r="A312" i="3"/>
  <c r="A316" i="3"/>
  <c r="B316" i="3"/>
  <c r="B157" i="3"/>
  <c r="A186" i="3"/>
  <c r="A190" i="3"/>
  <c r="B190" i="3"/>
  <c r="A714" i="3"/>
  <c r="A718" i="3"/>
  <c r="B718" i="3"/>
  <c r="B619" i="3"/>
  <c r="A235" i="3"/>
  <c r="A1404" i="3"/>
  <c r="A1408" i="3"/>
  <c r="B1408" i="3"/>
  <c r="B523" i="3"/>
  <c r="B1393" i="3"/>
  <c r="A1075" i="3"/>
  <c r="A606" i="3"/>
  <c r="A610" i="3"/>
  <c r="B610" i="3"/>
  <c r="A570" i="3"/>
  <c r="A574" i="3"/>
  <c r="B574" i="3"/>
  <c r="B457" i="3"/>
  <c r="B187" i="3"/>
  <c r="B1045" i="3"/>
  <c r="B61" i="3"/>
  <c r="B43" i="3"/>
  <c r="A1242" i="3"/>
  <c r="A1246" i="3"/>
  <c r="B1246" i="3"/>
  <c r="A948" i="3"/>
  <c r="A952" i="3"/>
  <c r="B952" i="3"/>
  <c r="A763" i="3"/>
  <c r="A61" i="3"/>
  <c r="B133" i="3"/>
  <c r="A60" i="3"/>
  <c r="A64" i="3"/>
  <c r="B64" i="3"/>
  <c r="A37" i="3"/>
  <c r="A114" i="3"/>
  <c r="A118" i="3"/>
  <c r="B118" i="3"/>
  <c r="A1521" i="3"/>
  <c r="B1521" i="3"/>
  <c r="A265" i="3"/>
  <c r="B1117" i="3"/>
  <c r="A259" i="3"/>
  <c r="B247" i="3"/>
  <c r="A1399" i="3"/>
  <c r="A1393" i="3"/>
  <c r="B1345" i="3"/>
  <c r="B1243" i="3"/>
  <c r="B871" i="3"/>
  <c r="A523" i="3"/>
  <c r="A222" i="3"/>
  <c r="A226" i="3"/>
  <c r="B226" i="3"/>
  <c r="A211" i="3"/>
  <c r="B37" i="3"/>
  <c r="A1033" i="3"/>
  <c r="A871" i="3"/>
  <c r="B763" i="3"/>
  <c r="A661" i="3"/>
  <c r="A156" i="3"/>
  <c r="A160" i="3"/>
  <c r="B160" i="3"/>
  <c r="B211" i="3"/>
  <c r="B79" i="3"/>
  <c r="A79" i="3"/>
  <c r="B391" i="3"/>
  <c r="A379" i="3"/>
  <c r="B367" i="3"/>
  <c r="A300" i="3"/>
  <c r="A304" i="3"/>
  <c r="B304" i="3"/>
  <c r="A391" i="3"/>
  <c r="A367" i="3"/>
  <c r="A991" i="3"/>
  <c r="B469" i="3"/>
  <c r="A1375" i="3"/>
  <c r="A378" i="3"/>
  <c r="A382" i="3"/>
  <c r="B382" i="3"/>
  <c r="A145" i="3"/>
  <c r="A247" i="3"/>
  <c r="B181" i="3"/>
  <c r="B415" i="3"/>
  <c r="B319" i="3"/>
  <c r="A180" i="3"/>
  <c r="A184" i="3"/>
  <c r="B184" i="3"/>
  <c r="A133" i="3"/>
  <c r="A258" i="3"/>
  <c r="A262" i="3"/>
  <c r="B262" i="3"/>
  <c r="A1471" i="3"/>
  <c r="A1398" i="3"/>
  <c r="A1402" i="3"/>
  <c r="B1402" i="3"/>
  <c r="B1189" i="3"/>
  <c r="A1074" i="3"/>
  <c r="A1078" i="3"/>
  <c r="B1078" i="3"/>
  <c r="B919" i="3"/>
  <c r="A415" i="3"/>
  <c r="A319" i="3"/>
  <c r="B55" i="3"/>
  <c r="A150" i="3"/>
  <c r="A154" i="3"/>
  <c r="B154" i="3"/>
  <c r="B48" i="3"/>
  <c r="A55" i="3"/>
  <c r="A234" i="3"/>
  <c r="A238" i="3"/>
  <c r="B238" i="3"/>
  <c r="A181" i="3"/>
  <c r="A1189" i="3"/>
  <c r="B811" i="3"/>
  <c r="B571" i="3"/>
  <c r="B151" i="3"/>
  <c r="B1519" i="3"/>
  <c r="A1519" i="3"/>
  <c r="A1230" i="3"/>
  <c r="A1234" i="3"/>
  <c r="B1234" i="3"/>
  <c r="A1188" i="3"/>
  <c r="A1192" i="3"/>
  <c r="B1192" i="3"/>
  <c r="A1062" i="3"/>
  <c r="A1066" i="3"/>
  <c r="B1066" i="3"/>
  <c r="A288" i="3"/>
  <c r="A292" i="3"/>
  <c r="B292" i="3"/>
  <c r="A49" i="3"/>
  <c r="B49" i="3"/>
  <c r="A24" i="3"/>
  <c r="A28" i="3"/>
  <c r="B28" i="3"/>
  <c r="B24" i="3"/>
  <c r="A25" i="3"/>
  <c r="A103" i="3"/>
  <c r="B103" i="3"/>
  <c r="A102" i="3"/>
  <c r="A106" i="3"/>
  <c r="B106" i="3"/>
  <c r="A253" i="3"/>
  <c r="B253" i="3"/>
  <c r="A163" i="3"/>
  <c r="A162" i="3"/>
  <c r="A166" i="3"/>
  <c r="B166" i="3"/>
  <c r="B163" i="3"/>
  <c r="A85" i="3"/>
  <c r="B1423" i="3"/>
  <c r="A1423" i="3"/>
  <c r="A127" i="3"/>
  <c r="A108" i="3"/>
  <c r="A112" i="3"/>
  <c r="B112" i="3"/>
  <c r="A109" i="3"/>
  <c r="B109" i="3"/>
  <c r="A1482" i="3"/>
  <c r="A1486" i="3"/>
  <c r="B1486" i="3"/>
  <c r="A1483" i="3"/>
  <c r="B1483" i="3"/>
  <c r="A1314" i="3"/>
  <c r="A1318" i="3"/>
  <c r="B1318" i="3"/>
  <c r="A1315" i="3"/>
  <c r="B1315" i="3"/>
  <c r="A1153" i="3"/>
  <c r="B1153" i="3"/>
  <c r="B73" i="3"/>
  <c r="A72" i="3"/>
  <c r="A76" i="3"/>
  <c r="B76" i="3"/>
  <c r="A97" i="3"/>
  <c r="B97" i="3"/>
  <c r="B25" i="3"/>
  <c r="A228" i="3"/>
  <c r="A232" i="3"/>
  <c r="B232" i="3"/>
  <c r="A229" i="3"/>
  <c r="A199" i="3"/>
  <c r="A174" i="3"/>
  <c r="A178" i="3"/>
  <c r="B178" i="3"/>
  <c r="B175" i="3"/>
  <c r="A1447" i="3"/>
  <c r="A1441" i="3"/>
  <c r="B1441" i="3"/>
  <c r="B961" i="3"/>
  <c r="A961" i="3"/>
  <c r="A67" i="3"/>
  <c r="A942" i="3"/>
  <c r="A946" i="3"/>
  <c r="B946" i="3"/>
  <c r="A943" i="3"/>
  <c r="B943" i="3"/>
  <c r="A1374" i="3"/>
  <c r="A1378" i="3"/>
  <c r="B1378" i="3"/>
  <c r="B973" i="3"/>
  <c r="A972" i="3"/>
  <c r="A976" i="3"/>
  <c r="B976" i="3"/>
  <c r="A595" i="3"/>
  <c r="B595" i="3"/>
  <c r="A594" i="3"/>
  <c r="A598" i="3"/>
  <c r="B598" i="3"/>
  <c r="A1200" i="3"/>
  <c r="A1204" i="3"/>
  <c r="B1204" i="3"/>
  <c r="B1093" i="3"/>
  <c r="A1092" i="3"/>
  <c r="A1096" i="3"/>
  <c r="B1096" i="3"/>
  <c r="A246" i="3"/>
  <c r="A250" i="3"/>
  <c r="B250" i="3"/>
  <c r="A121" i="3"/>
  <c r="A66" i="3"/>
  <c r="A70" i="3"/>
  <c r="B70" i="3"/>
  <c r="A1488" i="3"/>
  <c r="A1492" i="3"/>
  <c r="B1492" i="3"/>
  <c r="B1231" i="3"/>
  <c r="A997" i="3"/>
  <c r="A900" i="3"/>
  <c r="A904" i="3"/>
  <c r="B904" i="3"/>
  <c r="B1471" i="3"/>
  <c r="A1231" i="3"/>
  <c r="A1086" i="3"/>
  <c r="A1090" i="3"/>
  <c r="B1090" i="3"/>
  <c r="B655" i="3"/>
  <c r="A1045" i="3"/>
  <c r="B1033" i="3"/>
  <c r="B937" i="3"/>
  <c r="A937" i="3"/>
  <c r="A894" i="3"/>
  <c r="A898" i="3"/>
  <c r="B898" i="3"/>
  <c r="A895" i="3"/>
  <c r="A1044" i="3"/>
  <c r="A1048" i="3"/>
  <c r="B1048" i="3"/>
  <c r="A918" i="3"/>
  <c r="A922" i="3"/>
  <c r="B922" i="3"/>
  <c r="A541" i="3"/>
  <c r="B541" i="3"/>
  <c r="A1032" i="3"/>
  <c r="A1036" i="3"/>
  <c r="B1036" i="3"/>
  <c r="B583" i="3"/>
  <c r="A583" i="3"/>
  <c r="A582" i="3"/>
  <c r="A586" i="3"/>
  <c r="B586" i="3"/>
  <c r="B859" i="3"/>
  <c r="A577" i="3"/>
  <c r="A576" i="3"/>
  <c r="A580" i="3"/>
  <c r="B580" i="3"/>
  <c r="B883" i="3"/>
  <c r="A859" i="3"/>
  <c r="A811" i="3"/>
  <c r="B799" i="3"/>
  <c r="A883" i="3"/>
  <c r="A799" i="3"/>
  <c r="A685" i="3"/>
  <c r="B685" i="3"/>
  <c r="A660" i="3"/>
  <c r="A664" i="3"/>
  <c r="B664" i="3"/>
  <c r="B751" i="3"/>
  <c r="A607" i="3"/>
  <c r="B607" i="3"/>
  <c r="A330" i="3"/>
  <c r="A334" i="3"/>
  <c r="B334" i="3"/>
  <c r="A331" i="3"/>
  <c r="B331" i="3"/>
  <c r="A679" i="3"/>
  <c r="A565" i="3"/>
  <c r="B565" i="3"/>
  <c r="A511" i="3"/>
  <c r="B511" i="3"/>
  <c r="A481" i="3"/>
  <c r="A480" i="3"/>
  <c r="A484" i="3"/>
  <c r="B484" i="3"/>
  <c r="A535" i="3"/>
  <c r="A457" i="3"/>
  <c r="A456" i="3"/>
  <c r="A460" i="3"/>
  <c r="B460" i="3"/>
  <c r="A409" i="3"/>
  <c r="A343" i="3"/>
  <c r="B343" i="3"/>
  <c r="B289" i="3"/>
  <c r="A276" i="3"/>
  <c r="A280" i="3"/>
  <c r="B280" i="3"/>
  <c r="P15" i="2"/>
  <c r="A1333" i="3"/>
  <c r="A1128" i="3"/>
  <c r="A1132" i="3"/>
  <c r="B1132" i="3"/>
  <c r="A1129" i="3"/>
  <c r="B1129" i="3"/>
  <c r="A1321" i="3"/>
  <c r="B1141" i="3"/>
  <c r="A1140" i="3"/>
  <c r="A1144" i="3"/>
  <c r="B1144" i="3"/>
  <c r="A966" i="3"/>
  <c r="A970" i="3"/>
  <c r="B970" i="3"/>
  <c r="A967" i="3"/>
  <c r="B967" i="3"/>
  <c r="B1518" i="3"/>
  <c r="A1500" i="3"/>
  <c r="A1504" i="3"/>
  <c r="B1504" i="3"/>
  <c r="A1446" i="3"/>
  <c r="A1450" i="3"/>
  <c r="B1450" i="3"/>
  <c r="A1309" i="3"/>
  <c r="A1206" i="3"/>
  <c r="A1210" i="3"/>
  <c r="B1210" i="3"/>
  <c r="A1207" i="3"/>
  <c r="B229" i="3"/>
  <c r="A43" i="3"/>
  <c r="A126" i="3"/>
  <c r="A130" i="3"/>
  <c r="B130" i="3"/>
  <c r="B241" i="3"/>
  <c r="A96" i="3"/>
  <c r="A100" i="3"/>
  <c r="B100" i="3"/>
  <c r="A91" i="3"/>
  <c r="B30" i="3"/>
  <c r="B193" i="3"/>
  <c r="B85" i="3"/>
  <c r="B127" i="3"/>
  <c r="A240" i="3"/>
  <c r="A244" i="3"/>
  <c r="B244" i="3"/>
  <c r="B1465" i="3"/>
  <c r="B1435" i="3"/>
  <c r="B1411" i="3"/>
  <c r="A1165" i="3"/>
  <c r="B1165" i="3"/>
  <c r="B91" i="3"/>
  <c r="A144" i="3"/>
  <c r="A148" i="3"/>
  <c r="B148" i="3"/>
  <c r="B36" i="3"/>
  <c r="C1520" i="3"/>
  <c r="A264" i="3"/>
  <c r="A268" i="3"/>
  <c r="B268" i="3"/>
  <c r="A1465" i="3"/>
  <c r="A1440" i="3"/>
  <c r="A1444" i="3"/>
  <c r="B1444" i="3"/>
  <c r="A1435" i="3"/>
  <c r="A1411" i="3"/>
  <c r="A1392" i="3"/>
  <c r="A1396" i="3"/>
  <c r="B1396" i="3"/>
  <c r="A1219" i="3"/>
  <c r="B1219" i="3"/>
  <c r="A1218" i="3"/>
  <c r="A1222" i="3"/>
  <c r="B1222" i="3"/>
  <c r="A1015" i="3"/>
  <c r="A1014" i="3"/>
  <c r="A1018" i="3"/>
  <c r="B1018" i="3"/>
  <c r="A204" i="3"/>
  <c r="A208" i="3"/>
  <c r="B208" i="3"/>
  <c r="A198" i="3"/>
  <c r="A202" i="3"/>
  <c r="B202" i="3"/>
  <c r="A54" i="3"/>
  <c r="A58" i="3"/>
  <c r="B58" i="3"/>
  <c r="B42" i="3"/>
  <c r="A30" i="3"/>
  <c r="A34" i="3"/>
  <c r="B34" i="3"/>
  <c r="A216" i="3"/>
  <c r="A220" i="3"/>
  <c r="B220" i="3"/>
  <c r="B139" i="3"/>
  <c r="B1489" i="3"/>
  <c r="B1333" i="3"/>
  <c r="A84" i="3"/>
  <c r="A88" i="3"/>
  <c r="B88" i="3"/>
  <c r="A192" i="3"/>
  <c r="A196" i="3"/>
  <c r="B196" i="3"/>
  <c r="B121" i="3"/>
  <c r="B1501" i="3"/>
  <c r="A1489" i="3"/>
  <c r="B1447" i="3"/>
  <c r="B1321" i="3"/>
  <c r="A1261" i="3"/>
  <c r="A139" i="3"/>
  <c r="B259" i="3"/>
  <c r="A1345" i="3"/>
  <c r="A1332" i="3"/>
  <c r="A1336" i="3"/>
  <c r="B1336" i="3"/>
  <c r="B1309" i="3"/>
  <c r="A1141" i="3"/>
  <c r="A1117" i="3"/>
  <c r="B1051" i="3"/>
  <c r="B985" i="3"/>
  <c r="A985" i="3"/>
  <c r="A913" i="3"/>
  <c r="B913" i="3"/>
  <c r="A841" i="3"/>
  <c r="B841" i="3"/>
  <c r="A840" i="3"/>
  <c r="A844" i="3"/>
  <c r="B844" i="3"/>
  <c r="A1116" i="3"/>
  <c r="A1120" i="3"/>
  <c r="B1120" i="3"/>
  <c r="A1051" i="3"/>
  <c r="B997" i="3"/>
  <c r="A996" i="3"/>
  <c r="A1000" i="3"/>
  <c r="B1000" i="3"/>
  <c r="A1087" i="3"/>
  <c r="B1063" i="3"/>
  <c r="B949" i="3"/>
  <c r="A1201" i="3"/>
  <c r="A925" i="3"/>
  <c r="B925" i="3"/>
  <c r="A924" i="3"/>
  <c r="A928" i="3"/>
  <c r="B928" i="3"/>
  <c r="B991" i="3"/>
  <c r="A973" i="3"/>
  <c r="A960" i="3"/>
  <c r="A964" i="3"/>
  <c r="B964" i="3"/>
  <c r="A853" i="3"/>
  <c r="B853" i="3"/>
  <c r="A691" i="3"/>
  <c r="B691" i="3"/>
  <c r="A901" i="3"/>
  <c r="B901" i="3"/>
  <c r="A702" i="3"/>
  <c r="A706" i="3"/>
  <c r="B706" i="3"/>
  <c r="A703" i="3"/>
  <c r="B703" i="3"/>
  <c r="A493" i="3"/>
  <c r="A492" i="3"/>
  <c r="A496" i="3"/>
  <c r="B496" i="3"/>
  <c r="B493" i="3"/>
  <c r="A936" i="3"/>
  <c r="A940" i="3"/>
  <c r="B940" i="3"/>
  <c r="A889" i="3"/>
  <c r="B889" i="3"/>
  <c r="A517" i="3"/>
  <c r="A516" i="3"/>
  <c r="A520" i="3"/>
  <c r="B520" i="3"/>
  <c r="B517" i="3"/>
  <c r="A667" i="3"/>
  <c r="A666" i="3"/>
  <c r="A670" i="3"/>
  <c r="B670" i="3"/>
  <c r="B667" i="3"/>
  <c r="A696" i="3"/>
  <c r="A700" i="3"/>
  <c r="B700" i="3"/>
  <c r="A697" i="3"/>
  <c r="B697" i="3"/>
  <c r="A631" i="3"/>
  <c r="A630" i="3"/>
  <c r="A634" i="3"/>
  <c r="B634" i="3"/>
  <c r="B631" i="3"/>
  <c r="A750" i="3"/>
  <c r="A754" i="3"/>
  <c r="B754" i="3"/>
  <c r="A529" i="3"/>
  <c r="B529" i="3"/>
  <c r="A655" i="3"/>
  <c r="A654" i="3"/>
  <c r="A658" i="3"/>
  <c r="B658" i="3"/>
  <c r="A601" i="3"/>
  <c r="A678" i="3"/>
  <c r="A682" i="3"/>
  <c r="B682" i="3"/>
  <c r="A619" i="3"/>
  <c r="A618" i="3"/>
  <c r="A622" i="3"/>
  <c r="B622" i="3"/>
  <c r="B715" i="3"/>
  <c r="A505" i="3"/>
  <c r="B505" i="3"/>
  <c r="A504" i="3"/>
  <c r="A508" i="3"/>
  <c r="B508" i="3"/>
  <c r="A421" i="3"/>
  <c r="A420" i="3"/>
  <c r="A424" i="3"/>
  <c r="B424" i="3"/>
  <c r="B421" i="3"/>
  <c r="A408" i="3"/>
  <c r="A412" i="3"/>
  <c r="B412" i="3"/>
  <c r="B313" i="3"/>
  <c r="B301" i="3"/>
  <c r="B409" i="3"/>
  <c r="A277" i="3"/>
  <c r="B277" i="3"/>
  <c r="B1357" i="3"/>
  <c r="A1357" i="3"/>
  <c r="B865" i="3"/>
  <c r="A613" i="3"/>
  <c r="B1147" i="3"/>
  <c r="A403" i="3"/>
  <c r="B601" i="3"/>
  <c r="A1507" i="3"/>
  <c r="B1171" i="3"/>
  <c r="A588" i="3"/>
  <c r="A592" i="3"/>
  <c r="B592" i="3"/>
  <c r="A589" i="3"/>
  <c r="B1507" i="3"/>
  <c r="A1405" i="3"/>
  <c r="B613" i="3"/>
  <c r="A1170" i="3"/>
  <c r="A1174" i="3"/>
  <c r="B1174" i="3"/>
  <c r="A1147" i="3"/>
  <c r="A1512" i="3"/>
  <c r="A1516" i="3"/>
  <c r="B1516" i="3"/>
  <c r="B847" i="3"/>
  <c r="B805" i="3"/>
  <c r="A402" i="3"/>
  <c r="A406" i="3"/>
  <c r="B406" i="3"/>
  <c r="A847" i="3"/>
  <c r="A805" i="3"/>
  <c r="A547" i="3"/>
  <c r="A1513" i="3"/>
  <c r="B817" i="3"/>
  <c r="A817" i="3"/>
  <c r="A865" i="3"/>
  <c r="B1495" i="3"/>
  <c r="A1297" i="3"/>
  <c r="B1249" i="3"/>
  <c r="A1494" i="3"/>
  <c r="A1498" i="3"/>
  <c r="B1498" i="3"/>
  <c r="A1249" i="3"/>
  <c r="B1105" i="3"/>
  <c r="B1297" i="3"/>
  <c r="A18" i="3"/>
  <c r="A22" i="3"/>
  <c r="B22" i="3"/>
  <c r="A1158" i="3"/>
  <c r="A1162" i="3"/>
  <c r="B1162" i="3"/>
  <c r="B295" i="3"/>
  <c r="A1260" i="3"/>
  <c r="A1264" i="3"/>
  <c r="B1264" i="3"/>
  <c r="A294" i="3"/>
  <c r="A298" i="3"/>
  <c r="B298" i="3"/>
  <c r="A1104" i="3"/>
  <c r="A1108" i="3"/>
  <c r="B1108" i="3"/>
  <c r="A739" i="3"/>
  <c r="A1284" i="3"/>
  <c r="A1288" i="3"/>
  <c r="B1288" i="3"/>
  <c r="A433" i="3"/>
  <c r="B1177" i="3"/>
  <c r="A1176" i="3"/>
  <c r="A1180" i="3"/>
  <c r="B1180" i="3"/>
  <c r="B1417" i="3"/>
  <c r="A1459" i="3"/>
  <c r="A1285" i="3"/>
  <c r="A1159" i="3"/>
  <c r="A1387" i="3"/>
  <c r="B1387" i="3"/>
  <c r="A1110" i="3"/>
  <c r="A1114" i="3"/>
  <c r="B1114" i="3"/>
  <c r="A780" i="3"/>
  <c r="A784" i="3"/>
  <c r="B784" i="3"/>
  <c r="A1458" i="3"/>
  <c r="A1462" i="3"/>
  <c r="B1462" i="3"/>
  <c r="A1417" i="3"/>
  <c r="B19" i="3"/>
  <c r="A19" i="3"/>
  <c r="A768" i="3"/>
  <c r="A772" i="3"/>
  <c r="B772" i="3"/>
  <c r="A1056" i="3"/>
  <c r="A1060" i="3"/>
  <c r="B1060" i="3"/>
  <c r="A1057" i="3"/>
  <c r="B433" i="3"/>
  <c r="A1368" i="3"/>
  <c r="A1372" i="3"/>
  <c r="B1372" i="3"/>
  <c r="B1369" i="3"/>
  <c r="B793" i="3"/>
  <c r="B781" i="3"/>
  <c r="A793" i="3"/>
  <c r="B1027" i="3"/>
  <c r="A1111" i="3"/>
  <c r="A1039" i="3"/>
  <c r="A1195" i="3"/>
  <c r="B643" i="3"/>
  <c r="A642" i="3"/>
  <c r="A646" i="3"/>
  <c r="B646" i="3"/>
  <c r="B829" i="3"/>
  <c r="A1027" i="3"/>
  <c r="A1194" i="3"/>
  <c r="A1198" i="3"/>
  <c r="B1198" i="3"/>
  <c r="A355" i="3"/>
  <c r="A1009" i="3"/>
  <c r="B1273" i="3"/>
  <c r="B1009" i="3"/>
  <c r="B355" i="3"/>
  <c r="A1272" i="3"/>
  <c r="A1276" i="3"/>
  <c r="B1276" i="3"/>
  <c r="A546" i="3"/>
  <c r="A550" i="3"/>
  <c r="B550" i="3"/>
  <c r="A829" i="3"/>
  <c r="B1327" i="3"/>
  <c r="A738" i="3"/>
  <c r="A742" i="3"/>
  <c r="B742" i="3"/>
  <c r="A1327" i="3"/>
  <c r="A307" i="3"/>
  <c r="B1039" i="3"/>
  <c r="A878" i="3"/>
  <c r="AM154" i="2"/>
  <c r="A1112" i="3"/>
  <c r="AM193" i="2"/>
  <c r="H324" i="3"/>
  <c r="A1182" i="3"/>
  <c r="A1186" i="3"/>
  <c r="B1186" i="3"/>
  <c r="A1183" i="3"/>
  <c r="B1183" i="3"/>
  <c r="B1123" i="3"/>
  <c r="A1122" i="3"/>
  <c r="A1126" i="3"/>
  <c r="B1126" i="3"/>
  <c r="H1002" i="3"/>
  <c r="H930" i="3"/>
  <c r="A1190" i="3"/>
  <c r="AC206" i="2"/>
  <c r="AM206" i="2"/>
  <c r="A727" i="3"/>
  <c r="A726" i="3"/>
  <c r="A730" i="3"/>
  <c r="B730" i="3"/>
  <c r="B727" i="3"/>
  <c r="A710" i="3"/>
  <c r="AM126" i="2"/>
  <c r="Y17" i="2"/>
  <c r="C56" i="3"/>
  <c r="AC17" i="2"/>
  <c r="AC238" i="2"/>
  <c r="A1382" i="3"/>
  <c r="AM238" i="2"/>
  <c r="B769" i="3"/>
  <c r="A626" i="3"/>
  <c r="C626" i="3"/>
  <c r="AM112" i="2"/>
  <c r="A722" i="3"/>
  <c r="AM128" i="2"/>
  <c r="H1452" i="3"/>
  <c r="AM197" i="2"/>
  <c r="A1136" i="3"/>
  <c r="A1328" i="3"/>
  <c r="AM229" i="2"/>
  <c r="H1236" i="3"/>
  <c r="H270" i="3"/>
  <c r="A338" i="3"/>
  <c r="AM64" i="2"/>
  <c r="A398" i="3"/>
  <c r="AM74" i="2"/>
  <c r="H624" i="3"/>
  <c r="A1098" i="3"/>
  <c r="A1102" i="3"/>
  <c r="B1102" i="3"/>
  <c r="B1099" i="3"/>
  <c r="AM257" i="2"/>
  <c r="A1496" i="3"/>
  <c r="A1238" i="3"/>
  <c r="AM214" i="2"/>
  <c r="Y11" i="2"/>
  <c r="C20" i="3"/>
  <c r="AC11" i="2"/>
  <c r="A444" i="3"/>
  <c r="A448" i="3"/>
  <c r="B448" i="3"/>
  <c r="B445" i="3"/>
  <c r="H336" i="3"/>
  <c r="H396" i="3"/>
  <c r="AC172" i="2"/>
  <c r="A986" i="3"/>
  <c r="AM172" i="2"/>
  <c r="B60" i="3"/>
  <c r="D19" i="2"/>
  <c r="H1212" i="3"/>
  <c r="H1080" i="3"/>
  <c r="A374" i="3"/>
  <c r="AM70" i="2"/>
  <c r="A650" i="3"/>
  <c r="AC116" i="2"/>
  <c r="AM116" i="2"/>
  <c r="H1254" i="3"/>
  <c r="H462" i="3"/>
  <c r="A1226" i="3"/>
  <c r="AM212" i="2"/>
  <c r="A980" i="3"/>
  <c r="AM171" i="2"/>
  <c r="A1214" i="3"/>
  <c r="AM210" i="2"/>
  <c r="A1082" i="3"/>
  <c r="C1082" i="3"/>
  <c r="AM188" i="2"/>
  <c r="H372" i="3"/>
  <c r="A672" i="3"/>
  <c r="A676" i="3"/>
  <c r="B676" i="3"/>
  <c r="A673" i="3"/>
  <c r="A558" i="3"/>
  <c r="A562" i="3"/>
  <c r="B562" i="3"/>
  <c r="A559" i="3"/>
  <c r="H822" i="3"/>
  <c r="H1266" i="3"/>
  <c r="H474" i="3"/>
  <c r="H648" i="3"/>
  <c r="H720" i="3"/>
  <c r="H1278" i="3"/>
  <c r="AM132" i="2"/>
  <c r="A746" i="3"/>
  <c r="H1020" i="3"/>
  <c r="H876" i="3"/>
  <c r="A464" i="3"/>
  <c r="AM85" i="2"/>
  <c r="H1134" i="3"/>
  <c r="H978" i="3"/>
  <c r="A1400" i="3"/>
  <c r="AM241" i="2"/>
  <c r="A1364" i="3"/>
  <c r="AM235" i="2"/>
  <c r="A476" i="3"/>
  <c r="AM87" i="2"/>
  <c r="A758" i="3"/>
  <c r="AM134" i="2"/>
  <c r="A638" i="3"/>
  <c r="AM114" i="2"/>
  <c r="A1088" i="3"/>
  <c r="AC189" i="2"/>
  <c r="AM189" i="2"/>
  <c r="H1290" i="3"/>
  <c r="H744" i="3"/>
  <c r="A1070" i="3"/>
  <c r="C1070" i="3"/>
  <c r="AC186" i="2"/>
  <c r="AM186" i="2"/>
  <c r="H1302" i="3"/>
  <c r="A1154" i="3"/>
  <c r="AM200" i="2"/>
  <c r="A1202" i="3"/>
  <c r="AC208" i="2"/>
  <c r="AM208" i="2"/>
  <c r="A1358" i="3"/>
  <c r="AM234" i="2"/>
  <c r="H1428" i="3"/>
  <c r="H1362" i="3"/>
  <c r="X53" i="2"/>
  <c r="Y53" i="2"/>
  <c r="X54" i="2"/>
  <c r="X56" i="2"/>
  <c r="X58" i="2"/>
  <c r="X60" i="2"/>
  <c r="X84" i="2"/>
  <c r="X86" i="2"/>
  <c r="X88" i="2"/>
  <c r="X105" i="2"/>
  <c r="X107" i="2"/>
  <c r="X109" i="2"/>
  <c r="X65" i="2"/>
  <c r="X67" i="2"/>
  <c r="X69" i="2"/>
  <c r="X71" i="2"/>
  <c r="X73" i="2"/>
  <c r="X90" i="2"/>
  <c r="X124" i="2"/>
  <c r="X75" i="2"/>
  <c r="X77" i="2"/>
  <c r="X92" i="2"/>
  <c r="X94" i="2"/>
  <c r="X96" i="2"/>
  <c r="X119" i="2"/>
  <c r="X62" i="2"/>
  <c r="X79" i="2"/>
  <c r="Y79" i="2"/>
  <c r="X81" i="2"/>
  <c r="X98" i="2"/>
  <c r="X100" i="2"/>
  <c r="Y100" i="2"/>
  <c r="X102" i="2"/>
  <c r="X104" i="2"/>
  <c r="X55" i="2"/>
  <c r="Y55" i="2"/>
  <c r="X57" i="2"/>
  <c r="X59" i="2"/>
  <c r="X83" i="2"/>
  <c r="Y83" i="2"/>
  <c r="X85" i="2"/>
  <c r="Y85" i="2"/>
  <c r="X87" i="2"/>
  <c r="Y87" i="2"/>
  <c r="X66" i="2"/>
  <c r="Y66" i="2"/>
  <c r="X76" i="2"/>
  <c r="X78" i="2"/>
  <c r="X89" i="2"/>
  <c r="Y89" i="2"/>
  <c r="X101" i="2"/>
  <c r="X112" i="2"/>
  <c r="Y112" i="2"/>
  <c r="X121" i="2"/>
  <c r="X125" i="2"/>
  <c r="X72" i="2"/>
  <c r="Y72" i="2"/>
  <c r="X111" i="2"/>
  <c r="X114" i="2"/>
  <c r="Y114" i="2"/>
  <c r="X127" i="2"/>
  <c r="X129" i="2"/>
  <c r="X131" i="2"/>
  <c r="X64" i="2"/>
  <c r="Y64" i="2"/>
  <c r="X113" i="2"/>
  <c r="X116" i="2"/>
  <c r="Y116" i="2"/>
  <c r="X137" i="2"/>
  <c r="Y137" i="2"/>
  <c r="X139" i="2"/>
  <c r="X141" i="2"/>
  <c r="X143" i="2"/>
  <c r="X145" i="2"/>
  <c r="X70" i="2"/>
  <c r="Y70" i="2"/>
  <c r="X82" i="2"/>
  <c r="X99" i="2"/>
  <c r="X115" i="2"/>
  <c r="X122" i="2"/>
  <c r="X117" i="2"/>
  <c r="X118" i="2"/>
  <c r="Y118" i="2"/>
  <c r="X110" i="2"/>
  <c r="X130" i="2"/>
  <c r="Y130" i="2"/>
  <c r="X132" i="2"/>
  <c r="Y132" i="2"/>
  <c r="X74" i="2"/>
  <c r="Y74" i="2"/>
  <c r="X97" i="2"/>
  <c r="X103" i="2"/>
  <c r="X123" i="2"/>
  <c r="X126" i="2"/>
  <c r="Y126" i="2"/>
  <c r="X128" i="2"/>
  <c r="Y128" i="2"/>
  <c r="X134" i="2"/>
  <c r="Y134" i="2"/>
  <c r="X146" i="2"/>
  <c r="X148" i="2"/>
  <c r="X108" i="2"/>
  <c r="X120" i="2"/>
  <c r="X133" i="2"/>
  <c r="X151" i="2"/>
  <c r="X159" i="2"/>
  <c r="Y159" i="2"/>
  <c r="X167" i="2"/>
  <c r="Y167" i="2"/>
  <c r="X182" i="2"/>
  <c r="X184" i="2"/>
  <c r="X61" i="2"/>
  <c r="X95" i="2"/>
  <c r="X135" i="2"/>
  <c r="X106" i="2"/>
  <c r="X154" i="2"/>
  <c r="Y154" i="2"/>
  <c r="X162" i="2"/>
  <c r="X170" i="2"/>
  <c r="X209" i="2"/>
  <c r="X211" i="2"/>
  <c r="X213" i="2"/>
  <c r="X136" i="2"/>
  <c r="X153" i="2"/>
  <c r="X158" i="2"/>
  <c r="X166" i="2"/>
  <c r="X177" i="2"/>
  <c r="X180" i="2"/>
  <c r="X185" i="2"/>
  <c r="X190" i="2"/>
  <c r="X196" i="2"/>
  <c r="X198" i="2"/>
  <c r="X215" i="2"/>
  <c r="X234" i="2"/>
  <c r="Y234" i="2"/>
  <c r="X68" i="2"/>
  <c r="Y68" i="2"/>
  <c r="X155" i="2"/>
  <c r="X163" i="2"/>
  <c r="Y163" i="2"/>
  <c r="X171" i="2"/>
  <c r="Y171" i="2"/>
  <c r="X174" i="2"/>
  <c r="X183" i="2"/>
  <c r="X188" i="2"/>
  <c r="Y188" i="2"/>
  <c r="X200" i="2"/>
  <c r="Y200" i="2"/>
  <c r="X202" i="2"/>
  <c r="Y202" i="2"/>
  <c r="X204" i="2"/>
  <c r="Y204" i="2"/>
  <c r="X206" i="2"/>
  <c r="Y206" i="2"/>
  <c r="X208" i="2"/>
  <c r="Y208" i="2"/>
  <c r="X217" i="2"/>
  <c r="X219" i="2"/>
  <c r="X221" i="2"/>
  <c r="X223" i="2"/>
  <c r="X242" i="2"/>
  <c r="X181" i="2"/>
  <c r="X193" i="2"/>
  <c r="Y193" i="2"/>
  <c r="X225" i="2"/>
  <c r="X227" i="2"/>
  <c r="X93" i="2"/>
  <c r="X147" i="2"/>
  <c r="X149" i="2"/>
  <c r="X175" i="2"/>
  <c r="Y175" i="2"/>
  <c r="X178" i="2"/>
  <c r="X186" i="2"/>
  <c r="Y186" i="2"/>
  <c r="X191" i="2"/>
  <c r="X156" i="2"/>
  <c r="Y156" i="2"/>
  <c r="X157" i="2"/>
  <c r="X199" i="2"/>
  <c r="X201" i="2"/>
  <c r="X203" i="2"/>
  <c r="X205" i="2"/>
  <c r="X207" i="2"/>
  <c r="X237" i="2"/>
  <c r="X240" i="2"/>
  <c r="X247" i="2"/>
  <c r="X250" i="2"/>
  <c r="X255" i="2"/>
  <c r="X258" i="2"/>
  <c r="X150" i="2"/>
  <c r="X152" i="2"/>
  <c r="X168" i="2"/>
  <c r="X179" i="2"/>
  <c r="X194" i="2"/>
  <c r="X210" i="2"/>
  <c r="Y210" i="2"/>
  <c r="X212" i="2"/>
  <c r="Y212" i="2"/>
  <c r="X214" i="2"/>
  <c r="Y214" i="2"/>
  <c r="X229" i="2"/>
  <c r="Y229" i="2"/>
  <c r="X243" i="2"/>
  <c r="X63" i="2"/>
  <c r="X142" i="2"/>
  <c r="X144" i="2"/>
  <c r="X192" i="2"/>
  <c r="X228" i="2"/>
  <c r="X241" i="2"/>
  <c r="Y241" i="2"/>
  <c r="X245" i="2"/>
  <c r="X248" i="2"/>
  <c r="Y248" i="2"/>
  <c r="X253" i="2"/>
  <c r="X256" i="2"/>
  <c r="Y256" i="2"/>
  <c r="X52" i="2"/>
  <c r="X48" i="2"/>
  <c r="X45" i="2"/>
  <c r="X38" i="2"/>
  <c r="X42" i="2"/>
  <c r="X140" i="2"/>
  <c r="X160" i="2"/>
  <c r="X169" i="2"/>
  <c r="X187" i="2"/>
  <c r="X216" i="2"/>
  <c r="X218" i="2"/>
  <c r="X220" i="2"/>
  <c r="X222" i="2"/>
  <c r="X224" i="2"/>
  <c r="Y224" i="2"/>
  <c r="X235" i="2"/>
  <c r="Y235" i="2"/>
  <c r="X238" i="2"/>
  <c r="Y238" i="2"/>
  <c r="X259" i="2"/>
  <c r="Y259" i="2"/>
  <c r="X172" i="2"/>
  <c r="Y172" i="2"/>
  <c r="X230" i="2"/>
  <c r="X231" i="2"/>
  <c r="X246" i="2"/>
  <c r="Y246" i="2"/>
  <c r="X251" i="2"/>
  <c r="X254" i="2"/>
  <c r="Y254" i="2"/>
  <c r="X50" i="2"/>
  <c r="X49" i="2"/>
  <c r="X35" i="2"/>
  <c r="X39" i="2"/>
  <c r="X91" i="2"/>
  <c r="Y91" i="2"/>
  <c r="X161" i="2"/>
  <c r="X173" i="2"/>
  <c r="X197" i="2"/>
  <c r="Y197" i="2"/>
  <c r="X232" i="2"/>
  <c r="X244" i="2"/>
  <c r="Y244" i="2"/>
  <c r="X27" i="2"/>
  <c r="X25" i="2"/>
  <c r="X26" i="2"/>
  <c r="X260" i="2"/>
  <c r="Y260" i="2"/>
  <c r="X36" i="2"/>
  <c r="X80" i="2"/>
  <c r="X37" i="2"/>
  <c r="X28" i="2"/>
  <c r="X18" i="2"/>
  <c r="X34" i="2"/>
  <c r="X30" i="2"/>
  <c r="X23" i="2"/>
  <c r="X13" i="2"/>
  <c r="X43" i="2"/>
  <c r="X19" i="2"/>
  <c r="X21" i="2"/>
  <c r="X24" i="2"/>
  <c r="X16" i="2"/>
  <c r="X15" i="2"/>
  <c r="X12" i="2"/>
  <c r="X32" i="2"/>
  <c r="X164" i="2"/>
  <c r="Y164" i="2"/>
  <c r="X165" i="2"/>
  <c r="X44" i="2"/>
  <c r="X40" i="2"/>
  <c r="X14" i="2"/>
  <c r="X257" i="2"/>
  <c r="Y257" i="2"/>
  <c r="X226" i="2"/>
  <c r="X233" i="2"/>
  <c r="X41" i="2"/>
  <c r="X22" i="2"/>
  <c r="X176" i="2"/>
  <c r="X189" i="2"/>
  <c r="Y189" i="2"/>
  <c r="X195" i="2"/>
  <c r="Y195" i="2"/>
  <c r="X252" i="2"/>
  <c r="X33" i="2"/>
  <c r="X46" i="2"/>
  <c r="X29" i="2"/>
  <c r="X239" i="2"/>
  <c r="Y239" i="2"/>
  <c r="X20" i="2"/>
  <c r="X138" i="2"/>
  <c r="X236" i="2"/>
  <c r="Y236" i="2"/>
  <c r="X249" i="2"/>
  <c r="X31" i="2"/>
  <c r="X51" i="2"/>
  <c r="X47" i="2"/>
  <c r="A386" i="3"/>
  <c r="AC72" i="2"/>
  <c r="AM72" i="2"/>
  <c r="A362" i="3"/>
  <c r="AC68" i="2"/>
  <c r="AM68" i="2"/>
  <c r="A350" i="3"/>
  <c r="C350" i="3"/>
  <c r="AC66" i="2"/>
  <c r="AM66" i="2"/>
  <c r="H756" i="3"/>
  <c r="H636" i="3"/>
  <c r="A1298" i="3"/>
  <c r="AM224" i="2"/>
  <c r="AC224" i="2"/>
  <c r="A956" i="3"/>
  <c r="C956" i="3"/>
  <c r="AM167" i="2"/>
  <c r="H1068" i="3"/>
  <c r="A1514" i="3"/>
  <c r="C1514" i="3"/>
  <c r="AC260" i="2"/>
  <c r="AM260" i="2"/>
  <c r="A908" i="3"/>
  <c r="C908" i="3"/>
  <c r="AC159" i="2"/>
  <c r="AM159" i="2"/>
  <c r="H1380" i="3"/>
  <c r="H1476" i="3"/>
  <c r="A1430" i="3"/>
  <c r="C1430" i="3"/>
  <c r="AM246" i="2"/>
  <c r="AC246" i="2"/>
  <c r="H426" i="3"/>
  <c r="A1166" i="3"/>
  <c r="AM202" i="2"/>
  <c r="A1490" i="3"/>
  <c r="C1490" i="3"/>
  <c r="AM256" i="2"/>
  <c r="H384" i="3"/>
  <c r="H360" i="3"/>
  <c r="H786" i="3"/>
  <c r="A488" i="3"/>
  <c r="C488" i="3"/>
  <c r="AC89" i="2"/>
  <c r="AM89" i="2"/>
  <c r="H348" i="3"/>
  <c r="H552" i="3"/>
  <c r="A734" i="3"/>
  <c r="AM130" i="2"/>
  <c r="AC156" i="2"/>
  <c r="A890" i="3"/>
  <c r="AM156" i="2"/>
  <c r="A500" i="3"/>
  <c r="AC91" i="2"/>
  <c r="AM91" i="2"/>
  <c r="H1338" i="3"/>
  <c r="H954" i="3"/>
  <c r="H906" i="3"/>
  <c r="H1350" i="3"/>
  <c r="H774" i="3"/>
  <c r="A1478" i="3"/>
  <c r="AC254" i="2"/>
  <c r="AM254" i="2"/>
  <c r="A1124" i="3"/>
  <c r="C1124" i="3"/>
  <c r="AM195" i="2"/>
  <c r="A428" i="3"/>
  <c r="C428" i="3"/>
  <c r="AC79" i="2"/>
  <c r="AM79" i="2"/>
  <c r="A306" i="3"/>
  <c r="A310" i="3"/>
  <c r="B310" i="3"/>
  <c r="A662" i="3"/>
  <c r="C662" i="3"/>
  <c r="AM118" i="2"/>
  <c r="AC118" i="2"/>
  <c r="H282" i="3"/>
  <c r="H450" i="3"/>
  <c r="H486" i="3"/>
  <c r="A554" i="3"/>
  <c r="AM100" i="2"/>
  <c r="H732" i="3"/>
  <c r="H498" i="3"/>
  <c r="AM236" i="2"/>
  <c r="A1370" i="3"/>
  <c r="AC137" i="2"/>
  <c r="AM137" i="2"/>
  <c r="A776" i="3"/>
  <c r="AC259" i="2"/>
  <c r="A1508" i="3"/>
  <c r="C1508" i="3"/>
  <c r="AM259" i="2"/>
  <c r="H438" i="3"/>
  <c r="A284" i="3"/>
  <c r="C284" i="3"/>
  <c r="AC55" i="2"/>
  <c r="AM55" i="2"/>
  <c r="A452" i="3"/>
  <c r="C452" i="3"/>
  <c r="AC83" i="2"/>
  <c r="AM83" i="2"/>
  <c r="H708" i="3"/>
  <c r="A834" i="3"/>
  <c r="A838" i="3"/>
  <c r="B838" i="3"/>
  <c r="B835" i="3"/>
  <c r="A938" i="3"/>
  <c r="AM164" i="2"/>
  <c r="A932" i="3"/>
  <c r="AC163" i="2"/>
  <c r="AM163" i="2"/>
  <c r="A1388" i="3"/>
  <c r="C1388" i="3"/>
  <c r="AM239" i="2"/>
  <c r="A1418" i="3"/>
  <c r="AC244" i="2"/>
  <c r="AM244" i="2"/>
  <c r="A1178" i="3"/>
  <c r="C1178" i="3"/>
  <c r="AC204" i="2"/>
  <c r="AM204" i="2"/>
  <c r="H1224" i="3"/>
  <c r="A1442" i="3"/>
  <c r="C1442" i="3"/>
  <c r="AC248" i="2"/>
  <c r="AM248" i="2"/>
  <c r="AC53" i="2"/>
  <c r="A272" i="3"/>
  <c r="C272" i="3"/>
  <c r="AM53" i="2"/>
  <c r="A1004" i="3"/>
  <c r="AM175" i="2"/>
  <c r="U15" i="2"/>
  <c r="T15" i="2"/>
  <c r="A11" i="3"/>
  <c r="AB55" i="2"/>
  <c r="AA55" i="2"/>
  <c r="B284" i="3"/>
  <c r="AG55" i="2"/>
  <c r="AF55" i="2"/>
  <c r="Y30" i="2"/>
  <c r="C134" i="3"/>
  <c r="AC30" i="2"/>
  <c r="Y220" i="2"/>
  <c r="C1274" i="3"/>
  <c r="AC220" i="2"/>
  <c r="Y82" i="2"/>
  <c r="C446" i="3"/>
  <c r="AC82" i="2"/>
  <c r="Y92" i="2"/>
  <c r="C506" i="3"/>
  <c r="AC92" i="2"/>
  <c r="C338" i="3"/>
  <c r="AC34" i="2"/>
  <c r="Y34" i="2"/>
  <c r="C158" i="3"/>
  <c r="AC149" i="2"/>
  <c r="Y149" i="2"/>
  <c r="C848" i="3"/>
  <c r="Y77" i="2"/>
  <c r="C416" i="3"/>
  <c r="AC77" i="2"/>
  <c r="A1428" i="3"/>
  <c r="A1432" i="3"/>
  <c r="B1432" i="3"/>
  <c r="A1429" i="3"/>
  <c r="B1429" i="3"/>
  <c r="A271" i="3"/>
  <c r="B271" i="3"/>
  <c r="A270" i="3"/>
  <c r="A274" i="3"/>
  <c r="B274" i="3"/>
  <c r="AB248" i="2"/>
  <c r="AA248" i="2"/>
  <c r="B1442" i="3"/>
  <c r="AG248" i="2"/>
  <c r="AF248" i="2"/>
  <c r="AE248" i="2"/>
  <c r="AD248" i="2"/>
  <c r="A1443" i="3"/>
  <c r="B1443" i="3"/>
  <c r="A438" i="3"/>
  <c r="A442" i="3"/>
  <c r="B442" i="3"/>
  <c r="A439" i="3"/>
  <c r="B439" i="3"/>
  <c r="A1476" i="3"/>
  <c r="A1480" i="3"/>
  <c r="B1480" i="3"/>
  <c r="A1477" i="3"/>
  <c r="B1477" i="3"/>
  <c r="Y40" i="2"/>
  <c r="C194" i="3"/>
  <c r="AC40" i="2"/>
  <c r="Y27" i="2"/>
  <c r="C116" i="3"/>
  <c r="AC27" i="2"/>
  <c r="Y216" i="2"/>
  <c r="C1250" i="3"/>
  <c r="AC216" i="2"/>
  <c r="Y48" i="2"/>
  <c r="C242" i="3"/>
  <c r="AC48" i="2"/>
  <c r="Y192" i="2"/>
  <c r="C1106" i="3"/>
  <c r="AC192" i="2"/>
  <c r="Y250" i="2"/>
  <c r="C1454" i="3"/>
  <c r="AC250" i="2"/>
  <c r="Y199" i="2"/>
  <c r="C1148" i="3"/>
  <c r="AC199" i="2"/>
  <c r="AC147" i="2"/>
  <c r="Y147" i="2"/>
  <c r="C836" i="3"/>
  <c r="Y221" i="2"/>
  <c r="C1280" i="3"/>
  <c r="AC221" i="2"/>
  <c r="Y215" i="2"/>
  <c r="C1244" i="3"/>
  <c r="AC215" i="2"/>
  <c r="Y158" i="2"/>
  <c r="C902" i="3"/>
  <c r="AC158" i="2"/>
  <c r="Y110" i="2"/>
  <c r="C614" i="3"/>
  <c r="AC110" i="2"/>
  <c r="Y145" i="2"/>
  <c r="C824" i="3"/>
  <c r="AC145" i="2"/>
  <c r="Y131" i="2"/>
  <c r="C740" i="3"/>
  <c r="AC131" i="2"/>
  <c r="Y81" i="2"/>
  <c r="C440" i="3"/>
  <c r="AC81" i="2"/>
  <c r="Y75" i="2"/>
  <c r="C404" i="3"/>
  <c r="AC75" i="2"/>
  <c r="Y109" i="2"/>
  <c r="C608" i="3"/>
  <c r="AC109" i="2"/>
  <c r="Y56" i="2"/>
  <c r="C290" i="3"/>
  <c r="AC56" i="2"/>
  <c r="A745" i="3"/>
  <c r="A744" i="3"/>
  <c r="A748" i="3"/>
  <c r="B748" i="3"/>
  <c r="B745" i="3"/>
  <c r="AC87" i="2"/>
  <c r="AC241" i="2"/>
  <c r="C464" i="3"/>
  <c r="AC210" i="2"/>
  <c r="C1226" i="3"/>
  <c r="AG116" i="2"/>
  <c r="AF116" i="2"/>
  <c r="AE116" i="2"/>
  <c r="AD116" i="2"/>
  <c r="A651" i="3"/>
  <c r="B651" i="3"/>
  <c r="AB116" i="2"/>
  <c r="AA116" i="2"/>
  <c r="B650" i="3"/>
  <c r="B397" i="3"/>
  <c r="A397" i="3"/>
  <c r="A396" i="3"/>
  <c r="A400" i="3"/>
  <c r="B400" i="3"/>
  <c r="AC214" i="2"/>
  <c r="AC197" i="2"/>
  <c r="AC112" i="2"/>
  <c r="AB206" i="2"/>
  <c r="AA206" i="2"/>
  <c r="B1190" i="3"/>
  <c r="AG206" i="2"/>
  <c r="AF206" i="2"/>
  <c r="AC193" i="2"/>
  <c r="A786" i="3"/>
  <c r="A790" i="3"/>
  <c r="B790" i="3"/>
  <c r="A787" i="3"/>
  <c r="B787" i="3"/>
  <c r="A756" i="3"/>
  <c r="A760" i="3"/>
  <c r="B760" i="3"/>
  <c r="A757" i="3"/>
  <c r="B757" i="3"/>
  <c r="AB68" i="2"/>
  <c r="AA68" i="2"/>
  <c r="B362" i="3"/>
  <c r="AG68" i="2"/>
  <c r="AF68" i="2"/>
  <c r="AE68" i="2"/>
  <c r="AD68" i="2"/>
  <c r="A363" i="3"/>
  <c r="B363" i="3"/>
  <c r="Y203" i="2"/>
  <c r="C1172" i="3"/>
  <c r="AC203" i="2"/>
  <c r="Y60" i="2"/>
  <c r="C314" i="3"/>
  <c r="AC60" i="2"/>
  <c r="AG189" i="2"/>
  <c r="AF189" i="2"/>
  <c r="AB189" i="2"/>
  <c r="AA189" i="2"/>
  <c r="B1088" i="3"/>
  <c r="B1081" i="3"/>
  <c r="A1080" i="3"/>
  <c r="A1084" i="3"/>
  <c r="B1084" i="3"/>
  <c r="A1081" i="3"/>
  <c r="C1136" i="3"/>
  <c r="AB238" i="2"/>
  <c r="AA238" i="2"/>
  <c r="B1382" i="3"/>
  <c r="AG238" i="2"/>
  <c r="AF238" i="2"/>
  <c r="AC202" i="2"/>
  <c r="Y14" i="2"/>
  <c r="C38" i="3"/>
  <c r="AC14" i="2"/>
  <c r="Y218" i="2"/>
  <c r="C1262" i="3"/>
  <c r="AC218" i="2"/>
  <c r="Y201" i="2"/>
  <c r="C1160" i="3"/>
  <c r="AC201" i="2"/>
  <c r="Y162" i="2"/>
  <c r="C926" i="3"/>
  <c r="AC162" i="2"/>
  <c r="A624" i="3"/>
  <c r="A628" i="3"/>
  <c r="B628" i="3"/>
  <c r="A625" i="3"/>
  <c r="B625" i="3"/>
  <c r="A708" i="3"/>
  <c r="A712" i="3"/>
  <c r="B712" i="3"/>
  <c r="B709" i="3"/>
  <c r="A709" i="3"/>
  <c r="A361" i="3"/>
  <c r="B361" i="3"/>
  <c r="A360" i="3"/>
  <c r="A364" i="3"/>
  <c r="B364" i="3"/>
  <c r="Y138" i="2"/>
  <c r="C782" i="3"/>
  <c r="AC138" i="2"/>
  <c r="AC35" i="2"/>
  <c r="Y35" i="2"/>
  <c r="C164" i="3"/>
  <c r="AB137" i="2"/>
  <c r="AA137" i="2"/>
  <c r="B776" i="3"/>
  <c r="AG137" i="2"/>
  <c r="AF137" i="2"/>
  <c r="AE137" i="2"/>
  <c r="AD137" i="2"/>
  <c r="A777" i="3"/>
  <c r="B777" i="3"/>
  <c r="C890" i="3"/>
  <c r="A348" i="3"/>
  <c r="A352" i="3"/>
  <c r="B352" i="3"/>
  <c r="A349" i="3"/>
  <c r="B349" i="3"/>
  <c r="A427" i="3"/>
  <c r="B427" i="3"/>
  <c r="A426" i="3"/>
  <c r="A430" i="3"/>
  <c r="B430" i="3"/>
  <c r="A1380" i="3"/>
  <c r="A1384" i="3"/>
  <c r="B1384" i="3"/>
  <c r="A1381" i="3"/>
  <c r="B1381" i="3"/>
  <c r="C1298" i="3"/>
  <c r="AG66" i="2"/>
  <c r="AF66" i="2"/>
  <c r="AE66" i="2"/>
  <c r="AD66" i="2"/>
  <c r="A351" i="3"/>
  <c r="B351" i="3"/>
  <c r="AB66" i="2"/>
  <c r="AA66" i="2"/>
  <c r="B350" i="3"/>
  <c r="AG72" i="2"/>
  <c r="AF72" i="2"/>
  <c r="AE72" i="2"/>
  <c r="AD72" i="2"/>
  <c r="A387" i="3"/>
  <c r="B387" i="3"/>
  <c r="AB72" i="2"/>
  <c r="AA72" i="2"/>
  <c r="B386" i="3"/>
  <c r="AC20" i="2"/>
  <c r="Y20" i="2"/>
  <c r="C74" i="3"/>
  <c r="Y176" i="2"/>
  <c r="C1010" i="3"/>
  <c r="AC176" i="2"/>
  <c r="Y44" i="2"/>
  <c r="C218" i="3"/>
  <c r="AC44" i="2"/>
  <c r="Y21" i="2"/>
  <c r="C80" i="3"/>
  <c r="AC21" i="2"/>
  <c r="Y28" i="2"/>
  <c r="C122" i="3"/>
  <c r="AC28" i="2"/>
  <c r="Y49" i="2"/>
  <c r="C248" i="3"/>
  <c r="AC49" i="2"/>
  <c r="Y187" i="2"/>
  <c r="C1076" i="3"/>
  <c r="AC187" i="2"/>
  <c r="AC52" i="2"/>
  <c r="Y52" i="2"/>
  <c r="C266" i="3"/>
  <c r="Y144" i="2"/>
  <c r="C818" i="3"/>
  <c r="AC144" i="2"/>
  <c r="Y194" i="2"/>
  <c r="C1118" i="3"/>
  <c r="AC194" i="2"/>
  <c r="Y247" i="2"/>
  <c r="C1436" i="3"/>
  <c r="AC247" i="2"/>
  <c r="Y157" i="2"/>
  <c r="C896" i="3"/>
  <c r="AC157" i="2"/>
  <c r="Y93" i="2"/>
  <c r="C512" i="3"/>
  <c r="AC93" i="2"/>
  <c r="Y219" i="2"/>
  <c r="C1268" i="3"/>
  <c r="AC219" i="2"/>
  <c r="Y183" i="2"/>
  <c r="C1052" i="3"/>
  <c r="AC183" i="2"/>
  <c r="Y198" i="2"/>
  <c r="C1142" i="3"/>
  <c r="AC198" i="2"/>
  <c r="Y153" i="2"/>
  <c r="C872" i="3"/>
  <c r="AC153" i="2"/>
  <c r="Y106" i="2"/>
  <c r="C590" i="3"/>
  <c r="AC106" i="2"/>
  <c r="Y151" i="2"/>
  <c r="C860" i="3"/>
  <c r="AC151" i="2"/>
  <c r="Y143" i="2"/>
  <c r="C812" i="3"/>
  <c r="AC143" i="2"/>
  <c r="Y129" i="2"/>
  <c r="C728" i="3"/>
  <c r="AC129" i="2"/>
  <c r="Y101" i="2"/>
  <c r="C560" i="3"/>
  <c r="AC101" i="2"/>
  <c r="AC59" i="2"/>
  <c r="Y59" i="2"/>
  <c r="C308" i="3"/>
  <c r="Y124" i="2"/>
  <c r="C698" i="3"/>
  <c r="AC124" i="2"/>
  <c r="Y107" i="2"/>
  <c r="C596" i="3"/>
  <c r="AC107" i="2"/>
  <c r="Y54" i="2"/>
  <c r="C278" i="3"/>
  <c r="AC54" i="2"/>
  <c r="AC200" i="2"/>
  <c r="AC114" i="2"/>
  <c r="C476" i="3"/>
  <c r="C1400" i="3"/>
  <c r="A1279" i="3"/>
  <c r="A1278" i="3"/>
  <c r="A1282" i="3"/>
  <c r="B1282" i="3"/>
  <c r="B1279" i="3"/>
  <c r="C1214" i="3"/>
  <c r="C650" i="3"/>
  <c r="A1213" i="3"/>
  <c r="A1212" i="3"/>
  <c r="A1216" i="3"/>
  <c r="B1216" i="3"/>
  <c r="B1213" i="3"/>
  <c r="C1238" i="3"/>
  <c r="C1190" i="3"/>
  <c r="C1112" i="3"/>
  <c r="AB53" i="2"/>
  <c r="AA53" i="2"/>
  <c r="B272" i="3"/>
  <c r="AG53" i="2"/>
  <c r="AF53" i="2"/>
  <c r="AE53" i="2"/>
  <c r="AD53" i="2"/>
  <c r="A273" i="3"/>
  <c r="B273" i="3"/>
  <c r="AG259" i="2"/>
  <c r="AF259" i="2"/>
  <c r="AE259" i="2"/>
  <c r="AD259" i="2"/>
  <c r="A1509" i="3"/>
  <c r="B1509" i="3"/>
  <c r="AB259" i="2"/>
  <c r="AA259" i="2"/>
  <c r="B1508" i="3"/>
  <c r="Y252" i="2"/>
  <c r="C1466" i="3"/>
  <c r="AC252" i="2"/>
  <c r="Y242" i="2"/>
  <c r="C1406" i="3"/>
  <c r="AC242" i="2"/>
  <c r="Y146" i="2"/>
  <c r="C830" i="3"/>
  <c r="AC146" i="2"/>
  <c r="Y67" i="2"/>
  <c r="C356" i="3"/>
  <c r="AC67" i="2"/>
  <c r="C500" i="3"/>
  <c r="Y45" i="2"/>
  <c r="C224" i="3"/>
  <c r="AC45" i="2"/>
  <c r="Y65" i="2"/>
  <c r="C344" i="3"/>
  <c r="AC65" i="2"/>
  <c r="C1088" i="3"/>
  <c r="A475" i="3"/>
  <c r="A474" i="3"/>
  <c r="A478" i="3"/>
  <c r="B478" i="3"/>
  <c r="B475" i="3"/>
  <c r="AB254" i="2"/>
  <c r="AA254" i="2"/>
  <c r="B1478" i="3"/>
  <c r="AG254" i="2"/>
  <c r="AF254" i="2"/>
  <c r="C932" i="3"/>
  <c r="AC175" i="2"/>
  <c r="AG244" i="2"/>
  <c r="AF244" i="2"/>
  <c r="AE244" i="2"/>
  <c r="AD244" i="2"/>
  <c r="A1419" i="3"/>
  <c r="B1419" i="3"/>
  <c r="AB244" i="2"/>
  <c r="AA244" i="2"/>
  <c r="B1418" i="3"/>
  <c r="AB83" i="2"/>
  <c r="AA83" i="2"/>
  <c r="B452" i="3"/>
  <c r="AG83" i="2"/>
  <c r="AF83" i="2"/>
  <c r="AE83" i="2"/>
  <c r="AD83" i="2"/>
  <c r="A453" i="3"/>
  <c r="B453" i="3"/>
  <c r="AB79" i="2"/>
  <c r="AA79" i="2"/>
  <c r="B428" i="3"/>
  <c r="AG79" i="2"/>
  <c r="AF79" i="2"/>
  <c r="AE79" i="2"/>
  <c r="AD79" i="2"/>
  <c r="A429" i="3"/>
  <c r="B429" i="3"/>
  <c r="AB156" i="2"/>
  <c r="AA156" i="2"/>
  <c r="B890" i="3"/>
  <c r="AG156" i="2"/>
  <c r="AF156" i="2"/>
  <c r="AE156" i="2"/>
  <c r="AD156" i="2"/>
  <c r="A891" i="3"/>
  <c r="B891" i="3"/>
  <c r="AC22" i="2"/>
  <c r="Y22" i="2"/>
  <c r="C86" i="3"/>
  <c r="Y165" i="2"/>
  <c r="C944" i="3"/>
  <c r="AC165" i="2"/>
  <c r="AC19" i="2"/>
  <c r="Y19" i="2"/>
  <c r="C68" i="3"/>
  <c r="Y37" i="2"/>
  <c r="C176" i="3"/>
  <c r="AC37" i="2"/>
  <c r="Y232" i="2"/>
  <c r="C1346" i="3"/>
  <c r="AC232" i="2"/>
  <c r="Y50" i="2"/>
  <c r="C254" i="3"/>
  <c r="AC50" i="2"/>
  <c r="Y169" i="2"/>
  <c r="C968" i="3"/>
  <c r="AC169" i="2"/>
  <c r="Y142" i="2"/>
  <c r="C806" i="3"/>
  <c r="AC142" i="2"/>
  <c r="Y179" i="2"/>
  <c r="C1028" i="3"/>
  <c r="AC179" i="2"/>
  <c r="Y240" i="2"/>
  <c r="C1394" i="3"/>
  <c r="AC240" i="2"/>
  <c r="Y227" i="2"/>
  <c r="C1316" i="3"/>
  <c r="AC227" i="2"/>
  <c r="Y217" i="2"/>
  <c r="C1256" i="3"/>
  <c r="AC217" i="2"/>
  <c r="Y174" i="2"/>
  <c r="C998" i="3"/>
  <c r="AC174" i="2"/>
  <c r="Y196" i="2"/>
  <c r="C1130" i="3"/>
  <c r="AC196" i="2"/>
  <c r="Y136" i="2"/>
  <c r="C770" i="3"/>
  <c r="AC136" i="2"/>
  <c r="Y135" i="2"/>
  <c r="C764" i="3"/>
  <c r="AC135" i="2"/>
  <c r="Y133" i="2"/>
  <c r="C752" i="3"/>
  <c r="AC133" i="2"/>
  <c r="AC123" i="2"/>
  <c r="Y123" i="2"/>
  <c r="C692" i="3"/>
  <c r="Y117" i="2"/>
  <c r="C656" i="3"/>
  <c r="AC117" i="2"/>
  <c r="Y141" i="2"/>
  <c r="C800" i="3"/>
  <c r="AC141" i="2"/>
  <c r="Y127" i="2"/>
  <c r="C716" i="3"/>
  <c r="AC127" i="2"/>
  <c r="Y57" i="2"/>
  <c r="C296" i="3"/>
  <c r="AC57" i="2"/>
  <c r="Y62" i="2"/>
  <c r="C326" i="3"/>
  <c r="AC62" i="2"/>
  <c r="Y90" i="2"/>
  <c r="C494" i="3"/>
  <c r="AC90" i="2"/>
  <c r="Y105" i="2"/>
  <c r="C584" i="3"/>
  <c r="AC105" i="2"/>
  <c r="C1358" i="3"/>
  <c r="C1154" i="3"/>
  <c r="C638" i="3"/>
  <c r="A978" i="3"/>
  <c r="A982" i="3"/>
  <c r="B982" i="3"/>
  <c r="A979" i="3"/>
  <c r="B979" i="3"/>
  <c r="A876" i="3"/>
  <c r="A880" i="3"/>
  <c r="B880" i="3"/>
  <c r="B877" i="3"/>
  <c r="A877" i="3"/>
  <c r="A1266" i="3"/>
  <c r="A1270" i="3"/>
  <c r="B1270" i="3"/>
  <c r="A1267" i="3"/>
  <c r="B1267" i="3"/>
  <c r="A462" i="3"/>
  <c r="A466" i="3"/>
  <c r="B466" i="3"/>
  <c r="B463" i="3"/>
  <c r="A463" i="3"/>
  <c r="D20" i="2"/>
  <c r="B66" i="3"/>
  <c r="A337" i="3"/>
  <c r="A336" i="3"/>
  <c r="A340" i="3"/>
  <c r="B340" i="3"/>
  <c r="B337" i="3"/>
  <c r="C1496" i="3"/>
  <c r="AC74" i="2"/>
  <c r="A1236" i="3"/>
  <c r="A1240" i="3"/>
  <c r="B1240" i="3"/>
  <c r="B1237" i="3"/>
  <c r="A1237" i="3"/>
  <c r="B1453" i="3"/>
  <c r="A1453" i="3"/>
  <c r="A1452" i="3"/>
  <c r="A1456" i="3"/>
  <c r="B1456" i="3"/>
  <c r="A930" i="3"/>
  <c r="A934" i="3"/>
  <c r="B934" i="3"/>
  <c r="A931" i="3"/>
  <c r="B931" i="3"/>
  <c r="AC15" i="2"/>
  <c r="Y15" i="2"/>
  <c r="C44" i="3"/>
  <c r="Y231" i="2"/>
  <c r="C1340" i="3"/>
  <c r="AC231" i="2"/>
  <c r="Y182" i="2"/>
  <c r="C1046" i="3"/>
  <c r="AC182" i="2"/>
  <c r="AB208" i="2"/>
  <c r="AA208" i="2"/>
  <c r="B1202" i="3"/>
  <c r="AG208" i="2"/>
  <c r="AF208" i="2"/>
  <c r="AG172" i="2"/>
  <c r="AF172" i="2"/>
  <c r="AE172" i="2"/>
  <c r="AD172" i="2"/>
  <c r="A987" i="3"/>
  <c r="B987" i="3"/>
  <c r="AB172" i="2"/>
  <c r="AA172" i="2"/>
  <c r="B986" i="3"/>
  <c r="Y230" i="2"/>
  <c r="C1334" i="3"/>
  <c r="AC230" i="2"/>
  <c r="Y98" i="2"/>
  <c r="C542" i="3"/>
  <c r="AC98" i="2"/>
  <c r="AG17" i="2"/>
  <c r="AF17" i="2"/>
  <c r="AE17" i="2"/>
  <c r="AD17" i="2"/>
  <c r="A57" i="3"/>
  <c r="B57" i="3"/>
  <c r="AB17" i="2"/>
  <c r="AA17" i="2"/>
  <c r="AB163" i="2"/>
  <c r="AA163" i="2"/>
  <c r="B932" i="3"/>
  <c r="AG163" i="2"/>
  <c r="AF163" i="2"/>
  <c r="AE163" i="2"/>
  <c r="AD163" i="2"/>
  <c r="A933" i="3"/>
  <c r="B933" i="3"/>
  <c r="A486" i="3"/>
  <c r="A490" i="3"/>
  <c r="B490" i="3"/>
  <c r="B487" i="3"/>
  <c r="A487" i="3"/>
  <c r="C1166" i="3"/>
  <c r="AC24" i="2"/>
  <c r="Y24" i="2"/>
  <c r="C98" i="3"/>
  <c r="C1478" i="3"/>
  <c r="C1004" i="3"/>
  <c r="C938" i="3"/>
  <c r="A732" i="3"/>
  <c r="A736" i="3"/>
  <c r="B736" i="3"/>
  <c r="B733" i="3"/>
  <c r="A733" i="3"/>
  <c r="A1338" i="3"/>
  <c r="A1342" i="3"/>
  <c r="B1342" i="3"/>
  <c r="A1339" i="3"/>
  <c r="B1339" i="3"/>
  <c r="Y47" i="2"/>
  <c r="C236" i="3"/>
  <c r="AC47" i="2"/>
  <c r="Y41" i="2"/>
  <c r="C200" i="3"/>
  <c r="AC41" i="2"/>
  <c r="Y80" i="2"/>
  <c r="C434" i="3"/>
  <c r="AC80" i="2"/>
  <c r="AC160" i="2"/>
  <c r="Y160" i="2"/>
  <c r="C914" i="3"/>
  <c r="Y253" i="2"/>
  <c r="C1472" i="3"/>
  <c r="AC253" i="2"/>
  <c r="Y63" i="2"/>
  <c r="C332" i="3"/>
  <c r="AC63" i="2"/>
  <c r="AC168" i="2"/>
  <c r="Y168" i="2"/>
  <c r="C962" i="3"/>
  <c r="Y237" i="2"/>
  <c r="C1376" i="3"/>
  <c r="AC237" i="2"/>
  <c r="Y191" i="2"/>
  <c r="C1100" i="3"/>
  <c r="AC191" i="2"/>
  <c r="Y225" i="2"/>
  <c r="C1304" i="3"/>
  <c r="AC225" i="2"/>
  <c r="Y190" i="2"/>
  <c r="C1094" i="3"/>
  <c r="AC190" i="2"/>
  <c r="Y213" i="2"/>
  <c r="C1232" i="3"/>
  <c r="AC213" i="2"/>
  <c r="Y95" i="2"/>
  <c r="C524" i="3"/>
  <c r="AC95" i="2"/>
  <c r="Y120" i="2"/>
  <c r="C674" i="3"/>
  <c r="AC120" i="2"/>
  <c r="Y103" i="2"/>
  <c r="C572" i="3"/>
  <c r="AC103" i="2"/>
  <c r="Y122" i="2"/>
  <c r="C686" i="3"/>
  <c r="AC122" i="2"/>
  <c r="Y139" i="2"/>
  <c r="C788" i="3"/>
  <c r="AC139" i="2"/>
  <c r="Y78" i="2"/>
  <c r="C422" i="3"/>
  <c r="AC78" i="2"/>
  <c r="Y119" i="2"/>
  <c r="C668" i="3"/>
  <c r="AC119" i="2"/>
  <c r="Y73" i="2"/>
  <c r="C392" i="3"/>
  <c r="AC73" i="2"/>
  <c r="Y88" i="2"/>
  <c r="C482" i="3"/>
  <c r="AC88" i="2"/>
  <c r="AC234" i="2"/>
  <c r="A1291" i="3"/>
  <c r="A1290" i="3"/>
  <c r="A1294" i="3"/>
  <c r="B1294" i="3"/>
  <c r="B1291" i="3"/>
  <c r="A721" i="3"/>
  <c r="A720" i="3"/>
  <c r="A724" i="3"/>
  <c r="B724" i="3"/>
  <c r="B721" i="3"/>
  <c r="A373" i="3"/>
  <c r="B373" i="3"/>
  <c r="A372" i="3"/>
  <c r="A376" i="3"/>
  <c r="B376" i="3"/>
  <c r="C398" i="3"/>
  <c r="AC154" i="2"/>
  <c r="C554" i="3"/>
  <c r="AG91" i="2"/>
  <c r="AF91" i="2"/>
  <c r="AE91" i="2"/>
  <c r="AD91" i="2"/>
  <c r="A501" i="3"/>
  <c r="B501" i="3"/>
  <c r="AB91" i="2"/>
  <c r="AA91" i="2"/>
  <c r="B500" i="3"/>
  <c r="Y26" i="2"/>
  <c r="C110" i="3"/>
  <c r="AC26" i="2"/>
  <c r="Y38" i="2"/>
  <c r="C182" i="3"/>
  <c r="AC38" i="2"/>
  <c r="Y258" i="2"/>
  <c r="C1502" i="3"/>
  <c r="AC258" i="2"/>
  <c r="Y170" i="2"/>
  <c r="C974" i="3"/>
  <c r="AC170" i="2"/>
  <c r="Y113" i="2"/>
  <c r="C632" i="3"/>
  <c r="AC113" i="2"/>
  <c r="AB186" i="2"/>
  <c r="AA186" i="2"/>
  <c r="B1070" i="3"/>
  <c r="AG186" i="2"/>
  <c r="AF186" i="2"/>
  <c r="AE186" i="2"/>
  <c r="AD186" i="2"/>
  <c r="A1071" i="3"/>
  <c r="B1071" i="3"/>
  <c r="C710" i="3"/>
  <c r="C776" i="3"/>
  <c r="B907" i="3"/>
  <c r="A906" i="3"/>
  <c r="A910" i="3"/>
  <c r="B910" i="3"/>
  <c r="A907" i="3"/>
  <c r="AG224" i="2"/>
  <c r="AF224" i="2"/>
  <c r="AE224" i="2"/>
  <c r="AD224" i="2"/>
  <c r="A1299" i="3"/>
  <c r="B1299" i="3"/>
  <c r="AB224" i="2"/>
  <c r="AA224" i="2"/>
  <c r="B1298" i="3"/>
  <c r="Y16" i="2"/>
  <c r="C50" i="3"/>
  <c r="AC16" i="2"/>
  <c r="Y25" i="2"/>
  <c r="C104" i="3"/>
  <c r="AC25" i="2"/>
  <c r="Y228" i="2"/>
  <c r="C1322" i="3"/>
  <c r="AC228" i="2"/>
  <c r="Y255" i="2"/>
  <c r="C1484" i="3"/>
  <c r="AC255" i="2"/>
  <c r="Y223" i="2"/>
  <c r="C1292" i="3"/>
  <c r="AC223" i="2"/>
  <c r="Y166" i="2"/>
  <c r="C950" i="3"/>
  <c r="AC166" i="2"/>
  <c r="Y58" i="2"/>
  <c r="C302" i="3"/>
  <c r="AC58" i="2"/>
  <c r="C1202" i="3"/>
  <c r="AC85" i="2"/>
  <c r="AC132" i="2"/>
  <c r="AC212" i="2"/>
  <c r="AB260" i="2"/>
  <c r="AA260" i="2"/>
  <c r="B1514" i="3"/>
  <c r="AG260" i="2"/>
  <c r="AF260" i="2"/>
  <c r="Y18" i="2"/>
  <c r="C62" i="3"/>
  <c r="AC18" i="2"/>
  <c r="A498" i="3"/>
  <c r="A502" i="3"/>
  <c r="B502" i="3"/>
  <c r="A499" i="3"/>
  <c r="B499" i="3"/>
  <c r="C1370" i="3"/>
  <c r="A450" i="3"/>
  <c r="A454" i="3"/>
  <c r="B454" i="3"/>
  <c r="A451" i="3"/>
  <c r="B451" i="3"/>
  <c r="A954" i="3"/>
  <c r="A958" i="3"/>
  <c r="B958" i="3"/>
  <c r="A955" i="3"/>
  <c r="B955" i="3"/>
  <c r="A385" i="3"/>
  <c r="A384" i="3"/>
  <c r="A388" i="3"/>
  <c r="B388" i="3"/>
  <c r="B385" i="3"/>
  <c r="C386" i="3"/>
  <c r="C1418" i="3"/>
  <c r="A774" i="3"/>
  <c r="A778" i="3"/>
  <c r="B778" i="3"/>
  <c r="A775" i="3"/>
  <c r="B775" i="3"/>
  <c r="AG89" i="2"/>
  <c r="AF89" i="2"/>
  <c r="AE89" i="2"/>
  <c r="AD89" i="2"/>
  <c r="A489" i="3"/>
  <c r="B489" i="3"/>
  <c r="AB89" i="2"/>
  <c r="AA89" i="2"/>
  <c r="B488" i="3"/>
  <c r="AG246" i="2"/>
  <c r="AF246" i="2"/>
  <c r="AE246" i="2"/>
  <c r="AD246" i="2"/>
  <c r="A1431" i="3"/>
  <c r="B1431" i="3"/>
  <c r="AB246" i="2"/>
  <c r="AA246" i="2"/>
  <c r="B1430" i="3"/>
  <c r="A1068" i="3"/>
  <c r="A1072" i="3"/>
  <c r="B1072" i="3"/>
  <c r="B1069" i="3"/>
  <c r="A1069" i="3"/>
  <c r="Y29" i="2"/>
  <c r="C128" i="3"/>
  <c r="AC29" i="2"/>
  <c r="AC43" i="2"/>
  <c r="Y43" i="2"/>
  <c r="C212" i="3"/>
  <c r="AC239" i="2"/>
  <c r="AC164" i="2"/>
  <c r="AC236" i="2"/>
  <c r="B283" i="3"/>
  <c r="A283" i="3"/>
  <c r="A282" i="3"/>
  <c r="A286" i="3"/>
  <c r="B286" i="3"/>
  <c r="A1351" i="3"/>
  <c r="A1350" i="3"/>
  <c r="A1354" i="3"/>
  <c r="B1354" i="3"/>
  <c r="B1351" i="3"/>
  <c r="C734" i="3"/>
  <c r="AC256" i="2"/>
  <c r="A636" i="3"/>
  <c r="A640" i="3"/>
  <c r="B640" i="3"/>
  <c r="A637" i="3"/>
  <c r="B637" i="3"/>
  <c r="Y51" i="2"/>
  <c r="C260" i="3"/>
  <c r="AC51" i="2"/>
  <c r="AC46" i="2"/>
  <c r="Y46" i="2"/>
  <c r="C230" i="3"/>
  <c r="AC233" i="2"/>
  <c r="Y233" i="2"/>
  <c r="C1352" i="3"/>
  <c r="AC32" i="2"/>
  <c r="Y32" i="2"/>
  <c r="C146" i="3"/>
  <c r="AC13" i="2"/>
  <c r="Y13" i="2"/>
  <c r="C32" i="3"/>
  <c r="Y36" i="2"/>
  <c r="C170" i="3"/>
  <c r="AC36" i="2"/>
  <c r="Y173" i="2"/>
  <c r="C992" i="3"/>
  <c r="AC173" i="2"/>
  <c r="Y251" i="2"/>
  <c r="C1460" i="3"/>
  <c r="AC251" i="2"/>
  <c r="Y140" i="2"/>
  <c r="C794" i="3"/>
  <c r="AC140" i="2"/>
  <c r="Y243" i="2"/>
  <c r="C1412" i="3"/>
  <c r="AC243" i="2"/>
  <c r="Y152" i="2"/>
  <c r="C866" i="3"/>
  <c r="AC152" i="2"/>
  <c r="Y207" i="2"/>
  <c r="C1196" i="3"/>
  <c r="AC207" i="2"/>
  <c r="Y185" i="2"/>
  <c r="C1064" i="3"/>
  <c r="AC185" i="2"/>
  <c r="Y211" i="2"/>
  <c r="C1220" i="3"/>
  <c r="AC211" i="2"/>
  <c r="Y61" i="2"/>
  <c r="C320" i="3"/>
  <c r="AC61" i="2"/>
  <c r="Y108" i="2"/>
  <c r="C602" i="3"/>
  <c r="AC108" i="2"/>
  <c r="Y97" i="2"/>
  <c r="C536" i="3"/>
  <c r="AC97" i="2"/>
  <c r="Y115" i="2"/>
  <c r="C644" i="3"/>
  <c r="AC115" i="2"/>
  <c r="Y111" i="2"/>
  <c r="C620" i="3"/>
  <c r="AC111" i="2"/>
  <c r="Y76" i="2"/>
  <c r="C410" i="3"/>
  <c r="AC76" i="2"/>
  <c r="AC104" i="2"/>
  <c r="Y104" i="2"/>
  <c r="C578" i="3"/>
  <c r="Y96" i="2"/>
  <c r="C530" i="3"/>
  <c r="AC96" i="2"/>
  <c r="Y71" i="2"/>
  <c r="C380" i="3"/>
  <c r="AC71" i="2"/>
  <c r="Y86" i="2"/>
  <c r="C470" i="3"/>
  <c r="AC86" i="2"/>
  <c r="A1362" i="3"/>
  <c r="A1366" i="3"/>
  <c r="B1366" i="3"/>
  <c r="B1363" i="3"/>
  <c r="A1363" i="3"/>
  <c r="A1302" i="3"/>
  <c r="A1306" i="3"/>
  <c r="B1306" i="3"/>
  <c r="B1303" i="3"/>
  <c r="A1303" i="3"/>
  <c r="AC134" i="2"/>
  <c r="AC235" i="2"/>
  <c r="A1021" i="3"/>
  <c r="B1021" i="3"/>
  <c r="A1020" i="3"/>
  <c r="A1024" i="3"/>
  <c r="B1024" i="3"/>
  <c r="A649" i="3"/>
  <c r="B649" i="3"/>
  <c r="A648" i="3"/>
  <c r="A652" i="3"/>
  <c r="B652" i="3"/>
  <c r="A823" i="3"/>
  <c r="B823" i="3"/>
  <c r="A822" i="3"/>
  <c r="A826" i="3"/>
  <c r="B826" i="3"/>
  <c r="AC171" i="2"/>
  <c r="AC70" i="2"/>
  <c r="AC257" i="2"/>
  <c r="AC229" i="2"/>
  <c r="AC128" i="2"/>
  <c r="A1002" i="3"/>
  <c r="A1006" i="3"/>
  <c r="B1006" i="3"/>
  <c r="A1003" i="3"/>
  <c r="B1003" i="3"/>
  <c r="C878" i="3"/>
  <c r="A552" i="3"/>
  <c r="A556" i="3"/>
  <c r="B556" i="3"/>
  <c r="A553" i="3"/>
  <c r="B553" i="3"/>
  <c r="Y249" i="2"/>
  <c r="C1448" i="3"/>
  <c r="AC249" i="2"/>
  <c r="Y177" i="2"/>
  <c r="C1016" i="3"/>
  <c r="AC177" i="2"/>
  <c r="Y125" i="2"/>
  <c r="C704" i="3"/>
  <c r="AC125" i="2"/>
  <c r="AB204" i="2"/>
  <c r="AA204" i="2"/>
  <c r="B1178" i="3"/>
  <c r="AG204" i="2"/>
  <c r="AF204" i="2"/>
  <c r="C362" i="3"/>
  <c r="Y39" i="2"/>
  <c r="C188" i="3"/>
  <c r="AC39" i="2"/>
  <c r="AC121" i="2"/>
  <c r="Y121" i="2"/>
  <c r="C680" i="3"/>
  <c r="A1224" i="3"/>
  <c r="A1228" i="3"/>
  <c r="B1228" i="3"/>
  <c r="A1225" i="3"/>
  <c r="B1225" i="3"/>
  <c r="AC100" i="2"/>
  <c r="AB118" i="2"/>
  <c r="AA118" i="2"/>
  <c r="B662" i="3"/>
  <c r="AG118" i="2"/>
  <c r="AF118" i="2"/>
  <c r="AE118" i="2"/>
  <c r="AD118" i="2"/>
  <c r="A663" i="3"/>
  <c r="B663" i="3"/>
  <c r="AC195" i="2"/>
  <c r="AC130" i="2"/>
  <c r="AB159" i="2"/>
  <c r="AA159" i="2"/>
  <c r="B908" i="3"/>
  <c r="AG159" i="2"/>
  <c r="AF159" i="2"/>
  <c r="AE159" i="2"/>
  <c r="AD159" i="2"/>
  <c r="A909" i="3"/>
  <c r="B909" i="3"/>
  <c r="AC167" i="2"/>
  <c r="Y31" i="2"/>
  <c r="C140" i="3"/>
  <c r="AC31" i="2"/>
  <c r="AC33" i="2"/>
  <c r="Y33" i="2"/>
  <c r="C152" i="3"/>
  <c r="Y226" i="2"/>
  <c r="C1310" i="3"/>
  <c r="AC226" i="2"/>
  <c r="AC12" i="2"/>
  <c r="Y12" i="2"/>
  <c r="C26" i="3"/>
  <c r="AC23" i="2"/>
  <c r="Y23" i="2"/>
  <c r="C92" i="3"/>
  <c r="Y161" i="2"/>
  <c r="C920" i="3"/>
  <c r="AC161" i="2"/>
  <c r="Y222" i="2"/>
  <c r="C1286" i="3"/>
  <c r="AC222" i="2"/>
  <c r="AC42" i="2"/>
  <c r="Y42" i="2"/>
  <c r="C206" i="3"/>
  <c r="Y245" i="2"/>
  <c r="C1424" i="3"/>
  <c r="AC245" i="2"/>
  <c r="Y150" i="2"/>
  <c r="C854" i="3"/>
  <c r="AC150" i="2"/>
  <c r="Y205" i="2"/>
  <c r="C1184" i="3"/>
  <c r="AC205" i="2"/>
  <c r="Y178" i="2"/>
  <c r="C1022" i="3"/>
  <c r="AC178" i="2"/>
  <c r="Y181" i="2"/>
  <c r="C1040" i="3"/>
  <c r="AC181" i="2"/>
  <c r="AC155" i="2"/>
  <c r="Y155" i="2"/>
  <c r="C884" i="3"/>
  <c r="Y180" i="2"/>
  <c r="C1034" i="3"/>
  <c r="AC180" i="2"/>
  <c r="Y209" i="2"/>
  <c r="C1208" i="3"/>
  <c r="AC209" i="2"/>
  <c r="Y184" i="2"/>
  <c r="C1058" i="3"/>
  <c r="AC184" i="2"/>
  <c r="Y148" i="2"/>
  <c r="C842" i="3"/>
  <c r="AC148" i="2"/>
  <c r="Y99" i="2"/>
  <c r="C548" i="3"/>
  <c r="AC99" i="2"/>
  <c r="Y102" i="2"/>
  <c r="C566" i="3"/>
  <c r="AC102" i="2"/>
  <c r="Y94" i="2"/>
  <c r="C518" i="3"/>
  <c r="AC94" i="2"/>
  <c r="Y69" i="2"/>
  <c r="C368" i="3"/>
  <c r="AC69" i="2"/>
  <c r="Y84" i="2"/>
  <c r="C458" i="3"/>
  <c r="AC84" i="2"/>
  <c r="C758" i="3"/>
  <c r="C1364" i="3"/>
  <c r="B1135" i="3"/>
  <c r="A1134" i="3"/>
  <c r="A1138" i="3"/>
  <c r="B1138" i="3"/>
  <c r="A1135" i="3"/>
  <c r="C746" i="3"/>
  <c r="AC188" i="2"/>
  <c r="C980" i="3"/>
  <c r="B1255" i="3"/>
  <c r="A1254" i="3"/>
  <c r="A1258" i="3"/>
  <c r="B1258" i="3"/>
  <c r="A1255" i="3"/>
  <c r="C374" i="3"/>
  <c r="C986" i="3"/>
  <c r="AG11" i="2"/>
  <c r="AF11" i="2"/>
  <c r="AB11" i="2"/>
  <c r="AA11" i="2"/>
  <c r="AC64" i="2"/>
  <c r="C1328" i="3"/>
  <c r="C722" i="3"/>
  <c r="C1382" i="3"/>
  <c r="AC126" i="2"/>
  <c r="A325" i="3"/>
  <c r="A324" i="3"/>
  <c r="A328" i="3"/>
  <c r="B328" i="3"/>
  <c r="B325" i="3"/>
  <c r="AG195" i="2"/>
  <c r="AF195" i="2"/>
  <c r="AB195" i="2"/>
  <c r="AA195" i="2"/>
  <c r="B1124" i="3"/>
  <c r="AG166" i="2"/>
  <c r="AF166" i="2"/>
  <c r="AE166" i="2"/>
  <c r="AD166" i="2"/>
  <c r="A951" i="3"/>
  <c r="B951" i="3"/>
  <c r="AB166" i="2"/>
  <c r="AA166" i="2"/>
  <c r="B950" i="3"/>
  <c r="AG25" i="2"/>
  <c r="AF25" i="2"/>
  <c r="AE25" i="2"/>
  <c r="AD25" i="2"/>
  <c r="A105" i="3"/>
  <c r="B105" i="3"/>
  <c r="AB25" i="2"/>
  <c r="AA25" i="2"/>
  <c r="AB63" i="2"/>
  <c r="AA63" i="2"/>
  <c r="B332" i="3"/>
  <c r="AG63" i="2"/>
  <c r="AF63" i="2"/>
  <c r="AE63" i="2"/>
  <c r="AD63" i="2"/>
  <c r="A333" i="3"/>
  <c r="B333" i="3"/>
  <c r="AG124" i="2"/>
  <c r="AF124" i="2"/>
  <c r="AE124" i="2"/>
  <c r="AD124" i="2"/>
  <c r="A699" i="3"/>
  <c r="B699" i="3"/>
  <c r="AB124" i="2"/>
  <c r="AA124" i="2"/>
  <c r="B698" i="3"/>
  <c r="AG198" i="2"/>
  <c r="AF198" i="2"/>
  <c r="AB198" i="2"/>
  <c r="AA198" i="2"/>
  <c r="B1142" i="3"/>
  <c r="AG126" i="2"/>
  <c r="AF126" i="2"/>
  <c r="AB126" i="2"/>
  <c r="AA126" i="2"/>
  <c r="B710" i="3"/>
  <c r="AG184" i="2"/>
  <c r="AF184" i="2"/>
  <c r="AE184" i="2"/>
  <c r="AD184" i="2"/>
  <c r="A1059" i="3"/>
  <c r="B1059" i="3"/>
  <c r="AB184" i="2"/>
  <c r="AA184" i="2"/>
  <c r="B1058" i="3"/>
  <c r="AG96" i="2"/>
  <c r="AF96" i="2"/>
  <c r="AE96" i="2"/>
  <c r="AD96" i="2"/>
  <c r="A531" i="3"/>
  <c r="B531" i="3"/>
  <c r="AB96" i="2"/>
  <c r="AA96" i="2"/>
  <c r="B530" i="3"/>
  <c r="AB67" i="2"/>
  <c r="AA67" i="2"/>
  <c r="B356" i="3"/>
  <c r="AG67" i="2"/>
  <c r="AF67" i="2"/>
  <c r="AE67" i="2"/>
  <c r="AD67" i="2"/>
  <c r="A357" i="3"/>
  <c r="B357" i="3"/>
  <c r="AG52" i="2"/>
  <c r="AF52" i="2"/>
  <c r="AE52" i="2"/>
  <c r="AD52" i="2"/>
  <c r="A267" i="3"/>
  <c r="B267" i="3"/>
  <c r="AB52" i="2"/>
  <c r="AA52" i="2"/>
  <c r="B266" i="3"/>
  <c r="AG201" i="2"/>
  <c r="AF201" i="2"/>
  <c r="AE201" i="2"/>
  <c r="AD201" i="2"/>
  <c r="A1161" i="3"/>
  <c r="B1161" i="3"/>
  <c r="AB201" i="2"/>
  <c r="AA201" i="2"/>
  <c r="B1160" i="3"/>
  <c r="AB145" i="2"/>
  <c r="AA145" i="2"/>
  <c r="B824" i="3"/>
  <c r="AG145" i="2"/>
  <c r="AF145" i="2"/>
  <c r="AE145" i="2"/>
  <c r="AD145" i="2"/>
  <c r="A825" i="3"/>
  <c r="B825" i="3"/>
  <c r="AG192" i="2"/>
  <c r="AF192" i="2"/>
  <c r="AE192" i="2"/>
  <c r="AD192" i="2"/>
  <c r="A1107" i="3"/>
  <c r="B1107" i="3"/>
  <c r="AB192" i="2"/>
  <c r="AA192" i="2"/>
  <c r="B1106" i="3"/>
  <c r="AG149" i="2"/>
  <c r="AF149" i="2"/>
  <c r="AE149" i="2"/>
  <c r="AD149" i="2"/>
  <c r="A849" i="3"/>
  <c r="B849" i="3"/>
  <c r="AB149" i="2"/>
  <c r="AA149" i="2"/>
  <c r="B848" i="3"/>
  <c r="AB23" i="2"/>
  <c r="AA23" i="2"/>
  <c r="AG23" i="2"/>
  <c r="AF23" i="2"/>
  <c r="AE23" i="2"/>
  <c r="AD23" i="2"/>
  <c r="A93" i="3"/>
  <c r="B93" i="3"/>
  <c r="AB125" i="2"/>
  <c r="AA125" i="2"/>
  <c r="B704" i="3"/>
  <c r="AG125" i="2"/>
  <c r="AF125" i="2"/>
  <c r="AG46" i="2"/>
  <c r="AF46" i="2"/>
  <c r="AE46" i="2"/>
  <c r="AD46" i="2"/>
  <c r="A231" i="3"/>
  <c r="B231" i="3"/>
  <c r="AB46" i="2"/>
  <c r="AA46" i="2"/>
  <c r="AG183" i="2"/>
  <c r="AF183" i="2"/>
  <c r="AE183" i="2"/>
  <c r="AD183" i="2"/>
  <c r="A1053" i="3"/>
  <c r="B1053" i="3"/>
  <c r="AB183" i="2"/>
  <c r="AA183" i="2"/>
  <c r="B1052" i="3"/>
  <c r="AG44" i="2"/>
  <c r="AF44" i="2"/>
  <c r="AE44" i="2"/>
  <c r="AD44" i="2"/>
  <c r="A219" i="3"/>
  <c r="B219" i="3"/>
  <c r="AB44" i="2"/>
  <c r="AA44" i="2"/>
  <c r="AB102" i="2"/>
  <c r="AA102" i="2"/>
  <c r="B566" i="3"/>
  <c r="AG102" i="2"/>
  <c r="AF102" i="2"/>
  <c r="AG178" i="2"/>
  <c r="AF178" i="2"/>
  <c r="AE178" i="2"/>
  <c r="AD178" i="2"/>
  <c r="A1023" i="3"/>
  <c r="B1023" i="3"/>
  <c r="AB178" i="2"/>
  <c r="AA178" i="2"/>
  <c r="B1022" i="3"/>
  <c r="AG167" i="2"/>
  <c r="AF167" i="2"/>
  <c r="AB167" i="2"/>
  <c r="AA167" i="2"/>
  <c r="B956" i="3"/>
  <c r="AG39" i="2"/>
  <c r="AF39" i="2"/>
  <c r="AE39" i="2"/>
  <c r="AD39" i="2"/>
  <c r="A189" i="3"/>
  <c r="B189" i="3"/>
  <c r="AB39" i="2"/>
  <c r="AA39" i="2"/>
  <c r="AG229" i="2"/>
  <c r="AF229" i="2"/>
  <c r="AE229" i="2"/>
  <c r="AD229" i="2"/>
  <c r="A1329" i="3"/>
  <c r="B1329" i="3"/>
  <c r="AB229" i="2"/>
  <c r="AA229" i="2"/>
  <c r="B1328" i="3"/>
  <c r="AG235" i="2"/>
  <c r="AF235" i="2"/>
  <c r="AB235" i="2"/>
  <c r="AA235" i="2"/>
  <c r="B1364" i="3"/>
  <c r="AB97" i="2"/>
  <c r="AA97" i="2"/>
  <c r="B536" i="3"/>
  <c r="AG97" i="2"/>
  <c r="AF97" i="2"/>
  <c r="AB185" i="2"/>
  <c r="AA185" i="2"/>
  <c r="B1064" i="3"/>
  <c r="AG185" i="2"/>
  <c r="AF185" i="2"/>
  <c r="AE185" i="2"/>
  <c r="AD185" i="2"/>
  <c r="A1065" i="3"/>
  <c r="B1065" i="3"/>
  <c r="AB140" i="2"/>
  <c r="AA140" i="2"/>
  <c r="B794" i="3"/>
  <c r="AG140" i="2"/>
  <c r="AF140" i="2"/>
  <c r="AE140" i="2"/>
  <c r="AD140" i="2"/>
  <c r="A795" i="3"/>
  <c r="B795" i="3"/>
  <c r="AB51" i="2"/>
  <c r="AA51" i="2"/>
  <c r="AG51" i="2"/>
  <c r="AF51" i="2"/>
  <c r="AG85" i="2"/>
  <c r="AF85" i="2"/>
  <c r="AE85" i="2"/>
  <c r="AD85" i="2"/>
  <c r="A465" i="3"/>
  <c r="B465" i="3"/>
  <c r="AB85" i="2"/>
  <c r="AA85" i="2"/>
  <c r="B464" i="3"/>
  <c r="AG113" i="2"/>
  <c r="AF113" i="2"/>
  <c r="AE113" i="2"/>
  <c r="AD113" i="2"/>
  <c r="A633" i="3"/>
  <c r="B633" i="3"/>
  <c r="AB113" i="2"/>
  <c r="AA113" i="2"/>
  <c r="B632" i="3"/>
  <c r="AG26" i="2"/>
  <c r="AF26" i="2"/>
  <c r="AE26" i="2"/>
  <c r="AD26" i="2"/>
  <c r="A111" i="3"/>
  <c r="B111" i="3"/>
  <c r="AB26" i="2"/>
  <c r="AA26" i="2"/>
  <c r="B56" i="3"/>
  <c r="AN17" i="2"/>
  <c r="C55" i="3"/>
  <c r="AG15" i="2"/>
  <c r="AF15" i="2"/>
  <c r="AE15" i="2"/>
  <c r="AD15" i="2"/>
  <c r="A45" i="3"/>
  <c r="B45" i="3"/>
  <c r="AB15" i="2"/>
  <c r="AA15" i="2"/>
  <c r="AG19" i="2"/>
  <c r="AF19" i="2"/>
  <c r="AE19" i="2"/>
  <c r="AD19" i="2"/>
  <c r="A69" i="3"/>
  <c r="B69" i="3"/>
  <c r="AB19" i="2"/>
  <c r="AA19" i="2"/>
  <c r="AE254" i="2"/>
  <c r="AD254" i="2"/>
  <c r="A1479" i="3"/>
  <c r="B1479" i="3"/>
  <c r="AB146" i="2"/>
  <c r="AA146" i="2"/>
  <c r="B830" i="3"/>
  <c r="AG146" i="2"/>
  <c r="AF146" i="2"/>
  <c r="AE146" i="2"/>
  <c r="AD146" i="2"/>
  <c r="A831" i="3"/>
  <c r="B831" i="3"/>
  <c r="AG200" i="2"/>
  <c r="AF200" i="2"/>
  <c r="AB200" i="2"/>
  <c r="AA200" i="2"/>
  <c r="B1154" i="3"/>
  <c r="AG59" i="2"/>
  <c r="AF59" i="2"/>
  <c r="AE59" i="2"/>
  <c r="AD59" i="2"/>
  <c r="A309" i="3"/>
  <c r="B309" i="3"/>
  <c r="AB59" i="2"/>
  <c r="AA59" i="2"/>
  <c r="B308" i="3"/>
  <c r="AG218" i="2"/>
  <c r="AF218" i="2"/>
  <c r="AB218" i="2"/>
  <c r="AA218" i="2"/>
  <c r="B1262" i="3"/>
  <c r="AB60" i="2"/>
  <c r="AA60" i="2"/>
  <c r="B314" i="3"/>
  <c r="AG60" i="2"/>
  <c r="AF60" i="2"/>
  <c r="AB75" i="2"/>
  <c r="AA75" i="2"/>
  <c r="B404" i="3"/>
  <c r="AG75" i="2"/>
  <c r="AF75" i="2"/>
  <c r="AG110" i="2"/>
  <c r="AF110" i="2"/>
  <c r="AE110" i="2"/>
  <c r="AD110" i="2"/>
  <c r="A615" i="3"/>
  <c r="B615" i="3"/>
  <c r="AB110" i="2"/>
  <c r="AA110" i="2"/>
  <c r="B614" i="3"/>
  <c r="AG48" i="2"/>
  <c r="AF48" i="2"/>
  <c r="AE48" i="2"/>
  <c r="AD48" i="2"/>
  <c r="A243" i="3"/>
  <c r="B243" i="3"/>
  <c r="AB48" i="2"/>
  <c r="AA48" i="2"/>
  <c r="AG34" i="2"/>
  <c r="AF34" i="2"/>
  <c r="AE34" i="2"/>
  <c r="AD34" i="2"/>
  <c r="A159" i="3"/>
  <c r="B159" i="3"/>
  <c r="AB34" i="2"/>
  <c r="AA34" i="2"/>
  <c r="AG78" i="2"/>
  <c r="AF78" i="2"/>
  <c r="AE78" i="2"/>
  <c r="AD78" i="2"/>
  <c r="A423" i="3"/>
  <c r="B423" i="3"/>
  <c r="AB78" i="2"/>
  <c r="AA78" i="2"/>
  <c r="B422" i="3"/>
  <c r="AB135" i="2"/>
  <c r="AA135" i="2"/>
  <c r="B764" i="3"/>
  <c r="AG135" i="2"/>
  <c r="AF135" i="2"/>
  <c r="AE135" i="2"/>
  <c r="AD135" i="2"/>
  <c r="A765" i="3"/>
  <c r="B765" i="3"/>
  <c r="AG37" i="2"/>
  <c r="AF37" i="2"/>
  <c r="AE37" i="2"/>
  <c r="AD37" i="2"/>
  <c r="A177" i="3"/>
  <c r="B177" i="3"/>
  <c r="AB37" i="2"/>
  <c r="AA37" i="2"/>
  <c r="AE238" i="2"/>
  <c r="AD238" i="2"/>
  <c r="A1383" i="3"/>
  <c r="B1383" i="3"/>
  <c r="AG243" i="2"/>
  <c r="AF243" i="2"/>
  <c r="AE243" i="2"/>
  <c r="AD243" i="2"/>
  <c r="A1413" i="3"/>
  <c r="B1413" i="3"/>
  <c r="AB243" i="2"/>
  <c r="AA243" i="2"/>
  <c r="B1412" i="3"/>
  <c r="AB256" i="2"/>
  <c r="AA256" i="2"/>
  <c r="B1490" i="3"/>
  <c r="AG256" i="2"/>
  <c r="AF256" i="2"/>
  <c r="AG193" i="2"/>
  <c r="AF193" i="2"/>
  <c r="AE193" i="2"/>
  <c r="AD193" i="2"/>
  <c r="A1113" i="3"/>
  <c r="B1113" i="3"/>
  <c r="AB193" i="2"/>
  <c r="AA193" i="2"/>
  <c r="B1112" i="3"/>
  <c r="AG221" i="2"/>
  <c r="AF221" i="2"/>
  <c r="AB221" i="2"/>
  <c r="AA221" i="2"/>
  <c r="B1280" i="3"/>
  <c r="AB128" i="2"/>
  <c r="AA128" i="2"/>
  <c r="B722" i="3"/>
  <c r="AG128" i="2"/>
  <c r="AF128" i="2"/>
  <c r="AB132" i="2"/>
  <c r="AA132" i="2"/>
  <c r="B746" i="3"/>
  <c r="AG132" i="2"/>
  <c r="AF132" i="2"/>
  <c r="AG16" i="2"/>
  <c r="AF16" i="2"/>
  <c r="AB16" i="2"/>
  <c r="AA16" i="2"/>
  <c r="AG191" i="2"/>
  <c r="AF191" i="2"/>
  <c r="AE191" i="2"/>
  <c r="AD191" i="2"/>
  <c r="A1101" i="3"/>
  <c r="B1101" i="3"/>
  <c r="AB191" i="2"/>
  <c r="AA191" i="2"/>
  <c r="B1100" i="3"/>
  <c r="AG87" i="2"/>
  <c r="AF87" i="2"/>
  <c r="AE87" i="2"/>
  <c r="AD87" i="2"/>
  <c r="A477" i="3"/>
  <c r="B477" i="3"/>
  <c r="AB87" i="2"/>
  <c r="AA87" i="2"/>
  <c r="B476" i="3"/>
  <c r="AG42" i="2"/>
  <c r="AF42" i="2"/>
  <c r="AB42" i="2"/>
  <c r="AA42" i="2"/>
  <c r="AG134" i="2"/>
  <c r="AF134" i="2"/>
  <c r="AE134" i="2"/>
  <c r="AD134" i="2"/>
  <c r="A759" i="3"/>
  <c r="B759" i="3"/>
  <c r="AB134" i="2"/>
  <c r="AA134" i="2"/>
  <c r="B758" i="3"/>
  <c r="AB104" i="2"/>
  <c r="AG104" i="2"/>
  <c r="AF104" i="2"/>
  <c r="AE104" i="2"/>
  <c r="AD104" i="2"/>
  <c r="A579" i="3"/>
  <c r="B579" i="3"/>
  <c r="AA104" i="2"/>
  <c r="B578" i="3"/>
  <c r="AG13" i="2"/>
  <c r="AF13" i="2"/>
  <c r="AE13" i="2"/>
  <c r="AD13" i="2"/>
  <c r="A33" i="3"/>
  <c r="B33" i="3"/>
  <c r="AB13" i="2"/>
  <c r="AA13" i="2"/>
  <c r="AG236" i="2"/>
  <c r="AF236" i="2"/>
  <c r="AE236" i="2"/>
  <c r="AD236" i="2"/>
  <c r="A1371" i="3"/>
  <c r="B1371" i="3"/>
  <c r="AB236" i="2"/>
  <c r="AA236" i="2"/>
  <c r="B1370" i="3"/>
  <c r="AB18" i="2"/>
  <c r="AA18" i="2"/>
  <c r="AG18" i="2"/>
  <c r="AF18" i="2"/>
  <c r="AE18" i="2"/>
  <c r="AD18" i="2"/>
  <c r="A63" i="3"/>
  <c r="B63" i="3"/>
  <c r="AB255" i="2"/>
  <c r="AA255" i="2"/>
  <c r="B1484" i="3"/>
  <c r="AG255" i="2"/>
  <c r="AF255" i="2"/>
  <c r="AE255" i="2"/>
  <c r="AD255" i="2"/>
  <c r="A1485" i="3"/>
  <c r="B1485" i="3"/>
  <c r="AG73" i="2"/>
  <c r="AF73" i="2"/>
  <c r="AE73" i="2"/>
  <c r="AD73" i="2"/>
  <c r="A393" i="3"/>
  <c r="B393" i="3"/>
  <c r="AB73" i="2"/>
  <c r="AA73" i="2"/>
  <c r="B392" i="3"/>
  <c r="AB122" i="2"/>
  <c r="AA122" i="2"/>
  <c r="B686" i="3"/>
  <c r="AG122" i="2"/>
  <c r="AF122" i="2"/>
  <c r="AB213" i="2"/>
  <c r="AA213" i="2"/>
  <c r="B1232" i="3"/>
  <c r="AG213" i="2"/>
  <c r="AF213" i="2"/>
  <c r="AE213" i="2"/>
  <c r="AD213" i="2"/>
  <c r="A1233" i="3"/>
  <c r="B1233" i="3"/>
  <c r="AG237" i="2"/>
  <c r="AF237" i="2"/>
  <c r="AB237" i="2"/>
  <c r="AA237" i="2"/>
  <c r="B1376" i="3"/>
  <c r="AE208" i="2"/>
  <c r="AD208" i="2"/>
  <c r="A1203" i="3"/>
  <c r="B1203" i="3"/>
  <c r="AG57" i="2"/>
  <c r="AF57" i="2"/>
  <c r="AE57" i="2"/>
  <c r="AD57" i="2"/>
  <c r="A297" i="3"/>
  <c r="B297" i="3"/>
  <c r="AB57" i="2"/>
  <c r="AA57" i="2"/>
  <c r="B296" i="3"/>
  <c r="AB196" i="2"/>
  <c r="AA196" i="2"/>
  <c r="B1130" i="3"/>
  <c r="AG196" i="2"/>
  <c r="AF196" i="2"/>
  <c r="AB240" i="2"/>
  <c r="AA240" i="2"/>
  <c r="B1394" i="3"/>
  <c r="AG240" i="2"/>
  <c r="AF240" i="2"/>
  <c r="AB50" i="2"/>
  <c r="AA50" i="2"/>
  <c r="AG50" i="2"/>
  <c r="AF50" i="2"/>
  <c r="AE50" i="2"/>
  <c r="AD50" i="2"/>
  <c r="A255" i="3"/>
  <c r="B255" i="3"/>
  <c r="AB165" i="2"/>
  <c r="AA165" i="2"/>
  <c r="B944" i="3"/>
  <c r="AG165" i="2"/>
  <c r="AF165" i="2"/>
  <c r="AG65" i="2"/>
  <c r="AF65" i="2"/>
  <c r="AE65" i="2"/>
  <c r="AD65" i="2"/>
  <c r="A345" i="3"/>
  <c r="B345" i="3"/>
  <c r="AB65" i="2"/>
  <c r="AA65" i="2"/>
  <c r="B344" i="3"/>
  <c r="AB54" i="2"/>
  <c r="AA54" i="2"/>
  <c r="B278" i="3"/>
  <c r="AG54" i="2"/>
  <c r="AF54" i="2"/>
  <c r="AG101" i="2"/>
  <c r="AF101" i="2"/>
  <c r="AE101" i="2"/>
  <c r="AD101" i="2"/>
  <c r="A561" i="3"/>
  <c r="B561" i="3"/>
  <c r="AB101" i="2"/>
  <c r="AA101" i="2"/>
  <c r="B560" i="3"/>
  <c r="AG106" i="2"/>
  <c r="AF106" i="2"/>
  <c r="AE106" i="2"/>
  <c r="AD106" i="2"/>
  <c r="A591" i="3"/>
  <c r="B591" i="3"/>
  <c r="AB106" i="2"/>
  <c r="AA106" i="2"/>
  <c r="B590" i="3"/>
  <c r="AB219" i="2"/>
  <c r="AA219" i="2"/>
  <c r="B1268" i="3"/>
  <c r="AG219" i="2"/>
  <c r="AF219" i="2"/>
  <c r="AE219" i="2"/>
  <c r="AD219" i="2"/>
  <c r="A1269" i="3"/>
  <c r="B1269" i="3"/>
  <c r="AB194" i="2"/>
  <c r="AA194" i="2"/>
  <c r="B1118" i="3"/>
  <c r="AG194" i="2"/>
  <c r="AF194" i="2"/>
  <c r="AE194" i="2"/>
  <c r="AD194" i="2"/>
  <c r="A1119" i="3"/>
  <c r="B1119" i="3"/>
  <c r="AG49" i="2"/>
  <c r="AF49" i="2"/>
  <c r="AE49" i="2"/>
  <c r="AD49" i="2"/>
  <c r="A249" i="3"/>
  <c r="B249" i="3"/>
  <c r="AB49" i="2"/>
  <c r="AA49" i="2"/>
  <c r="AG176" i="2"/>
  <c r="AF176" i="2"/>
  <c r="AB176" i="2"/>
  <c r="AA176" i="2"/>
  <c r="B1010" i="3"/>
  <c r="AG112" i="2"/>
  <c r="AF112" i="2"/>
  <c r="AB112" i="2"/>
  <c r="AA112" i="2"/>
  <c r="B626" i="3"/>
  <c r="AB147" i="2"/>
  <c r="AA147" i="2"/>
  <c r="B836" i="3"/>
  <c r="AG147" i="2"/>
  <c r="AF147" i="2"/>
  <c r="AG30" i="2"/>
  <c r="AF30" i="2"/>
  <c r="AE30" i="2"/>
  <c r="AD30" i="2"/>
  <c r="A135" i="3"/>
  <c r="B135" i="3"/>
  <c r="AB30" i="2"/>
  <c r="AA30" i="2"/>
  <c r="AB225" i="2"/>
  <c r="AA225" i="2"/>
  <c r="B1304" i="3"/>
  <c r="AG225" i="2"/>
  <c r="AF225" i="2"/>
  <c r="AE225" i="2"/>
  <c r="AD225" i="2"/>
  <c r="A1305" i="3"/>
  <c r="B1305" i="3"/>
  <c r="AB141" i="2"/>
  <c r="AA141" i="2"/>
  <c r="B800" i="3"/>
  <c r="AG141" i="2"/>
  <c r="AF141" i="2"/>
  <c r="AG217" i="2"/>
  <c r="AF217" i="2"/>
  <c r="AE217" i="2"/>
  <c r="AD217" i="2"/>
  <c r="A1257" i="3"/>
  <c r="B1257" i="3"/>
  <c r="AB217" i="2"/>
  <c r="AA217" i="2"/>
  <c r="B1256" i="3"/>
  <c r="AB175" i="2"/>
  <c r="AA175" i="2"/>
  <c r="B1004" i="3"/>
  <c r="AG175" i="2"/>
  <c r="AF175" i="2"/>
  <c r="AE175" i="2"/>
  <c r="AD175" i="2"/>
  <c r="A1005" i="3"/>
  <c r="B1005" i="3"/>
  <c r="AG35" i="2"/>
  <c r="AF35" i="2"/>
  <c r="AE35" i="2"/>
  <c r="AD35" i="2"/>
  <c r="A165" i="3"/>
  <c r="B165" i="3"/>
  <c r="AB35" i="2"/>
  <c r="AA35" i="2"/>
  <c r="AB82" i="2"/>
  <c r="AA82" i="2"/>
  <c r="B446" i="3"/>
  <c r="AG82" i="2"/>
  <c r="AF82" i="2"/>
  <c r="AG181" i="2"/>
  <c r="AF181" i="2"/>
  <c r="AB181" i="2"/>
  <c r="AA181" i="2"/>
  <c r="B1040" i="3"/>
  <c r="AB38" i="2"/>
  <c r="AA38" i="2"/>
  <c r="AG38" i="2"/>
  <c r="AF38" i="2"/>
  <c r="AE38" i="2"/>
  <c r="AD38" i="2"/>
  <c r="A183" i="3"/>
  <c r="B183" i="3"/>
  <c r="AB95" i="2"/>
  <c r="AA95" i="2"/>
  <c r="B524" i="3"/>
  <c r="AG95" i="2"/>
  <c r="AF95" i="2"/>
  <c r="AE95" i="2"/>
  <c r="AD95" i="2"/>
  <c r="A525" i="3"/>
  <c r="B525" i="3"/>
  <c r="AG136" i="2"/>
  <c r="AF136" i="2"/>
  <c r="AE136" i="2"/>
  <c r="AD136" i="2"/>
  <c r="A771" i="3"/>
  <c r="B771" i="3"/>
  <c r="AB136" i="2"/>
  <c r="AA136" i="2"/>
  <c r="B770" i="3"/>
  <c r="AB151" i="2"/>
  <c r="AA151" i="2"/>
  <c r="B860" i="3"/>
  <c r="AG151" i="2"/>
  <c r="AF151" i="2"/>
  <c r="AE151" i="2"/>
  <c r="AD151" i="2"/>
  <c r="A861" i="3"/>
  <c r="B861" i="3"/>
  <c r="AG187" i="2"/>
  <c r="AF187" i="2"/>
  <c r="AE187" i="2"/>
  <c r="AD187" i="2"/>
  <c r="A1077" i="3"/>
  <c r="B1077" i="3"/>
  <c r="AB187" i="2"/>
  <c r="AA187" i="2"/>
  <c r="B1076" i="3"/>
  <c r="AE189" i="2"/>
  <c r="AD189" i="2"/>
  <c r="A1089" i="3"/>
  <c r="B1089" i="3"/>
  <c r="AG209" i="2"/>
  <c r="AF209" i="2"/>
  <c r="AE209" i="2"/>
  <c r="AD209" i="2"/>
  <c r="A1209" i="3"/>
  <c r="B1209" i="3"/>
  <c r="AB209" i="2"/>
  <c r="AA209" i="2"/>
  <c r="B1208" i="3"/>
  <c r="AB12" i="2"/>
  <c r="AA12" i="2"/>
  <c r="AG12" i="2"/>
  <c r="AF12" i="2"/>
  <c r="AE12" i="2"/>
  <c r="AD12" i="2"/>
  <c r="A27" i="3"/>
  <c r="B27" i="3"/>
  <c r="AB180" i="2"/>
  <c r="AA180" i="2"/>
  <c r="B1034" i="3"/>
  <c r="AG180" i="2"/>
  <c r="AF180" i="2"/>
  <c r="AE180" i="2"/>
  <c r="AD180" i="2"/>
  <c r="A1035" i="3"/>
  <c r="B1035" i="3"/>
  <c r="AB86" i="2"/>
  <c r="AA86" i="2"/>
  <c r="B470" i="3"/>
  <c r="AG86" i="2"/>
  <c r="AF86" i="2"/>
  <c r="AE86" i="2"/>
  <c r="AD86" i="2"/>
  <c r="A471" i="3"/>
  <c r="B471" i="3"/>
  <c r="AB76" i="2"/>
  <c r="AA76" i="2"/>
  <c r="B410" i="3"/>
  <c r="AG76" i="2"/>
  <c r="AF76" i="2"/>
  <c r="AG108" i="2"/>
  <c r="AF108" i="2"/>
  <c r="AE108" i="2"/>
  <c r="AD108" i="2"/>
  <c r="A603" i="3"/>
  <c r="B603" i="3"/>
  <c r="AB108" i="2"/>
  <c r="AA108" i="2"/>
  <c r="B602" i="3"/>
  <c r="AB207" i="2"/>
  <c r="AA207" i="2"/>
  <c r="B1196" i="3"/>
  <c r="AG207" i="2"/>
  <c r="AF207" i="2"/>
  <c r="AE207" i="2"/>
  <c r="AD207" i="2"/>
  <c r="A1197" i="3"/>
  <c r="B1197" i="3"/>
  <c r="AB251" i="2"/>
  <c r="AA251" i="2"/>
  <c r="B1460" i="3"/>
  <c r="AG251" i="2"/>
  <c r="AF251" i="2"/>
  <c r="AE251" i="2"/>
  <c r="AD251" i="2"/>
  <c r="A1461" i="3"/>
  <c r="B1461" i="3"/>
  <c r="AG164" i="2"/>
  <c r="AF164" i="2"/>
  <c r="AB164" i="2"/>
  <c r="AA164" i="2"/>
  <c r="B938" i="3"/>
  <c r="AB170" i="2"/>
  <c r="AA170" i="2"/>
  <c r="B974" i="3"/>
  <c r="AG170" i="2"/>
  <c r="AF170" i="2"/>
  <c r="AE170" i="2"/>
  <c r="AD170" i="2"/>
  <c r="A975" i="3"/>
  <c r="B975" i="3"/>
  <c r="AB160" i="2"/>
  <c r="AA160" i="2"/>
  <c r="B914" i="3"/>
  <c r="AG160" i="2"/>
  <c r="AF160" i="2"/>
  <c r="AG98" i="2"/>
  <c r="AF98" i="2"/>
  <c r="AE98" i="2"/>
  <c r="AD98" i="2"/>
  <c r="A543" i="3"/>
  <c r="B543" i="3"/>
  <c r="AB98" i="2"/>
  <c r="AA98" i="2"/>
  <c r="B542" i="3"/>
  <c r="AB123" i="2"/>
  <c r="AA123" i="2"/>
  <c r="B692" i="3"/>
  <c r="AG123" i="2"/>
  <c r="AF123" i="2"/>
  <c r="AE123" i="2"/>
  <c r="AD123" i="2"/>
  <c r="A693" i="3"/>
  <c r="B693" i="3"/>
  <c r="AB242" i="2"/>
  <c r="AA242" i="2"/>
  <c r="B1406" i="3"/>
  <c r="AG242" i="2"/>
  <c r="AF242" i="2"/>
  <c r="AE242" i="2"/>
  <c r="AD242" i="2"/>
  <c r="A1407" i="3"/>
  <c r="B1407" i="3"/>
  <c r="AB14" i="2"/>
  <c r="AA14" i="2"/>
  <c r="AG14" i="2"/>
  <c r="AF14" i="2"/>
  <c r="AB203" i="2"/>
  <c r="AA203" i="2"/>
  <c r="B1172" i="3"/>
  <c r="AG203" i="2"/>
  <c r="AF203" i="2"/>
  <c r="AB197" i="2"/>
  <c r="AA197" i="2"/>
  <c r="B1136" i="3"/>
  <c r="AG197" i="2"/>
  <c r="AF197" i="2"/>
  <c r="AE197" i="2"/>
  <c r="AD197" i="2"/>
  <c r="A1137" i="3"/>
  <c r="B1137" i="3"/>
  <c r="AG81" i="2"/>
  <c r="AF81" i="2"/>
  <c r="AE81" i="2"/>
  <c r="AD81" i="2"/>
  <c r="A441" i="3"/>
  <c r="B441" i="3"/>
  <c r="AB81" i="2"/>
  <c r="AA81" i="2"/>
  <c r="B440" i="3"/>
  <c r="AB158" i="2"/>
  <c r="AA158" i="2"/>
  <c r="B902" i="3"/>
  <c r="AG158" i="2"/>
  <c r="AF158" i="2"/>
  <c r="AE158" i="2"/>
  <c r="AD158" i="2"/>
  <c r="A903" i="3"/>
  <c r="B903" i="3"/>
  <c r="AG199" i="2"/>
  <c r="AF199" i="2"/>
  <c r="AB199" i="2"/>
  <c r="AA199" i="2"/>
  <c r="B1148" i="3"/>
  <c r="AB216" i="2"/>
  <c r="AA216" i="2"/>
  <c r="B1250" i="3"/>
  <c r="AG216" i="2"/>
  <c r="AF216" i="2"/>
  <c r="AE11" i="2"/>
  <c r="AD11" i="2"/>
  <c r="A21" i="3"/>
  <c r="B21" i="3"/>
  <c r="AG233" i="2"/>
  <c r="AF233" i="2"/>
  <c r="AB233" i="2"/>
  <c r="AA233" i="2"/>
  <c r="B1352" i="3"/>
  <c r="AB43" i="2"/>
  <c r="AA43" i="2"/>
  <c r="AG43" i="2"/>
  <c r="AF43" i="2"/>
  <c r="AB120" i="2"/>
  <c r="AA120" i="2"/>
  <c r="B674" i="3"/>
  <c r="AG120" i="2"/>
  <c r="AF120" i="2"/>
  <c r="AE120" i="2"/>
  <c r="AD120" i="2"/>
  <c r="A675" i="3"/>
  <c r="B675" i="3"/>
  <c r="AG41" i="2"/>
  <c r="AF41" i="2"/>
  <c r="AE41" i="2"/>
  <c r="AD41" i="2"/>
  <c r="A201" i="3"/>
  <c r="B201" i="3"/>
  <c r="AB41" i="2"/>
  <c r="AA41" i="2"/>
  <c r="AG231" i="2"/>
  <c r="AF231" i="2"/>
  <c r="AE231" i="2"/>
  <c r="AD231" i="2"/>
  <c r="A1341" i="3"/>
  <c r="B1341" i="3"/>
  <c r="AB231" i="2"/>
  <c r="AA231" i="2"/>
  <c r="B1340" i="3"/>
  <c r="AG74" i="2"/>
  <c r="AF74" i="2"/>
  <c r="AE74" i="2"/>
  <c r="AD74" i="2"/>
  <c r="A399" i="3"/>
  <c r="B399" i="3"/>
  <c r="AB74" i="2"/>
  <c r="AA74" i="2"/>
  <c r="B398" i="3"/>
  <c r="AG143" i="2"/>
  <c r="AF143" i="2"/>
  <c r="AB143" i="2"/>
  <c r="AA143" i="2"/>
  <c r="B812" i="3"/>
  <c r="AG157" i="2"/>
  <c r="AF157" i="2"/>
  <c r="AB157" i="2"/>
  <c r="AA157" i="2"/>
  <c r="B896" i="3"/>
  <c r="AG21" i="2"/>
  <c r="AF21" i="2"/>
  <c r="AB21" i="2"/>
  <c r="AA21" i="2"/>
  <c r="AG94" i="2"/>
  <c r="AF94" i="2"/>
  <c r="AE94" i="2"/>
  <c r="AD94" i="2"/>
  <c r="A519" i="3"/>
  <c r="B519" i="3"/>
  <c r="AB94" i="2"/>
  <c r="AA94" i="2"/>
  <c r="B518" i="3"/>
  <c r="AB245" i="2"/>
  <c r="AA245" i="2"/>
  <c r="B1424" i="3"/>
  <c r="AG245" i="2"/>
  <c r="AF245" i="2"/>
  <c r="AG31" i="2"/>
  <c r="AF31" i="2"/>
  <c r="AE31" i="2"/>
  <c r="AD31" i="2"/>
  <c r="A141" i="3"/>
  <c r="B141" i="3"/>
  <c r="AB31" i="2"/>
  <c r="AA31" i="2"/>
  <c r="AB115" i="2"/>
  <c r="AA115" i="2"/>
  <c r="B644" i="3"/>
  <c r="AG115" i="2"/>
  <c r="AF115" i="2"/>
  <c r="AG211" i="2"/>
  <c r="AF211" i="2"/>
  <c r="AB211" i="2"/>
  <c r="AA211" i="2"/>
  <c r="B1220" i="3"/>
  <c r="AB36" i="2"/>
  <c r="AA36" i="2"/>
  <c r="AG36" i="2"/>
  <c r="AF36" i="2"/>
  <c r="AG212" i="2"/>
  <c r="AF212" i="2"/>
  <c r="AB212" i="2"/>
  <c r="AA212" i="2"/>
  <c r="B1226" i="3"/>
  <c r="AB234" i="2"/>
  <c r="AA234" i="2"/>
  <c r="B1358" i="3"/>
  <c r="AG234" i="2"/>
  <c r="AF234" i="2"/>
  <c r="AB138" i="2"/>
  <c r="AA138" i="2"/>
  <c r="B782" i="3"/>
  <c r="AG138" i="2"/>
  <c r="AF138" i="2"/>
  <c r="AG109" i="2"/>
  <c r="AF109" i="2"/>
  <c r="AE109" i="2"/>
  <c r="AD109" i="2"/>
  <c r="A609" i="3"/>
  <c r="B609" i="3"/>
  <c r="AB109" i="2"/>
  <c r="AA109" i="2"/>
  <c r="B608" i="3"/>
  <c r="AB188" i="2"/>
  <c r="AA188" i="2"/>
  <c r="B1082" i="3"/>
  <c r="AG188" i="2"/>
  <c r="AF188" i="2"/>
  <c r="AB121" i="2"/>
  <c r="AA121" i="2"/>
  <c r="B680" i="3"/>
  <c r="AG121" i="2"/>
  <c r="AF121" i="2"/>
  <c r="AE121" i="2"/>
  <c r="AD121" i="2"/>
  <c r="A681" i="3"/>
  <c r="B681" i="3"/>
  <c r="AG139" i="2"/>
  <c r="AF139" i="2"/>
  <c r="AE139" i="2"/>
  <c r="AD139" i="2"/>
  <c r="A789" i="3"/>
  <c r="B789" i="3"/>
  <c r="AB139" i="2"/>
  <c r="AA139" i="2"/>
  <c r="B788" i="3"/>
  <c r="AG24" i="2"/>
  <c r="AF24" i="2"/>
  <c r="AE24" i="2"/>
  <c r="AD24" i="2"/>
  <c r="A99" i="3"/>
  <c r="B99" i="3"/>
  <c r="AB24" i="2"/>
  <c r="AA24" i="2"/>
  <c r="AG117" i="2"/>
  <c r="AF117" i="2"/>
  <c r="AE117" i="2"/>
  <c r="AD117" i="2"/>
  <c r="A657" i="3"/>
  <c r="B657" i="3"/>
  <c r="AB117" i="2"/>
  <c r="AA117" i="2"/>
  <c r="B656" i="3"/>
  <c r="AB169" i="2"/>
  <c r="AA169" i="2"/>
  <c r="B968" i="3"/>
  <c r="AG169" i="2"/>
  <c r="AF169" i="2"/>
  <c r="AE169" i="2"/>
  <c r="AD169" i="2"/>
  <c r="A969" i="3"/>
  <c r="B969" i="3"/>
  <c r="AG114" i="2"/>
  <c r="AF114" i="2"/>
  <c r="AB114" i="2"/>
  <c r="AA114" i="2"/>
  <c r="B638" i="3"/>
  <c r="AG247" i="2"/>
  <c r="AF247" i="2"/>
  <c r="AE247" i="2"/>
  <c r="AD247" i="2"/>
  <c r="A1437" i="3"/>
  <c r="B1437" i="3"/>
  <c r="AB247" i="2"/>
  <c r="AA247" i="2"/>
  <c r="B1436" i="3"/>
  <c r="AE206" i="2"/>
  <c r="AD206" i="2"/>
  <c r="A1191" i="3"/>
  <c r="B1191" i="3"/>
  <c r="AG220" i="2"/>
  <c r="AF220" i="2"/>
  <c r="AB220" i="2"/>
  <c r="AA220" i="2"/>
  <c r="B1274" i="3"/>
  <c r="AB100" i="2"/>
  <c r="AA100" i="2"/>
  <c r="B554" i="3"/>
  <c r="AG100" i="2"/>
  <c r="AF100" i="2"/>
  <c r="AG177" i="2"/>
  <c r="AF177" i="2"/>
  <c r="AB177" i="2"/>
  <c r="AA177" i="2"/>
  <c r="B1016" i="3"/>
  <c r="AG257" i="2"/>
  <c r="AF257" i="2"/>
  <c r="AE257" i="2"/>
  <c r="AD257" i="2"/>
  <c r="A1497" i="3"/>
  <c r="B1497" i="3"/>
  <c r="AB257" i="2"/>
  <c r="AA257" i="2"/>
  <c r="B1496" i="3"/>
  <c r="AB84" i="2"/>
  <c r="AA84" i="2"/>
  <c r="B458" i="3"/>
  <c r="AG84" i="2"/>
  <c r="AF84" i="2"/>
  <c r="AE84" i="2"/>
  <c r="AD84" i="2"/>
  <c r="A459" i="3"/>
  <c r="B459" i="3"/>
  <c r="AG99" i="2"/>
  <c r="AF99" i="2"/>
  <c r="AB99" i="2"/>
  <c r="AA99" i="2"/>
  <c r="B548" i="3"/>
  <c r="AB205" i="2"/>
  <c r="AA205" i="2"/>
  <c r="B1184" i="3"/>
  <c r="AG205" i="2"/>
  <c r="AF205" i="2"/>
  <c r="AE205" i="2"/>
  <c r="AD205" i="2"/>
  <c r="A1185" i="3"/>
  <c r="B1185" i="3"/>
  <c r="AG222" i="2"/>
  <c r="AF222" i="2"/>
  <c r="AE222" i="2"/>
  <c r="AD222" i="2"/>
  <c r="A1287" i="3"/>
  <c r="B1287" i="3"/>
  <c r="AB222" i="2"/>
  <c r="AA222" i="2"/>
  <c r="B1286" i="3"/>
  <c r="AB226" i="2"/>
  <c r="AA226" i="2"/>
  <c r="B1310" i="3"/>
  <c r="AG226" i="2"/>
  <c r="AF226" i="2"/>
  <c r="AE226" i="2"/>
  <c r="AD226" i="2"/>
  <c r="A1311" i="3"/>
  <c r="B1311" i="3"/>
  <c r="AG70" i="2"/>
  <c r="AF70" i="2"/>
  <c r="AB70" i="2"/>
  <c r="AA70" i="2"/>
  <c r="B374" i="3"/>
  <c r="AB64" i="2"/>
  <c r="AA64" i="2"/>
  <c r="B338" i="3"/>
  <c r="AG64" i="2"/>
  <c r="AF64" i="2"/>
  <c r="AE64" i="2"/>
  <c r="AD64" i="2"/>
  <c r="A339" i="3"/>
  <c r="B339" i="3"/>
  <c r="AB249" i="2"/>
  <c r="AA249" i="2"/>
  <c r="B1448" i="3"/>
  <c r="AG249" i="2"/>
  <c r="AF249" i="2"/>
  <c r="AE249" i="2"/>
  <c r="AD249" i="2"/>
  <c r="A1449" i="3"/>
  <c r="B1449" i="3"/>
  <c r="AB171" i="2"/>
  <c r="AA171" i="2"/>
  <c r="B980" i="3"/>
  <c r="AG171" i="2"/>
  <c r="AF171" i="2"/>
  <c r="AE171" i="2"/>
  <c r="AD171" i="2"/>
  <c r="A981" i="3"/>
  <c r="B981" i="3"/>
  <c r="AB32" i="2"/>
  <c r="AA32" i="2"/>
  <c r="AG32" i="2"/>
  <c r="AF32" i="2"/>
  <c r="AE32" i="2"/>
  <c r="AD32" i="2"/>
  <c r="A147" i="3"/>
  <c r="B147" i="3"/>
  <c r="AG239" i="2"/>
  <c r="AF239" i="2"/>
  <c r="AE239" i="2"/>
  <c r="AD239" i="2"/>
  <c r="A1389" i="3"/>
  <c r="B1389" i="3"/>
  <c r="AB239" i="2"/>
  <c r="AA239" i="2"/>
  <c r="B1388" i="3"/>
  <c r="AG58" i="2"/>
  <c r="AF58" i="2"/>
  <c r="AE58" i="2"/>
  <c r="AD58" i="2"/>
  <c r="A303" i="3"/>
  <c r="B303" i="3"/>
  <c r="AB58" i="2"/>
  <c r="AA58" i="2"/>
  <c r="B302" i="3"/>
  <c r="AG228" i="2"/>
  <c r="AF228" i="2"/>
  <c r="AB228" i="2"/>
  <c r="AA228" i="2"/>
  <c r="B1322" i="3"/>
  <c r="AG119" i="2"/>
  <c r="AF119" i="2"/>
  <c r="AE119" i="2"/>
  <c r="AD119" i="2"/>
  <c r="A669" i="3"/>
  <c r="B669" i="3"/>
  <c r="AB119" i="2"/>
  <c r="AA119" i="2"/>
  <c r="B668" i="3"/>
  <c r="AG103" i="2"/>
  <c r="AF103" i="2"/>
  <c r="AB103" i="2"/>
  <c r="AA103" i="2"/>
  <c r="B572" i="3"/>
  <c r="AG190" i="2"/>
  <c r="AF190" i="2"/>
  <c r="AE190" i="2"/>
  <c r="AD190" i="2"/>
  <c r="A1095" i="3"/>
  <c r="B1095" i="3"/>
  <c r="AB190" i="2"/>
  <c r="AA190" i="2"/>
  <c r="B1094" i="3"/>
  <c r="AG80" i="2"/>
  <c r="AF80" i="2"/>
  <c r="AE80" i="2"/>
  <c r="AD80" i="2"/>
  <c r="A435" i="3"/>
  <c r="B435" i="3"/>
  <c r="AB80" i="2"/>
  <c r="AA80" i="2"/>
  <c r="B434" i="3"/>
  <c r="AG182" i="2"/>
  <c r="AF182" i="2"/>
  <c r="AE182" i="2"/>
  <c r="AD182" i="2"/>
  <c r="A1047" i="3"/>
  <c r="B1047" i="3"/>
  <c r="AB182" i="2"/>
  <c r="AA182" i="2"/>
  <c r="B1046" i="3"/>
  <c r="AB105" i="2"/>
  <c r="AA105" i="2"/>
  <c r="B584" i="3"/>
  <c r="AG105" i="2"/>
  <c r="AF105" i="2"/>
  <c r="AE105" i="2"/>
  <c r="AD105" i="2"/>
  <c r="A585" i="3"/>
  <c r="B585" i="3"/>
  <c r="AG127" i="2"/>
  <c r="AF127" i="2"/>
  <c r="AB127" i="2"/>
  <c r="AA127" i="2"/>
  <c r="B716" i="3"/>
  <c r="AG133" i="2"/>
  <c r="AF133" i="2"/>
  <c r="AE133" i="2"/>
  <c r="AD133" i="2"/>
  <c r="A753" i="3"/>
  <c r="B753" i="3"/>
  <c r="AB133" i="2"/>
  <c r="AA133" i="2"/>
  <c r="B752" i="3"/>
  <c r="AB174" i="2"/>
  <c r="AA174" i="2"/>
  <c r="B998" i="3"/>
  <c r="AG174" i="2"/>
  <c r="AF174" i="2"/>
  <c r="AE174" i="2"/>
  <c r="AD174" i="2"/>
  <c r="A999" i="3"/>
  <c r="B999" i="3"/>
  <c r="AB179" i="2"/>
  <c r="AA179" i="2"/>
  <c r="B1028" i="3"/>
  <c r="AG179" i="2"/>
  <c r="AF179" i="2"/>
  <c r="AB232" i="2"/>
  <c r="AA232" i="2"/>
  <c r="B1346" i="3"/>
  <c r="AG232" i="2"/>
  <c r="AF232" i="2"/>
  <c r="AG45" i="2"/>
  <c r="AF45" i="2"/>
  <c r="AE45" i="2"/>
  <c r="AD45" i="2"/>
  <c r="A225" i="3"/>
  <c r="B225" i="3"/>
  <c r="AB45" i="2"/>
  <c r="AA45" i="2"/>
  <c r="AB107" i="2"/>
  <c r="AA107" i="2"/>
  <c r="B596" i="3"/>
  <c r="AG107" i="2"/>
  <c r="AF107" i="2"/>
  <c r="AE107" i="2"/>
  <c r="AD107" i="2"/>
  <c r="A597" i="3"/>
  <c r="B597" i="3"/>
  <c r="AG129" i="2"/>
  <c r="AF129" i="2"/>
  <c r="AE129" i="2"/>
  <c r="AD129" i="2"/>
  <c r="A729" i="3"/>
  <c r="B729" i="3"/>
  <c r="AB129" i="2"/>
  <c r="AA129" i="2"/>
  <c r="B728" i="3"/>
  <c r="AB153" i="2"/>
  <c r="AA153" i="2"/>
  <c r="B872" i="3"/>
  <c r="AG153" i="2"/>
  <c r="AF153" i="2"/>
  <c r="AE153" i="2"/>
  <c r="AD153" i="2"/>
  <c r="A873" i="3"/>
  <c r="B873" i="3"/>
  <c r="AB93" i="2"/>
  <c r="AA93" i="2"/>
  <c r="B512" i="3"/>
  <c r="AG93" i="2"/>
  <c r="AF93" i="2"/>
  <c r="AE93" i="2"/>
  <c r="AD93" i="2"/>
  <c r="A513" i="3"/>
  <c r="B513" i="3"/>
  <c r="AG144" i="2"/>
  <c r="AF144" i="2"/>
  <c r="AE144" i="2"/>
  <c r="AD144" i="2"/>
  <c r="A819" i="3"/>
  <c r="B819" i="3"/>
  <c r="AB144" i="2"/>
  <c r="AA144" i="2"/>
  <c r="B818" i="3"/>
  <c r="AG28" i="2"/>
  <c r="AF28" i="2"/>
  <c r="AE28" i="2"/>
  <c r="AD28" i="2"/>
  <c r="A123" i="3"/>
  <c r="B123" i="3"/>
  <c r="AB28" i="2"/>
  <c r="AA28" i="2"/>
  <c r="AB214" i="2"/>
  <c r="AA214" i="2"/>
  <c r="B1238" i="3"/>
  <c r="AG214" i="2"/>
  <c r="AF214" i="2"/>
  <c r="AB210" i="2"/>
  <c r="AA210" i="2"/>
  <c r="B1214" i="3"/>
  <c r="AG210" i="2"/>
  <c r="AF210" i="2"/>
  <c r="AG77" i="2"/>
  <c r="AF77" i="2"/>
  <c r="AB77" i="2"/>
  <c r="AA77" i="2"/>
  <c r="B416" i="3"/>
  <c r="AB92" i="2"/>
  <c r="AA92" i="2"/>
  <c r="B506" i="3"/>
  <c r="AG92" i="2"/>
  <c r="AF92" i="2"/>
  <c r="AE92" i="2"/>
  <c r="AD92" i="2"/>
  <c r="A507" i="3"/>
  <c r="B507" i="3"/>
  <c r="AE55" i="2"/>
  <c r="AD55" i="2"/>
  <c r="A285" i="3"/>
  <c r="B285" i="3"/>
  <c r="AG155" i="2"/>
  <c r="AF155" i="2"/>
  <c r="AB155" i="2"/>
  <c r="AA155" i="2"/>
  <c r="B884" i="3"/>
  <c r="AB33" i="2"/>
  <c r="AA33" i="2"/>
  <c r="AG33" i="2"/>
  <c r="AF33" i="2"/>
  <c r="AE33" i="2"/>
  <c r="AD33" i="2"/>
  <c r="A153" i="3"/>
  <c r="B153" i="3"/>
  <c r="D21" i="2"/>
  <c r="B72" i="3"/>
  <c r="AB90" i="2"/>
  <c r="AA90" i="2"/>
  <c r="B494" i="3"/>
  <c r="AG90" i="2"/>
  <c r="AF90" i="2"/>
  <c r="AE90" i="2"/>
  <c r="AD90" i="2"/>
  <c r="A495" i="3"/>
  <c r="B495" i="3"/>
  <c r="AB142" i="2"/>
  <c r="AA142" i="2"/>
  <c r="B806" i="3"/>
  <c r="AG142" i="2"/>
  <c r="AF142" i="2"/>
  <c r="AE142" i="2"/>
  <c r="AD142" i="2"/>
  <c r="A807" i="3"/>
  <c r="B807" i="3"/>
  <c r="AG29" i="2"/>
  <c r="AF29" i="2"/>
  <c r="AB29" i="2"/>
  <c r="AA29" i="2"/>
  <c r="AG241" i="2"/>
  <c r="AF241" i="2"/>
  <c r="AE241" i="2"/>
  <c r="AD241" i="2"/>
  <c r="A1401" i="3"/>
  <c r="B1401" i="3"/>
  <c r="AB241" i="2"/>
  <c r="AA241" i="2"/>
  <c r="B1400" i="3"/>
  <c r="AG40" i="2"/>
  <c r="AF40" i="2"/>
  <c r="AB40" i="2"/>
  <c r="AA40" i="2"/>
  <c r="AG223" i="2"/>
  <c r="AF223" i="2"/>
  <c r="AB223" i="2"/>
  <c r="AA223" i="2"/>
  <c r="B1292" i="3"/>
  <c r="AB154" i="2"/>
  <c r="AA154" i="2"/>
  <c r="B878" i="3"/>
  <c r="AG154" i="2"/>
  <c r="AF154" i="2"/>
  <c r="AB88" i="2"/>
  <c r="AA88" i="2"/>
  <c r="B482" i="3"/>
  <c r="AG88" i="2"/>
  <c r="AF88" i="2"/>
  <c r="AE88" i="2"/>
  <c r="AD88" i="2"/>
  <c r="A483" i="3"/>
  <c r="B483" i="3"/>
  <c r="AG253" i="2"/>
  <c r="AF253" i="2"/>
  <c r="AE253" i="2"/>
  <c r="AD253" i="2"/>
  <c r="A1473" i="3"/>
  <c r="B1473" i="3"/>
  <c r="AB253" i="2"/>
  <c r="AA253" i="2"/>
  <c r="B1472" i="3"/>
  <c r="AG47" i="2"/>
  <c r="AF47" i="2"/>
  <c r="AE47" i="2"/>
  <c r="AD47" i="2"/>
  <c r="A237" i="3"/>
  <c r="B237" i="3"/>
  <c r="AB47" i="2"/>
  <c r="AA47" i="2"/>
  <c r="AB62" i="2"/>
  <c r="AA62" i="2"/>
  <c r="B326" i="3"/>
  <c r="AG62" i="2"/>
  <c r="AF62" i="2"/>
  <c r="AG227" i="2"/>
  <c r="AF227" i="2"/>
  <c r="AE227" i="2"/>
  <c r="AD227" i="2"/>
  <c r="A1317" i="3"/>
  <c r="B1317" i="3"/>
  <c r="AB227" i="2"/>
  <c r="AA227" i="2"/>
  <c r="B1316" i="3"/>
  <c r="AN11" i="2"/>
  <c r="C19" i="3"/>
  <c r="B20" i="3"/>
  <c r="AB69" i="2"/>
  <c r="AA69" i="2"/>
  <c r="B368" i="3"/>
  <c r="AG69" i="2"/>
  <c r="AF69" i="2"/>
  <c r="AE69" i="2"/>
  <c r="AD69" i="2"/>
  <c r="A369" i="3"/>
  <c r="B369" i="3"/>
  <c r="AG148" i="2"/>
  <c r="AF148" i="2"/>
  <c r="AE148" i="2"/>
  <c r="AD148" i="2"/>
  <c r="A843" i="3"/>
  <c r="B843" i="3"/>
  <c r="AB148" i="2"/>
  <c r="AA148" i="2"/>
  <c r="B842" i="3"/>
  <c r="AB150" i="2"/>
  <c r="AA150" i="2"/>
  <c r="B854" i="3"/>
  <c r="AG150" i="2"/>
  <c r="AF150" i="2"/>
  <c r="AE150" i="2"/>
  <c r="AD150" i="2"/>
  <c r="A855" i="3"/>
  <c r="B855" i="3"/>
  <c r="AG161" i="2"/>
  <c r="AF161" i="2"/>
  <c r="AB161" i="2"/>
  <c r="AA161" i="2"/>
  <c r="B920" i="3"/>
  <c r="AB130" i="2"/>
  <c r="AA130" i="2"/>
  <c r="B734" i="3"/>
  <c r="AG130" i="2"/>
  <c r="AF130" i="2"/>
  <c r="AE130" i="2"/>
  <c r="AD130" i="2"/>
  <c r="A735" i="3"/>
  <c r="B735" i="3"/>
  <c r="AE204" i="2"/>
  <c r="AD204" i="2"/>
  <c r="A1179" i="3"/>
  <c r="B1179" i="3"/>
  <c r="AB71" i="2"/>
  <c r="AA71" i="2"/>
  <c r="B380" i="3"/>
  <c r="AG71" i="2"/>
  <c r="AF71" i="2"/>
  <c r="AE71" i="2"/>
  <c r="AD71" i="2"/>
  <c r="A381" i="3"/>
  <c r="B381" i="3"/>
  <c r="AB111" i="2"/>
  <c r="AA111" i="2"/>
  <c r="B620" i="3"/>
  <c r="AG111" i="2"/>
  <c r="AF111" i="2"/>
  <c r="AG61" i="2"/>
  <c r="AF61" i="2"/>
  <c r="AE61" i="2"/>
  <c r="AD61" i="2"/>
  <c r="A321" i="3"/>
  <c r="B321" i="3"/>
  <c r="AB61" i="2"/>
  <c r="AA61" i="2"/>
  <c r="B320" i="3"/>
  <c r="AB152" i="2"/>
  <c r="AA152" i="2"/>
  <c r="B866" i="3"/>
  <c r="AG152" i="2"/>
  <c r="AF152" i="2"/>
  <c r="AE152" i="2"/>
  <c r="AD152" i="2"/>
  <c r="A867" i="3"/>
  <c r="B867" i="3"/>
  <c r="AB173" i="2"/>
  <c r="AA173" i="2"/>
  <c r="B992" i="3"/>
  <c r="AG173" i="2"/>
  <c r="AF173" i="2"/>
  <c r="AE173" i="2"/>
  <c r="AD173" i="2"/>
  <c r="A993" i="3"/>
  <c r="B993" i="3"/>
  <c r="AE260" i="2"/>
  <c r="AD260" i="2"/>
  <c r="A1515" i="3"/>
  <c r="B1515" i="3"/>
  <c r="AB258" i="2"/>
  <c r="AA258" i="2"/>
  <c r="B1502" i="3"/>
  <c r="AG258" i="2"/>
  <c r="AF258" i="2"/>
  <c r="AB168" i="2"/>
  <c r="AA168" i="2"/>
  <c r="B962" i="3"/>
  <c r="AG168" i="2"/>
  <c r="AF168" i="2"/>
  <c r="AE168" i="2"/>
  <c r="AD168" i="2"/>
  <c r="A963" i="3"/>
  <c r="B963" i="3"/>
  <c r="AG230" i="2"/>
  <c r="AF230" i="2"/>
  <c r="AE230" i="2"/>
  <c r="AD230" i="2"/>
  <c r="A1335" i="3"/>
  <c r="B1335" i="3"/>
  <c r="AB230" i="2"/>
  <c r="AA230" i="2"/>
  <c r="B1334" i="3"/>
  <c r="AG22" i="2"/>
  <c r="AF22" i="2"/>
  <c r="AE22" i="2"/>
  <c r="AD22" i="2"/>
  <c r="A87" i="3"/>
  <c r="B87" i="3"/>
  <c r="AB22" i="2"/>
  <c r="AA22" i="2"/>
  <c r="AB252" i="2"/>
  <c r="AA252" i="2"/>
  <c r="B1466" i="3"/>
  <c r="AG252" i="2"/>
  <c r="AF252" i="2"/>
  <c r="AE252" i="2"/>
  <c r="AD252" i="2"/>
  <c r="A1467" i="3"/>
  <c r="B1467" i="3"/>
  <c r="AG20" i="2"/>
  <c r="AF20" i="2"/>
  <c r="AB20" i="2"/>
  <c r="AA20" i="2"/>
  <c r="AG162" i="2"/>
  <c r="AF162" i="2"/>
  <c r="AE162" i="2"/>
  <c r="AD162" i="2"/>
  <c r="A927" i="3"/>
  <c r="B927" i="3"/>
  <c r="AB162" i="2"/>
  <c r="AA162" i="2"/>
  <c r="B926" i="3"/>
  <c r="AB202" i="2"/>
  <c r="AA202" i="2"/>
  <c r="B1166" i="3"/>
  <c r="AG202" i="2"/>
  <c r="AF202" i="2"/>
  <c r="AG56" i="2"/>
  <c r="AF56" i="2"/>
  <c r="AE56" i="2"/>
  <c r="AD56" i="2"/>
  <c r="A291" i="3"/>
  <c r="B291" i="3"/>
  <c r="AB56" i="2"/>
  <c r="AA56" i="2"/>
  <c r="B290" i="3"/>
  <c r="AB131" i="2"/>
  <c r="AA131" i="2"/>
  <c r="B740" i="3"/>
  <c r="AG131" i="2"/>
  <c r="AF131" i="2"/>
  <c r="AE131" i="2"/>
  <c r="AD131" i="2"/>
  <c r="A741" i="3"/>
  <c r="B741" i="3"/>
  <c r="AG215" i="2"/>
  <c r="AF215" i="2"/>
  <c r="AE215" i="2"/>
  <c r="AD215" i="2"/>
  <c r="A1245" i="3"/>
  <c r="B1245" i="3"/>
  <c r="AB215" i="2"/>
  <c r="AA215" i="2"/>
  <c r="B1244" i="3"/>
  <c r="AG250" i="2"/>
  <c r="AF250" i="2"/>
  <c r="AE250" i="2"/>
  <c r="AD250" i="2"/>
  <c r="A1455" i="3"/>
  <c r="B1455" i="3"/>
  <c r="AB250" i="2"/>
  <c r="AA250" i="2"/>
  <c r="B1454" i="3"/>
  <c r="AG27" i="2"/>
  <c r="AF27" i="2"/>
  <c r="AE27" i="2"/>
  <c r="AD27" i="2"/>
  <c r="A117" i="3"/>
  <c r="B117" i="3"/>
  <c r="AB27" i="2"/>
  <c r="AA27" i="2"/>
  <c r="AN24" i="2"/>
  <c r="C97" i="3"/>
  <c r="B98" i="3"/>
  <c r="AN47" i="2"/>
  <c r="C235" i="3"/>
  <c r="B236" i="3"/>
  <c r="B248" i="3"/>
  <c r="AN49" i="2"/>
  <c r="C247" i="3"/>
  <c r="AE237" i="2"/>
  <c r="AD237" i="2"/>
  <c r="A1377" i="3"/>
  <c r="B1377" i="3"/>
  <c r="AN39" i="2"/>
  <c r="C187" i="3"/>
  <c r="B188" i="3"/>
  <c r="AN25" i="2"/>
  <c r="C103" i="3"/>
  <c r="B104" i="3"/>
  <c r="AN22" i="2"/>
  <c r="C85" i="3"/>
  <c r="B86" i="3"/>
  <c r="AN36" i="2"/>
  <c r="C169" i="3"/>
  <c r="B170" i="3"/>
  <c r="AE82" i="2"/>
  <c r="AD82" i="2"/>
  <c r="A447" i="3"/>
  <c r="B447" i="3"/>
  <c r="AE126" i="2"/>
  <c r="AD126" i="2"/>
  <c r="A711" i="3"/>
  <c r="B711" i="3"/>
  <c r="AE223" i="2"/>
  <c r="AD223" i="2"/>
  <c r="A1293" i="3"/>
  <c r="B1293" i="3"/>
  <c r="AE99" i="2"/>
  <c r="AD99" i="2"/>
  <c r="A549" i="3"/>
  <c r="B549" i="3"/>
  <c r="AE138" i="2"/>
  <c r="AD138" i="2"/>
  <c r="A783" i="3"/>
  <c r="B783" i="3"/>
  <c r="B110" i="3"/>
  <c r="AN26" i="2"/>
  <c r="C109" i="3"/>
  <c r="AN45" i="2"/>
  <c r="C223" i="3"/>
  <c r="B224" i="3"/>
  <c r="B140" i="3"/>
  <c r="AN31" i="2"/>
  <c r="C139" i="3"/>
  <c r="AE216" i="2"/>
  <c r="AD216" i="2"/>
  <c r="A1251" i="3"/>
  <c r="B1251" i="3"/>
  <c r="AN30" i="2"/>
  <c r="C133" i="3"/>
  <c r="B134" i="3"/>
  <c r="AE102" i="2"/>
  <c r="AD102" i="2"/>
  <c r="A567" i="3"/>
  <c r="B567" i="3"/>
  <c r="AN33" i="2"/>
  <c r="C151" i="3"/>
  <c r="B152" i="3"/>
  <c r="AN32" i="2"/>
  <c r="C145" i="3"/>
  <c r="B146" i="3"/>
  <c r="AE177" i="2"/>
  <c r="AD177" i="2"/>
  <c r="A1017" i="3"/>
  <c r="B1017" i="3"/>
  <c r="AE203" i="2"/>
  <c r="AD203" i="2"/>
  <c r="A1173" i="3"/>
  <c r="B1173" i="3"/>
  <c r="AE147" i="2"/>
  <c r="AD147" i="2"/>
  <c r="A837" i="3"/>
  <c r="B837" i="3"/>
  <c r="AE128" i="2"/>
  <c r="AD128" i="2"/>
  <c r="A723" i="3"/>
  <c r="B723" i="3"/>
  <c r="AE218" i="2"/>
  <c r="AD218" i="2"/>
  <c r="A1263" i="3"/>
  <c r="B1263" i="3"/>
  <c r="AE51" i="2"/>
  <c r="AD51" i="2"/>
  <c r="A261" i="3"/>
  <c r="B261" i="3"/>
  <c r="AN44" i="2"/>
  <c r="C217" i="3"/>
  <c r="B218" i="3"/>
  <c r="AE161" i="2"/>
  <c r="AD161" i="2"/>
  <c r="A921" i="3"/>
  <c r="B921" i="3"/>
  <c r="AN40" i="2"/>
  <c r="C193" i="3"/>
  <c r="B194" i="3"/>
  <c r="AE155" i="2"/>
  <c r="AD155" i="2"/>
  <c r="A885" i="3"/>
  <c r="B885" i="3"/>
  <c r="AE77" i="2"/>
  <c r="AD77" i="2"/>
  <c r="A417" i="3"/>
  <c r="B417" i="3"/>
  <c r="AE232" i="2"/>
  <c r="AD232" i="2"/>
  <c r="A1347" i="3"/>
  <c r="B1347" i="3"/>
  <c r="AE245" i="2"/>
  <c r="AD245" i="2"/>
  <c r="A1425" i="3"/>
  <c r="B1425" i="3"/>
  <c r="AE157" i="2"/>
  <c r="AD157" i="2"/>
  <c r="A897" i="3"/>
  <c r="B897" i="3"/>
  <c r="B200" i="3"/>
  <c r="AN41" i="2"/>
  <c r="C199" i="3"/>
  <c r="AE199" i="2"/>
  <c r="AD199" i="2"/>
  <c r="A1149" i="3"/>
  <c r="B1149" i="3"/>
  <c r="AE164" i="2"/>
  <c r="AD164" i="2"/>
  <c r="A939" i="3"/>
  <c r="B939" i="3"/>
  <c r="AE167" i="2"/>
  <c r="AD167" i="2"/>
  <c r="A957" i="3"/>
  <c r="B957" i="3"/>
  <c r="AE198" i="2"/>
  <c r="AD198" i="2"/>
  <c r="A1143" i="3"/>
  <c r="B1143" i="3"/>
  <c r="AE103" i="2"/>
  <c r="AD103" i="2"/>
  <c r="A573" i="3"/>
  <c r="B573" i="3"/>
  <c r="AE43" i="2"/>
  <c r="AD43" i="2"/>
  <c r="A213" i="3"/>
  <c r="B213" i="3"/>
  <c r="AE202" i="2"/>
  <c r="AD202" i="2"/>
  <c r="A1167" i="3"/>
  <c r="B1167" i="3"/>
  <c r="AE21" i="2"/>
  <c r="AD21" i="2"/>
  <c r="A81" i="3"/>
  <c r="B81" i="3"/>
  <c r="AE196" i="2"/>
  <c r="AD196" i="2"/>
  <c r="A1131" i="3"/>
  <c r="B1131" i="3"/>
  <c r="AN28" i="2"/>
  <c r="C121" i="3"/>
  <c r="B122" i="3"/>
  <c r="AE40" i="2"/>
  <c r="AD40" i="2"/>
  <c r="A195" i="3"/>
  <c r="B195" i="3"/>
  <c r="AE210" i="2"/>
  <c r="AD210" i="2"/>
  <c r="A1215" i="3"/>
  <c r="B1215" i="3"/>
  <c r="AE228" i="2"/>
  <c r="AD228" i="2"/>
  <c r="A1323" i="3"/>
  <c r="B1323" i="3"/>
  <c r="AE100" i="2"/>
  <c r="AD100" i="2"/>
  <c r="A555" i="3"/>
  <c r="B555" i="3"/>
  <c r="AE188" i="2"/>
  <c r="AD188" i="2"/>
  <c r="A1083" i="3"/>
  <c r="B1083" i="3"/>
  <c r="AE234" i="2"/>
  <c r="AD234" i="2"/>
  <c r="A1359" i="3"/>
  <c r="B1359" i="3"/>
  <c r="AE211" i="2"/>
  <c r="AD211" i="2"/>
  <c r="A1221" i="3"/>
  <c r="B1221" i="3"/>
  <c r="AE233" i="2"/>
  <c r="AD233" i="2"/>
  <c r="A1353" i="3"/>
  <c r="B1353" i="3"/>
  <c r="AN14" i="2"/>
  <c r="C37" i="3"/>
  <c r="B38" i="3"/>
  <c r="AN35" i="2"/>
  <c r="C163" i="3"/>
  <c r="B164" i="3"/>
  <c r="AE141" i="2"/>
  <c r="AD141" i="2"/>
  <c r="A801" i="3"/>
  <c r="B801" i="3"/>
  <c r="AE54" i="2"/>
  <c r="AD54" i="2"/>
  <c r="A279" i="3"/>
  <c r="B279" i="3"/>
  <c r="AN18" i="2"/>
  <c r="C61" i="3"/>
  <c r="B62" i="3"/>
  <c r="AE75" i="2"/>
  <c r="AD75" i="2"/>
  <c r="A405" i="3"/>
  <c r="B405" i="3"/>
  <c r="B68" i="3"/>
  <c r="AN19" i="2"/>
  <c r="C67" i="3"/>
  <c r="AN23" i="2"/>
  <c r="C91" i="3"/>
  <c r="B92" i="3"/>
  <c r="AE256" i="2"/>
  <c r="AD256" i="2"/>
  <c r="A1491" i="3"/>
  <c r="B1491" i="3"/>
  <c r="B242" i="3"/>
  <c r="AN48" i="2"/>
  <c r="C241" i="3"/>
  <c r="AE70" i="2"/>
  <c r="AD70" i="2"/>
  <c r="A375" i="3"/>
  <c r="B375" i="3"/>
  <c r="AN20" i="2"/>
  <c r="C73" i="3"/>
  <c r="B74" i="3"/>
  <c r="AE179" i="2"/>
  <c r="AD179" i="2"/>
  <c r="A1029" i="3"/>
  <c r="B1029" i="3"/>
  <c r="AE127" i="2"/>
  <c r="AD127" i="2"/>
  <c r="A717" i="3"/>
  <c r="B717" i="3"/>
  <c r="AE14" i="2"/>
  <c r="AD14" i="2"/>
  <c r="A39" i="3"/>
  <c r="B39" i="3"/>
  <c r="AE160" i="2"/>
  <c r="AD160" i="2"/>
  <c r="A915" i="3"/>
  <c r="B915" i="3"/>
  <c r="AE76" i="2"/>
  <c r="AD76" i="2"/>
  <c r="A411" i="3"/>
  <c r="B411" i="3"/>
  <c r="AN12" i="2"/>
  <c r="C25" i="3"/>
  <c r="B26" i="3"/>
  <c r="AE112" i="2"/>
  <c r="AD112" i="2"/>
  <c r="A627" i="3"/>
  <c r="B627" i="3"/>
  <c r="AN50" i="2"/>
  <c r="C253" i="3"/>
  <c r="B254" i="3"/>
  <c r="AE122" i="2"/>
  <c r="AD122" i="2"/>
  <c r="A687" i="3"/>
  <c r="B687" i="3"/>
  <c r="AN16" i="2"/>
  <c r="C49" i="3"/>
  <c r="B50" i="3"/>
  <c r="AE221" i="2"/>
  <c r="AD221" i="2"/>
  <c r="A1281" i="3"/>
  <c r="B1281" i="3"/>
  <c r="AE235" i="2"/>
  <c r="AD235" i="2"/>
  <c r="A1365" i="3"/>
  <c r="B1365" i="3"/>
  <c r="AE29" i="2"/>
  <c r="AD29" i="2"/>
  <c r="A129" i="3"/>
  <c r="B129" i="3"/>
  <c r="AE165" i="2"/>
  <c r="AD165" i="2"/>
  <c r="A945" i="3"/>
  <c r="B945" i="3"/>
  <c r="AN51" i="2"/>
  <c r="C259" i="3"/>
  <c r="B260" i="3"/>
  <c r="AE97" i="2"/>
  <c r="AD97" i="2"/>
  <c r="A537" i="3"/>
  <c r="B537" i="3"/>
  <c r="AN27" i="2"/>
  <c r="C115" i="3"/>
  <c r="B116" i="3"/>
  <c r="AE20" i="2"/>
  <c r="AD20" i="2"/>
  <c r="A75" i="3"/>
  <c r="B75" i="3"/>
  <c r="AE62" i="2"/>
  <c r="AD62" i="2"/>
  <c r="A327" i="3"/>
  <c r="B327" i="3"/>
  <c r="AE114" i="2"/>
  <c r="AD114" i="2"/>
  <c r="A639" i="3"/>
  <c r="B639" i="3"/>
  <c r="AE115" i="2"/>
  <c r="AD115" i="2"/>
  <c r="A645" i="3"/>
  <c r="B645" i="3"/>
  <c r="AE143" i="2"/>
  <c r="AD143" i="2"/>
  <c r="A813" i="3"/>
  <c r="B813" i="3"/>
  <c r="AN38" i="2"/>
  <c r="C181" i="3"/>
  <c r="B182" i="3"/>
  <c r="AE16" i="2"/>
  <c r="AD16" i="2"/>
  <c r="A51" i="3"/>
  <c r="B51" i="3"/>
  <c r="AN34" i="2"/>
  <c r="C157" i="3"/>
  <c r="B158" i="3"/>
  <c r="AE60" i="2"/>
  <c r="AD60" i="2"/>
  <c r="A315" i="3"/>
  <c r="B315" i="3"/>
  <c r="AE200" i="2"/>
  <c r="AD200" i="2"/>
  <c r="A1155" i="3"/>
  <c r="B1155" i="3"/>
  <c r="AN15" i="2"/>
  <c r="C43" i="3"/>
  <c r="B44" i="3"/>
  <c r="B230" i="3"/>
  <c r="AN46" i="2"/>
  <c r="C229" i="3"/>
  <c r="AE220" i="2"/>
  <c r="AD220" i="2"/>
  <c r="A1275" i="3"/>
  <c r="B1275" i="3"/>
  <c r="AE36" i="2"/>
  <c r="AD36" i="2"/>
  <c r="A171" i="3"/>
  <c r="B171" i="3"/>
  <c r="AN21" i="2"/>
  <c r="C79" i="3"/>
  <c r="B80" i="3"/>
  <c r="AE181" i="2"/>
  <c r="AD181" i="2"/>
  <c r="A1041" i="3"/>
  <c r="B1041" i="3"/>
  <c r="AE42" i="2"/>
  <c r="AD42" i="2"/>
  <c r="A207" i="3"/>
  <c r="B207" i="3"/>
  <c r="AE111" i="2"/>
  <c r="AD111" i="2"/>
  <c r="A621" i="3"/>
  <c r="B621" i="3"/>
  <c r="AN43" i="2"/>
  <c r="C211" i="3"/>
  <c r="B212" i="3"/>
  <c r="AE125" i="2"/>
  <c r="AD125" i="2"/>
  <c r="A705" i="3"/>
  <c r="B705" i="3"/>
  <c r="AE258" i="2"/>
  <c r="AD258" i="2"/>
  <c r="A1503" i="3"/>
  <c r="B1503" i="3"/>
  <c r="AE154" i="2"/>
  <c r="AD154" i="2"/>
  <c r="A879" i="3"/>
  <c r="B879" i="3"/>
  <c r="B128" i="3"/>
  <c r="AN29" i="2"/>
  <c r="C127" i="3"/>
  <c r="D22" i="2"/>
  <c r="B78" i="3"/>
  <c r="AE214" i="2"/>
  <c r="AD214" i="2"/>
  <c r="A1239" i="3"/>
  <c r="B1239" i="3"/>
  <c r="AE212" i="2"/>
  <c r="AD212" i="2"/>
  <c r="A1227" i="3"/>
  <c r="B1227" i="3"/>
  <c r="AE176" i="2"/>
  <c r="AD176" i="2"/>
  <c r="A1011" i="3"/>
  <c r="B1011" i="3"/>
  <c r="AE240" i="2"/>
  <c r="AD240" i="2"/>
  <c r="A1395" i="3"/>
  <c r="B1395" i="3"/>
  <c r="B32" i="3"/>
  <c r="AN13" i="2"/>
  <c r="C31" i="3"/>
  <c r="AN42" i="2"/>
  <c r="C205" i="3"/>
  <c r="B206" i="3"/>
  <c r="AE132" i="2"/>
  <c r="AD132" i="2"/>
  <c r="A747" i="3"/>
  <c r="B747" i="3"/>
  <c r="AN37" i="2"/>
  <c r="C175" i="3"/>
  <c r="B176" i="3"/>
  <c r="AE195" i="2"/>
  <c r="AD195" i="2"/>
  <c r="A1125" i="3"/>
  <c r="B1125" i="3"/>
  <c r="D23" i="2"/>
  <c r="B84" i="3"/>
  <c r="D24" i="2"/>
  <c r="B90" i="3"/>
  <c r="D25" i="2"/>
  <c r="B96" i="3"/>
  <c r="D26" i="2"/>
  <c r="B102" i="3"/>
  <c r="B108" i="3"/>
  <c r="D27" i="2"/>
  <c r="D28" i="2"/>
  <c r="B114" i="3"/>
  <c r="D29" i="2"/>
  <c r="B120" i="3"/>
  <c r="D30" i="2"/>
  <c r="B126" i="3"/>
  <c r="D31" i="2"/>
  <c r="B132" i="3"/>
  <c r="D32" i="2"/>
  <c r="B138" i="3"/>
  <c r="D33" i="2"/>
  <c r="B144" i="3"/>
  <c r="D34" i="2"/>
  <c r="B150" i="3"/>
  <c r="D35" i="2"/>
  <c r="B156" i="3"/>
  <c r="D36" i="2"/>
  <c r="B162" i="3"/>
  <c r="B168" i="3"/>
  <c r="D37" i="2"/>
  <c r="B174" i="3"/>
  <c r="D38" i="2"/>
  <c r="D39" i="2"/>
  <c r="B180" i="3"/>
  <c r="D40" i="2"/>
  <c r="B186" i="3"/>
  <c r="D41" i="2"/>
  <c r="B192" i="3"/>
  <c r="B198" i="3"/>
  <c r="D42" i="2"/>
  <c r="D43" i="2"/>
  <c r="B204" i="3"/>
  <c r="D44" i="2"/>
  <c r="B210" i="3"/>
  <c r="B216" i="3"/>
  <c r="D45" i="2"/>
  <c r="B222" i="3"/>
  <c r="D46" i="2"/>
  <c r="D47" i="2"/>
  <c r="B228" i="3"/>
  <c r="D48" i="2"/>
  <c r="B234" i="3"/>
  <c r="D49" i="2"/>
  <c r="B240" i="3"/>
  <c r="B246" i="3"/>
  <c r="D50" i="2"/>
  <c r="D51" i="2"/>
  <c r="B252" i="3"/>
  <c r="D52" i="2"/>
  <c r="B258" i="3"/>
  <c r="B264" i="3"/>
  <c r="D53" i="2"/>
  <c r="D54" i="2"/>
  <c r="B270" i="3"/>
  <c r="B276" i="3"/>
  <c r="D55" i="2"/>
  <c r="D56" i="2"/>
  <c r="B282" i="3"/>
  <c r="B288" i="3"/>
  <c r="D57" i="2"/>
  <c r="D58" i="2"/>
  <c r="B294" i="3"/>
  <c r="B300" i="3"/>
  <c r="D59" i="2"/>
  <c r="D60" i="2"/>
  <c r="B306" i="3"/>
  <c r="D61" i="2"/>
  <c r="B312" i="3"/>
  <c r="B318" i="3"/>
  <c r="D62" i="2"/>
  <c r="D63" i="2"/>
  <c r="B324" i="3"/>
  <c r="B330" i="3"/>
  <c r="D64" i="2"/>
  <c r="D65" i="2"/>
  <c r="B336" i="3"/>
  <c r="B342" i="3"/>
  <c r="D66" i="2"/>
  <c r="D67" i="2"/>
  <c r="B348" i="3"/>
  <c r="B354" i="3"/>
  <c r="D68" i="2"/>
  <c r="D69" i="2"/>
  <c r="B360" i="3"/>
  <c r="B366" i="3"/>
  <c r="D70" i="2"/>
  <c r="D71" i="2"/>
  <c r="B372" i="3"/>
  <c r="B378" i="3"/>
  <c r="D72" i="2"/>
  <c r="D73" i="2"/>
  <c r="B384" i="3"/>
  <c r="B390" i="3"/>
  <c r="D74" i="2"/>
  <c r="D75" i="2"/>
  <c r="B396" i="3"/>
  <c r="D76" i="2"/>
  <c r="B402" i="3"/>
  <c r="D77" i="2"/>
  <c r="B408" i="3"/>
  <c r="B414" i="3"/>
  <c r="D78" i="2"/>
  <c r="B420" i="3"/>
  <c r="D79" i="2"/>
  <c r="D80" i="2"/>
  <c r="B426" i="3"/>
  <c r="B432" i="3"/>
  <c r="D81" i="2"/>
  <c r="D82" i="2"/>
  <c r="B438" i="3"/>
  <c r="B444" i="3"/>
  <c r="D83" i="2"/>
  <c r="D84" i="2"/>
  <c r="B450" i="3"/>
  <c r="B456" i="3"/>
  <c r="D85" i="2"/>
  <c r="D86" i="2"/>
  <c r="B462" i="3"/>
  <c r="B468" i="3"/>
  <c r="D87" i="2"/>
  <c r="D88" i="2"/>
  <c r="B474" i="3"/>
  <c r="B480" i="3"/>
  <c r="D89" i="2"/>
  <c r="D90" i="2"/>
  <c r="B486" i="3"/>
  <c r="B492" i="3"/>
  <c r="D91" i="2"/>
  <c r="D92" i="2"/>
  <c r="B498" i="3"/>
  <c r="B504" i="3"/>
  <c r="D93" i="2"/>
  <c r="D94" i="2"/>
  <c r="B510" i="3"/>
  <c r="D95" i="2"/>
  <c r="B516" i="3"/>
  <c r="D96" i="2"/>
  <c r="B522" i="3"/>
  <c r="B528" i="3"/>
  <c r="D97" i="2"/>
  <c r="D98" i="2"/>
  <c r="B534" i="3"/>
  <c r="D99" i="2"/>
  <c r="B540" i="3"/>
  <c r="B546" i="3"/>
  <c r="D100" i="2"/>
  <c r="D101" i="2"/>
  <c r="B552" i="3"/>
  <c r="D102" i="2"/>
  <c r="B558" i="3"/>
  <c r="D103" i="2"/>
  <c r="B564" i="3"/>
  <c r="B570" i="3"/>
  <c r="D104" i="2"/>
  <c r="D105" i="2"/>
  <c r="B576" i="3"/>
  <c r="B582" i="3"/>
  <c r="D106" i="2"/>
  <c r="D107" i="2"/>
  <c r="B588" i="3"/>
  <c r="D108" i="2"/>
  <c r="B594" i="3"/>
  <c r="D109" i="2"/>
  <c r="B600" i="3"/>
  <c r="B606" i="3"/>
  <c r="D110" i="2"/>
  <c r="D111" i="2"/>
  <c r="B612" i="3"/>
  <c r="B618" i="3"/>
  <c r="D112" i="2"/>
  <c r="D113" i="2"/>
  <c r="B624" i="3"/>
  <c r="B630" i="3"/>
  <c r="D114" i="2"/>
  <c r="D115" i="2"/>
  <c r="B636" i="3"/>
  <c r="D116" i="2"/>
  <c r="B642" i="3"/>
  <c r="D117" i="2"/>
  <c r="B648" i="3"/>
  <c r="B654" i="3"/>
  <c r="D118" i="2"/>
  <c r="D119" i="2"/>
  <c r="B660" i="3"/>
  <c r="D120" i="2"/>
  <c r="B666" i="3"/>
  <c r="D121" i="2"/>
  <c r="B672" i="3"/>
  <c r="D122" i="2"/>
  <c r="B678" i="3"/>
  <c r="D123" i="2"/>
  <c r="B684" i="3"/>
  <c r="B690" i="3"/>
  <c r="D124" i="2"/>
  <c r="D125" i="2"/>
  <c r="B696" i="3"/>
  <c r="B702" i="3"/>
  <c r="D126" i="2"/>
  <c r="D127" i="2"/>
  <c r="B708" i="3"/>
  <c r="B714" i="3"/>
  <c r="D128" i="2"/>
  <c r="D129" i="2"/>
  <c r="B720" i="3"/>
  <c r="B726" i="3"/>
  <c r="D130" i="2"/>
  <c r="D131" i="2"/>
  <c r="B732" i="3"/>
  <c r="B738" i="3"/>
  <c r="D132" i="2"/>
  <c r="D133" i="2"/>
  <c r="B744" i="3"/>
  <c r="B750" i="3"/>
  <c r="D134" i="2"/>
  <c r="D135" i="2"/>
  <c r="B756" i="3"/>
  <c r="B762" i="3"/>
  <c r="D136" i="2"/>
  <c r="D137" i="2"/>
  <c r="B768" i="3"/>
  <c r="D138" i="2"/>
  <c r="B774" i="3"/>
  <c r="D139" i="2"/>
  <c r="B780" i="3"/>
  <c r="D140" i="2"/>
  <c r="B786" i="3"/>
  <c r="D141" i="2"/>
  <c r="B792" i="3"/>
  <c r="D142" i="2"/>
  <c r="B798" i="3"/>
  <c r="D143" i="2"/>
  <c r="B804" i="3"/>
  <c r="D144" i="2"/>
  <c r="B810" i="3"/>
  <c r="B816" i="3"/>
  <c r="D145" i="2"/>
  <c r="D146" i="2"/>
  <c r="B822" i="3"/>
  <c r="D147" i="2"/>
  <c r="B828" i="3"/>
  <c r="D148" i="2"/>
  <c r="B834" i="3"/>
  <c r="D149" i="2"/>
  <c r="B840" i="3"/>
  <c r="D150" i="2"/>
  <c r="B846" i="3"/>
  <c r="D151" i="2"/>
  <c r="B852" i="3"/>
  <c r="D152" i="2"/>
  <c r="B858" i="3"/>
  <c r="D153" i="2"/>
  <c r="B864" i="3"/>
  <c r="B870" i="3"/>
  <c r="D154" i="2"/>
  <c r="D155" i="2"/>
  <c r="B876" i="3"/>
  <c r="D156" i="2"/>
  <c r="B882" i="3"/>
  <c r="D157" i="2"/>
  <c r="B888" i="3"/>
  <c r="D158" i="2"/>
  <c r="B894" i="3"/>
  <c r="B900" i="3"/>
  <c r="D159" i="2"/>
  <c r="D160" i="2"/>
  <c r="B906" i="3"/>
  <c r="D161" i="2"/>
  <c r="B912" i="3"/>
  <c r="D162" i="2"/>
  <c r="B918" i="3"/>
  <c r="B924" i="3"/>
  <c r="D163" i="2"/>
  <c r="D164" i="2"/>
  <c r="B930" i="3"/>
  <c r="B936" i="3"/>
  <c r="D165" i="2"/>
  <c r="D166" i="2"/>
  <c r="B942" i="3"/>
  <c r="B948" i="3"/>
  <c r="D167" i="2"/>
  <c r="D168" i="2"/>
  <c r="B954" i="3"/>
  <c r="D169" i="2"/>
  <c r="B960" i="3"/>
  <c r="D170" i="2"/>
  <c r="B966" i="3"/>
  <c r="B972" i="3"/>
  <c r="D171" i="2"/>
  <c r="D172" i="2"/>
  <c r="B978" i="3"/>
  <c r="D173" i="2"/>
  <c r="B984" i="3"/>
  <c r="D174" i="2"/>
  <c r="B990" i="3"/>
  <c r="B996" i="3"/>
  <c r="D175" i="2"/>
  <c r="D176" i="2"/>
  <c r="B1002" i="3"/>
  <c r="B1008" i="3"/>
  <c r="D177" i="2"/>
  <c r="B1014" i="3"/>
  <c r="D178" i="2"/>
  <c r="D179" i="2"/>
  <c r="B1020" i="3"/>
  <c r="D180" i="2"/>
  <c r="B1026" i="3"/>
  <c r="B1032" i="3"/>
  <c r="D181" i="2"/>
  <c r="D182" i="2"/>
  <c r="B1038" i="3"/>
  <c r="D183" i="2"/>
  <c r="B1044" i="3"/>
  <c r="D184" i="2"/>
  <c r="B1050" i="3"/>
  <c r="D185" i="2"/>
  <c r="B1056" i="3"/>
  <c r="B1062" i="3"/>
  <c r="D186" i="2"/>
  <c r="D187" i="2"/>
  <c r="B1068" i="3"/>
  <c r="B1074" i="3"/>
  <c r="D188" i="2"/>
  <c r="D189" i="2"/>
  <c r="B1080" i="3"/>
  <c r="D190" i="2"/>
  <c r="B1086" i="3"/>
  <c r="D191" i="2"/>
  <c r="B1092" i="3"/>
  <c r="D192" i="2"/>
  <c r="B1098" i="3"/>
  <c r="D193" i="2"/>
  <c r="B1104" i="3"/>
  <c r="D194" i="2"/>
  <c r="B1110" i="3"/>
  <c r="D195" i="2"/>
  <c r="B1116" i="3"/>
  <c r="D196" i="2"/>
  <c r="B1122" i="3"/>
  <c r="B1128" i="3"/>
  <c r="D197" i="2"/>
  <c r="D198" i="2"/>
  <c r="B1134" i="3"/>
  <c r="B1140" i="3"/>
  <c r="D199" i="2"/>
  <c r="D200" i="2"/>
  <c r="B1146" i="3"/>
  <c r="D201" i="2"/>
  <c r="B1152" i="3"/>
  <c r="B1158" i="3"/>
  <c r="D202" i="2"/>
  <c r="D203" i="2"/>
  <c r="B1164" i="3"/>
  <c r="D204" i="2"/>
  <c r="B1170" i="3"/>
  <c r="D205" i="2"/>
  <c r="B1176" i="3"/>
  <c r="D206" i="2"/>
  <c r="B1182" i="3"/>
  <c r="B1188" i="3"/>
  <c r="D207" i="2"/>
  <c r="D208" i="2"/>
  <c r="B1194" i="3"/>
  <c r="D209" i="2"/>
  <c r="B1200" i="3"/>
  <c r="B1206" i="3"/>
  <c r="D210" i="2"/>
  <c r="D211" i="2"/>
  <c r="B1212" i="3"/>
  <c r="B1218" i="3"/>
  <c r="D212" i="2"/>
  <c r="D213" i="2"/>
  <c r="B1224" i="3"/>
  <c r="B1230" i="3"/>
  <c r="D214" i="2"/>
  <c r="D215" i="2"/>
  <c r="B1236" i="3"/>
  <c r="B1242" i="3"/>
  <c r="D216" i="2"/>
  <c r="B1248" i="3"/>
  <c r="D217" i="2"/>
  <c r="D218" i="2"/>
  <c r="B1254" i="3"/>
  <c r="B1260" i="3"/>
  <c r="D219" i="2"/>
  <c r="D220" i="2"/>
  <c r="B1266" i="3"/>
  <c r="B1272" i="3"/>
  <c r="D221" i="2"/>
  <c r="D222" i="2"/>
  <c r="B1278" i="3"/>
  <c r="B1284" i="3"/>
  <c r="D223" i="2"/>
  <c r="D224" i="2"/>
  <c r="B1290" i="3"/>
  <c r="B1296" i="3"/>
  <c r="D225" i="2"/>
  <c r="D226" i="2"/>
  <c r="B1302" i="3"/>
  <c r="D227" i="2"/>
  <c r="B1308" i="3"/>
  <c r="D228" i="2"/>
  <c r="B1314" i="3"/>
  <c r="D229" i="2"/>
  <c r="B1320" i="3"/>
  <c r="D230" i="2"/>
  <c r="B1326" i="3"/>
  <c r="B1332" i="3"/>
  <c r="D231" i="2"/>
  <c r="D232" i="2"/>
  <c r="B1338" i="3"/>
  <c r="B1344" i="3"/>
  <c r="D233" i="2"/>
  <c r="D234" i="2"/>
  <c r="B1350" i="3"/>
  <c r="B1356" i="3"/>
  <c r="D235" i="2"/>
  <c r="D236" i="2"/>
  <c r="B1362" i="3"/>
  <c r="D237" i="2"/>
  <c r="B1368" i="3"/>
  <c r="B1374" i="3"/>
  <c r="D238" i="2"/>
  <c r="D239" i="2"/>
  <c r="B1380" i="3"/>
  <c r="D240" i="2"/>
  <c r="B1386" i="3"/>
  <c r="D241" i="2"/>
  <c r="B1392" i="3"/>
  <c r="D242" i="2"/>
  <c r="B1398" i="3"/>
  <c r="D243" i="2"/>
  <c r="B1404" i="3"/>
  <c r="D244" i="2"/>
  <c r="B1410" i="3"/>
  <c r="D245" i="2"/>
  <c r="B1416" i="3"/>
  <c r="B1422" i="3"/>
  <c r="D246" i="2"/>
  <c r="D247" i="2"/>
  <c r="B1428" i="3"/>
  <c r="D248" i="2"/>
  <c r="B1434" i="3"/>
  <c r="D249" i="2"/>
  <c r="B1440" i="3"/>
  <c r="B1446" i="3"/>
  <c r="D250" i="2"/>
  <c r="D251" i="2"/>
  <c r="B1452" i="3"/>
  <c r="D252" i="2"/>
  <c r="B1458" i="3"/>
  <c r="D253" i="2"/>
  <c r="B1464" i="3"/>
  <c r="B1470" i="3"/>
  <c r="D254" i="2"/>
  <c r="D255" i="2"/>
  <c r="B1476" i="3"/>
  <c r="D256" i="2"/>
  <c r="B1482" i="3"/>
  <c r="D257" i="2"/>
  <c r="B1488" i="3"/>
  <c r="B1494" i="3"/>
  <c r="D258" i="2"/>
  <c r="D259" i="2"/>
  <c r="B1500" i="3"/>
  <c r="D260" i="2"/>
  <c r="B1506" i="3"/>
  <c r="D261" i="2"/>
  <c r="B1512" i="3"/>
</calcChain>
</file>

<file path=xl/sharedStrings.xml><?xml version="1.0" encoding="utf-8"?>
<sst xmlns="http://schemas.openxmlformats.org/spreadsheetml/2006/main" count="1842" uniqueCount="248">
  <si>
    <t>PAS</t>
  </si>
  <si>
    <t>RAT</t>
  </si>
  <si>
    <t>INF</t>
  </si>
  <si>
    <t>LPS</t>
  </si>
  <si>
    <t>LOP</t>
  </si>
  <si>
    <t>STP</t>
  </si>
  <si>
    <t>Direction</t>
  </si>
  <si>
    <t>JMP</t>
  </si>
  <si>
    <t>INC</t>
  </si>
  <si>
    <t>DEC</t>
  </si>
  <si>
    <t>LPE</t>
  </si>
  <si>
    <t>IF</t>
  </si>
  <si>
    <t>EVN</t>
  </si>
  <si>
    <t>EVR</t>
  </si>
  <si>
    <t>BEP</t>
  </si>
  <si>
    <t>OUT</t>
  </si>
  <si>
    <t>Loop Start</t>
  </si>
  <si>
    <t>Loop Continuous</t>
  </si>
  <si>
    <t>Loop Count</t>
  </si>
  <si>
    <t>Event Reset</t>
  </si>
  <si>
    <t>Beep</t>
  </si>
  <si>
    <t>-------------</t>
  </si>
  <si>
    <t>mL/hr</t>
  </si>
  <si>
    <t>mL/min</t>
  </si>
  <si>
    <t>MH</t>
  </si>
  <si>
    <t>UH</t>
  </si>
  <si>
    <t>MM</t>
  </si>
  <si>
    <t>UM</t>
  </si>
  <si>
    <t>Infuse</t>
  </si>
  <si>
    <t>Withdraw</t>
  </si>
  <si>
    <t>WDR</t>
  </si>
  <si>
    <t>cmd</t>
  </si>
  <si>
    <t>units</t>
  </si>
  <si>
    <t>-----</t>
  </si>
  <si>
    <t>Type</t>
  </si>
  <si>
    <t>Dir cmd</t>
  </si>
  <si>
    <t>;*********************************************************************</t>
  </si>
  <si>
    <t>;</t>
  </si>
  <si>
    <t>rateunits</t>
  </si>
  <si>
    <t>rateonly</t>
  </si>
  <si>
    <t>nodata</t>
  </si>
  <si>
    <t>ratetime</t>
  </si>
  <si>
    <r>
      <t>μ</t>
    </r>
    <r>
      <rPr>
        <sz val="10"/>
        <rFont val="Arial"/>
        <family val="2"/>
      </rPr>
      <t>L/hr</t>
    </r>
  </si>
  <si>
    <r>
      <t>μ</t>
    </r>
    <r>
      <rPr>
        <sz val="10"/>
        <rFont val="Arial"/>
        <family val="2"/>
      </rPr>
      <t>L/min</t>
    </r>
  </si>
  <si>
    <t>Pumping Direction</t>
  </si>
  <si>
    <t>Pumping Rate Units</t>
  </si>
  <si>
    <t>NE-1000 Programmable Syringe Pump</t>
  </si>
  <si>
    <t>www.SyringePump.com</t>
  </si>
  <si>
    <t>Any other usage not authorized by New Era Pump Systems Inc. is prohibited.</t>
  </si>
  <si>
    <t>New Era Pump Systems Inc.</t>
  </si>
  <si>
    <t>(631) 249-1392</t>
  </si>
  <si>
    <t>This spreadsheet and any derivative thereof is free for use with products from New Era Pump Systems Inc.</t>
  </si>
  <si>
    <t>Pumping Rate</t>
  </si>
  <si>
    <t>Pumping Program Creator</t>
  </si>
  <si>
    <t>Stop Pump</t>
  </si>
  <si>
    <t>TRG</t>
  </si>
  <si>
    <t>Foot Switch</t>
  </si>
  <si>
    <t>Foot Switch Hold</t>
  </si>
  <si>
    <t>Level Control</t>
  </si>
  <si>
    <t>EVS</t>
  </si>
  <si>
    <t>Sub-Program Select</t>
  </si>
  <si>
    <t>PRI</t>
  </si>
  <si>
    <t>Sub-Program Label</t>
  </si>
  <si>
    <t>PRL</t>
  </si>
  <si>
    <t>To generate pumping program file:</t>
  </si>
  <si>
    <t>Select from the above menu:  File, Save As…</t>
  </si>
  <si>
    <t>Select "Save as type" "Text (Tab Delimited) (*.txt)"</t>
  </si>
  <si>
    <t>Select folder to save in, then name the file "nnnnn.PPL", where nnnn is a 8 character abbreviation for your project name</t>
  </si>
  <si>
    <t>Answer YES/OK to any warnings.  Exit spreadsheet without re-saving.</t>
  </si>
  <si>
    <t>Volume Units</t>
  </si>
  <si>
    <t>mL</t>
  </si>
  <si>
    <r>
      <t>μ</t>
    </r>
    <r>
      <rPr>
        <sz val="10"/>
        <rFont val="Arial"/>
        <family val="2"/>
      </rPr>
      <t>L</t>
    </r>
  </si>
  <si>
    <t>ML</t>
  </si>
  <si>
    <t>UL</t>
  </si>
  <si>
    <t>VOL</t>
  </si>
  <si>
    <t>buz12</t>
  </si>
  <si>
    <t>TTL Trigger Configuration</t>
  </si>
  <si>
    <t>Becton-Dickinson</t>
  </si>
  <si>
    <t>Mono-Ject</t>
  </si>
  <si>
    <t>Terumo</t>
  </si>
  <si>
    <t>HSW Norm-Ject</t>
  </si>
  <si>
    <t>Syringe Manufacturer</t>
  </si>
  <si>
    <t>1 cc</t>
  </si>
  <si>
    <t>3 cc</t>
  </si>
  <si>
    <t>5 cc</t>
  </si>
  <si>
    <t>6 cc</t>
  </si>
  <si>
    <t>Syringe Size</t>
  </si>
  <si>
    <t>Becton_Dickinson</t>
  </si>
  <si>
    <t>Mono_Ject</t>
  </si>
  <si>
    <t>HSW_Norm_Ject</t>
  </si>
  <si>
    <t>Alarms</t>
  </si>
  <si>
    <t>AL</t>
  </si>
  <si>
    <t>BP</t>
  </si>
  <si>
    <t>Phase Label</t>
  </si>
  <si>
    <t>Phase #</t>
  </si>
  <si>
    <t>Program Function</t>
  </si>
  <si>
    <t>Air-Tite</t>
  </si>
  <si>
    <t>Hamilton Microliter</t>
  </si>
  <si>
    <t>Hamilton_Microliter</t>
  </si>
  <si>
    <t>SGE</t>
  </si>
  <si>
    <t>10 cc</t>
  </si>
  <si>
    <t>20 cc</t>
  </si>
  <si>
    <t>30 cc</t>
  </si>
  <si>
    <t>60 cc</t>
  </si>
  <si>
    <t>50 cc</t>
  </si>
  <si>
    <t>12 cc</t>
  </si>
  <si>
    <t>35 cc</t>
  </si>
  <si>
    <t>0.5 μL</t>
  </si>
  <si>
    <t>1.0 μL</t>
  </si>
  <si>
    <t>2.0 μL</t>
  </si>
  <si>
    <t>5.0 μL</t>
  </si>
  <si>
    <t>Air_Tite</t>
  </si>
  <si>
    <t>Power Failure</t>
  </si>
  <si>
    <t>PF</t>
  </si>
  <si>
    <t>Keypad Beep</t>
  </si>
  <si>
    <t>General Setup</t>
  </si>
  <si>
    <t>Off</t>
  </si>
  <si>
    <t>On</t>
  </si>
  <si>
    <t>*** Note: This spreadsheet has only limited error checking.  Verify that values entered are within pumping limits.</t>
  </si>
  <si>
    <t>start</t>
  </si>
  <si>
    <t xml:space="preserve">Names are ™ of respective manufacturers </t>
  </si>
  <si>
    <t>use this Diameter</t>
  </si>
  <si>
    <t>Program Function TTL Trigger Select</t>
  </si>
  <si>
    <t>Enter 0 to leave setting out of PPL file</t>
  </si>
  <si>
    <t>FIL</t>
  </si>
  <si>
    <t>ratenovol</t>
  </si>
  <si>
    <t>number0-99</t>
  </si>
  <si>
    <t>count1-99</t>
  </si>
  <si>
    <t>logic</t>
  </si>
  <si>
    <t>notused</t>
  </si>
  <si>
    <t>min</t>
  </si>
  <si>
    <t>max</t>
  </si>
  <si>
    <t>Max Phase</t>
  </si>
  <si>
    <t>Function Data</t>
  </si>
  <si>
    <t>Stop on Low Level</t>
  </si>
  <si>
    <t>Stop on High Level</t>
  </si>
  <si>
    <t>Start on Low Level</t>
  </si>
  <si>
    <t>Start on High Level</t>
  </si>
  <si>
    <t>Start Only Falling Edge</t>
  </si>
  <si>
    <t>Start Only Rising Edge</t>
  </si>
  <si>
    <t>Stop Only Rising Edge</t>
  </si>
  <si>
    <t>Stop Only Falling Edge</t>
  </si>
  <si>
    <t>Notes</t>
  </si>
  <si>
    <t>Rate</t>
  </si>
  <si>
    <t>Volume</t>
  </si>
  <si>
    <t>phasenum</t>
  </si>
  <si>
    <t>Triggerfunct</t>
  </si>
  <si>
    <t>Time</t>
  </si>
  <si>
    <t>Trigger Input</t>
  </si>
  <si>
    <t>:</t>
  </si>
  <si>
    <t>FT</t>
  </si>
  <si>
    <t>FH</t>
  </si>
  <si>
    <t>F2</t>
  </si>
  <si>
    <t>LE</t>
  </si>
  <si>
    <t>ST</t>
  </si>
  <si>
    <t>T2</t>
  </si>
  <si>
    <t>SP</t>
  </si>
  <si>
    <t>P2</t>
  </si>
  <si>
    <t>RL</t>
  </si>
  <si>
    <t>RH</t>
  </si>
  <si>
    <t>SL</t>
  </si>
  <si>
    <t>SH</t>
  </si>
  <si>
    <t>----</t>
  </si>
  <si>
    <t>Event or Next Phase</t>
  </si>
  <si>
    <t>Pump Address</t>
  </si>
  <si>
    <t>or enter Syringe Inside Diameter here:</t>
  </si>
  <si>
    <t>Syringe Inside Diameter to use:</t>
  </si>
  <si>
    <t>Decimals</t>
  </si>
  <si>
    <t>No</t>
  </si>
  <si>
    <t>General Settings</t>
  </si>
  <si>
    <r>
      <t>Save this file</t>
    </r>
    <r>
      <rPr>
        <sz val="10"/>
        <rFont val="Arial"/>
        <family val="2"/>
      </rPr>
      <t xml:space="preserve"> with your project name, then select worksheet PPL and follow instructions to generate pumping program.</t>
    </r>
  </si>
  <si>
    <t>Pumping Rate, Value, Phase # or Label</t>
  </si>
  <si>
    <t>Copyright 2009-11, New Era Pump Systems Inc.</t>
  </si>
  <si>
    <t>Other commands</t>
  </si>
  <si>
    <t>140 cc</t>
  </si>
  <si>
    <t>5 μL</t>
  </si>
  <si>
    <t>10 μL</t>
  </si>
  <si>
    <t>25 μL</t>
  </si>
  <si>
    <t>50 μL</t>
  </si>
  <si>
    <t>100 μL</t>
  </si>
  <si>
    <t>0.25 cc</t>
  </si>
  <si>
    <t>0.5 cc</t>
  </si>
  <si>
    <t>2.5 cc</t>
  </si>
  <si>
    <t>25 cc</t>
  </si>
  <si>
    <t>100 cc</t>
  </si>
  <si>
    <t>Cadence</t>
  </si>
  <si>
    <t>2 cc</t>
  </si>
  <si>
    <t>Steel</t>
  </si>
  <si>
    <t>1 mL</t>
  </si>
  <si>
    <t>3 mL</t>
  </si>
  <si>
    <t>5 mL</t>
  </si>
  <si>
    <t>8 mL</t>
  </si>
  <si>
    <t>20 mL</t>
  </si>
  <si>
    <t>50 mL</t>
  </si>
  <si>
    <t>Sticky</t>
  </si>
  <si>
    <t>STK</t>
  </si>
  <si>
    <t>nL</t>
  </si>
  <si>
    <t>NL</t>
  </si>
  <si>
    <t>nL/hr</t>
  </si>
  <si>
    <t>NH</t>
  </si>
  <si>
    <t>nL/min</t>
  </si>
  <si>
    <t>NM</t>
  </si>
  <si>
    <t>Standard</t>
  </si>
  <si>
    <t>Micro-Fluidics</t>
  </si>
  <si>
    <t>Time (minutes : seconds)</t>
  </si>
  <si>
    <t>Poulten_Graf</t>
  </si>
  <si>
    <t>Poulten &amp; Graf (Glass)</t>
  </si>
  <si>
    <t>Inside Diameter (mm)</t>
  </si>
  <si>
    <t>Any other usage, including reverse engineering, not authorized by New Era Pump Systems Inc. is prohibited.</t>
  </si>
  <si>
    <t>Rate Units</t>
  </si>
  <si>
    <r>
      <t xml:space="preserve">Any values in </t>
    </r>
    <r>
      <rPr>
        <sz val="10"/>
        <color indexed="11"/>
        <rFont val="Snap ITC"/>
        <family val="5"/>
      </rPr>
      <t>GREEN BOXES</t>
    </r>
    <r>
      <rPr>
        <sz val="10"/>
        <rFont val="Arial"/>
        <family val="2"/>
      </rPr>
      <t xml:space="preserve"> can be changed.  </t>
    </r>
    <r>
      <rPr>
        <strike/>
        <sz val="10"/>
        <rFont val="Arial"/>
        <family val="2"/>
      </rPr>
      <t>Strikeouts</t>
    </r>
    <r>
      <rPr>
        <sz val="10"/>
        <rFont val="Arial"/>
        <family val="2"/>
      </rPr>
      <t xml:space="preserve"> indicate non-applicable parameters.  </t>
    </r>
    <r>
      <rPr>
        <sz val="10"/>
        <color indexed="10"/>
        <rFont val="Arial"/>
        <family val="2"/>
      </rPr>
      <t>RED</t>
    </r>
    <r>
      <rPr>
        <sz val="10"/>
        <rFont val="Arial"/>
        <family val="2"/>
      </rPr>
      <t xml:space="preserve"> boxes indicate invalid data.</t>
    </r>
  </si>
  <si>
    <t>Start Pump after Program Upload?</t>
  </si>
  <si>
    <t>Pump Terminal Emulator to use:</t>
  </si>
  <si>
    <t>Exit Terminal Emulator after</t>
  </si>
  <si>
    <t>Program Upload?</t>
  </si>
  <si>
    <t>Yes</t>
  </si>
  <si>
    <t>List of pump terminal program locations:</t>
  </si>
  <si>
    <t>Rate for Time</t>
  </si>
  <si>
    <t>Fill Syringe</t>
  </si>
  <si>
    <t>Increment Rate</t>
  </si>
  <si>
    <t>Decrement Rate</t>
  </si>
  <si>
    <t>Pause (seconds)</t>
  </si>
  <si>
    <t>Event Trigger: Jump to Phase</t>
  </si>
  <si>
    <t>Event Square Trigger: Jump to Phase</t>
  </si>
  <si>
    <t>If TTL pin 6 low: Jump to Phase</t>
  </si>
  <si>
    <t>Pump Network Address</t>
  </si>
  <si>
    <t>Click on Pump Image to Upload Program</t>
  </si>
  <si>
    <t>Jump to Phase</t>
  </si>
  <si>
    <t>Command line parameters</t>
  </si>
  <si>
    <t>/COM=1 PPL.PPL</t>
  </si>
  <si>
    <t>C:\pumpterm\pumpterm.exe</t>
  </si>
  <si>
    <t>Name of PPL file:</t>
  </si>
  <si>
    <t>PPL.PPL</t>
  </si>
  <si>
    <t>Save PPL in direcory:</t>
  </si>
  <si>
    <t>Terminal Program</t>
  </si>
  <si>
    <t>Use "Default" in most cases</t>
  </si>
  <si>
    <t>Default</t>
  </si>
  <si>
    <t>Foot Switch Reversed</t>
  </si>
  <si>
    <t>Set TTL pin 5 Output</t>
  </si>
  <si>
    <t>Before</t>
  </si>
  <si>
    <t>After</t>
  </si>
  <si>
    <t>mL/sec</t>
  </si>
  <si>
    <r>
      <t>μ</t>
    </r>
    <r>
      <rPr>
        <sz val="10"/>
        <rFont val="Arial"/>
        <family val="2"/>
      </rPr>
      <t>L/sec</t>
    </r>
  </si>
  <si>
    <t>nL/sec</t>
  </si>
  <si>
    <t>Copyright 2009-13, New Era Pump Systems Inc.</t>
  </si>
  <si>
    <t>c:\pumpterm\PUMPTERMppl.bat</t>
  </si>
  <si>
    <t>μL/min</t>
  </si>
  <si>
    <t>μL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</si>
</sst>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:mm;@"/>
    <numFmt numFmtId="165" formatCode="0.000"/>
    <numFmt numFmtId="166" formatCode="00"/>
    <numFmt numFmtId="167" formatCode="00.##"/>
    <numFmt numFmtId="168" formatCode="?"/>
  </numFmts>
  <fonts count="2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Symbol"/>
      <family val="1"/>
      <charset val="2"/>
    </font>
    <font>
      <sz val="14"/>
      <name val="Arial"/>
      <family val="2"/>
    </font>
    <font>
      <u/>
      <sz val="10"/>
      <color indexed="12"/>
      <name val="Arial"/>
      <family val="2"/>
    </font>
    <font>
      <strike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11"/>
      <color indexed="8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8"/>
      <name val="Arial"/>
      <family val="2"/>
    </font>
    <font>
      <b/>
      <sz val="18"/>
      <name val="Arial Black"/>
      <family val="2"/>
    </font>
    <font>
      <b/>
      <sz val="1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11"/>
      <name val="Snap ITC"/>
      <family val="5"/>
    </font>
    <font>
      <sz val="14"/>
      <name val="Arial"/>
      <family val="2"/>
    </font>
    <font>
      <u/>
      <sz val="16"/>
      <color rgb="FF00B050"/>
      <name val="Stencil"/>
      <family val="5"/>
    </font>
    <font>
      <b/>
      <sz val="14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00FF00"/>
        <bgColor indexed="64"/>
      </patternFill>
    </fill>
  </fills>
  <borders count="8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Dash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dashDotDot">
        <color indexed="64"/>
      </bottom>
      <diagonal/>
    </border>
    <border>
      <left style="medium">
        <color indexed="64"/>
      </left>
      <right/>
      <top style="dashDotDot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 style="mediumDashDot">
        <color indexed="64"/>
      </right>
      <top/>
      <bottom/>
      <diagonal/>
    </border>
    <border>
      <left/>
      <right style="mediumDashDot">
        <color indexed="64"/>
      </right>
      <top/>
      <bottom style="thick">
        <color indexed="64"/>
      </bottom>
      <diagonal/>
    </border>
    <border>
      <left style="mediumDashDot">
        <color indexed="64"/>
      </left>
      <right style="medium">
        <color indexed="64"/>
      </right>
      <top/>
      <bottom/>
      <diagonal/>
    </border>
    <border>
      <left style="mediumDashDot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ott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otted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dotted">
        <color indexed="64"/>
      </right>
      <top style="dashed">
        <color indexed="64"/>
      </top>
      <bottom style="medium">
        <color indexed="64"/>
      </bottom>
      <diagonal/>
    </border>
    <border>
      <left style="dott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dotted">
        <color indexed="64"/>
      </left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ashDotDot">
        <color indexed="64"/>
      </bottom>
      <diagonal/>
    </border>
    <border>
      <left/>
      <right style="medium">
        <color indexed="64"/>
      </right>
      <top style="medium">
        <color indexed="64"/>
      </top>
      <bottom style="dashDotDot">
        <color indexed="64"/>
      </bottom>
      <diagonal/>
    </border>
    <border>
      <left/>
      <right/>
      <top style="dashDotDot">
        <color indexed="64"/>
      </top>
      <bottom style="medium">
        <color indexed="64"/>
      </bottom>
      <diagonal/>
    </border>
    <border>
      <left/>
      <right style="medium">
        <color indexed="64"/>
      </right>
      <top style="dashDotDot">
        <color indexed="64"/>
      </top>
      <bottom style="medium">
        <color indexed="64"/>
      </bottom>
      <diagonal/>
    </border>
    <border>
      <left style="medium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dotted">
        <color indexed="64"/>
      </right>
      <top style="dashed">
        <color indexed="64"/>
      </top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</cellStyleXfs>
  <cellXfs count="15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quotePrefix="1" applyBorder="1"/>
    <xf numFmtId="0" fontId="4" fillId="0" borderId="0" xfId="0" applyFont="1" applyBorder="1"/>
    <xf numFmtId="0" fontId="0" fillId="0" borderId="0" xfId="0" applyFill="1" applyBorder="1"/>
    <xf numFmtId="0" fontId="0" fillId="0" borderId="1" xfId="0" quotePrefix="1" applyBorder="1"/>
    <xf numFmtId="164" fontId="0" fillId="0" borderId="0" xfId="0" applyNumberFormat="1"/>
    <xf numFmtId="0" fontId="0" fillId="0" borderId="9" xfId="0" applyBorder="1"/>
    <xf numFmtId="0" fontId="0" fillId="0" borderId="10" xfId="0" applyBorder="1"/>
    <xf numFmtId="164" fontId="0" fillId="0" borderId="0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4" xfId="0" applyFont="1" applyBorder="1" applyAlignment="1">
      <alignment horizontal="justify"/>
    </xf>
    <xf numFmtId="0" fontId="5" fillId="0" borderId="15" xfId="0" applyFont="1" applyBorder="1" applyAlignment="1">
      <alignment horizontal="justify"/>
    </xf>
    <xf numFmtId="0" fontId="6" fillId="0" borderId="0" xfId="1" applyBorder="1" applyAlignment="1" applyProtection="1"/>
    <xf numFmtId="0" fontId="0" fillId="0" borderId="3" xfId="0" applyFill="1" applyBorder="1"/>
    <xf numFmtId="0" fontId="0" fillId="0" borderId="2" xfId="0" quotePrefix="1" applyBorder="1"/>
    <xf numFmtId="0" fontId="0" fillId="0" borderId="4" xfId="0" applyFill="1" applyBorder="1"/>
    <xf numFmtId="0" fontId="5" fillId="0" borderId="16" xfId="0" applyFont="1" applyBorder="1" applyAlignment="1">
      <alignment horizontal="justify"/>
    </xf>
    <xf numFmtId="0" fontId="5" fillId="0" borderId="17" xfId="0" applyFont="1" applyBorder="1" applyAlignment="1">
      <alignment horizontal="justify"/>
    </xf>
    <xf numFmtId="0" fontId="5" fillId="0" borderId="18" xfId="0" applyFont="1" applyBorder="1" applyAlignment="1">
      <alignment horizontal="justify"/>
    </xf>
    <xf numFmtId="0" fontId="5" fillId="0" borderId="19" xfId="0" applyFont="1" applyBorder="1" applyAlignment="1">
      <alignment horizontal="justify"/>
    </xf>
    <xf numFmtId="0" fontId="10" fillId="0" borderId="3" xfId="0" applyFont="1" applyBorder="1"/>
    <xf numFmtId="0" fontId="5" fillId="0" borderId="0" xfId="0" applyFont="1" applyBorder="1" applyAlignment="1">
      <alignment horizontal="justify"/>
    </xf>
    <xf numFmtId="0" fontId="12" fillId="0" borderId="15" xfId="0" applyFont="1" applyBorder="1" applyAlignment="1">
      <alignment horizontal="justify"/>
    </xf>
    <xf numFmtId="0" fontId="13" fillId="0" borderId="3" xfId="0" applyFont="1" applyBorder="1" applyAlignment="1">
      <alignment horizontal="right"/>
    </xf>
    <xf numFmtId="0" fontId="3" fillId="0" borderId="0" xfId="0" applyFont="1" applyBorder="1"/>
    <xf numFmtId="0" fontId="3" fillId="0" borderId="15" xfId="0" applyFont="1" applyBorder="1" applyAlignment="1">
      <alignment horizontal="justify"/>
    </xf>
    <xf numFmtId="0" fontId="3" fillId="0" borderId="10" xfId="0" applyFont="1" applyBorder="1"/>
    <xf numFmtId="0" fontId="11" fillId="2" borderId="20" xfId="0" applyFont="1" applyFill="1" applyBorder="1" applyProtection="1">
      <protection locked="0"/>
    </xf>
    <xf numFmtId="0" fontId="11" fillId="2" borderId="21" xfId="0" applyFont="1" applyFill="1" applyBorder="1" applyProtection="1">
      <protection locked="0"/>
    </xf>
    <xf numFmtId="0" fontId="11" fillId="2" borderId="22" xfId="0" applyFont="1" applyFill="1" applyBorder="1" applyProtection="1">
      <protection locked="0"/>
    </xf>
    <xf numFmtId="0" fontId="0" fillId="0" borderId="24" xfId="0" applyBorder="1" applyProtection="1">
      <protection locked="0"/>
    </xf>
    <xf numFmtId="0" fontId="11" fillId="2" borderId="25" xfId="0" applyFont="1" applyFill="1" applyBorder="1" applyProtection="1">
      <protection locked="0"/>
    </xf>
    <xf numFmtId="0" fontId="11" fillId="2" borderId="26" xfId="0" applyFont="1" applyFill="1" applyBorder="1" applyProtection="1">
      <protection locked="0"/>
    </xf>
    <xf numFmtId="0" fontId="11" fillId="2" borderId="8" xfId="0" applyFont="1" applyFill="1" applyBorder="1" applyAlignment="1" applyProtection="1">
      <alignment horizontal="justify"/>
      <protection locked="0"/>
    </xf>
    <xf numFmtId="0" fontId="11" fillId="2" borderId="1" xfId="0" applyFont="1" applyFill="1" applyBorder="1" applyProtection="1">
      <protection locked="0"/>
    </xf>
    <xf numFmtId="0" fontId="11" fillId="2" borderId="4" xfId="0" applyFont="1" applyFill="1" applyBorder="1" applyProtection="1">
      <protection locked="0"/>
    </xf>
    <xf numFmtId="0" fontId="11" fillId="2" borderId="0" xfId="0" applyFont="1" applyFill="1" applyBorder="1" applyProtection="1">
      <protection locked="0"/>
    </xf>
    <xf numFmtId="0" fontId="0" fillId="0" borderId="0" xfId="0" applyAlignment="1">
      <alignment horizontal="justify"/>
    </xf>
    <xf numFmtId="0" fontId="5" fillId="0" borderId="27" xfId="0" applyFont="1" applyBorder="1" applyAlignment="1">
      <alignment horizontal="justify"/>
    </xf>
    <xf numFmtId="0" fontId="11" fillId="2" borderId="28" xfId="0" applyFont="1" applyFill="1" applyBorder="1" applyProtection="1">
      <protection locked="0"/>
    </xf>
    <xf numFmtId="0" fontId="11" fillId="2" borderId="29" xfId="0" applyFont="1" applyFill="1" applyBorder="1" applyProtection="1">
      <protection locked="0"/>
    </xf>
    <xf numFmtId="0" fontId="11" fillId="2" borderId="30" xfId="0" applyFont="1" applyFill="1" applyBorder="1" applyProtection="1">
      <protection locked="0"/>
    </xf>
    <xf numFmtId="0" fontId="0" fillId="0" borderId="31" xfId="0" applyBorder="1" applyProtection="1">
      <protection locked="0"/>
    </xf>
    <xf numFmtId="0" fontId="8" fillId="0" borderId="32" xfId="0" applyFont="1" applyFill="1" applyBorder="1" applyProtection="1">
      <protection locked="0"/>
    </xf>
    <xf numFmtId="0" fontId="3" fillId="0" borderId="33" xfId="0" applyFont="1" applyBorder="1" applyProtection="1">
      <protection locked="0"/>
    </xf>
    <xf numFmtId="2" fontId="0" fillId="0" borderId="0" xfId="0" applyNumberFormat="1" applyBorder="1"/>
    <xf numFmtId="0" fontId="0" fillId="0" borderId="0" xfId="0" applyNumberFormat="1"/>
    <xf numFmtId="0" fontId="0" fillId="0" borderId="34" xfId="0" applyBorder="1" applyProtection="1">
      <protection locked="0"/>
    </xf>
    <xf numFmtId="0" fontId="3" fillId="0" borderId="35" xfId="0" applyFont="1" applyBorder="1" applyProtection="1">
      <protection locked="0"/>
    </xf>
    <xf numFmtId="0" fontId="0" fillId="0" borderId="0" xfId="0" quotePrefix="1" applyFill="1" applyBorder="1"/>
    <xf numFmtId="0" fontId="9" fillId="0" borderId="36" xfId="0" applyFont="1" applyBorder="1" applyAlignment="1">
      <alignment horizontal="justify"/>
    </xf>
    <xf numFmtId="165" fontId="0" fillId="0" borderId="37" xfId="0" applyNumberFormat="1" applyBorder="1" applyProtection="1">
      <protection locked="0"/>
    </xf>
    <xf numFmtId="0" fontId="5" fillId="0" borderId="38" xfId="0" applyFont="1" applyBorder="1" applyAlignment="1">
      <alignment horizontal="justify"/>
    </xf>
    <xf numFmtId="167" fontId="0" fillId="0" borderId="8" xfId="0" applyNumberFormat="1" applyBorder="1" applyProtection="1">
      <protection locked="0"/>
    </xf>
    <xf numFmtId="167" fontId="0" fillId="0" borderId="39" xfId="0" applyNumberFormat="1" applyBorder="1" applyProtection="1">
      <protection locked="0"/>
    </xf>
    <xf numFmtId="167" fontId="0" fillId="0" borderId="40" xfId="0" applyNumberFormat="1" applyBorder="1" applyProtection="1">
      <protection locked="0"/>
    </xf>
    <xf numFmtId="0" fontId="0" fillId="0" borderId="5" xfId="0" applyBorder="1" applyAlignment="1">
      <alignment horizontal="right"/>
    </xf>
    <xf numFmtId="0" fontId="8" fillId="0" borderId="14" xfId="0" applyFont="1" applyBorder="1"/>
    <xf numFmtId="0" fontId="5" fillId="0" borderId="3" xfId="0" applyFont="1" applyBorder="1" applyAlignment="1">
      <alignment horizontal="justify"/>
    </xf>
    <xf numFmtId="0" fontId="3" fillId="0" borderId="41" xfId="0" applyFont="1" applyBorder="1" applyProtection="1">
      <protection locked="0"/>
    </xf>
    <xf numFmtId="0" fontId="5" fillId="0" borderId="42" xfId="0" applyFont="1" applyBorder="1" applyAlignment="1"/>
    <xf numFmtId="0" fontId="0" fillId="0" borderId="43" xfId="0" applyBorder="1"/>
    <xf numFmtId="0" fontId="11" fillId="0" borderId="44" xfId="0" applyFont="1" applyFill="1" applyBorder="1" applyProtection="1">
      <protection locked="0"/>
    </xf>
    <xf numFmtId="0" fontId="5" fillId="0" borderId="45" xfId="0" applyFont="1" applyBorder="1" applyAlignment="1"/>
    <xf numFmtId="0" fontId="0" fillId="0" borderId="46" xfId="0" applyBorder="1"/>
    <xf numFmtId="0" fontId="11" fillId="2" borderId="47" xfId="0" applyFont="1" applyFill="1" applyBorder="1" applyProtection="1">
      <protection locked="0"/>
    </xf>
    <xf numFmtId="0" fontId="15" fillId="0" borderId="1" xfId="0" applyFont="1" applyBorder="1" applyAlignment="1">
      <alignment horizontal="center"/>
    </xf>
    <xf numFmtId="0" fontId="16" fillId="0" borderId="8" xfId="0" applyFont="1" applyBorder="1" applyAlignment="1">
      <alignment horizontal="left"/>
    </xf>
    <xf numFmtId="166" fontId="0" fillId="0" borderId="1" xfId="0" applyNumberFormat="1" applyBorder="1" applyProtection="1"/>
    <xf numFmtId="166" fontId="0" fillId="0" borderId="23" xfId="0" applyNumberFormat="1" applyBorder="1" applyProtection="1"/>
    <xf numFmtId="0" fontId="8" fillId="0" borderId="48" xfId="0" applyFont="1" applyFill="1" applyBorder="1" applyProtection="1">
      <protection locked="0"/>
    </xf>
    <xf numFmtId="0" fontId="11" fillId="2" borderId="49" xfId="0" applyFont="1" applyFill="1" applyBorder="1" applyProtection="1">
      <protection locked="0"/>
    </xf>
    <xf numFmtId="0" fontId="11" fillId="2" borderId="31" xfId="0" applyFont="1" applyFill="1" applyBorder="1" applyProtection="1">
      <protection locked="0"/>
    </xf>
    <xf numFmtId="0" fontId="0" fillId="0" borderId="24" xfId="0" quotePrefix="1" applyBorder="1" applyProtection="1">
      <protection locked="0"/>
    </xf>
    <xf numFmtId="0" fontId="19" fillId="0" borderId="0" xfId="0" applyFont="1" applyBorder="1"/>
    <xf numFmtId="0" fontId="19" fillId="0" borderId="0" xfId="0" applyFont="1" applyFill="1" applyBorder="1"/>
    <xf numFmtId="0" fontId="19" fillId="0" borderId="0" xfId="0" applyFont="1"/>
    <xf numFmtId="0" fontId="22" fillId="0" borderId="0" xfId="0" applyFont="1" applyBorder="1"/>
    <xf numFmtId="0" fontId="19" fillId="0" borderId="1" xfId="0" applyFont="1" applyFill="1" applyBorder="1"/>
    <xf numFmtId="0" fontId="0" fillId="0" borderId="1" xfId="0" applyFill="1" applyBorder="1"/>
    <xf numFmtId="0" fontId="9" fillId="0" borderId="6" xfId="0" applyFont="1" applyFill="1" applyBorder="1"/>
    <xf numFmtId="0" fontId="0" fillId="0" borderId="6" xfId="0" applyFill="1" applyBorder="1"/>
    <xf numFmtId="0" fontId="23" fillId="0" borderId="36" xfId="0" applyFont="1" applyBorder="1"/>
    <xf numFmtId="0" fontId="0" fillId="0" borderId="27" xfId="0" applyBorder="1"/>
    <xf numFmtId="0" fontId="23" fillId="0" borderId="27" xfId="0" applyFont="1" applyBorder="1"/>
    <xf numFmtId="0" fontId="23" fillId="0" borderId="50" xfId="0" applyFont="1" applyBorder="1"/>
    <xf numFmtId="0" fontId="5" fillId="0" borderId="51" xfId="0" applyFont="1" applyBorder="1" applyAlignment="1"/>
    <xf numFmtId="0" fontId="11" fillId="2" borderId="52" xfId="0" applyFont="1" applyFill="1" applyBorder="1" applyProtection="1">
      <protection locked="0"/>
    </xf>
    <xf numFmtId="0" fontId="0" fillId="0" borderId="53" xfId="0" applyBorder="1"/>
    <xf numFmtId="0" fontId="0" fillId="0" borderId="8" xfId="0" applyFill="1" applyBorder="1"/>
    <xf numFmtId="0" fontId="21" fillId="0" borderId="8" xfId="0" applyFont="1" applyBorder="1" applyAlignment="1"/>
    <xf numFmtId="0" fontId="21" fillId="0" borderId="5" xfId="0" applyFont="1" applyBorder="1" applyAlignment="1"/>
    <xf numFmtId="0" fontId="11" fillId="2" borderId="7" xfId="0" applyFont="1" applyFill="1" applyBorder="1" applyProtection="1">
      <protection locked="0"/>
    </xf>
    <xf numFmtId="0" fontId="0" fillId="0" borderId="8" xfId="0" applyBorder="1"/>
    <xf numFmtId="0" fontId="19" fillId="0" borderId="3" xfId="0" applyFont="1" applyBorder="1"/>
    <xf numFmtId="0" fontId="5" fillId="0" borderId="54" xfId="0" applyFont="1" applyBorder="1" applyAlignment="1">
      <alignment horizontal="justify"/>
    </xf>
    <xf numFmtId="0" fontId="5" fillId="0" borderId="55" xfId="0" applyFont="1" applyBorder="1" applyAlignment="1">
      <alignment horizontal="justify"/>
    </xf>
    <xf numFmtId="0" fontId="0" fillId="0" borderId="0" xfId="0" applyFont="1" applyFill="1" applyBorder="1"/>
    <xf numFmtId="168" fontId="0" fillId="0" borderId="0" xfId="0" applyNumberFormat="1" applyBorder="1"/>
    <xf numFmtId="0" fontId="0" fillId="3" borderId="56" xfId="0" applyFill="1" applyBorder="1" applyAlignment="1" applyProtection="1">
      <alignment horizontal="left"/>
      <protection locked="0"/>
    </xf>
    <xf numFmtId="0" fontId="19" fillId="3" borderId="57" xfId="0" quotePrefix="1" applyFont="1" applyFill="1" applyBorder="1" applyAlignment="1" applyProtection="1">
      <alignment horizontal="left"/>
      <protection locked="0"/>
    </xf>
    <xf numFmtId="0" fontId="0" fillId="3" borderId="57" xfId="0" applyFill="1" applyBorder="1" applyAlignment="1" applyProtection="1">
      <alignment horizontal="left"/>
      <protection locked="0"/>
    </xf>
    <xf numFmtId="0" fontId="0" fillId="3" borderId="58" xfId="0" applyFill="1" applyBorder="1" applyAlignment="1" applyProtection="1">
      <alignment horizontal="left"/>
      <protection locked="0"/>
    </xf>
    <xf numFmtId="0" fontId="0" fillId="3" borderId="14" xfId="0" applyFill="1" applyBorder="1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hidden="1"/>
    </xf>
    <xf numFmtId="164" fontId="0" fillId="0" borderId="0" xfId="0" applyNumberFormat="1" applyProtection="1">
      <protection hidden="1"/>
    </xf>
    <xf numFmtId="0" fontId="0" fillId="0" borderId="0" xfId="0" quotePrefix="1" applyProtection="1">
      <protection hidden="1"/>
    </xf>
    <xf numFmtId="0" fontId="8" fillId="0" borderId="17" xfId="0" applyFont="1" applyBorder="1" applyAlignment="1">
      <alignment horizontal="justify"/>
    </xf>
    <xf numFmtId="0" fontId="18" fillId="0" borderId="3" xfId="0" applyFont="1" applyBorder="1"/>
    <xf numFmtId="0" fontId="17" fillId="2" borderId="59" xfId="0" applyFont="1" applyFill="1" applyBorder="1" applyProtection="1">
      <protection locked="0"/>
    </xf>
    <xf numFmtId="0" fontId="17" fillId="2" borderId="60" xfId="0" applyFont="1" applyFill="1" applyBorder="1" applyProtection="1">
      <protection locked="0"/>
    </xf>
    <xf numFmtId="0" fontId="17" fillId="2" borderId="61" xfId="0" applyFont="1" applyFill="1" applyBorder="1" applyProtection="1">
      <protection locked="0"/>
    </xf>
    <xf numFmtId="0" fontId="17" fillId="2" borderId="62" xfId="0" applyFont="1" applyFill="1" applyBorder="1" applyProtection="1">
      <protection locked="0"/>
    </xf>
    <xf numFmtId="0" fontId="18" fillId="0" borderId="0" xfId="0" applyFont="1" applyBorder="1"/>
    <xf numFmtId="164" fontId="9" fillId="0" borderId="36" xfId="0" applyNumberFormat="1" applyFont="1" applyBorder="1" applyAlignment="1">
      <alignment horizontal="justify"/>
    </xf>
    <xf numFmtId="164" fontId="9" fillId="0" borderId="27" xfId="0" applyNumberFormat="1" applyFont="1" applyBorder="1" applyAlignment="1">
      <alignment horizontal="justify"/>
    </xf>
    <xf numFmtId="164" fontId="9" fillId="0" borderId="50" xfId="0" applyNumberFormat="1" applyFont="1" applyBorder="1" applyAlignment="1">
      <alignment horizontal="justify"/>
    </xf>
    <xf numFmtId="0" fontId="11" fillId="2" borderId="36" xfId="0" applyFont="1" applyFill="1" applyBorder="1" applyAlignment="1" applyProtection="1">
      <alignment horizontal="center"/>
      <protection locked="0"/>
    </xf>
    <xf numFmtId="0" fontId="11" fillId="2" borderId="27" xfId="0" applyFont="1" applyFill="1" applyBorder="1" applyAlignment="1" applyProtection="1">
      <alignment horizontal="center"/>
      <protection locked="0"/>
    </xf>
    <xf numFmtId="0" fontId="11" fillId="2" borderId="50" xfId="0" applyFont="1" applyFill="1" applyBorder="1" applyAlignment="1" applyProtection="1">
      <alignment horizontal="center"/>
      <protection locked="0"/>
    </xf>
    <xf numFmtId="0" fontId="11" fillId="2" borderId="76" xfId="0" applyFont="1" applyFill="1" applyBorder="1" applyAlignment="1" applyProtection="1">
      <alignment horizontal="left"/>
      <protection locked="0"/>
    </xf>
    <xf numFmtId="0" fontId="11" fillId="2" borderId="77" xfId="0" applyFont="1" applyFill="1" applyBorder="1" applyAlignment="1" applyProtection="1">
      <alignment horizontal="left"/>
      <protection locked="0"/>
    </xf>
    <xf numFmtId="0" fontId="11" fillId="2" borderId="78" xfId="0" applyFont="1" applyFill="1" applyBorder="1" applyAlignment="1" applyProtection="1">
      <alignment horizontal="left"/>
      <protection locked="0"/>
    </xf>
    <xf numFmtId="0" fontId="11" fillId="2" borderId="79" xfId="0" applyFont="1" applyFill="1" applyBorder="1" applyAlignment="1" applyProtection="1">
      <alignment horizontal="left"/>
      <protection locked="0"/>
    </xf>
    <xf numFmtId="0" fontId="11" fillId="2" borderId="0" xfId="0" applyFont="1" applyFill="1" applyBorder="1" applyAlignment="1" applyProtection="1">
      <alignment horizontal="left"/>
      <protection locked="0"/>
    </xf>
    <xf numFmtId="0" fontId="11" fillId="2" borderId="4" xfId="0" applyFont="1" applyFill="1" applyBorder="1" applyAlignment="1" applyProtection="1">
      <alignment horizontal="left"/>
      <protection locked="0"/>
    </xf>
    <xf numFmtId="0" fontId="0" fillId="3" borderId="63" xfId="0" applyFill="1" applyBorder="1" applyAlignment="1" applyProtection="1">
      <alignment horizontal="left"/>
      <protection locked="0"/>
    </xf>
    <xf numFmtId="0" fontId="0" fillId="3" borderId="64" xfId="0" applyFill="1" applyBorder="1" applyAlignment="1" applyProtection="1">
      <alignment horizontal="left"/>
      <protection locked="0"/>
    </xf>
    <xf numFmtId="0" fontId="0" fillId="3" borderId="65" xfId="0" applyFill="1" applyBorder="1" applyAlignment="1" applyProtection="1">
      <alignment horizontal="left"/>
      <protection locked="0"/>
    </xf>
    <xf numFmtId="0" fontId="0" fillId="3" borderId="66" xfId="0" applyFill="1" applyBorder="1" applyAlignment="1" applyProtection="1">
      <alignment horizontal="left"/>
      <protection locked="0"/>
    </xf>
    <xf numFmtId="0" fontId="0" fillId="3" borderId="67" xfId="0" applyFill="1" applyBorder="1" applyAlignment="1" applyProtection="1">
      <alignment horizontal="left"/>
      <protection locked="0"/>
    </xf>
    <xf numFmtId="0" fontId="0" fillId="3" borderId="68" xfId="0" applyFill="1" applyBorder="1" applyAlignment="1" applyProtection="1">
      <alignment horizontal="left"/>
      <protection locked="0"/>
    </xf>
    <xf numFmtId="0" fontId="0" fillId="3" borderId="69" xfId="0" applyFill="1" applyBorder="1" applyAlignment="1" applyProtection="1">
      <alignment horizontal="left"/>
      <protection locked="0"/>
    </xf>
    <xf numFmtId="0" fontId="0" fillId="3" borderId="70" xfId="0" applyFill="1" applyBorder="1" applyAlignment="1" applyProtection="1">
      <alignment horizontal="left"/>
      <protection locked="0"/>
    </xf>
    <xf numFmtId="0" fontId="0" fillId="3" borderId="71" xfId="0" applyFill="1" applyBorder="1" applyAlignment="1" applyProtection="1">
      <alignment horizontal="left"/>
      <protection locked="0"/>
    </xf>
    <xf numFmtId="0" fontId="19" fillId="3" borderId="72" xfId="0" quotePrefix="1" applyFont="1" applyFill="1" applyBorder="1" applyAlignment="1" applyProtection="1">
      <alignment horizontal="left"/>
      <protection locked="0"/>
    </xf>
    <xf numFmtId="0" fontId="0" fillId="3" borderId="73" xfId="0" applyFill="1" applyBorder="1" applyAlignment="1" applyProtection="1">
      <alignment horizontal="left"/>
      <protection locked="0"/>
    </xf>
    <xf numFmtId="0" fontId="0" fillId="3" borderId="72" xfId="0" applyFill="1" applyBorder="1" applyAlignment="1" applyProtection="1">
      <alignment horizontal="left"/>
      <protection locked="0"/>
    </xf>
    <xf numFmtId="0" fontId="0" fillId="3" borderId="74" xfId="0" applyFill="1" applyBorder="1" applyAlignment="1" applyProtection="1">
      <alignment horizontal="left"/>
      <protection locked="0"/>
    </xf>
    <xf numFmtId="0" fontId="0" fillId="3" borderId="75" xfId="0" applyFill="1" applyBorder="1" applyAlignment="1" applyProtection="1">
      <alignment horizontal="left"/>
      <protection locked="0"/>
    </xf>
    <xf numFmtId="0" fontId="19" fillId="3" borderId="80" xfId="0" applyFont="1" applyFill="1" applyBorder="1" applyAlignment="1" applyProtection="1">
      <alignment horizontal="left"/>
      <protection locked="0"/>
    </xf>
    <xf numFmtId="0" fontId="0" fillId="3" borderId="81" xfId="0" applyFill="1" applyBorder="1" applyAlignment="1" applyProtection="1">
      <alignment horizontal="left"/>
      <protection locked="0"/>
    </xf>
    <xf numFmtId="0" fontId="0" fillId="3" borderId="82" xfId="0" applyFill="1" applyBorder="1" applyAlignment="1" applyProtection="1">
      <alignment horizontal="left"/>
      <protection locked="0"/>
    </xf>
  </cellXfs>
  <cellStyles count="4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</cellStyles>
  <dxfs count="30">
    <dxf>
      <font>
        <b val="0"/>
        <i val="0"/>
        <strike/>
        <condense val="0"/>
        <extend val="0"/>
      </font>
    </dxf>
    <dxf>
      <font>
        <b/>
        <i val="0"/>
        <condense val="0"/>
        <extend val="0"/>
        <color indexed="8"/>
      </font>
      <fill>
        <patternFill>
          <bgColor indexed="11"/>
        </patternFill>
      </fill>
    </dxf>
    <dxf>
      <font>
        <b/>
        <i val="0"/>
        <condense val="0"/>
        <extend val="0"/>
      </font>
      <fill>
        <patternFill>
          <bgColor indexed="11"/>
        </patternFill>
      </fill>
    </dxf>
    <dxf>
      <font>
        <b val="0"/>
        <i val="0"/>
        <condense val="0"/>
        <extend val="0"/>
        <color indexed="8"/>
      </font>
      <fill>
        <patternFill>
          <bgColor indexed="10"/>
        </patternFill>
      </fill>
    </dxf>
    <dxf>
      <font>
        <strike/>
        <condense val="0"/>
        <extend val="0"/>
      </font>
    </dxf>
    <dxf>
      <font>
        <b/>
        <i val="0"/>
        <condense val="0"/>
        <extend val="0"/>
      </font>
      <fill>
        <patternFill>
          <bgColor indexed="11"/>
        </patternFill>
      </fill>
    </dxf>
    <dxf>
      <font>
        <b val="0"/>
        <i val="0"/>
        <strike val="0"/>
        <condense val="0"/>
        <extend val="0"/>
        <color indexed="8"/>
      </font>
      <fill>
        <patternFill>
          <bgColor indexed="1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/>
        <condense val="0"/>
        <extend val="0"/>
      </font>
    </dxf>
    <dxf>
      <font>
        <b/>
        <i val="0"/>
        <strike val="0"/>
        <condense val="0"/>
        <extend val="0"/>
        <color indexed="8"/>
      </font>
      <fill>
        <patternFill>
          <bgColor indexed="1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/>
        <condense val="0"/>
        <extend val="0"/>
      </font>
    </dxf>
    <dxf>
      <font>
        <b/>
        <i val="0"/>
        <condense val="0"/>
        <extend val="0"/>
      </font>
      <fill>
        <patternFill>
          <bgColor indexed="11"/>
        </patternFill>
      </fill>
    </dxf>
    <dxf>
      <font>
        <b/>
        <i val="0"/>
        <condense val="0"/>
        <extend val="0"/>
        <color indexed="8"/>
      </font>
      <fill>
        <patternFill>
          <bgColor indexed="10"/>
        </patternFill>
      </fill>
    </dxf>
    <dxf>
      <font>
        <strike/>
        <condense val="0"/>
        <extend val="0"/>
      </font>
    </dxf>
    <dxf>
      <font>
        <b/>
        <i val="0"/>
        <condense val="0"/>
        <extend val="0"/>
        <color indexed="8"/>
      </font>
      <fill>
        <patternFill>
          <bgColor indexed="11"/>
        </patternFill>
      </fill>
    </dxf>
    <dxf>
      <font>
        <strike/>
        <condense val="0"/>
        <extend val="0"/>
      </font>
    </dxf>
    <dxf>
      <font>
        <b val="0"/>
        <i val="0"/>
        <strike/>
        <condense val="0"/>
        <extend val="0"/>
      </font>
    </dxf>
    <dxf>
      <font>
        <b/>
        <i val="0"/>
        <condense val="0"/>
        <extend val="0"/>
        <color indexed="8"/>
      </font>
      <fill>
        <patternFill>
          <bgColor indexed="11"/>
        </patternFill>
      </fill>
    </dxf>
    <dxf>
      <font>
        <b/>
        <i val="0"/>
        <condense val="0"/>
        <extend val="0"/>
      </font>
      <fill>
        <patternFill>
          <bgColor indexed="11"/>
        </patternFill>
      </fill>
    </dxf>
    <dxf>
      <font>
        <b val="0"/>
        <i val="0"/>
        <condense val="0"/>
        <extend val="0"/>
        <color indexed="8"/>
      </font>
      <fill>
        <patternFill>
          <bgColor indexed="10"/>
        </patternFill>
      </fill>
    </dxf>
    <dxf>
      <font>
        <strike/>
        <condense val="0"/>
        <extend val="0"/>
      </font>
    </dxf>
    <dxf>
      <font>
        <b/>
        <i val="0"/>
        <condense val="0"/>
        <extend val="0"/>
      </font>
      <fill>
        <patternFill>
          <bgColor indexed="11"/>
        </patternFill>
      </fill>
    </dxf>
    <dxf>
      <font>
        <b/>
        <i val="0"/>
        <condense val="0"/>
        <extend val="0"/>
        <color indexed="8"/>
      </font>
      <fill>
        <patternFill>
          <bgColor indexed="10"/>
        </patternFill>
      </fill>
    </dxf>
    <dxf>
      <font>
        <strike/>
        <condense val="0"/>
        <extend val="0"/>
      </font>
    </dxf>
    <dxf>
      <font>
        <b/>
        <i val="0"/>
        <condense val="0"/>
        <extend val="0"/>
      </font>
      <fill>
        <patternFill>
          <bgColor indexed="11"/>
        </patternFill>
      </fill>
    </dxf>
    <dxf>
      <font>
        <b val="0"/>
        <i val="0"/>
        <strike val="0"/>
        <condense val="0"/>
        <extend val="0"/>
        <color indexed="8"/>
      </font>
      <fill>
        <patternFill>
          <bgColor indexed="1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/>
        <condense val="0"/>
        <extend val="0"/>
      </font>
    </dxf>
    <dxf>
      <font>
        <b/>
        <i val="0"/>
        <strike val="0"/>
        <condense val="0"/>
        <extend val="0"/>
        <color indexed="8"/>
      </font>
      <fill>
        <patternFill>
          <bgColor indexed="1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/>
        <condense val="0"/>
        <extend val="0"/>
      </font>
    </dxf>
    <dxf>
      <font>
        <b/>
        <i val="0"/>
        <condense val="0"/>
        <extend val="0"/>
        <color indexed="8"/>
      </font>
      <fill>
        <patternFill>
          <bgColor indexed="11"/>
        </patternFill>
      </fill>
    </dxf>
    <dxf>
      <font>
        <strike/>
        <condense val="0"/>
        <extend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114300</xdr:colOff>
      <xdr:row>3</xdr:row>
      <xdr:rowOff>161925</xdr:rowOff>
    </xdr:from>
    <xdr:to>
      <xdr:col>12</xdr:col>
      <xdr:colOff>438150</xdr:colOff>
      <xdr:row>7</xdr:row>
      <xdr:rowOff>38100</xdr:rowOff>
    </xdr:to>
    <xdr:pic macro="[0]!upload_PPL">
      <xdr:nvPicPr>
        <xdr:cNvPr id="1200" name="Picture 1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647700"/>
          <a:ext cx="1428750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yringepump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S65535"/>
  <sheetViews>
    <sheetView tabSelected="1" zoomScale="107" zoomScaleNormal="150" workbookViewId="0">
      <selection activeCell="H11" sqref="H11:H260"/>
    </sheetView>
  </sheetViews>
  <sheetFormatPr baseColWidth="10" defaultColWidth="0" defaultRowHeight="13"/>
  <cols>
    <col min="1" max="1" width="4" customWidth="1"/>
    <col min="2" max="2" width="9.1640625" style="14" customWidth="1"/>
    <col min="3" max="3" width="9.1640625" style="4" customWidth="1"/>
    <col min="4" max="4" width="6.5" style="17" customWidth="1"/>
    <col min="5" max="5" width="38.5" customWidth="1"/>
    <col min="6" max="6" width="16.6640625" style="18" customWidth="1"/>
    <col min="7" max="7" width="12" style="17" customWidth="1"/>
    <col min="8" max="8" width="18.83203125" style="19" customWidth="1"/>
    <col min="9" max="9" width="5.5" style="4" customWidth="1"/>
    <col min="10" max="10" width="1.5" style="4" customWidth="1"/>
    <col min="11" max="11" width="4.83203125" style="4" customWidth="1"/>
    <col min="12" max="12" width="11.6640625" style="15" customWidth="1"/>
    <col min="13" max="13" width="16.5" style="36" customWidth="1"/>
    <col min="14" max="14" width="21.6640625" style="4" customWidth="1"/>
    <col min="15" max="15" width="12.5" style="4" customWidth="1"/>
    <col min="16" max="16" width="28.1640625" style="4" customWidth="1"/>
    <col min="17" max="17" width="19.33203125" style="4" customWidth="1"/>
    <col min="18" max="18" width="6.6640625" style="4" customWidth="1"/>
    <col min="19" max="19" width="6.83203125" style="4" customWidth="1"/>
    <col min="20" max="20" width="11.6640625" style="4" hidden="1" customWidth="1"/>
    <col min="21" max="21" width="9.1640625" style="4" hidden="1" customWidth="1"/>
    <col min="22" max="22" width="8.1640625" hidden="1" customWidth="1"/>
    <col min="23" max="23" width="11" hidden="1" customWidth="1"/>
    <col min="24" max="24" width="13.1640625" hidden="1" customWidth="1"/>
    <col min="25" max="25" width="12.1640625" hidden="1" customWidth="1"/>
    <col min="26" max="26" width="20.5" hidden="1" customWidth="1"/>
    <col min="27" max="27" width="29.33203125" hidden="1" customWidth="1"/>
    <col min="28" max="28" width="24.83203125" hidden="1" customWidth="1"/>
    <col min="29" max="29" width="34.83203125" hidden="1" customWidth="1"/>
    <col min="30" max="30" width="41.1640625" hidden="1" customWidth="1"/>
    <col min="31" max="32" width="40" hidden="1" customWidth="1"/>
    <col min="33" max="33" width="29.33203125" hidden="1" customWidth="1"/>
    <col min="34" max="34" width="34" hidden="1" customWidth="1"/>
    <col min="35" max="35" width="33" hidden="1" customWidth="1"/>
    <col min="36" max="36" width="35" hidden="1" customWidth="1"/>
    <col min="37" max="37" width="34" hidden="1" customWidth="1"/>
    <col min="38" max="38" width="31.6640625" hidden="1" customWidth="1"/>
    <col min="39" max="39" width="29.6640625" hidden="1" customWidth="1"/>
    <col min="40" max="40" width="36.5" hidden="1" customWidth="1"/>
    <col min="41" max="41" width="25.1640625" hidden="1" customWidth="1"/>
    <col min="42" max="42" width="34.6640625" hidden="1" customWidth="1"/>
    <col min="43" max="43" width="36.5" hidden="1" customWidth="1"/>
    <col min="44" max="44" width="38.5" hidden="1" customWidth="1"/>
    <col min="45" max="45" width="38.6640625" hidden="1" customWidth="1"/>
    <col min="46" max="46" width="62.5" hidden="1" customWidth="1"/>
    <col min="47" max="47" width="35.83203125" hidden="1" customWidth="1"/>
    <col min="48" max="48" width="39.6640625" hidden="1" customWidth="1"/>
    <col min="49" max="49" width="39.1640625" hidden="1" customWidth="1"/>
    <col min="50" max="50" width="51" hidden="1" customWidth="1"/>
    <col min="51" max="51" width="47.5" hidden="1" customWidth="1"/>
    <col min="52" max="52" width="44.6640625" hidden="1" customWidth="1"/>
    <col min="53" max="53" width="42.1640625" hidden="1" customWidth="1"/>
    <col min="54" max="54" width="30.6640625" hidden="1" customWidth="1"/>
    <col min="55" max="55" width="20.5" hidden="1" customWidth="1"/>
    <col min="56" max="56" width="16.6640625" hidden="1" customWidth="1"/>
    <col min="57" max="57" width="12.1640625" hidden="1" customWidth="1"/>
    <col min="58" max="58" width="11.83203125" hidden="1" customWidth="1"/>
    <col min="59" max="59" width="16.33203125" hidden="1" customWidth="1"/>
    <col min="60" max="60" width="24" hidden="1" customWidth="1"/>
    <col min="61" max="61" width="34.6640625" hidden="1" customWidth="1"/>
    <col min="62" max="62" width="43.33203125" hidden="1" customWidth="1"/>
    <col min="63" max="63" width="51.83203125" hidden="1" customWidth="1"/>
    <col min="64" max="64" width="58.33203125" hidden="1" customWidth="1"/>
    <col min="65" max="65" width="6.83203125" hidden="1" customWidth="1"/>
    <col min="66" max="66" width="75.5" hidden="1" customWidth="1"/>
    <col min="67" max="67" width="90.1640625" hidden="1" customWidth="1"/>
    <col min="68" max="73" width="9.1640625" hidden="1" customWidth="1"/>
    <col min="74" max="76" width="9.1640625" customWidth="1"/>
    <col min="77" max="77" width="9.1640625" hidden="1" customWidth="1"/>
    <col min="78" max="251" width="9.1640625" customWidth="1"/>
    <col min="252" max="252" width="0" hidden="1" customWidth="1"/>
    <col min="253" max="16384" width="9.1640625" hidden="1"/>
  </cols>
  <sheetData>
    <row r="1" spans="2:77">
      <c r="B1" s="4" t="s">
        <v>46</v>
      </c>
      <c r="D1" s="4"/>
      <c r="E1" s="4"/>
      <c r="F1" s="4"/>
      <c r="G1" s="4" t="s">
        <v>244</v>
      </c>
      <c r="H1" s="16"/>
      <c r="I1" s="16"/>
      <c r="J1" s="16"/>
      <c r="K1" s="16"/>
      <c r="L1" s="4"/>
      <c r="M1" s="34"/>
      <c r="BN1" t="str">
        <f ca="1">OFFSET(BG4,1,W5-1)</f>
        <v>Becton_Dickinson</v>
      </c>
    </row>
    <row r="2" spans="2:77">
      <c r="B2" s="22" t="s">
        <v>47</v>
      </c>
      <c r="C2" s="22"/>
      <c r="D2" s="4"/>
      <c r="F2" s="4"/>
      <c r="G2" s="4" t="s">
        <v>51</v>
      </c>
      <c r="L2" s="4"/>
      <c r="M2" s="34"/>
      <c r="AS2" t="s">
        <v>132</v>
      </c>
      <c r="AU2">
        <v>251</v>
      </c>
    </row>
    <row r="3" spans="2:77">
      <c r="B3" s="4" t="s">
        <v>49</v>
      </c>
      <c r="D3" s="4"/>
      <c r="F3" s="4"/>
      <c r="G3" s="4" t="s">
        <v>208</v>
      </c>
      <c r="L3" s="4"/>
      <c r="M3" s="34"/>
    </row>
    <row r="4" spans="2:77" ht="21">
      <c r="B4" s="4" t="s">
        <v>50</v>
      </c>
      <c r="D4" s="4"/>
      <c r="E4" s="87" t="s">
        <v>53</v>
      </c>
      <c r="G4" s="4"/>
      <c r="H4" s="4"/>
      <c r="L4" s="4"/>
      <c r="M4" s="34"/>
      <c r="BG4" t="s">
        <v>77</v>
      </c>
      <c r="BH4" t="s">
        <v>78</v>
      </c>
      <c r="BI4" t="s">
        <v>79</v>
      </c>
      <c r="BJ4" t="s">
        <v>80</v>
      </c>
      <c r="BK4" t="s">
        <v>206</v>
      </c>
      <c r="BL4" t="s">
        <v>97</v>
      </c>
      <c r="BM4" t="s">
        <v>99</v>
      </c>
      <c r="BN4" t="s">
        <v>185</v>
      </c>
      <c r="BO4" t="s">
        <v>187</v>
      </c>
      <c r="BY4" t="s">
        <v>96</v>
      </c>
    </row>
    <row r="5" spans="2:77" ht="14" thickBot="1">
      <c r="B5" s="4"/>
      <c r="D5" s="4"/>
      <c r="E5" s="4"/>
      <c r="F5" s="4"/>
      <c r="G5" s="4"/>
      <c r="H5" s="4"/>
      <c r="L5" s="4"/>
      <c r="M5" s="34"/>
      <c r="W5">
        <f>MATCH(N11,Syringe_Makes,0)</f>
        <v>1</v>
      </c>
      <c r="BG5" t="s">
        <v>87</v>
      </c>
      <c r="BH5" t="s">
        <v>88</v>
      </c>
      <c r="BI5" t="s">
        <v>79</v>
      </c>
      <c r="BJ5" t="s">
        <v>89</v>
      </c>
      <c r="BK5" t="s">
        <v>205</v>
      </c>
      <c r="BL5" t="s">
        <v>98</v>
      </c>
      <c r="BM5" t="s">
        <v>99</v>
      </c>
      <c r="BN5" t="s">
        <v>185</v>
      </c>
      <c r="BO5" t="s">
        <v>187</v>
      </c>
      <c r="BY5" t="s">
        <v>111</v>
      </c>
    </row>
    <row r="6" spans="2:77" ht="14" thickBot="1">
      <c r="B6" s="88" t="s">
        <v>210</v>
      </c>
      <c r="C6" s="89"/>
      <c r="D6" s="1"/>
      <c r="E6" s="1"/>
      <c r="F6" s="1"/>
      <c r="G6" s="1"/>
      <c r="H6" s="1"/>
      <c r="I6" s="1"/>
      <c r="K6" s="55"/>
      <c r="L6" s="4"/>
      <c r="M6" s="34"/>
      <c r="BG6" t="s">
        <v>82</v>
      </c>
      <c r="BH6" t="s">
        <v>82</v>
      </c>
      <c r="BI6" t="s">
        <v>82</v>
      </c>
      <c r="BJ6" t="s">
        <v>82</v>
      </c>
      <c r="BK6" t="s">
        <v>82</v>
      </c>
      <c r="BL6" t="s">
        <v>107</v>
      </c>
      <c r="BM6" t="s">
        <v>107</v>
      </c>
      <c r="BN6" t="s">
        <v>186</v>
      </c>
      <c r="BO6" t="s">
        <v>188</v>
      </c>
      <c r="BY6" t="s">
        <v>100</v>
      </c>
    </row>
    <row r="7" spans="2:77" ht="30" thickBot="1">
      <c r="B7" s="90" t="s">
        <v>170</v>
      </c>
      <c r="C7" s="91"/>
      <c r="D7" s="7"/>
      <c r="E7" s="7"/>
      <c r="F7" s="7"/>
      <c r="G7" s="7"/>
      <c r="H7" s="7"/>
      <c r="I7" s="7"/>
      <c r="L7" s="4"/>
      <c r="M7" s="34"/>
      <c r="N7" s="77" t="s">
        <v>169</v>
      </c>
      <c r="O7" s="76"/>
      <c r="P7" s="2"/>
      <c r="AG7">
        <f>IF(ISNUMBER(FIND("mL",O18)),1000,1)</f>
        <v>1</v>
      </c>
      <c r="BG7" t="s">
        <v>83</v>
      </c>
      <c r="BH7" t="s">
        <v>83</v>
      </c>
      <c r="BI7" t="s">
        <v>83</v>
      </c>
      <c r="BJ7" t="s">
        <v>83</v>
      </c>
      <c r="BK7" t="s">
        <v>186</v>
      </c>
      <c r="BL7" t="s">
        <v>108</v>
      </c>
      <c r="BM7" t="s">
        <v>108</v>
      </c>
      <c r="BN7" t="s">
        <v>83</v>
      </c>
      <c r="BO7" t="s">
        <v>189</v>
      </c>
      <c r="BY7" t="s">
        <v>101</v>
      </c>
    </row>
    <row r="8" spans="2:77" ht="14" thickBot="1">
      <c r="B8" s="11" t="s">
        <v>118</v>
      </c>
      <c r="C8" s="11"/>
      <c r="D8" s="4"/>
      <c r="F8" s="4"/>
      <c r="G8" s="4"/>
      <c r="H8" s="4"/>
      <c r="L8" s="4"/>
      <c r="M8" s="34"/>
      <c r="N8" s="3"/>
      <c r="P8" s="5"/>
      <c r="BG8" t="s">
        <v>84</v>
      </c>
      <c r="BH8" t="s">
        <v>85</v>
      </c>
      <c r="BI8" t="s">
        <v>84</v>
      </c>
      <c r="BJ8" t="s">
        <v>84</v>
      </c>
      <c r="BK8" t="s">
        <v>83</v>
      </c>
      <c r="BL8" t="s">
        <v>109</v>
      </c>
      <c r="BM8" t="s">
        <v>175</v>
      </c>
      <c r="BN8" t="s">
        <v>84</v>
      </c>
      <c r="BO8" t="s">
        <v>190</v>
      </c>
      <c r="BY8" t="s">
        <v>102</v>
      </c>
    </row>
    <row r="9" spans="2:77" ht="26" thickBot="1">
      <c r="B9" s="7"/>
      <c r="C9" s="7"/>
      <c r="D9" s="7"/>
      <c r="E9" s="7"/>
      <c r="F9" s="4"/>
      <c r="G9" s="7"/>
      <c r="H9" s="92" t="s">
        <v>226</v>
      </c>
      <c r="I9" s="93"/>
      <c r="J9" s="94"/>
      <c r="K9" s="94"/>
      <c r="L9" s="94"/>
      <c r="M9" s="95"/>
      <c r="N9" s="32" t="s">
        <v>120</v>
      </c>
      <c r="O9" s="7"/>
      <c r="P9" s="8"/>
      <c r="AO9" s="9" t="s">
        <v>21</v>
      </c>
      <c r="AP9" s="1">
        <v>0</v>
      </c>
      <c r="AQ9" s="1">
        <v>1000</v>
      </c>
      <c r="AR9" s="1">
        <v>0</v>
      </c>
      <c r="AS9" s="1">
        <v>0</v>
      </c>
      <c r="AT9" s="1">
        <v>0</v>
      </c>
      <c r="AU9" s="12"/>
      <c r="AV9" s="1"/>
      <c r="AW9" s="12" t="s">
        <v>21</v>
      </c>
      <c r="AX9" s="2">
        <v>0</v>
      </c>
      <c r="AY9" s="9" t="s">
        <v>21</v>
      </c>
      <c r="AZ9" s="12"/>
      <c r="BA9" s="24">
        <v>-1</v>
      </c>
      <c r="BB9">
        <v>100</v>
      </c>
      <c r="BC9" t="s">
        <v>39</v>
      </c>
      <c r="BD9">
        <v>0</v>
      </c>
      <c r="BE9">
        <v>0</v>
      </c>
      <c r="BG9" t="s">
        <v>100</v>
      </c>
      <c r="BH9" t="s">
        <v>105</v>
      </c>
      <c r="BI9" t="s">
        <v>100</v>
      </c>
      <c r="BJ9" t="s">
        <v>100</v>
      </c>
      <c r="BK9" t="s">
        <v>84</v>
      </c>
      <c r="BL9" t="s">
        <v>110</v>
      </c>
      <c r="BM9" t="s">
        <v>176</v>
      </c>
      <c r="BN9" t="s">
        <v>100</v>
      </c>
      <c r="BO9" t="s">
        <v>191</v>
      </c>
      <c r="BY9" t="s">
        <v>104</v>
      </c>
    </row>
    <row r="10" spans="2:77" ht="72" customHeight="1" thickBot="1">
      <c r="B10" s="26" t="s">
        <v>93</v>
      </c>
      <c r="C10" s="48" t="s">
        <v>142</v>
      </c>
      <c r="D10" s="118" t="s">
        <v>94</v>
      </c>
      <c r="E10" s="20" t="s">
        <v>95</v>
      </c>
      <c r="F10" s="28" t="s">
        <v>171</v>
      </c>
      <c r="G10" s="27" t="s">
        <v>45</v>
      </c>
      <c r="H10" s="60" t="str">
        <f>"Volume to be Dispensed ("&amp;O18&amp;"). 0 = Continuous Pumping"</f>
        <v>Volume to be Dispensed (μL). 0 = Continuous Pumping</v>
      </c>
      <c r="I10" s="125" t="s">
        <v>204</v>
      </c>
      <c r="J10" s="126"/>
      <c r="K10" s="127"/>
      <c r="L10" s="62" t="s">
        <v>44</v>
      </c>
      <c r="M10" s="35" t="s">
        <v>122</v>
      </c>
      <c r="N10" s="21" t="s">
        <v>81</v>
      </c>
      <c r="O10" s="21" t="s">
        <v>86</v>
      </c>
      <c r="P10" s="21" t="s">
        <v>207</v>
      </c>
      <c r="Q10" s="31"/>
      <c r="R10" s="31"/>
      <c r="S10" s="31"/>
      <c r="T10" s="31"/>
      <c r="W10" s="47" t="s">
        <v>31</v>
      </c>
      <c r="X10" s="47"/>
      <c r="Y10" s="47" t="s">
        <v>32</v>
      </c>
      <c r="Z10" s="47" t="s">
        <v>34</v>
      </c>
      <c r="AA10" s="47"/>
      <c r="AB10" s="47"/>
      <c r="AC10" s="47" t="s">
        <v>143</v>
      </c>
      <c r="AD10" s="47"/>
      <c r="AE10" s="47"/>
      <c r="AF10" s="47" t="s">
        <v>144</v>
      </c>
      <c r="AG10" s="47" t="s">
        <v>147</v>
      </c>
      <c r="AH10" s="47" t="s">
        <v>130</v>
      </c>
      <c r="AI10" s="47" t="s">
        <v>131</v>
      </c>
      <c r="AJ10" s="47" t="s">
        <v>167</v>
      </c>
      <c r="AK10" s="47" t="s">
        <v>6</v>
      </c>
      <c r="AL10" s="47" t="s">
        <v>35</v>
      </c>
      <c r="AM10" s="47"/>
      <c r="AN10" s="47" t="s">
        <v>133</v>
      </c>
      <c r="AO10" s="3" t="s">
        <v>52</v>
      </c>
      <c r="AP10" s="4" t="s">
        <v>1</v>
      </c>
      <c r="AQ10">
        <v>350</v>
      </c>
      <c r="AR10">
        <v>0</v>
      </c>
      <c r="AS10">
        <v>0</v>
      </c>
      <c r="AT10">
        <v>0</v>
      </c>
      <c r="AW10" s="11" t="s">
        <v>28</v>
      </c>
      <c r="AX10" s="5" t="s">
        <v>2</v>
      </c>
      <c r="AY10" s="23" t="s">
        <v>56</v>
      </c>
      <c r="AZ10" s="11" t="s">
        <v>150</v>
      </c>
      <c r="BA10" s="25">
        <v>0</v>
      </c>
      <c r="BB10">
        <v>200</v>
      </c>
      <c r="BC10" t="s">
        <v>41</v>
      </c>
      <c r="BD10">
        <v>0</v>
      </c>
      <c r="BE10">
        <v>0</v>
      </c>
      <c r="BG10" t="s">
        <v>101</v>
      </c>
      <c r="BH10" t="s">
        <v>101</v>
      </c>
      <c r="BI10" t="s">
        <v>101</v>
      </c>
      <c r="BJ10" t="s">
        <v>101</v>
      </c>
      <c r="BK10" t="s">
        <v>100</v>
      </c>
      <c r="BM10" t="s">
        <v>177</v>
      </c>
      <c r="BN10" t="s">
        <v>101</v>
      </c>
      <c r="BO10" t="s">
        <v>192</v>
      </c>
    </row>
    <row r="11" spans="2:77" ht="16" thickBot="1">
      <c r="B11" s="37" t="s">
        <v>119</v>
      </c>
      <c r="C11" s="49"/>
      <c r="D11" s="82">
        <f>IF(E15=1,"",1)</f>
        <v>1</v>
      </c>
      <c r="E11" s="38" t="s">
        <v>52</v>
      </c>
      <c r="F11">
        <v>0.1</v>
      </c>
      <c r="G11" s="52" t="s">
        <v>246</v>
      </c>
      <c r="H11">
        <v>0.32</v>
      </c>
      <c r="I11" s="63"/>
      <c r="J11" s="78"/>
      <c r="K11"/>
      <c r="L11" s="53" t="s">
        <v>28</v>
      </c>
      <c r="M11" s="54" t="s">
        <v>21</v>
      </c>
      <c r="N11" s="43" t="s">
        <v>77</v>
      </c>
      <c r="O11" s="44" t="s">
        <v>83</v>
      </c>
      <c r="P11" s="2">
        <f ca="1">OFFSET(diameters,MATCH(O11,INDIRECT(OFFSET(BG4,1,W5-1)),0)-1,W5-1)</f>
        <v>8.5850000000000009</v>
      </c>
      <c r="V11">
        <f t="shared" ref="V11:V51" si="0">MATCH(E11,Functions,0)</f>
        <v>2</v>
      </c>
      <c r="W11" t="str">
        <f t="shared" ref="W11:W74" si="1">INDEX(Commands,$V11)</f>
        <v>RAT</v>
      </c>
      <c r="X11">
        <f t="shared" ref="X11:X17" si="2">IF(AND(Z11&gt;=ratetime,Z11&lt;phasenum),MATCH(G11,Units,0),1)</f>
        <v>5</v>
      </c>
      <c r="Y11" t="str">
        <f t="shared" ref="Y11:Y74" si="3">INDEX(ucmd,$X11)</f>
        <v>UM</v>
      </c>
      <c r="Z11">
        <f t="shared" ref="Z11:Z74" si="4">INDEX(dtype,$V11)</f>
        <v>350</v>
      </c>
      <c r="AA11">
        <f>ROUND(AC11/AB11,0)*AB11</f>
        <v>0.1</v>
      </c>
      <c r="AB11">
        <f>IF(AC11&gt;1,10^(INT(LOG(AC11))-3),0.001)</f>
        <v>1E-3</v>
      </c>
      <c r="AC11">
        <f t="shared" ref="AC11:AC51" si="5">IF(Z11&lt;phasenum,F11*INDEX(umult,$X11),1)</f>
        <v>0.1</v>
      </c>
      <c r="AD11">
        <f>IF(AF11="",AF11,IF(AF11&gt;9999,err(),ROUND(AF11/AE11,0)*AE11))</f>
        <v>0.32</v>
      </c>
      <c r="AE11">
        <f>IF(AND(AF11&gt;1,AF11&lt;&gt;""),10^(INT(LOG(AF11))-3),0.001)</f>
        <v>1E-3</v>
      </c>
      <c r="AF11">
        <f t="shared" ref="AF11:AF51" si="6">IF(OR(Z11=rateonly,Z11=rateunits),IF(H11="","",H11),IF(Z11=ratetime,AG11,""))</f>
        <v>0.32</v>
      </c>
      <c r="AG11" s="56">
        <f>(I11+K11/60)/(IF(ISNUMBER(FIND("hr",G11,3)),60,1))*AC11*(IF(ISNUMBER(FIND("mL",G11)),1000,1)/$AG$7)</f>
        <v>0</v>
      </c>
      <c r="AH11">
        <f t="shared" ref="AH11:AH74" si="7">INDEX(dmin,$V11)</f>
        <v>0</v>
      </c>
      <c r="AI11">
        <f t="shared" ref="AI11:AI74" si="8">INDEX(dmax,$V11)</f>
        <v>0</v>
      </c>
      <c r="AJ11">
        <f>INDEX($AT$9:$AT$36,$V11)</f>
        <v>0</v>
      </c>
      <c r="AK11">
        <f t="shared" ref="AK11:AK51" si="9">MATCH(L11,Direction,0)</f>
        <v>2</v>
      </c>
      <c r="AL11" t="str">
        <f t="shared" ref="AL11:AL74" si="10">INDEX(drcmd,$AK11)</f>
        <v>INF</v>
      </c>
      <c r="AM11">
        <f ca="1">IF(INT(Z11/100)=8,INDEX(trgcmd,MATCH(M11,trigger,0)),IF(ISNUMBER(F11),INT(F11*10^AJ11)/10^AJ11,INDIRECT(ADDRESS(MATCH(F11,B:B,0),4))))</f>
        <v>0</v>
      </c>
      <c r="AN11" t="str">
        <f t="shared" ref="AN11:AN51" si="11">IF(AND(Z11&lt;phasenum,OR(NOT(ISNUMBER(F11)),AA11&gt;9999)),NA(),IF(AI11&lt;=0,"",IF(AND(AM11&gt;=AH11,AM11&lt;=AI11),AM11,NA())))</f>
        <v/>
      </c>
      <c r="AO11" s="104" t="s">
        <v>217</v>
      </c>
      <c r="AP11" s="4" t="s">
        <v>1</v>
      </c>
      <c r="AQ11">
        <v>200</v>
      </c>
      <c r="AR11">
        <v>0</v>
      </c>
      <c r="AS11">
        <v>0</v>
      </c>
      <c r="AT11">
        <v>0</v>
      </c>
      <c r="AW11" s="11" t="s">
        <v>29</v>
      </c>
      <c r="AX11" s="5" t="s">
        <v>30</v>
      </c>
      <c r="AY11" s="23" t="s">
        <v>57</v>
      </c>
      <c r="AZ11" s="11" t="s">
        <v>151</v>
      </c>
      <c r="BA11" s="25">
        <v>1</v>
      </c>
      <c r="BB11">
        <v>350</v>
      </c>
      <c r="BC11" t="s">
        <v>38</v>
      </c>
      <c r="BD11">
        <v>0</v>
      </c>
      <c r="BE11">
        <v>0</v>
      </c>
      <c r="BG11" t="s">
        <v>102</v>
      </c>
      <c r="BH11" t="s">
        <v>106</v>
      </c>
      <c r="BI11" t="s">
        <v>102</v>
      </c>
      <c r="BJ11" t="s">
        <v>102</v>
      </c>
      <c r="BK11" t="s">
        <v>101</v>
      </c>
      <c r="BM11" t="s">
        <v>178</v>
      </c>
      <c r="BN11" t="s">
        <v>102</v>
      </c>
      <c r="BO11" t="s">
        <v>193</v>
      </c>
      <c r="BY11">
        <v>15.9</v>
      </c>
    </row>
    <row r="12" spans="2:77" ht="15" thickBot="1">
      <c r="B12" s="39"/>
      <c r="C12" s="50"/>
      <c r="D12" s="81">
        <f>IF(W12=1,"",N(D11)+1)</f>
        <v>2</v>
      </c>
      <c r="E12" s="38" t="s">
        <v>52</v>
      </c>
      <c r="F12">
        <v>0.1</v>
      </c>
      <c r="G12" s="40" t="s">
        <v>246</v>
      </c>
      <c r="H12">
        <v>0.31</v>
      </c>
      <c r="I12" s="63"/>
      <c r="J12" s="79"/>
      <c r="K12"/>
      <c r="L12" s="53" t="s">
        <v>28</v>
      </c>
      <c r="M12" s="58" t="s">
        <v>21</v>
      </c>
      <c r="N12" s="3"/>
      <c r="O12" s="4" t="s">
        <v>121</v>
      </c>
      <c r="P12" s="5"/>
      <c r="V12">
        <f t="shared" si="0"/>
        <v>2</v>
      </c>
      <c r="W12" t="str">
        <f t="shared" si="1"/>
        <v>RAT</v>
      </c>
      <c r="X12">
        <f t="shared" si="2"/>
        <v>5</v>
      </c>
      <c r="Y12" t="str">
        <f t="shared" si="3"/>
        <v>UM</v>
      </c>
      <c r="Z12">
        <f t="shared" si="4"/>
        <v>350</v>
      </c>
      <c r="AA12">
        <f t="shared" ref="AA12:AA51" si="12">ROUND(AC12/AB12,0)*AB12</f>
        <v>0.1</v>
      </c>
      <c r="AB12">
        <f t="shared" ref="AB12:AB51" si="13">IF(AC12&gt;1,10^(INT(LOG(AC12))-3),0.001)</f>
        <v>1E-3</v>
      </c>
      <c r="AC12">
        <f t="shared" si="5"/>
        <v>0.1</v>
      </c>
      <c r="AD12">
        <f t="shared" ref="AD12:AD51" si="14">IF(AF12="",AF12,IF(AF12&gt;9999,err(),ROUND(AF12/AE12,0)*AE12))</f>
        <v>0.31</v>
      </c>
      <c r="AE12">
        <f t="shared" ref="AE12:AE51" si="15">IF(AND(AF12&gt;1,AF12&lt;&gt;""),10^(INT(LOG(AF12))-3),0.001)</f>
        <v>1E-3</v>
      </c>
      <c r="AF12">
        <f t="shared" si="6"/>
        <v>0.31</v>
      </c>
      <c r="AG12" s="56">
        <f t="shared" ref="AG12:AG51" si="16">(I12+K12/60)/(IF(ISNUMBER(FIND("hr",G12,3)),60,1))*AC12*(IF(ISNUMBER(FIND("mL",G12)),1000,1)/$AG$7)</f>
        <v>0</v>
      </c>
      <c r="AH12">
        <f t="shared" si="7"/>
        <v>0</v>
      </c>
      <c r="AI12">
        <f t="shared" si="8"/>
        <v>0</v>
      </c>
      <c r="AJ12">
        <f t="shared" ref="AJ12:AJ75" si="17">INDEX($AT$9:$AT$36,$V12)</f>
        <v>0</v>
      </c>
      <c r="AK12">
        <f t="shared" si="9"/>
        <v>2</v>
      </c>
      <c r="AL12" t="str">
        <f t="shared" si="10"/>
        <v>INF</v>
      </c>
      <c r="AM12">
        <f t="shared" ref="AM12:AM51" ca="1" si="18">IF(INT(Z12/100)=8,INDEX(trgcmd,MATCH(M12,trigger,0)),IF(ISNUMBER(F12),INT(F12*10^AJ12)/10^AJ12,INDIRECT(ADDRESS(MATCH(F12,B:B,0),4))))</f>
        <v>0</v>
      </c>
      <c r="AN12" t="str">
        <f t="shared" si="11"/>
        <v/>
      </c>
      <c r="AO12" s="104" t="s">
        <v>218</v>
      </c>
      <c r="AP12" s="4" t="s">
        <v>124</v>
      </c>
      <c r="AQ12">
        <v>300</v>
      </c>
      <c r="AR12">
        <v>0</v>
      </c>
      <c r="AS12">
        <v>0</v>
      </c>
      <c r="AT12">
        <v>0</v>
      </c>
      <c r="AW12" s="11" t="s">
        <v>194</v>
      </c>
      <c r="AX12" s="5" t="s">
        <v>195</v>
      </c>
      <c r="AY12" s="23" t="s">
        <v>237</v>
      </c>
      <c r="AZ12" s="11" t="s">
        <v>152</v>
      </c>
      <c r="BA12" s="25">
        <v>2</v>
      </c>
      <c r="BB12">
        <v>300</v>
      </c>
      <c r="BC12" t="s">
        <v>125</v>
      </c>
      <c r="BD12">
        <v>0</v>
      </c>
      <c r="BE12">
        <v>0</v>
      </c>
      <c r="BG12" t="s">
        <v>103</v>
      </c>
      <c r="BH12" t="s">
        <v>103</v>
      </c>
      <c r="BI12" t="s">
        <v>103</v>
      </c>
      <c r="BJ12" t="s">
        <v>104</v>
      </c>
      <c r="BK12" t="s">
        <v>102</v>
      </c>
      <c r="BM12" t="s">
        <v>179</v>
      </c>
      <c r="BN12" t="s">
        <v>104</v>
      </c>
      <c r="BY12">
        <v>20.25</v>
      </c>
    </row>
    <row r="13" spans="2:77" ht="15" thickBot="1">
      <c r="B13" s="39"/>
      <c r="C13" s="50"/>
      <c r="D13" s="81">
        <f t="shared" ref="D13:D76" si="19">IF(W13=1,"",N(D12)+1)</f>
        <v>3</v>
      </c>
      <c r="E13" s="38" t="s">
        <v>52</v>
      </c>
      <c r="F13">
        <v>0.1</v>
      </c>
      <c r="G13" s="40" t="s">
        <v>246</v>
      </c>
      <c r="H13">
        <v>0.31</v>
      </c>
      <c r="I13" s="63"/>
      <c r="J13" s="79"/>
      <c r="K13"/>
      <c r="L13" s="53" t="s">
        <v>28</v>
      </c>
      <c r="M13" s="58" t="s">
        <v>21</v>
      </c>
      <c r="N13" s="3"/>
      <c r="O13" s="33" t="s">
        <v>165</v>
      </c>
      <c r="P13" s="45"/>
      <c r="V13">
        <f t="shared" si="0"/>
        <v>2</v>
      </c>
      <c r="W13" t="str">
        <f t="shared" si="1"/>
        <v>RAT</v>
      </c>
      <c r="X13">
        <f t="shared" si="2"/>
        <v>5</v>
      </c>
      <c r="Y13" t="str">
        <f t="shared" si="3"/>
        <v>UM</v>
      </c>
      <c r="Z13">
        <f t="shared" si="4"/>
        <v>350</v>
      </c>
      <c r="AA13">
        <f t="shared" si="12"/>
        <v>0.1</v>
      </c>
      <c r="AB13">
        <f t="shared" si="13"/>
        <v>1E-3</v>
      </c>
      <c r="AC13">
        <f>IF(Z13&lt;phasenum,F13*INDEX(umult,$X13),1)</f>
        <v>0.1</v>
      </c>
      <c r="AD13">
        <f t="shared" si="14"/>
        <v>0.31</v>
      </c>
      <c r="AE13">
        <f t="shared" si="15"/>
        <v>1E-3</v>
      </c>
      <c r="AF13">
        <f t="shared" si="6"/>
        <v>0.31</v>
      </c>
      <c r="AG13" s="56">
        <f t="shared" si="16"/>
        <v>0</v>
      </c>
      <c r="AH13">
        <f t="shared" si="7"/>
        <v>0</v>
      </c>
      <c r="AI13">
        <f t="shared" si="8"/>
        <v>0</v>
      </c>
      <c r="AJ13">
        <f t="shared" si="17"/>
        <v>0</v>
      </c>
      <c r="AK13">
        <f t="shared" si="9"/>
        <v>2</v>
      </c>
      <c r="AL13" t="str">
        <f t="shared" si="10"/>
        <v>INF</v>
      </c>
      <c r="AM13">
        <f ca="1">IF(INT(Z13/100)=8,INDEX(trgcmd,MATCH(M13,trigger,0)),IF(ISNUMBER(F13),INT(F13*10^AJ13)/10^AJ13,INDIRECT(ADDRESS(MATCH(F13,B:B,0),4))))</f>
        <v>0</v>
      </c>
      <c r="AN13" t="str">
        <f>IF(AND(Z13&lt;phasenum,OR(NOT(ISNUMBER(F13)),AA13&gt;9999)),NA(),IF(AI13&lt;=0,"",IF(AND(AM13&gt;=AH13,AM13&lt;=AI13),AM13,NA())))</f>
        <v/>
      </c>
      <c r="AO13" s="104" t="s">
        <v>219</v>
      </c>
      <c r="AP13" s="4" t="s">
        <v>8</v>
      </c>
      <c r="AQ13">
        <v>100</v>
      </c>
      <c r="AR13">
        <v>0</v>
      </c>
      <c r="AS13">
        <v>0</v>
      </c>
      <c r="AT13">
        <v>0</v>
      </c>
      <c r="AW13" s="4"/>
      <c r="AX13" s="5"/>
      <c r="AY13" s="23" t="s">
        <v>58</v>
      </c>
      <c r="AZ13" s="11" t="s">
        <v>153</v>
      </c>
      <c r="BA13" s="25">
        <v>3</v>
      </c>
      <c r="BB13">
        <v>400</v>
      </c>
      <c r="BC13" t="s">
        <v>145</v>
      </c>
      <c r="BD13">
        <v>1</v>
      </c>
      <c r="BE13">
        <v>41</v>
      </c>
      <c r="BH13" t="s">
        <v>174</v>
      </c>
      <c r="BK13" t="s">
        <v>104</v>
      </c>
      <c r="BM13" t="s">
        <v>180</v>
      </c>
      <c r="BY13">
        <v>22.5</v>
      </c>
    </row>
    <row r="14" spans="2:77" ht="15" thickBot="1">
      <c r="B14" s="39"/>
      <c r="C14" s="50"/>
      <c r="D14" s="81">
        <f t="shared" si="19"/>
        <v>4</v>
      </c>
      <c r="E14" s="38" t="s">
        <v>52</v>
      </c>
      <c r="F14">
        <v>0.1</v>
      </c>
      <c r="G14" s="40" t="s">
        <v>246</v>
      </c>
      <c r="H14">
        <v>0.31</v>
      </c>
      <c r="I14" s="63"/>
      <c r="J14" s="79"/>
      <c r="K14"/>
      <c r="L14" s="53" t="s">
        <v>28</v>
      </c>
      <c r="M14" s="58" t="s">
        <v>21</v>
      </c>
      <c r="N14" s="3" t="s">
        <v>123</v>
      </c>
      <c r="P14" s="5"/>
      <c r="V14">
        <f t="shared" si="0"/>
        <v>2</v>
      </c>
      <c r="W14" t="str">
        <f t="shared" si="1"/>
        <v>RAT</v>
      </c>
      <c r="X14">
        <f t="shared" si="2"/>
        <v>5</v>
      </c>
      <c r="Y14" t="str">
        <f t="shared" si="3"/>
        <v>UM</v>
      </c>
      <c r="Z14">
        <f t="shared" si="4"/>
        <v>350</v>
      </c>
      <c r="AA14">
        <f t="shared" si="12"/>
        <v>0.1</v>
      </c>
      <c r="AB14">
        <f t="shared" si="13"/>
        <v>1E-3</v>
      </c>
      <c r="AC14">
        <f t="shared" si="5"/>
        <v>0.1</v>
      </c>
      <c r="AD14">
        <f t="shared" si="14"/>
        <v>0.31</v>
      </c>
      <c r="AE14">
        <f t="shared" si="15"/>
        <v>1E-3</v>
      </c>
      <c r="AF14">
        <f t="shared" si="6"/>
        <v>0.31</v>
      </c>
      <c r="AG14" s="56">
        <f t="shared" si="16"/>
        <v>0</v>
      </c>
      <c r="AH14">
        <f t="shared" si="7"/>
        <v>0</v>
      </c>
      <c r="AI14">
        <f t="shared" si="8"/>
        <v>0</v>
      </c>
      <c r="AJ14">
        <f t="shared" si="17"/>
        <v>0</v>
      </c>
      <c r="AK14">
        <f t="shared" si="9"/>
        <v>2</v>
      </c>
      <c r="AL14" t="str">
        <f t="shared" si="10"/>
        <v>INF</v>
      </c>
      <c r="AM14">
        <f t="shared" ca="1" si="18"/>
        <v>0</v>
      </c>
      <c r="AN14" t="str">
        <f t="shared" si="11"/>
        <v/>
      </c>
      <c r="AO14" s="104" t="s">
        <v>220</v>
      </c>
      <c r="AP14" s="4" t="s">
        <v>9</v>
      </c>
      <c r="AQ14">
        <v>100</v>
      </c>
      <c r="AR14">
        <v>0</v>
      </c>
      <c r="AS14">
        <v>0</v>
      </c>
      <c r="AT14">
        <v>0</v>
      </c>
      <c r="AW14" s="4"/>
      <c r="AX14" s="5"/>
      <c r="AY14" s="23" t="s">
        <v>138</v>
      </c>
      <c r="AZ14" s="11" t="s">
        <v>154</v>
      </c>
      <c r="BA14" s="25">
        <v>4</v>
      </c>
      <c r="BB14">
        <v>500</v>
      </c>
      <c r="BC14" t="s">
        <v>126</v>
      </c>
      <c r="BD14">
        <v>0</v>
      </c>
      <c r="BE14">
        <v>99</v>
      </c>
      <c r="BK14" t="s">
        <v>184</v>
      </c>
      <c r="BM14" t="s">
        <v>181</v>
      </c>
      <c r="BY14">
        <v>29</v>
      </c>
    </row>
    <row r="15" spans="2:77" ht="15" thickBot="1">
      <c r="B15" s="39"/>
      <c r="C15" s="50"/>
      <c r="D15" s="81">
        <f t="shared" si="19"/>
        <v>5</v>
      </c>
      <c r="E15" s="38" t="s">
        <v>52</v>
      </c>
      <c r="F15">
        <v>0.1</v>
      </c>
      <c r="G15" s="40" t="s">
        <v>246</v>
      </c>
      <c r="H15">
        <v>0.31</v>
      </c>
      <c r="I15" s="63"/>
      <c r="J15" s="79"/>
      <c r="K15"/>
      <c r="L15" s="53" t="s">
        <v>28</v>
      </c>
      <c r="M15" s="58" t="s">
        <v>21</v>
      </c>
      <c r="N15" s="6"/>
      <c r="O15" s="66" t="s">
        <v>166</v>
      </c>
      <c r="P15" s="67">
        <f ca="1">IF(ISBLANK(P13),IF(ISERROR(P11),0,P11),P13)</f>
        <v>8.5850000000000009</v>
      </c>
      <c r="T15">
        <f ca="1">ROUND(P15/U15,0)*U15</f>
        <v>8.5850000000000009</v>
      </c>
      <c r="U15">
        <f ca="1">IF(P15&gt;1,10^(INT(LOG(P15))-3),0.001)</f>
        <v>1E-3</v>
      </c>
      <c r="V15">
        <f t="shared" si="0"/>
        <v>2</v>
      </c>
      <c r="W15" t="str">
        <f t="shared" si="1"/>
        <v>RAT</v>
      </c>
      <c r="X15">
        <f t="shared" si="2"/>
        <v>5</v>
      </c>
      <c r="Y15" t="str">
        <f t="shared" si="3"/>
        <v>UM</v>
      </c>
      <c r="Z15">
        <f t="shared" si="4"/>
        <v>350</v>
      </c>
      <c r="AA15">
        <f t="shared" si="12"/>
        <v>0.1</v>
      </c>
      <c r="AB15">
        <f t="shared" si="13"/>
        <v>1E-3</v>
      </c>
      <c r="AC15">
        <f t="shared" si="5"/>
        <v>0.1</v>
      </c>
      <c r="AD15">
        <f t="shared" si="14"/>
        <v>0.31</v>
      </c>
      <c r="AE15">
        <f t="shared" si="15"/>
        <v>1E-3</v>
      </c>
      <c r="AF15">
        <f t="shared" si="6"/>
        <v>0.31</v>
      </c>
      <c r="AG15" s="56">
        <f t="shared" si="16"/>
        <v>0</v>
      </c>
      <c r="AH15">
        <f t="shared" si="7"/>
        <v>0</v>
      </c>
      <c r="AI15">
        <f t="shared" si="8"/>
        <v>0</v>
      </c>
      <c r="AJ15">
        <f t="shared" si="17"/>
        <v>0</v>
      </c>
      <c r="AK15">
        <f t="shared" si="9"/>
        <v>2</v>
      </c>
      <c r="AL15" t="str">
        <f t="shared" si="10"/>
        <v>INF</v>
      </c>
      <c r="AM15">
        <f t="shared" ca="1" si="18"/>
        <v>0</v>
      </c>
      <c r="AN15" t="str">
        <f t="shared" si="11"/>
        <v/>
      </c>
      <c r="AO15" s="3" t="s">
        <v>54</v>
      </c>
      <c r="AP15" s="4" t="s">
        <v>5</v>
      </c>
      <c r="AQ15">
        <v>900</v>
      </c>
      <c r="AR15">
        <v>-1</v>
      </c>
      <c r="AS15">
        <v>-1</v>
      </c>
      <c r="AT15">
        <v>0</v>
      </c>
      <c r="AW15" s="4"/>
      <c r="AX15" s="5"/>
      <c r="AY15" s="23" t="s">
        <v>139</v>
      </c>
      <c r="AZ15" s="11" t="s">
        <v>155</v>
      </c>
      <c r="BA15" s="25">
        <v>5</v>
      </c>
      <c r="BB15">
        <v>550</v>
      </c>
      <c r="BC15" t="s">
        <v>127</v>
      </c>
      <c r="BD15">
        <v>1</v>
      </c>
      <c r="BE15">
        <v>99</v>
      </c>
      <c r="BM15" t="s">
        <v>82</v>
      </c>
    </row>
    <row r="16" spans="2:77" ht="15" thickBot="1">
      <c r="B16" s="39"/>
      <c r="C16" s="50"/>
      <c r="D16" s="81">
        <f t="shared" si="19"/>
        <v>6</v>
      </c>
      <c r="E16" s="38" t="s">
        <v>52</v>
      </c>
      <c r="F16">
        <v>0.1</v>
      </c>
      <c r="G16" s="40" t="s">
        <v>246</v>
      </c>
      <c r="H16">
        <v>0.31</v>
      </c>
      <c r="I16" s="63"/>
      <c r="J16" s="79"/>
      <c r="K16"/>
      <c r="L16" s="53" t="s">
        <v>28</v>
      </c>
      <c r="M16" s="58" t="s">
        <v>21</v>
      </c>
      <c r="P16" s="5"/>
      <c r="V16">
        <f t="shared" si="0"/>
        <v>2</v>
      </c>
      <c r="W16" t="str">
        <f t="shared" si="1"/>
        <v>RAT</v>
      </c>
      <c r="X16">
        <f t="shared" si="2"/>
        <v>5</v>
      </c>
      <c r="Y16" t="str">
        <f t="shared" si="3"/>
        <v>UM</v>
      </c>
      <c r="Z16">
        <f t="shared" si="4"/>
        <v>350</v>
      </c>
      <c r="AA16">
        <f>ROUND(AC16/AB16,0)*AB16</f>
        <v>0.1</v>
      </c>
      <c r="AB16">
        <f t="shared" si="13"/>
        <v>1E-3</v>
      </c>
      <c r="AC16">
        <f t="shared" si="5"/>
        <v>0.1</v>
      </c>
      <c r="AD16">
        <f t="shared" si="14"/>
        <v>0.31</v>
      </c>
      <c r="AE16">
        <f t="shared" si="15"/>
        <v>1E-3</v>
      </c>
      <c r="AF16">
        <f t="shared" si="6"/>
        <v>0.31</v>
      </c>
      <c r="AG16" s="56">
        <f t="shared" si="16"/>
        <v>0</v>
      </c>
      <c r="AH16">
        <f t="shared" si="7"/>
        <v>0</v>
      </c>
      <c r="AI16">
        <f t="shared" si="8"/>
        <v>0</v>
      </c>
      <c r="AJ16">
        <f t="shared" si="17"/>
        <v>0</v>
      </c>
      <c r="AK16">
        <f t="shared" si="9"/>
        <v>2</v>
      </c>
      <c r="AL16" t="str">
        <f t="shared" si="10"/>
        <v>INF</v>
      </c>
      <c r="AM16">
        <f t="shared" ca="1" si="18"/>
        <v>0</v>
      </c>
      <c r="AN16" t="str">
        <f t="shared" si="11"/>
        <v/>
      </c>
      <c r="AO16" s="104" t="s">
        <v>221</v>
      </c>
      <c r="AP16" s="4" t="s">
        <v>0</v>
      </c>
      <c r="AQ16">
        <v>500</v>
      </c>
      <c r="AR16">
        <v>0</v>
      </c>
      <c r="AS16">
        <v>99</v>
      </c>
      <c r="AT16">
        <v>1</v>
      </c>
      <c r="AU16" s="4" t="s">
        <v>22</v>
      </c>
      <c r="AV16" s="84" t="s">
        <v>198</v>
      </c>
      <c r="AW16" s="11" t="s">
        <v>24</v>
      </c>
      <c r="AX16" s="85" t="s">
        <v>199</v>
      </c>
      <c r="AY16" s="23" t="s">
        <v>141</v>
      </c>
      <c r="AZ16" s="11" t="s">
        <v>156</v>
      </c>
      <c r="BA16" s="25">
        <v>6</v>
      </c>
      <c r="BB16">
        <v>600</v>
      </c>
      <c r="BC16" t="s">
        <v>128</v>
      </c>
      <c r="BD16">
        <v>0</v>
      </c>
      <c r="BE16">
        <v>1</v>
      </c>
      <c r="BM16" t="s">
        <v>182</v>
      </c>
    </row>
    <row r="17" spans="2:67" ht="20" thickBot="1">
      <c r="B17" s="39"/>
      <c r="C17" s="50"/>
      <c r="D17" s="81">
        <f t="shared" si="19"/>
        <v>7</v>
      </c>
      <c r="E17" s="38" t="s">
        <v>52</v>
      </c>
      <c r="F17">
        <v>0.1</v>
      </c>
      <c r="G17" s="40" t="s">
        <v>246</v>
      </c>
      <c r="H17">
        <v>0.31</v>
      </c>
      <c r="I17" s="63"/>
      <c r="J17" s="79"/>
      <c r="K17"/>
      <c r="L17" s="53" t="s">
        <v>28</v>
      </c>
      <c r="M17" s="58" t="s">
        <v>21</v>
      </c>
      <c r="N17" s="105" t="s">
        <v>209</v>
      </c>
      <c r="O17" s="131" t="s">
        <v>202</v>
      </c>
      <c r="P17" s="132"/>
      <c r="V17">
        <f t="shared" si="0"/>
        <v>2</v>
      </c>
      <c r="W17" t="str">
        <f t="shared" si="1"/>
        <v>RAT</v>
      </c>
      <c r="X17">
        <f t="shared" si="2"/>
        <v>5</v>
      </c>
      <c r="Y17" t="str">
        <f t="shared" si="3"/>
        <v>UM</v>
      </c>
      <c r="Z17">
        <f t="shared" si="4"/>
        <v>350</v>
      </c>
      <c r="AA17">
        <f t="shared" si="12"/>
        <v>0.1</v>
      </c>
      <c r="AB17">
        <f t="shared" si="13"/>
        <v>1E-3</v>
      </c>
      <c r="AC17">
        <f t="shared" si="5"/>
        <v>0.1</v>
      </c>
      <c r="AD17">
        <f t="shared" si="14"/>
        <v>0.31</v>
      </c>
      <c r="AE17">
        <f t="shared" si="15"/>
        <v>1E-3</v>
      </c>
      <c r="AF17">
        <f t="shared" si="6"/>
        <v>0.31</v>
      </c>
      <c r="AG17" s="56">
        <f t="shared" si="16"/>
        <v>0</v>
      </c>
      <c r="AH17">
        <f t="shared" si="7"/>
        <v>0</v>
      </c>
      <c r="AI17">
        <f t="shared" si="8"/>
        <v>0</v>
      </c>
      <c r="AJ17">
        <f t="shared" si="17"/>
        <v>0</v>
      </c>
      <c r="AK17">
        <f t="shared" si="9"/>
        <v>2</v>
      </c>
      <c r="AL17" t="str">
        <f t="shared" si="10"/>
        <v>INF</v>
      </c>
      <c r="AM17">
        <f t="shared" ca="1" si="18"/>
        <v>0</v>
      </c>
      <c r="AN17" t="str">
        <f t="shared" si="11"/>
        <v/>
      </c>
      <c r="AO17" s="104" t="s">
        <v>227</v>
      </c>
      <c r="AP17" s="4" t="s">
        <v>7</v>
      </c>
      <c r="AQ17">
        <v>400</v>
      </c>
      <c r="AR17">
        <v>1</v>
      </c>
      <c r="AS17">
        <f>Max_Phase</f>
        <v>251</v>
      </c>
      <c r="AT17">
        <v>0</v>
      </c>
      <c r="AU17" s="10" t="s">
        <v>42</v>
      </c>
      <c r="AV17" s="10" t="s">
        <v>42</v>
      </c>
      <c r="AW17" s="11" t="s">
        <v>25</v>
      </c>
      <c r="AX17" s="11" t="s">
        <v>25</v>
      </c>
      <c r="AY17" s="23" t="s">
        <v>140</v>
      </c>
      <c r="AZ17" s="11" t="s">
        <v>157</v>
      </c>
      <c r="BA17" s="25">
        <v>7</v>
      </c>
      <c r="BB17">
        <v>800</v>
      </c>
      <c r="BC17" t="s">
        <v>146</v>
      </c>
      <c r="BD17">
        <v>0</v>
      </c>
      <c r="BE17">
        <v>12</v>
      </c>
      <c r="BM17" t="s">
        <v>84</v>
      </c>
    </row>
    <row r="18" spans="2:67" ht="20" thickBot="1">
      <c r="B18" s="39"/>
      <c r="C18" s="50"/>
      <c r="D18" s="81">
        <f t="shared" si="19"/>
        <v>8</v>
      </c>
      <c r="E18" s="38" t="s">
        <v>52</v>
      </c>
      <c r="F18">
        <v>0.1</v>
      </c>
      <c r="G18" s="40" t="s">
        <v>246</v>
      </c>
      <c r="H18">
        <v>0.31</v>
      </c>
      <c r="I18" s="63"/>
      <c r="J18" s="79"/>
      <c r="K18"/>
      <c r="L18" s="53" t="s">
        <v>28</v>
      </c>
      <c r="M18" s="58" t="s">
        <v>21</v>
      </c>
      <c r="N18" s="106" t="s">
        <v>69</v>
      </c>
      <c r="O18" s="133" t="s">
        <v>247</v>
      </c>
      <c r="P18" s="134"/>
      <c r="V18">
        <f t="shared" si="0"/>
        <v>2</v>
      </c>
      <c r="W18" t="str">
        <f t="shared" si="1"/>
        <v>RAT</v>
      </c>
      <c r="X18">
        <f t="shared" ref="X18:X51" si="20">IF(ISBLANK(G18),1,MATCH(G18,Units,0))</f>
        <v>5</v>
      </c>
      <c r="Y18" t="str">
        <f t="shared" si="3"/>
        <v>UM</v>
      </c>
      <c r="Z18">
        <f t="shared" si="4"/>
        <v>350</v>
      </c>
      <c r="AA18">
        <f t="shared" si="12"/>
        <v>0.1</v>
      </c>
      <c r="AB18">
        <f t="shared" si="13"/>
        <v>1E-3</v>
      </c>
      <c r="AC18">
        <f t="shared" si="5"/>
        <v>0.1</v>
      </c>
      <c r="AD18">
        <f t="shared" si="14"/>
        <v>0.31</v>
      </c>
      <c r="AE18">
        <f t="shared" si="15"/>
        <v>1E-3</v>
      </c>
      <c r="AF18">
        <f t="shared" si="6"/>
        <v>0.31</v>
      </c>
      <c r="AG18" s="56">
        <f t="shared" si="16"/>
        <v>0</v>
      </c>
      <c r="AH18">
        <f t="shared" si="7"/>
        <v>0</v>
      </c>
      <c r="AI18">
        <f t="shared" si="8"/>
        <v>0</v>
      </c>
      <c r="AJ18">
        <f t="shared" si="17"/>
        <v>0</v>
      </c>
      <c r="AK18">
        <f t="shared" si="9"/>
        <v>2</v>
      </c>
      <c r="AL18" t="str">
        <f t="shared" si="10"/>
        <v>INF</v>
      </c>
      <c r="AM18">
        <f t="shared" ca="1" si="18"/>
        <v>0</v>
      </c>
      <c r="AN18" t="str">
        <f t="shared" si="11"/>
        <v/>
      </c>
      <c r="AO18" s="3" t="s">
        <v>16</v>
      </c>
      <c r="AP18" s="4" t="s">
        <v>3</v>
      </c>
      <c r="AQ18">
        <v>900</v>
      </c>
      <c r="AR18">
        <v>-1</v>
      </c>
      <c r="AS18">
        <v>-1</v>
      </c>
      <c r="AT18">
        <v>0</v>
      </c>
      <c r="AU18" s="4" t="s">
        <v>23</v>
      </c>
      <c r="AV18" s="84" t="s">
        <v>200</v>
      </c>
      <c r="AW18" s="11" t="s">
        <v>26</v>
      </c>
      <c r="AX18" s="85" t="s">
        <v>201</v>
      </c>
      <c r="AY18" s="3" t="s">
        <v>136</v>
      </c>
      <c r="AZ18" s="11" t="s">
        <v>158</v>
      </c>
      <c r="BA18" s="5">
        <v>8</v>
      </c>
      <c r="BB18">
        <v>900</v>
      </c>
      <c r="BC18" t="s">
        <v>40</v>
      </c>
      <c r="BD18">
        <v>0</v>
      </c>
      <c r="BE18">
        <v>0</v>
      </c>
      <c r="BM18" t="s">
        <v>100</v>
      </c>
    </row>
    <row r="19" spans="2:67" ht="19" thickBot="1">
      <c r="B19" s="39"/>
      <c r="C19" s="50"/>
      <c r="D19" s="81">
        <f t="shared" si="19"/>
        <v>9</v>
      </c>
      <c r="E19" s="38" t="s">
        <v>52</v>
      </c>
      <c r="F19">
        <v>0.1</v>
      </c>
      <c r="G19" s="40" t="s">
        <v>246</v>
      </c>
      <c r="H19">
        <v>0.31</v>
      </c>
      <c r="I19" s="63"/>
      <c r="J19" s="79"/>
      <c r="K19"/>
      <c r="L19" s="53" t="s">
        <v>28</v>
      </c>
      <c r="M19" s="58" t="s">
        <v>21</v>
      </c>
      <c r="N19" s="68"/>
      <c r="P19" s="5"/>
      <c r="V19">
        <f t="shared" si="0"/>
        <v>2</v>
      </c>
      <c r="W19" t="str">
        <f t="shared" si="1"/>
        <v>RAT</v>
      </c>
      <c r="X19">
        <f t="shared" si="20"/>
        <v>5</v>
      </c>
      <c r="Y19" t="str">
        <f t="shared" si="3"/>
        <v>UM</v>
      </c>
      <c r="Z19">
        <f t="shared" si="4"/>
        <v>350</v>
      </c>
      <c r="AA19">
        <f t="shared" si="12"/>
        <v>0.1</v>
      </c>
      <c r="AB19">
        <f t="shared" si="13"/>
        <v>1E-3</v>
      </c>
      <c r="AC19">
        <f t="shared" si="5"/>
        <v>0.1</v>
      </c>
      <c r="AD19">
        <f t="shared" si="14"/>
        <v>0.31</v>
      </c>
      <c r="AE19">
        <f t="shared" si="15"/>
        <v>1E-3</v>
      </c>
      <c r="AF19">
        <f t="shared" si="6"/>
        <v>0.31</v>
      </c>
      <c r="AG19" s="56">
        <f t="shared" si="16"/>
        <v>0</v>
      </c>
      <c r="AH19">
        <f t="shared" si="7"/>
        <v>0</v>
      </c>
      <c r="AI19">
        <f t="shared" si="8"/>
        <v>0</v>
      </c>
      <c r="AJ19">
        <f t="shared" si="17"/>
        <v>0</v>
      </c>
      <c r="AK19">
        <f t="shared" si="9"/>
        <v>2</v>
      </c>
      <c r="AL19" t="str">
        <f t="shared" si="10"/>
        <v>INF</v>
      </c>
      <c r="AM19">
        <f t="shared" ca="1" si="18"/>
        <v>0</v>
      </c>
      <c r="AN19" t="str">
        <f t="shared" si="11"/>
        <v/>
      </c>
      <c r="AO19" s="3" t="s">
        <v>18</v>
      </c>
      <c r="AP19" s="4" t="s">
        <v>4</v>
      </c>
      <c r="AQ19">
        <v>550</v>
      </c>
      <c r="AR19">
        <v>1</v>
      </c>
      <c r="AS19">
        <v>99</v>
      </c>
      <c r="AT19">
        <v>0</v>
      </c>
      <c r="AU19" s="10" t="s">
        <v>43</v>
      </c>
      <c r="AV19" s="10" t="s">
        <v>43</v>
      </c>
      <c r="AW19" s="11" t="s">
        <v>27</v>
      </c>
      <c r="AX19" s="11" t="s">
        <v>27</v>
      </c>
      <c r="AY19" s="3" t="s">
        <v>137</v>
      </c>
      <c r="AZ19" s="11" t="s">
        <v>159</v>
      </c>
      <c r="BA19" s="5">
        <v>9</v>
      </c>
      <c r="BB19">
        <v>1000</v>
      </c>
      <c r="BC19" t="s">
        <v>129</v>
      </c>
      <c r="BD19">
        <v>0</v>
      </c>
      <c r="BE19">
        <v>0</v>
      </c>
      <c r="BM19" t="s">
        <v>183</v>
      </c>
    </row>
    <row r="20" spans="2:67" ht="17" thickBot="1">
      <c r="B20" s="39"/>
      <c r="C20" s="50"/>
      <c r="D20" s="81">
        <f t="shared" si="19"/>
        <v>10</v>
      </c>
      <c r="E20" s="38" t="s">
        <v>52</v>
      </c>
      <c r="F20">
        <v>0.1</v>
      </c>
      <c r="G20" s="40" t="s">
        <v>246</v>
      </c>
      <c r="H20">
        <v>0.31</v>
      </c>
      <c r="I20" s="63"/>
      <c r="J20" s="79"/>
      <c r="K20"/>
      <c r="L20" s="53" t="s">
        <v>28</v>
      </c>
      <c r="M20" s="69" t="s">
        <v>21</v>
      </c>
      <c r="N20" s="30" t="s">
        <v>115</v>
      </c>
      <c r="P20" s="5"/>
      <c r="V20">
        <f t="shared" si="0"/>
        <v>2</v>
      </c>
      <c r="W20" t="str">
        <f t="shared" si="1"/>
        <v>RAT</v>
      </c>
      <c r="X20">
        <f t="shared" si="20"/>
        <v>5</v>
      </c>
      <c r="Y20" t="str">
        <f t="shared" si="3"/>
        <v>UM</v>
      </c>
      <c r="Z20">
        <f t="shared" si="4"/>
        <v>350</v>
      </c>
      <c r="AA20">
        <f t="shared" si="12"/>
        <v>0.1</v>
      </c>
      <c r="AB20">
        <f t="shared" si="13"/>
        <v>1E-3</v>
      </c>
      <c r="AC20">
        <f t="shared" si="5"/>
        <v>0.1</v>
      </c>
      <c r="AD20">
        <f t="shared" si="14"/>
        <v>0.31</v>
      </c>
      <c r="AE20">
        <f t="shared" si="15"/>
        <v>1E-3</v>
      </c>
      <c r="AF20">
        <f t="shared" si="6"/>
        <v>0.31</v>
      </c>
      <c r="AG20" s="56">
        <f t="shared" si="16"/>
        <v>0</v>
      </c>
      <c r="AH20">
        <f t="shared" si="7"/>
        <v>0</v>
      </c>
      <c r="AI20">
        <f t="shared" si="8"/>
        <v>0</v>
      </c>
      <c r="AJ20">
        <f t="shared" si="17"/>
        <v>0</v>
      </c>
      <c r="AK20">
        <f t="shared" si="9"/>
        <v>2</v>
      </c>
      <c r="AL20" t="str">
        <f t="shared" si="10"/>
        <v>INF</v>
      </c>
      <c r="AM20">
        <f t="shared" ca="1" si="18"/>
        <v>0</v>
      </c>
      <c r="AN20" t="str">
        <f t="shared" si="11"/>
        <v/>
      </c>
      <c r="AO20" s="3" t="s">
        <v>17</v>
      </c>
      <c r="AP20" s="4" t="s">
        <v>10</v>
      </c>
      <c r="AQ20">
        <v>900</v>
      </c>
      <c r="AR20">
        <v>-1</v>
      </c>
      <c r="AS20">
        <v>-1</v>
      </c>
      <c r="AT20">
        <v>0</v>
      </c>
      <c r="AU20" s="4" t="s">
        <v>241</v>
      </c>
      <c r="AV20" s="124" t="s">
        <v>243</v>
      </c>
      <c r="AW20" s="11" t="s">
        <v>26</v>
      </c>
      <c r="AX20" s="85" t="s">
        <v>201</v>
      </c>
      <c r="AY20" s="3" t="s">
        <v>134</v>
      </c>
      <c r="AZ20" s="11" t="s">
        <v>160</v>
      </c>
      <c r="BA20" s="5">
        <v>10</v>
      </c>
      <c r="BM20" t="s">
        <v>104</v>
      </c>
    </row>
    <row r="21" spans="2:67" ht="15" thickBot="1">
      <c r="B21" s="39"/>
      <c r="C21" s="50"/>
      <c r="D21" s="81">
        <f t="shared" si="19"/>
        <v>11</v>
      </c>
      <c r="E21" s="38" t="s">
        <v>52</v>
      </c>
      <c r="F21">
        <v>0.1</v>
      </c>
      <c r="G21" s="83" t="s">
        <v>246</v>
      </c>
      <c r="H21">
        <v>0.27</v>
      </c>
      <c r="I21" s="63"/>
      <c r="J21" s="79"/>
      <c r="K21"/>
      <c r="L21" s="53" t="s">
        <v>28</v>
      </c>
      <c r="M21" s="69" t="s">
        <v>21</v>
      </c>
      <c r="N21" s="3" t="s">
        <v>148</v>
      </c>
      <c r="O21" s="135" t="s">
        <v>56</v>
      </c>
      <c r="P21" s="136"/>
      <c r="V21">
        <f t="shared" si="0"/>
        <v>2</v>
      </c>
      <c r="W21" t="str">
        <f t="shared" si="1"/>
        <v>RAT</v>
      </c>
      <c r="X21">
        <f t="shared" si="20"/>
        <v>5</v>
      </c>
      <c r="Y21" t="str">
        <f t="shared" si="3"/>
        <v>UM</v>
      </c>
      <c r="Z21">
        <f t="shared" si="4"/>
        <v>350</v>
      </c>
      <c r="AA21">
        <f t="shared" si="12"/>
        <v>0.1</v>
      </c>
      <c r="AB21">
        <f t="shared" si="13"/>
        <v>1E-3</v>
      </c>
      <c r="AC21">
        <f t="shared" si="5"/>
        <v>0.1</v>
      </c>
      <c r="AD21">
        <f t="shared" si="14"/>
        <v>0.27</v>
      </c>
      <c r="AE21">
        <f t="shared" si="15"/>
        <v>1E-3</v>
      </c>
      <c r="AF21">
        <f t="shared" si="6"/>
        <v>0.27</v>
      </c>
      <c r="AG21" s="56">
        <f t="shared" si="16"/>
        <v>0</v>
      </c>
      <c r="AH21">
        <f t="shared" si="7"/>
        <v>0</v>
      </c>
      <c r="AI21">
        <f t="shared" si="8"/>
        <v>0</v>
      </c>
      <c r="AJ21">
        <f t="shared" si="17"/>
        <v>0</v>
      </c>
      <c r="AK21">
        <f t="shared" si="9"/>
        <v>2</v>
      </c>
      <c r="AL21" t="str">
        <f t="shared" si="10"/>
        <v>INF</v>
      </c>
      <c r="AM21">
        <f t="shared" ca="1" si="18"/>
        <v>0</v>
      </c>
      <c r="AN21" t="str">
        <f t="shared" si="11"/>
        <v/>
      </c>
      <c r="AO21" s="3" t="s">
        <v>222</v>
      </c>
      <c r="AP21" s="4" t="s">
        <v>12</v>
      </c>
      <c r="AQ21">
        <v>400</v>
      </c>
      <c r="AR21">
        <v>1</v>
      </c>
      <c r="AS21">
        <f>Max_Phase</f>
        <v>251</v>
      </c>
      <c r="AT21">
        <v>0</v>
      </c>
      <c r="AU21" s="10" t="s">
        <v>242</v>
      </c>
      <c r="AV21" s="10" t="s">
        <v>242</v>
      </c>
      <c r="AW21" s="11" t="s">
        <v>27</v>
      </c>
      <c r="AX21" s="11" t="s">
        <v>27</v>
      </c>
      <c r="AY21" s="3" t="s">
        <v>135</v>
      </c>
      <c r="AZ21" s="11" t="s">
        <v>161</v>
      </c>
      <c r="BA21" s="5">
        <v>11</v>
      </c>
      <c r="BM21" t="s">
        <v>184</v>
      </c>
    </row>
    <row r="22" spans="2:67" ht="15" thickBot="1">
      <c r="B22" s="39"/>
      <c r="C22" s="50"/>
      <c r="D22" s="81">
        <f t="shared" si="19"/>
        <v>12</v>
      </c>
      <c r="E22" s="38" t="s">
        <v>52</v>
      </c>
      <c r="F22">
        <v>0.1</v>
      </c>
      <c r="G22" s="40" t="s">
        <v>246</v>
      </c>
      <c r="H22">
        <v>0.27</v>
      </c>
      <c r="I22" s="63"/>
      <c r="J22" s="79"/>
      <c r="K22"/>
      <c r="L22" s="53" t="s">
        <v>28</v>
      </c>
      <c r="M22" s="58" t="s">
        <v>21</v>
      </c>
      <c r="N22" s="3" t="s">
        <v>90</v>
      </c>
      <c r="O22" s="46" t="s">
        <v>116</v>
      </c>
      <c r="P22" s="5"/>
      <c r="V22">
        <f t="shared" si="0"/>
        <v>2</v>
      </c>
      <c r="W22" t="str">
        <f t="shared" si="1"/>
        <v>RAT</v>
      </c>
      <c r="X22">
        <f t="shared" si="20"/>
        <v>5</v>
      </c>
      <c r="Y22" t="str">
        <f t="shared" si="3"/>
        <v>UM</v>
      </c>
      <c r="Z22">
        <f t="shared" si="4"/>
        <v>350</v>
      </c>
      <c r="AA22">
        <f t="shared" si="12"/>
        <v>0.1</v>
      </c>
      <c r="AB22">
        <f t="shared" si="13"/>
        <v>1E-3</v>
      </c>
      <c r="AC22">
        <f t="shared" si="5"/>
        <v>0.1</v>
      </c>
      <c r="AD22">
        <f t="shared" si="14"/>
        <v>0.27</v>
      </c>
      <c r="AE22">
        <f t="shared" si="15"/>
        <v>1E-3</v>
      </c>
      <c r="AF22">
        <f t="shared" si="6"/>
        <v>0.27</v>
      </c>
      <c r="AG22" s="56">
        <f t="shared" si="16"/>
        <v>0</v>
      </c>
      <c r="AH22">
        <f t="shared" si="7"/>
        <v>0</v>
      </c>
      <c r="AI22">
        <f t="shared" si="8"/>
        <v>0</v>
      </c>
      <c r="AJ22">
        <f t="shared" si="17"/>
        <v>0</v>
      </c>
      <c r="AK22">
        <f t="shared" si="9"/>
        <v>2</v>
      </c>
      <c r="AL22" t="str">
        <f t="shared" si="10"/>
        <v>INF</v>
      </c>
      <c r="AM22">
        <f t="shared" ca="1" si="18"/>
        <v>0</v>
      </c>
      <c r="AN22" t="str">
        <f t="shared" si="11"/>
        <v/>
      </c>
      <c r="AO22" s="23" t="s">
        <v>223</v>
      </c>
      <c r="AP22" s="11" t="s">
        <v>59</v>
      </c>
      <c r="AQ22">
        <v>400</v>
      </c>
      <c r="AR22">
        <v>1</v>
      </c>
      <c r="AS22">
        <f>Max_Phase</f>
        <v>251</v>
      </c>
      <c r="AT22">
        <v>0</v>
      </c>
      <c r="AX22" s="5"/>
      <c r="AY22" s="3" t="s">
        <v>163</v>
      </c>
      <c r="AZ22" s="59" t="s">
        <v>162</v>
      </c>
      <c r="BA22" s="5">
        <v>12</v>
      </c>
    </row>
    <row r="23" spans="2:67" ht="15" thickBot="1">
      <c r="B23" s="39"/>
      <c r="C23" s="50"/>
      <c r="D23" s="81">
        <f t="shared" si="19"/>
        <v>13</v>
      </c>
      <c r="E23" s="38" t="s">
        <v>52</v>
      </c>
      <c r="F23">
        <v>0.1</v>
      </c>
      <c r="G23" s="40" t="s">
        <v>246</v>
      </c>
      <c r="H23">
        <v>0.27</v>
      </c>
      <c r="I23" s="63"/>
      <c r="J23" s="79"/>
      <c r="K23"/>
      <c r="L23" s="53" t="s">
        <v>28</v>
      </c>
      <c r="M23" s="58" t="s">
        <v>21</v>
      </c>
      <c r="N23" s="3" t="s">
        <v>112</v>
      </c>
      <c r="O23" s="46" t="s">
        <v>116</v>
      </c>
      <c r="P23" s="5"/>
      <c r="V23">
        <f t="shared" si="0"/>
        <v>2</v>
      </c>
      <c r="W23" t="str">
        <f t="shared" si="1"/>
        <v>RAT</v>
      </c>
      <c r="X23">
        <f t="shared" si="20"/>
        <v>5</v>
      </c>
      <c r="Y23" t="str">
        <f t="shared" si="3"/>
        <v>UM</v>
      </c>
      <c r="Z23">
        <f t="shared" si="4"/>
        <v>350</v>
      </c>
      <c r="AA23">
        <f t="shared" si="12"/>
        <v>0.1</v>
      </c>
      <c r="AB23">
        <f t="shared" si="13"/>
        <v>1E-3</v>
      </c>
      <c r="AC23">
        <f t="shared" si="5"/>
        <v>0.1</v>
      </c>
      <c r="AD23">
        <f t="shared" si="14"/>
        <v>0.27</v>
      </c>
      <c r="AE23">
        <f t="shared" si="15"/>
        <v>1E-3</v>
      </c>
      <c r="AF23">
        <f t="shared" si="6"/>
        <v>0.27</v>
      </c>
      <c r="AG23" s="56">
        <f t="shared" si="16"/>
        <v>0</v>
      </c>
      <c r="AH23">
        <f t="shared" si="7"/>
        <v>0</v>
      </c>
      <c r="AI23">
        <f t="shared" si="8"/>
        <v>0</v>
      </c>
      <c r="AJ23">
        <f t="shared" si="17"/>
        <v>0</v>
      </c>
      <c r="AK23">
        <f t="shared" si="9"/>
        <v>2</v>
      </c>
      <c r="AL23" t="str">
        <f t="shared" si="10"/>
        <v>INF</v>
      </c>
      <c r="AM23">
        <f t="shared" ca="1" si="18"/>
        <v>0</v>
      </c>
      <c r="AN23" t="str">
        <f t="shared" si="11"/>
        <v/>
      </c>
      <c r="AO23" s="3" t="s">
        <v>19</v>
      </c>
      <c r="AP23" s="4" t="s">
        <v>13</v>
      </c>
      <c r="AQ23">
        <v>900</v>
      </c>
      <c r="AR23">
        <v>-1</v>
      </c>
      <c r="AS23">
        <v>-1</v>
      </c>
      <c r="AT23">
        <v>0</v>
      </c>
      <c r="AU23" s="12" t="s">
        <v>33</v>
      </c>
      <c r="AW23">
        <v>1</v>
      </c>
      <c r="AX23" s="5"/>
      <c r="AY23" s="3"/>
      <c r="AZ23" s="4"/>
      <c r="BA23" s="5"/>
    </row>
    <row r="24" spans="2:67" ht="15" thickBot="1">
      <c r="B24" s="39"/>
      <c r="C24" s="50"/>
      <c r="D24" s="81">
        <f t="shared" si="19"/>
        <v>14</v>
      </c>
      <c r="E24" s="38" t="s">
        <v>52</v>
      </c>
      <c r="F24">
        <v>0.1</v>
      </c>
      <c r="G24" s="40" t="s">
        <v>246</v>
      </c>
      <c r="H24">
        <v>0.27</v>
      </c>
      <c r="I24" s="63"/>
      <c r="J24" s="79"/>
      <c r="K24"/>
      <c r="L24" s="53" t="s">
        <v>28</v>
      </c>
      <c r="M24" s="58" t="s">
        <v>21</v>
      </c>
      <c r="N24" s="3" t="s">
        <v>114</v>
      </c>
      <c r="O24" s="46" t="s">
        <v>116</v>
      </c>
      <c r="P24" s="5"/>
      <c r="V24">
        <f t="shared" si="0"/>
        <v>2</v>
      </c>
      <c r="W24" t="str">
        <f t="shared" si="1"/>
        <v>RAT</v>
      </c>
      <c r="X24">
        <f t="shared" si="20"/>
        <v>5</v>
      </c>
      <c r="Y24" t="str">
        <f t="shared" si="3"/>
        <v>UM</v>
      </c>
      <c r="Z24">
        <f t="shared" si="4"/>
        <v>350</v>
      </c>
      <c r="AA24">
        <f t="shared" si="12"/>
        <v>0.1</v>
      </c>
      <c r="AB24">
        <f t="shared" si="13"/>
        <v>1E-3</v>
      </c>
      <c r="AC24">
        <f t="shared" si="5"/>
        <v>0.1</v>
      </c>
      <c r="AD24">
        <f t="shared" si="14"/>
        <v>0.27</v>
      </c>
      <c r="AE24">
        <f t="shared" si="15"/>
        <v>1E-3</v>
      </c>
      <c r="AF24">
        <f t="shared" si="6"/>
        <v>0.27</v>
      </c>
      <c r="AG24" s="56">
        <f t="shared" si="16"/>
        <v>0</v>
      </c>
      <c r="AH24">
        <f t="shared" si="7"/>
        <v>0</v>
      </c>
      <c r="AI24">
        <f t="shared" si="8"/>
        <v>0</v>
      </c>
      <c r="AJ24">
        <f t="shared" si="17"/>
        <v>0</v>
      </c>
      <c r="AK24">
        <f t="shared" si="9"/>
        <v>2</v>
      </c>
      <c r="AL24" t="str">
        <f t="shared" si="10"/>
        <v>INF</v>
      </c>
      <c r="AM24">
        <f t="shared" ca="1" si="18"/>
        <v>0</v>
      </c>
      <c r="AN24" t="str">
        <f t="shared" si="11"/>
        <v/>
      </c>
      <c r="AO24" s="23" t="s">
        <v>76</v>
      </c>
      <c r="AP24" s="11" t="s">
        <v>55</v>
      </c>
      <c r="AQ24">
        <v>800</v>
      </c>
      <c r="AR24">
        <v>0</v>
      </c>
      <c r="AS24">
        <v>12</v>
      </c>
      <c r="AT24">
        <v>0</v>
      </c>
      <c r="AU24" t="str">
        <f t="array" ref="AU24:AU29">INDEX(AU16:AV21,0,AT38)</f>
        <v>mL/hr</v>
      </c>
      <c r="AV24" t="str">
        <f t="array" ref="AV24:AV29">INDEX(AW16:AX21,0,AT38)</f>
        <v>MH</v>
      </c>
      <c r="AW24" s="4">
        <v>1</v>
      </c>
      <c r="AX24" s="5"/>
      <c r="AY24" s="3"/>
      <c r="AZ24" s="4"/>
      <c r="BA24" s="5"/>
    </row>
    <row r="25" spans="2:67" ht="15" thickBot="1">
      <c r="B25" s="39"/>
      <c r="C25" s="50"/>
      <c r="D25" s="81">
        <f t="shared" si="19"/>
        <v>15</v>
      </c>
      <c r="E25" s="38" t="s">
        <v>52</v>
      </c>
      <c r="F25">
        <v>0.1</v>
      </c>
      <c r="G25" s="40" t="s">
        <v>246</v>
      </c>
      <c r="H25">
        <v>0.27</v>
      </c>
      <c r="I25" s="63"/>
      <c r="J25" s="79"/>
      <c r="K25"/>
      <c r="L25" s="53" t="s">
        <v>28</v>
      </c>
      <c r="M25" s="58" t="s">
        <v>21</v>
      </c>
      <c r="N25" s="23" t="s">
        <v>173</v>
      </c>
      <c r="O25" s="120"/>
      <c r="P25" s="122" t="s">
        <v>240</v>
      </c>
      <c r="U25" s="4" t="str">
        <f>INDEX(AZ9:AZ21,MATCH(O21,trigger,0))</f>
        <v>FT</v>
      </c>
      <c r="V25">
        <f t="shared" si="0"/>
        <v>2</v>
      </c>
      <c r="W25" t="str">
        <f t="shared" si="1"/>
        <v>RAT</v>
      </c>
      <c r="X25">
        <f t="shared" si="20"/>
        <v>5</v>
      </c>
      <c r="Y25" t="str">
        <f t="shared" si="3"/>
        <v>UM</v>
      </c>
      <c r="Z25">
        <f t="shared" si="4"/>
        <v>350</v>
      </c>
      <c r="AA25">
        <f t="shared" si="12"/>
        <v>0.1</v>
      </c>
      <c r="AB25">
        <f t="shared" si="13"/>
        <v>1E-3</v>
      </c>
      <c r="AC25">
        <f t="shared" si="5"/>
        <v>0.1</v>
      </c>
      <c r="AD25">
        <f t="shared" si="14"/>
        <v>0.27</v>
      </c>
      <c r="AE25">
        <f t="shared" si="15"/>
        <v>1E-3</v>
      </c>
      <c r="AF25">
        <f t="shared" si="6"/>
        <v>0.27</v>
      </c>
      <c r="AG25" s="56">
        <f t="shared" si="16"/>
        <v>0</v>
      </c>
      <c r="AH25">
        <f t="shared" si="7"/>
        <v>0</v>
      </c>
      <c r="AI25">
        <f t="shared" si="8"/>
        <v>0</v>
      </c>
      <c r="AJ25">
        <f t="shared" si="17"/>
        <v>0</v>
      </c>
      <c r="AK25">
        <f t="shared" si="9"/>
        <v>2</v>
      </c>
      <c r="AL25" t="str">
        <f t="shared" si="10"/>
        <v>INF</v>
      </c>
      <c r="AM25">
        <f t="shared" ca="1" si="18"/>
        <v>0</v>
      </c>
      <c r="AN25" t="str">
        <f t="shared" si="11"/>
        <v/>
      </c>
      <c r="AO25" s="3" t="s">
        <v>224</v>
      </c>
      <c r="AP25" s="4" t="s">
        <v>11</v>
      </c>
      <c r="AQ25">
        <v>400</v>
      </c>
      <c r="AR25">
        <v>1</v>
      </c>
      <c r="AS25">
        <f>Max_Phase</f>
        <v>251</v>
      </c>
      <c r="AT25">
        <v>0</v>
      </c>
      <c r="AU25" t="str">
        <v>μL/hr</v>
      </c>
      <c r="AV25" s="4" t="str">
        <v>UH</v>
      </c>
      <c r="AW25" s="4">
        <v>1</v>
      </c>
      <c r="AX25" s="5"/>
      <c r="AZ25" s="4"/>
      <c r="BA25" s="5"/>
    </row>
    <row r="26" spans="2:67" ht="15" thickBot="1">
      <c r="B26" s="39"/>
      <c r="C26" s="50"/>
      <c r="D26" s="81">
        <f t="shared" si="19"/>
        <v>16</v>
      </c>
      <c r="E26" s="38" t="s">
        <v>52</v>
      </c>
      <c r="F26">
        <v>0.1</v>
      </c>
      <c r="G26" s="40" t="s">
        <v>246</v>
      </c>
      <c r="H26">
        <v>0.27</v>
      </c>
      <c r="I26" s="63"/>
      <c r="J26" s="79"/>
      <c r="K26"/>
      <c r="L26" s="53" t="s">
        <v>28</v>
      </c>
      <c r="M26" s="58" t="s">
        <v>21</v>
      </c>
      <c r="N26" s="3"/>
      <c r="O26" s="120"/>
      <c r="P26" s="122" t="s">
        <v>240</v>
      </c>
      <c r="V26">
        <f t="shared" si="0"/>
        <v>2</v>
      </c>
      <c r="W26" t="str">
        <f t="shared" si="1"/>
        <v>RAT</v>
      </c>
      <c r="X26">
        <f t="shared" si="20"/>
        <v>5</v>
      </c>
      <c r="Y26" t="str">
        <f t="shared" si="3"/>
        <v>UM</v>
      </c>
      <c r="Z26">
        <f t="shared" si="4"/>
        <v>350</v>
      </c>
      <c r="AA26">
        <f t="shared" si="12"/>
        <v>0.1</v>
      </c>
      <c r="AB26">
        <f t="shared" si="13"/>
        <v>1E-3</v>
      </c>
      <c r="AC26">
        <f t="shared" si="5"/>
        <v>0.1</v>
      </c>
      <c r="AD26">
        <f t="shared" si="14"/>
        <v>0.27</v>
      </c>
      <c r="AE26">
        <f t="shared" si="15"/>
        <v>1E-3</v>
      </c>
      <c r="AF26">
        <f t="shared" si="6"/>
        <v>0.27</v>
      </c>
      <c r="AG26" s="56">
        <f t="shared" si="16"/>
        <v>0</v>
      </c>
      <c r="AH26">
        <f t="shared" si="7"/>
        <v>0</v>
      </c>
      <c r="AI26">
        <f t="shared" si="8"/>
        <v>0</v>
      </c>
      <c r="AJ26">
        <f t="shared" si="17"/>
        <v>0</v>
      </c>
      <c r="AK26">
        <f t="shared" si="9"/>
        <v>2</v>
      </c>
      <c r="AL26" t="str">
        <f t="shared" si="10"/>
        <v>INF</v>
      </c>
      <c r="AM26">
        <f t="shared" ca="1" si="18"/>
        <v>0</v>
      </c>
      <c r="AN26" t="str">
        <f t="shared" si="11"/>
        <v/>
      </c>
      <c r="AO26" s="119" t="s">
        <v>238</v>
      </c>
      <c r="AP26" s="4" t="s">
        <v>15</v>
      </c>
      <c r="AQ26">
        <v>600</v>
      </c>
      <c r="AR26">
        <v>0</v>
      </c>
      <c r="AS26">
        <v>1</v>
      </c>
      <c r="AT26">
        <v>0</v>
      </c>
      <c r="AU26" t="str">
        <v>mL/min</v>
      </c>
      <c r="AV26" s="4" t="str">
        <v>MM</v>
      </c>
      <c r="AW26" s="11">
        <v>1</v>
      </c>
      <c r="AX26" s="5"/>
      <c r="AZ26" s="4"/>
      <c r="BA26" s="5"/>
    </row>
    <row r="27" spans="2:67" ht="19" thickBot="1">
      <c r="B27" s="39"/>
      <c r="C27" s="50"/>
      <c r="D27" s="81">
        <f t="shared" si="19"/>
        <v>17</v>
      </c>
      <c r="E27" s="38" t="s">
        <v>52</v>
      </c>
      <c r="F27">
        <v>0.1</v>
      </c>
      <c r="G27" s="40" t="s">
        <v>246</v>
      </c>
      <c r="H27">
        <v>0.27</v>
      </c>
      <c r="I27" s="63"/>
      <c r="J27" s="79"/>
      <c r="K27"/>
      <c r="L27" s="53" t="s">
        <v>28</v>
      </c>
      <c r="M27" s="58" t="s">
        <v>21</v>
      </c>
      <c r="N27" s="96"/>
      <c r="O27" s="121"/>
      <c r="P27" s="123" t="s">
        <v>240</v>
      </c>
      <c r="V27">
        <f t="shared" si="0"/>
        <v>2</v>
      </c>
      <c r="W27" t="str">
        <f t="shared" si="1"/>
        <v>RAT</v>
      </c>
      <c r="X27">
        <f t="shared" si="20"/>
        <v>5</v>
      </c>
      <c r="Y27" t="str">
        <f t="shared" si="3"/>
        <v>UM</v>
      </c>
      <c r="Z27">
        <f t="shared" si="4"/>
        <v>350</v>
      </c>
      <c r="AA27">
        <f t="shared" si="12"/>
        <v>0.1</v>
      </c>
      <c r="AB27">
        <f t="shared" si="13"/>
        <v>1E-3</v>
      </c>
      <c r="AC27">
        <f t="shared" si="5"/>
        <v>0.1</v>
      </c>
      <c r="AD27">
        <f t="shared" si="14"/>
        <v>0.27</v>
      </c>
      <c r="AE27">
        <f t="shared" si="15"/>
        <v>1E-3</v>
      </c>
      <c r="AF27">
        <f t="shared" si="6"/>
        <v>0.27</v>
      </c>
      <c r="AG27" s="56">
        <f t="shared" si="16"/>
        <v>0</v>
      </c>
      <c r="AH27">
        <f t="shared" si="7"/>
        <v>0</v>
      </c>
      <c r="AI27">
        <f t="shared" si="8"/>
        <v>0</v>
      </c>
      <c r="AJ27">
        <f t="shared" si="17"/>
        <v>0</v>
      </c>
      <c r="AK27">
        <f t="shared" si="9"/>
        <v>2</v>
      </c>
      <c r="AL27" t="str">
        <f t="shared" si="10"/>
        <v>INF</v>
      </c>
      <c r="AM27">
        <f t="shared" ca="1" si="18"/>
        <v>0</v>
      </c>
      <c r="AN27" t="str">
        <f t="shared" si="11"/>
        <v/>
      </c>
      <c r="AO27" s="3" t="s">
        <v>20</v>
      </c>
      <c r="AP27" s="4" t="s">
        <v>14</v>
      </c>
      <c r="AQ27">
        <v>900</v>
      </c>
      <c r="AR27">
        <v>-1</v>
      </c>
      <c r="AS27">
        <v>-1</v>
      </c>
      <c r="AT27">
        <v>0</v>
      </c>
      <c r="AU27" t="str">
        <v>μL/min</v>
      </c>
      <c r="AV27" s="4" t="str">
        <v>UM</v>
      </c>
      <c r="AW27" s="11">
        <v>1</v>
      </c>
      <c r="AX27" s="5"/>
      <c r="AY27" s="3"/>
      <c r="AZ27" s="4"/>
      <c r="BA27" s="5"/>
      <c r="BG27">
        <v>4.6989999999999998</v>
      </c>
      <c r="BH27">
        <v>5.74</v>
      </c>
      <c r="BI27">
        <v>4.7</v>
      </c>
      <c r="BJ27">
        <v>4.6900000000000004</v>
      </c>
      <c r="BK27">
        <v>6.7</v>
      </c>
      <c r="BL27">
        <v>0.10300000000000001</v>
      </c>
      <c r="BM27">
        <v>0.1</v>
      </c>
      <c r="BN27">
        <v>8.91</v>
      </c>
      <c r="BO27">
        <v>9.5380000000000003</v>
      </c>
    </row>
    <row r="28" spans="2:67" ht="21" thickTop="1" thickBot="1">
      <c r="B28" s="39"/>
      <c r="C28" s="50"/>
      <c r="D28" s="81">
        <f t="shared" si="19"/>
        <v>18</v>
      </c>
      <c r="E28" s="38" t="s">
        <v>52</v>
      </c>
      <c r="F28">
        <v>0.11</v>
      </c>
      <c r="G28" s="40" t="s">
        <v>246</v>
      </c>
      <c r="H28">
        <v>0.3</v>
      </c>
      <c r="I28" s="63"/>
      <c r="J28" s="79"/>
      <c r="K28"/>
      <c r="L28" s="53" t="s">
        <v>28</v>
      </c>
      <c r="M28" s="58" t="s">
        <v>21</v>
      </c>
      <c r="N28" s="29" t="s">
        <v>164</v>
      </c>
      <c r="O28" s="97"/>
      <c r="P28" s="98"/>
      <c r="V28">
        <f t="shared" si="0"/>
        <v>2</v>
      </c>
      <c r="W28" t="str">
        <f t="shared" si="1"/>
        <v>RAT</v>
      </c>
      <c r="X28">
        <f t="shared" si="20"/>
        <v>5</v>
      </c>
      <c r="Y28" t="str">
        <f t="shared" si="3"/>
        <v>UM</v>
      </c>
      <c r="Z28">
        <f t="shared" si="4"/>
        <v>350</v>
      </c>
      <c r="AA28">
        <f t="shared" si="12"/>
        <v>0.11</v>
      </c>
      <c r="AB28">
        <f t="shared" si="13"/>
        <v>1E-3</v>
      </c>
      <c r="AC28">
        <f t="shared" si="5"/>
        <v>0.11</v>
      </c>
      <c r="AD28">
        <f t="shared" si="14"/>
        <v>0.3</v>
      </c>
      <c r="AE28">
        <f t="shared" si="15"/>
        <v>1E-3</v>
      </c>
      <c r="AF28">
        <f t="shared" si="6"/>
        <v>0.3</v>
      </c>
      <c r="AG28" s="56">
        <f t="shared" si="16"/>
        <v>0</v>
      </c>
      <c r="AH28">
        <f t="shared" si="7"/>
        <v>0</v>
      </c>
      <c r="AI28">
        <f t="shared" si="8"/>
        <v>0</v>
      </c>
      <c r="AJ28">
        <f t="shared" si="17"/>
        <v>0</v>
      </c>
      <c r="AK28">
        <f t="shared" si="9"/>
        <v>2</v>
      </c>
      <c r="AL28" t="str">
        <f t="shared" si="10"/>
        <v>INF</v>
      </c>
      <c r="AM28">
        <f t="shared" ca="1" si="18"/>
        <v>0</v>
      </c>
      <c r="AN28" t="str">
        <f t="shared" si="11"/>
        <v/>
      </c>
      <c r="AO28" s="3" t="s">
        <v>60</v>
      </c>
      <c r="AP28" s="11" t="s">
        <v>61</v>
      </c>
      <c r="AQ28">
        <v>900</v>
      </c>
      <c r="AR28">
        <v>-1</v>
      </c>
      <c r="AS28">
        <v>-1</v>
      </c>
      <c r="AT28">
        <v>0</v>
      </c>
      <c r="AU28" t="str">
        <v>mL/sec</v>
      </c>
      <c r="AV28" s="4" t="str">
        <v>MM</v>
      </c>
      <c r="AW28" s="11">
        <v>60</v>
      </c>
      <c r="AX28" s="5"/>
      <c r="AY28" s="3"/>
      <c r="AZ28" s="4"/>
      <c r="BA28" s="5"/>
      <c r="BG28">
        <v>8.5850000000000009</v>
      </c>
      <c r="BH28">
        <v>8.9410000000000007</v>
      </c>
      <c r="BI28">
        <v>8.9499999999999993</v>
      </c>
      <c r="BJ28">
        <v>9.65</v>
      </c>
      <c r="BK28">
        <v>8.91</v>
      </c>
      <c r="BL28">
        <v>0.14599999999999999</v>
      </c>
      <c r="BM28">
        <v>0.15</v>
      </c>
      <c r="BN28">
        <v>8.91</v>
      </c>
      <c r="BO28">
        <v>9.5380000000000003</v>
      </c>
    </row>
    <row r="29" spans="2:67" ht="20" thickTop="1" thickBot="1">
      <c r="B29" s="39"/>
      <c r="C29" s="50"/>
      <c r="D29" s="81">
        <f t="shared" si="19"/>
        <v>19</v>
      </c>
      <c r="E29" s="38" t="s">
        <v>52</v>
      </c>
      <c r="F29">
        <v>0.21</v>
      </c>
      <c r="G29" s="40" t="s">
        <v>246</v>
      </c>
      <c r="H29">
        <v>0.56999999999999995</v>
      </c>
      <c r="I29" s="63"/>
      <c r="J29" s="79"/>
      <c r="K29"/>
      <c r="L29" s="53" t="s">
        <v>28</v>
      </c>
      <c r="M29" s="58" t="s">
        <v>21</v>
      </c>
      <c r="N29" s="70" t="s">
        <v>211</v>
      </c>
      <c r="O29" s="71"/>
      <c r="P29" s="72"/>
      <c r="V29">
        <f t="shared" si="0"/>
        <v>2</v>
      </c>
      <c r="W29" t="str">
        <f t="shared" si="1"/>
        <v>RAT</v>
      </c>
      <c r="X29">
        <f t="shared" si="20"/>
        <v>5</v>
      </c>
      <c r="Y29" t="str">
        <f t="shared" si="3"/>
        <v>UM</v>
      </c>
      <c r="Z29">
        <f t="shared" si="4"/>
        <v>350</v>
      </c>
      <c r="AA29">
        <f t="shared" si="12"/>
        <v>0.21</v>
      </c>
      <c r="AB29">
        <f t="shared" si="13"/>
        <v>1E-3</v>
      </c>
      <c r="AC29">
        <f t="shared" si="5"/>
        <v>0.21</v>
      </c>
      <c r="AD29">
        <f t="shared" si="14"/>
        <v>0.57000000000000006</v>
      </c>
      <c r="AE29">
        <f t="shared" si="15"/>
        <v>1E-3</v>
      </c>
      <c r="AF29">
        <f t="shared" si="6"/>
        <v>0.56999999999999995</v>
      </c>
      <c r="AG29" s="56">
        <f t="shared" si="16"/>
        <v>0</v>
      </c>
      <c r="AH29">
        <f t="shared" si="7"/>
        <v>0</v>
      </c>
      <c r="AI29">
        <f t="shared" si="8"/>
        <v>0</v>
      </c>
      <c r="AJ29">
        <f t="shared" si="17"/>
        <v>0</v>
      </c>
      <c r="AK29">
        <f t="shared" si="9"/>
        <v>2</v>
      </c>
      <c r="AL29" t="str">
        <f t="shared" si="10"/>
        <v>INF</v>
      </c>
      <c r="AM29">
        <f t="shared" ca="1" si="18"/>
        <v>0</v>
      </c>
      <c r="AN29" t="str">
        <f t="shared" si="11"/>
        <v/>
      </c>
      <c r="AO29" s="3" t="s">
        <v>62</v>
      </c>
      <c r="AP29" s="11" t="s">
        <v>63</v>
      </c>
      <c r="AQ29">
        <v>500</v>
      </c>
      <c r="AR29">
        <v>0</v>
      </c>
      <c r="AS29">
        <v>99</v>
      </c>
      <c r="AT29">
        <v>0</v>
      </c>
      <c r="AU29" t="str">
        <v>μL/sec</v>
      </c>
      <c r="AV29" s="4" t="str">
        <v>UM</v>
      </c>
      <c r="AW29" s="11">
        <v>60</v>
      </c>
      <c r="AX29" s="5"/>
      <c r="AY29" s="3"/>
      <c r="AZ29" s="4"/>
      <c r="BA29" s="5"/>
      <c r="BG29">
        <v>11.99</v>
      </c>
      <c r="BH29">
        <v>12.7</v>
      </c>
      <c r="BI29">
        <v>13</v>
      </c>
      <c r="BJ29">
        <v>12.45</v>
      </c>
      <c r="BK29">
        <v>9.06</v>
      </c>
      <c r="BL29">
        <v>0.20600000000000002</v>
      </c>
      <c r="BM29">
        <v>0.34300000000000003</v>
      </c>
      <c r="BN29">
        <v>11.71</v>
      </c>
      <c r="BO29">
        <v>12.7</v>
      </c>
    </row>
    <row r="30" spans="2:67" ht="19" thickBot="1">
      <c r="B30" s="39"/>
      <c r="C30" s="50"/>
      <c r="D30" s="81">
        <f t="shared" si="19"/>
        <v>20</v>
      </c>
      <c r="E30" s="38" t="s">
        <v>52</v>
      </c>
      <c r="F30">
        <v>0.22</v>
      </c>
      <c r="G30" s="40" t="s">
        <v>246</v>
      </c>
      <c r="H30">
        <v>0.6</v>
      </c>
      <c r="I30" s="63"/>
      <c r="J30" s="79"/>
      <c r="K30"/>
      <c r="L30" s="53" t="s">
        <v>28</v>
      </c>
      <c r="M30" s="58" t="s">
        <v>21</v>
      </c>
      <c r="N30" s="73"/>
      <c r="O30" s="74"/>
      <c r="P30" s="75" t="s">
        <v>168</v>
      </c>
      <c r="V30">
        <f t="shared" si="0"/>
        <v>2</v>
      </c>
      <c r="W30" t="str">
        <f t="shared" si="1"/>
        <v>RAT</v>
      </c>
      <c r="X30">
        <f t="shared" si="20"/>
        <v>5</v>
      </c>
      <c r="Y30" t="str">
        <f t="shared" si="3"/>
        <v>UM</v>
      </c>
      <c r="Z30">
        <f t="shared" si="4"/>
        <v>350</v>
      </c>
      <c r="AA30">
        <f t="shared" si="12"/>
        <v>0.22</v>
      </c>
      <c r="AB30">
        <f t="shared" si="13"/>
        <v>1E-3</v>
      </c>
      <c r="AC30">
        <f t="shared" si="5"/>
        <v>0.22</v>
      </c>
      <c r="AD30">
        <f t="shared" si="14"/>
        <v>0.6</v>
      </c>
      <c r="AE30">
        <f t="shared" si="15"/>
        <v>1E-3</v>
      </c>
      <c r="AF30">
        <f t="shared" si="6"/>
        <v>0.6</v>
      </c>
      <c r="AG30" s="56">
        <f t="shared" si="16"/>
        <v>0</v>
      </c>
      <c r="AH30">
        <f t="shared" si="7"/>
        <v>0</v>
      </c>
      <c r="AI30">
        <f t="shared" si="8"/>
        <v>0</v>
      </c>
      <c r="AJ30">
        <f t="shared" si="17"/>
        <v>0</v>
      </c>
      <c r="AK30">
        <f t="shared" si="9"/>
        <v>2</v>
      </c>
      <c r="AL30" t="str">
        <f t="shared" si="10"/>
        <v>INF</v>
      </c>
      <c r="AM30">
        <f t="shared" ca="1" si="18"/>
        <v>0</v>
      </c>
      <c r="AN30" t="str">
        <f t="shared" si="11"/>
        <v/>
      </c>
      <c r="AO30" s="3" t="s">
        <v>225</v>
      </c>
      <c r="AP30">
        <v>1</v>
      </c>
      <c r="AQ30">
        <v>575</v>
      </c>
      <c r="AR30">
        <v>0</v>
      </c>
      <c r="AS30">
        <v>99</v>
      </c>
      <c r="AT30">
        <v>0</v>
      </c>
      <c r="AU30" s="4"/>
      <c r="AV30" s="4"/>
      <c r="AW30" s="4"/>
      <c r="AX30" s="5"/>
      <c r="AY30" s="3"/>
      <c r="AZ30" s="4"/>
      <c r="BA30" s="5"/>
      <c r="BG30">
        <v>14.43</v>
      </c>
      <c r="BH30">
        <v>15.72</v>
      </c>
      <c r="BI30">
        <v>15.8</v>
      </c>
      <c r="BJ30">
        <v>15.9</v>
      </c>
      <c r="BK30">
        <v>11.75</v>
      </c>
      <c r="BL30">
        <v>0.32600000000000001</v>
      </c>
      <c r="BM30">
        <v>0.48499999999999999</v>
      </c>
      <c r="BN30">
        <v>14.65</v>
      </c>
      <c r="BO30">
        <v>9.5380000000000003</v>
      </c>
    </row>
    <row r="31" spans="2:67" ht="16" thickTop="1" thickBot="1">
      <c r="B31" s="39"/>
      <c r="C31" s="50"/>
      <c r="D31" s="81">
        <f t="shared" si="19"/>
        <v>21</v>
      </c>
      <c r="E31" s="38" t="s">
        <v>52</v>
      </c>
      <c r="F31">
        <v>0.23</v>
      </c>
      <c r="G31" s="40" t="s">
        <v>246</v>
      </c>
      <c r="H31">
        <v>0.63</v>
      </c>
      <c r="I31" s="63"/>
      <c r="J31" s="79"/>
      <c r="K31"/>
      <c r="L31" s="53" t="s">
        <v>28</v>
      </c>
      <c r="M31" s="58" t="s">
        <v>21</v>
      </c>
      <c r="N31" s="99" t="s">
        <v>212</v>
      </c>
      <c r="O31" s="1"/>
      <c r="P31" s="2"/>
      <c r="U31" s="4">
        <f>(MATCH(N32,N37:N40,0))</f>
        <v>1</v>
      </c>
      <c r="V31">
        <f t="shared" si="0"/>
        <v>2</v>
      </c>
      <c r="W31" t="str">
        <f t="shared" si="1"/>
        <v>RAT</v>
      </c>
      <c r="X31">
        <f t="shared" si="20"/>
        <v>5</v>
      </c>
      <c r="Y31" t="str">
        <f t="shared" si="3"/>
        <v>UM</v>
      </c>
      <c r="Z31">
        <f t="shared" si="4"/>
        <v>350</v>
      </c>
      <c r="AA31">
        <f t="shared" si="12"/>
        <v>0.23</v>
      </c>
      <c r="AB31">
        <f t="shared" si="13"/>
        <v>1E-3</v>
      </c>
      <c r="AC31">
        <f t="shared" si="5"/>
        <v>0.23</v>
      </c>
      <c r="AD31">
        <f t="shared" si="14"/>
        <v>0.63</v>
      </c>
      <c r="AE31">
        <f t="shared" si="15"/>
        <v>1E-3</v>
      </c>
      <c r="AF31">
        <f t="shared" si="6"/>
        <v>0.63</v>
      </c>
      <c r="AG31" s="56">
        <f t="shared" si="16"/>
        <v>0</v>
      </c>
      <c r="AH31">
        <f t="shared" si="7"/>
        <v>0</v>
      </c>
      <c r="AI31">
        <f t="shared" si="8"/>
        <v>0</v>
      </c>
      <c r="AJ31">
        <f t="shared" si="17"/>
        <v>0</v>
      </c>
      <c r="AK31">
        <f t="shared" si="9"/>
        <v>2</v>
      </c>
      <c r="AL31" t="str">
        <f t="shared" si="10"/>
        <v>INF</v>
      </c>
      <c r="AM31">
        <f t="shared" ca="1" si="18"/>
        <v>0</v>
      </c>
      <c r="AN31" t="str">
        <f t="shared" si="11"/>
        <v/>
      </c>
      <c r="AO31" s="3"/>
      <c r="AQ31">
        <v>900</v>
      </c>
      <c r="AR31">
        <v>-1</v>
      </c>
      <c r="AS31">
        <v>-1</v>
      </c>
      <c r="AT31">
        <v>0</v>
      </c>
      <c r="AU31" s="4"/>
      <c r="AV31" s="4"/>
      <c r="AW31" s="4"/>
      <c r="AX31" s="5"/>
      <c r="AY31" s="3"/>
      <c r="AZ31" s="4"/>
      <c r="BA31" s="5"/>
      <c r="BG31">
        <v>19.05</v>
      </c>
      <c r="BH31">
        <v>20.12</v>
      </c>
      <c r="BI31">
        <v>20.149999999999999</v>
      </c>
      <c r="BJ31">
        <v>20.05</v>
      </c>
      <c r="BK31">
        <v>14.67</v>
      </c>
      <c r="BM31">
        <v>0.72799999999999998</v>
      </c>
      <c r="BN31">
        <v>19.559999999999999</v>
      </c>
      <c r="BO31">
        <v>19.13</v>
      </c>
    </row>
    <row r="32" spans="2:67" ht="15" thickBot="1">
      <c r="B32" s="39"/>
      <c r="C32" s="50"/>
      <c r="D32" s="81">
        <f t="shared" si="19"/>
        <v>22</v>
      </c>
      <c r="E32" s="38" t="s">
        <v>52</v>
      </c>
      <c r="F32">
        <v>0.24</v>
      </c>
      <c r="G32" s="40" t="s">
        <v>246</v>
      </c>
      <c r="H32">
        <v>0.66</v>
      </c>
      <c r="I32" s="63"/>
      <c r="J32" s="79"/>
      <c r="K32"/>
      <c r="L32" s="53" t="s">
        <v>28</v>
      </c>
      <c r="M32" s="58" t="s">
        <v>21</v>
      </c>
      <c r="N32" s="128" t="s">
        <v>230</v>
      </c>
      <c r="O32" s="129"/>
      <c r="P32" s="130"/>
      <c r="R32" s="84"/>
      <c r="U32" s="108" t="str">
        <f>INDEX(Q37:Q40,U31)</f>
        <v>/COM=1 PPL.PPL</v>
      </c>
      <c r="V32">
        <f t="shared" si="0"/>
        <v>2</v>
      </c>
      <c r="W32" t="str">
        <f t="shared" si="1"/>
        <v>RAT</v>
      </c>
      <c r="X32">
        <f t="shared" si="20"/>
        <v>5</v>
      </c>
      <c r="Y32" t="str">
        <f t="shared" si="3"/>
        <v>UM</v>
      </c>
      <c r="Z32">
        <f t="shared" si="4"/>
        <v>350</v>
      </c>
      <c r="AA32">
        <f t="shared" si="12"/>
        <v>0.24</v>
      </c>
      <c r="AB32">
        <f t="shared" si="13"/>
        <v>1E-3</v>
      </c>
      <c r="AC32">
        <f t="shared" si="5"/>
        <v>0.24</v>
      </c>
      <c r="AD32">
        <f t="shared" si="14"/>
        <v>0.66</v>
      </c>
      <c r="AE32">
        <f t="shared" si="15"/>
        <v>1E-3</v>
      </c>
      <c r="AF32">
        <f t="shared" si="6"/>
        <v>0.66</v>
      </c>
      <c r="AG32" s="56">
        <f t="shared" si="16"/>
        <v>0</v>
      </c>
      <c r="AH32">
        <f t="shared" si="7"/>
        <v>0</v>
      </c>
      <c r="AI32">
        <f t="shared" si="8"/>
        <v>0</v>
      </c>
      <c r="AJ32">
        <f t="shared" si="17"/>
        <v>0</v>
      </c>
      <c r="AK32">
        <f t="shared" si="9"/>
        <v>2</v>
      </c>
      <c r="AL32" t="str">
        <f t="shared" si="10"/>
        <v>INF</v>
      </c>
      <c r="AM32">
        <f t="shared" ca="1" si="18"/>
        <v>0</v>
      </c>
      <c r="AN32" t="str">
        <f t="shared" si="11"/>
        <v/>
      </c>
      <c r="AO32" s="3"/>
      <c r="AQ32">
        <v>900</v>
      </c>
      <c r="AR32">
        <v>-1</v>
      </c>
      <c r="AS32">
        <v>-1</v>
      </c>
      <c r="AT32">
        <v>0</v>
      </c>
      <c r="AU32" s="4"/>
      <c r="AV32" s="4"/>
      <c r="AW32" s="4"/>
      <c r="AX32" s="5"/>
      <c r="AY32" s="3"/>
      <c r="AZ32" s="4"/>
      <c r="BA32" s="5"/>
      <c r="BG32">
        <v>21.59</v>
      </c>
      <c r="BH32">
        <v>23.52</v>
      </c>
      <c r="BI32">
        <v>23.1</v>
      </c>
      <c r="BJ32">
        <v>22.9</v>
      </c>
      <c r="BK32">
        <v>19.62</v>
      </c>
      <c r="BM32">
        <v>1.03</v>
      </c>
      <c r="BN32">
        <v>22.7</v>
      </c>
      <c r="BO32">
        <v>28.6</v>
      </c>
    </row>
    <row r="33" spans="2:66" ht="19" thickBot="1">
      <c r="B33" s="39"/>
      <c r="C33" s="50"/>
      <c r="D33" s="81">
        <f t="shared" si="19"/>
        <v>23</v>
      </c>
      <c r="E33" s="38" t="s">
        <v>52</v>
      </c>
      <c r="F33">
        <v>0.25</v>
      </c>
      <c r="G33" s="40" t="s">
        <v>246</v>
      </c>
      <c r="H33">
        <v>0.68</v>
      </c>
      <c r="I33" s="63"/>
      <c r="J33" s="79"/>
      <c r="K33"/>
      <c r="L33" s="53" t="s">
        <v>28</v>
      </c>
      <c r="M33" s="58" t="s">
        <v>21</v>
      </c>
      <c r="N33" s="100" t="s">
        <v>213</v>
      </c>
      <c r="P33" s="5"/>
      <c r="U33" s="108" t="str">
        <f>INDEX(S37:S40,U31)</f>
        <v>Default</v>
      </c>
      <c r="V33">
        <f t="shared" si="0"/>
        <v>2</v>
      </c>
      <c r="W33" t="str">
        <f t="shared" si="1"/>
        <v>RAT</v>
      </c>
      <c r="X33">
        <f t="shared" si="20"/>
        <v>5</v>
      </c>
      <c r="Y33" t="str">
        <f t="shared" si="3"/>
        <v>UM</v>
      </c>
      <c r="Z33">
        <f t="shared" si="4"/>
        <v>350</v>
      </c>
      <c r="AA33">
        <f t="shared" si="12"/>
        <v>0.25</v>
      </c>
      <c r="AB33">
        <f t="shared" si="13"/>
        <v>1E-3</v>
      </c>
      <c r="AC33">
        <f t="shared" si="5"/>
        <v>0.25</v>
      </c>
      <c r="AD33">
        <f t="shared" si="14"/>
        <v>0.68</v>
      </c>
      <c r="AE33">
        <f t="shared" si="15"/>
        <v>1E-3</v>
      </c>
      <c r="AF33">
        <f t="shared" si="6"/>
        <v>0.68</v>
      </c>
      <c r="AG33" s="56">
        <f t="shared" si="16"/>
        <v>0</v>
      </c>
      <c r="AH33">
        <f t="shared" si="7"/>
        <v>0</v>
      </c>
      <c r="AI33">
        <f t="shared" si="8"/>
        <v>0</v>
      </c>
      <c r="AJ33">
        <f t="shared" si="17"/>
        <v>0</v>
      </c>
      <c r="AK33">
        <f t="shared" si="9"/>
        <v>2</v>
      </c>
      <c r="AL33" t="str">
        <f t="shared" si="10"/>
        <v>INF</v>
      </c>
      <c r="AM33">
        <f t="shared" ca="1" si="18"/>
        <v>0</v>
      </c>
      <c r="AN33" t="str">
        <f t="shared" si="11"/>
        <v/>
      </c>
      <c r="AO33" s="3"/>
      <c r="AQ33">
        <v>900</v>
      </c>
      <c r="AR33">
        <v>-1</v>
      </c>
      <c r="AS33">
        <v>-1</v>
      </c>
      <c r="AT33">
        <v>0</v>
      </c>
      <c r="AU33" s="4"/>
      <c r="AV33" s="4"/>
      <c r="AW33" s="4"/>
      <c r="AX33" s="5"/>
      <c r="AY33" s="3"/>
      <c r="AZ33" s="4"/>
      <c r="BA33" s="5"/>
      <c r="BG33">
        <v>26.59</v>
      </c>
      <c r="BH33">
        <v>26.64</v>
      </c>
      <c r="BI33">
        <v>29.7</v>
      </c>
      <c r="BJ33">
        <v>22.9</v>
      </c>
      <c r="BK33">
        <v>22.69</v>
      </c>
      <c r="BM33">
        <v>1.4570000000000001</v>
      </c>
      <c r="BN33">
        <v>28.02</v>
      </c>
    </row>
    <row r="34" spans="2:66" ht="19" thickBot="1">
      <c r="B34" s="39"/>
      <c r="C34" s="50"/>
      <c r="D34" s="81">
        <f t="shared" si="19"/>
        <v>24</v>
      </c>
      <c r="E34" s="38" t="s">
        <v>52</v>
      </c>
      <c r="F34">
        <v>0.26</v>
      </c>
      <c r="G34" s="40" t="s">
        <v>246</v>
      </c>
      <c r="H34">
        <v>0.71</v>
      </c>
      <c r="I34" s="63"/>
      <c r="J34" s="79"/>
      <c r="K34"/>
      <c r="L34" s="53" t="s">
        <v>28</v>
      </c>
      <c r="M34" s="58" t="s">
        <v>21</v>
      </c>
      <c r="N34" s="101" t="s">
        <v>214</v>
      </c>
      <c r="O34" s="7"/>
      <c r="P34" s="102" t="s">
        <v>215</v>
      </c>
      <c r="V34">
        <f t="shared" si="0"/>
        <v>2</v>
      </c>
      <c r="W34" t="str">
        <f t="shared" si="1"/>
        <v>RAT</v>
      </c>
      <c r="X34">
        <f t="shared" si="20"/>
        <v>5</v>
      </c>
      <c r="Y34" t="str">
        <f t="shared" si="3"/>
        <v>UM</v>
      </c>
      <c r="Z34">
        <f t="shared" si="4"/>
        <v>350</v>
      </c>
      <c r="AA34">
        <f t="shared" si="12"/>
        <v>0.26</v>
      </c>
      <c r="AB34">
        <f t="shared" si="13"/>
        <v>1E-3</v>
      </c>
      <c r="AC34">
        <f t="shared" si="5"/>
        <v>0.26</v>
      </c>
      <c r="AD34">
        <f t="shared" si="14"/>
        <v>0.71</v>
      </c>
      <c r="AE34">
        <f t="shared" si="15"/>
        <v>1E-3</v>
      </c>
      <c r="AF34">
        <f t="shared" si="6"/>
        <v>0.71</v>
      </c>
      <c r="AG34" s="56">
        <f t="shared" si="16"/>
        <v>0</v>
      </c>
      <c r="AH34">
        <f t="shared" si="7"/>
        <v>0</v>
      </c>
      <c r="AI34">
        <f t="shared" si="8"/>
        <v>0</v>
      </c>
      <c r="AJ34">
        <f t="shared" si="17"/>
        <v>0</v>
      </c>
      <c r="AK34">
        <f t="shared" si="9"/>
        <v>2</v>
      </c>
      <c r="AL34" t="str">
        <f t="shared" si="10"/>
        <v>INF</v>
      </c>
      <c r="AM34">
        <f t="shared" ca="1" si="18"/>
        <v>0</v>
      </c>
      <c r="AN34" t="str">
        <f t="shared" si="11"/>
        <v/>
      </c>
      <c r="AO34" s="3"/>
      <c r="AQ34">
        <v>900</v>
      </c>
      <c r="AR34">
        <v>-1</v>
      </c>
      <c r="AS34">
        <v>-1</v>
      </c>
      <c r="AT34">
        <v>0</v>
      </c>
      <c r="AU34" s="4"/>
      <c r="AV34" s="4"/>
      <c r="AW34" s="4"/>
      <c r="AX34" s="5"/>
      <c r="AY34" s="3"/>
      <c r="AZ34" s="4"/>
      <c r="BA34" s="5"/>
      <c r="BH34">
        <v>38</v>
      </c>
      <c r="BK34">
        <v>26.96</v>
      </c>
      <c r="BM34">
        <v>2.3029999999999999</v>
      </c>
    </row>
    <row r="35" spans="2:66" ht="15" thickBot="1">
      <c r="B35" s="39"/>
      <c r="C35" s="50"/>
      <c r="D35" s="81">
        <f t="shared" si="19"/>
        <v>25</v>
      </c>
      <c r="E35" s="38" t="s">
        <v>52</v>
      </c>
      <c r="F35">
        <v>0.27</v>
      </c>
      <c r="G35" s="40" t="s">
        <v>246</v>
      </c>
      <c r="H35">
        <v>0.74</v>
      </c>
      <c r="I35" s="63"/>
      <c r="J35" s="79"/>
      <c r="K35"/>
      <c r="L35" s="53" t="s">
        <v>28</v>
      </c>
      <c r="M35" s="58" t="s">
        <v>21</v>
      </c>
      <c r="N35" s="103" t="s">
        <v>231</v>
      </c>
      <c r="O35" s="113" t="s">
        <v>232</v>
      </c>
      <c r="S35" s="4" t="s">
        <v>233</v>
      </c>
      <c r="V35">
        <f t="shared" si="0"/>
        <v>2</v>
      </c>
      <c r="W35" t="str">
        <f t="shared" si="1"/>
        <v>RAT</v>
      </c>
      <c r="X35">
        <f t="shared" si="20"/>
        <v>5</v>
      </c>
      <c r="Y35" t="str">
        <f t="shared" si="3"/>
        <v>UM</v>
      </c>
      <c r="Z35">
        <f t="shared" si="4"/>
        <v>350</v>
      </c>
      <c r="AA35">
        <f t="shared" si="12"/>
        <v>0.27</v>
      </c>
      <c r="AB35">
        <f t="shared" si="13"/>
        <v>1E-3</v>
      </c>
      <c r="AC35">
        <f t="shared" si="5"/>
        <v>0.27</v>
      </c>
      <c r="AD35">
        <f t="shared" si="14"/>
        <v>0.74</v>
      </c>
      <c r="AE35">
        <f t="shared" si="15"/>
        <v>1E-3</v>
      </c>
      <c r="AF35">
        <f t="shared" si="6"/>
        <v>0.74</v>
      </c>
      <c r="AG35" s="56">
        <f t="shared" si="16"/>
        <v>0</v>
      </c>
      <c r="AH35">
        <f t="shared" si="7"/>
        <v>0</v>
      </c>
      <c r="AI35">
        <f t="shared" si="8"/>
        <v>0</v>
      </c>
      <c r="AJ35">
        <f t="shared" si="17"/>
        <v>0</v>
      </c>
      <c r="AK35">
        <f t="shared" si="9"/>
        <v>2</v>
      </c>
      <c r="AL35" t="str">
        <f t="shared" si="10"/>
        <v>INF</v>
      </c>
      <c r="AM35">
        <f t="shared" ca="1" si="18"/>
        <v>0</v>
      </c>
      <c r="AN35" t="str">
        <f t="shared" si="11"/>
        <v/>
      </c>
      <c r="AO35" s="3"/>
      <c r="AP35" s="4"/>
      <c r="AU35" s="4"/>
      <c r="AV35" s="4"/>
      <c r="AW35" s="4"/>
      <c r="AX35" s="5"/>
      <c r="AY35" s="3"/>
      <c r="AZ35" s="4"/>
      <c r="BA35" s="5"/>
      <c r="BK35">
        <v>34.21</v>
      </c>
      <c r="BM35">
        <v>3.2570000000000001</v>
      </c>
    </row>
    <row r="36" spans="2:66" ht="15" thickBot="1">
      <c r="B36" s="39"/>
      <c r="C36" s="50"/>
      <c r="D36" s="81">
        <f t="shared" si="19"/>
        <v>26</v>
      </c>
      <c r="E36" s="38" t="s">
        <v>52</v>
      </c>
      <c r="F36">
        <v>0.28000000000000003</v>
      </c>
      <c r="G36" s="40" t="s">
        <v>246</v>
      </c>
      <c r="H36">
        <v>0.77</v>
      </c>
      <c r="I36" s="63"/>
      <c r="J36" s="79"/>
      <c r="K36"/>
      <c r="L36" s="53" t="s">
        <v>28</v>
      </c>
      <c r="M36" s="58" t="s">
        <v>21</v>
      </c>
      <c r="N36" s="3" t="s">
        <v>216</v>
      </c>
      <c r="Q36" s="107" t="s">
        <v>228</v>
      </c>
      <c r="S36" s="84" t="s">
        <v>235</v>
      </c>
      <c r="V36">
        <f t="shared" si="0"/>
        <v>2</v>
      </c>
      <c r="W36" t="str">
        <f t="shared" si="1"/>
        <v>RAT</v>
      </c>
      <c r="X36">
        <f t="shared" si="20"/>
        <v>5</v>
      </c>
      <c r="Y36" t="str">
        <f t="shared" si="3"/>
        <v>UM</v>
      </c>
      <c r="Z36">
        <f t="shared" si="4"/>
        <v>350</v>
      </c>
      <c r="AA36">
        <f t="shared" si="12"/>
        <v>0.28000000000000003</v>
      </c>
      <c r="AB36">
        <f t="shared" si="13"/>
        <v>1E-3</v>
      </c>
      <c r="AC36">
        <f t="shared" si="5"/>
        <v>0.28000000000000003</v>
      </c>
      <c r="AD36">
        <f t="shared" si="14"/>
        <v>0.77</v>
      </c>
      <c r="AE36">
        <f t="shared" si="15"/>
        <v>1E-3</v>
      </c>
      <c r="AF36">
        <f t="shared" si="6"/>
        <v>0.77</v>
      </c>
      <c r="AG36" s="56">
        <f t="shared" si="16"/>
        <v>0</v>
      </c>
      <c r="AH36">
        <f t="shared" si="7"/>
        <v>0</v>
      </c>
      <c r="AI36">
        <f t="shared" si="8"/>
        <v>0</v>
      </c>
      <c r="AJ36">
        <f t="shared" si="17"/>
        <v>0</v>
      </c>
      <c r="AK36">
        <f t="shared" si="9"/>
        <v>2</v>
      </c>
      <c r="AL36" t="str">
        <f t="shared" si="10"/>
        <v>INF</v>
      </c>
      <c r="AM36">
        <f t="shared" ca="1" si="18"/>
        <v>0</v>
      </c>
      <c r="AN36" t="str">
        <f t="shared" si="11"/>
        <v/>
      </c>
      <c r="AO36" s="6"/>
      <c r="AP36" s="7"/>
      <c r="AQ36" s="7"/>
      <c r="AR36" s="7"/>
      <c r="AS36" s="7"/>
      <c r="AT36" s="7"/>
      <c r="AU36" s="7"/>
      <c r="AV36" s="7"/>
      <c r="AW36" s="7"/>
      <c r="AX36" s="8"/>
      <c r="AY36" s="6"/>
      <c r="AZ36" s="7"/>
      <c r="BA36" s="8"/>
      <c r="BM36">
        <v>4.6059999999999999</v>
      </c>
    </row>
    <row r="37" spans="2:66" ht="15" thickBot="1">
      <c r="B37" s="39"/>
      <c r="C37" s="50"/>
      <c r="D37" s="81">
        <f t="shared" si="19"/>
        <v>27</v>
      </c>
      <c r="E37" s="38" t="s">
        <v>52</v>
      </c>
      <c r="F37">
        <v>0.28999999999999998</v>
      </c>
      <c r="G37" s="40" t="s">
        <v>246</v>
      </c>
      <c r="H37">
        <v>0.79</v>
      </c>
      <c r="I37" s="63"/>
      <c r="J37" s="79"/>
      <c r="K37"/>
      <c r="L37" s="53" t="s">
        <v>28</v>
      </c>
      <c r="M37" s="58" t="s">
        <v>21</v>
      </c>
      <c r="N37" s="151" t="s">
        <v>230</v>
      </c>
      <c r="O37" s="152"/>
      <c r="P37" s="153"/>
      <c r="Q37" s="146" t="s">
        <v>229</v>
      </c>
      <c r="R37" s="147"/>
      <c r="S37" s="109" t="s">
        <v>236</v>
      </c>
      <c r="U37" s="4" t="s">
        <v>236</v>
      </c>
      <c r="V37">
        <f t="shared" si="0"/>
        <v>2</v>
      </c>
      <c r="W37" t="str">
        <f t="shared" si="1"/>
        <v>RAT</v>
      </c>
      <c r="X37">
        <f t="shared" si="20"/>
        <v>5</v>
      </c>
      <c r="Y37" t="str">
        <f t="shared" si="3"/>
        <v>UM</v>
      </c>
      <c r="Z37">
        <f t="shared" si="4"/>
        <v>350</v>
      </c>
      <c r="AA37">
        <f t="shared" si="12"/>
        <v>0.28999999999999998</v>
      </c>
      <c r="AB37">
        <f t="shared" si="13"/>
        <v>1E-3</v>
      </c>
      <c r="AC37">
        <f t="shared" si="5"/>
        <v>0.28999999999999998</v>
      </c>
      <c r="AD37">
        <f t="shared" si="14"/>
        <v>0.79</v>
      </c>
      <c r="AE37">
        <f t="shared" si="15"/>
        <v>1E-3</v>
      </c>
      <c r="AF37">
        <f t="shared" si="6"/>
        <v>0.79</v>
      </c>
      <c r="AG37" s="56">
        <f t="shared" si="16"/>
        <v>0</v>
      </c>
      <c r="AH37">
        <f t="shared" si="7"/>
        <v>0</v>
      </c>
      <c r="AI37">
        <f t="shared" si="8"/>
        <v>0</v>
      </c>
      <c r="AJ37">
        <f t="shared" si="17"/>
        <v>0</v>
      </c>
      <c r="AK37">
        <f t="shared" si="9"/>
        <v>2</v>
      </c>
      <c r="AL37" t="str">
        <f t="shared" si="10"/>
        <v>INF</v>
      </c>
      <c r="AM37">
        <f t="shared" ca="1" si="18"/>
        <v>0</v>
      </c>
      <c r="AN37" t="str">
        <f t="shared" si="11"/>
        <v/>
      </c>
      <c r="BM37">
        <v>7.2839999999999998</v>
      </c>
    </row>
    <row r="38" spans="2:66" ht="15" thickBot="1">
      <c r="B38" s="39"/>
      <c r="C38" s="50"/>
      <c r="D38" s="81">
        <f t="shared" si="19"/>
        <v>28</v>
      </c>
      <c r="E38" s="38" t="s">
        <v>52</v>
      </c>
      <c r="F38">
        <v>0.3</v>
      </c>
      <c r="G38" s="40" t="s">
        <v>246</v>
      </c>
      <c r="H38">
        <v>0.82</v>
      </c>
      <c r="I38" s="63"/>
      <c r="J38" s="79"/>
      <c r="K38"/>
      <c r="L38" s="53" t="s">
        <v>28</v>
      </c>
      <c r="M38" s="58" t="s">
        <v>21</v>
      </c>
      <c r="N38" s="137" t="s">
        <v>245</v>
      </c>
      <c r="O38" s="138"/>
      <c r="P38" s="139"/>
      <c r="Q38" s="146"/>
      <c r="R38" s="147"/>
      <c r="S38" s="110" t="s">
        <v>234</v>
      </c>
      <c r="U38" s="4" t="s">
        <v>234</v>
      </c>
      <c r="V38">
        <f t="shared" si="0"/>
        <v>2</v>
      </c>
      <c r="W38" t="str">
        <f t="shared" si="1"/>
        <v>RAT</v>
      </c>
      <c r="X38">
        <f t="shared" si="20"/>
        <v>5</v>
      </c>
      <c r="Y38" t="str">
        <f t="shared" si="3"/>
        <v>UM</v>
      </c>
      <c r="Z38">
        <f t="shared" si="4"/>
        <v>350</v>
      </c>
      <c r="AA38">
        <f t="shared" si="12"/>
        <v>0.3</v>
      </c>
      <c r="AB38">
        <f t="shared" si="13"/>
        <v>1E-3</v>
      </c>
      <c r="AC38">
        <f t="shared" si="5"/>
        <v>0.3</v>
      </c>
      <c r="AD38">
        <f t="shared" si="14"/>
        <v>0.82000000000000006</v>
      </c>
      <c r="AE38">
        <f t="shared" si="15"/>
        <v>1E-3</v>
      </c>
      <c r="AF38">
        <f t="shared" si="6"/>
        <v>0.82</v>
      </c>
      <c r="AG38" s="56">
        <f t="shared" si="16"/>
        <v>0</v>
      </c>
      <c r="AH38">
        <f t="shared" si="7"/>
        <v>0</v>
      </c>
      <c r="AI38">
        <f t="shared" si="8"/>
        <v>0</v>
      </c>
      <c r="AJ38">
        <f t="shared" si="17"/>
        <v>0</v>
      </c>
      <c r="AK38">
        <f t="shared" si="9"/>
        <v>2</v>
      </c>
      <c r="AL38" t="str">
        <f t="shared" si="10"/>
        <v>INF</v>
      </c>
      <c r="AM38">
        <f t="shared" ca="1" si="18"/>
        <v>0</v>
      </c>
      <c r="AN38" t="str">
        <f t="shared" si="11"/>
        <v/>
      </c>
      <c r="AP38">
        <f>MATCH(r_in_60m!$O$18,$AP39:$AP42,0)</f>
        <v>3</v>
      </c>
      <c r="AR38" t="str">
        <f>INDEX($AR39:$AR42,AP38)</f>
        <v>UL</v>
      </c>
      <c r="AT38">
        <f>MATCH(r_in_60m!$O$17,$AT39:$AT40,0)</f>
        <v>1</v>
      </c>
      <c r="BM38">
        <v>10.3</v>
      </c>
    </row>
    <row r="39" spans="2:66" ht="15" thickBot="1">
      <c r="B39" s="39"/>
      <c r="C39" s="50"/>
      <c r="D39" s="81">
        <f t="shared" si="19"/>
        <v>29</v>
      </c>
      <c r="E39" s="38" t="s">
        <v>52</v>
      </c>
      <c r="F39">
        <v>0.31</v>
      </c>
      <c r="G39" s="40" t="s">
        <v>246</v>
      </c>
      <c r="H39">
        <v>0.85</v>
      </c>
      <c r="I39" s="63"/>
      <c r="J39" s="79"/>
      <c r="K39"/>
      <c r="L39" s="53" t="s">
        <v>28</v>
      </c>
      <c r="M39" s="58" t="s">
        <v>21</v>
      </c>
      <c r="N39" s="140"/>
      <c r="O39" s="141"/>
      <c r="P39" s="142"/>
      <c r="Q39" s="148"/>
      <c r="R39" s="147"/>
      <c r="S39" s="111" t="s">
        <v>236</v>
      </c>
      <c r="V39">
        <f t="shared" si="0"/>
        <v>2</v>
      </c>
      <c r="W39" t="str">
        <f t="shared" si="1"/>
        <v>RAT</v>
      </c>
      <c r="X39">
        <f t="shared" si="20"/>
        <v>5</v>
      </c>
      <c r="Y39" t="str">
        <f t="shared" si="3"/>
        <v>UM</v>
      </c>
      <c r="Z39">
        <f t="shared" si="4"/>
        <v>350</v>
      </c>
      <c r="AA39">
        <f t="shared" si="12"/>
        <v>0.31</v>
      </c>
      <c r="AB39">
        <f t="shared" si="13"/>
        <v>1E-3</v>
      </c>
      <c r="AC39">
        <f t="shared" si="5"/>
        <v>0.31</v>
      </c>
      <c r="AD39">
        <f t="shared" si="14"/>
        <v>0.85</v>
      </c>
      <c r="AE39">
        <f t="shared" si="15"/>
        <v>1E-3</v>
      </c>
      <c r="AF39">
        <f t="shared" si="6"/>
        <v>0.85</v>
      </c>
      <c r="AG39" s="56">
        <f t="shared" si="16"/>
        <v>0</v>
      </c>
      <c r="AH39">
        <f t="shared" si="7"/>
        <v>0</v>
      </c>
      <c r="AI39">
        <f t="shared" si="8"/>
        <v>0</v>
      </c>
      <c r="AJ39">
        <f t="shared" si="17"/>
        <v>0</v>
      </c>
      <c r="AK39">
        <f t="shared" si="9"/>
        <v>2</v>
      </c>
      <c r="AL39" t="str">
        <f t="shared" si="10"/>
        <v>INF</v>
      </c>
      <c r="AM39">
        <f t="shared" ca="1" si="18"/>
        <v>0</v>
      </c>
      <c r="AN39" t="str">
        <f t="shared" si="11"/>
        <v/>
      </c>
      <c r="AO39" t="str">
        <f t="array" ref="AO39:AO41">INDEX(AP39:AQ41,0,AT38)</f>
        <v>-----</v>
      </c>
      <c r="AP39" s="12" t="s">
        <v>33</v>
      </c>
      <c r="AQ39" s="12" t="s">
        <v>33</v>
      </c>
      <c r="AR39" s="1">
        <v>0</v>
      </c>
      <c r="AS39" t="s">
        <v>116</v>
      </c>
      <c r="AT39" s="86" t="s">
        <v>202</v>
      </c>
      <c r="BM39">
        <v>14.57</v>
      </c>
    </row>
    <row r="40" spans="2:66" ht="15" thickBot="1">
      <c r="B40" s="39"/>
      <c r="C40" s="50"/>
      <c r="D40" s="81">
        <f t="shared" si="19"/>
        <v>30</v>
      </c>
      <c r="E40" s="38" t="s">
        <v>52</v>
      </c>
      <c r="F40">
        <v>0.33</v>
      </c>
      <c r="G40" s="40" t="s">
        <v>246</v>
      </c>
      <c r="H40">
        <v>0.9</v>
      </c>
      <c r="I40" s="63"/>
      <c r="J40" s="79"/>
      <c r="K40"/>
      <c r="L40" s="53" t="s">
        <v>28</v>
      </c>
      <c r="M40" s="58" t="s">
        <v>21</v>
      </c>
      <c r="N40" s="143"/>
      <c r="O40" s="144"/>
      <c r="P40" s="145"/>
      <c r="Q40" s="149"/>
      <c r="R40" s="150"/>
      <c r="S40" s="112" t="s">
        <v>236</v>
      </c>
      <c r="V40">
        <f t="shared" si="0"/>
        <v>2</v>
      </c>
      <c r="W40" t="str">
        <f t="shared" si="1"/>
        <v>RAT</v>
      </c>
      <c r="X40">
        <f t="shared" si="20"/>
        <v>5</v>
      </c>
      <c r="Y40" t="str">
        <f t="shared" si="3"/>
        <v>UM</v>
      </c>
      <c r="Z40">
        <f t="shared" si="4"/>
        <v>350</v>
      </c>
      <c r="AA40">
        <f t="shared" si="12"/>
        <v>0.33</v>
      </c>
      <c r="AB40">
        <f t="shared" si="13"/>
        <v>1E-3</v>
      </c>
      <c r="AC40">
        <f t="shared" si="5"/>
        <v>0.33</v>
      </c>
      <c r="AD40">
        <f t="shared" si="14"/>
        <v>0.9</v>
      </c>
      <c r="AE40">
        <f t="shared" si="15"/>
        <v>1E-3</v>
      </c>
      <c r="AF40">
        <f t="shared" si="6"/>
        <v>0.9</v>
      </c>
      <c r="AG40" s="56">
        <f t="shared" si="16"/>
        <v>0</v>
      </c>
      <c r="AH40">
        <f t="shared" si="7"/>
        <v>0</v>
      </c>
      <c r="AI40">
        <f t="shared" si="8"/>
        <v>0</v>
      </c>
      <c r="AJ40">
        <f t="shared" si="17"/>
        <v>0</v>
      </c>
      <c r="AK40">
        <f t="shared" si="9"/>
        <v>2</v>
      </c>
      <c r="AL40" t="str">
        <f t="shared" si="10"/>
        <v>INF</v>
      </c>
      <c r="AM40">
        <f t="shared" ca="1" si="18"/>
        <v>0</v>
      </c>
      <c r="AN40" t="str">
        <f t="shared" si="11"/>
        <v/>
      </c>
      <c r="AO40" t="str">
        <v>mL</v>
      </c>
      <c r="AP40" s="4" t="s">
        <v>70</v>
      </c>
      <c r="AQ40" s="10" t="s">
        <v>71</v>
      </c>
      <c r="AR40" s="11" t="s">
        <v>72</v>
      </c>
      <c r="AS40" t="s">
        <v>117</v>
      </c>
      <c r="AT40" s="86" t="s">
        <v>203</v>
      </c>
      <c r="BM40">
        <v>23.03</v>
      </c>
    </row>
    <row r="41" spans="2:66" ht="15" thickBot="1">
      <c r="B41" s="39"/>
      <c r="C41" s="50"/>
      <c r="D41" s="81">
        <f t="shared" si="19"/>
        <v>31</v>
      </c>
      <c r="E41" s="38" t="s">
        <v>52</v>
      </c>
      <c r="F41">
        <v>0.33</v>
      </c>
      <c r="G41" s="40" t="s">
        <v>246</v>
      </c>
      <c r="H41">
        <v>0.9</v>
      </c>
      <c r="I41" s="63"/>
      <c r="J41" s="79"/>
      <c r="K41"/>
      <c r="L41" s="53" t="s">
        <v>28</v>
      </c>
      <c r="M41" s="58" t="s">
        <v>21</v>
      </c>
      <c r="V41">
        <f t="shared" si="0"/>
        <v>2</v>
      </c>
      <c r="W41" t="str">
        <f t="shared" si="1"/>
        <v>RAT</v>
      </c>
      <c r="X41">
        <f t="shared" si="20"/>
        <v>5</v>
      </c>
      <c r="Y41" t="str">
        <f t="shared" si="3"/>
        <v>UM</v>
      </c>
      <c r="Z41">
        <f t="shared" si="4"/>
        <v>350</v>
      </c>
      <c r="AA41">
        <f t="shared" si="12"/>
        <v>0.33</v>
      </c>
      <c r="AB41">
        <f t="shared" si="13"/>
        <v>1E-3</v>
      </c>
      <c r="AC41">
        <f t="shared" si="5"/>
        <v>0.33</v>
      </c>
      <c r="AD41">
        <f t="shared" si="14"/>
        <v>0.9</v>
      </c>
      <c r="AE41">
        <f t="shared" si="15"/>
        <v>1E-3</v>
      </c>
      <c r="AF41">
        <f t="shared" si="6"/>
        <v>0.9</v>
      </c>
      <c r="AG41" s="56">
        <f t="shared" si="16"/>
        <v>0</v>
      </c>
      <c r="AH41">
        <f t="shared" si="7"/>
        <v>0</v>
      </c>
      <c r="AI41">
        <f t="shared" si="8"/>
        <v>0</v>
      </c>
      <c r="AJ41">
        <f t="shared" si="17"/>
        <v>0</v>
      </c>
      <c r="AK41">
        <f t="shared" si="9"/>
        <v>2</v>
      </c>
      <c r="AL41" t="str">
        <f t="shared" si="10"/>
        <v>INF</v>
      </c>
      <c r="AM41">
        <f t="shared" ca="1" si="18"/>
        <v>0</v>
      </c>
      <c r="AN41" t="str">
        <f t="shared" si="11"/>
        <v/>
      </c>
      <c r="AO41" t="str">
        <v>μL</v>
      </c>
      <c r="AP41" s="10" t="s">
        <v>71</v>
      </c>
      <c r="AQ41" s="11" t="s">
        <v>196</v>
      </c>
      <c r="AR41" s="11" t="s">
        <v>73</v>
      </c>
      <c r="BM41">
        <v>27.5</v>
      </c>
    </row>
    <row r="42" spans="2:66" ht="15" thickBot="1">
      <c r="B42" s="39"/>
      <c r="C42" s="50"/>
      <c r="D42" s="81">
        <f t="shared" si="19"/>
        <v>32</v>
      </c>
      <c r="E42" s="38" t="s">
        <v>52</v>
      </c>
      <c r="F42">
        <v>0.34</v>
      </c>
      <c r="G42" s="40" t="s">
        <v>246</v>
      </c>
      <c r="H42">
        <v>0.93</v>
      </c>
      <c r="I42" s="63"/>
      <c r="J42" s="79"/>
      <c r="K42"/>
      <c r="L42" s="53" t="s">
        <v>28</v>
      </c>
      <c r="M42" s="58" t="s">
        <v>21</v>
      </c>
      <c r="V42">
        <f t="shared" si="0"/>
        <v>2</v>
      </c>
      <c r="W42" t="str">
        <f t="shared" si="1"/>
        <v>RAT</v>
      </c>
      <c r="X42">
        <f t="shared" si="20"/>
        <v>5</v>
      </c>
      <c r="Y42" t="str">
        <f t="shared" si="3"/>
        <v>UM</v>
      </c>
      <c r="Z42">
        <f t="shared" si="4"/>
        <v>350</v>
      </c>
      <c r="AA42">
        <f t="shared" si="12"/>
        <v>0.34</v>
      </c>
      <c r="AB42">
        <f t="shared" si="13"/>
        <v>1E-3</v>
      </c>
      <c r="AC42">
        <f t="shared" si="5"/>
        <v>0.34</v>
      </c>
      <c r="AD42">
        <f t="shared" si="14"/>
        <v>0.93</v>
      </c>
      <c r="AE42">
        <f t="shared" si="15"/>
        <v>1E-3</v>
      </c>
      <c r="AF42">
        <f t="shared" si="6"/>
        <v>0.93</v>
      </c>
      <c r="AG42" s="56">
        <f t="shared" si="16"/>
        <v>0</v>
      </c>
      <c r="AH42">
        <f t="shared" si="7"/>
        <v>0</v>
      </c>
      <c r="AI42">
        <f t="shared" si="8"/>
        <v>0</v>
      </c>
      <c r="AJ42">
        <f t="shared" si="17"/>
        <v>0</v>
      </c>
      <c r="AK42">
        <f t="shared" si="9"/>
        <v>2</v>
      </c>
      <c r="AL42" t="str">
        <f t="shared" si="10"/>
        <v>INF</v>
      </c>
      <c r="AM42">
        <f t="shared" ca="1" si="18"/>
        <v>0</v>
      </c>
      <c r="AN42" t="str">
        <f t="shared" si="11"/>
        <v/>
      </c>
      <c r="AP42" s="11" t="s">
        <v>196</v>
      </c>
      <c r="AR42" t="s">
        <v>197</v>
      </c>
      <c r="BM42">
        <v>34.99</v>
      </c>
    </row>
    <row r="43" spans="2:66" ht="15" thickBot="1">
      <c r="B43" s="39"/>
      <c r="C43" s="50"/>
      <c r="D43" s="81">
        <f t="shared" si="19"/>
        <v>33</v>
      </c>
      <c r="E43" s="38" t="s">
        <v>52</v>
      </c>
      <c r="F43">
        <v>0.35</v>
      </c>
      <c r="G43" s="40" t="s">
        <v>246</v>
      </c>
      <c r="H43">
        <v>0.96</v>
      </c>
      <c r="I43" s="63"/>
      <c r="J43" s="79"/>
      <c r="K43"/>
      <c r="L43" s="53" t="s">
        <v>28</v>
      </c>
      <c r="M43" s="58" t="s">
        <v>21</v>
      </c>
      <c r="V43">
        <f t="shared" si="0"/>
        <v>2</v>
      </c>
      <c r="W43" t="str">
        <f t="shared" si="1"/>
        <v>RAT</v>
      </c>
      <c r="X43">
        <f t="shared" si="20"/>
        <v>5</v>
      </c>
      <c r="Y43" t="str">
        <f t="shared" si="3"/>
        <v>UM</v>
      </c>
      <c r="Z43">
        <f t="shared" si="4"/>
        <v>350</v>
      </c>
      <c r="AA43">
        <f t="shared" si="12"/>
        <v>0.35000000000000003</v>
      </c>
      <c r="AB43">
        <f t="shared" si="13"/>
        <v>1E-3</v>
      </c>
      <c r="AC43">
        <f t="shared" si="5"/>
        <v>0.35</v>
      </c>
      <c r="AD43">
        <f t="shared" si="14"/>
        <v>0.96</v>
      </c>
      <c r="AE43">
        <f t="shared" si="15"/>
        <v>1E-3</v>
      </c>
      <c r="AF43">
        <f t="shared" si="6"/>
        <v>0.96</v>
      </c>
      <c r="AG43" s="56">
        <f t="shared" si="16"/>
        <v>0</v>
      </c>
      <c r="AH43">
        <f t="shared" si="7"/>
        <v>0</v>
      </c>
      <c r="AI43">
        <f t="shared" si="8"/>
        <v>0</v>
      </c>
      <c r="AJ43">
        <f t="shared" si="17"/>
        <v>0</v>
      </c>
      <c r="AK43">
        <f t="shared" si="9"/>
        <v>2</v>
      </c>
      <c r="AL43" t="str">
        <f t="shared" si="10"/>
        <v>INF</v>
      </c>
      <c r="AM43">
        <f t="shared" ca="1" si="18"/>
        <v>0</v>
      </c>
      <c r="AN43" t="str">
        <f t="shared" si="11"/>
        <v/>
      </c>
    </row>
    <row r="44" spans="2:66" ht="15" thickBot="1">
      <c r="B44" s="39"/>
      <c r="C44" s="50"/>
      <c r="D44" s="81">
        <f t="shared" si="19"/>
        <v>34</v>
      </c>
      <c r="E44" s="38" t="s">
        <v>52</v>
      </c>
      <c r="F44">
        <v>0.37</v>
      </c>
      <c r="G44" s="40" t="s">
        <v>246</v>
      </c>
      <c r="H44">
        <v>1.01</v>
      </c>
      <c r="I44" s="63"/>
      <c r="J44" s="79"/>
      <c r="K44"/>
      <c r="L44" s="53" t="s">
        <v>28</v>
      </c>
      <c r="M44" s="58" t="s">
        <v>21</v>
      </c>
      <c r="V44">
        <f t="shared" si="0"/>
        <v>2</v>
      </c>
      <c r="W44" t="str">
        <f t="shared" si="1"/>
        <v>RAT</v>
      </c>
      <c r="X44">
        <f t="shared" si="20"/>
        <v>5</v>
      </c>
      <c r="Y44" t="str">
        <f t="shared" si="3"/>
        <v>UM</v>
      </c>
      <c r="Z44">
        <f t="shared" si="4"/>
        <v>350</v>
      </c>
      <c r="AA44">
        <f t="shared" si="12"/>
        <v>0.37</v>
      </c>
      <c r="AB44">
        <f t="shared" si="13"/>
        <v>1E-3</v>
      </c>
      <c r="AC44">
        <f t="shared" si="5"/>
        <v>0.37</v>
      </c>
      <c r="AD44">
        <f t="shared" si="14"/>
        <v>1.01</v>
      </c>
      <c r="AE44">
        <f t="shared" si="15"/>
        <v>1E-3</v>
      </c>
      <c r="AF44">
        <f t="shared" si="6"/>
        <v>1.01</v>
      </c>
      <c r="AG44" s="56">
        <f t="shared" si="16"/>
        <v>0</v>
      </c>
      <c r="AH44">
        <f t="shared" si="7"/>
        <v>0</v>
      </c>
      <c r="AI44">
        <f t="shared" si="8"/>
        <v>0</v>
      </c>
      <c r="AJ44">
        <f t="shared" si="17"/>
        <v>0</v>
      </c>
      <c r="AK44">
        <f t="shared" si="9"/>
        <v>2</v>
      </c>
      <c r="AL44" t="str">
        <f t="shared" si="10"/>
        <v>INF</v>
      </c>
      <c r="AM44">
        <f t="shared" ca="1" si="18"/>
        <v>0</v>
      </c>
      <c r="AN44" t="str">
        <f t="shared" si="11"/>
        <v/>
      </c>
    </row>
    <row r="45" spans="2:66" ht="15" thickBot="1">
      <c r="B45" s="39"/>
      <c r="C45" s="50"/>
      <c r="D45" s="81">
        <f t="shared" si="19"/>
        <v>35</v>
      </c>
      <c r="E45" s="38" t="s">
        <v>52</v>
      </c>
      <c r="F45">
        <v>0.38</v>
      </c>
      <c r="G45" s="40" t="s">
        <v>246</v>
      </c>
      <c r="H45">
        <v>1.04</v>
      </c>
      <c r="I45" s="63"/>
      <c r="J45" s="79"/>
      <c r="K45"/>
      <c r="L45" s="53" t="s">
        <v>28</v>
      </c>
      <c r="M45" s="58" t="s">
        <v>21</v>
      </c>
      <c r="V45">
        <f t="shared" si="0"/>
        <v>2</v>
      </c>
      <c r="W45" t="str">
        <f t="shared" si="1"/>
        <v>RAT</v>
      </c>
      <c r="X45">
        <f t="shared" si="20"/>
        <v>5</v>
      </c>
      <c r="Y45" t="str">
        <f t="shared" si="3"/>
        <v>UM</v>
      </c>
      <c r="Z45">
        <f t="shared" si="4"/>
        <v>350</v>
      </c>
      <c r="AA45">
        <f t="shared" si="12"/>
        <v>0.38</v>
      </c>
      <c r="AB45">
        <f t="shared" si="13"/>
        <v>1E-3</v>
      </c>
      <c r="AC45">
        <f t="shared" si="5"/>
        <v>0.38</v>
      </c>
      <c r="AD45">
        <f t="shared" si="14"/>
        <v>1.04</v>
      </c>
      <c r="AE45">
        <f t="shared" si="15"/>
        <v>1E-3</v>
      </c>
      <c r="AF45">
        <f t="shared" si="6"/>
        <v>1.04</v>
      </c>
      <c r="AG45" s="56">
        <f t="shared" si="16"/>
        <v>0</v>
      </c>
      <c r="AH45">
        <f t="shared" si="7"/>
        <v>0</v>
      </c>
      <c r="AI45">
        <f t="shared" si="8"/>
        <v>0</v>
      </c>
      <c r="AJ45">
        <f t="shared" si="17"/>
        <v>0</v>
      </c>
      <c r="AK45">
        <f t="shared" si="9"/>
        <v>2</v>
      </c>
      <c r="AL45" t="str">
        <f t="shared" si="10"/>
        <v>INF</v>
      </c>
      <c r="AM45">
        <f t="shared" ca="1" si="18"/>
        <v>0</v>
      </c>
      <c r="AN45" t="str">
        <f t="shared" si="11"/>
        <v/>
      </c>
      <c r="AO45" t="s">
        <v>90</v>
      </c>
      <c r="AP45" t="s">
        <v>91</v>
      </c>
      <c r="AQ45" t="s">
        <v>239</v>
      </c>
    </row>
    <row r="46" spans="2:66" ht="15" thickBot="1">
      <c r="B46" s="39"/>
      <c r="C46" s="50"/>
      <c r="D46" s="81">
        <f t="shared" si="19"/>
        <v>36</v>
      </c>
      <c r="E46" s="38" t="s">
        <v>52</v>
      </c>
      <c r="F46">
        <v>0.39</v>
      </c>
      <c r="G46" s="40" t="s">
        <v>246</v>
      </c>
      <c r="H46">
        <v>1.07</v>
      </c>
      <c r="I46" s="63"/>
      <c r="J46" s="79"/>
      <c r="K46"/>
      <c r="L46" s="53" t="s">
        <v>28</v>
      </c>
      <c r="M46" s="58" t="s">
        <v>21</v>
      </c>
      <c r="V46">
        <f t="shared" si="0"/>
        <v>2</v>
      </c>
      <c r="W46" t="str">
        <f t="shared" si="1"/>
        <v>RAT</v>
      </c>
      <c r="X46">
        <f t="shared" si="20"/>
        <v>5</v>
      </c>
      <c r="Y46" t="str">
        <f t="shared" si="3"/>
        <v>UM</v>
      </c>
      <c r="Z46">
        <f t="shared" si="4"/>
        <v>350</v>
      </c>
      <c r="AA46">
        <f t="shared" si="12"/>
        <v>0.39</v>
      </c>
      <c r="AB46">
        <f t="shared" si="13"/>
        <v>1E-3</v>
      </c>
      <c r="AC46">
        <f t="shared" si="5"/>
        <v>0.39</v>
      </c>
      <c r="AD46">
        <f t="shared" si="14"/>
        <v>1.07</v>
      </c>
      <c r="AE46">
        <f t="shared" si="15"/>
        <v>1E-3</v>
      </c>
      <c r="AF46">
        <f t="shared" si="6"/>
        <v>1.07</v>
      </c>
      <c r="AG46" s="56">
        <f t="shared" si="16"/>
        <v>0</v>
      </c>
      <c r="AH46">
        <f t="shared" si="7"/>
        <v>0</v>
      </c>
      <c r="AI46">
        <f t="shared" si="8"/>
        <v>0</v>
      </c>
      <c r="AJ46">
        <f t="shared" si="17"/>
        <v>0</v>
      </c>
      <c r="AK46">
        <f t="shared" si="9"/>
        <v>2</v>
      </c>
      <c r="AL46" t="str">
        <f t="shared" si="10"/>
        <v>INF</v>
      </c>
      <c r="AM46">
        <f t="shared" ca="1" si="18"/>
        <v>0</v>
      </c>
      <c r="AN46" t="str">
        <f t="shared" si="11"/>
        <v/>
      </c>
      <c r="AO46" t="s">
        <v>112</v>
      </c>
      <c r="AP46" t="s">
        <v>113</v>
      </c>
      <c r="AQ46" t="s">
        <v>240</v>
      </c>
    </row>
    <row r="47" spans="2:66" ht="15" thickBot="1">
      <c r="B47" s="39"/>
      <c r="C47" s="50"/>
      <c r="D47" s="81">
        <f t="shared" si="19"/>
        <v>37</v>
      </c>
      <c r="E47" s="38" t="s">
        <v>52</v>
      </c>
      <c r="F47">
        <v>0.4</v>
      </c>
      <c r="G47" s="40" t="s">
        <v>246</v>
      </c>
      <c r="H47">
        <v>1.0900000000000001</v>
      </c>
      <c r="I47" s="63"/>
      <c r="J47" s="79"/>
      <c r="K47"/>
      <c r="L47" s="53" t="s">
        <v>28</v>
      </c>
      <c r="M47" s="58" t="s">
        <v>21</v>
      </c>
      <c r="V47">
        <f t="shared" si="0"/>
        <v>2</v>
      </c>
      <c r="W47" t="str">
        <f t="shared" si="1"/>
        <v>RAT</v>
      </c>
      <c r="X47">
        <f t="shared" si="20"/>
        <v>5</v>
      </c>
      <c r="Y47" t="str">
        <f t="shared" si="3"/>
        <v>UM</v>
      </c>
      <c r="Z47">
        <f t="shared" si="4"/>
        <v>350</v>
      </c>
      <c r="AA47">
        <f t="shared" si="12"/>
        <v>0.4</v>
      </c>
      <c r="AB47">
        <f t="shared" si="13"/>
        <v>1E-3</v>
      </c>
      <c r="AC47">
        <f t="shared" si="5"/>
        <v>0.4</v>
      </c>
      <c r="AD47">
        <f t="shared" si="14"/>
        <v>1.0900000000000001</v>
      </c>
      <c r="AE47">
        <f t="shared" si="15"/>
        <v>1E-3</v>
      </c>
      <c r="AF47">
        <f t="shared" si="6"/>
        <v>1.0900000000000001</v>
      </c>
      <c r="AG47" s="56">
        <f t="shared" si="16"/>
        <v>0</v>
      </c>
      <c r="AH47">
        <f t="shared" si="7"/>
        <v>0</v>
      </c>
      <c r="AI47">
        <f t="shared" si="8"/>
        <v>0</v>
      </c>
      <c r="AJ47">
        <f t="shared" si="17"/>
        <v>0</v>
      </c>
      <c r="AK47">
        <f t="shared" si="9"/>
        <v>2</v>
      </c>
      <c r="AL47" t="str">
        <f t="shared" si="10"/>
        <v>INF</v>
      </c>
      <c r="AM47">
        <f t="shared" ca="1" si="18"/>
        <v>0</v>
      </c>
      <c r="AN47" t="str">
        <f t="shared" si="11"/>
        <v/>
      </c>
      <c r="AO47" t="s">
        <v>114</v>
      </c>
      <c r="AP47" t="s">
        <v>92</v>
      </c>
    </row>
    <row r="48" spans="2:66" ht="15" thickBot="1">
      <c r="B48" s="39"/>
      <c r="C48" s="50"/>
      <c r="D48" s="81">
        <f t="shared" si="19"/>
        <v>38</v>
      </c>
      <c r="E48" s="38" t="s">
        <v>52</v>
      </c>
      <c r="F48">
        <v>0.41</v>
      </c>
      <c r="G48" s="40" t="s">
        <v>246</v>
      </c>
      <c r="H48">
        <v>1.1200000000000001</v>
      </c>
      <c r="I48" s="63"/>
      <c r="J48" s="79"/>
      <c r="K48"/>
      <c r="L48" s="53" t="s">
        <v>28</v>
      </c>
      <c r="M48" s="58" t="s">
        <v>21</v>
      </c>
      <c r="V48">
        <f t="shared" si="0"/>
        <v>2</v>
      </c>
      <c r="W48" t="str">
        <f t="shared" si="1"/>
        <v>RAT</v>
      </c>
      <c r="X48">
        <f t="shared" si="20"/>
        <v>5</v>
      </c>
      <c r="Y48" t="str">
        <f t="shared" si="3"/>
        <v>UM</v>
      </c>
      <c r="Z48">
        <f t="shared" si="4"/>
        <v>350</v>
      </c>
      <c r="AA48">
        <f t="shared" si="12"/>
        <v>0.41000000000000003</v>
      </c>
      <c r="AB48">
        <f t="shared" si="13"/>
        <v>1E-3</v>
      </c>
      <c r="AC48">
        <f t="shared" si="5"/>
        <v>0.41</v>
      </c>
      <c r="AD48">
        <f t="shared" si="14"/>
        <v>1.1200000000000001</v>
      </c>
      <c r="AE48">
        <f t="shared" si="15"/>
        <v>1E-3</v>
      </c>
      <c r="AF48">
        <f t="shared" si="6"/>
        <v>1.1200000000000001</v>
      </c>
      <c r="AG48" s="56">
        <f t="shared" si="16"/>
        <v>0</v>
      </c>
      <c r="AH48">
        <f t="shared" si="7"/>
        <v>0</v>
      </c>
      <c r="AI48">
        <f t="shared" si="8"/>
        <v>0</v>
      </c>
      <c r="AJ48">
        <f t="shared" si="17"/>
        <v>0</v>
      </c>
      <c r="AK48">
        <f t="shared" si="9"/>
        <v>2</v>
      </c>
      <c r="AL48" t="str">
        <f t="shared" si="10"/>
        <v>INF</v>
      </c>
      <c r="AM48">
        <f t="shared" ca="1" si="18"/>
        <v>0</v>
      </c>
      <c r="AN48" t="str">
        <f t="shared" si="11"/>
        <v/>
      </c>
    </row>
    <row r="49" spans="2:40" ht="15" thickBot="1">
      <c r="B49" s="39"/>
      <c r="C49" s="50"/>
      <c r="D49" s="81">
        <f t="shared" si="19"/>
        <v>39</v>
      </c>
      <c r="E49" s="38" t="s">
        <v>52</v>
      </c>
      <c r="F49">
        <v>0.42</v>
      </c>
      <c r="G49" s="40" t="s">
        <v>246</v>
      </c>
      <c r="H49">
        <v>1.1499999999999999</v>
      </c>
      <c r="I49" s="63"/>
      <c r="J49" s="79"/>
      <c r="K49"/>
      <c r="L49" s="53" t="s">
        <v>28</v>
      </c>
      <c r="M49" s="58" t="s">
        <v>21</v>
      </c>
      <c r="V49">
        <f t="shared" si="0"/>
        <v>2</v>
      </c>
      <c r="W49" t="str">
        <f t="shared" si="1"/>
        <v>RAT</v>
      </c>
      <c r="X49">
        <f t="shared" si="20"/>
        <v>5</v>
      </c>
      <c r="Y49" t="str">
        <f t="shared" si="3"/>
        <v>UM</v>
      </c>
      <c r="Z49">
        <f t="shared" si="4"/>
        <v>350</v>
      </c>
      <c r="AA49">
        <f t="shared" si="12"/>
        <v>0.42</v>
      </c>
      <c r="AB49">
        <f t="shared" si="13"/>
        <v>1E-3</v>
      </c>
      <c r="AC49">
        <f t="shared" si="5"/>
        <v>0.42</v>
      </c>
      <c r="AD49">
        <f t="shared" si="14"/>
        <v>1.1500000000000001</v>
      </c>
      <c r="AE49">
        <f t="shared" si="15"/>
        <v>1E-3</v>
      </c>
      <c r="AF49">
        <f t="shared" si="6"/>
        <v>1.1499999999999999</v>
      </c>
      <c r="AG49" s="56">
        <f t="shared" si="16"/>
        <v>0</v>
      </c>
      <c r="AH49">
        <f t="shared" si="7"/>
        <v>0</v>
      </c>
      <c r="AI49">
        <f t="shared" si="8"/>
        <v>0</v>
      </c>
      <c r="AJ49">
        <f t="shared" si="17"/>
        <v>0</v>
      </c>
      <c r="AK49">
        <f t="shared" si="9"/>
        <v>2</v>
      </c>
      <c r="AL49" t="str">
        <f t="shared" si="10"/>
        <v>INF</v>
      </c>
      <c r="AM49">
        <f t="shared" ca="1" si="18"/>
        <v>0</v>
      </c>
      <c r="AN49" t="str">
        <f t="shared" si="11"/>
        <v/>
      </c>
    </row>
    <row r="50" spans="2:40" ht="15" thickBot="1">
      <c r="B50" s="39"/>
      <c r="C50" s="50"/>
      <c r="D50" s="81">
        <f t="shared" si="19"/>
        <v>40</v>
      </c>
      <c r="E50" s="38" t="s">
        <v>52</v>
      </c>
      <c r="F50">
        <v>0.43</v>
      </c>
      <c r="G50" s="40" t="s">
        <v>246</v>
      </c>
      <c r="H50">
        <v>1.18</v>
      </c>
      <c r="I50" s="63"/>
      <c r="J50" s="79"/>
      <c r="K50"/>
      <c r="L50" s="53" t="s">
        <v>28</v>
      </c>
      <c r="M50" s="58" t="s">
        <v>21</v>
      </c>
      <c r="V50">
        <f t="shared" si="0"/>
        <v>2</v>
      </c>
      <c r="W50" t="str">
        <f t="shared" si="1"/>
        <v>RAT</v>
      </c>
      <c r="X50">
        <f t="shared" si="20"/>
        <v>5</v>
      </c>
      <c r="Y50" t="str">
        <f t="shared" si="3"/>
        <v>UM</v>
      </c>
      <c r="Z50">
        <f t="shared" si="4"/>
        <v>350</v>
      </c>
      <c r="AA50">
        <f t="shared" si="12"/>
        <v>0.43</v>
      </c>
      <c r="AB50">
        <f t="shared" si="13"/>
        <v>1E-3</v>
      </c>
      <c r="AC50">
        <f t="shared" si="5"/>
        <v>0.43</v>
      </c>
      <c r="AD50">
        <f t="shared" si="14"/>
        <v>1.18</v>
      </c>
      <c r="AE50">
        <f t="shared" si="15"/>
        <v>1E-3</v>
      </c>
      <c r="AF50">
        <f t="shared" si="6"/>
        <v>1.18</v>
      </c>
      <c r="AG50" s="56">
        <f t="shared" si="16"/>
        <v>0</v>
      </c>
      <c r="AH50">
        <f t="shared" si="7"/>
        <v>0</v>
      </c>
      <c r="AI50">
        <f t="shared" si="8"/>
        <v>0</v>
      </c>
      <c r="AJ50">
        <f t="shared" si="17"/>
        <v>0</v>
      </c>
      <c r="AK50">
        <f t="shared" si="9"/>
        <v>2</v>
      </c>
      <c r="AL50" t="str">
        <f t="shared" si="10"/>
        <v>INF</v>
      </c>
      <c r="AM50">
        <f t="shared" ca="1" si="18"/>
        <v>0</v>
      </c>
      <c r="AN50" t="str">
        <f t="shared" si="11"/>
        <v/>
      </c>
    </row>
    <row r="51" spans="2:40" ht="15" thickBot="1">
      <c r="B51" s="41"/>
      <c r="C51" s="51"/>
      <c r="D51" s="81">
        <f t="shared" si="19"/>
        <v>41</v>
      </c>
      <c r="E51" s="38" t="s">
        <v>52</v>
      </c>
      <c r="F51">
        <v>0.44</v>
      </c>
      <c r="G51" s="40" t="s">
        <v>246</v>
      </c>
      <c r="H51">
        <v>1.2</v>
      </c>
      <c r="I51" s="63"/>
      <c r="J51" s="79"/>
      <c r="K51"/>
      <c r="L51" s="53" t="s">
        <v>28</v>
      </c>
      <c r="M51" s="58" t="s">
        <v>21</v>
      </c>
      <c r="V51">
        <f t="shared" si="0"/>
        <v>2</v>
      </c>
      <c r="W51" t="str">
        <f t="shared" si="1"/>
        <v>RAT</v>
      </c>
      <c r="X51">
        <f t="shared" si="20"/>
        <v>5</v>
      </c>
      <c r="Y51" t="str">
        <f t="shared" si="3"/>
        <v>UM</v>
      </c>
      <c r="Z51">
        <f t="shared" si="4"/>
        <v>350</v>
      </c>
      <c r="AA51">
        <f t="shared" si="12"/>
        <v>0.44</v>
      </c>
      <c r="AB51">
        <f t="shared" si="13"/>
        <v>1E-3</v>
      </c>
      <c r="AC51">
        <f t="shared" si="5"/>
        <v>0.44</v>
      </c>
      <c r="AD51">
        <f t="shared" si="14"/>
        <v>1.2</v>
      </c>
      <c r="AE51">
        <f t="shared" si="15"/>
        <v>1E-3</v>
      </c>
      <c r="AF51">
        <f t="shared" si="6"/>
        <v>1.2</v>
      </c>
      <c r="AG51" s="56">
        <f t="shared" si="16"/>
        <v>0</v>
      </c>
      <c r="AH51">
        <f t="shared" si="7"/>
        <v>0</v>
      </c>
      <c r="AI51">
        <f t="shared" si="8"/>
        <v>0</v>
      </c>
      <c r="AJ51">
        <f t="shared" si="17"/>
        <v>0</v>
      </c>
      <c r="AK51">
        <f t="shared" si="9"/>
        <v>2</v>
      </c>
      <c r="AL51" t="str">
        <f t="shared" si="10"/>
        <v>INF</v>
      </c>
      <c r="AM51">
        <f t="shared" ca="1" si="18"/>
        <v>0</v>
      </c>
      <c r="AN51" t="str">
        <f t="shared" si="11"/>
        <v/>
      </c>
    </row>
    <row r="52" spans="2:40" ht="15" thickBot="1">
      <c r="B52" s="41"/>
      <c r="C52" s="51"/>
      <c r="D52" s="81">
        <f t="shared" si="19"/>
        <v>42</v>
      </c>
      <c r="E52" s="38" t="s">
        <v>52</v>
      </c>
      <c r="F52">
        <v>0.45</v>
      </c>
      <c r="G52" s="40" t="s">
        <v>246</v>
      </c>
      <c r="H52">
        <v>1.23</v>
      </c>
      <c r="I52" s="63"/>
      <c r="J52" s="79"/>
      <c r="K52"/>
      <c r="L52" s="53" t="s">
        <v>28</v>
      </c>
      <c r="M52" s="58" t="s">
        <v>21</v>
      </c>
      <c r="V52">
        <f t="shared" ref="V52:V115" si="21">MATCH(E52,Functions,0)</f>
        <v>2</v>
      </c>
      <c r="W52" t="str">
        <f t="shared" si="1"/>
        <v>RAT</v>
      </c>
      <c r="X52">
        <f t="shared" ref="X52:X115" si="22">IF(ISBLANK(G52),1,MATCH(G52,Units,0))</f>
        <v>5</v>
      </c>
      <c r="Y52" t="str">
        <f t="shared" si="3"/>
        <v>UM</v>
      </c>
      <c r="Z52">
        <f t="shared" si="4"/>
        <v>350</v>
      </c>
      <c r="AA52">
        <f t="shared" ref="AA52:AA115" si="23">ROUND(AC52/AB52,0)*AB52</f>
        <v>0.45</v>
      </c>
      <c r="AB52">
        <f t="shared" ref="AB52:AB115" si="24">IF(AC52&gt;1,10^(INT(LOG(AC52))-3),0.001)</f>
        <v>1E-3</v>
      </c>
      <c r="AC52">
        <f t="shared" ref="AC52:AC115" si="25">IF(Z52&lt;phasenum,F52*INDEX(umult,$X52),1)</f>
        <v>0.45</v>
      </c>
      <c r="AD52">
        <f t="shared" ref="AD52:AD115" si="26">IF(AF52="",AF52,IF(AF52&gt;9999,err(),ROUND(AF52/AE52,0)*AE52))</f>
        <v>1.23</v>
      </c>
      <c r="AE52">
        <f t="shared" ref="AE52:AE115" si="27">IF(AND(AF52&gt;1,AF52&lt;&gt;""),10^(INT(LOG(AF52))-3),0.001)</f>
        <v>1E-3</v>
      </c>
      <c r="AF52">
        <f t="shared" ref="AF52:AF115" si="28">IF(OR(Z52=rateonly,Z52=rateunits),IF(H52="","",H52),IF(Z52=ratetime,AG52,""))</f>
        <v>1.23</v>
      </c>
      <c r="AG52" s="56">
        <f t="shared" ref="AG52:AG115" si="29">(I52+K52/60)/(IF(ISNUMBER(FIND("hr",G52,3)),60,1))*AC52*(IF(ISNUMBER(FIND("mL",G52)),1000,1)/$AG$7)</f>
        <v>0</v>
      </c>
      <c r="AH52">
        <f t="shared" si="7"/>
        <v>0</v>
      </c>
      <c r="AI52">
        <f t="shared" si="8"/>
        <v>0</v>
      </c>
      <c r="AJ52">
        <f t="shared" si="17"/>
        <v>0</v>
      </c>
      <c r="AK52">
        <f t="shared" ref="AK52:AK115" si="30">MATCH(L52,Direction,0)</f>
        <v>2</v>
      </c>
      <c r="AL52" t="str">
        <f t="shared" si="10"/>
        <v>INF</v>
      </c>
      <c r="AM52">
        <f t="shared" ref="AM52:AM115" ca="1" si="31">IF(INT(Z52/100)=8,INDEX(trgcmd,MATCH(M52,trigger,0)),IF(ISNUMBER(F52),INT(F52*10^AJ52)/10^AJ52,INDIRECT(ADDRESS(MATCH(F52,B:B,0),4))))</f>
        <v>0</v>
      </c>
    </row>
    <row r="53" spans="2:40" ht="15" thickBot="1">
      <c r="B53" s="41"/>
      <c r="C53" s="51"/>
      <c r="D53" s="81">
        <f t="shared" si="19"/>
        <v>43</v>
      </c>
      <c r="E53" s="38" t="s">
        <v>52</v>
      </c>
      <c r="F53">
        <v>0.46</v>
      </c>
      <c r="G53" s="40" t="s">
        <v>246</v>
      </c>
      <c r="H53">
        <v>1.26</v>
      </c>
      <c r="I53" s="63"/>
      <c r="J53" s="79"/>
      <c r="K53"/>
      <c r="L53" s="53" t="s">
        <v>28</v>
      </c>
      <c r="M53" s="58" t="s">
        <v>21</v>
      </c>
      <c r="V53">
        <f t="shared" si="21"/>
        <v>2</v>
      </c>
      <c r="W53" t="str">
        <f t="shared" si="1"/>
        <v>RAT</v>
      </c>
      <c r="X53">
        <f t="shared" si="22"/>
        <v>5</v>
      </c>
      <c r="Y53" t="str">
        <f t="shared" si="3"/>
        <v>UM</v>
      </c>
      <c r="Z53">
        <f t="shared" si="4"/>
        <v>350</v>
      </c>
      <c r="AA53">
        <f t="shared" si="23"/>
        <v>0.46</v>
      </c>
      <c r="AB53">
        <f t="shared" si="24"/>
        <v>1E-3</v>
      </c>
      <c r="AC53">
        <f t="shared" si="25"/>
        <v>0.46</v>
      </c>
      <c r="AD53">
        <f t="shared" si="26"/>
        <v>1.26</v>
      </c>
      <c r="AE53">
        <f t="shared" si="27"/>
        <v>1E-3</v>
      </c>
      <c r="AF53">
        <f t="shared" si="28"/>
        <v>1.26</v>
      </c>
      <c r="AG53" s="56">
        <f t="shared" si="29"/>
        <v>0</v>
      </c>
      <c r="AH53">
        <f t="shared" si="7"/>
        <v>0</v>
      </c>
      <c r="AI53">
        <f t="shared" si="8"/>
        <v>0</v>
      </c>
      <c r="AJ53">
        <f t="shared" si="17"/>
        <v>0</v>
      </c>
      <c r="AK53">
        <f t="shared" si="30"/>
        <v>2</v>
      </c>
      <c r="AL53" t="str">
        <f t="shared" si="10"/>
        <v>INF</v>
      </c>
      <c r="AM53">
        <f t="shared" ca="1" si="31"/>
        <v>0</v>
      </c>
    </row>
    <row r="54" spans="2:40" ht="15" thickBot="1">
      <c r="B54" s="41"/>
      <c r="C54" s="51"/>
      <c r="D54" s="81">
        <f t="shared" si="19"/>
        <v>44</v>
      </c>
      <c r="E54" s="38" t="s">
        <v>52</v>
      </c>
      <c r="F54">
        <v>0.48</v>
      </c>
      <c r="G54" s="40" t="s">
        <v>246</v>
      </c>
      <c r="H54">
        <v>1.31</v>
      </c>
      <c r="I54" s="63"/>
      <c r="J54" s="79"/>
      <c r="K54"/>
      <c r="L54" s="53" t="s">
        <v>28</v>
      </c>
      <c r="M54" s="58" t="s">
        <v>21</v>
      </c>
      <c r="V54">
        <f t="shared" si="21"/>
        <v>2</v>
      </c>
      <c r="W54" t="str">
        <f t="shared" si="1"/>
        <v>RAT</v>
      </c>
      <c r="X54">
        <f t="shared" si="22"/>
        <v>5</v>
      </c>
      <c r="Y54" t="str">
        <f t="shared" si="3"/>
        <v>UM</v>
      </c>
      <c r="Z54">
        <f t="shared" si="4"/>
        <v>350</v>
      </c>
      <c r="AA54">
        <f t="shared" si="23"/>
        <v>0.48</v>
      </c>
      <c r="AB54">
        <f t="shared" si="24"/>
        <v>1E-3</v>
      </c>
      <c r="AC54">
        <f t="shared" si="25"/>
        <v>0.48</v>
      </c>
      <c r="AD54">
        <f t="shared" si="26"/>
        <v>1.31</v>
      </c>
      <c r="AE54">
        <f t="shared" si="27"/>
        <v>1E-3</v>
      </c>
      <c r="AF54">
        <f t="shared" si="28"/>
        <v>1.31</v>
      </c>
      <c r="AG54" s="56">
        <f t="shared" si="29"/>
        <v>0</v>
      </c>
      <c r="AH54">
        <f t="shared" si="7"/>
        <v>0</v>
      </c>
      <c r="AI54">
        <f t="shared" si="8"/>
        <v>0</v>
      </c>
      <c r="AJ54">
        <f t="shared" si="17"/>
        <v>0</v>
      </c>
      <c r="AK54">
        <f t="shared" si="30"/>
        <v>2</v>
      </c>
      <c r="AL54" t="str">
        <f t="shared" si="10"/>
        <v>INF</v>
      </c>
      <c r="AM54">
        <f t="shared" ca="1" si="31"/>
        <v>0</v>
      </c>
    </row>
    <row r="55" spans="2:40" ht="15" thickBot="1">
      <c r="B55" s="41"/>
      <c r="C55" s="51"/>
      <c r="D55" s="81">
        <f t="shared" si="19"/>
        <v>45</v>
      </c>
      <c r="E55" s="38" t="s">
        <v>52</v>
      </c>
      <c r="F55">
        <v>0.49</v>
      </c>
      <c r="G55" s="40" t="s">
        <v>246</v>
      </c>
      <c r="H55">
        <v>1.34</v>
      </c>
      <c r="I55" s="63"/>
      <c r="J55" s="79"/>
      <c r="K55"/>
      <c r="L55" s="53" t="s">
        <v>28</v>
      </c>
      <c r="M55" s="58" t="s">
        <v>21</v>
      </c>
      <c r="V55">
        <f t="shared" si="21"/>
        <v>2</v>
      </c>
      <c r="W55" t="str">
        <f t="shared" si="1"/>
        <v>RAT</v>
      </c>
      <c r="X55">
        <f t="shared" si="22"/>
        <v>5</v>
      </c>
      <c r="Y55" t="str">
        <f t="shared" si="3"/>
        <v>UM</v>
      </c>
      <c r="Z55">
        <f t="shared" si="4"/>
        <v>350</v>
      </c>
      <c r="AA55">
        <f t="shared" si="23"/>
        <v>0.49</v>
      </c>
      <c r="AB55">
        <f t="shared" si="24"/>
        <v>1E-3</v>
      </c>
      <c r="AC55">
        <f t="shared" si="25"/>
        <v>0.49</v>
      </c>
      <c r="AD55">
        <f t="shared" si="26"/>
        <v>1.34</v>
      </c>
      <c r="AE55">
        <f t="shared" si="27"/>
        <v>1E-3</v>
      </c>
      <c r="AF55">
        <f t="shared" si="28"/>
        <v>1.34</v>
      </c>
      <c r="AG55" s="56">
        <f t="shared" si="29"/>
        <v>0</v>
      </c>
      <c r="AH55">
        <f t="shared" si="7"/>
        <v>0</v>
      </c>
      <c r="AI55">
        <f t="shared" si="8"/>
        <v>0</v>
      </c>
      <c r="AJ55">
        <f t="shared" si="17"/>
        <v>0</v>
      </c>
      <c r="AK55">
        <f t="shared" si="30"/>
        <v>2</v>
      </c>
      <c r="AL55" t="str">
        <f t="shared" si="10"/>
        <v>INF</v>
      </c>
      <c r="AM55">
        <f t="shared" ca="1" si="31"/>
        <v>0</v>
      </c>
    </row>
    <row r="56" spans="2:40" ht="15" thickBot="1">
      <c r="B56" s="41"/>
      <c r="C56" s="51"/>
      <c r="D56" s="81">
        <f t="shared" si="19"/>
        <v>46</v>
      </c>
      <c r="E56" s="38" t="s">
        <v>52</v>
      </c>
      <c r="F56">
        <v>0.5</v>
      </c>
      <c r="G56" s="40" t="s">
        <v>246</v>
      </c>
      <c r="H56">
        <v>1.37</v>
      </c>
      <c r="I56" s="63"/>
      <c r="J56" s="79"/>
      <c r="K56"/>
      <c r="L56" s="53" t="s">
        <v>28</v>
      </c>
      <c r="M56" s="58" t="s">
        <v>21</v>
      </c>
      <c r="V56">
        <f t="shared" si="21"/>
        <v>2</v>
      </c>
      <c r="W56" t="str">
        <f t="shared" si="1"/>
        <v>RAT</v>
      </c>
      <c r="X56">
        <f t="shared" si="22"/>
        <v>5</v>
      </c>
      <c r="Y56" t="str">
        <f t="shared" si="3"/>
        <v>UM</v>
      </c>
      <c r="Z56">
        <f t="shared" si="4"/>
        <v>350</v>
      </c>
      <c r="AA56">
        <f t="shared" si="23"/>
        <v>0.5</v>
      </c>
      <c r="AB56">
        <f t="shared" si="24"/>
        <v>1E-3</v>
      </c>
      <c r="AC56">
        <f t="shared" si="25"/>
        <v>0.5</v>
      </c>
      <c r="AD56">
        <f t="shared" si="26"/>
        <v>1.37</v>
      </c>
      <c r="AE56">
        <f t="shared" si="27"/>
        <v>1E-3</v>
      </c>
      <c r="AF56">
        <f t="shared" si="28"/>
        <v>1.37</v>
      </c>
      <c r="AG56" s="56">
        <f t="shared" si="29"/>
        <v>0</v>
      </c>
      <c r="AH56">
        <f t="shared" si="7"/>
        <v>0</v>
      </c>
      <c r="AI56">
        <f t="shared" si="8"/>
        <v>0</v>
      </c>
      <c r="AJ56">
        <f t="shared" si="17"/>
        <v>0</v>
      </c>
      <c r="AK56">
        <f t="shared" si="30"/>
        <v>2</v>
      </c>
      <c r="AL56" t="str">
        <f t="shared" si="10"/>
        <v>INF</v>
      </c>
      <c r="AM56">
        <f t="shared" ca="1" si="31"/>
        <v>0</v>
      </c>
    </row>
    <row r="57" spans="2:40" ht="15" thickBot="1">
      <c r="B57" s="41"/>
      <c r="C57" s="51"/>
      <c r="D57" s="81">
        <f t="shared" si="19"/>
        <v>47</v>
      </c>
      <c r="E57" s="38" t="s">
        <v>52</v>
      </c>
      <c r="F57">
        <v>0.51</v>
      </c>
      <c r="G57" s="40" t="s">
        <v>246</v>
      </c>
      <c r="H57">
        <v>1.39</v>
      </c>
      <c r="I57" s="63"/>
      <c r="J57" s="79"/>
      <c r="K57"/>
      <c r="L57" s="53" t="s">
        <v>28</v>
      </c>
      <c r="M57" s="58" t="s">
        <v>21</v>
      </c>
      <c r="V57">
        <f t="shared" si="21"/>
        <v>2</v>
      </c>
      <c r="W57" t="str">
        <f t="shared" si="1"/>
        <v>RAT</v>
      </c>
      <c r="X57">
        <f t="shared" si="22"/>
        <v>5</v>
      </c>
      <c r="Y57" t="str">
        <f t="shared" si="3"/>
        <v>UM</v>
      </c>
      <c r="Z57">
        <f t="shared" si="4"/>
        <v>350</v>
      </c>
      <c r="AA57">
        <f t="shared" si="23"/>
        <v>0.51</v>
      </c>
      <c r="AB57">
        <f t="shared" si="24"/>
        <v>1E-3</v>
      </c>
      <c r="AC57">
        <f t="shared" si="25"/>
        <v>0.51</v>
      </c>
      <c r="AD57">
        <f t="shared" si="26"/>
        <v>1.3900000000000001</v>
      </c>
      <c r="AE57">
        <f t="shared" si="27"/>
        <v>1E-3</v>
      </c>
      <c r="AF57">
        <f t="shared" si="28"/>
        <v>1.39</v>
      </c>
      <c r="AG57" s="56">
        <f t="shared" si="29"/>
        <v>0</v>
      </c>
      <c r="AH57">
        <f t="shared" si="7"/>
        <v>0</v>
      </c>
      <c r="AI57">
        <f t="shared" si="8"/>
        <v>0</v>
      </c>
      <c r="AJ57">
        <f t="shared" si="17"/>
        <v>0</v>
      </c>
      <c r="AK57">
        <f t="shared" si="30"/>
        <v>2</v>
      </c>
      <c r="AL57" t="str">
        <f t="shared" si="10"/>
        <v>INF</v>
      </c>
      <c r="AM57">
        <f t="shared" ca="1" si="31"/>
        <v>0</v>
      </c>
    </row>
    <row r="58" spans="2:40" ht="15" thickBot="1">
      <c r="B58" s="41"/>
      <c r="C58" s="51"/>
      <c r="D58" s="81">
        <f t="shared" si="19"/>
        <v>48</v>
      </c>
      <c r="E58" s="38" t="s">
        <v>52</v>
      </c>
      <c r="F58">
        <v>0.52</v>
      </c>
      <c r="G58" s="40" t="s">
        <v>246</v>
      </c>
      <c r="H58">
        <v>1.42</v>
      </c>
      <c r="I58" s="63"/>
      <c r="J58" s="79"/>
      <c r="K58"/>
      <c r="L58" s="53" t="s">
        <v>28</v>
      </c>
      <c r="M58" s="58" t="s">
        <v>21</v>
      </c>
      <c r="V58">
        <f t="shared" si="21"/>
        <v>2</v>
      </c>
      <c r="W58" t="str">
        <f t="shared" si="1"/>
        <v>RAT</v>
      </c>
      <c r="X58">
        <f t="shared" si="22"/>
        <v>5</v>
      </c>
      <c r="Y58" t="str">
        <f t="shared" si="3"/>
        <v>UM</v>
      </c>
      <c r="Z58">
        <f t="shared" si="4"/>
        <v>350</v>
      </c>
      <c r="AA58">
        <f t="shared" si="23"/>
        <v>0.52</v>
      </c>
      <c r="AB58">
        <f t="shared" si="24"/>
        <v>1E-3</v>
      </c>
      <c r="AC58">
        <f t="shared" si="25"/>
        <v>0.52</v>
      </c>
      <c r="AD58">
        <f t="shared" si="26"/>
        <v>1.42</v>
      </c>
      <c r="AE58">
        <f t="shared" si="27"/>
        <v>1E-3</v>
      </c>
      <c r="AF58">
        <f t="shared" si="28"/>
        <v>1.42</v>
      </c>
      <c r="AG58" s="56">
        <f t="shared" si="29"/>
        <v>0</v>
      </c>
      <c r="AH58">
        <f t="shared" si="7"/>
        <v>0</v>
      </c>
      <c r="AI58">
        <f t="shared" si="8"/>
        <v>0</v>
      </c>
      <c r="AJ58">
        <f t="shared" si="17"/>
        <v>0</v>
      </c>
      <c r="AK58">
        <f t="shared" si="30"/>
        <v>2</v>
      </c>
      <c r="AL58" t="str">
        <f t="shared" si="10"/>
        <v>INF</v>
      </c>
      <c r="AM58">
        <f t="shared" ca="1" si="31"/>
        <v>0</v>
      </c>
    </row>
    <row r="59" spans="2:40" ht="15" thickBot="1">
      <c r="B59" s="41"/>
      <c r="C59" s="51"/>
      <c r="D59" s="81">
        <f t="shared" si="19"/>
        <v>49</v>
      </c>
      <c r="E59" s="38" t="s">
        <v>52</v>
      </c>
      <c r="F59">
        <v>0.53</v>
      </c>
      <c r="G59" s="40" t="s">
        <v>246</v>
      </c>
      <c r="H59">
        <v>1.45</v>
      </c>
      <c r="I59" s="63"/>
      <c r="J59" s="79"/>
      <c r="K59"/>
      <c r="L59" s="53" t="s">
        <v>28</v>
      </c>
      <c r="M59" s="58" t="s">
        <v>21</v>
      </c>
      <c r="V59">
        <f t="shared" si="21"/>
        <v>2</v>
      </c>
      <c r="W59" t="str">
        <f t="shared" si="1"/>
        <v>RAT</v>
      </c>
      <c r="X59">
        <f t="shared" si="22"/>
        <v>5</v>
      </c>
      <c r="Y59" t="str">
        <f t="shared" si="3"/>
        <v>UM</v>
      </c>
      <c r="Z59">
        <f t="shared" si="4"/>
        <v>350</v>
      </c>
      <c r="AA59">
        <f t="shared" si="23"/>
        <v>0.53</v>
      </c>
      <c r="AB59">
        <f t="shared" si="24"/>
        <v>1E-3</v>
      </c>
      <c r="AC59">
        <f t="shared" si="25"/>
        <v>0.53</v>
      </c>
      <c r="AD59">
        <f t="shared" si="26"/>
        <v>1.45</v>
      </c>
      <c r="AE59">
        <f t="shared" si="27"/>
        <v>1E-3</v>
      </c>
      <c r="AF59">
        <f t="shared" si="28"/>
        <v>1.45</v>
      </c>
      <c r="AG59" s="56">
        <f t="shared" si="29"/>
        <v>0</v>
      </c>
      <c r="AH59">
        <f t="shared" si="7"/>
        <v>0</v>
      </c>
      <c r="AI59">
        <f t="shared" si="8"/>
        <v>0</v>
      </c>
      <c r="AJ59">
        <f t="shared" si="17"/>
        <v>0</v>
      </c>
      <c r="AK59">
        <f t="shared" si="30"/>
        <v>2</v>
      </c>
      <c r="AL59" t="str">
        <f t="shared" si="10"/>
        <v>INF</v>
      </c>
      <c r="AM59">
        <f t="shared" ca="1" si="31"/>
        <v>0</v>
      </c>
    </row>
    <row r="60" spans="2:40" ht="15" thickBot="1">
      <c r="B60" s="41"/>
      <c r="C60" s="51"/>
      <c r="D60" s="81">
        <f t="shared" si="19"/>
        <v>50</v>
      </c>
      <c r="E60" s="38" t="s">
        <v>52</v>
      </c>
      <c r="F60">
        <v>0.54</v>
      </c>
      <c r="G60" s="40" t="s">
        <v>246</v>
      </c>
      <c r="H60">
        <v>1.48</v>
      </c>
      <c r="I60" s="63"/>
      <c r="J60" s="79"/>
      <c r="K60"/>
      <c r="L60" s="53" t="s">
        <v>28</v>
      </c>
      <c r="M60" s="58" t="s">
        <v>21</v>
      </c>
      <c r="V60">
        <f t="shared" si="21"/>
        <v>2</v>
      </c>
      <c r="W60" t="str">
        <f t="shared" si="1"/>
        <v>RAT</v>
      </c>
      <c r="X60">
        <f t="shared" si="22"/>
        <v>5</v>
      </c>
      <c r="Y60" t="str">
        <f t="shared" si="3"/>
        <v>UM</v>
      </c>
      <c r="Z60">
        <f t="shared" si="4"/>
        <v>350</v>
      </c>
      <c r="AA60">
        <f t="shared" si="23"/>
        <v>0.54</v>
      </c>
      <c r="AB60">
        <f t="shared" si="24"/>
        <v>1E-3</v>
      </c>
      <c r="AC60">
        <f t="shared" si="25"/>
        <v>0.54</v>
      </c>
      <c r="AD60">
        <f t="shared" si="26"/>
        <v>1.48</v>
      </c>
      <c r="AE60">
        <f t="shared" si="27"/>
        <v>1E-3</v>
      </c>
      <c r="AF60">
        <f t="shared" si="28"/>
        <v>1.48</v>
      </c>
      <c r="AG60" s="56">
        <f t="shared" si="29"/>
        <v>0</v>
      </c>
      <c r="AH60">
        <f t="shared" si="7"/>
        <v>0</v>
      </c>
      <c r="AI60">
        <f t="shared" si="8"/>
        <v>0</v>
      </c>
      <c r="AJ60">
        <f t="shared" si="17"/>
        <v>0</v>
      </c>
      <c r="AK60">
        <f t="shared" si="30"/>
        <v>2</v>
      </c>
      <c r="AL60" t="str">
        <f t="shared" si="10"/>
        <v>INF</v>
      </c>
      <c r="AM60">
        <f t="shared" ca="1" si="31"/>
        <v>0</v>
      </c>
    </row>
    <row r="61" spans="2:40" ht="15" thickBot="1">
      <c r="B61" s="41"/>
      <c r="C61" s="51"/>
      <c r="D61" s="81">
        <f t="shared" si="19"/>
        <v>51</v>
      </c>
      <c r="E61" s="38" t="s">
        <v>52</v>
      </c>
      <c r="F61">
        <v>0.55000000000000004</v>
      </c>
      <c r="G61" s="40" t="s">
        <v>246</v>
      </c>
      <c r="H61">
        <v>1.5</v>
      </c>
      <c r="I61" s="63"/>
      <c r="J61" s="79"/>
      <c r="K61"/>
      <c r="L61" s="53" t="s">
        <v>28</v>
      </c>
      <c r="M61" s="58" t="s">
        <v>21</v>
      </c>
      <c r="V61">
        <f t="shared" si="21"/>
        <v>2</v>
      </c>
      <c r="W61" t="str">
        <f t="shared" si="1"/>
        <v>RAT</v>
      </c>
      <c r="X61">
        <f t="shared" si="22"/>
        <v>5</v>
      </c>
      <c r="Y61" t="str">
        <f t="shared" si="3"/>
        <v>UM</v>
      </c>
      <c r="Z61">
        <f t="shared" si="4"/>
        <v>350</v>
      </c>
      <c r="AA61">
        <f t="shared" si="23"/>
        <v>0.55000000000000004</v>
      </c>
      <c r="AB61">
        <f t="shared" si="24"/>
        <v>1E-3</v>
      </c>
      <c r="AC61">
        <f t="shared" si="25"/>
        <v>0.55000000000000004</v>
      </c>
      <c r="AD61">
        <f t="shared" si="26"/>
        <v>1.5</v>
      </c>
      <c r="AE61">
        <f t="shared" si="27"/>
        <v>1E-3</v>
      </c>
      <c r="AF61">
        <f t="shared" si="28"/>
        <v>1.5</v>
      </c>
      <c r="AG61" s="56">
        <f t="shared" si="29"/>
        <v>0</v>
      </c>
      <c r="AH61">
        <f t="shared" si="7"/>
        <v>0</v>
      </c>
      <c r="AI61">
        <f t="shared" si="8"/>
        <v>0</v>
      </c>
      <c r="AJ61">
        <f t="shared" si="17"/>
        <v>0</v>
      </c>
      <c r="AK61">
        <f t="shared" si="30"/>
        <v>2</v>
      </c>
      <c r="AL61" t="str">
        <f t="shared" si="10"/>
        <v>INF</v>
      </c>
      <c r="AM61">
        <f t="shared" ca="1" si="31"/>
        <v>0</v>
      </c>
    </row>
    <row r="62" spans="2:40" ht="15" thickBot="1">
      <c r="B62" s="41"/>
      <c r="C62" s="51"/>
      <c r="D62" s="81">
        <f t="shared" si="19"/>
        <v>52</v>
      </c>
      <c r="E62" s="38" t="s">
        <v>52</v>
      </c>
      <c r="F62">
        <v>0.56999999999999995</v>
      </c>
      <c r="G62" s="40" t="s">
        <v>246</v>
      </c>
      <c r="H62">
        <v>1.56</v>
      </c>
      <c r="I62" s="63"/>
      <c r="J62" s="79"/>
      <c r="K62"/>
      <c r="L62" s="53" t="s">
        <v>28</v>
      </c>
      <c r="M62" s="58" t="s">
        <v>21</v>
      </c>
      <c r="V62">
        <f t="shared" si="21"/>
        <v>2</v>
      </c>
      <c r="W62" t="str">
        <f t="shared" si="1"/>
        <v>RAT</v>
      </c>
      <c r="X62">
        <f t="shared" si="22"/>
        <v>5</v>
      </c>
      <c r="Y62" t="str">
        <f t="shared" si="3"/>
        <v>UM</v>
      </c>
      <c r="Z62">
        <f t="shared" si="4"/>
        <v>350</v>
      </c>
      <c r="AA62">
        <f t="shared" si="23"/>
        <v>0.57000000000000006</v>
      </c>
      <c r="AB62">
        <f t="shared" si="24"/>
        <v>1E-3</v>
      </c>
      <c r="AC62">
        <f t="shared" si="25"/>
        <v>0.56999999999999995</v>
      </c>
      <c r="AD62">
        <f t="shared" si="26"/>
        <v>1.56</v>
      </c>
      <c r="AE62">
        <f t="shared" si="27"/>
        <v>1E-3</v>
      </c>
      <c r="AF62">
        <f t="shared" si="28"/>
        <v>1.56</v>
      </c>
      <c r="AG62" s="56">
        <f t="shared" si="29"/>
        <v>0</v>
      </c>
      <c r="AH62">
        <f t="shared" si="7"/>
        <v>0</v>
      </c>
      <c r="AI62">
        <f t="shared" si="8"/>
        <v>0</v>
      </c>
      <c r="AJ62">
        <f t="shared" si="17"/>
        <v>0</v>
      </c>
      <c r="AK62">
        <f t="shared" si="30"/>
        <v>2</v>
      </c>
      <c r="AL62" t="str">
        <f t="shared" si="10"/>
        <v>INF</v>
      </c>
      <c r="AM62">
        <f t="shared" ca="1" si="31"/>
        <v>0</v>
      </c>
    </row>
    <row r="63" spans="2:40" ht="15" thickBot="1">
      <c r="B63" s="41"/>
      <c r="C63" s="51"/>
      <c r="D63" s="81">
        <f t="shared" si="19"/>
        <v>53</v>
      </c>
      <c r="E63" s="38" t="s">
        <v>52</v>
      </c>
      <c r="F63">
        <v>0.57999999999999996</v>
      </c>
      <c r="G63" s="40" t="s">
        <v>246</v>
      </c>
      <c r="H63">
        <v>1.59</v>
      </c>
      <c r="I63" s="63"/>
      <c r="J63" s="79"/>
      <c r="K63"/>
      <c r="L63" s="53" t="s">
        <v>28</v>
      </c>
      <c r="M63" s="58" t="s">
        <v>21</v>
      </c>
      <c r="V63">
        <f t="shared" si="21"/>
        <v>2</v>
      </c>
      <c r="W63" t="str">
        <f t="shared" si="1"/>
        <v>RAT</v>
      </c>
      <c r="X63">
        <f t="shared" si="22"/>
        <v>5</v>
      </c>
      <c r="Y63" t="str">
        <f t="shared" si="3"/>
        <v>UM</v>
      </c>
      <c r="Z63">
        <f t="shared" si="4"/>
        <v>350</v>
      </c>
      <c r="AA63">
        <f t="shared" si="23"/>
        <v>0.57999999999999996</v>
      </c>
      <c r="AB63">
        <f t="shared" si="24"/>
        <v>1E-3</v>
      </c>
      <c r="AC63">
        <f t="shared" si="25"/>
        <v>0.57999999999999996</v>
      </c>
      <c r="AD63">
        <f t="shared" si="26"/>
        <v>1.59</v>
      </c>
      <c r="AE63">
        <f t="shared" si="27"/>
        <v>1E-3</v>
      </c>
      <c r="AF63">
        <f t="shared" si="28"/>
        <v>1.59</v>
      </c>
      <c r="AG63" s="56">
        <f t="shared" si="29"/>
        <v>0</v>
      </c>
      <c r="AH63">
        <f t="shared" si="7"/>
        <v>0</v>
      </c>
      <c r="AI63">
        <f t="shared" si="8"/>
        <v>0</v>
      </c>
      <c r="AJ63">
        <f t="shared" si="17"/>
        <v>0</v>
      </c>
      <c r="AK63">
        <f t="shared" si="30"/>
        <v>2</v>
      </c>
      <c r="AL63" t="str">
        <f t="shared" si="10"/>
        <v>INF</v>
      </c>
      <c r="AM63">
        <f t="shared" ca="1" si="31"/>
        <v>0</v>
      </c>
    </row>
    <row r="64" spans="2:40" ht="15" thickBot="1">
      <c r="B64" s="41"/>
      <c r="C64" s="51"/>
      <c r="D64" s="81">
        <f t="shared" si="19"/>
        <v>54</v>
      </c>
      <c r="E64" s="38" t="s">
        <v>52</v>
      </c>
      <c r="F64">
        <v>0.59</v>
      </c>
      <c r="G64" s="40" t="s">
        <v>246</v>
      </c>
      <c r="H64">
        <v>1.61</v>
      </c>
      <c r="I64" s="63"/>
      <c r="J64" s="79"/>
      <c r="K64"/>
      <c r="L64" s="53" t="s">
        <v>28</v>
      </c>
      <c r="M64" s="58" t="s">
        <v>21</v>
      </c>
      <c r="V64">
        <f t="shared" si="21"/>
        <v>2</v>
      </c>
      <c r="W64" t="str">
        <f t="shared" si="1"/>
        <v>RAT</v>
      </c>
      <c r="X64">
        <f t="shared" si="22"/>
        <v>5</v>
      </c>
      <c r="Y64" t="str">
        <f t="shared" si="3"/>
        <v>UM</v>
      </c>
      <c r="Z64">
        <f t="shared" si="4"/>
        <v>350</v>
      </c>
      <c r="AA64">
        <f t="shared" si="23"/>
        <v>0.59</v>
      </c>
      <c r="AB64">
        <f t="shared" si="24"/>
        <v>1E-3</v>
      </c>
      <c r="AC64">
        <f t="shared" si="25"/>
        <v>0.59</v>
      </c>
      <c r="AD64">
        <f t="shared" si="26"/>
        <v>1.61</v>
      </c>
      <c r="AE64">
        <f t="shared" si="27"/>
        <v>1E-3</v>
      </c>
      <c r="AF64">
        <f t="shared" si="28"/>
        <v>1.61</v>
      </c>
      <c r="AG64" s="56">
        <f t="shared" si="29"/>
        <v>0</v>
      </c>
      <c r="AH64">
        <f t="shared" si="7"/>
        <v>0</v>
      </c>
      <c r="AI64">
        <f t="shared" si="8"/>
        <v>0</v>
      </c>
      <c r="AJ64">
        <f t="shared" si="17"/>
        <v>0</v>
      </c>
      <c r="AK64">
        <f t="shared" si="30"/>
        <v>2</v>
      </c>
      <c r="AL64" t="str">
        <f t="shared" si="10"/>
        <v>INF</v>
      </c>
      <c r="AM64">
        <f t="shared" ca="1" si="31"/>
        <v>0</v>
      </c>
    </row>
    <row r="65" spans="2:39" ht="15" thickBot="1">
      <c r="B65" s="41"/>
      <c r="C65" s="51"/>
      <c r="D65" s="81">
        <f t="shared" si="19"/>
        <v>55</v>
      </c>
      <c r="E65" s="38" t="s">
        <v>52</v>
      </c>
      <c r="F65">
        <v>0.6</v>
      </c>
      <c r="G65" s="40" t="s">
        <v>246</v>
      </c>
      <c r="H65">
        <v>1.64</v>
      </c>
      <c r="I65" s="63"/>
      <c r="J65" s="79"/>
      <c r="K65"/>
      <c r="L65" s="53" t="s">
        <v>28</v>
      </c>
      <c r="M65" s="58" t="s">
        <v>21</v>
      </c>
      <c r="V65">
        <f t="shared" si="21"/>
        <v>2</v>
      </c>
      <c r="W65" t="str">
        <f t="shared" si="1"/>
        <v>RAT</v>
      </c>
      <c r="X65">
        <f t="shared" si="22"/>
        <v>5</v>
      </c>
      <c r="Y65" t="str">
        <f t="shared" si="3"/>
        <v>UM</v>
      </c>
      <c r="Z65">
        <f t="shared" si="4"/>
        <v>350</v>
      </c>
      <c r="AA65">
        <f t="shared" si="23"/>
        <v>0.6</v>
      </c>
      <c r="AB65">
        <f t="shared" si="24"/>
        <v>1E-3</v>
      </c>
      <c r="AC65">
        <f t="shared" si="25"/>
        <v>0.6</v>
      </c>
      <c r="AD65">
        <f t="shared" si="26"/>
        <v>1.6400000000000001</v>
      </c>
      <c r="AE65">
        <f t="shared" si="27"/>
        <v>1E-3</v>
      </c>
      <c r="AF65">
        <f t="shared" si="28"/>
        <v>1.64</v>
      </c>
      <c r="AG65" s="56">
        <f t="shared" si="29"/>
        <v>0</v>
      </c>
      <c r="AH65">
        <f t="shared" si="7"/>
        <v>0</v>
      </c>
      <c r="AI65">
        <f t="shared" si="8"/>
        <v>0</v>
      </c>
      <c r="AJ65">
        <f t="shared" si="17"/>
        <v>0</v>
      </c>
      <c r="AK65">
        <f t="shared" si="30"/>
        <v>2</v>
      </c>
      <c r="AL65" t="str">
        <f t="shared" si="10"/>
        <v>INF</v>
      </c>
      <c r="AM65">
        <f t="shared" ca="1" si="31"/>
        <v>0</v>
      </c>
    </row>
    <row r="66" spans="2:39" ht="15" thickBot="1">
      <c r="B66" s="41"/>
      <c r="C66" s="51"/>
      <c r="D66" s="81">
        <f t="shared" si="19"/>
        <v>56</v>
      </c>
      <c r="E66" s="38" t="s">
        <v>52</v>
      </c>
      <c r="F66">
        <v>0.61</v>
      </c>
      <c r="G66" s="40" t="s">
        <v>246</v>
      </c>
      <c r="H66">
        <v>1.67</v>
      </c>
      <c r="I66" s="63"/>
      <c r="J66" s="79"/>
      <c r="K66"/>
      <c r="L66" s="53" t="s">
        <v>28</v>
      </c>
      <c r="M66" s="58" t="s">
        <v>21</v>
      </c>
      <c r="V66">
        <f t="shared" si="21"/>
        <v>2</v>
      </c>
      <c r="W66" t="str">
        <f t="shared" si="1"/>
        <v>RAT</v>
      </c>
      <c r="X66">
        <f t="shared" si="22"/>
        <v>5</v>
      </c>
      <c r="Y66" t="str">
        <f t="shared" si="3"/>
        <v>UM</v>
      </c>
      <c r="Z66">
        <f t="shared" si="4"/>
        <v>350</v>
      </c>
      <c r="AA66">
        <f t="shared" si="23"/>
        <v>0.61</v>
      </c>
      <c r="AB66">
        <f t="shared" si="24"/>
        <v>1E-3</v>
      </c>
      <c r="AC66">
        <f t="shared" si="25"/>
        <v>0.61</v>
      </c>
      <c r="AD66">
        <f t="shared" si="26"/>
        <v>1.67</v>
      </c>
      <c r="AE66">
        <f t="shared" si="27"/>
        <v>1E-3</v>
      </c>
      <c r="AF66">
        <f t="shared" si="28"/>
        <v>1.67</v>
      </c>
      <c r="AG66" s="56">
        <f t="shared" si="29"/>
        <v>0</v>
      </c>
      <c r="AH66">
        <f t="shared" si="7"/>
        <v>0</v>
      </c>
      <c r="AI66">
        <f t="shared" si="8"/>
        <v>0</v>
      </c>
      <c r="AJ66">
        <f t="shared" si="17"/>
        <v>0</v>
      </c>
      <c r="AK66">
        <f t="shared" si="30"/>
        <v>2</v>
      </c>
      <c r="AL66" t="str">
        <f t="shared" si="10"/>
        <v>INF</v>
      </c>
      <c r="AM66">
        <f t="shared" ca="1" si="31"/>
        <v>0</v>
      </c>
    </row>
    <row r="67" spans="2:39" ht="15" thickBot="1">
      <c r="B67" s="41"/>
      <c r="C67" s="51"/>
      <c r="D67" s="81">
        <f t="shared" si="19"/>
        <v>57</v>
      </c>
      <c r="E67" s="38" t="s">
        <v>52</v>
      </c>
      <c r="F67">
        <v>0.62</v>
      </c>
      <c r="G67" s="40" t="s">
        <v>246</v>
      </c>
      <c r="H67">
        <v>1.69</v>
      </c>
      <c r="I67" s="63"/>
      <c r="J67" s="79"/>
      <c r="K67"/>
      <c r="L67" s="53" t="s">
        <v>28</v>
      </c>
      <c r="M67" s="58" t="s">
        <v>21</v>
      </c>
      <c r="V67">
        <f t="shared" si="21"/>
        <v>2</v>
      </c>
      <c r="W67" t="str">
        <f t="shared" si="1"/>
        <v>RAT</v>
      </c>
      <c r="X67">
        <f t="shared" si="22"/>
        <v>5</v>
      </c>
      <c r="Y67" t="str">
        <f t="shared" si="3"/>
        <v>UM</v>
      </c>
      <c r="Z67">
        <f t="shared" si="4"/>
        <v>350</v>
      </c>
      <c r="AA67">
        <f t="shared" si="23"/>
        <v>0.62</v>
      </c>
      <c r="AB67">
        <f t="shared" si="24"/>
        <v>1E-3</v>
      </c>
      <c r="AC67">
        <f t="shared" si="25"/>
        <v>0.62</v>
      </c>
      <c r="AD67">
        <f t="shared" si="26"/>
        <v>1.69</v>
      </c>
      <c r="AE67">
        <f t="shared" si="27"/>
        <v>1E-3</v>
      </c>
      <c r="AF67">
        <f t="shared" si="28"/>
        <v>1.69</v>
      </c>
      <c r="AG67" s="56">
        <f t="shared" si="29"/>
        <v>0</v>
      </c>
      <c r="AH67">
        <f t="shared" si="7"/>
        <v>0</v>
      </c>
      <c r="AI67">
        <f t="shared" si="8"/>
        <v>0</v>
      </c>
      <c r="AJ67">
        <f t="shared" si="17"/>
        <v>0</v>
      </c>
      <c r="AK67">
        <f t="shared" si="30"/>
        <v>2</v>
      </c>
      <c r="AL67" t="str">
        <f t="shared" si="10"/>
        <v>INF</v>
      </c>
      <c r="AM67">
        <f t="shared" ca="1" si="31"/>
        <v>0</v>
      </c>
    </row>
    <row r="68" spans="2:39" ht="15" thickBot="1">
      <c r="B68" s="41"/>
      <c r="C68" s="51"/>
      <c r="D68" s="81">
        <f t="shared" si="19"/>
        <v>58</v>
      </c>
      <c r="E68" s="38" t="s">
        <v>52</v>
      </c>
      <c r="F68">
        <v>0.63</v>
      </c>
      <c r="G68" s="40" t="s">
        <v>246</v>
      </c>
      <c r="H68">
        <v>1.72</v>
      </c>
      <c r="I68" s="63"/>
      <c r="J68" s="79"/>
      <c r="K68"/>
      <c r="L68" s="53" t="s">
        <v>28</v>
      </c>
      <c r="M68" s="58" t="s">
        <v>21</v>
      </c>
      <c r="V68">
        <f t="shared" si="21"/>
        <v>2</v>
      </c>
      <c r="W68" t="str">
        <f t="shared" si="1"/>
        <v>RAT</v>
      </c>
      <c r="X68">
        <f t="shared" si="22"/>
        <v>5</v>
      </c>
      <c r="Y68" t="str">
        <f t="shared" si="3"/>
        <v>UM</v>
      </c>
      <c r="Z68">
        <f t="shared" si="4"/>
        <v>350</v>
      </c>
      <c r="AA68">
        <f t="shared" si="23"/>
        <v>0.63</v>
      </c>
      <c r="AB68">
        <f t="shared" si="24"/>
        <v>1E-3</v>
      </c>
      <c r="AC68">
        <f t="shared" si="25"/>
        <v>0.63</v>
      </c>
      <c r="AD68">
        <f t="shared" si="26"/>
        <v>1.72</v>
      </c>
      <c r="AE68">
        <f t="shared" si="27"/>
        <v>1E-3</v>
      </c>
      <c r="AF68">
        <f t="shared" si="28"/>
        <v>1.72</v>
      </c>
      <c r="AG68" s="56">
        <f t="shared" si="29"/>
        <v>0</v>
      </c>
      <c r="AH68">
        <f t="shared" si="7"/>
        <v>0</v>
      </c>
      <c r="AI68">
        <f t="shared" si="8"/>
        <v>0</v>
      </c>
      <c r="AJ68">
        <f t="shared" si="17"/>
        <v>0</v>
      </c>
      <c r="AK68">
        <f t="shared" si="30"/>
        <v>2</v>
      </c>
      <c r="AL68" t="str">
        <f t="shared" si="10"/>
        <v>INF</v>
      </c>
      <c r="AM68">
        <f t="shared" ca="1" si="31"/>
        <v>0</v>
      </c>
    </row>
    <row r="69" spans="2:39" ht="15" thickBot="1">
      <c r="B69" s="41"/>
      <c r="C69" s="51"/>
      <c r="D69" s="81">
        <f t="shared" si="19"/>
        <v>59</v>
      </c>
      <c r="E69" s="38" t="s">
        <v>52</v>
      </c>
      <c r="F69">
        <v>0.64</v>
      </c>
      <c r="G69" s="40" t="s">
        <v>246</v>
      </c>
      <c r="H69">
        <v>1.75</v>
      </c>
      <c r="I69" s="63"/>
      <c r="J69" s="79"/>
      <c r="K69"/>
      <c r="L69" s="53" t="s">
        <v>28</v>
      </c>
      <c r="M69" s="58" t="s">
        <v>21</v>
      </c>
      <c r="V69">
        <f t="shared" si="21"/>
        <v>2</v>
      </c>
      <c r="W69" t="str">
        <f t="shared" si="1"/>
        <v>RAT</v>
      </c>
      <c r="X69">
        <f t="shared" si="22"/>
        <v>5</v>
      </c>
      <c r="Y69" t="str">
        <f t="shared" si="3"/>
        <v>UM</v>
      </c>
      <c r="Z69">
        <f t="shared" si="4"/>
        <v>350</v>
      </c>
      <c r="AA69">
        <f t="shared" si="23"/>
        <v>0.64</v>
      </c>
      <c r="AB69">
        <f t="shared" si="24"/>
        <v>1E-3</v>
      </c>
      <c r="AC69">
        <f t="shared" si="25"/>
        <v>0.64</v>
      </c>
      <c r="AD69">
        <f t="shared" si="26"/>
        <v>1.75</v>
      </c>
      <c r="AE69">
        <f t="shared" si="27"/>
        <v>1E-3</v>
      </c>
      <c r="AF69">
        <f t="shared" si="28"/>
        <v>1.75</v>
      </c>
      <c r="AG69" s="56">
        <f t="shared" si="29"/>
        <v>0</v>
      </c>
      <c r="AH69">
        <f t="shared" si="7"/>
        <v>0</v>
      </c>
      <c r="AI69">
        <f t="shared" si="8"/>
        <v>0</v>
      </c>
      <c r="AJ69">
        <f t="shared" si="17"/>
        <v>0</v>
      </c>
      <c r="AK69">
        <f t="shared" si="30"/>
        <v>2</v>
      </c>
      <c r="AL69" t="str">
        <f t="shared" si="10"/>
        <v>INF</v>
      </c>
      <c r="AM69">
        <f t="shared" ca="1" si="31"/>
        <v>0</v>
      </c>
    </row>
    <row r="70" spans="2:39" ht="15" thickBot="1">
      <c r="B70" s="41"/>
      <c r="C70" s="51"/>
      <c r="D70" s="81">
        <f t="shared" si="19"/>
        <v>60</v>
      </c>
      <c r="E70" s="38" t="s">
        <v>52</v>
      </c>
      <c r="F70">
        <v>0.66</v>
      </c>
      <c r="G70" s="40" t="s">
        <v>246</v>
      </c>
      <c r="H70">
        <v>1.8</v>
      </c>
      <c r="I70" s="63"/>
      <c r="J70" s="79"/>
      <c r="K70"/>
      <c r="L70" s="53" t="s">
        <v>28</v>
      </c>
      <c r="M70" s="58" t="s">
        <v>21</v>
      </c>
      <c r="V70">
        <f t="shared" si="21"/>
        <v>2</v>
      </c>
      <c r="W70" t="str">
        <f t="shared" si="1"/>
        <v>RAT</v>
      </c>
      <c r="X70">
        <f t="shared" si="22"/>
        <v>5</v>
      </c>
      <c r="Y70" t="str">
        <f t="shared" si="3"/>
        <v>UM</v>
      </c>
      <c r="Z70">
        <f t="shared" si="4"/>
        <v>350</v>
      </c>
      <c r="AA70">
        <f t="shared" si="23"/>
        <v>0.66</v>
      </c>
      <c r="AB70">
        <f t="shared" si="24"/>
        <v>1E-3</v>
      </c>
      <c r="AC70">
        <f t="shared" si="25"/>
        <v>0.66</v>
      </c>
      <c r="AD70">
        <f t="shared" si="26"/>
        <v>1.8</v>
      </c>
      <c r="AE70">
        <f t="shared" si="27"/>
        <v>1E-3</v>
      </c>
      <c r="AF70">
        <f t="shared" si="28"/>
        <v>1.8</v>
      </c>
      <c r="AG70" s="56">
        <f t="shared" si="29"/>
        <v>0</v>
      </c>
      <c r="AH70">
        <f t="shared" si="7"/>
        <v>0</v>
      </c>
      <c r="AI70">
        <f t="shared" si="8"/>
        <v>0</v>
      </c>
      <c r="AJ70">
        <f t="shared" si="17"/>
        <v>0</v>
      </c>
      <c r="AK70">
        <f t="shared" si="30"/>
        <v>2</v>
      </c>
      <c r="AL70" t="str">
        <f t="shared" si="10"/>
        <v>INF</v>
      </c>
      <c r="AM70">
        <f t="shared" ca="1" si="31"/>
        <v>0</v>
      </c>
    </row>
    <row r="71" spans="2:39" ht="15" thickBot="1">
      <c r="B71" s="41"/>
      <c r="C71" s="51"/>
      <c r="D71" s="81">
        <f t="shared" si="19"/>
        <v>61</v>
      </c>
      <c r="E71" s="38" t="s">
        <v>52</v>
      </c>
      <c r="F71">
        <v>0.67</v>
      </c>
      <c r="G71" s="40" t="s">
        <v>246</v>
      </c>
      <c r="H71">
        <v>1.83</v>
      </c>
      <c r="I71" s="63"/>
      <c r="J71" s="79"/>
      <c r="K71"/>
      <c r="L71" s="53" t="s">
        <v>28</v>
      </c>
      <c r="M71" s="58" t="s">
        <v>21</v>
      </c>
      <c r="V71">
        <f t="shared" si="21"/>
        <v>2</v>
      </c>
      <c r="W71" t="str">
        <f t="shared" si="1"/>
        <v>RAT</v>
      </c>
      <c r="X71">
        <f t="shared" si="22"/>
        <v>5</v>
      </c>
      <c r="Y71" t="str">
        <f t="shared" si="3"/>
        <v>UM</v>
      </c>
      <c r="Z71">
        <f t="shared" si="4"/>
        <v>350</v>
      </c>
      <c r="AA71">
        <f t="shared" si="23"/>
        <v>0.67</v>
      </c>
      <c r="AB71">
        <f t="shared" si="24"/>
        <v>1E-3</v>
      </c>
      <c r="AC71">
        <f t="shared" si="25"/>
        <v>0.67</v>
      </c>
      <c r="AD71">
        <f t="shared" si="26"/>
        <v>1.83</v>
      </c>
      <c r="AE71">
        <f t="shared" si="27"/>
        <v>1E-3</v>
      </c>
      <c r="AF71">
        <f t="shared" si="28"/>
        <v>1.83</v>
      </c>
      <c r="AG71" s="56">
        <f t="shared" si="29"/>
        <v>0</v>
      </c>
      <c r="AH71">
        <f t="shared" si="7"/>
        <v>0</v>
      </c>
      <c r="AI71">
        <f t="shared" si="8"/>
        <v>0</v>
      </c>
      <c r="AJ71">
        <f t="shared" si="17"/>
        <v>0</v>
      </c>
      <c r="AK71">
        <f t="shared" si="30"/>
        <v>2</v>
      </c>
      <c r="AL71" t="str">
        <f t="shared" si="10"/>
        <v>INF</v>
      </c>
      <c r="AM71">
        <f t="shared" ca="1" si="31"/>
        <v>0</v>
      </c>
    </row>
    <row r="72" spans="2:39" ht="15" thickBot="1">
      <c r="B72" s="41"/>
      <c r="C72" s="51"/>
      <c r="D72" s="81">
        <f t="shared" si="19"/>
        <v>62</v>
      </c>
      <c r="E72" s="38" t="s">
        <v>52</v>
      </c>
      <c r="F72">
        <v>0.68</v>
      </c>
      <c r="G72" s="40" t="s">
        <v>246</v>
      </c>
      <c r="H72">
        <v>1.86</v>
      </c>
      <c r="I72" s="63"/>
      <c r="J72" s="79"/>
      <c r="K72"/>
      <c r="L72" s="53" t="s">
        <v>28</v>
      </c>
      <c r="M72" s="58" t="s">
        <v>21</v>
      </c>
      <c r="V72">
        <f t="shared" si="21"/>
        <v>2</v>
      </c>
      <c r="W72" t="str">
        <f t="shared" si="1"/>
        <v>RAT</v>
      </c>
      <c r="X72">
        <f t="shared" si="22"/>
        <v>5</v>
      </c>
      <c r="Y72" t="str">
        <f t="shared" si="3"/>
        <v>UM</v>
      </c>
      <c r="Z72">
        <f t="shared" si="4"/>
        <v>350</v>
      </c>
      <c r="AA72">
        <f t="shared" si="23"/>
        <v>0.68</v>
      </c>
      <c r="AB72">
        <f t="shared" si="24"/>
        <v>1E-3</v>
      </c>
      <c r="AC72">
        <f t="shared" si="25"/>
        <v>0.68</v>
      </c>
      <c r="AD72">
        <f t="shared" si="26"/>
        <v>1.86</v>
      </c>
      <c r="AE72">
        <f t="shared" si="27"/>
        <v>1E-3</v>
      </c>
      <c r="AF72">
        <f t="shared" si="28"/>
        <v>1.86</v>
      </c>
      <c r="AG72" s="56">
        <f t="shared" si="29"/>
        <v>0</v>
      </c>
      <c r="AH72">
        <f t="shared" si="7"/>
        <v>0</v>
      </c>
      <c r="AI72">
        <f t="shared" si="8"/>
        <v>0</v>
      </c>
      <c r="AJ72">
        <f t="shared" si="17"/>
        <v>0</v>
      </c>
      <c r="AK72">
        <f t="shared" si="30"/>
        <v>2</v>
      </c>
      <c r="AL72" t="str">
        <f t="shared" si="10"/>
        <v>INF</v>
      </c>
      <c r="AM72">
        <f t="shared" ca="1" si="31"/>
        <v>0</v>
      </c>
    </row>
    <row r="73" spans="2:39" ht="15" thickBot="1">
      <c r="B73" s="41"/>
      <c r="C73" s="51"/>
      <c r="D73" s="81">
        <f t="shared" si="19"/>
        <v>63</v>
      </c>
      <c r="E73" s="38" t="s">
        <v>52</v>
      </c>
      <c r="F73">
        <v>0.69</v>
      </c>
      <c r="G73" s="40" t="s">
        <v>246</v>
      </c>
      <c r="H73">
        <v>1.89</v>
      </c>
      <c r="I73" s="63"/>
      <c r="J73" s="79"/>
      <c r="K73"/>
      <c r="L73" s="53" t="s">
        <v>28</v>
      </c>
      <c r="M73" s="58" t="s">
        <v>21</v>
      </c>
      <c r="V73">
        <f t="shared" si="21"/>
        <v>2</v>
      </c>
      <c r="W73" t="str">
        <f t="shared" si="1"/>
        <v>RAT</v>
      </c>
      <c r="X73">
        <f t="shared" si="22"/>
        <v>5</v>
      </c>
      <c r="Y73" t="str">
        <f t="shared" si="3"/>
        <v>UM</v>
      </c>
      <c r="Z73">
        <f t="shared" si="4"/>
        <v>350</v>
      </c>
      <c r="AA73">
        <f t="shared" si="23"/>
        <v>0.69000000000000006</v>
      </c>
      <c r="AB73">
        <f t="shared" si="24"/>
        <v>1E-3</v>
      </c>
      <c r="AC73">
        <f t="shared" si="25"/>
        <v>0.69</v>
      </c>
      <c r="AD73">
        <f t="shared" si="26"/>
        <v>1.8900000000000001</v>
      </c>
      <c r="AE73">
        <f t="shared" si="27"/>
        <v>1E-3</v>
      </c>
      <c r="AF73">
        <f t="shared" si="28"/>
        <v>1.89</v>
      </c>
      <c r="AG73" s="56">
        <f t="shared" si="29"/>
        <v>0</v>
      </c>
      <c r="AH73">
        <f t="shared" si="7"/>
        <v>0</v>
      </c>
      <c r="AI73">
        <f t="shared" si="8"/>
        <v>0</v>
      </c>
      <c r="AJ73">
        <f t="shared" si="17"/>
        <v>0</v>
      </c>
      <c r="AK73">
        <f t="shared" si="30"/>
        <v>2</v>
      </c>
      <c r="AL73" t="str">
        <f t="shared" si="10"/>
        <v>INF</v>
      </c>
      <c r="AM73">
        <f t="shared" ca="1" si="31"/>
        <v>0</v>
      </c>
    </row>
    <row r="74" spans="2:39" ht="15" thickBot="1">
      <c r="B74" s="41"/>
      <c r="C74" s="51"/>
      <c r="D74" s="81">
        <f t="shared" si="19"/>
        <v>64</v>
      </c>
      <c r="E74" s="38" t="s">
        <v>52</v>
      </c>
      <c r="F74">
        <v>0.7</v>
      </c>
      <c r="G74" s="40" t="s">
        <v>246</v>
      </c>
      <c r="H74">
        <v>1.91</v>
      </c>
      <c r="I74" s="63"/>
      <c r="J74" s="79"/>
      <c r="K74"/>
      <c r="L74" s="53" t="s">
        <v>28</v>
      </c>
      <c r="M74" s="58" t="s">
        <v>21</v>
      </c>
      <c r="V74">
        <f t="shared" si="21"/>
        <v>2</v>
      </c>
      <c r="W74" t="str">
        <f t="shared" si="1"/>
        <v>RAT</v>
      </c>
      <c r="X74">
        <f t="shared" si="22"/>
        <v>5</v>
      </c>
      <c r="Y74" t="str">
        <f t="shared" si="3"/>
        <v>UM</v>
      </c>
      <c r="Z74">
        <f t="shared" si="4"/>
        <v>350</v>
      </c>
      <c r="AA74">
        <f t="shared" si="23"/>
        <v>0.70000000000000007</v>
      </c>
      <c r="AB74">
        <f t="shared" si="24"/>
        <v>1E-3</v>
      </c>
      <c r="AC74">
        <f t="shared" si="25"/>
        <v>0.7</v>
      </c>
      <c r="AD74">
        <f t="shared" si="26"/>
        <v>1.9100000000000001</v>
      </c>
      <c r="AE74">
        <f t="shared" si="27"/>
        <v>1E-3</v>
      </c>
      <c r="AF74">
        <f t="shared" si="28"/>
        <v>1.91</v>
      </c>
      <c r="AG74" s="56">
        <f t="shared" si="29"/>
        <v>0</v>
      </c>
      <c r="AH74">
        <f t="shared" si="7"/>
        <v>0</v>
      </c>
      <c r="AI74">
        <f t="shared" si="8"/>
        <v>0</v>
      </c>
      <c r="AJ74">
        <f t="shared" si="17"/>
        <v>0</v>
      </c>
      <c r="AK74">
        <f t="shared" si="30"/>
        <v>2</v>
      </c>
      <c r="AL74" t="str">
        <f t="shared" si="10"/>
        <v>INF</v>
      </c>
      <c r="AM74">
        <f t="shared" ca="1" si="31"/>
        <v>0</v>
      </c>
    </row>
    <row r="75" spans="2:39" ht="15" thickBot="1">
      <c r="B75" s="41"/>
      <c r="C75" s="51"/>
      <c r="D75" s="81">
        <f t="shared" si="19"/>
        <v>65</v>
      </c>
      <c r="E75" s="38" t="s">
        <v>52</v>
      </c>
      <c r="F75">
        <v>0.71</v>
      </c>
      <c r="G75" s="40" t="s">
        <v>246</v>
      </c>
      <c r="H75">
        <v>1.94</v>
      </c>
      <c r="I75" s="63"/>
      <c r="J75" s="79"/>
      <c r="K75"/>
      <c r="L75" s="53" t="s">
        <v>28</v>
      </c>
      <c r="M75" s="58" t="s">
        <v>21</v>
      </c>
      <c r="V75">
        <f t="shared" si="21"/>
        <v>2</v>
      </c>
      <c r="W75" t="str">
        <f t="shared" ref="W75:W138" si="32">INDEX(Commands,$V75)</f>
        <v>RAT</v>
      </c>
      <c r="X75">
        <f t="shared" si="22"/>
        <v>5</v>
      </c>
      <c r="Y75" t="str">
        <f t="shared" ref="Y75:Y138" si="33">INDEX(ucmd,$X75)</f>
        <v>UM</v>
      </c>
      <c r="Z75">
        <f t="shared" ref="Z75:Z138" si="34">INDEX(dtype,$V75)</f>
        <v>350</v>
      </c>
      <c r="AA75">
        <f t="shared" si="23"/>
        <v>0.71</v>
      </c>
      <c r="AB75">
        <f t="shared" si="24"/>
        <v>1E-3</v>
      </c>
      <c r="AC75">
        <f t="shared" si="25"/>
        <v>0.71</v>
      </c>
      <c r="AD75">
        <f t="shared" si="26"/>
        <v>1.94</v>
      </c>
      <c r="AE75">
        <f t="shared" si="27"/>
        <v>1E-3</v>
      </c>
      <c r="AF75">
        <f t="shared" si="28"/>
        <v>1.94</v>
      </c>
      <c r="AG75" s="56">
        <f t="shared" si="29"/>
        <v>0</v>
      </c>
      <c r="AH75">
        <f t="shared" ref="AH75:AH138" si="35">INDEX(dmin,$V75)</f>
        <v>0</v>
      </c>
      <c r="AI75">
        <f t="shared" ref="AI75:AI138" si="36">INDEX(dmax,$V75)</f>
        <v>0</v>
      </c>
      <c r="AJ75">
        <f t="shared" si="17"/>
        <v>0</v>
      </c>
      <c r="AK75">
        <f t="shared" si="30"/>
        <v>2</v>
      </c>
      <c r="AL75" t="str">
        <f t="shared" ref="AL75:AL138" si="37">INDEX(drcmd,$AK75)</f>
        <v>INF</v>
      </c>
      <c r="AM75">
        <f t="shared" ca="1" si="31"/>
        <v>0</v>
      </c>
    </row>
    <row r="76" spans="2:39" ht="15" thickBot="1">
      <c r="B76" s="41"/>
      <c r="C76" s="51"/>
      <c r="D76" s="81">
        <f t="shared" si="19"/>
        <v>66</v>
      </c>
      <c r="E76" s="38" t="s">
        <v>52</v>
      </c>
      <c r="F76">
        <v>0.73</v>
      </c>
      <c r="G76" s="40" t="s">
        <v>246</v>
      </c>
      <c r="H76">
        <v>2</v>
      </c>
      <c r="I76" s="63"/>
      <c r="J76" s="79"/>
      <c r="K76"/>
      <c r="L76" s="53" t="s">
        <v>28</v>
      </c>
      <c r="M76" s="58" t="s">
        <v>21</v>
      </c>
      <c r="V76">
        <f t="shared" si="21"/>
        <v>2</v>
      </c>
      <c r="W76" t="str">
        <f t="shared" si="32"/>
        <v>RAT</v>
      </c>
      <c r="X76">
        <f t="shared" si="22"/>
        <v>5</v>
      </c>
      <c r="Y76" t="str">
        <f t="shared" si="33"/>
        <v>UM</v>
      </c>
      <c r="Z76">
        <f t="shared" si="34"/>
        <v>350</v>
      </c>
      <c r="AA76">
        <f t="shared" si="23"/>
        <v>0.73</v>
      </c>
      <c r="AB76">
        <f t="shared" si="24"/>
        <v>1E-3</v>
      </c>
      <c r="AC76">
        <f t="shared" si="25"/>
        <v>0.73</v>
      </c>
      <c r="AD76">
        <f t="shared" si="26"/>
        <v>2</v>
      </c>
      <c r="AE76">
        <f t="shared" si="27"/>
        <v>1E-3</v>
      </c>
      <c r="AF76">
        <f t="shared" si="28"/>
        <v>2</v>
      </c>
      <c r="AG76" s="56">
        <f t="shared" si="29"/>
        <v>0</v>
      </c>
      <c r="AH76">
        <f t="shared" si="35"/>
        <v>0</v>
      </c>
      <c r="AI76">
        <f t="shared" si="36"/>
        <v>0</v>
      </c>
      <c r="AJ76">
        <f t="shared" ref="AJ76:AJ139" si="38">INDEX($AT$9:$AT$36,$V76)</f>
        <v>0</v>
      </c>
      <c r="AK76">
        <f t="shared" si="30"/>
        <v>2</v>
      </c>
      <c r="AL76" t="str">
        <f t="shared" si="37"/>
        <v>INF</v>
      </c>
      <c r="AM76">
        <f t="shared" ca="1" si="31"/>
        <v>0</v>
      </c>
    </row>
    <row r="77" spans="2:39" ht="15" thickBot="1">
      <c r="B77" s="41"/>
      <c r="C77" s="51"/>
      <c r="D77" s="81">
        <f t="shared" ref="D77:D140" si="39">IF(W77=1,"",N(D76)+1)</f>
        <v>67</v>
      </c>
      <c r="E77" s="38" t="s">
        <v>52</v>
      </c>
      <c r="F77">
        <v>0.74</v>
      </c>
      <c r="G77" s="40" t="s">
        <v>246</v>
      </c>
      <c r="H77">
        <v>2.02</v>
      </c>
      <c r="I77" s="63"/>
      <c r="J77" s="79"/>
      <c r="K77"/>
      <c r="L77" s="53" t="s">
        <v>28</v>
      </c>
      <c r="M77" s="58" t="s">
        <v>21</v>
      </c>
      <c r="V77">
        <f t="shared" si="21"/>
        <v>2</v>
      </c>
      <c r="W77" t="str">
        <f t="shared" si="32"/>
        <v>RAT</v>
      </c>
      <c r="X77">
        <f t="shared" si="22"/>
        <v>5</v>
      </c>
      <c r="Y77" t="str">
        <f t="shared" si="33"/>
        <v>UM</v>
      </c>
      <c r="Z77">
        <f t="shared" si="34"/>
        <v>350</v>
      </c>
      <c r="AA77">
        <f t="shared" si="23"/>
        <v>0.74</v>
      </c>
      <c r="AB77">
        <f t="shared" si="24"/>
        <v>1E-3</v>
      </c>
      <c r="AC77">
        <f t="shared" si="25"/>
        <v>0.74</v>
      </c>
      <c r="AD77">
        <f t="shared" si="26"/>
        <v>2.02</v>
      </c>
      <c r="AE77">
        <f t="shared" si="27"/>
        <v>1E-3</v>
      </c>
      <c r="AF77">
        <f t="shared" si="28"/>
        <v>2.02</v>
      </c>
      <c r="AG77" s="56">
        <f t="shared" si="29"/>
        <v>0</v>
      </c>
      <c r="AH77">
        <f t="shared" si="35"/>
        <v>0</v>
      </c>
      <c r="AI77">
        <f t="shared" si="36"/>
        <v>0</v>
      </c>
      <c r="AJ77">
        <f t="shared" si="38"/>
        <v>0</v>
      </c>
      <c r="AK77">
        <f t="shared" si="30"/>
        <v>2</v>
      </c>
      <c r="AL77" t="str">
        <f t="shared" si="37"/>
        <v>INF</v>
      </c>
      <c r="AM77">
        <f t="shared" ca="1" si="31"/>
        <v>0</v>
      </c>
    </row>
    <row r="78" spans="2:39" ht="15" thickBot="1">
      <c r="B78" s="41"/>
      <c r="C78" s="51"/>
      <c r="D78" s="81">
        <f t="shared" si="39"/>
        <v>68</v>
      </c>
      <c r="E78" s="38" t="s">
        <v>52</v>
      </c>
      <c r="F78">
        <v>0.75</v>
      </c>
      <c r="G78" s="40" t="s">
        <v>246</v>
      </c>
      <c r="H78">
        <v>2.0499999999999998</v>
      </c>
      <c r="I78" s="63"/>
      <c r="J78" s="79"/>
      <c r="K78"/>
      <c r="L78" s="53" t="s">
        <v>28</v>
      </c>
      <c r="M78" s="58" t="s">
        <v>21</v>
      </c>
      <c r="V78">
        <f t="shared" si="21"/>
        <v>2</v>
      </c>
      <c r="W78" t="str">
        <f t="shared" si="32"/>
        <v>RAT</v>
      </c>
      <c r="X78">
        <f t="shared" si="22"/>
        <v>5</v>
      </c>
      <c r="Y78" t="str">
        <f t="shared" si="33"/>
        <v>UM</v>
      </c>
      <c r="Z78">
        <f t="shared" si="34"/>
        <v>350</v>
      </c>
      <c r="AA78">
        <f t="shared" si="23"/>
        <v>0.75</v>
      </c>
      <c r="AB78">
        <f t="shared" si="24"/>
        <v>1E-3</v>
      </c>
      <c r="AC78">
        <f t="shared" si="25"/>
        <v>0.75</v>
      </c>
      <c r="AD78">
        <f t="shared" si="26"/>
        <v>2.0499999999999998</v>
      </c>
      <c r="AE78">
        <f t="shared" si="27"/>
        <v>1E-3</v>
      </c>
      <c r="AF78">
        <f t="shared" si="28"/>
        <v>2.0499999999999998</v>
      </c>
      <c r="AG78" s="56">
        <f t="shared" si="29"/>
        <v>0</v>
      </c>
      <c r="AH78">
        <f t="shared" si="35"/>
        <v>0</v>
      </c>
      <c r="AI78">
        <f t="shared" si="36"/>
        <v>0</v>
      </c>
      <c r="AJ78">
        <f t="shared" si="38"/>
        <v>0</v>
      </c>
      <c r="AK78">
        <f t="shared" si="30"/>
        <v>2</v>
      </c>
      <c r="AL78" t="str">
        <f t="shared" si="37"/>
        <v>INF</v>
      </c>
      <c r="AM78">
        <f t="shared" ca="1" si="31"/>
        <v>0</v>
      </c>
    </row>
    <row r="79" spans="2:39" ht="15" thickBot="1">
      <c r="B79" s="41"/>
      <c r="C79" s="51"/>
      <c r="D79" s="81">
        <f t="shared" si="39"/>
        <v>69</v>
      </c>
      <c r="E79" s="38" t="s">
        <v>52</v>
      </c>
      <c r="F79">
        <v>0.76</v>
      </c>
      <c r="G79" s="40" t="s">
        <v>246</v>
      </c>
      <c r="H79">
        <v>2.08</v>
      </c>
      <c r="I79" s="63"/>
      <c r="J79" s="79"/>
      <c r="K79"/>
      <c r="L79" s="53" t="s">
        <v>28</v>
      </c>
      <c r="M79" s="58" t="s">
        <v>21</v>
      </c>
      <c r="V79">
        <f t="shared" si="21"/>
        <v>2</v>
      </c>
      <c r="W79" t="str">
        <f t="shared" si="32"/>
        <v>RAT</v>
      </c>
      <c r="X79">
        <f t="shared" si="22"/>
        <v>5</v>
      </c>
      <c r="Y79" t="str">
        <f t="shared" si="33"/>
        <v>UM</v>
      </c>
      <c r="Z79">
        <f t="shared" si="34"/>
        <v>350</v>
      </c>
      <c r="AA79">
        <f t="shared" si="23"/>
        <v>0.76</v>
      </c>
      <c r="AB79">
        <f t="shared" si="24"/>
        <v>1E-3</v>
      </c>
      <c r="AC79">
        <f t="shared" si="25"/>
        <v>0.76</v>
      </c>
      <c r="AD79">
        <f t="shared" si="26"/>
        <v>2.08</v>
      </c>
      <c r="AE79">
        <f t="shared" si="27"/>
        <v>1E-3</v>
      </c>
      <c r="AF79">
        <f t="shared" si="28"/>
        <v>2.08</v>
      </c>
      <c r="AG79" s="56">
        <f t="shared" si="29"/>
        <v>0</v>
      </c>
      <c r="AH79">
        <f t="shared" si="35"/>
        <v>0</v>
      </c>
      <c r="AI79">
        <f t="shared" si="36"/>
        <v>0</v>
      </c>
      <c r="AJ79">
        <f t="shared" si="38"/>
        <v>0</v>
      </c>
      <c r="AK79">
        <f t="shared" si="30"/>
        <v>2</v>
      </c>
      <c r="AL79" t="str">
        <f t="shared" si="37"/>
        <v>INF</v>
      </c>
      <c r="AM79">
        <f t="shared" ca="1" si="31"/>
        <v>0</v>
      </c>
    </row>
    <row r="80" spans="2:39" ht="15" thickBot="1">
      <c r="B80" s="41"/>
      <c r="C80" s="51"/>
      <c r="D80" s="81">
        <f t="shared" si="39"/>
        <v>70</v>
      </c>
      <c r="E80" s="38" t="s">
        <v>52</v>
      </c>
      <c r="F80">
        <v>0.78</v>
      </c>
      <c r="G80" s="40" t="s">
        <v>246</v>
      </c>
      <c r="H80">
        <v>2.13</v>
      </c>
      <c r="I80" s="63"/>
      <c r="J80" s="79"/>
      <c r="K80"/>
      <c r="L80" s="53" t="s">
        <v>28</v>
      </c>
      <c r="M80" s="58" t="s">
        <v>21</v>
      </c>
      <c r="V80">
        <f t="shared" si="21"/>
        <v>2</v>
      </c>
      <c r="W80" t="str">
        <f t="shared" si="32"/>
        <v>RAT</v>
      </c>
      <c r="X80">
        <f t="shared" si="22"/>
        <v>5</v>
      </c>
      <c r="Y80" t="str">
        <f t="shared" si="33"/>
        <v>UM</v>
      </c>
      <c r="Z80">
        <f t="shared" si="34"/>
        <v>350</v>
      </c>
      <c r="AA80">
        <f t="shared" si="23"/>
        <v>0.78</v>
      </c>
      <c r="AB80">
        <f t="shared" si="24"/>
        <v>1E-3</v>
      </c>
      <c r="AC80">
        <f t="shared" si="25"/>
        <v>0.78</v>
      </c>
      <c r="AD80">
        <f t="shared" si="26"/>
        <v>2.13</v>
      </c>
      <c r="AE80">
        <f t="shared" si="27"/>
        <v>1E-3</v>
      </c>
      <c r="AF80">
        <f t="shared" si="28"/>
        <v>2.13</v>
      </c>
      <c r="AG80" s="56">
        <f t="shared" si="29"/>
        <v>0</v>
      </c>
      <c r="AH80">
        <f t="shared" si="35"/>
        <v>0</v>
      </c>
      <c r="AI80">
        <f t="shared" si="36"/>
        <v>0</v>
      </c>
      <c r="AJ80">
        <f t="shared" si="38"/>
        <v>0</v>
      </c>
      <c r="AK80">
        <f t="shared" si="30"/>
        <v>2</v>
      </c>
      <c r="AL80" t="str">
        <f t="shared" si="37"/>
        <v>INF</v>
      </c>
      <c r="AM80">
        <f t="shared" ca="1" si="31"/>
        <v>0</v>
      </c>
    </row>
    <row r="81" spans="2:39" ht="15" thickBot="1">
      <c r="B81" s="41"/>
      <c r="C81" s="51"/>
      <c r="D81" s="81">
        <f t="shared" si="39"/>
        <v>71</v>
      </c>
      <c r="E81" s="38" t="s">
        <v>52</v>
      </c>
      <c r="F81">
        <v>0.79</v>
      </c>
      <c r="G81" s="40" t="s">
        <v>246</v>
      </c>
      <c r="H81">
        <v>2.16</v>
      </c>
      <c r="I81" s="63"/>
      <c r="J81" s="79"/>
      <c r="K81"/>
      <c r="L81" s="53" t="s">
        <v>28</v>
      </c>
      <c r="M81" s="58" t="s">
        <v>21</v>
      </c>
      <c r="V81">
        <f t="shared" si="21"/>
        <v>2</v>
      </c>
      <c r="W81" t="str">
        <f t="shared" si="32"/>
        <v>RAT</v>
      </c>
      <c r="X81">
        <f t="shared" si="22"/>
        <v>5</v>
      </c>
      <c r="Y81" t="str">
        <f t="shared" si="33"/>
        <v>UM</v>
      </c>
      <c r="Z81">
        <f t="shared" si="34"/>
        <v>350</v>
      </c>
      <c r="AA81">
        <f t="shared" si="23"/>
        <v>0.79</v>
      </c>
      <c r="AB81">
        <f t="shared" si="24"/>
        <v>1E-3</v>
      </c>
      <c r="AC81">
        <f t="shared" si="25"/>
        <v>0.79</v>
      </c>
      <c r="AD81">
        <f t="shared" si="26"/>
        <v>2.16</v>
      </c>
      <c r="AE81">
        <f t="shared" si="27"/>
        <v>1E-3</v>
      </c>
      <c r="AF81">
        <f t="shared" si="28"/>
        <v>2.16</v>
      </c>
      <c r="AG81" s="56">
        <f t="shared" si="29"/>
        <v>0</v>
      </c>
      <c r="AH81">
        <f t="shared" si="35"/>
        <v>0</v>
      </c>
      <c r="AI81">
        <f t="shared" si="36"/>
        <v>0</v>
      </c>
      <c r="AJ81">
        <f t="shared" si="38"/>
        <v>0</v>
      </c>
      <c r="AK81">
        <f t="shared" si="30"/>
        <v>2</v>
      </c>
      <c r="AL81" t="str">
        <f t="shared" si="37"/>
        <v>INF</v>
      </c>
      <c r="AM81">
        <f t="shared" ca="1" si="31"/>
        <v>0</v>
      </c>
    </row>
    <row r="82" spans="2:39" ht="15" thickBot="1">
      <c r="B82" s="41"/>
      <c r="C82" s="51"/>
      <c r="D82" s="81">
        <f t="shared" si="39"/>
        <v>72</v>
      </c>
      <c r="E82" s="38" t="s">
        <v>52</v>
      </c>
      <c r="F82">
        <v>0.8</v>
      </c>
      <c r="G82" s="40" t="s">
        <v>246</v>
      </c>
      <c r="H82">
        <v>2.19</v>
      </c>
      <c r="I82" s="63"/>
      <c r="J82" s="79"/>
      <c r="K82"/>
      <c r="L82" s="53" t="s">
        <v>28</v>
      </c>
      <c r="M82" s="58" t="s">
        <v>21</v>
      </c>
      <c r="V82">
        <f t="shared" si="21"/>
        <v>2</v>
      </c>
      <c r="W82" t="str">
        <f t="shared" si="32"/>
        <v>RAT</v>
      </c>
      <c r="X82">
        <f t="shared" si="22"/>
        <v>5</v>
      </c>
      <c r="Y82" t="str">
        <f t="shared" si="33"/>
        <v>UM</v>
      </c>
      <c r="Z82">
        <f t="shared" si="34"/>
        <v>350</v>
      </c>
      <c r="AA82">
        <f t="shared" si="23"/>
        <v>0.8</v>
      </c>
      <c r="AB82">
        <f t="shared" si="24"/>
        <v>1E-3</v>
      </c>
      <c r="AC82">
        <f t="shared" si="25"/>
        <v>0.8</v>
      </c>
      <c r="AD82">
        <f t="shared" si="26"/>
        <v>2.19</v>
      </c>
      <c r="AE82">
        <f t="shared" si="27"/>
        <v>1E-3</v>
      </c>
      <c r="AF82">
        <f t="shared" si="28"/>
        <v>2.19</v>
      </c>
      <c r="AG82" s="56">
        <f t="shared" si="29"/>
        <v>0</v>
      </c>
      <c r="AH82">
        <f t="shared" si="35"/>
        <v>0</v>
      </c>
      <c r="AI82">
        <f t="shared" si="36"/>
        <v>0</v>
      </c>
      <c r="AJ82">
        <f t="shared" si="38"/>
        <v>0</v>
      </c>
      <c r="AK82">
        <f t="shared" si="30"/>
        <v>2</v>
      </c>
      <c r="AL82" t="str">
        <f t="shared" si="37"/>
        <v>INF</v>
      </c>
      <c r="AM82">
        <f t="shared" ca="1" si="31"/>
        <v>0</v>
      </c>
    </row>
    <row r="83" spans="2:39" ht="15" thickBot="1">
      <c r="B83" s="41"/>
      <c r="C83" s="51"/>
      <c r="D83" s="81">
        <f t="shared" si="39"/>
        <v>73</v>
      </c>
      <c r="E83" s="38" t="s">
        <v>52</v>
      </c>
      <c r="F83">
        <v>0.81</v>
      </c>
      <c r="G83" s="40" t="s">
        <v>246</v>
      </c>
      <c r="H83">
        <v>2.21</v>
      </c>
      <c r="I83" s="63"/>
      <c r="J83" s="79"/>
      <c r="K83"/>
      <c r="L83" s="53" t="s">
        <v>28</v>
      </c>
      <c r="M83" s="58" t="s">
        <v>21</v>
      </c>
      <c r="V83">
        <f t="shared" si="21"/>
        <v>2</v>
      </c>
      <c r="W83" t="str">
        <f t="shared" si="32"/>
        <v>RAT</v>
      </c>
      <c r="X83">
        <f t="shared" si="22"/>
        <v>5</v>
      </c>
      <c r="Y83" t="str">
        <f t="shared" si="33"/>
        <v>UM</v>
      </c>
      <c r="Z83">
        <f t="shared" si="34"/>
        <v>350</v>
      </c>
      <c r="AA83">
        <f t="shared" si="23"/>
        <v>0.81</v>
      </c>
      <c r="AB83">
        <f t="shared" si="24"/>
        <v>1E-3</v>
      </c>
      <c r="AC83">
        <f t="shared" si="25"/>
        <v>0.81</v>
      </c>
      <c r="AD83">
        <f t="shared" si="26"/>
        <v>2.21</v>
      </c>
      <c r="AE83">
        <f t="shared" si="27"/>
        <v>1E-3</v>
      </c>
      <c r="AF83">
        <f t="shared" si="28"/>
        <v>2.21</v>
      </c>
      <c r="AG83" s="56">
        <f t="shared" si="29"/>
        <v>0</v>
      </c>
      <c r="AH83">
        <f t="shared" si="35"/>
        <v>0</v>
      </c>
      <c r="AI83">
        <f t="shared" si="36"/>
        <v>0</v>
      </c>
      <c r="AJ83">
        <f t="shared" si="38"/>
        <v>0</v>
      </c>
      <c r="AK83">
        <f t="shared" si="30"/>
        <v>2</v>
      </c>
      <c r="AL83" t="str">
        <f t="shared" si="37"/>
        <v>INF</v>
      </c>
      <c r="AM83">
        <f t="shared" ca="1" si="31"/>
        <v>0</v>
      </c>
    </row>
    <row r="84" spans="2:39" ht="15" thickBot="1">
      <c r="B84" s="41"/>
      <c r="C84" s="51"/>
      <c r="D84" s="81">
        <f t="shared" si="39"/>
        <v>74</v>
      </c>
      <c r="E84" s="38" t="s">
        <v>52</v>
      </c>
      <c r="F84">
        <v>0.82</v>
      </c>
      <c r="G84" s="40" t="s">
        <v>246</v>
      </c>
      <c r="H84">
        <v>2.2400000000000002</v>
      </c>
      <c r="I84" s="63"/>
      <c r="J84" s="79"/>
      <c r="K84"/>
      <c r="L84" s="53" t="s">
        <v>28</v>
      </c>
      <c r="M84" s="58" t="s">
        <v>21</v>
      </c>
      <c r="V84">
        <f t="shared" si="21"/>
        <v>2</v>
      </c>
      <c r="W84" t="str">
        <f t="shared" si="32"/>
        <v>RAT</v>
      </c>
      <c r="X84">
        <f t="shared" si="22"/>
        <v>5</v>
      </c>
      <c r="Y84" t="str">
        <f t="shared" si="33"/>
        <v>UM</v>
      </c>
      <c r="Z84">
        <f t="shared" si="34"/>
        <v>350</v>
      </c>
      <c r="AA84">
        <f t="shared" si="23"/>
        <v>0.82000000000000006</v>
      </c>
      <c r="AB84">
        <f t="shared" si="24"/>
        <v>1E-3</v>
      </c>
      <c r="AC84">
        <f t="shared" si="25"/>
        <v>0.82</v>
      </c>
      <c r="AD84">
        <f t="shared" si="26"/>
        <v>2.2400000000000002</v>
      </c>
      <c r="AE84">
        <f t="shared" si="27"/>
        <v>1E-3</v>
      </c>
      <c r="AF84">
        <f t="shared" si="28"/>
        <v>2.2400000000000002</v>
      </c>
      <c r="AG84" s="56">
        <f t="shared" si="29"/>
        <v>0</v>
      </c>
      <c r="AH84">
        <f t="shared" si="35"/>
        <v>0</v>
      </c>
      <c r="AI84">
        <f t="shared" si="36"/>
        <v>0</v>
      </c>
      <c r="AJ84">
        <f t="shared" si="38"/>
        <v>0</v>
      </c>
      <c r="AK84">
        <f t="shared" si="30"/>
        <v>2</v>
      </c>
      <c r="AL84" t="str">
        <f t="shared" si="37"/>
        <v>INF</v>
      </c>
      <c r="AM84">
        <f t="shared" ca="1" si="31"/>
        <v>0</v>
      </c>
    </row>
    <row r="85" spans="2:39" ht="15" thickBot="1">
      <c r="B85" s="41"/>
      <c r="C85" s="51"/>
      <c r="D85" s="81">
        <f t="shared" si="39"/>
        <v>75</v>
      </c>
      <c r="E85" s="38" t="s">
        <v>52</v>
      </c>
      <c r="F85">
        <v>0.83</v>
      </c>
      <c r="G85" s="40" t="s">
        <v>246</v>
      </c>
      <c r="H85">
        <v>2.27</v>
      </c>
      <c r="I85" s="63"/>
      <c r="J85" s="79"/>
      <c r="K85"/>
      <c r="L85" s="53" t="s">
        <v>28</v>
      </c>
      <c r="M85" s="58" t="s">
        <v>21</v>
      </c>
      <c r="V85">
        <f t="shared" si="21"/>
        <v>2</v>
      </c>
      <c r="W85" t="str">
        <f t="shared" si="32"/>
        <v>RAT</v>
      </c>
      <c r="X85">
        <f t="shared" si="22"/>
        <v>5</v>
      </c>
      <c r="Y85" t="str">
        <f t="shared" si="33"/>
        <v>UM</v>
      </c>
      <c r="Z85">
        <f t="shared" si="34"/>
        <v>350</v>
      </c>
      <c r="AA85">
        <f t="shared" si="23"/>
        <v>0.83000000000000007</v>
      </c>
      <c r="AB85">
        <f t="shared" si="24"/>
        <v>1E-3</v>
      </c>
      <c r="AC85">
        <f t="shared" si="25"/>
        <v>0.83</v>
      </c>
      <c r="AD85">
        <f t="shared" si="26"/>
        <v>2.27</v>
      </c>
      <c r="AE85">
        <f t="shared" si="27"/>
        <v>1E-3</v>
      </c>
      <c r="AF85">
        <f t="shared" si="28"/>
        <v>2.27</v>
      </c>
      <c r="AG85" s="56">
        <f t="shared" si="29"/>
        <v>0</v>
      </c>
      <c r="AH85">
        <f t="shared" si="35"/>
        <v>0</v>
      </c>
      <c r="AI85">
        <f t="shared" si="36"/>
        <v>0</v>
      </c>
      <c r="AJ85">
        <f t="shared" si="38"/>
        <v>0</v>
      </c>
      <c r="AK85">
        <f t="shared" si="30"/>
        <v>2</v>
      </c>
      <c r="AL85" t="str">
        <f t="shared" si="37"/>
        <v>INF</v>
      </c>
      <c r="AM85">
        <f t="shared" ca="1" si="31"/>
        <v>0</v>
      </c>
    </row>
    <row r="86" spans="2:39" ht="15" thickBot="1">
      <c r="B86" s="41"/>
      <c r="C86" s="51"/>
      <c r="D86" s="81">
        <f t="shared" si="39"/>
        <v>76</v>
      </c>
      <c r="E86" s="38" t="s">
        <v>52</v>
      </c>
      <c r="F86">
        <v>0.85</v>
      </c>
      <c r="G86" s="40" t="s">
        <v>246</v>
      </c>
      <c r="H86">
        <v>2.3199999999999998</v>
      </c>
      <c r="I86" s="63"/>
      <c r="J86" s="79"/>
      <c r="K86"/>
      <c r="L86" s="53" t="s">
        <v>28</v>
      </c>
      <c r="M86" s="58" t="s">
        <v>21</v>
      </c>
      <c r="V86">
        <f t="shared" si="21"/>
        <v>2</v>
      </c>
      <c r="W86" t="str">
        <f t="shared" si="32"/>
        <v>RAT</v>
      </c>
      <c r="X86">
        <f t="shared" si="22"/>
        <v>5</v>
      </c>
      <c r="Y86" t="str">
        <f t="shared" si="33"/>
        <v>UM</v>
      </c>
      <c r="Z86">
        <f t="shared" si="34"/>
        <v>350</v>
      </c>
      <c r="AA86">
        <f t="shared" si="23"/>
        <v>0.85</v>
      </c>
      <c r="AB86">
        <f t="shared" si="24"/>
        <v>1E-3</v>
      </c>
      <c r="AC86">
        <f t="shared" si="25"/>
        <v>0.85</v>
      </c>
      <c r="AD86">
        <f t="shared" si="26"/>
        <v>2.3199999999999998</v>
      </c>
      <c r="AE86">
        <f t="shared" si="27"/>
        <v>1E-3</v>
      </c>
      <c r="AF86">
        <f t="shared" si="28"/>
        <v>2.3199999999999998</v>
      </c>
      <c r="AG86" s="56">
        <f t="shared" si="29"/>
        <v>0</v>
      </c>
      <c r="AH86">
        <f t="shared" si="35"/>
        <v>0</v>
      </c>
      <c r="AI86">
        <f t="shared" si="36"/>
        <v>0</v>
      </c>
      <c r="AJ86">
        <f t="shared" si="38"/>
        <v>0</v>
      </c>
      <c r="AK86">
        <f t="shared" si="30"/>
        <v>2</v>
      </c>
      <c r="AL86" t="str">
        <f t="shared" si="37"/>
        <v>INF</v>
      </c>
      <c r="AM86">
        <f t="shared" ca="1" si="31"/>
        <v>0</v>
      </c>
    </row>
    <row r="87" spans="2:39" ht="15" thickBot="1">
      <c r="B87" s="41"/>
      <c r="C87" s="51"/>
      <c r="D87" s="81">
        <f t="shared" si="39"/>
        <v>77</v>
      </c>
      <c r="E87" s="38" t="s">
        <v>52</v>
      </c>
      <c r="F87">
        <v>0.86</v>
      </c>
      <c r="G87" s="40" t="s">
        <v>246</v>
      </c>
      <c r="H87">
        <v>2.35</v>
      </c>
      <c r="I87" s="63"/>
      <c r="J87" s="79"/>
      <c r="K87"/>
      <c r="L87" s="53" t="s">
        <v>28</v>
      </c>
      <c r="M87" s="58" t="s">
        <v>21</v>
      </c>
      <c r="V87">
        <f t="shared" si="21"/>
        <v>2</v>
      </c>
      <c r="W87" t="str">
        <f t="shared" si="32"/>
        <v>RAT</v>
      </c>
      <c r="X87">
        <f t="shared" si="22"/>
        <v>5</v>
      </c>
      <c r="Y87" t="str">
        <f t="shared" si="33"/>
        <v>UM</v>
      </c>
      <c r="Z87">
        <f t="shared" si="34"/>
        <v>350</v>
      </c>
      <c r="AA87">
        <f t="shared" si="23"/>
        <v>0.86</v>
      </c>
      <c r="AB87">
        <f t="shared" si="24"/>
        <v>1E-3</v>
      </c>
      <c r="AC87">
        <f t="shared" si="25"/>
        <v>0.86</v>
      </c>
      <c r="AD87">
        <f t="shared" si="26"/>
        <v>2.35</v>
      </c>
      <c r="AE87">
        <f t="shared" si="27"/>
        <v>1E-3</v>
      </c>
      <c r="AF87">
        <f t="shared" si="28"/>
        <v>2.35</v>
      </c>
      <c r="AG87" s="56">
        <f t="shared" si="29"/>
        <v>0</v>
      </c>
      <c r="AH87">
        <f t="shared" si="35"/>
        <v>0</v>
      </c>
      <c r="AI87">
        <f t="shared" si="36"/>
        <v>0</v>
      </c>
      <c r="AJ87">
        <f t="shared" si="38"/>
        <v>0</v>
      </c>
      <c r="AK87">
        <f t="shared" si="30"/>
        <v>2</v>
      </c>
      <c r="AL87" t="str">
        <f t="shared" si="37"/>
        <v>INF</v>
      </c>
      <c r="AM87">
        <f t="shared" ca="1" si="31"/>
        <v>0</v>
      </c>
    </row>
    <row r="88" spans="2:39" ht="15" thickBot="1">
      <c r="B88" s="41"/>
      <c r="C88" s="51"/>
      <c r="D88" s="81">
        <f t="shared" si="39"/>
        <v>78</v>
      </c>
      <c r="E88" s="38" t="s">
        <v>52</v>
      </c>
      <c r="F88">
        <v>0.87</v>
      </c>
      <c r="G88" s="40" t="s">
        <v>246</v>
      </c>
      <c r="H88">
        <v>2.38</v>
      </c>
      <c r="I88" s="63"/>
      <c r="J88" s="79"/>
      <c r="K88"/>
      <c r="L88" s="53" t="s">
        <v>28</v>
      </c>
      <c r="M88" s="58" t="s">
        <v>21</v>
      </c>
      <c r="V88">
        <f t="shared" si="21"/>
        <v>2</v>
      </c>
      <c r="W88" t="str">
        <f t="shared" si="32"/>
        <v>RAT</v>
      </c>
      <c r="X88">
        <f t="shared" si="22"/>
        <v>5</v>
      </c>
      <c r="Y88" t="str">
        <f t="shared" si="33"/>
        <v>UM</v>
      </c>
      <c r="Z88">
        <f t="shared" si="34"/>
        <v>350</v>
      </c>
      <c r="AA88">
        <f t="shared" si="23"/>
        <v>0.87</v>
      </c>
      <c r="AB88">
        <f t="shared" si="24"/>
        <v>1E-3</v>
      </c>
      <c r="AC88">
        <f t="shared" si="25"/>
        <v>0.87</v>
      </c>
      <c r="AD88">
        <f t="shared" si="26"/>
        <v>2.38</v>
      </c>
      <c r="AE88">
        <f t="shared" si="27"/>
        <v>1E-3</v>
      </c>
      <c r="AF88">
        <f t="shared" si="28"/>
        <v>2.38</v>
      </c>
      <c r="AG88" s="56">
        <f t="shared" si="29"/>
        <v>0</v>
      </c>
      <c r="AH88">
        <f t="shared" si="35"/>
        <v>0</v>
      </c>
      <c r="AI88">
        <f t="shared" si="36"/>
        <v>0</v>
      </c>
      <c r="AJ88">
        <f t="shared" si="38"/>
        <v>0</v>
      </c>
      <c r="AK88">
        <f t="shared" si="30"/>
        <v>2</v>
      </c>
      <c r="AL88" t="str">
        <f t="shared" si="37"/>
        <v>INF</v>
      </c>
      <c r="AM88">
        <f t="shared" ca="1" si="31"/>
        <v>0</v>
      </c>
    </row>
    <row r="89" spans="2:39" ht="15" thickBot="1">
      <c r="B89" s="41"/>
      <c r="C89" s="51"/>
      <c r="D89" s="81">
        <f t="shared" si="39"/>
        <v>79</v>
      </c>
      <c r="E89" s="38" t="s">
        <v>52</v>
      </c>
      <c r="F89">
        <v>0.89</v>
      </c>
      <c r="G89" s="40" t="s">
        <v>246</v>
      </c>
      <c r="H89">
        <v>2.4300000000000002</v>
      </c>
      <c r="I89" s="63"/>
      <c r="J89" s="79"/>
      <c r="K89"/>
      <c r="L89" s="53" t="s">
        <v>28</v>
      </c>
      <c r="M89" s="58" t="s">
        <v>21</v>
      </c>
      <c r="V89">
        <f t="shared" si="21"/>
        <v>2</v>
      </c>
      <c r="W89" t="str">
        <f t="shared" si="32"/>
        <v>RAT</v>
      </c>
      <c r="X89">
        <f t="shared" si="22"/>
        <v>5</v>
      </c>
      <c r="Y89" t="str">
        <f t="shared" si="33"/>
        <v>UM</v>
      </c>
      <c r="Z89">
        <f t="shared" si="34"/>
        <v>350</v>
      </c>
      <c r="AA89">
        <f t="shared" si="23"/>
        <v>0.89</v>
      </c>
      <c r="AB89">
        <f t="shared" si="24"/>
        <v>1E-3</v>
      </c>
      <c r="AC89">
        <f t="shared" si="25"/>
        <v>0.89</v>
      </c>
      <c r="AD89">
        <f t="shared" si="26"/>
        <v>2.4300000000000002</v>
      </c>
      <c r="AE89">
        <f t="shared" si="27"/>
        <v>1E-3</v>
      </c>
      <c r="AF89">
        <f t="shared" si="28"/>
        <v>2.4300000000000002</v>
      </c>
      <c r="AG89" s="56">
        <f t="shared" si="29"/>
        <v>0</v>
      </c>
      <c r="AH89">
        <f t="shared" si="35"/>
        <v>0</v>
      </c>
      <c r="AI89">
        <f t="shared" si="36"/>
        <v>0</v>
      </c>
      <c r="AJ89">
        <f t="shared" si="38"/>
        <v>0</v>
      </c>
      <c r="AK89">
        <f t="shared" si="30"/>
        <v>2</v>
      </c>
      <c r="AL89" t="str">
        <f t="shared" si="37"/>
        <v>INF</v>
      </c>
      <c r="AM89">
        <f t="shared" ca="1" si="31"/>
        <v>0</v>
      </c>
    </row>
    <row r="90" spans="2:39" ht="15" thickBot="1">
      <c r="B90" s="41"/>
      <c r="C90" s="51"/>
      <c r="D90" s="81">
        <f t="shared" si="39"/>
        <v>80</v>
      </c>
      <c r="E90" s="38" t="s">
        <v>52</v>
      </c>
      <c r="F90">
        <v>0.9</v>
      </c>
      <c r="G90" s="40" t="s">
        <v>246</v>
      </c>
      <c r="H90">
        <v>2.46</v>
      </c>
      <c r="I90" s="63"/>
      <c r="J90" s="79"/>
      <c r="K90"/>
      <c r="L90" s="53" t="s">
        <v>28</v>
      </c>
      <c r="M90" s="58" t="s">
        <v>21</v>
      </c>
      <c r="V90">
        <f t="shared" si="21"/>
        <v>2</v>
      </c>
      <c r="W90" t="str">
        <f t="shared" si="32"/>
        <v>RAT</v>
      </c>
      <c r="X90">
        <f t="shared" si="22"/>
        <v>5</v>
      </c>
      <c r="Y90" t="str">
        <f t="shared" si="33"/>
        <v>UM</v>
      </c>
      <c r="Z90">
        <f t="shared" si="34"/>
        <v>350</v>
      </c>
      <c r="AA90">
        <f t="shared" si="23"/>
        <v>0.9</v>
      </c>
      <c r="AB90">
        <f t="shared" si="24"/>
        <v>1E-3</v>
      </c>
      <c r="AC90">
        <f t="shared" si="25"/>
        <v>0.9</v>
      </c>
      <c r="AD90">
        <f t="shared" si="26"/>
        <v>2.46</v>
      </c>
      <c r="AE90">
        <f t="shared" si="27"/>
        <v>1E-3</v>
      </c>
      <c r="AF90">
        <f t="shared" si="28"/>
        <v>2.46</v>
      </c>
      <c r="AG90" s="56">
        <f t="shared" si="29"/>
        <v>0</v>
      </c>
      <c r="AH90">
        <f t="shared" si="35"/>
        <v>0</v>
      </c>
      <c r="AI90">
        <f t="shared" si="36"/>
        <v>0</v>
      </c>
      <c r="AJ90">
        <f t="shared" si="38"/>
        <v>0</v>
      </c>
      <c r="AK90">
        <f t="shared" si="30"/>
        <v>2</v>
      </c>
      <c r="AL90" t="str">
        <f t="shared" si="37"/>
        <v>INF</v>
      </c>
      <c r="AM90">
        <f t="shared" ca="1" si="31"/>
        <v>0</v>
      </c>
    </row>
    <row r="91" spans="2:39" ht="15" thickBot="1">
      <c r="B91" s="41"/>
      <c r="C91" s="51"/>
      <c r="D91" s="81">
        <f t="shared" si="39"/>
        <v>81</v>
      </c>
      <c r="E91" s="38" t="s">
        <v>52</v>
      </c>
      <c r="F91">
        <v>0.91</v>
      </c>
      <c r="G91" s="40" t="s">
        <v>246</v>
      </c>
      <c r="H91">
        <v>2.4900000000000002</v>
      </c>
      <c r="I91" s="63"/>
      <c r="J91" s="79"/>
      <c r="K91"/>
      <c r="L91" s="53" t="s">
        <v>28</v>
      </c>
      <c r="M91" s="58" t="s">
        <v>21</v>
      </c>
      <c r="V91">
        <f t="shared" si="21"/>
        <v>2</v>
      </c>
      <c r="W91" t="str">
        <f t="shared" si="32"/>
        <v>RAT</v>
      </c>
      <c r="X91">
        <f t="shared" si="22"/>
        <v>5</v>
      </c>
      <c r="Y91" t="str">
        <f t="shared" si="33"/>
        <v>UM</v>
      </c>
      <c r="Z91">
        <f t="shared" si="34"/>
        <v>350</v>
      </c>
      <c r="AA91">
        <f t="shared" si="23"/>
        <v>0.91</v>
      </c>
      <c r="AB91">
        <f t="shared" si="24"/>
        <v>1E-3</v>
      </c>
      <c r="AC91">
        <f t="shared" si="25"/>
        <v>0.91</v>
      </c>
      <c r="AD91">
        <f t="shared" si="26"/>
        <v>2.4900000000000002</v>
      </c>
      <c r="AE91">
        <f t="shared" si="27"/>
        <v>1E-3</v>
      </c>
      <c r="AF91">
        <f t="shared" si="28"/>
        <v>2.4900000000000002</v>
      </c>
      <c r="AG91" s="56">
        <f t="shared" si="29"/>
        <v>0</v>
      </c>
      <c r="AH91">
        <f t="shared" si="35"/>
        <v>0</v>
      </c>
      <c r="AI91">
        <f t="shared" si="36"/>
        <v>0</v>
      </c>
      <c r="AJ91">
        <f t="shared" si="38"/>
        <v>0</v>
      </c>
      <c r="AK91">
        <f t="shared" si="30"/>
        <v>2</v>
      </c>
      <c r="AL91" t="str">
        <f t="shared" si="37"/>
        <v>INF</v>
      </c>
      <c r="AM91">
        <f t="shared" ca="1" si="31"/>
        <v>0</v>
      </c>
    </row>
    <row r="92" spans="2:39" ht="15" thickBot="1">
      <c r="B92" s="41"/>
      <c r="C92" s="51"/>
      <c r="D92" s="81">
        <f t="shared" si="39"/>
        <v>82</v>
      </c>
      <c r="E92" s="38" t="s">
        <v>52</v>
      </c>
      <c r="F92">
        <v>0.92</v>
      </c>
      <c r="G92" s="40" t="s">
        <v>246</v>
      </c>
      <c r="H92">
        <v>2.5099999999999998</v>
      </c>
      <c r="I92" s="63"/>
      <c r="J92" s="79"/>
      <c r="K92"/>
      <c r="L92" s="53" t="s">
        <v>28</v>
      </c>
      <c r="M92" s="58" t="s">
        <v>21</v>
      </c>
      <c r="V92">
        <f t="shared" si="21"/>
        <v>2</v>
      </c>
      <c r="W92" t="str">
        <f t="shared" si="32"/>
        <v>RAT</v>
      </c>
      <c r="X92">
        <f t="shared" si="22"/>
        <v>5</v>
      </c>
      <c r="Y92" t="str">
        <f t="shared" si="33"/>
        <v>UM</v>
      </c>
      <c r="Z92">
        <f t="shared" si="34"/>
        <v>350</v>
      </c>
      <c r="AA92">
        <f t="shared" si="23"/>
        <v>0.92</v>
      </c>
      <c r="AB92">
        <f t="shared" si="24"/>
        <v>1E-3</v>
      </c>
      <c r="AC92">
        <f t="shared" si="25"/>
        <v>0.92</v>
      </c>
      <c r="AD92">
        <f t="shared" si="26"/>
        <v>2.5100000000000002</v>
      </c>
      <c r="AE92">
        <f t="shared" si="27"/>
        <v>1E-3</v>
      </c>
      <c r="AF92">
        <f t="shared" si="28"/>
        <v>2.5099999999999998</v>
      </c>
      <c r="AG92" s="56">
        <f t="shared" si="29"/>
        <v>0</v>
      </c>
      <c r="AH92">
        <f t="shared" si="35"/>
        <v>0</v>
      </c>
      <c r="AI92">
        <f t="shared" si="36"/>
        <v>0</v>
      </c>
      <c r="AJ92">
        <f t="shared" si="38"/>
        <v>0</v>
      </c>
      <c r="AK92">
        <f t="shared" si="30"/>
        <v>2</v>
      </c>
      <c r="AL92" t="str">
        <f t="shared" si="37"/>
        <v>INF</v>
      </c>
      <c r="AM92">
        <f t="shared" ca="1" si="31"/>
        <v>0</v>
      </c>
    </row>
    <row r="93" spans="2:39" ht="15" thickBot="1">
      <c r="B93" s="41"/>
      <c r="C93" s="51"/>
      <c r="D93" s="81">
        <f t="shared" si="39"/>
        <v>83</v>
      </c>
      <c r="E93" s="38" t="s">
        <v>52</v>
      </c>
      <c r="F93">
        <v>0.94</v>
      </c>
      <c r="G93" s="40" t="s">
        <v>246</v>
      </c>
      <c r="H93">
        <v>2.57</v>
      </c>
      <c r="I93" s="63"/>
      <c r="J93" s="79"/>
      <c r="K93"/>
      <c r="L93" s="53" t="s">
        <v>28</v>
      </c>
      <c r="M93" s="58" t="s">
        <v>21</v>
      </c>
      <c r="V93">
        <f t="shared" si="21"/>
        <v>2</v>
      </c>
      <c r="W93" t="str">
        <f t="shared" si="32"/>
        <v>RAT</v>
      </c>
      <c r="X93">
        <f t="shared" si="22"/>
        <v>5</v>
      </c>
      <c r="Y93" t="str">
        <f t="shared" si="33"/>
        <v>UM</v>
      </c>
      <c r="Z93">
        <f t="shared" si="34"/>
        <v>350</v>
      </c>
      <c r="AA93">
        <f t="shared" si="23"/>
        <v>0.94000000000000006</v>
      </c>
      <c r="AB93">
        <f t="shared" si="24"/>
        <v>1E-3</v>
      </c>
      <c r="AC93">
        <f t="shared" si="25"/>
        <v>0.94</v>
      </c>
      <c r="AD93">
        <f t="shared" si="26"/>
        <v>2.57</v>
      </c>
      <c r="AE93">
        <f t="shared" si="27"/>
        <v>1E-3</v>
      </c>
      <c r="AF93">
        <f t="shared" si="28"/>
        <v>2.57</v>
      </c>
      <c r="AG93" s="56">
        <f t="shared" si="29"/>
        <v>0</v>
      </c>
      <c r="AH93">
        <f t="shared" si="35"/>
        <v>0</v>
      </c>
      <c r="AI93">
        <f t="shared" si="36"/>
        <v>0</v>
      </c>
      <c r="AJ93">
        <f t="shared" si="38"/>
        <v>0</v>
      </c>
      <c r="AK93">
        <f t="shared" si="30"/>
        <v>2</v>
      </c>
      <c r="AL93" t="str">
        <f t="shared" si="37"/>
        <v>INF</v>
      </c>
      <c r="AM93">
        <f t="shared" ca="1" si="31"/>
        <v>0</v>
      </c>
    </row>
    <row r="94" spans="2:39" ht="15" thickBot="1">
      <c r="B94" s="41"/>
      <c r="C94" s="51"/>
      <c r="D94" s="81">
        <f t="shared" si="39"/>
        <v>84</v>
      </c>
      <c r="E94" s="38" t="s">
        <v>52</v>
      </c>
      <c r="F94">
        <v>0.95</v>
      </c>
      <c r="G94" s="40" t="s">
        <v>246</v>
      </c>
      <c r="H94">
        <v>2.6</v>
      </c>
      <c r="I94" s="63"/>
      <c r="J94" s="79"/>
      <c r="K94"/>
      <c r="L94" s="53" t="s">
        <v>28</v>
      </c>
      <c r="M94" s="58" t="s">
        <v>21</v>
      </c>
      <c r="V94">
        <f t="shared" si="21"/>
        <v>2</v>
      </c>
      <c r="W94" t="str">
        <f t="shared" si="32"/>
        <v>RAT</v>
      </c>
      <c r="X94">
        <f t="shared" si="22"/>
        <v>5</v>
      </c>
      <c r="Y94" t="str">
        <f t="shared" si="33"/>
        <v>UM</v>
      </c>
      <c r="Z94">
        <f t="shared" si="34"/>
        <v>350</v>
      </c>
      <c r="AA94">
        <f t="shared" si="23"/>
        <v>0.95000000000000007</v>
      </c>
      <c r="AB94">
        <f t="shared" si="24"/>
        <v>1E-3</v>
      </c>
      <c r="AC94">
        <f t="shared" si="25"/>
        <v>0.95</v>
      </c>
      <c r="AD94">
        <f t="shared" si="26"/>
        <v>2.6</v>
      </c>
      <c r="AE94">
        <f t="shared" si="27"/>
        <v>1E-3</v>
      </c>
      <c r="AF94">
        <f t="shared" si="28"/>
        <v>2.6</v>
      </c>
      <c r="AG94" s="56">
        <f t="shared" si="29"/>
        <v>0</v>
      </c>
      <c r="AH94">
        <f t="shared" si="35"/>
        <v>0</v>
      </c>
      <c r="AI94">
        <f t="shared" si="36"/>
        <v>0</v>
      </c>
      <c r="AJ94">
        <f t="shared" si="38"/>
        <v>0</v>
      </c>
      <c r="AK94">
        <f t="shared" si="30"/>
        <v>2</v>
      </c>
      <c r="AL94" t="str">
        <f t="shared" si="37"/>
        <v>INF</v>
      </c>
      <c r="AM94">
        <f t="shared" ca="1" si="31"/>
        <v>0</v>
      </c>
    </row>
    <row r="95" spans="2:39" ht="15" thickBot="1">
      <c r="B95" s="41"/>
      <c r="C95" s="51"/>
      <c r="D95" s="81">
        <f t="shared" si="39"/>
        <v>85</v>
      </c>
      <c r="E95" s="38" t="s">
        <v>52</v>
      </c>
      <c r="F95">
        <v>0.96</v>
      </c>
      <c r="G95" s="40" t="s">
        <v>246</v>
      </c>
      <c r="H95">
        <v>2.62</v>
      </c>
      <c r="I95" s="63"/>
      <c r="J95" s="79"/>
      <c r="K95"/>
      <c r="L95" s="53" t="s">
        <v>28</v>
      </c>
      <c r="M95" s="58" t="s">
        <v>21</v>
      </c>
      <c r="V95">
        <f t="shared" si="21"/>
        <v>2</v>
      </c>
      <c r="W95" t="str">
        <f t="shared" si="32"/>
        <v>RAT</v>
      </c>
      <c r="X95">
        <f t="shared" si="22"/>
        <v>5</v>
      </c>
      <c r="Y95" t="str">
        <f t="shared" si="33"/>
        <v>UM</v>
      </c>
      <c r="Z95">
        <f t="shared" si="34"/>
        <v>350</v>
      </c>
      <c r="AA95">
        <f t="shared" si="23"/>
        <v>0.96</v>
      </c>
      <c r="AB95">
        <f t="shared" si="24"/>
        <v>1E-3</v>
      </c>
      <c r="AC95">
        <f t="shared" si="25"/>
        <v>0.96</v>
      </c>
      <c r="AD95">
        <f t="shared" si="26"/>
        <v>2.62</v>
      </c>
      <c r="AE95">
        <f t="shared" si="27"/>
        <v>1E-3</v>
      </c>
      <c r="AF95">
        <f t="shared" si="28"/>
        <v>2.62</v>
      </c>
      <c r="AG95" s="56">
        <f t="shared" si="29"/>
        <v>0</v>
      </c>
      <c r="AH95">
        <f t="shared" si="35"/>
        <v>0</v>
      </c>
      <c r="AI95">
        <f t="shared" si="36"/>
        <v>0</v>
      </c>
      <c r="AJ95">
        <f t="shared" si="38"/>
        <v>0</v>
      </c>
      <c r="AK95">
        <f t="shared" si="30"/>
        <v>2</v>
      </c>
      <c r="AL95" t="str">
        <f t="shared" si="37"/>
        <v>INF</v>
      </c>
      <c r="AM95">
        <f t="shared" ca="1" si="31"/>
        <v>0</v>
      </c>
    </row>
    <row r="96" spans="2:39" ht="15" thickBot="1">
      <c r="B96" s="41"/>
      <c r="C96" s="51"/>
      <c r="D96" s="81">
        <f t="shared" si="39"/>
        <v>86</v>
      </c>
      <c r="E96" s="38" t="s">
        <v>52</v>
      </c>
      <c r="F96">
        <v>0.97</v>
      </c>
      <c r="G96" s="40" t="s">
        <v>246</v>
      </c>
      <c r="H96">
        <v>2.65</v>
      </c>
      <c r="I96" s="63"/>
      <c r="J96" s="79"/>
      <c r="K96"/>
      <c r="L96" s="53" t="s">
        <v>28</v>
      </c>
      <c r="M96" s="58" t="s">
        <v>21</v>
      </c>
      <c r="V96">
        <f t="shared" si="21"/>
        <v>2</v>
      </c>
      <c r="W96" t="str">
        <f t="shared" si="32"/>
        <v>RAT</v>
      </c>
      <c r="X96">
        <f t="shared" si="22"/>
        <v>5</v>
      </c>
      <c r="Y96" t="str">
        <f t="shared" si="33"/>
        <v>UM</v>
      </c>
      <c r="Z96">
        <f t="shared" si="34"/>
        <v>350</v>
      </c>
      <c r="AA96">
        <f t="shared" si="23"/>
        <v>0.97</v>
      </c>
      <c r="AB96">
        <f t="shared" si="24"/>
        <v>1E-3</v>
      </c>
      <c r="AC96">
        <f t="shared" si="25"/>
        <v>0.97</v>
      </c>
      <c r="AD96">
        <f t="shared" si="26"/>
        <v>2.65</v>
      </c>
      <c r="AE96">
        <f t="shared" si="27"/>
        <v>1E-3</v>
      </c>
      <c r="AF96">
        <f t="shared" si="28"/>
        <v>2.65</v>
      </c>
      <c r="AG96" s="56">
        <f t="shared" si="29"/>
        <v>0</v>
      </c>
      <c r="AH96">
        <f t="shared" si="35"/>
        <v>0</v>
      </c>
      <c r="AI96">
        <f t="shared" si="36"/>
        <v>0</v>
      </c>
      <c r="AJ96">
        <f t="shared" si="38"/>
        <v>0</v>
      </c>
      <c r="AK96">
        <f t="shared" si="30"/>
        <v>2</v>
      </c>
      <c r="AL96" t="str">
        <f t="shared" si="37"/>
        <v>INF</v>
      </c>
      <c r="AM96">
        <f t="shared" ca="1" si="31"/>
        <v>0</v>
      </c>
    </row>
    <row r="97" spans="2:39" ht="15" thickBot="1">
      <c r="B97" s="41"/>
      <c r="C97" s="51"/>
      <c r="D97" s="81">
        <f t="shared" si="39"/>
        <v>87</v>
      </c>
      <c r="E97" s="38" t="s">
        <v>52</v>
      </c>
      <c r="F97">
        <v>0.99</v>
      </c>
      <c r="G97" s="40" t="s">
        <v>246</v>
      </c>
      <c r="H97">
        <v>2.71</v>
      </c>
      <c r="I97" s="63"/>
      <c r="J97" s="79"/>
      <c r="K97"/>
      <c r="L97" s="53" t="s">
        <v>28</v>
      </c>
      <c r="M97" s="58" t="s">
        <v>21</v>
      </c>
      <c r="V97">
        <f t="shared" si="21"/>
        <v>2</v>
      </c>
      <c r="W97" t="str">
        <f t="shared" si="32"/>
        <v>RAT</v>
      </c>
      <c r="X97">
        <f t="shared" si="22"/>
        <v>5</v>
      </c>
      <c r="Y97" t="str">
        <f t="shared" si="33"/>
        <v>UM</v>
      </c>
      <c r="Z97">
        <f t="shared" si="34"/>
        <v>350</v>
      </c>
      <c r="AA97">
        <f t="shared" si="23"/>
        <v>0.99</v>
      </c>
      <c r="AB97">
        <f t="shared" si="24"/>
        <v>1E-3</v>
      </c>
      <c r="AC97">
        <f t="shared" si="25"/>
        <v>0.99</v>
      </c>
      <c r="AD97">
        <f t="shared" si="26"/>
        <v>2.71</v>
      </c>
      <c r="AE97">
        <f t="shared" si="27"/>
        <v>1E-3</v>
      </c>
      <c r="AF97">
        <f t="shared" si="28"/>
        <v>2.71</v>
      </c>
      <c r="AG97" s="56">
        <f t="shared" si="29"/>
        <v>0</v>
      </c>
      <c r="AH97">
        <f t="shared" si="35"/>
        <v>0</v>
      </c>
      <c r="AI97">
        <f t="shared" si="36"/>
        <v>0</v>
      </c>
      <c r="AJ97">
        <f t="shared" si="38"/>
        <v>0</v>
      </c>
      <c r="AK97">
        <f t="shared" si="30"/>
        <v>2</v>
      </c>
      <c r="AL97" t="str">
        <f t="shared" si="37"/>
        <v>INF</v>
      </c>
      <c r="AM97">
        <f t="shared" ca="1" si="31"/>
        <v>0</v>
      </c>
    </row>
    <row r="98" spans="2:39" ht="15" thickBot="1">
      <c r="B98" s="41"/>
      <c r="C98" s="51"/>
      <c r="D98" s="81">
        <f t="shared" si="39"/>
        <v>88</v>
      </c>
      <c r="E98" s="38" t="s">
        <v>52</v>
      </c>
      <c r="F98">
        <v>1</v>
      </c>
      <c r="G98" s="40" t="s">
        <v>246</v>
      </c>
      <c r="H98">
        <v>2.73</v>
      </c>
      <c r="I98" s="63"/>
      <c r="J98" s="79"/>
      <c r="K98"/>
      <c r="L98" s="53" t="s">
        <v>28</v>
      </c>
      <c r="M98" s="58" t="s">
        <v>21</v>
      </c>
      <c r="V98">
        <f t="shared" si="21"/>
        <v>2</v>
      </c>
      <c r="W98" t="str">
        <f t="shared" si="32"/>
        <v>RAT</v>
      </c>
      <c r="X98">
        <f t="shared" si="22"/>
        <v>5</v>
      </c>
      <c r="Y98" t="str">
        <f t="shared" si="33"/>
        <v>UM</v>
      </c>
      <c r="Z98">
        <f t="shared" si="34"/>
        <v>350</v>
      </c>
      <c r="AA98">
        <f t="shared" si="23"/>
        <v>1</v>
      </c>
      <c r="AB98">
        <f t="shared" si="24"/>
        <v>1E-3</v>
      </c>
      <c r="AC98">
        <f t="shared" si="25"/>
        <v>1</v>
      </c>
      <c r="AD98">
        <f t="shared" si="26"/>
        <v>2.73</v>
      </c>
      <c r="AE98">
        <f t="shared" si="27"/>
        <v>1E-3</v>
      </c>
      <c r="AF98">
        <f t="shared" si="28"/>
        <v>2.73</v>
      </c>
      <c r="AG98" s="56">
        <f t="shared" si="29"/>
        <v>0</v>
      </c>
      <c r="AH98">
        <f t="shared" si="35"/>
        <v>0</v>
      </c>
      <c r="AI98">
        <f t="shared" si="36"/>
        <v>0</v>
      </c>
      <c r="AJ98">
        <f t="shared" si="38"/>
        <v>0</v>
      </c>
      <c r="AK98">
        <f t="shared" si="30"/>
        <v>2</v>
      </c>
      <c r="AL98" t="str">
        <f t="shared" si="37"/>
        <v>INF</v>
      </c>
      <c r="AM98">
        <f t="shared" ca="1" si="31"/>
        <v>1</v>
      </c>
    </row>
    <row r="99" spans="2:39" ht="15" thickBot="1">
      <c r="B99" s="41"/>
      <c r="C99" s="51"/>
      <c r="D99" s="81">
        <f t="shared" si="39"/>
        <v>89</v>
      </c>
      <c r="E99" s="38" t="s">
        <v>52</v>
      </c>
      <c r="F99">
        <v>1.01</v>
      </c>
      <c r="G99" s="40" t="s">
        <v>246</v>
      </c>
      <c r="H99">
        <v>2.76</v>
      </c>
      <c r="I99" s="63"/>
      <c r="J99" s="79"/>
      <c r="K99"/>
      <c r="L99" s="53" t="s">
        <v>28</v>
      </c>
      <c r="M99" s="58" t="s">
        <v>21</v>
      </c>
      <c r="V99">
        <f t="shared" si="21"/>
        <v>2</v>
      </c>
      <c r="W99" t="str">
        <f t="shared" si="32"/>
        <v>RAT</v>
      </c>
      <c r="X99">
        <f t="shared" si="22"/>
        <v>5</v>
      </c>
      <c r="Y99" t="str">
        <f t="shared" si="33"/>
        <v>UM</v>
      </c>
      <c r="Z99">
        <f t="shared" si="34"/>
        <v>350</v>
      </c>
      <c r="AA99">
        <f t="shared" si="23"/>
        <v>1.01</v>
      </c>
      <c r="AB99">
        <f t="shared" si="24"/>
        <v>1E-3</v>
      </c>
      <c r="AC99">
        <f t="shared" si="25"/>
        <v>1.01</v>
      </c>
      <c r="AD99">
        <f t="shared" si="26"/>
        <v>2.7600000000000002</v>
      </c>
      <c r="AE99">
        <f t="shared" si="27"/>
        <v>1E-3</v>
      </c>
      <c r="AF99">
        <f t="shared" si="28"/>
        <v>2.76</v>
      </c>
      <c r="AG99" s="56">
        <f t="shared" si="29"/>
        <v>0</v>
      </c>
      <c r="AH99">
        <f t="shared" si="35"/>
        <v>0</v>
      </c>
      <c r="AI99">
        <f t="shared" si="36"/>
        <v>0</v>
      </c>
      <c r="AJ99">
        <f t="shared" si="38"/>
        <v>0</v>
      </c>
      <c r="AK99">
        <f t="shared" si="30"/>
        <v>2</v>
      </c>
      <c r="AL99" t="str">
        <f t="shared" si="37"/>
        <v>INF</v>
      </c>
      <c r="AM99">
        <f t="shared" ca="1" si="31"/>
        <v>1</v>
      </c>
    </row>
    <row r="100" spans="2:39" ht="15" thickBot="1">
      <c r="B100" s="41"/>
      <c r="C100" s="51"/>
      <c r="D100" s="81">
        <f t="shared" si="39"/>
        <v>90</v>
      </c>
      <c r="E100" s="38" t="s">
        <v>52</v>
      </c>
      <c r="F100">
        <v>1.02</v>
      </c>
      <c r="G100" s="40" t="s">
        <v>246</v>
      </c>
      <c r="H100">
        <v>2.79</v>
      </c>
      <c r="I100" s="63"/>
      <c r="J100" s="79"/>
      <c r="K100"/>
      <c r="L100" s="53" t="s">
        <v>28</v>
      </c>
      <c r="M100" s="58" t="s">
        <v>21</v>
      </c>
      <c r="V100">
        <f t="shared" si="21"/>
        <v>2</v>
      </c>
      <c r="W100" t="str">
        <f t="shared" si="32"/>
        <v>RAT</v>
      </c>
      <c r="X100">
        <f t="shared" si="22"/>
        <v>5</v>
      </c>
      <c r="Y100" t="str">
        <f t="shared" si="33"/>
        <v>UM</v>
      </c>
      <c r="Z100">
        <f t="shared" si="34"/>
        <v>350</v>
      </c>
      <c r="AA100">
        <f t="shared" si="23"/>
        <v>1.02</v>
      </c>
      <c r="AB100">
        <f t="shared" si="24"/>
        <v>1E-3</v>
      </c>
      <c r="AC100">
        <f t="shared" si="25"/>
        <v>1.02</v>
      </c>
      <c r="AD100">
        <f t="shared" si="26"/>
        <v>2.79</v>
      </c>
      <c r="AE100">
        <f t="shared" si="27"/>
        <v>1E-3</v>
      </c>
      <c r="AF100">
        <f t="shared" si="28"/>
        <v>2.79</v>
      </c>
      <c r="AG100" s="56">
        <f t="shared" si="29"/>
        <v>0</v>
      </c>
      <c r="AH100">
        <f t="shared" si="35"/>
        <v>0</v>
      </c>
      <c r="AI100">
        <f t="shared" si="36"/>
        <v>0</v>
      </c>
      <c r="AJ100">
        <f t="shared" si="38"/>
        <v>0</v>
      </c>
      <c r="AK100">
        <f t="shared" si="30"/>
        <v>2</v>
      </c>
      <c r="AL100" t="str">
        <f t="shared" si="37"/>
        <v>INF</v>
      </c>
      <c r="AM100">
        <f t="shared" ca="1" si="31"/>
        <v>1</v>
      </c>
    </row>
    <row r="101" spans="2:39" ht="15" thickBot="1">
      <c r="B101" s="41"/>
      <c r="C101" s="51"/>
      <c r="D101" s="81">
        <f t="shared" si="39"/>
        <v>91</v>
      </c>
      <c r="E101" s="38" t="s">
        <v>52</v>
      </c>
      <c r="F101">
        <v>1.04</v>
      </c>
      <c r="G101" s="40" t="s">
        <v>246</v>
      </c>
      <c r="H101">
        <v>2.84</v>
      </c>
      <c r="I101" s="63"/>
      <c r="J101" s="79"/>
      <c r="K101"/>
      <c r="L101" s="53" t="s">
        <v>28</v>
      </c>
      <c r="M101" s="58" t="s">
        <v>21</v>
      </c>
      <c r="V101">
        <f t="shared" si="21"/>
        <v>2</v>
      </c>
      <c r="W101" t="str">
        <f t="shared" si="32"/>
        <v>RAT</v>
      </c>
      <c r="X101">
        <f t="shared" si="22"/>
        <v>5</v>
      </c>
      <c r="Y101" t="str">
        <f t="shared" si="33"/>
        <v>UM</v>
      </c>
      <c r="Z101">
        <f t="shared" si="34"/>
        <v>350</v>
      </c>
      <c r="AA101">
        <f t="shared" si="23"/>
        <v>1.04</v>
      </c>
      <c r="AB101">
        <f t="shared" si="24"/>
        <v>1E-3</v>
      </c>
      <c r="AC101">
        <f t="shared" si="25"/>
        <v>1.04</v>
      </c>
      <c r="AD101">
        <f t="shared" si="26"/>
        <v>2.84</v>
      </c>
      <c r="AE101">
        <f t="shared" si="27"/>
        <v>1E-3</v>
      </c>
      <c r="AF101">
        <f t="shared" si="28"/>
        <v>2.84</v>
      </c>
      <c r="AG101" s="56">
        <f t="shared" si="29"/>
        <v>0</v>
      </c>
      <c r="AH101">
        <f t="shared" si="35"/>
        <v>0</v>
      </c>
      <c r="AI101">
        <f t="shared" si="36"/>
        <v>0</v>
      </c>
      <c r="AJ101">
        <f t="shared" si="38"/>
        <v>0</v>
      </c>
      <c r="AK101">
        <f t="shared" si="30"/>
        <v>2</v>
      </c>
      <c r="AL101" t="str">
        <f t="shared" si="37"/>
        <v>INF</v>
      </c>
      <c r="AM101">
        <f t="shared" ca="1" si="31"/>
        <v>1</v>
      </c>
    </row>
    <row r="102" spans="2:39" ht="15" thickBot="1">
      <c r="B102" s="41"/>
      <c r="C102" s="51"/>
      <c r="D102" s="81">
        <f t="shared" si="39"/>
        <v>92</v>
      </c>
      <c r="E102" s="38" t="s">
        <v>52</v>
      </c>
      <c r="F102">
        <v>1.05</v>
      </c>
      <c r="G102" s="40" t="s">
        <v>246</v>
      </c>
      <c r="H102">
        <v>2.87</v>
      </c>
      <c r="I102" s="63"/>
      <c r="J102" s="79"/>
      <c r="K102"/>
      <c r="L102" s="53" t="s">
        <v>28</v>
      </c>
      <c r="M102" s="58" t="s">
        <v>21</v>
      </c>
      <c r="V102">
        <f t="shared" si="21"/>
        <v>2</v>
      </c>
      <c r="W102" t="str">
        <f t="shared" si="32"/>
        <v>RAT</v>
      </c>
      <c r="X102">
        <f t="shared" si="22"/>
        <v>5</v>
      </c>
      <c r="Y102" t="str">
        <f t="shared" si="33"/>
        <v>UM</v>
      </c>
      <c r="Z102">
        <f t="shared" si="34"/>
        <v>350</v>
      </c>
      <c r="AA102">
        <f t="shared" si="23"/>
        <v>1.05</v>
      </c>
      <c r="AB102">
        <f t="shared" si="24"/>
        <v>1E-3</v>
      </c>
      <c r="AC102">
        <f t="shared" si="25"/>
        <v>1.05</v>
      </c>
      <c r="AD102">
        <f t="shared" si="26"/>
        <v>2.87</v>
      </c>
      <c r="AE102">
        <f t="shared" si="27"/>
        <v>1E-3</v>
      </c>
      <c r="AF102">
        <f t="shared" si="28"/>
        <v>2.87</v>
      </c>
      <c r="AG102" s="56">
        <f t="shared" si="29"/>
        <v>0</v>
      </c>
      <c r="AH102">
        <f t="shared" si="35"/>
        <v>0</v>
      </c>
      <c r="AI102">
        <f t="shared" si="36"/>
        <v>0</v>
      </c>
      <c r="AJ102">
        <f t="shared" si="38"/>
        <v>0</v>
      </c>
      <c r="AK102">
        <f t="shared" si="30"/>
        <v>2</v>
      </c>
      <c r="AL102" t="str">
        <f t="shared" si="37"/>
        <v>INF</v>
      </c>
      <c r="AM102">
        <f t="shared" ca="1" si="31"/>
        <v>1</v>
      </c>
    </row>
    <row r="103" spans="2:39" ht="15" thickBot="1">
      <c r="B103" s="41"/>
      <c r="C103" s="51"/>
      <c r="D103" s="81">
        <f t="shared" si="39"/>
        <v>93</v>
      </c>
      <c r="E103" s="38" t="s">
        <v>52</v>
      </c>
      <c r="F103">
        <v>1.06</v>
      </c>
      <c r="G103" s="40" t="s">
        <v>246</v>
      </c>
      <c r="H103">
        <v>2.9</v>
      </c>
      <c r="I103" s="63"/>
      <c r="J103" s="79"/>
      <c r="K103"/>
      <c r="L103" s="53" t="s">
        <v>28</v>
      </c>
      <c r="M103" s="58" t="s">
        <v>21</v>
      </c>
      <c r="V103">
        <f t="shared" si="21"/>
        <v>2</v>
      </c>
      <c r="W103" t="str">
        <f t="shared" si="32"/>
        <v>RAT</v>
      </c>
      <c r="X103">
        <f t="shared" si="22"/>
        <v>5</v>
      </c>
      <c r="Y103" t="str">
        <f t="shared" si="33"/>
        <v>UM</v>
      </c>
      <c r="Z103">
        <f t="shared" si="34"/>
        <v>350</v>
      </c>
      <c r="AA103">
        <f t="shared" si="23"/>
        <v>1.06</v>
      </c>
      <c r="AB103">
        <f t="shared" si="24"/>
        <v>1E-3</v>
      </c>
      <c r="AC103">
        <f t="shared" si="25"/>
        <v>1.06</v>
      </c>
      <c r="AD103">
        <f t="shared" si="26"/>
        <v>2.9</v>
      </c>
      <c r="AE103">
        <f t="shared" si="27"/>
        <v>1E-3</v>
      </c>
      <c r="AF103">
        <f t="shared" si="28"/>
        <v>2.9</v>
      </c>
      <c r="AG103" s="56">
        <f t="shared" si="29"/>
        <v>0</v>
      </c>
      <c r="AH103">
        <f t="shared" si="35"/>
        <v>0</v>
      </c>
      <c r="AI103">
        <f t="shared" si="36"/>
        <v>0</v>
      </c>
      <c r="AJ103">
        <f t="shared" si="38"/>
        <v>0</v>
      </c>
      <c r="AK103">
        <f t="shared" si="30"/>
        <v>2</v>
      </c>
      <c r="AL103" t="str">
        <f t="shared" si="37"/>
        <v>INF</v>
      </c>
      <c r="AM103">
        <f t="shared" ca="1" si="31"/>
        <v>1</v>
      </c>
    </row>
    <row r="104" spans="2:39" ht="15" thickBot="1">
      <c r="B104" s="41"/>
      <c r="C104" s="51"/>
      <c r="D104" s="81">
        <f t="shared" si="39"/>
        <v>94</v>
      </c>
      <c r="E104" s="38" t="s">
        <v>52</v>
      </c>
      <c r="F104">
        <v>1.08</v>
      </c>
      <c r="G104" s="40" t="s">
        <v>246</v>
      </c>
      <c r="H104">
        <v>2.95</v>
      </c>
      <c r="I104" s="63"/>
      <c r="J104" s="79"/>
      <c r="K104"/>
      <c r="L104" s="53" t="s">
        <v>28</v>
      </c>
      <c r="M104" s="58" t="s">
        <v>21</v>
      </c>
      <c r="V104">
        <f t="shared" si="21"/>
        <v>2</v>
      </c>
      <c r="W104" t="str">
        <f t="shared" si="32"/>
        <v>RAT</v>
      </c>
      <c r="X104">
        <f t="shared" si="22"/>
        <v>5</v>
      </c>
      <c r="Y104" t="str">
        <f t="shared" si="33"/>
        <v>UM</v>
      </c>
      <c r="Z104">
        <f t="shared" si="34"/>
        <v>350</v>
      </c>
      <c r="AA104">
        <f t="shared" si="23"/>
        <v>1.08</v>
      </c>
      <c r="AB104">
        <f t="shared" si="24"/>
        <v>1E-3</v>
      </c>
      <c r="AC104">
        <f t="shared" si="25"/>
        <v>1.08</v>
      </c>
      <c r="AD104">
        <f t="shared" si="26"/>
        <v>2.95</v>
      </c>
      <c r="AE104">
        <f t="shared" si="27"/>
        <v>1E-3</v>
      </c>
      <c r="AF104">
        <f t="shared" si="28"/>
        <v>2.95</v>
      </c>
      <c r="AG104" s="56">
        <f t="shared" si="29"/>
        <v>0</v>
      </c>
      <c r="AH104">
        <f t="shared" si="35"/>
        <v>0</v>
      </c>
      <c r="AI104">
        <f t="shared" si="36"/>
        <v>0</v>
      </c>
      <c r="AJ104">
        <f t="shared" si="38"/>
        <v>0</v>
      </c>
      <c r="AK104">
        <f t="shared" si="30"/>
        <v>2</v>
      </c>
      <c r="AL104" t="str">
        <f t="shared" si="37"/>
        <v>INF</v>
      </c>
      <c r="AM104">
        <f t="shared" ca="1" si="31"/>
        <v>1</v>
      </c>
    </row>
    <row r="105" spans="2:39" ht="15" thickBot="1">
      <c r="B105" s="41"/>
      <c r="C105" s="51"/>
      <c r="D105" s="81">
        <f t="shared" si="39"/>
        <v>95</v>
      </c>
      <c r="E105" s="38" t="s">
        <v>52</v>
      </c>
      <c r="F105">
        <v>1.0900000000000001</v>
      </c>
      <c r="G105" s="40" t="s">
        <v>246</v>
      </c>
      <c r="H105">
        <v>2.98</v>
      </c>
      <c r="I105" s="63"/>
      <c r="J105" s="79"/>
      <c r="K105"/>
      <c r="L105" s="53" t="s">
        <v>28</v>
      </c>
      <c r="M105" s="58" t="s">
        <v>21</v>
      </c>
      <c r="V105">
        <f t="shared" si="21"/>
        <v>2</v>
      </c>
      <c r="W105" t="str">
        <f t="shared" si="32"/>
        <v>RAT</v>
      </c>
      <c r="X105">
        <f t="shared" si="22"/>
        <v>5</v>
      </c>
      <c r="Y105" t="str">
        <f t="shared" si="33"/>
        <v>UM</v>
      </c>
      <c r="Z105">
        <f t="shared" si="34"/>
        <v>350</v>
      </c>
      <c r="AA105">
        <f t="shared" si="23"/>
        <v>1.0900000000000001</v>
      </c>
      <c r="AB105">
        <f t="shared" si="24"/>
        <v>1E-3</v>
      </c>
      <c r="AC105">
        <f t="shared" si="25"/>
        <v>1.0900000000000001</v>
      </c>
      <c r="AD105">
        <f t="shared" si="26"/>
        <v>2.98</v>
      </c>
      <c r="AE105">
        <f t="shared" si="27"/>
        <v>1E-3</v>
      </c>
      <c r="AF105">
        <f t="shared" si="28"/>
        <v>2.98</v>
      </c>
      <c r="AG105" s="56">
        <f t="shared" si="29"/>
        <v>0</v>
      </c>
      <c r="AH105">
        <f t="shared" si="35"/>
        <v>0</v>
      </c>
      <c r="AI105">
        <f t="shared" si="36"/>
        <v>0</v>
      </c>
      <c r="AJ105">
        <f t="shared" si="38"/>
        <v>0</v>
      </c>
      <c r="AK105">
        <f t="shared" si="30"/>
        <v>2</v>
      </c>
      <c r="AL105" t="str">
        <f t="shared" si="37"/>
        <v>INF</v>
      </c>
      <c r="AM105">
        <f t="shared" ca="1" si="31"/>
        <v>1</v>
      </c>
    </row>
    <row r="106" spans="2:39" ht="15" thickBot="1">
      <c r="B106" s="41"/>
      <c r="C106" s="51"/>
      <c r="D106" s="81">
        <f t="shared" si="39"/>
        <v>96</v>
      </c>
      <c r="E106" s="38" t="s">
        <v>52</v>
      </c>
      <c r="F106">
        <v>1.1000000000000001</v>
      </c>
      <c r="G106" s="40" t="s">
        <v>246</v>
      </c>
      <c r="H106">
        <v>3.01</v>
      </c>
      <c r="I106" s="63"/>
      <c r="J106" s="79"/>
      <c r="K106"/>
      <c r="L106" s="53" t="s">
        <v>28</v>
      </c>
      <c r="M106" s="58" t="s">
        <v>21</v>
      </c>
      <c r="V106">
        <f t="shared" si="21"/>
        <v>2</v>
      </c>
      <c r="W106" t="str">
        <f t="shared" si="32"/>
        <v>RAT</v>
      </c>
      <c r="X106">
        <f t="shared" si="22"/>
        <v>5</v>
      </c>
      <c r="Y106" t="str">
        <f t="shared" si="33"/>
        <v>UM</v>
      </c>
      <c r="Z106">
        <f t="shared" si="34"/>
        <v>350</v>
      </c>
      <c r="AA106">
        <f t="shared" si="23"/>
        <v>1.1000000000000001</v>
      </c>
      <c r="AB106">
        <f t="shared" si="24"/>
        <v>1E-3</v>
      </c>
      <c r="AC106">
        <f t="shared" si="25"/>
        <v>1.1000000000000001</v>
      </c>
      <c r="AD106">
        <f t="shared" si="26"/>
        <v>3.0100000000000002</v>
      </c>
      <c r="AE106">
        <f t="shared" si="27"/>
        <v>1E-3</v>
      </c>
      <c r="AF106">
        <f t="shared" si="28"/>
        <v>3.01</v>
      </c>
      <c r="AG106" s="56">
        <f t="shared" si="29"/>
        <v>0</v>
      </c>
      <c r="AH106">
        <f t="shared" si="35"/>
        <v>0</v>
      </c>
      <c r="AI106">
        <f t="shared" si="36"/>
        <v>0</v>
      </c>
      <c r="AJ106">
        <f t="shared" si="38"/>
        <v>0</v>
      </c>
      <c r="AK106">
        <f t="shared" si="30"/>
        <v>2</v>
      </c>
      <c r="AL106" t="str">
        <f t="shared" si="37"/>
        <v>INF</v>
      </c>
      <c r="AM106">
        <f t="shared" ca="1" si="31"/>
        <v>1</v>
      </c>
    </row>
    <row r="107" spans="2:39" ht="15" thickBot="1">
      <c r="B107" s="41"/>
      <c r="C107" s="51"/>
      <c r="D107" s="81">
        <f t="shared" si="39"/>
        <v>97</v>
      </c>
      <c r="E107" s="38" t="s">
        <v>52</v>
      </c>
      <c r="F107">
        <v>1.1200000000000001</v>
      </c>
      <c r="G107" s="40" t="s">
        <v>246</v>
      </c>
      <c r="H107">
        <v>3.06</v>
      </c>
      <c r="I107" s="63"/>
      <c r="J107" s="79"/>
      <c r="K107"/>
      <c r="L107" s="53" t="s">
        <v>28</v>
      </c>
      <c r="M107" s="58" t="s">
        <v>21</v>
      </c>
      <c r="V107">
        <f t="shared" si="21"/>
        <v>2</v>
      </c>
      <c r="W107" t="str">
        <f t="shared" si="32"/>
        <v>RAT</v>
      </c>
      <c r="X107">
        <f t="shared" si="22"/>
        <v>5</v>
      </c>
      <c r="Y107" t="str">
        <f t="shared" si="33"/>
        <v>UM</v>
      </c>
      <c r="Z107">
        <f t="shared" si="34"/>
        <v>350</v>
      </c>
      <c r="AA107">
        <f t="shared" si="23"/>
        <v>1.1200000000000001</v>
      </c>
      <c r="AB107">
        <f t="shared" si="24"/>
        <v>1E-3</v>
      </c>
      <c r="AC107">
        <f t="shared" si="25"/>
        <v>1.1200000000000001</v>
      </c>
      <c r="AD107">
        <f t="shared" si="26"/>
        <v>3.06</v>
      </c>
      <c r="AE107">
        <f t="shared" si="27"/>
        <v>1E-3</v>
      </c>
      <c r="AF107">
        <f t="shared" si="28"/>
        <v>3.06</v>
      </c>
      <c r="AG107" s="56">
        <f t="shared" si="29"/>
        <v>0</v>
      </c>
      <c r="AH107">
        <f t="shared" si="35"/>
        <v>0</v>
      </c>
      <c r="AI107">
        <f t="shared" si="36"/>
        <v>0</v>
      </c>
      <c r="AJ107">
        <f t="shared" si="38"/>
        <v>0</v>
      </c>
      <c r="AK107">
        <f t="shared" si="30"/>
        <v>2</v>
      </c>
      <c r="AL107" t="str">
        <f t="shared" si="37"/>
        <v>INF</v>
      </c>
      <c r="AM107">
        <f t="shared" ca="1" si="31"/>
        <v>1</v>
      </c>
    </row>
    <row r="108" spans="2:39" ht="15" thickBot="1">
      <c r="B108" s="41"/>
      <c r="C108" s="51"/>
      <c r="D108" s="81">
        <f t="shared" si="39"/>
        <v>98</v>
      </c>
      <c r="E108" s="38" t="s">
        <v>52</v>
      </c>
      <c r="F108">
        <v>1.1299999999999999</v>
      </c>
      <c r="G108" s="40" t="s">
        <v>246</v>
      </c>
      <c r="H108">
        <v>3.09</v>
      </c>
      <c r="I108" s="63"/>
      <c r="J108" s="79"/>
      <c r="K108"/>
      <c r="L108" s="53" t="s">
        <v>28</v>
      </c>
      <c r="M108" s="58" t="s">
        <v>21</v>
      </c>
      <c r="V108">
        <f t="shared" si="21"/>
        <v>2</v>
      </c>
      <c r="W108" t="str">
        <f t="shared" si="32"/>
        <v>RAT</v>
      </c>
      <c r="X108">
        <f t="shared" si="22"/>
        <v>5</v>
      </c>
      <c r="Y108" t="str">
        <f t="shared" si="33"/>
        <v>UM</v>
      </c>
      <c r="Z108">
        <f t="shared" si="34"/>
        <v>350</v>
      </c>
      <c r="AA108">
        <f t="shared" si="23"/>
        <v>1.1300000000000001</v>
      </c>
      <c r="AB108">
        <f t="shared" si="24"/>
        <v>1E-3</v>
      </c>
      <c r="AC108">
        <f t="shared" si="25"/>
        <v>1.1299999999999999</v>
      </c>
      <c r="AD108">
        <f t="shared" si="26"/>
        <v>3.09</v>
      </c>
      <c r="AE108">
        <f t="shared" si="27"/>
        <v>1E-3</v>
      </c>
      <c r="AF108">
        <f t="shared" si="28"/>
        <v>3.09</v>
      </c>
      <c r="AG108" s="56">
        <f t="shared" si="29"/>
        <v>0</v>
      </c>
      <c r="AH108">
        <f t="shared" si="35"/>
        <v>0</v>
      </c>
      <c r="AI108">
        <f t="shared" si="36"/>
        <v>0</v>
      </c>
      <c r="AJ108">
        <f t="shared" si="38"/>
        <v>0</v>
      </c>
      <c r="AK108">
        <f t="shared" si="30"/>
        <v>2</v>
      </c>
      <c r="AL108" t="str">
        <f t="shared" si="37"/>
        <v>INF</v>
      </c>
      <c r="AM108">
        <f t="shared" ca="1" si="31"/>
        <v>1</v>
      </c>
    </row>
    <row r="109" spans="2:39" ht="15" thickBot="1">
      <c r="B109" s="41"/>
      <c r="C109" s="51"/>
      <c r="D109" s="81">
        <f t="shared" si="39"/>
        <v>99</v>
      </c>
      <c r="E109" s="38" t="s">
        <v>52</v>
      </c>
      <c r="F109">
        <v>1.1499999999999999</v>
      </c>
      <c r="G109" s="40" t="s">
        <v>246</v>
      </c>
      <c r="H109">
        <v>3.14</v>
      </c>
      <c r="I109" s="63"/>
      <c r="J109" s="79"/>
      <c r="K109"/>
      <c r="L109" s="53" t="s">
        <v>28</v>
      </c>
      <c r="M109" s="58" t="s">
        <v>21</v>
      </c>
      <c r="V109">
        <f t="shared" si="21"/>
        <v>2</v>
      </c>
      <c r="W109" t="str">
        <f t="shared" si="32"/>
        <v>RAT</v>
      </c>
      <c r="X109">
        <f t="shared" si="22"/>
        <v>5</v>
      </c>
      <c r="Y109" t="str">
        <f t="shared" si="33"/>
        <v>UM</v>
      </c>
      <c r="Z109">
        <f t="shared" si="34"/>
        <v>350</v>
      </c>
      <c r="AA109">
        <f t="shared" si="23"/>
        <v>1.1500000000000001</v>
      </c>
      <c r="AB109">
        <f t="shared" si="24"/>
        <v>1E-3</v>
      </c>
      <c r="AC109">
        <f t="shared" si="25"/>
        <v>1.1499999999999999</v>
      </c>
      <c r="AD109">
        <f t="shared" si="26"/>
        <v>3.14</v>
      </c>
      <c r="AE109">
        <f t="shared" si="27"/>
        <v>1E-3</v>
      </c>
      <c r="AF109">
        <f t="shared" si="28"/>
        <v>3.14</v>
      </c>
      <c r="AG109" s="56">
        <f t="shared" si="29"/>
        <v>0</v>
      </c>
      <c r="AH109">
        <f t="shared" si="35"/>
        <v>0</v>
      </c>
      <c r="AI109">
        <f t="shared" si="36"/>
        <v>0</v>
      </c>
      <c r="AJ109">
        <f t="shared" si="38"/>
        <v>0</v>
      </c>
      <c r="AK109">
        <f t="shared" si="30"/>
        <v>2</v>
      </c>
      <c r="AL109" t="str">
        <f t="shared" si="37"/>
        <v>INF</v>
      </c>
      <c r="AM109">
        <f t="shared" ca="1" si="31"/>
        <v>1</v>
      </c>
    </row>
    <row r="110" spans="2:39" ht="15" thickBot="1">
      <c r="B110" s="41"/>
      <c r="C110" s="51"/>
      <c r="D110" s="81">
        <f t="shared" si="39"/>
        <v>100</v>
      </c>
      <c r="E110" s="38" t="s">
        <v>52</v>
      </c>
      <c r="F110">
        <v>1.1599999999999999</v>
      </c>
      <c r="G110" s="40" t="s">
        <v>246</v>
      </c>
      <c r="H110">
        <v>3.17</v>
      </c>
      <c r="I110" s="63"/>
      <c r="J110" s="79"/>
      <c r="K110"/>
      <c r="L110" s="53" t="s">
        <v>28</v>
      </c>
      <c r="M110" s="58" t="s">
        <v>21</v>
      </c>
      <c r="V110">
        <f t="shared" si="21"/>
        <v>2</v>
      </c>
      <c r="W110" t="str">
        <f t="shared" si="32"/>
        <v>RAT</v>
      </c>
      <c r="X110">
        <f t="shared" si="22"/>
        <v>5</v>
      </c>
      <c r="Y110" t="str">
        <f t="shared" si="33"/>
        <v>UM</v>
      </c>
      <c r="Z110">
        <f t="shared" si="34"/>
        <v>350</v>
      </c>
      <c r="AA110">
        <f t="shared" si="23"/>
        <v>1.1599999999999999</v>
      </c>
      <c r="AB110">
        <f t="shared" si="24"/>
        <v>1E-3</v>
      </c>
      <c r="AC110">
        <f t="shared" si="25"/>
        <v>1.1599999999999999</v>
      </c>
      <c r="AD110">
        <f t="shared" si="26"/>
        <v>3.17</v>
      </c>
      <c r="AE110">
        <f t="shared" si="27"/>
        <v>1E-3</v>
      </c>
      <c r="AF110">
        <f t="shared" si="28"/>
        <v>3.17</v>
      </c>
      <c r="AG110" s="56">
        <f t="shared" si="29"/>
        <v>0</v>
      </c>
      <c r="AH110">
        <f t="shared" si="35"/>
        <v>0</v>
      </c>
      <c r="AI110">
        <f t="shared" si="36"/>
        <v>0</v>
      </c>
      <c r="AJ110">
        <f t="shared" si="38"/>
        <v>0</v>
      </c>
      <c r="AK110">
        <f t="shared" si="30"/>
        <v>2</v>
      </c>
      <c r="AL110" t="str">
        <f t="shared" si="37"/>
        <v>INF</v>
      </c>
      <c r="AM110">
        <f t="shared" ca="1" si="31"/>
        <v>1</v>
      </c>
    </row>
    <row r="111" spans="2:39" ht="15" thickBot="1">
      <c r="B111" s="41"/>
      <c r="C111" s="51"/>
      <c r="D111" s="81">
        <f t="shared" si="39"/>
        <v>101</v>
      </c>
      <c r="E111" s="38" t="s">
        <v>52</v>
      </c>
      <c r="F111">
        <v>1.17</v>
      </c>
      <c r="G111" s="40" t="s">
        <v>246</v>
      </c>
      <c r="H111">
        <v>3.2</v>
      </c>
      <c r="I111" s="63"/>
      <c r="J111" s="79"/>
      <c r="K111"/>
      <c r="L111" s="53" t="s">
        <v>28</v>
      </c>
      <c r="M111" s="58" t="s">
        <v>21</v>
      </c>
      <c r="V111">
        <f t="shared" si="21"/>
        <v>2</v>
      </c>
      <c r="W111" t="str">
        <f t="shared" si="32"/>
        <v>RAT</v>
      </c>
      <c r="X111">
        <f t="shared" si="22"/>
        <v>5</v>
      </c>
      <c r="Y111" t="str">
        <f t="shared" si="33"/>
        <v>UM</v>
      </c>
      <c r="Z111">
        <f t="shared" si="34"/>
        <v>350</v>
      </c>
      <c r="AA111">
        <f t="shared" si="23"/>
        <v>1.17</v>
      </c>
      <c r="AB111">
        <f t="shared" si="24"/>
        <v>1E-3</v>
      </c>
      <c r="AC111">
        <f t="shared" si="25"/>
        <v>1.17</v>
      </c>
      <c r="AD111">
        <f t="shared" si="26"/>
        <v>3.2</v>
      </c>
      <c r="AE111">
        <f t="shared" si="27"/>
        <v>1E-3</v>
      </c>
      <c r="AF111">
        <f t="shared" si="28"/>
        <v>3.2</v>
      </c>
      <c r="AG111" s="56">
        <f t="shared" si="29"/>
        <v>0</v>
      </c>
      <c r="AH111">
        <f t="shared" si="35"/>
        <v>0</v>
      </c>
      <c r="AI111">
        <f t="shared" si="36"/>
        <v>0</v>
      </c>
      <c r="AJ111">
        <f t="shared" si="38"/>
        <v>0</v>
      </c>
      <c r="AK111">
        <f t="shared" si="30"/>
        <v>2</v>
      </c>
      <c r="AL111" t="str">
        <f t="shared" si="37"/>
        <v>INF</v>
      </c>
      <c r="AM111">
        <f t="shared" ca="1" si="31"/>
        <v>1</v>
      </c>
    </row>
    <row r="112" spans="2:39" ht="15" thickBot="1">
      <c r="B112" s="41"/>
      <c r="C112" s="51"/>
      <c r="D112" s="81">
        <f t="shared" si="39"/>
        <v>102</v>
      </c>
      <c r="E112" s="38" t="s">
        <v>52</v>
      </c>
      <c r="F112">
        <v>1.19</v>
      </c>
      <c r="G112" s="40" t="s">
        <v>246</v>
      </c>
      <c r="H112">
        <v>3.25</v>
      </c>
      <c r="I112" s="63"/>
      <c r="J112" s="79"/>
      <c r="K112"/>
      <c r="L112" s="53" t="s">
        <v>28</v>
      </c>
      <c r="M112" s="58" t="s">
        <v>21</v>
      </c>
      <c r="V112">
        <f t="shared" si="21"/>
        <v>2</v>
      </c>
      <c r="W112" t="str">
        <f t="shared" si="32"/>
        <v>RAT</v>
      </c>
      <c r="X112">
        <f t="shared" si="22"/>
        <v>5</v>
      </c>
      <c r="Y112" t="str">
        <f t="shared" si="33"/>
        <v>UM</v>
      </c>
      <c r="Z112">
        <f t="shared" si="34"/>
        <v>350</v>
      </c>
      <c r="AA112">
        <f t="shared" si="23"/>
        <v>1.19</v>
      </c>
      <c r="AB112">
        <f t="shared" si="24"/>
        <v>1E-3</v>
      </c>
      <c r="AC112">
        <f t="shared" si="25"/>
        <v>1.19</v>
      </c>
      <c r="AD112">
        <f t="shared" si="26"/>
        <v>3.25</v>
      </c>
      <c r="AE112">
        <f t="shared" si="27"/>
        <v>1E-3</v>
      </c>
      <c r="AF112">
        <f t="shared" si="28"/>
        <v>3.25</v>
      </c>
      <c r="AG112" s="56">
        <f t="shared" si="29"/>
        <v>0</v>
      </c>
      <c r="AH112">
        <f t="shared" si="35"/>
        <v>0</v>
      </c>
      <c r="AI112">
        <f t="shared" si="36"/>
        <v>0</v>
      </c>
      <c r="AJ112">
        <f t="shared" si="38"/>
        <v>0</v>
      </c>
      <c r="AK112">
        <f t="shared" si="30"/>
        <v>2</v>
      </c>
      <c r="AL112" t="str">
        <f t="shared" si="37"/>
        <v>INF</v>
      </c>
      <c r="AM112">
        <f t="shared" ca="1" si="31"/>
        <v>1</v>
      </c>
    </row>
    <row r="113" spans="2:39" ht="15" thickBot="1">
      <c r="B113" s="41"/>
      <c r="C113" s="51"/>
      <c r="D113" s="81">
        <f t="shared" si="39"/>
        <v>103</v>
      </c>
      <c r="E113" s="38" t="s">
        <v>52</v>
      </c>
      <c r="F113">
        <v>1.2</v>
      </c>
      <c r="G113" s="40" t="s">
        <v>246</v>
      </c>
      <c r="H113">
        <v>3.28</v>
      </c>
      <c r="I113" s="63"/>
      <c r="J113" s="79"/>
      <c r="K113"/>
      <c r="L113" s="53" t="s">
        <v>28</v>
      </c>
      <c r="M113" s="58" t="s">
        <v>21</v>
      </c>
      <c r="V113">
        <f t="shared" si="21"/>
        <v>2</v>
      </c>
      <c r="W113" t="str">
        <f t="shared" si="32"/>
        <v>RAT</v>
      </c>
      <c r="X113">
        <f t="shared" si="22"/>
        <v>5</v>
      </c>
      <c r="Y113" t="str">
        <f t="shared" si="33"/>
        <v>UM</v>
      </c>
      <c r="Z113">
        <f t="shared" si="34"/>
        <v>350</v>
      </c>
      <c r="AA113">
        <f t="shared" si="23"/>
        <v>1.2</v>
      </c>
      <c r="AB113">
        <f t="shared" si="24"/>
        <v>1E-3</v>
      </c>
      <c r="AC113">
        <f t="shared" si="25"/>
        <v>1.2</v>
      </c>
      <c r="AD113">
        <f t="shared" si="26"/>
        <v>3.2800000000000002</v>
      </c>
      <c r="AE113">
        <f t="shared" si="27"/>
        <v>1E-3</v>
      </c>
      <c r="AF113">
        <f t="shared" si="28"/>
        <v>3.28</v>
      </c>
      <c r="AG113" s="56">
        <f t="shared" si="29"/>
        <v>0</v>
      </c>
      <c r="AH113">
        <f t="shared" si="35"/>
        <v>0</v>
      </c>
      <c r="AI113">
        <f t="shared" si="36"/>
        <v>0</v>
      </c>
      <c r="AJ113">
        <f t="shared" si="38"/>
        <v>0</v>
      </c>
      <c r="AK113">
        <f t="shared" si="30"/>
        <v>2</v>
      </c>
      <c r="AL113" t="str">
        <f t="shared" si="37"/>
        <v>INF</v>
      </c>
      <c r="AM113">
        <f t="shared" ca="1" si="31"/>
        <v>1</v>
      </c>
    </row>
    <row r="114" spans="2:39" ht="15" thickBot="1">
      <c r="B114" s="41"/>
      <c r="C114" s="51"/>
      <c r="D114" s="81">
        <f t="shared" si="39"/>
        <v>104</v>
      </c>
      <c r="E114" s="38" t="s">
        <v>52</v>
      </c>
      <c r="F114">
        <v>1.21</v>
      </c>
      <c r="G114" s="40" t="s">
        <v>246</v>
      </c>
      <c r="H114">
        <v>3.31</v>
      </c>
      <c r="I114" s="63"/>
      <c r="J114" s="79"/>
      <c r="K114"/>
      <c r="L114" s="53" t="s">
        <v>28</v>
      </c>
      <c r="M114" s="58" t="s">
        <v>21</v>
      </c>
      <c r="V114">
        <f t="shared" si="21"/>
        <v>2</v>
      </c>
      <c r="W114" t="str">
        <f t="shared" si="32"/>
        <v>RAT</v>
      </c>
      <c r="X114">
        <f t="shared" si="22"/>
        <v>5</v>
      </c>
      <c r="Y114" t="str">
        <f t="shared" si="33"/>
        <v>UM</v>
      </c>
      <c r="Z114">
        <f t="shared" si="34"/>
        <v>350</v>
      </c>
      <c r="AA114">
        <f t="shared" si="23"/>
        <v>1.21</v>
      </c>
      <c r="AB114">
        <f t="shared" si="24"/>
        <v>1E-3</v>
      </c>
      <c r="AC114">
        <f t="shared" si="25"/>
        <v>1.21</v>
      </c>
      <c r="AD114">
        <f t="shared" si="26"/>
        <v>3.31</v>
      </c>
      <c r="AE114">
        <f t="shared" si="27"/>
        <v>1E-3</v>
      </c>
      <c r="AF114">
        <f t="shared" si="28"/>
        <v>3.31</v>
      </c>
      <c r="AG114" s="56">
        <f t="shared" si="29"/>
        <v>0</v>
      </c>
      <c r="AH114">
        <f t="shared" si="35"/>
        <v>0</v>
      </c>
      <c r="AI114">
        <f t="shared" si="36"/>
        <v>0</v>
      </c>
      <c r="AJ114">
        <f t="shared" si="38"/>
        <v>0</v>
      </c>
      <c r="AK114">
        <f t="shared" si="30"/>
        <v>2</v>
      </c>
      <c r="AL114" t="str">
        <f t="shared" si="37"/>
        <v>INF</v>
      </c>
      <c r="AM114">
        <f t="shared" ca="1" si="31"/>
        <v>1</v>
      </c>
    </row>
    <row r="115" spans="2:39" ht="15" thickBot="1">
      <c r="B115" s="41"/>
      <c r="C115" s="51"/>
      <c r="D115" s="81">
        <f t="shared" si="39"/>
        <v>105</v>
      </c>
      <c r="E115" s="38" t="s">
        <v>52</v>
      </c>
      <c r="F115">
        <v>1.23</v>
      </c>
      <c r="G115" s="40" t="s">
        <v>246</v>
      </c>
      <c r="H115">
        <v>3.36</v>
      </c>
      <c r="I115" s="63"/>
      <c r="J115" s="79"/>
      <c r="K115"/>
      <c r="L115" s="53" t="s">
        <v>28</v>
      </c>
      <c r="M115" s="58" t="s">
        <v>21</v>
      </c>
      <c r="V115">
        <f t="shared" si="21"/>
        <v>2</v>
      </c>
      <c r="W115" t="str">
        <f t="shared" si="32"/>
        <v>RAT</v>
      </c>
      <c r="X115">
        <f t="shared" si="22"/>
        <v>5</v>
      </c>
      <c r="Y115" t="str">
        <f t="shared" si="33"/>
        <v>UM</v>
      </c>
      <c r="Z115">
        <f t="shared" si="34"/>
        <v>350</v>
      </c>
      <c r="AA115">
        <f t="shared" si="23"/>
        <v>1.23</v>
      </c>
      <c r="AB115">
        <f t="shared" si="24"/>
        <v>1E-3</v>
      </c>
      <c r="AC115">
        <f t="shared" si="25"/>
        <v>1.23</v>
      </c>
      <c r="AD115">
        <f t="shared" si="26"/>
        <v>3.36</v>
      </c>
      <c r="AE115">
        <f t="shared" si="27"/>
        <v>1E-3</v>
      </c>
      <c r="AF115">
        <f t="shared" si="28"/>
        <v>3.36</v>
      </c>
      <c r="AG115" s="56">
        <f t="shared" si="29"/>
        <v>0</v>
      </c>
      <c r="AH115">
        <f t="shared" si="35"/>
        <v>0</v>
      </c>
      <c r="AI115">
        <f t="shared" si="36"/>
        <v>0</v>
      </c>
      <c r="AJ115">
        <f t="shared" si="38"/>
        <v>0</v>
      </c>
      <c r="AK115">
        <f t="shared" si="30"/>
        <v>2</v>
      </c>
      <c r="AL115" t="str">
        <f t="shared" si="37"/>
        <v>INF</v>
      </c>
      <c r="AM115">
        <f t="shared" ca="1" si="31"/>
        <v>1</v>
      </c>
    </row>
    <row r="116" spans="2:39" ht="15" thickBot="1">
      <c r="B116" s="41"/>
      <c r="C116" s="51"/>
      <c r="D116" s="81">
        <f t="shared" si="39"/>
        <v>106</v>
      </c>
      <c r="E116" s="38" t="s">
        <v>52</v>
      </c>
      <c r="F116">
        <v>1.24</v>
      </c>
      <c r="G116" s="40" t="s">
        <v>246</v>
      </c>
      <c r="H116">
        <v>3.39</v>
      </c>
      <c r="I116" s="63"/>
      <c r="J116" s="79"/>
      <c r="K116"/>
      <c r="L116" s="53" t="s">
        <v>28</v>
      </c>
      <c r="M116" s="58" t="s">
        <v>21</v>
      </c>
      <c r="V116">
        <f t="shared" ref="V116:V179" si="40">MATCH(E116,Functions,0)</f>
        <v>2</v>
      </c>
      <c r="W116" t="str">
        <f t="shared" si="32"/>
        <v>RAT</v>
      </c>
      <c r="X116">
        <f t="shared" ref="X116:X179" si="41">IF(ISBLANK(G116),1,MATCH(G116,Units,0))</f>
        <v>5</v>
      </c>
      <c r="Y116" t="str">
        <f t="shared" si="33"/>
        <v>UM</v>
      </c>
      <c r="Z116">
        <f t="shared" si="34"/>
        <v>350</v>
      </c>
      <c r="AA116">
        <f t="shared" ref="AA116:AA179" si="42">ROUND(AC116/AB116,0)*AB116</f>
        <v>1.24</v>
      </c>
      <c r="AB116">
        <f t="shared" ref="AB116:AB179" si="43">IF(AC116&gt;1,10^(INT(LOG(AC116))-3),0.001)</f>
        <v>1E-3</v>
      </c>
      <c r="AC116">
        <f t="shared" ref="AC116:AC179" si="44">IF(Z116&lt;phasenum,F116*INDEX(umult,$X116),1)</f>
        <v>1.24</v>
      </c>
      <c r="AD116">
        <f t="shared" ref="AD116:AD179" si="45">IF(AF116="",AF116,IF(AF116&gt;9999,err(),ROUND(AF116/AE116,0)*AE116))</f>
        <v>3.39</v>
      </c>
      <c r="AE116">
        <f t="shared" ref="AE116:AE179" si="46">IF(AND(AF116&gt;1,AF116&lt;&gt;""),10^(INT(LOG(AF116))-3),0.001)</f>
        <v>1E-3</v>
      </c>
      <c r="AF116">
        <f t="shared" ref="AF116:AF179" si="47">IF(OR(Z116=rateonly,Z116=rateunits),IF(H116="","",H116),IF(Z116=ratetime,AG116,""))</f>
        <v>3.39</v>
      </c>
      <c r="AG116" s="56">
        <f t="shared" ref="AG116:AG179" si="48">(I116+K116/60)/(IF(ISNUMBER(FIND("hr",G116,3)),60,1))*AC116*(IF(ISNUMBER(FIND("mL",G116)),1000,1)/$AG$7)</f>
        <v>0</v>
      </c>
      <c r="AH116">
        <f t="shared" si="35"/>
        <v>0</v>
      </c>
      <c r="AI116">
        <f t="shared" si="36"/>
        <v>0</v>
      </c>
      <c r="AJ116">
        <f t="shared" si="38"/>
        <v>0</v>
      </c>
      <c r="AK116">
        <f t="shared" ref="AK116:AK179" si="49">MATCH(L116,Direction,0)</f>
        <v>2</v>
      </c>
      <c r="AL116" t="str">
        <f t="shared" si="37"/>
        <v>INF</v>
      </c>
      <c r="AM116">
        <f t="shared" ref="AM116:AM179" ca="1" si="50">IF(INT(Z116/100)=8,INDEX(trgcmd,MATCH(M116,trigger,0)),IF(ISNUMBER(F116),INT(F116*10^AJ116)/10^AJ116,INDIRECT(ADDRESS(MATCH(F116,B:B,0),4))))</f>
        <v>1</v>
      </c>
    </row>
    <row r="117" spans="2:39" ht="15" thickBot="1">
      <c r="B117" s="41"/>
      <c r="C117" s="51"/>
      <c r="D117" s="81">
        <f t="shared" si="39"/>
        <v>107</v>
      </c>
      <c r="E117" s="38" t="s">
        <v>52</v>
      </c>
      <c r="F117">
        <v>1.26</v>
      </c>
      <c r="G117" s="40" t="s">
        <v>246</v>
      </c>
      <c r="H117">
        <v>3.44</v>
      </c>
      <c r="I117" s="63"/>
      <c r="J117" s="79"/>
      <c r="K117"/>
      <c r="L117" s="53" t="s">
        <v>28</v>
      </c>
      <c r="M117" s="58" t="s">
        <v>21</v>
      </c>
      <c r="V117">
        <f t="shared" si="40"/>
        <v>2</v>
      </c>
      <c r="W117" t="str">
        <f t="shared" si="32"/>
        <v>RAT</v>
      </c>
      <c r="X117">
        <f t="shared" si="41"/>
        <v>5</v>
      </c>
      <c r="Y117" t="str">
        <f t="shared" si="33"/>
        <v>UM</v>
      </c>
      <c r="Z117">
        <f t="shared" si="34"/>
        <v>350</v>
      </c>
      <c r="AA117">
        <f t="shared" si="42"/>
        <v>1.26</v>
      </c>
      <c r="AB117">
        <f t="shared" si="43"/>
        <v>1E-3</v>
      </c>
      <c r="AC117">
        <f t="shared" si="44"/>
        <v>1.26</v>
      </c>
      <c r="AD117">
        <f t="shared" si="45"/>
        <v>3.44</v>
      </c>
      <c r="AE117">
        <f t="shared" si="46"/>
        <v>1E-3</v>
      </c>
      <c r="AF117">
        <f t="shared" si="47"/>
        <v>3.44</v>
      </c>
      <c r="AG117" s="56">
        <f t="shared" si="48"/>
        <v>0</v>
      </c>
      <c r="AH117">
        <f t="shared" si="35"/>
        <v>0</v>
      </c>
      <c r="AI117">
        <f t="shared" si="36"/>
        <v>0</v>
      </c>
      <c r="AJ117">
        <f t="shared" si="38"/>
        <v>0</v>
      </c>
      <c r="AK117">
        <f t="shared" si="49"/>
        <v>2</v>
      </c>
      <c r="AL117" t="str">
        <f t="shared" si="37"/>
        <v>INF</v>
      </c>
      <c r="AM117">
        <f t="shared" ca="1" si="50"/>
        <v>1</v>
      </c>
    </row>
    <row r="118" spans="2:39" ht="15" thickBot="1">
      <c r="B118" s="41"/>
      <c r="C118" s="51"/>
      <c r="D118" s="81">
        <f t="shared" si="39"/>
        <v>108</v>
      </c>
      <c r="E118" s="38" t="s">
        <v>52</v>
      </c>
      <c r="F118">
        <v>1.27</v>
      </c>
      <c r="G118" s="40" t="s">
        <v>246</v>
      </c>
      <c r="H118">
        <v>3.47</v>
      </c>
      <c r="I118" s="63"/>
      <c r="J118" s="79"/>
      <c r="K118"/>
      <c r="L118" s="53" t="s">
        <v>28</v>
      </c>
      <c r="M118" s="58" t="s">
        <v>21</v>
      </c>
      <c r="V118">
        <f t="shared" si="40"/>
        <v>2</v>
      </c>
      <c r="W118" t="str">
        <f t="shared" si="32"/>
        <v>RAT</v>
      </c>
      <c r="X118">
        <f t="shared" si="41"/>
        <v>5</v>
      </c>
      <c r="Y118" t="str">
        <f t="shared" si="33"/>
        <v>UM</v>
      </c>
      <c r="Z118">
        <f t="shared" si="34"/>
        <v>350</v>
      </c>
      <c r="AA118">
        <f t="shared" si="42"/>
        <v>1.27</v>
      </c>
      <c r="AB118">
        <f t="shared" si="43"/>
        <v>1E-3</v>
      </c>
      <c r="AC118">
        <f t="shared" si="44"/>
        <v>1.27</v>
      </c>
      <c r="AD118">
        <f t="shared" si="45"/>
        <v>3.47</v>
      </c>
      <c r="AE118">
        <f t="shared" si="46"/>
        <v>1E-3</v>
      </c>
      <c r="AF118">
        <f t="shared" si="47"/>
        <v>3.47</v>
      </c>
      <c r="AG118" s="56">
        <f t="shared" si="48"/>
        <v>0</v>
      </c>
      <c r="AH118">
        <f t="shared" si="35"/>
        <v>0</v>
      </c>
      <c r="AI118">
        <f t="shared" si="36"/>
        <v>0</v>
      </c>
      <c r="AJ118">
        <f t="shared" si="38"/>
        <v>0</v>
      </c>
      <c r="AK118">
        <f t="shared" si="49"/>
        <v>2</v>
      </c>
      <c r="AL118" t="str">
        <f t="shared" si="37"/>
        <v>INF</v>
      </c>
      <c r="AM118">
        <f t="shared" ca="1" si="50"/>
        <v>1</v>
      </c>
    </row>
    <row r="119" spans="2:39" ht="15" thickBot="1">
      <c r="B119" s="41"/>
      <c r="C119" s="51"/>
      <c r="D119" s="81">
        <f t="shared" si="39"/>
        <v>109</v>
      </c>
      <c r="E119" s="38" t="s">
        <v>52</v>
      </c>
      <c r="F119">
        <v>1.29</v>
      </c>
      <c r="G119" s="40" t="s">
        <v>246</v>
      </c>
      <c r="H119">
        <v>3.53</v>
      </c>
      <c r="I119" s="63"/>
      <c r="J119" s="79"/>
      <c r="K119"/>
      <c r="L119" s="53" t="s">
        <v>28</v>
      </c>
      <c r="M119" s="58" t="s">
        <v>21</v>
      </c>
      <c r="V119">
        <f t="shared" si="40"/>
        <v>2</v>
      </c>
      <c r="W119" t="str">
        <f t="shared" si="32"/>
        <v>RAT</v>
      </c>
      <c r="X119">
        <f t="shared" si="41"/>
        <v>5</v>
      </c>
      <c r="Y119" t="str">
        <f t="shared" si="33"/>
        <v>UM</v>
      </c>
      <c r="Z119">
        <f t="shared" si="34"/>
        <v>350</v>
      </c>
      <c r="AA119">
        <f t="shared" si="42"/>
        <v>1.29</v>
      </c>
      <c r="AB119">
        <f t="shared" si="43"/>
        <v>1E-3</v>
      </c>
      <c r="AC119">
        <f t="shared" si="44"/>
        <v>1.29</v>
      </c>
      <c r="AD119">
        <f t="shared" si="45"/>
        <v>3.5300000000000002</v>
      </c>
      <c r="AE119">
        <f t="shared" si="46"/>
        <v>1E-3</v>
      </c>
      <c r="AF119">
        <f t="shared" si="47"/>
        <v>3.53</v>
      </c>
      <c r="AG119" s="56">
        <f t="shared" si="48"/>
        <v>0</v>
      </c>
      <c r="AH119">
        <f t="shared" si="35"/>
        <v>0</v>
      </c>
      <c r="AI119">
        <f t="shared" si="36"/>
        <v>0</v>
      </c>
      <c r="AJ119">
        <f t="shared" si="38"/>
        <v>0</v>
      </c>
      <c r="AK119">
        <f t="shared" si="49"/>
        <v>2</v>
      </c>
      <c r="AL119" t="str">
        <f t="shared" si="37"/>
        <v>INF</v>
      </c>
      <c r="AM119">
        <f t="shared" ca="1" si="50"/>
        <v>1</v>
      </c>
    </row>
    <row r="120" spans="2:39" ht="15" thickBot="1">
      <c r="B120" s="41"/>
      <c r="C120" s="51"/>
      <c r="D120" s="81">
        <f t="shared" si="39"/>
        <v>110</v>
      </c>
      <c r="E120" s="38" t="s">
        <v>52</v>
      </c>
      <c r="F120">
        <v>1.3</v>
      </c>
      <c r="G120" s="40" t="s">
        <v>246</v>
      </c>
      <c r="H120">
        <v>3.55</v>
      </c>
      <c r="I120" s="63"/>
      <c r="J120" s="79"/>
      <c r="K120"/>
      <c r="L120" s="53" t="s">
        <v>28</v>
      </c>
      <c r="M120" s="58" t="s">
        <v>21</v>
      </c>
      <c r="V120">
        <f t="shared" si="40"/>
        <v>2</v>
      </c>
      <c r="W120" t="str">
        <f t="shared" si="32"/>
        <v>RAT</v>
      </c>
      <c r="X120">
        <f t="shared" si="41"/>
        <v>5</v>
      </c>
      <c r="Y120" t="str">
        <f t="shared" si="33"/>
        <v>UM</v>
      </c>
      <c r="Z120">
        <f t="shared" si="34"/>
        <v>350</v>
      </c>
      <c r="AA120">
        <f t="shared" si="42"/>
        <v>1.3</v>
      </c>
      <c r="AB120">
        <f t="shared" si="43"/>
        <v>1E-3</v>
      </c>
      <c r="AC120">
        <f t="shared" si="44"/>
        <v>1.3</v>
      </c>
      <c r="AD120">
        <f t="shared" si="45"/>
        <v>3.5500000000000003</v>
      </c>
      <c r="AE120">
        <f t="shared" si="46"/>
        <v>1E-3</v>
      </c>
      <c r="AF120">
        <f t="shared" si="47"/>
        <v>3.55</v>
      </c>
      <c r="AG120" s="56">
        <f t="shared" si="48"/>
        <v>0</v>
      </c>
      <c r="AH120">
        <f t="shared" si="35"/>
        <v>0</v>
      </c>
      <c r="AI120">
        <f t="shared" si="36"/>
        <v>0</v>
      </c>
      <c r="AJ120">
        <f t="shared" si="38"/>
        <v>0</v>
      </c>
      <c r="AK120">
        <f t="shared" si="49"/>
        <v>2</v>
      </c>
      <c r="AL120" t="str">
        <f t="shared" si="37"/>
        <v>INF</v>
      </c>
      <c r="AM120">
        <f t="shared" ca="1" si="50"/>
        <v>1</v>
      </c>
    </row>
    <row r="121" spans="2:39" ht="15" thickBot="1">
      <c r="B121" s="41"/>
      <c r="C121" s="51"/>
      <c r="D121" s="81">
        <f t="shared" si="39"/>
        <v>111</v>
      </c>
      <c r="E121" s="38" t="s">
        <v>52</v>
      </c>
      <c r="F121">
        <v>1.32</v>
      </c>
      <c r="G121" s="40" t="s">
        <v>246</v>
      </c>
      <c r="H121">
        <v>3.61</v>
      </c>
      <c r="I121" s="63"/>
      <c r="J121" s="79"/>
      <c r="K121"/>
      <c r="L121" s="53" t="s">
        <v>28</v>
      </c>
      <c r="M121" s="58" t="s">
        <v>21</v>
      </c>
      <c r="V121">
        <f t="shared" si="40"/>
        <v>2</v>
      </c>
      <c r="W121" t="str">
        <f t="shared" si="32"/>
        <v>RAT</v>
      </c>
      <c r="X121">
        <f t="shared" si="41"/>
        <v>5</v>
      </c>
      <c r="Y121" t="str">
        <f t="shared" si="33"/>
        <v>UM</v>
      </c>
      <c r="Z121">
        <f t="shared" si="34"/>
        <v>350</v>
      </c>
      <c r="AA121">
        <f t="shared" si="42"/>
        <v>1.32</v>
      </c>
      <c r="AB121">
        <f t="shared" si="43"/>
        <v>1E-3</v>
      </c>
      <c r="AC121">
        <f t="shared" si="44"/>
        <v>1.32</v>
      </c>
      <c r="AD121">
        <f t="shared" si="45"/>
        <v>3.61</v>
      </c>
      <c r="AE121">
        <f t="shared" si="46"/>
        <v>1E-3</v>
      </c>
      <c r="AF121">
        <f t="shared" si="47"/>
        <v>3.61</v>
      </c>
      <c r="AG121" s="56">
        <f t="shared" si="48"/>
        <v>0</v>
      </c>
      <c r="AH121">
        <f t="shared" si="35"/>
        <v>0</v>
      </c>
      <c r="AI121">
        <f t="shared" si="36"/>
        <v>0</v>
      </c>
      <c r="AJ121">
        <f t="shared" si="38"/>
        <v>0</v>
      </c>
      <c r="AK121">
        <f t="shared" si="49"/>
        <v>2</v>
      </c>
      <c r="AL121" t="str">
        <f t="shared" si="37"/>
        <v>INF</v>
      </c>
      <c r="AM121">
        <f t="shared" ca="1" si="50"/>
        <v>1</v>
      </c>
    </row>
    <row r="122" spans="2:39" ht="15" thickBot="1">
      <c r="B122" s="41"/>
      <c r="C122" s="51"/>
      <c r="D122" s="81">
        <f t="shared" si="39"/>
        <v>112</v>
      </c>
      <c r="E122" s="38" t="s">
        <v>52</v>
      </c>
      <c r="F122">
        <v>1.33</v>
      </c>
      <c r="G122" s="40" t="s">
        <v>246</v>
      </c>
      <c r="H122">
        <v>3.64</v>
      </c>
      <c r="I122" s="63"/>
      <c r="J122" s="79"/>
      <c r="K122"/>
      <c r="L122" s="53" t="s">
        <v>28</v>
      </c>
      <c r="M122" s="58" t="s">
        <v>21</v>
      </c>
      <c r="V122">
        <f t="shared" si="40"/>
        <v>2</v>
      </c>
      <c r="W122" t="str">
        <f t="shared" si="32"/>
        <v>RAT</v>
      </c>
      <c r="X122">
        <f t="shared" si="41"/>
        <v>5</v>
      </c>
      <c r="Y122" t="str">
        <f t="shared" si="33"/>
        <v>UM</v>
      </c>
      <c r="Z122">
        <f t="shared" si="34"/>
        <v>350</v>
      </c>
      <c r="AA122">
        <f t="shared" si="42"/>
        <v>1.33</v>
      </c>
      <c r="AB122">
        <f t="shared" si="43"/>
        <v>1E-3</v>
      </c>
      <c r="AC122">
        <f t="shared" si="44"/>
        <v>1.33</v>
      </c>
      <c r="AD122">
        <f t="shared" si="45"/>
        <v>3.64</v>
      </c>
      <c r="AE122">
        <f t="shared" si="46"/>
        <v>1E-3</v>
      </c>
      <c r="AF122">
        <f t="shared" si="47"/>
        <v>3.64</v>
      </c>
      <c r="AG122" s="56">
        <f t="shared" si="48"/>
        <v>0</v>
      </c>
      <c r="AH122">
        <f t="shared" si="35"/>
        <v>0</v>
      </c>
      <c r="AI122">
        <f t="shared" si="36"/>
        <v>0</v>
      </c>
      <c r="AJ122">
        <f t="shared" si="38"/>
        <v>0</v>
      </c>
      <c r="AK122">
        <f t="shared" si="49"/>
        <v>2</v>
      </c>
      <c r="AL122" t="str">
        <f t="shared" si="37"/>
        <v>INF</v>
      </c>
      <c r="AM122">
        <f t="shared" ca="1" si="50"/>
        <v>1</v>
      </c>
    </row>
    <row r="123" spans="2:39" ht="15" thickBot="1">
      <c r="B123" s="41"/>
      <c r="C123" s="51"/>
      <c r="D123" s="81">
        <f t="shared" si="39"/>
        <v>113</v>
      </c>
      <c r="E123" s="38" t="s">
        <v>52</v>
      </c>
      <c r="F123">
        <v>1.35</v>
      </c>
      <c r="G123" s="40" t="s">
        <v>246</v>
      </c>
      <c r="H123">
        <v>3.69</v>
      </c>
      <c r="I123" s="63"/>
      <c r="J123" s="79"/>
      <c r="K123"/>
      <c r="L123" s="53" t="s">
        <v>28</v>
      </c>
      <c r="M123" s="58" t="s">
        <v>21</v>
      </c>
      <c r="V123">
        <f t="shared" si="40"/>
        <v>2</v>
      </c>
      <c r="W123" t="str">
        <f t="shared" si="32"/>
        <v>RAT</v>
      </c>
      <c r="X123">
        <f t="shared" si="41"/>
        <v>5</v>
      </c>
      <c r="Y123" t="str">
        <f t="shared" si="33"/>
        <v>UM</v>
      </c>
      <c r="Z123">
        <f t="shared" si="34"/>
        <v>350</v>
      </c>
      <c r="AA123">
        <f t="shared" si="42"/>
        <v>1.35</v>
      </c>
      <c r="AB123">
        <f t="shared" si="43"/>
        <v>1E-3</v>
      </c>
      <c r="AC123">
        <f t="shared" si="44"/>
        <v>1.35</v>
      </c>
      <c r="AD123">
        <f t="shared" si="45"/>
        <v>3.69</v>
      </c>
      <c r="AE123">
        <f t="shared" si="46"/>
        <v>1E-3</v>
      </c>
      <c r="AF123">
        <f t="shared" si="47"/>
        <v>3.69</v>
      </c>
      <c r="AG123" s="56">
        <f t="shared" si="48"/>
        <v>0</v>
      </c>
      <c r="AH123">
        <f t="shared" si="35"/>
        <v>0</v>
      </c>
      <c r="AI123">
        <f t="shared" si="36"/>
        <v>0</v>
      </c>
      <c r="AJ123">
        <f t="shared" si="38"/>
        <v>0</v>
      </c>
      <c r="AK123">
        <f t="shared" si="49"/>
        <v>2</v>
      </c>
      <c r="AL123" t="str">
        <f t="shared" si="37"/>
        <v>INF</v>
      </c>
      <c r="AM123">
        <f t="shared" ca="1" si="50"/>
        <v>1</v>
      </c>
    </row>
    <row r="124" spans="2:39" ht="15" thickBot="1">
      <c r="B124" s="41"/>
      <c r="C124" s="51"/>
      <c r="D124" s="81">
        <f t="shared" si="39"/>
        <v>114</v>
      </c>
      <c r="E124" s="38" t="s">
        <v>52</v>
      </c>
      <c r="F124">
        <v>1.36</v>
      </c>
      <c r="G124" s="40" t="s">
        <v>246</v>
      </c>
      <c r="H124">
        <v>3.72</v>
      </c>
      <c r="I124" s="63"/>
      <c r="J124" s="79"/>
      <c r="K124"/>
      <c r="L124" s="53" t="s">
        <v>28</v>
      </c>
      <c r="M124" s="58" t="s">
        <v>21</v>
      </c>
      <c r="V124">
        <f t="shared" si="40"/>
        <v>2</v>
      </c>
      <c r="W124" t="str">
        <f t="shared" si="32"/>
        <v>RAT</v>
      </c>
      <c r="X124">
        <f t="shared" si="41"/>
        <v>5</v>
      </c>
      <c r="Y124" t="str">
        <f t="shared" si="33"/>
        <v>UM</v>
      </c>
      <c r="Z124">
        <f t="shared" si="34"/>
        <v>350</v>
      </c>
      <c r="AA124">
        <f t="shared" si="42"/>
        <v>1.36</v>
      </c>
      <c r="AB124">
        <f t="shared" si="43"/>
        <v>1E-3</v>
      </c>
      <c r="AC124">
        <f t="shared" si="44"/>
        <v>1.36</v>
      </c>
      <c r="AD124">
        <f t="shared" si="45"/>
        <v>3.72</v>
      </c>
      <c r="AE124">
        <f t="shared" si="46"/>
        <v>1E-3</v>
      </c>
      <c r="AF124">
        <f t="shared" si="47"/>
        <v>3.72</v>
      </c>
      <c r="AG124" s="56">
        <f t="shared" si="48"/>
        <v>0</v>
      </c>
      <c r="AH124">
        <f t="shared" si="35"/>
        <v>0</v>
      </c>
      <c r="AI124">
        <f t="shared" si="36"/>
        <v>0</v>
      </c>
      <c r="AJ124">
        <f t="shared" si="38"/>
        <v>0</v>
      </c>
      <c r="AK124">
        <f t="shared" si="49"/>
        <v>2</v>
      </c>
      <c r="AL124" t="str">
        <f t="shared" si="37"/>
        <v>INF</v>
      </c>
      <c r="AM124">
        <f t="shared" ca="1" si="50"/>
        <v>1</v>
      </c>
    </row>
    <row r="125" spans="2:39" ht="15" thickBot="1">
      <c r="B125" s="41"/>
      <c r="C125" s="51"/>
      <c r="D125" s="81">
        <f t="shared" si="39"/>
        <v>115</v>
      </c>
      <c r="E125" s="38" t="s">
        <v>52</v>
      </c>
      <c r="F125">
        <v>1.38</v>
      </c>
      <c r="G125" s="40" t="s">
        <v>246</v>
      </c>
      <c r="H125">
        <v>3.77</v>
      </c>
      <c r="I125" s="63"/>
      <c r="J125" s="79"/>
      <c r="K125"/>
      <c r="L125" s="53" t="s">
        <v>28</v>
      </c>
      <c r="M125" s="58" t="s">
        <v>21</v>
      </c>
      <c r="V125">
        <f t="shared" si="40"/>
        <v>2</v>
      </c>
      <c r="W125" t="str">
        <f t="shared" si="32"/>
        <v>RAT</v>
      </c>
      <c r="X125">
        <f t="shared" si="41"/>
        <v>5</v>
      </c>
      <c r="Y125" t="str">
        <f t="shared" si="33"/>
        <v>UM</v>
      </c>
      <c r="Z125">
        <f t="shared" si="34"/>
        <v>350</v>
      </c>
      <c r="AA125">
        <f t="shared" si="42"/>
        <v>1.3800000000000001</v>
      </c>
      <c r="AB125">
        <f t="shared" si="43"/>
        <v>1E-3</v>
      </c>
      <c r="AC125">
        <f t="shared" si="44"/>
        <v>1.38</v>
      </c>
      <c r="AD125">
        <f t="shared" si="45"/>
        <v>3.77</v>
      </c>
      <c r="AE125">
        <f t="shared" si="46"/>
        <v>1E-3</v>
      </c>
      <c r="AF125">
        <f t="shared" si="47"/>
        <v>3.77</v>
      </c>
      <c r="AG125" s="56">
        <f t="shared" si="48"/>
        <v>0</v>
      </c>
      <c r="AH125">
        <f t="shared" si="35"/>
        <v>0</v>
      </c>
      <c r="AI125">
        <f t="shared" si="36"/>
        <v>0</v>
      </c>
      <c r="AJ125">
        <f t="shared" si="38"/>
        <v>0</v>
      </c>
      <c r="AK125">
        <f t="shared" si="49"/>
        <v>2</v>
      </c>
      <c r="AL125" t="str">
        <f t="shared" si="37"/>
        <v>INF</v>
      </c>
      <c r="AM125">
        <f t="shared" ca="1" si="50"/>
        <v>1</v>
      </c>
    </row>
    <row r="126" spans="2:39" ht="15" thickBot="1">
      <c r="B126" s="41"/>
      <c r="C126" s="51"/>
      <c r="D126" s="81">
        <f t="shared" si="39"/>
        <v>116</v>
      </c>
      <c r="E126" s="38" t="s">
        <v>52</v>
      </c>
      <c r="F126">
        <v>1.39</v>
      </c>
      <c r="G126" s="40" t="s">
        <v>246</v>
      </c>
      <c r="H126">
        <v>3.8</v>
      </c>
      <c r="I126" s="63"/>
      <c r="J126" s="79"/>
      <c r="K126"/>
      <c r="L126" s="53" t="s">
        <v>28</v>
      </c>
      <c r="M126" s="58" t="s">
        <v>21</v>
      </c>
      <c r="V126">
        <f t="shared" si="40"/>
        <v>2</v>
      </c>
      <c r="W126" t="str">
        <f t="shared" si="32"/>
        <v>RAT</v>
      </c>
      <c r="X126">
        <f t="shared" si="41"/>
        <v>5</v>
      </c>
      <c r="Y126" t="str">
        <f t="shared" si="33"/>
        <v>UM</v>
      </c>
      <c r="Z126">
        <f t="shared" si="34"/>
        <v>350</v>
      </c>
      <c r="AA126">
        <f t="shared" si="42"/>
        <v>1.3900000000000001</v>
      </c>
      <c r="AB126">
        <f t="shared" si="43"/>
        <v>1E-3</v>
      </c>
      <c r="AC126">
        <f t="shared" si="44"/>
        <v>1.39</v>
      </c>
      <c r="AD126">
        <f t="shared" si="45"/>
        <v>3.8000000000000003</v>
      </c>
      <c r="AE126">
        <f t="shared" si="46"/>
        <v>1E-3</v>
      </c>
      <c r="AF126">
        <f t="shared" si="47"/>
        <v>3.8</v>
      </c>
      <c r="AG126" s="56">
        <f t="shared" si="48"/>
        <v>0</v>
      </c>
      <c r="AH126">
        <f t="shared" si="35"/>
        <v>0</v>
      </c>
      <c r="AI126">
        <f t="shared" si="36"/>
        <v>0</v>
      </c>
      <c r="AJ126">
        <f t="shared" si="38"/>
        <v>0</v>
      </c>
      <c r="AK126">
        <f t="shared" si="49"/>
        <v>2</v>
      </c>
      <c r="AL126" t="str">
        <f t="shared" si="37"/>
        <v>INF</v>
      </c>
      <c r="AM126">
        <f t="shared" ca="1" si="50"/>
        <v>1</v>
      </c>
    </row>
    <row r="127" spans="2:39" ht="15" thickBot="1">
      <c r="B127" s="41"/>
      <c r="C127" s="51"/>
      <c r="D127" s="81">
        <f t="shared" si="39"/>
        <v>117</v>
      </c>
      <c r="E127" s="38" t="s">
        <v>52</v>
      </c>
      <c r="F127">
        <v>1.41</v>
      </c>
      <c r="G127" s="40" t="s">
        <v>246</v>
      </c>
      <c r="H127">
        <v>3.85</v>
      </c>
      <c r="I127" s="63"/>
      <c r="J127" s="79"/>
      <c r="K127"/>
      <c r="L127" s="53" t="s">
        <v>28</v>
      </c>
      <c r="M127" s="58" t="s">
        <v>21</v>
      </c>
      <c r="V127">
        <f t="shared" si="40"/>
        <v>2</v>
      </c>
      <c r="W127" t="str">
        <f t="shared" si="32"/>
        <v>RAT</v>
      </c>
      <c r="X127">
        <f t="shared" si="41"/>
        <v>5</v>
      </c>
      <c r="Y127" t="str">
        <f t="shared" si="33"/>
        <v>UM</v>
      </c>
      <c r="Z127">
        <f t="shared" si="34"/>
        <v>350</v>
      </c>
      <c r="AA127">
        <f t="shared" si="42"/>
        <v>1.41</v>
      </c>
      <c r="AB127">
        <f t="shared" si="43"/>
        <v>1E-3</v>
      </c>
      <c r="AC127">
        <f t="shared" si="44"/>
        <v>1.41</v>
      </c>
      <c r="AD127">
        <f t="shared" si="45"/>
        <v>3.85</v>
      </c>
      <c r="AE127">
        <f t="shared" si="46"/>
        <v>1E-3</v>
      </c>
      <c r="AF127">
        <f t="shared" si="47"/>
        <v>3.85</v>
      </c>
      <c r="AG127" s="56">
        <f t="shared" si="48"/>
        <v>0</v>
      </c>
      <c r="AH127">
        <f t="shared" si="35"/>
        <v>0</v>
      </c>
      <c r="AI127">
        <f t="shared" si="36"/>
        <v>0</v>
      </c>
      <c r="AJ127">
        <f t="shared" si="38"/>
        <v>0</v>
      </c>
      <c r="AK127">
        <f t="shared" si="49"/>
        <v>2</v>
      </c>
      <c r="AL127" t="str">
        <f t="shared" si="37"/>
        <v>INF</v>
      </c>
      <c r="AM127">
        <f t="shared" ca="1" si="50"/>
        <v>1</v>
      </c>
    </row>
    <row r="128" spans="2:39" ht="15" thickBot="1">
      <c r="B128" s="41"/>
      <c r="C128" s="51"/>
      <c r="D128" s="81">
        <f t="shared" si="39"/>
        <v>118</v>
      </c>
      <c r="E128" s="38" t="s">
        <v>52</v>
      </c>
      <c r="F128">
        <v>1.42</v>
      </c>
      <c r="G128" s="40" t="s">
        <v>246</v>
      </c>
      <c r="H128">
        <v>3.88</v>
      </c>
      <c r="I128" s="63"/>
      <c r="J128" s="79"/>
      <c r="K128"/>
      <c r="L128" s="53" t="s">
        <v>28</v>
      </c>
      <c r="M128" s="58" t="s">
        <v>21</v>
      </c>
      <c r="V128">
        <f t="shared" si="40"/>
        <v>2</v>
      </c>
      <c r="W128" t="str">
        <f t="shared" si="32"/>
        <v>RAT</v>
      </c>
      <c r="X128">
        <f t="shared" si="41"/>
        <v>5</v>
      </c>
      <c r="Y128" t="str">
        <f t="shared" si="33"/>
        <v>UM</v>
      </c>
      <c r="Z128">
        <f t="shared" si="34"/>
        <v>350</v>
      </c>
      <c r="AA128">
        <f t="shared" si="42"/>
        <v>1.42</v>
      </c>
      <c r="AB128">
        <f t="shared" si="43"/>
        <v>1E-3</v>
      </c>
      <c r="AC128">
        <f t="shared" si="44"/>
        <v>1.42</v>
      </c>
      <c r="AD128">
        <f t="shared" si="45"/>
        <v>3.88</v>
      </c>
      <c r="AE128">
        <f t="shared" si="46"/>
        <v>1E-3</v>
      </c>
      <c r="AF128">
        <f t="shared" si="47"/>
        <v>3.88</v>
      </c>
      <c r="AG128" s="56">
        <f t="shared" si="48"/>
        <v>0</v>
      </c>
      <c r="AH128">
        <f t="shared" si="35"/>
        <v>0</v>
      </c>
      <c r="AI128">
        <f t="shared" si="36"/>
        <v>0</v>
      </c>
      <c r="AJ128">
        <f t="shared" si="38"/>
        <v>0</v>
      </c>
      <c r="AK128">
        <f t="shared" si="49"/>
        <v>2</v>
      </c>
      <c r="AL128" t="str">
        <f t="shared" si="37"/>
        <v>INF</v>
      </c>
      <c r="AM128">
        <f t="shared" ca="1" si="50"/>
        <v>1</v>
      </c>
    </row>
    <row r="129" spans="2:39" ht="15" thickBot="1">
      <c r="B129" s="41"/>
      <c r="C129" s="51"/>
      <c r="D129" s="81">
        <f t="shared" si="39"/>
        <v>119</v>
      </c>
      <c r="E129" s="38" t="s">
        <v>52</v>
      </c>
      <c r="F129">
        <v>1.44</v>
      </c>
      <c r="G129" s="40" t="s">
        <v>246</v>
      </c>
      <c r="H129">
        <v>3.94</v>
      </c>
      <c r="I129" s="63"/>
      <c r="J129" s="79"/>
      <c r="K129"/>
      <c r="L129" s="53" t="s">
        <v>28</v>
      </c>
      <c r="M129" s="58" t="s">
        <v>21</v>
      </c>
      <c r="V129">
        <f t="shared" si="40"/>
        <v>2</v>
      </c>
      <c r="W129" t="str">
        <f t="shared" si="32"/>
        <v>RAT</v>
      </c>
      <c r="X129">
        <f t="shared" si="41"/>
        <v>5</v>
      </c>
      <c r="Y129" t="str">
        <f t="shared" si="33"/>
        <v>UM</v>
      </c>
      <c r="Z129">
        <f t="shared" si="34"/>
        <v>350</v>
      </c>
      <c r="AA129">
        <f t="shared" si="42"/>
        <v>1.44</v>
      </c>
      <c r="AB129">
        <f t="shared" si="43"/>
        <v>1E-3</v>
      </c>
      <c r="AC129">
        <f t="shared" si="44"/>
        <v>1.44</v>
      </c>
      <c r="AD129">
        <f t="shared" si="45"/>
        <v>3.94</v>
      </c>
      <c r="AE129">
        <f t="shared" si="46"/>
        <v>1E-3</v>
      </c>
      <c r="AF129">
        <f t="shared" si="47"/>
        <v>3.94</v>
      </c>
      <c r="AG129" s="56">
        <f t="shared" si="48"/>
        <v>0</v>
      </c>
      <c r="AH129">
        <f t="shared" si="35"/>
        <v>0</v>
      </c>
      <c r="AI129">
        <f t="shared" si="36"/>
        <v>0</v>
      </c>
      <c r="AJ129">
        <f t="shared" si="38"/>
        <v>0</v>
      </c>
      <c r="AK129">
        <f t="shared" si="49"/>
        <v>2</v>
      </c>
      <c r="AL129" t="str">
        <f t="shared" si="37"/>
        <v>INF</v>
      </c>
      <c r="AM129">
        <f t="shared" ca="1" si="50"/>
        <v>1</v>
      </c>
    </row>
    <row r="130" spans="2:39" ht="15" thickBot="1">
      <c r="B130" s="41"/>
      <c r="C130" s="51"/>
      <c r="D130" s="81">
        <f t="shared" si="39"/>
        <v>120</v>
      </c>
      <c r="E130" s="38" t="s">
        <v>52</v>
      </c>
      <c r="F130">
        <v>1.46</v>
      </c>
      <c r="G130" s="40" t="s">
        <v>246</v>
      </c>
      <c r="H130">
        <v>3.99</v>
      </c>
      <c r="I130" s="63"/>
      <c r="J130" s="79"/>
      <c r="K130"/>
      <c r="L130" s="53" t="s">
        <v>28</v>
      </c>
      <c r="M130" s="58" t="s">
        <v>21</v>
      </c>
      <c r="V130">
        <f t="shared" si="40"/>
        <v>2</v>
      </c>
      <c r="W130" t="str">
        <f t="shared" si="32"/>
        <v>RAT</v>
      </c>
      <c r="X130">
        <f t="shared" si="41"/>
        <v>5</v>
      </c>
      <c r="Y130" t="str">
        <f t="shared" si="33"/>
        <v>UM</v>
      </c>
      <c r="Z130">
        <f t="shared" si="34"/>
        <v>350</v>
      </c>
      <c r="AA130">
        <f t="shared" si="42"/>
        <v>1.46</v>
      </c>
      <c r="AB130">
        <f t="shared" si="43"/>
        <v>1E-3</v>
      </c>
      <c r="AC130">
        <f t="shared" si="44"/>
        <v>1.46</v>
      </c>
      <c r="AD130">
        <f t="shared" si="45"/>
        <v>3.99</v>
      </c>
      <c r="AE130">
        <f t="shared" si="46"/>
        <v>1E-3</v>
      </c>
      <c r="AF130">
        <f t="shared" si="47"/>
        <v>3.99</v>
      </c>
      <c r="AG130" s="56">
        <f t="shared" si="48"/>
        <v>0</v>
      </c>
      <c r="AH130">
        <f t="shared" si="35"/>
        <v>0</v>
      </c>
      <c r="AI130">
        <f t="shared" si="36"/>
        <v>0</v>
      </c>
      <c r="AJ130">
        <f t="shared" si="38"/>
        <v>0</v>
      </c>
      <c r="AK130">
        <f t="shared" si="49"/>
        <v>2</v>
      </c>
      <c r="AL130" t="str">
        <f t="shared" si="37"/>
        <v>INF</v>
      </c>
      <c r="AM130">
        <f t="shared" ca="1" si="50"/>
        <v>1</v>
      </c>
    </row>
    <row r="131" spans="2:39" ht="15" thickBot="1">
      <c r="B131" s="41"/>
      <c r="C131" s="51"/>
      <c r="D131" s="81">
        <f t="shared" si="39"/>
        <v>121</v>
      </c>
      <c r="E131" s="38" t="s">
        <v>52</v>
      </c>
      <c r="F131">
        <v>1.47</v>
      </c>
      <c r="G131" s="40" t="s">
        <v>246</v>
      </c>
      <c r="H131">
        <v>4.0199999999999996</v>
      </c>
      <c r="I131" s="63"/>
      <c r="J131" s="79"/>
      <c r="K131"/>
      <c r="L131" s="53" t="s">
        <v>28</v>
      </c>
      <c r="M131" s="58" t="s">
        <v>21</v>
      </c>
      <c r="V131">
        <f t="shared" si="40"/>
        <v>2</v>
      </c>
      <c r="W131" t="str">
        <f t="shared" si="32"/>
        <v>RAT</v>
      </c>
      <c r="X131">
        <f t="shared" si="41"/>
        <v>5</v>
      </c>
      <c r="Y131" t="str">
        <f t="shared" si="33"/>
        <v>UM</v>
      </c>
      <c r="Z131">
        <f t="shared" si="34"/>
        <v>350</v>
      </c>
      <c r="AA131">
        <f t="shared" si="42"/>
        <v>1.47</v>
      </c>
      <c r="AB131">
        <f t="shared" si="43"/>
        <v>1E-3</v>
      </c>
      <c r="AC131">
        <f t="shared" si="44"/>
        <v>1.47</v>
      </c>
      <c r="AD131">
        <f t="shared" si="45"/>
        <v>4.0200000000000005</v>
      </c>
      <c r="AE131">
        <f t="shared" si="46"/>
        <v>1E-3</v>
      </c>
      <c r="AF131">
        <f t="shared" si="47"/>
        <v>4.0199999999999996</v>
      </c>
      <c r="AG131" s="56">
        <f t="shared" si="48"/>
        <v>0</v>
      </c>
      <c r="AH131">
        <f t="shared" si="35"/>
        <v>0</v>
      </c>
      <c r="AI131">
        <f t="shared" si="36"/>
        <v>0</v>
      </c>
      <c r="AJ131">
        <f t="shared" si="38"/>
        <v>0</v>
      </c>
      <c r="AK131">
        <f t="shared" si="49"/>
        <v>2</v>
      </c>
      <c r="AL131" t="str">
        <f t="shared" si="37"/>
        <v>INF</v>
      </c>
      <c r="AM131">
        <f t="shared" ca="1" si="50"/>
        <v>1</v>
      </c>
    </row>
    <row r="132" spans="2:39" ht="15" thickBot="1">
      <c r="B132" s="41"/>
      <c r="C132" s="51"/>
      <c r="D132" s="81">
        <f t="shared" si="39"/>
        <v>122</v>
      </c>
      <c r="E132" s="38" t="s">
        <v>52</v>
      </c>
      <c r="F132">
        <v>1.49</v>
      </c>
      <c r="G132" s="40" t="s">
        <v>246</v>
      </c>
      <c r="H132">
        <v>4.07</v>
      </c>
      <c r="I132" s="63"/>
      <c r="J132" s="79"/>
      <c r="K132"/>
      <c r="L132" s="53" t="s">
        <v>28</v>
      </c>
      <c r="M132" s="58" t="s">
        <v>21</v>
      </c>
      <c r="V132">
        <f t="shared" si="40"/>
        <v>2</v>
      </c>
      <c r="W132" t="str">
        <f t="shared" si="32"/>
        <v>RAT</v>
      </c>
      <c r="X132">
        <f t="shared" si="41"/>
        <v>5</v>
      </c>
      <c r="Y132" t="str">
        <f t="shared" si="33"/>
        <v>UM</v>
      </c>
      <c r="Z132">
        <f t="shared" si="34"/>
        <v>350</v>
      </c>
      <c r="AA132">
        <f t="shared" si="42"/>
        <v>1.49</v>
      </c>
      <c r="AB132">
        <f t="shared" si="43"/>
        <v>1E-3</v>
      </c>
      <c r="AC132">
        <f t="shared" si="44"/>
        <v>1.49</v>
      </c>
      <c r="AD132">
        <f t="shared" si="45"/>
        <v>4.07</v>
      </c>
      <c r="AE132">
        <f t="shared" si="46"/>
        <v>1E-3</v>
      </c>
      <c r="AF132">
        <f t="shared" si="47"/>
        <v>4.07</v>
      </c>
      <c r="AG132" s="56">
        <f t="shared" si="48"/>
        <v>0</v>
      </c>
      <c r="AH132">
        <f t="shared" si="35"/>
        <v>0</v>
      </c>
      <c r="AI132">
        <f t="shared" si="36"/>
        <v>0</v>
      </c>
      <c r="AJ132">
        <f t="shared" si="38"/>
        <v>0</v>
      </c>
      <c r="AK132">
        <f t="shared" si="49"/>
        <v>2</v>
      </c>
      <c r="AL132" t="str">
        <f t="shared" si="37"/>
        <v>INF</v>
      </c>
      <c r="AM132">
        <f t="shared" ca="1" si="50"/>
        <v>1</v>
      </c>
    </row>
    <row r="133" spans="2:39" ht="15" thickBot="1">
      <c r="B133" s="41"/>
      <c r="C133" s="51"/>
      <c r="D133" s="81">
        <f t="shared" si="39"/>
        <v>123</v>
      </c>
      <c r="E133" s="38" t="s">
        <v>52</v>
      </c>
      <c r="F133">
        <v>1.5</v>
      </c>
      <c r="G133" s="40" t="s">
        <v>246</v>
      </c>
      <c r="H133">
        <v>4.0999999999999996</v>
      </c>
      <c r="I133" s="63"/>
      <c r="J133" s="79"/>
      <c r="K133"/>
      <c r="L133" s="53" t="s">
        <v>28</v>
      </c>
      <c r="M133" s="58" t="s">
        <v>21</v>
      </c>
      <c r="V133">
        <f t="shared" si="40"/>
        <v>2</v>
      </c>
      <c r="W133" t="str">
        <f t="shared" si="32"/>
        <v>RAT</v>
      </c>
      <c r="X133">
        <f t="shared" si="41"/>
        <v>5</v>
      </c>
      <c r="Y133" t="str">
        <f t="shared" si="33"/>
        <v>UM</v>
      </c>
      <c r="Z133">
        <f t="shared" si="34"/>
        <v>350</v>
      </c>
      <c r="AA133">
        <f t="shared" si="42"/>
        <v>1.5</v>
      </c>
      <c r="AB133">
        <f t="shared" si="43"/>
        <v>1E-3</v>
      </c>
      <c r="AC133">
        <f t="shared" si="44"/>
        <v>1.5</v>
      </c>
      <c r="AD133">
        <f t="shared" si="45"/>
        <v>4.0999999999999996</v>
      </c>
      <c r="AE133">
        <f t="shared" si="46"/>
        <v>1E-3</v>
      </c>
      <c r="AF133">
        <f t="shared" si="47"/>
        <v>4.0999999999999996</v>
      </c>
      <c r="AG133" s="56">
        <f t="shared" si="48"/>
        <v>0</v>
      </c>
      <c r="AH133">
        <f t="shared" si="35"/>
        <v>0</v>
      </c>
      <c r="AI133">
        <f t="shared" si="36"/>
        <v>0</v>
      </c>
      <c r="AJ133">
        <f t="shared" si="38"/>
        <v>0</v>
      </c>
      <c r="AK133">
        <f t="shared" si="49"/>
        <v>2</v>
      </c>
      <c r="AL133" t="str">
        <f t="shared" si="37"/>
        <v>INF</v>
      </c>
      <c r="AM133">
        <f t="shared" ca="1" si="50"/>
        <v>1</v>
      </c>
    </row>
    <row r="134" spans="2:39" ht="15" thickBot="1">
      <c r="B134" s="41"/>
      <c r="C134" s="51"/>
      <c r="D134" s="81">
        <f t="shared" si="39"/>
        <v>124</v>
      </c>
      <c r="E134" s="38" t="s">
        <v>52</v>
      </c>
      <c r="F134">
        <v>1.52</v>
      </c>
      <c r="G134" s="40" t="s">
        <v>246</v>
      </c>
      <c r="H134">
        <v>4.1500000000000004</v>
      </c>
      <c r="I134" s="63"/>
      <c r="J134" s="79"/>
      <c r="K134"/>
      <c r="L134" s="53" t="s">
        <v>28</v>
      </c>
      <c r="M134" s="58" t="s">
        <v>21</v>
      </c>
      <c r="V134">
        <f t="shared" si="40"/>
        <v>2</v>
      </c>
      <c r="W134" t="str">
        <f t="shared" si="32"/>
        <v>RAT</v>
      </c>
      <c r="X134">
        <f t="shared" si="41"/>
        <v>5</v>
      </c>
      <c r="Y134" t="str">
        <f t="shared" si="33"/>
        <v>UM</v>
      </c>
      <c r="Z134">
        <f t="shared" si="34"/>
        <v>350</v>
      </c>
      <c r="AA134">
        <f t="shared" si="42"/>
        <v>1.52</v>
      </c>
      <c r="AB134">
        <f t="shared" si="43"/>
        <v>1E-3</v>
      </c>
      <c r="AC134">
        <f t="shared" si="44"/>
        <v>1.52</v>
      </c>
      <c r="AD134">
        <f t="shared" si="45"/>
        <v>4.1500000000000004</v>
      </c>
      <c r="AE134">
        <f t="shared" si="46"/>
        <v>1E-3</v>
      </c>
      <c r="AF134">
        <f t="shared" si="47"/>
        <v>4.1500000000000004</v>
      </c>
      <c r="AG134" s="56">
        <f t="shared" si="48"/>
        <v>0</v>
      </c>
      <c r="AH134">
        <f t="shared" si="35"/>
        <v>0</v>
      </c>
      <c r="AI134">
        <f t="shared" si="36"/>
        <v>0</v>
      </c>
      <c r="AJ134">
        <f t="shared" si="38"/>
        <v>0</v>
      </c>
      <c r="AK134">
        <f t="shared" si="49"/>
        <v>2</v>
      </c>
      <c r="AL134" t="str">
        <f t="shared" si="37"/>
        <v>INF</v>
      </c>
      <c r="AM134">
        <f t="shared" ca="1" si="50"/>
        <v>1</v>
      </c>
    </row>
    <row r="135" spans="2:39" ht="15" thickBot="1">
      <c r="B135" s="41"/>
      <c r="C135" s="51"/>
      <c r="D135" s="81">
        <f t="shared" si="39"/>
        <v>125</v>
      </c>
      <c r="E135" s="38" t="s">
        <v>52</v>
      </c>
      <c r="F135">
        <v>1.53</v>
      </c>
      <c r="G135" s="40" t="s">
        <v>246</v>
      </c>
      <c r="H135">
        <v>4.18</v>
      </c>
      <c r="I135" s="63"/>
      <c r="J135" s="79"/>
      <c r="K135"/>
      <c r="L135" s="53" t="s">
        <v>28</v>
      </c>
      <c r="M135" s="58" t="s">
        <v>21</v>
      </c>
      <c r="V135">
        <f t="shared" si="40"/>
        <v>2</v>
      </c>
      <c r="W135" t="str">
        <f t="shared" si="32"/>
        <v>RAT</v>
      </c>
      <c r="X135">
        <f t="shared" si="41"/>
        <v>5</v>
      </c>
      <c r="Y135" t="str">
        <f t="shared" si="33"/>
        <v>UM</v>
      </c>
      <c r="Z135">
        <f t="shared" si="34"/>
        <v>350</v>
      </c>
      <c r="AA135">
        <f t="shared" si="42"/>
        <v>1.53</v>
      </c>
      <c r="AB135">
        <f t="shared" si="43"/>
        <v>1E-3</v>
      </c>
      <c r="AC135">
        <f t="shared" si="44"/>
        <v>1.53</v>
      </c>
      <c r="AD135">
        <f t="shared" si="45"/>
        <v>4.18</v>
      </c>
      <c r="AE135">
        <f t="shared" si="46"/>
        <v>1E-3</v>
      </c>
      <c r="AF135">
        <f t="shared" si="47"/>
        <v>4.18</v>
      </c>
      <c r="AG135" s="56">
        <f t="shared" si="48"/>
        <v>0</v>
      </c>
      <c r="AH135">
        <f t="shared" si="35"/>
        <v>0</v>
      </c>
      <c r="AI135">
        <f t="shared" si="36"/>
        <v>0</v>
      </c>
      <c r="AJ135">
        <f t="shared" si="38"/>
        <v>0</v>
      </c>
      <c r="AK135">
        <f t="shared" si="49"/>
        <v>2</v>
      </c>
      <c r="AL135" t="str">
        <f t="shared" si="37"/>
        <v>INF</v>
      </c>
      <c r="AM135">
        <f t="shared" ca="1" si="50"/>
        <v>1</v>
      </c>
    </row>
    <row r="136" spans="2:39" ht="15" thickBot="1">
      <c r="B136" s="41"/>
      <c r="C136" s="51"/>
      <c r="D136" s="81">
        <f t="shared" si="39"/>
        <v>126</v>
      </c>
      <c r="E136" s="38" t="s">
        <v>52</v>
      </c>
      <c r="F136">
        <v>1.55</v>
      </c>
      <c r="G136" s="40" t="s">
        <v>246</v>
      </c>
      <c r="H136">
        <v>4.24</v>
      </c>
      <c r="I136" s="63"/>
      <c r="J136" s="79"/>
      <c r="K136"/>
      <c r="L136" s="53" t="s">
        <v>28</v>
      </c>
      <c r="M136" s="58" t="s">
        <v>21</v>
      </c>
      <c r="V136">
        <f t="shared" si="40"/>
        <v>2</v>
      </c>
      <c r="W136" t="str">
        <f t="shared" si="32"/>
        <v>RAT</v>
      </c>
      <c r="X136">
        <f t="shared" si="41"/>
        <v>5</v>
      </c>
      <c r="Y136" t="str">
        <f t="shared" si="33"/>
        <v>UM</v>
      </c>
      <c r="Z136">
        <f t="shared" si="34"/>
        <v>350</v>
      </c>
      <c r="AA136">
        <f t="shared" si="42"/>
        <v>1.55</v>
      </c>
      <c r="AB136">
        <f t="shared" si="43"/>
        <v>1E-3</v>
      </c>
      <c r="AC136">
        <f t="shared" si="44"/>
        <v>1.55</v>
      </c>
      <c r="AD136">
        <f t="shared" si="45"/>
        <v>4.24</v>
      </c>
      <c r="AE136">
        <f t="shared" si="46"/>
        <v>1E-3</v>
      </c>
      <c r="AF136">
        <f t="shared" si="47"/>
        <v>4.24</v>
      </c>
      <c r="AG136" s="56">
        <f t="shared" si="48"/>
        <v>0</v>
      </c>
      <c r="AH136">
        <f t="shared" si="35"/>
        <v>0</v>
      </c>
      <c r="AI136">
        <f t="shared" si="36"/>
        <v>0</v>
      </c>
      <c r="AJ136">
        <f t="shared" si="38"/>
        <v>0</v>
      </c>
      <c r="AK136">
        <f t="shared" si="49"/>
        <v>2</v>
      </c>
      <c r="AL136" t="str">
        <f t="shared" si="37"/>
        <v>INF</v>
      </c>
      <c r="AM136">
        <f t="shared" ca="1" si="50"/>
        <v>1</v>
      </c>
    </row>
    <row r="137" spans="2:39" ht="15" thickBot="1">
      <c r="B137" s="41"/>
      <c r="C137" s="51"/>
      <c r="D137" s="81">
        <f t="shared" si="39"/>
        <v>127</v>
      </c>
      <c r="E137" s="38" t="s">
        <v>52</v>
      </c>
      <c r="F137">
        <v>1.57</v>
      </c>
      <c r="G137" s="40" t="s">
        <v>246</v>
      </c>
      <c r="H137">
        <v>4.29</v>
      </c>
      <c r="I137" s="63"/>
      <c r="J137" s="79"/>
      <c r="K137"/>
      <c r="L137" s="53" t="s">
        <v>28</v>
      </c>
      <c r="M137" s="58" t="s">
        <v>21</v>
      </c>
      <c r="V137">
        <f t="shared" si="40"/>
        <v>2</v>
      </c>
      <c r="W137" t="str">
        <f t="shared" si="32"/>
        <v>RAT</v>
      </c>
      <c r="X137">
        <f t="shared" si="41"/>
        <v>5</v>
      </c>
      <c r="Y137" t="str">
        <f t="shared" si="33"/>
        <v>UM</v>
      </c>
      <c r="Z137">
        <f t="shared" si="34"/>
        <v>350</v>
      </c>
      <c r="AA137">
        <f t="shared" si="42"/>
        <v>1.57</v>
      </c>
      <c r="AB137">
        <f t="shared" si="43"/>
        <v>1E-3</v>
      </c>
      <c r="AC137">
        <f t="shared" si="44"/>
        <v>1.57</v>
      </c>
      <c r="AD137">
        <f t="shared" si="45"/>
        <v>4.29</v>
      </c>
      <c r="AE137">
        <f t="shared" si="46"/>
        <v>1E-3</v>
      </c>
      <c r="AF137">
        <f t="shared" si="47"/>
        <v>4.29</v>
      </c>
      <c r="AG137" s="56">
        <f t="shared" si="48"/>
        <v>0</v>
      </c>
      <c r="AH137">
        <f t="shared" si="35"/>
        <v>0</v>
      </c>
      <c r="AI137">
        <f t="shared" si="36"/>
        <v>0</v>
      </c>
      <c r="AJ137">
        <f t="shared" si="38"/>
        <v>0</v>
      </c>
      <c r="AK137">
        <f t="shared" si="49"/>
        <v>2</v>
      </c>
      <c r="AL137" t="str">
        <f t="shared" si="37"/>
        <v>INF</v>
      </c>
      <c r="AM137">
        <f t="shared" ca="1" si="50"/>
        <v>1</v>
      </c>
    </row>
    <row r="138" spans="2:39" ht="15" thickBot="1">
      <c r="B138" s="41"/>
      <c r="C138" s="51"/>
      <c r="D138" s="81">
        <f t="shared" si="39"/>
        <v>128</v>
      </c>
      <c r="E138" s="38" t="s">
        <v>52</v>
      </c>
      <c r="F138">
        <v>1.58</v>
      </c>
      <c r="G138" s="40" t="s">
        <v>246</v>
      </c>
      <c r="H138">
        <v>4.32</v>
      </c>
      <c r="I138" s="63"/>
      <c r="J138" s="79"/>
      <c r="K138"/>
      <c r="L138" s="53" t="s">
        <v>28</v>
      </c>
      <c r="M138" s="58" t="s">
        <v>21</v>
      </c>
      <c r="V138">
        <f t="shared" si="40"/>
        <v>2</v>
      </c>
      <c r="W138" t="str">
        <f t="shared" si="32"/>
        <v>RAT</v>
      </c>
      <c r="X138">
        <f t="shared" si="41"/>
        <v>5</v>
      </c>
      <c r="Y138" t="str">
        <f t="shared" si="33"/>
        <v>UM</v>
      </c>
      <c r="Z138">
        <f t="shared" si="34"/>
        <v>350</v>
      </c>
      <c r="AA138">
        <f t="shared" si="42"/>
        <v>1.58</v>
      </c>
      <c r="AB138">
        <f t="shared" si="43"/>
        <v>1E-3</v>
      </c>
      <c r="AC138">
        <f t="shared" si="44"/>
        <v>1.58</v>
      </c>
      <c r="AD138">
        <f t="shared" si="45"/>
        <v>4.32</v>
      </c>
      <c r="AE138">
        <f t="shared" si="46"/>
        <v>1E-3</v>
      </c>
      <c r="AF138">
        <f t="shared" si="47"/>
        <v>4.32</v>
      </c>
      <c r="AG138" s="56">
        <f t="shared" si="48"/>
        <v>0</v>
      </c>
      <c r="AH138">
        <f t="shared" si="35"/>
        <v>0</v>
      </c>
      <c r="AI138">
        <f t="shared" si="36"/>
        <v>0</v>
      </c>
      <c r="AJ138">
        <f t="shared" si="38"/>
        <v>0</v>
      </c>
      <c r="AK138">
        <f t="shared" si="49"/>
        <v>2</v>
      </c>
      <c r="AL138" t="str">
        <f t="shared" si="37"/>
        <v>INF</v>
      </c>
      <c r="AM138">
        <f t="shared" ca="1" si="50"/>
        <v>1</v>
      </c>
    </row>
    <row r="139" spans="2:39" ht="15" thickBot="1">
      <c r="B139" s="41"/>
      <c r="C139" s="51"/>
      <c r="D139" s="81">
        <f t="shared" si="39"/>
        <v>129</v>
      </c>
      <c r="E139" s="38" t="s">
        <v>52</v>
      </c>
      <c r="F139">
        <v>1.6</v>
      </c>
      <c r="G139" s="40" t="s">
        <v>246</v>
      </c>
      <c r="H139">
        <v>4.37</v>
      </c>
      <c r="I139" s="63"/>
      <c r="J139" s="79"/>
      <c r="K139"/>
      <c r="L139" s="53" t="s">
        <v>28</v>
      </c>
      <c r="M139" s="58" t="s">
        <v>21</v>
      </c>
      <c r="V139">
        <f t="shared" si="40"/>
        <v>2</v>
      </c>
      <c r="W139" t="str">
        <f t="shared" ref="W139:W202" si="51">INDEX(Commands,$V139)</f>
        <v>RAT</v>
      </c>
      <c r="X139">
        <f t="shared" si="41"/>
        <v>5</v>
      </c>
      <c r="Y139" t="str">
        <f t="shared" ref="Y139:Y202" si="52">INDEX(ucmd,$X139)</f>
        <v>UM</v>
      </c>
      <c r="Z139">
        <f t="shared" ref="Z139:Z202" si="53">INDEX(dtype,$V139)</f>
        <v>350</v>
      </c>
      <c r="AA139">
        <f t="shared" si="42"/>
        <v>1.6</v>
      </c>
      <c r="AB139">
        <f t="shared" si="43"/>
        <v>1E-3</v>
      </c>
      <c r="AC139">
        <f t="shared" si="44"/>
        <v>1.6</v>
      </c>
      <c r="AD139">
        <f t="shared" si="45"/>
        <v>4.37</v>
      </c>
      <c r="AE139">
        <f t="shared" si="46"/>
        <v>1E-3</v>
      </c>
      <c r="AF139">
        <f t="shared" si="47"/>
        <v>4.37</v>
      </c>
      <c r="AG139" s="56">
        <f t="shared" si="48"/>
        <v>0</v>
      </c>
      <c r="AH139">
        <f t="shared" ref="AH139:AH202" si="54">INDEX(dmin,$V139)</f>
        <v>0</v>
      </c>
      <c r="AI139">
        <f t="shared" ref="AI139:AI202" si="55">INDEX(dmax,$V139)</f>
        <v>0</v>
      </c>
      <c r="AJ139">
        <f t="shared" si="38"/>
        <v>0</v>
      </c>
      <c r="AK139">
        <f t="shared" si="49"/>
        <v>2</v>
      </c>
      <c r="AL139" t="str">
        <f t="shared" ref="AL139:AL202" si="56">INDEX(drcmd,$AK139)</f>
        <v>INF</v>
      </c>
      <c r="AM139">
        <f t="shared" ca="1" si="50"/>
        <v>1</v>
      </c>
    </row>
    <row r="140" spans="2:39" ht="15" thickBot="1">
      <c r="B140" s="41"/>
      <c r="C140" s="51"/>
      <c r="D140" s="81">
        <f t="shared" si="39"/>
        <v>130</v>
      </c>
      <c r="E140" s="38" t="s">
        <v>52</v>
      </c>
      <c r="F140">
        <v>1.62</v>
      </c>
      <c r="G140" s="40" t="s">
        <v>246</v>
      </c>
      <c r="H140">
        <v>4.43</v>
      </c>
      <c r="I140" s="63"/>
      <c r="J140" s="79"/>
      <c r="K140"/>
      <c r="L140" s="53" t="s">
        <v>28</v>
      </c>
      <c r="M140" s="58" t="s">
        <v>21</v>
      </c>
      <c r="V140">
        <f t="shared" si="40"/>
        <v>2</v>
      </c>
      <c r="W140" t="str">
        <f t="shared" si="51"/>
        <v>RAT</v>
      </c>
      <c r="X140">
        <f t="shared" si="41"/>
        <v>5</v>
      </c>
      <c r="Y140" t="str">
        <f t="shared" si="52"/>
        <v>UM</v>
      </c>
      <c r="Z140">
        <f t="shared" si="53"/>
        <v>350</v>
      </c>
      <c r="AA140">
        <f t="shared" si="42"/>
        <v>1.62</v>
      </c>
      <c r="AB140">
        <f t="shared" si="43"/>
        <v>1E-3</v>
      </c>
      <c r="AC140">
        <f t="shared" si="44"/>
        <v>1.62</v>
      </c>
      <c r="AD140">
        <f t="shared" si="45"/>
        <v>4.43</v>
      </c>
      <c r="AE140">
        <f t="shared" si="46"/>
        <v>1E-3</v>
      </c>
      <c r="AF140">
        <f t="shared" si="47"/>
        <v>4.43</v>
      </c>
      <c r="AG140" s="56">
        <f t="shared" si="48"/>
        <v>0</v>
      </c>
      <c r="AH140">
        <f t="shared" si="54"/>
        <v>0</v>
      </c>
      <c r="AI140">
        <f t="shared" si="55"/>
        <v>0</v>
      </c>
      <c r="AJ140">
        <f t="shared" ref="AJ140:AJ203" si="57">INDEX($AT$9:$AT$36,$V140)</f>
        <v>0</v>
      </c>
      <c r="AK140">
        <f t="shared" si="49"/>
        <v>2</v>
      </c>
      <c r="AL140" t="str">
        <f t="shared" si="56"/>
        <v>INF</v>
      </c>
      <c r="AM140">
        <f t="shared" ca="1" si="50"/>
        <v>1</v>
      </c>
    </row>
    <row r="141" spans="2:39" ht="15" thickBot="1">
      <c r="B141" s="41"/>
      <c r="C141" s="51"/>
      <c r="D141" s="81">
        <f t="shared" ref="D141:D204" si="58">IF(W141=1,"",N(D140)+1)</f>
        <v>131</v>
      </c>
      <c r="E141" s="38" t="s">
        <v>52</v>
      </c>
      <c r="F141">
        <v>1.63</v>
      </c>
      <c r="G141" s="40" t="s">
        <v>246</v>
      </c>
      <c r="H141">
        <v>4.46</v>
      </c>
      <c r="I141" s="63"/>
      <c r="J141" s="79"/>
      <c r="K141"/>
      <c r="L141" s="53" t="s">
        <v>28</v>
      </c>
      <c r="M141" s="58" t="s">
        <v>21</v>
      </c>
      <c r="V141">
        <f t="shared" si="40"/>
        <v>2</v>
      </c>
      <c r="W141" t="str">
        <f t="shared" si="51"/>
        <v>RAT</v>
      </c>
      <c r="X141">
        <f t="shared" si="41"/>
        <v>5</v>
      </c>
      <c r="Y141" t="str">
        <f t="shared" si="52"/>
        <v>UM</v>
      </c>
      <c r="Z141">
        <f t="shared" si="53"/>
        <v>350</v>
      </c>
      <c r="AA141">
        <f t="shared" si="42"/>
        <v>1.6300000000000001</v>
      </c>
      <c r="AB141">
        <f t="shared" si="43"/>
        <v>1E-3</v>
      </c>
      <c r="AC141">
        <f t="shared" si="44"/>
        <v>1.63</v>
      </c>
      <c r="AD141">
        <f t="shared" si="45"/>
        <v>4.46</v>
      </c>
      <c r="AE141">
        <f t="shared" si="46"/>
        <v>1E-3</v>
      </c>
      <c r="AF141">
        <f t="shared" si="47"/>
        <v>4.46</v>
      </c>
      <c r="AG141" s="56">
        <f t="shared" si="48"/>
        <v>0</v>
      </c>
      <c r="AH141">
        <f t="shared" si="54"/>
        <v>0</v>
      </c>
      <c r="AI141">
        <f t="shared" si="55"/>
        <v>0</v>
      </c>
      <c r="AJ141">
        <f t="shared" si="57"/>
        <v>0</v>
      </c>
      <c r="AK141">
        <f t="shared" si="49"/>
        <v>2</v>
      </c>
      <c r="AL141" t="str">
        <f t="shared" si="56"/>
        <v>INF</v>
      </c>
      <c r="AM141">
        <f t="shared" ca="1" si="50"/>
        <v>1</v>
      </c>
    </row>
    <row r="142" spans="2:39" ht="15" thickBot="1">
      <c r="B142" s="41"/>
      <c r="C142" s="51"/>
      <c r="D142" s="81">
        <f t="shared" si="58"/>
        <v>132</v>
      </c>
      <c r="E142" s="38" t="s">
        <v>52</v>
      </c>
      <c r="F142">
        <v>1.65</v>
      </c>
      <c r="G142" s="40" t="s">
        <v>246</v>
      </c>
      <c r="H142">
        <v>4.51</v>
      </c>
      <c r="I142" s="63"/>
      <c r="J142" s="79"/>
      <c r="K142"/>
      <c r="L142" s="53" t="s">
        <v>28</v>
      </c>
      <c r="M142" s="58" t="s">
        <v>21</v>
      </c>
      <c r="V142">
        <f t="shared" si="40"/>
        <v>2</v>
      </c>
      <c r="W142" t="str">
        <f t="shared" si="51"/>
        <v>RAT</v>
      </c>
      <c r="X142">
        <f t="shared" si="41"/>
        <v>5</v>
      </c>
      <c r="Y142" t="str">
        <f t="shared" si="52"/>
        <v>UM</v>
      </c>
      <c r="Z142">
        <f t="shared" si="53"/>
        <v>350</v>
      </c>
      <c r="AA142">
        <f t="shared" si="42"/>
        <v>1.6500000000000001</v>
      </c>
      <c r="AB142">
        <f t="shared" si="43"/>
        <v>1E-3</v>
      </c>
      <c r="AC142">
        <f t="shared" si="44"/>
        <v>1.65</v>
      </c>
      <c r="AD142">
        <f t="shared" si="45"/>
        <v>4.51</v>
      </c>
      <c r="AE142">
        <f t="shared" si="46"/>
        <v>1E-3</v>
      </c>
      <c r="AF142">
        <f t="shared" si="47"/>
        <v>4.51</v>
      </c>
      <c r="AG142" s="56">
        <f t="shared" si="48"/>
        <v>0</v>
      </c>
      <c r="AH142">
        <f t="shared" si="54"/>
        <v>0</v>
      </c>
      <c r="AI142">
        <f t="shared" si="55"/>
        <v>0</v>
      </c>
      <c r="AJ142">
        <f t="shared" si="57"/>
        <v>0</v>
      </c>
      <c r="AK142">
        <f t="shared" si="49"/>
        <v>2</v>
      </c>
      <c r="AL142" t="str">
        <f t="shared" si="56"/>
        <v>INF</v>
      </c>
      <c r="AM142">
        <f t="shared" ca="1" si="50"/>
        <v>1</v>
      </c>
    </row>
    <row r="143" spans="2:39" ht="15" thickBot="1">
      <c r="B143" s="41"/>
      <c r="C143" s="51"/>
      <c r="D143" s="81">
        <f t="shared" si="58"/>
        <v>133</v>
      </c>
      <c r="E143" s="38" t="s">
        <v>52</v>
      </c>
      <c r="F143">
        <v>1.67</v>
      </c>
      <c r="G143" s="40" t="s">
        <v>246</v>
      </c>
      <c r="H143">
        <v>4.5599999999999996</v>
      </c>
      <c r="I143" s="63"/>
      <c r="J143" s="79"/>
      <c r="K143"/>
      <c r="L143" s="53" t="s">
        <v>28</v>
      </c>
      <c r="M143" s="58" t="s">
        <v>21</v>
      </c>
      <c r="V143">
        <f t="shared" si="40"/>
        <v>2</v>
      </c>
      <c r="W143" t="str">
        <f t="shared" si="51"/>
        <v>RAT</v>
      </c>
      <c r="X143">
        <f t="shared" si="41"/>
        <v>5</v>
      </c>
      <c r="Y143" t="str">
        <f t="shared" si="52"/>
        <v>UM</v>
      </c>
      <c r="Z143">
        <f t="shared" si="53"/>
        <v>350</v>
      </c>
      <c r="AA143">
        <f t="shared" si="42"/>
        <v>1.67</v>
      </c>
      <c r="AB143">
        <f t="shared" si="43"/>
        <v>1E-3</v>
      </c>
      <c r="AC143">
        <f t="shared" si="44"/>
        <v>1.67</v>
      </c>
      <c r="AD143">
        <f t="shared" si="45"/>
        <v>4.5600000000000005</v>
      </c>
      <c r="AE143">
        <f t="shared" si="46"/>
        <v>1E-3</v>
      </c>
      <c r="AF143">
        <f t="shared" si="47"/>
        <v>4.5599999999999996</v>
      </c>
      <c r="AG143" s="56">
        <f t="shared" si="48"/>
        <v>0</v>
      </c>
      <c r="AH143">
        <f t="shared" si="54"/>
        <v>0</v>
      </c>
      <c r="AI143">
        <f t="shared" si="55"/>
        <v>0</v>
      </c>
      <c r="AJ143">
        <f t="shared" si="57"/>
        <v>0</v>
      </c>
      <c r="AK143">
        <f t="shared" si="49"/>
        <v>2</v>
      </c>
      <c r="AL143" t="str">
        <f t="shared" si="56"/>
        <v>INF</v>
      </c>
      <c r="AM143">
        <f t="shared" ca="1" si="50"/>
        <v>1</v>
      </c>
    </row>
    <row r="144" spans="2:39" ht="15" thickBot="1">
      <c r="B144" s="41"/>
      <c r="C144" s="51"/>
      <c r="D144" s="81">
        <f t="shared" si="58"/>
        <v>134</v>
      </c>
      <c r="E144" s="38" t="s">
        <v>52</v>
      </c>
      <c r="F144">
        <v>1.68</v>
      </c>
      <c r="G144" s="40" t="s">
        <v>246</v>
      </c>
      <c r="H144">
        <v>4.59</v>
      </c>
      <c r="I144" s="63"/>
      <c r="J144" s="79"/>
      <c r="K144"/>
      <c r="L144" s="53" t="s">
        <v>28</v>
      </c>
      <c r="M144" s="58" t="s">
        <v>21</v>
      </c>
      <c r="V144">
        <f t="shared" si="40"/>
        <v>2</v>
      </c>
      <c r="W144" t="str">
        <f t="shared" si="51"/>
        <v>RAT</v>
      </c>
      <c r="X144">
        <f t="shared" si="41"/>
        <v>5</v>
      </c>
      <c r="Y144" t="str">
        <f t="shared" si="52"/>
        <v>UM</v>
      </c>
      <c r="Z144">
        <f t="shared" si="53"/>
        <v>350</v>
      </c>
      <c r="AA144">
        <f t="shared" si="42"/>
        <v>1.68</v>
      </c>
      <c r="AB144">
        <f t="shared" si="43"/>
        <v>1E-3</v>
      </c>
      <c r="AC144">
        <f t="shared" si="44"/>
        <v>1.68</v>
      </c>
      <c r="AD144">
        <f t="shared" si="45"/>
        <v>4.59</v>
      </c>
      <c r="AE144">
        <f t="shared" si="46"/>
        <v>1E-3</v>
      </c>
      <c r="AF144">
        <f t="shared" si="47"/>
        <v>4.59</v>
      </c>
      <c r="AG144" s="56">
        <f t="shared" si="48"/>
        <v>0</v>
      </c>
      <c r="AH144">
        <f t="shared" si="54"/>
        <v>0</v>
      </c>
      <c r="AI144">
        <f t="shared" si="55"/>
        <v>0</v>
      </c>
      <c r="AJ144">
        <f t="shared" si="57"/>
        <v>0</v>
      </c>
      <c r="AK144">
        <f t="shared" si="49"/>
        <v>2</v>
      </c>
      <c r="AL144" t="str">
        <f t="shared" si="56"/>
        <v>INF</v>
      </c>
      <c r="AM144">
        <f t="shared" ca="1" si="50"/>
        <v>1</v>
      </c>
    </row>
    <row r="145" spans="2:39" ht="15" thickBot="1">
      <c r="B145" s="41"/>
      <c r="C145" s="51"/>
      <c r="D145" s="81">
        <f t="shared" si="58"/>
        <v>135</v>
      </c>
      <c r="E145" s="38" t="s">
        <v>52</v>
      </c>
      <c r="F145">
        <v>1.7</v>
      </c>
      <c r="G145" s="40" t="s">
        <v>246</v>
      </c>
      <c r="H145">
        <v>4.6500000000000004</v>
      </c>
      <c r="I145" s="63"/>
      <c r="J145" s="79"/>
      <c r="K145"/>
      <c r="L145" s="53" t="s">
        <v>28</v>
      </c>
      <c r="M145" s="58" t="s">
        <v>21</v>
      </c>
      <c r="V145">
        <f t="shared" si="40"/>
        <v>2</v>
      </c>
      <c r="W145" t="str">
        <f t="shared" si="51"/>
        <v>RAT</v>
      </c>
      <c r="X145">
        <f t="shared" si="41"/>
        <v>5</v>
      </c>
      <c r="Y145" t="str">
        <f t="shared" si="52"/>
        <v>UM</v>
      </c>
      <c r="Z145">
        <f t="shared" si="53"/>
        <v>350</v>
      </c>
      <c r="AA145">
        <f t="shared" si="42"/>
        <v>1.7</v>
      </c>
      <c r="AB145">
        <f t="shared" si="43"/>
        <v>1E-3</v>
      </c>
      <c r="AC145">
        <f t="shared" si="44"/>
        <v>1.7</v>
      </c>
      <c r="AD145">
        <f t="shared" si="45"/>
        <v>4.6500000000000004</v>
      </c>
      <c r="AE145">
        <f t="shared" si="46"/>
        <v>1E-3</v>
      </c>
      <c r="AF145">
        <f t="shared" si="47"/>
        <v>4.6500000000000004</v>
      </c>
      <c r="AG145" s="56">
        <f t="shared" si="48"/>
        <v>0</v>
      </c>
      <c r="AH145">
        <f t="shared" si="54"/>
        <v>0</v>
      </c>
      <c r="AI145">
        <f t="shared" si="55"/>
        <v>0</v>
      </c>
      <c r="AJ145">
        <f t="shared" si="57"/>
        <v>0</v>
      </c>
      <c r="AK145">
        <f t="shared" si="49"/>
        <v>2</v>
      </c>
      <c r="AL145" t="str">
        <f t="shared" si="56"/>
        <v>INF</v>
      </c>
      <c r="AM145">
        <f t="shared" ca="1" si="50"/>
        <v>1</v>
      </c>
    </row>
    <row r="146" spans="2:39" ht="15" thickBot="1">
      <c r="B146" s="41"/>
      <c r="C146" s="51"/>
      <c r="D146" s="81">
        <f t="shared" si="58"/>
        <v>136</v>
      </c>
      <c r="E146" s="38" t="s">
        <v>52</v>
      </c>
      <c r="F146">
        <v>1.72</v>
      </c>
      <c r="G146" s="40" t="s">
        <v>246</v>
      </c>
      <c r="H146">
        <v>4.7</v>
      </c>
      <c r="I146" s="63"/>
      <c r="J146" s="79"/>
      <c r="K146"/>
      <c r="L146" s="53" t="s">
        <v>28</v>
      </c>
      <c r="M146" s="58" t="s">
        <v>21</v>
      </c>
      <c r="V146">
        <f t="shared" si="40"/>
        <v>2</v>
      </c>
      <c r="W146" t="str">
        <f t="shared" si="51"/>
        <v>RAT</v>
      </c>
      <c r="X146">
        <f t="shared" si="41"/>
        <v>5</v>
      </c>
      <c r="Y146" t="str">
        <f t="shared" si="52"/>
        <v>UM</v>
      </c>
      <c r="Z146">
        <f t="shared" si="53"/>
        <v>350</v>
      </c>
      <c r="AA146">
        <f t="shared" si="42"/>
        <v>1.72</v>
      </c>
      <c r="AB146">
        <f t="shared" si="43"/>
        <v>1E-3</v>
      </c>
      <c r="AC146">
        <f t="shared" si="44"/>
        <v>1.72</v>
      </c>
      <c r="AD146">
        <f t="shared" si="45"/>
        <v>4.7</v>
      </c>
      <c r="AE146">
        <f t="shared" si="46"/>
        <v>1E-3</v>
      </c>
      <c r="AF146">
        <f t="shared" si="47"/>
        <v>4.7</v>
      </c>
      <c r="AG146" s="56">
        <f t="shared" si="48"/>
        <v>0</v>
      </c>
      <c r="AH146">
        <f t="shared" si="54"/>
        <v>0</v>
      </c>
      <c r="AI146">
        <f t="shared" si="55"/>
        <v>0</v>
      </c>
      <c r="AJ146">
        <f t="shared" si="57"/>
        <v>0</v>
      </c>
      <c r="AK146">
        <f t="shared" si="49"/>
        <v>2</v>
      </c>
      <c r="AL146" t="str">
        <f t="shared" si="56"/>
        <v>INF</v>
      </c>
      <c r="AM146">
        <f t="shared" ca="1" si="50"/>
        <v>1</v>
      </c>
    </row>
    <row r="147" spans="2:39" ht="15" thickBot="1">
      <c r="B147" s="41"/>
      <c r="C147" s="51"/>
      <c r="D147" s="81">
        <f t="shared" si="58"/>
        <v>137</v>
      </c>
      <c r="E147" s="38" t="s">
        <v>52</v>
      </c>
      <c r="F147">
        <v>1.74</v>
      </c>
      <c r="G147" s="40" t="s">
        <v>246</v>
      </c>
      <c r="H147">
        <v>4.76</v>
      </c>
      <c r="I147" s="63"/>
      <c r="J147" s="79"/>
      <c r="K147"/>
      <c r="L147" s="53" t="s">
        <v>28</v>
      </c>
      <c r="M147" s="58" t="s">
        <v>21</v>
      </c>
      <c r="V147">
        <f t="shared" si="40"/>
        <v>2</v>
      </c>
      <c r="W147" t="str">
        <f t="shared" si="51"/>
        <v>RAT</v>
      </c>
      <c r="X147">
        <f t="shared" si="41"/>
        <v>5</v>
      </c>
      <c r="Y147" t="str">
        <f t="shared" si="52"/>
        <v>UM</v>
      </c>
      <c r="Z147">
        <f t="shared" si="53"/>
        <v>350</v>
      </c>
      <c r="AA147">
        <f t="shared" si="42"/>
        <v>1.74</v>
      </c>
      <c r="AB147">
        <f t="shared" si="43"/>
        <v>1E-3</v>
      </c>
      <c r="AC147">
        <f t="shared" si="44"/>
        <v>1.74</v>
      </c>
      <c r="AD147">
        <f t="shared" si="45"/>
        <v>4.76</v>
      </c>
      <c r="AE147">
        <f t="shared" si="46"/>
        <v>1E-3</v>
      </c>
      <c r="AF147">
        <f t="shared" si="47"/>
        <v>4.76</v>
      </c>
      <c r="AG147" s="56">
        <f t="shared" si="48"/>
        <v>0</v>
      </c>
      <c r="AH147">
        <f t="shared" si="54"/>
        <v>0</v>
      </c>
      <c r="AI147">
        <f t="shared" si="55"/>
        <v>0</v>
      </c>
      <c r="AJ147">
        <f t="shared" si="57"/>
        <v>0</v>
      </c>
      <c r="AK147">
        <f t="shared" si="49"/>
        <v>2</v>
      </c>
      <c r="AL147" t="str">
        <f t="shared" si="56"/>
        <v>INF</v>
      </c>
      <c r="AM147">
        <f t="shared" ca="1" si="50"/>
        <v>1</v>
      </c>
    </row>
    <row r="148" spans="2:39" ht="15" thickBot="1">
      <c r="B148" s="41"/>
      <c r="C148" s="51"/>
      <c r="D148" s="81">
        <f t="shared" si="58"/>
        <v>138</v>
      </c>
      <c r="E148" s="38" t="s">
        <v>52</v>
      </c>
      <c r="F148">
        <v>1.75</v>
      </c>
      <c r="G148" s="40" t="s">
        <v>246</v>
      </c>
      <c r="H148">
        <v>4.78</v>
      </c>
      <c r="I148" s="63"/>
      <c r="J148" s="79"/>
      <c r="K148"/>
      <c r="L148" s="53" t="s">
        <v>28</v>
      </c>
      <c r="M148" s="58" t="s">
        <v>21</v>
      </c>
      <c r="V148">
        <f t="shared" si="40"/>
        <v>2</v>
      </c>
      <c r="W148" t="str">
        <f t="shared" si="51"/>
        <v>RAT</v>
      </c>
      <c r="X148">
        <f t="shared" si="41"/>
        <v>5</v>
      </c>
      <c r="Y148" t="str">
        <f t="shared" si="52"/>
        <v>UM</v>
      </c>
      <c r="Z148">
        <f t="shared" si="53"/>
        <v>350</v>
      </c>
      <c r="AA148">
        <f t="shared" si="42"/>
        <v>1.75</v>
      </c>
      <c r="AB148">
        <f t="shared" si="43"/>
        <v>1E-3</v>
      </c>
      <c r="AC148">
        <f t="shared" si="44"/>
        <v>1.75</v>
      </c>
      <c r="AD148">
        <f t="shared" si="45"/>
        <v>4.78</v>
      </c>
      <c r="AE148">
        <f t="shared" si="46"/>
        <v>1E-3</v>
      </c>
      <c r="AF148">
        <f t="shared" si="47"/>
        <v>4.78</v>
      </c>
      <c r="AG148" s="56">
        <f t="shared" si="48"/>
        <v>0</v>
      </c>
      <c r="AH148">
        <f t="shared" si="54"/>
        <v>0</v>
      </c>
      <c r="AI148">
        <f t="shared" si="55"/>
        <v>0</v>
      </c>
      <c r="AJ148">
        <f t="shared" si="57"/>
        <v>0</v>
      </c>
      <c r="AK148">
        <f t="shared" si="49"/>
        <v>2</v>
      </c>
      <c r="AL148" t="str">
        <f t="shared" si="56"/>
        <v>INF</v>
      </c>
      <c r="AM148">
        <f t="shared" ca="1" si="50"/>
        <v>1</v>
      </c>
    </row>
    <row r="149" spans="2:39" ht="15" thickBot="1">
      <c r="B149" s="41"/>
      <c r="C149" s="51"/>
      <c r="D149" s="81">
        <f t="shared" si="58"/>
        <v>139</v>
      </c>
      <c r="E149" s="38" t="s">
        <v>52</v>
      </c>
      <c r="F149">
        <v>1.77</v>
      </c>
      <c r="G149" s="40" t="s">
        <v>246</v>
      </c>
      <c r="H149">
        <v>4.84</v>
      </c>
      <c r="I149" s="63"/>
      <c r="J149" s="79"/>
      <c r="K149"/>
      <c r="L149" s="53" t="s">
        <v>28</v>
      </c>
      <c r="M149" s="58" t="s">
        <v>21</v>
      </c>
      <c r="V149">
        <f t="shared" si="40"/>
        <v>2</v>
      </c>
      <c r="W149" t="str">
        <f t="shared" si="51"/>
        <v>RAT</v>
      </c>
      <c r="X149">
        <f t="shared" si="41"/>
        <v>5</v>
      </c>
      <c r="Y149" t="str">
        <f t="shared" si="52"/>
        <v>UM</v>
      </c>
      <c r="Z149">
        <f t="shared" si="53"/>
        <v>350</v>
      </c>
      <c r="AA149">
        <f t="shared" si="42"/>
        <v>1.77</v>
      </c>
      <c r="AB149">
        <f t="shared" si="43"/>
        <v>1E-3</v>
      </c>
      <c r="AC149">
        <f t="shared" si="44"/>
        <v>1.77</v>
      </c>
      <c r="AD149">
        <f t="shared" si="45"/>
        <v>4.84</v>
      </c>
      <c r="AE149">
        <f t="shared" si="46"/>
        <v>1E-3</v>
      </c>
      <c r="AF149">
        <f t="shared" si="47"/>
        <v>4.84</v>
      </c>
      <c r="AG149" s="56">
        <f t="shared" si="48"/>
        <v>0</v>
      </c>
      <c r="AH149">
        <f t="shared" si="54"/>
        <v>0</v>
      </c>
      <c r="AI149">
        <f t="shared" si="55"/>
        <v>0</v>
      </c>
      <c r="AJ149">
        <f t="shared" si="57"/>
        <v>0</v>
      </c>
      <c r="AK149">
        <f t="shared" si="49"/>
        <v>2</v>
      </c>
      <c r="AL149" t="str">
        <f t="shared" si="56"/>
        <v>INF</v>
      </c>
      <c r="AM149">
        <f t="shared" ca="1" si="50"/>
        <v>1</v>
      </c>
    </row>
    <row r="150" spans="2:39" ht="15" thickBot="1">
      <c r="B150" s="41"/>
      <c r="C150" s="51"/>
      <c r="D150" s="81">
        <f t="shared" si="58"/>
        <v>140</v>
      </c>
      <c r="E150" s="38" t="s">
        <v>52</v>
      </c>
      <c r="F150">
        <v>1.79</v>
      </c>
      <c r="G150" s="40" t="s">
        <v>246</v>
      </c>
      <c r="H150">
        <v>4.8899999999999997</v>
      </c>
      <c r="I150" s="63"/>
      <c r="J150" s="79"/>
      <c r="K150"/>
      <c r="L150" s="53" t="s">
        <v>28</v>
      </c>
      <c r="M150" s="58" t="s">
        <v>21</v>
      </c>
      <c r="V150">
        <f t="shared" si="40"/>
        <v>2</v>
      </c>
      <c r="W150" t="str">
        <f t="shared" si="51"/>
        <v>RAT</v>
      </c>
      <c r="X150">
        <f t="shared" si="41"/>
        <v>5</v>
      </c>
      <c r="Y150" t="str">
        <f t="shared" si="52"/>
        <v>UM</v>
      </c>
      <c r="Z150">
        <f t="shared" si="53"/>
        <v>350</v>
      </c>
      <c r="AA150">
        <f t="shared" si="42"/>
        <v>1.79</v>
      </c>
      <c r="AB150">
        <f t="shared" si="43"/>
        <v>1E-3</v>
      </c>
      <c r="AC150">
        <f t="shared" si="44"/>
        <v>1.79</v>
      </c>
      <c r="AD150">
        <f t="shared" si="45"/>
        <v>4.8899999999999997</v>
      </c>
      <c r="AE150">
        <f t="shared" si="46"/>
        <v>1E-3</v>
      </c>
      <c r="AF150">
        <f t="shared" si="47"/>
        <v>4.8899999999999997</v>
      </c>
      <c r="AG150" s="56">
        <f t="shared" si="48"/>
        <v>0</v>
      </c>
      <c r="AH150">
        <f t="shared" si="54"/>
        <v>0</v>
      </c>
      <c r="AI150">
        <f t="shared" si="55"/>
        <v>0</v>
      </c>
      <c r="AJ150">
        <f t="shared" si="57"/>
        <v>0</v>
      </c>
      <c r="AK150">
        <f t="shared" si="49"/>
        <v>2</v>
      </c>
      <c r="AL150" t="str">
        <f t="shared" si="56"/>
        <v>INF</v>
      </c>
      <c r="AM150">
        <f t="shared" ca="1" si="50"/>
        <v>1</v>
      </c>
    </row>
    <row r="151" spans="2:39" ht="15" thickBot="1">
      <c r="B151" s="41"/>
      <c r="C151" s="51"/>
      <c r="D151" s="81">
        <f t="shared" si="58"/>
        <v>141</v>
      </c>
      <c r="E151" s="38" t="s">
        <v>52</v>
      </c>
      <c r="F151">
        <v>1.81</v>
      </c>
      <c r="G151" s="40" t="s">
        <v>246</v>
      </c>
      <c r="H151">
        <v>4.95</v>
      </c>
      <c r="I151" s="63"/>
      <c r="J151" s="79"/>
      <c r="K151"/>
      <c r="L151" s="53" t="s">
        <v>28</v>
      </c>
      <c r="M151" s="58" t="s">
        <v>21</v>
      </c>
      <c r="V151">
        <f t="shared" si="40"/>
        <v>2</v>
      </c>
      <c r="W151" t="str">
        <f t="shared" si="51"/>
        <v>RAT</v>
      </c>
      <c r="X151">
        <f t="shared" si="41"/>
        <v>5</v>
      </c>
      <c r="Y151" t="str">
        <f t="shared" si="52"/>
        <v>UM</v>
      </c>
      <c r="Z151">
        <f t="shared" si="53"/>
        <v>350</v>
      </c>
      <c r="AA151">
        <f t="shared" si="42"/>
        <v>1.81</v>
      </c>
      <c r="AB151">
        <f t="shared" si="43"/>
        <v>1E-3</v>
      </c>
      <c r="AC151">
        <f t="shared" si="44"/>
        <v>1.81</v>
      </c>
      <c r="AD151">
        <f t="shared" si="45"/>
        <v>4.95</v>
      </c>
      <c r="AE151">
        <f t="shared" si="46"/>
        <v>1E-3</v>
      </c>
      <c r="AF151">
        <f t="shared" si="47"/>
        <v>4.95</v>
      </c>
      <c r="AG151" s="56">
        <f t="shared" si="48"/>
        <v>0</v>
      </c>
      <c r="AH151">
        <f t="shared" si="54"/>
        <v>0</v>
      </c>
      <c r="AI151">
        <f t="shared" si="55"/>
        <v>0</v>
      </c>
      <c r="AJ151">
        <f t="shared" si="57"/>
        <v>0</v>
      </c>
      <c r="AK151">
        <f t="shared" si="49"/>
        <v>2</v>
      </c>
      <c r="AL151" t="str">
        <f t="shared" si="56"/>
        <v>INF</v>
      </c>
      <c r="AM151">
        <f t="shared" ca="1" si="50"/>
        <v>1</v>
      </c>
    </row>
    <row r="152" spans="2:39" ht="15" thickBot="1">
      <c r="B152" s="41"/>
      <c r="C152" s="51"/>
      <c r="D152" s="81">
        <f t="shared" si="58"/>
        <v>142</v>
      </c>
      <c r="E152" s="38" t="s">
        <v>52</v>
      </c>
      <c r="F152">
        <v>1.83</v>
      </c>
      <c r="G152" s="40" t="s">
        <v>246</v>
      </c>
      <c r="H152">
        <v>5</v>
      </c>
      <c r="I152" s="63"/>
      <c r="J152" s="79"/>
      <c r="K152"/>
      <c r="L152" s="53" t="s">
        <v>28</v>
      </c>
      <c r="M152" s="58" t="s">
        <v>21</v>
      </c>
      <c r="V152">
        <f t="shared" si="40"/>
        <v>2</v>
      </c>
      <c r="W152" t="str">
        <f t="shared" si="51"/>
        <v>RAT</v>
      </c>
      <c r="X152">
        <f t="shared" si="41"/>
        <v>5</v>
      </c>
      <c r="Y152" t="str">
        <f t="shared" si="52"/>
        <v>UM</v>
      </c>
      <c r="Z152">
        <f t="shared" si="53"/>
        <v>350</v>
      </c>
      <c r="AA152">
        <f t="shared" si="42"/>
        <v>1.83</v>
      </c>
      <c r="AB152">
        <f t="shared" si="43"/>
        <v>1E-3</v>
      </c>
      <c r="AC152">
        <f t="shared" si="44"/>
        <v>1.83</v>
      </c>
      <c r="AD152">
        <f t="shared" si="45"/>
        <v>5</v>
      </c>
      <c r="AE152">
        <f t="shared" si="46"/>
        <v>1E-3</v>
      </c>
      <c r="AF152">
        <f t="shared" si="47"/>
        <v>5</v>
      </c>
      <c r="AG152" s="56">
        <f t="shared" si="48"/>
        <v>0</v>
      </c>
      <c r="AH152">
        <f t="shared" si="54"/>
        <v>0</v>
      </c>
      <c r="AI152">
        <f t="shared" si="55"/>
        <v>0</v>
      </c>
      <c r="AJ152">
        <f t="shared" si="57"/>
        <v>0</v>
      </c>
      <c r="AK152">
        <f t="shared" si="49"/>
        <v>2</v>
      </c>
      <c r="AL152" t="str">
        <f t="shared" si="56"/>
        <v>INF</v>
      </c>
      <c r="AM152">
        <f t="shared" ca="1" si="50"/>
        <v>1</v>
      </c>
    </row>
    <row r="153" spans="2:39" ht="15" thickBot="1">
      <c r="B153" s="41"/>
      <c r="C153" s="51"/>
      <c r="D153" s="81">
        <f t="shared" si="58"/>
        <v>143</v>
      </c>
      <c r="E153" s="38" t="s">
        <v>52</v>
      </c>
      <c r="F153">
        <v>1.84</v>
      </c>
      <c r="G153" s="40" t="s">
        <v>246</v>
      </c>
      <c r="H153">
        <v>5.03</v>
      </c>
      <c r="I153" s="63"/>
      <c r="J153" s="79"/>
      <c r="K153"/>
      <c r="L153" s="53" t="s">
        <v>28</v>
      </c>
      <c r="M153" s="58" t="s">
        <v>21</v>
      </c>
      <c r="V153">
        <f t="shared" si="40"/>
        <v>2</v>
      </c>
      <c r="W153" t="str">
        <f t="shared" si="51"/>
        <v>RAT</v>
      </c>
      <c r="X153">
        <f t="shared" si="41"/>
        <v>5</v>
      </c>
      <c r="Y153" t="str">
        <f t="shared" si="52"/>
        <v>UM</v>
      </c>
      <c r="Z153">
        <f t="shared" si="53"/>
        <v>350</v>
      </c>
      <c r="AA153">
        <f t="shared" si="42"/>
        <v>1.84</v>
      </c>
      <c r="AB153">
        <f t="shared" si="43"/>
        <v>1E-3</v>
      </c>
      <c r="AC153">
        <f t="shared" si="44"/>
        <v>1.84</v>
      </c>
      <c r="AD153">
        <f t="shared" si="45"/>
        <v>5.03</v>
      </c>
      <c r="AE153">
        <f t="shared" si="46"/>
        <v>1E-3</v>
      </c>
      <c r="AF153">
        <f t="shared" si="47"/>
        <v>5.03</v>
      </c>
      <c r="AG153" s="56">
        <f t="shared" si="48"/>
        <v>0</v>
      </c>
      <c r="AH153">
        <f t="shared" si="54"/>
        <v>0</v>
      </c>
      <c r="AI153">
        <f t="shared" si="55"/>
        <v>0</v>
      </c>
      <c r="AJ153">
        <f t="shared" si="57"/>
        <v>0</v>
      </c>
      <c r="AK153">
        <f t="shared" si="49"/>
        <v>2</v>
      </c>
      <c r="AL153" t="str">
        <f t="shared" si="56"/>
        <v>INF</v>
      </c>
      <c r="AM153">
        <f t="shared" ca="1" si="50"/>
        <v>1</v>
      </c>
    </row>
    <row r="154" spans="2:39" ht="15" thickBot="1">
      <c r="B154" s="41"/>
      <c r="C154" s="51"/>
      <c r="D154" s="81">
        <f t="shared" si="58"/>
        <v>144</v>
      </c>
      <c r="E154" s="38" t="s">
        <v>52</v>
      </c>
      <c r="F154">
        <v>1.86</v>
      </c>
      <c r="G154" s="40" t="s">
        <v>246</v>
      </c>
      <c r="H154">
        <v>5.08</v>
      </c>
      <c r="I154" s="63"/>
      <c r="J154" s="79"/>
      <c r="K154"/>
      <c r="L154" s="53" t="s">
        <v>28</v>
      </c>
      <c r="M154" s="58" t="s">
        <v>21</v>
      </c>
      <c r="V154">
        <f t="shared" si="40"/>
        <v>2</v>
      </c>
      <c r="W154" t="str">
        <f t="shared" si="51"/>
        <v>RAT</v>
      </c>
      <c r="X154">
        <f t="shared" si="41"/>
        <v>5</v>
      </c>
      <c r="Y154" t="str">
        <f t="shared" si="52"/>
        <v>UM</v>
      </c>
      <c r="Z154">
        <f t="shared" si="53"/>
        <v>350</v>
      </c>
      <c r="AA154">
        <f t="shared" si="42"/>
        <v>1.86</v>
      </c>
      <c r="AB154">
        <f t="shared" si="43"/>
        <v>1E-3</v>
      </c>
      <c r="AC154">
        <f t="shared" si="44"/>
        <v>1.86</v>
      </c>
      <c r="AD154">
        <f t="shared" si="45"/>
        <v>5.08</v>
      </c>
      <c r="AE154">
        <f t="shared" si="46"/>
        <v>1E-3</v>
      </c>
      <c r="AF154">
        <f t="shared" si="47"/>
        <v>5.08</v>
      </c>
      <c r="AG154" s="56">
        <f t="shared" si="48"/>
        <v>0</v>
      </c>
      <c r="AH154">
        <f t="shared" si="54"/>
        <v>0</v>
      </c>
      <c r="AI154">
        <f t="shared" si="55"/>
        <v>0</v>
      </c>
      <c r="AJ154">
        <f t="shared" si="57"/>
        <v>0</v>
      </c>
      <c r="AK154">
        <f t="shared" si="49"/>
        <v>2</v>
      </c>
      <c r="AL154" t="str">
        <f t="shared" si="56"/>
        <v>INF</v>
      </c>
      <c r="AM154">
        <f t="shared" ca="1" si="50"/>
        <v>1</v>
      </c>
    </row>
    <row r="155" spans="2:39" ht="15" thickBot="1">
      <c r="B155" s="41"/>
      <c r="C155" s="51"/>
      <c r="D155" s="81">
        <f t="shared" si="58"/>
        <v>145</v>
      </c>
      <c r="E155" s="38" t="s">
        <v>52</v>
      </c>
      <c r="F155">
        <v>1.88</v>
      </c>
      <c r="G155" s="40" t="s">
        <v>246</v>
      </c>
      <c r="H155">
        <v>5.14</v>
      </c>
      <c r="I155" s="63"/>
      <c r="J155" s="79"/>
      <c r="K155"/>
      <c r="L155" s="53" t="s">
        <v>28</v>
      </c>
      <c r="M155" s="58" t="s">
        <v>21</v>
      </c>
      <c r="V155">
        <f t="shared" si="40"/>
        <v>2</v>
      </c>
      <c r="W155" t="str">
        <f t="shared" si="51"/>
        <v>RAT</v>
      </c>
      <c r="X155">
        <f t="shared" si="41"/>
        <v>5</v>
      </c>
      <c r="Y155" t="str">
        <f t="shared" si="52"/>
        <v>UM</v>
      </c>
      <c r="Z155">
        <f t="shared" si="53"/>
        <v>350</v>
      </c>
      <c r="AA155">
        <f t="shared" si="42"/>
        <v>1.8800000000000001</v>
      </c>
      <c r="AB155">
        <f t="shared" si="43"/>
        <v>1E-3</v>
      </c>
      <c r="AC155">
        <f t="shared" si="44"/>
        <v>1.88</v>
      </c>
      <c r="AD155">
        <f t="shared" si="45"/>
        <v>5.14</v>
      </c>
      <c r="AE155">
        <f t="shared" si="46"/>
        <v>1E-3</v>
      </c>
      <c r="AF155">
        <f t="shared" si="47"/>
        <v>5.14</v>
      </c>
      <c r="AG155" s="56">
        <f t="shared" si="48"/>
        <v>0</v>
      </c>
      <c r="AH155">
        <f t="shared" si="54"/>
        <v>0</v>
      </c>
      <c r="AI155">
        <f t="shared" si="55"/>
        <v>0</v>
      </c>
      <c r="AJ155">
        <f t="shared" si="57"/>
        <v>0</v>
      </c>
      <c r="AK155">
        <f t="shared" si="49"/>
        <v>2</v>
      </c>
      <c r="AL155" t="str">
        <f t="shared" si="56"/>
        <v>INF</v>
      </c>
      <c r="AM155">
        <f t="shared" ca="1" si="50"/>
        <v>1</v>
      </c>
    </row>
    <row r="156" spans="2:39" ht="15" thickBot="1">
      <c r="B156" s="41"/>
      <c r="C156" s="51"/>
      <c r="D156" s="81">
        <f t="shared" si="58"/>
        <v>146</v>
      </c>
      <c r="E156" s="38" t="s">
        <v>52</v>
      </c>
      <c r="F156">
        <v>1.9</v>
      </c>
      <c r="G156" s="40" t="s">
        <v>246</v>
      </c>
      <c r="H156">
        <v>5.19</v>
      </c>
      <c r="I156" s="63"/>
      <c r="J156" s="79"/>
      <c r="K156"/>
      <c r="L156" s="53" t="s">
        <v>28</v>
      </c>
      <c r="M156" s="58" t="s">
        <v>21</v>
      </c>
      <c r="V156">
        <f t="shared" si="40"/>
        <v>2</v>
      </c>
      <c r="W156" t="str">
        <f t="shared" si="51"/>
        <v>RAT</v>
      </c>
      <c r="X156">
        <f t="shared" si="41"/>
        <v>5</v>
      </c>
      <c r="Y156" t="str">
        <f t="shared" si="52"/>
        <v>UM</v>
      </c>
      <c r="Z156">
        <f t="shared" si="53"/>
        <v>350</v>
      </c>
      <c r="AA156">
        <f t="shared" si="42"/>
        <v>1.9000000000000001</v>
      </c>
      <c r="AB156">
        <f t="shared" si="43"/>
        <v>1E-3</v>
      </c>
      <c r="AC156">
        <f t="shared" si="44"/>
        <v>1.9</v>
      </c>
      <c r="AD156">
        <f t="shared" si="45"/>
        <v>5.19</v>
      </c>
      <c r="AE156">
        <f t="shared" si="46"/>
        <v>1E-3</v>
      </c>
      <c r="AF156">
        <f t="shared" si="47"/>
        <v>5.19</v>
      </c>
      <c r="AG156" s="56">
        <f t="shared" si="48"/>
        <v>0</v>
      </c>
      <c r="AH156">
        <f t="shared" si="54"/>
        <v>0</v>
      </c>
      <c r="AI156">
        <f t="shared" si="55"/>
        <v>0</v>
      </c>
      <c r="AJ156">
        <f t="shared" si="57"/>
        <v>0</v>
      </c>
      <c r="AK156">
        <f t="shared" si="49"/>
        <v>2</v>
      </c>
      <c r="AL156" t="str">
        <f t="shared" si="56"/>
        <v>INF</v>
      </c>
      <c r="AM156">
        <f t="shared" ca="1" si="50"/>
        <v>1</v>
      </c>
    </row>
    <row r="157" spans="2:39" ht="15" thickBot="1">
      <c r="B157" s="41"/>
      <c r="C157" s="51"/>
      <c r="D157" s="81">
        <f t="shared" si="58"/>
        <v>147</v>
      </c>
      <c r="E157" s="38" t="s">
        <v>52</v>
      </c>
      <c r="F157">
        <v>1.92</v>
      </c>
      <c r="G157" s="40" t="s">
        <v>246</v>
      </c>
      <c r="H157">
        <v>5.25</v>
      </c>
      <c r="I157" s="63"/>
      <c r="J157" s="79"/>
      <c r="K157"/>
      <c r="L157" s="53" t="s">
        <v>28</v>
      </c>
      <c r="M157" s="58" t="s">
        <v>21</v>
      </c>
      <c r="V157">
        <f t="shared" si="40"/>
        <v>2</v>
      </c>
      <c r="W157" t="str">
        <f t="shared" si="51"/>
        <v>RAT</v>
      </c>
      <c r="X157">
        <f t="shared" si="41"/>
        <v>5</v>
      </c>
      <c r="Y157" t="str">
        <f t="shared" si="52"/>
        <v>UM</v>
      </c>
      <c r="Z157">
        <f t="shared" si="53"/>
        <v>350</v>
      </c>
      <c r="AA157">
        <f t="shared" si="42"/>
        <v>1.92</v>
      </c>
      <c r="AB157">
        <f t="shared" si="43"/>
        <v>1E-3</v>
      </c>
      <c r="AC157">
        <f t="shared" si="44"/>
        <v>1.92</v>
      </c>
      <c r="AD157">
        <f t="shared" si="45"/>
        <v>5.25</v>
      </c>
      <c r="AE157">
        <f t="shared" si="46"/>
        <v>1E-3</v>
      </c>
      <c r="AF157">
        <f t="shared" si="47"/>
        <v>5.25</v>
      </c>
      <c r="AG157" s="56">
        <f t="shared" si="48"/>
        <v>0</v>
      </c>
      <c r="AH157">
        <f t="shared" si="54"/>
        <v>0</v>
      </c>
      <c r="AI157">
        <f t="shared" si="55"/>
        <v>0</v>
      </c>
      <c r="AJ157">
        <f t="shared" si="57"/>
        <v>0</v>
      </c>
      <c r="AK157">
        <f t="shared" si="49"/>
        <v>2</v>
      </c>
      <c r="AL157" t="str">
        <f t="shared" si="56"/>
        <v>INF</v>
      </c>
      <c r="AM157">
        <f t="shared" ca="1" si="50"/>
        <v>1</v>
      </c>
    </row>
    <row r="158" spans="2:39" ht="15" thickBot="1">
      <c r="B158" s="41"/>
      <c r="C158" s="51"/>
      <c r="D158" s="81">
        <f t="shared" si="58"/>
        <v>148</v>
      </c>
      <c r="E158" s="38" t="s">
        <v>52</v>
      </c>
      <c r="F158">
        <v>1.94</v>
      </c>
      <c r="G158" s="40" t="s">
        <v>246</v>
      </c>
      <c r="H158">
        <v>5.3</v>
      </c>
      <c r="I158" s="63"/>
      <c r="J158" s="79"/>
      <c r="K158"/>
      <c r="L158" s="53" t="s">
        <v>28</v>
      </c>
      <c r="M158" s="58" t="s">
        <v>21</v>
      </c>
      <c r="V158">
        <f t="shared" si="40"/>
        <v>2</v>
      </c>
      <c r="W158" t="str">
        <f t="shared" si="51"/>
        <v>RAT</v>
      </c>
      <c r="X158">
        <f t="shared" si="41"/>
        <v>5</v>
      </c>
      <c r="Y158" t="str">
        <f t="shared" si="52"/>
        <v>UM</v>
      </c>
      <c r="Z158">
        <f t="shared" si="53"/>
        <v>350</v>
      </c>
      <c r="AA158">
        <f t="shared" si="42"/>
        <v>1.94</v>
      </c>
      <c r="AB158">
        <f t="shared" si="43"/>
        <v>1E-3</v>
      </c>
      <c r="AC158">
        <f t="shared" si="44"/>
        <v>1.94</v>
      </c>
      <c r="AD158">
        <f t="shared" si="45"/>
        <v>5.3</v>
      </c>
      <c r="AE158">
        <f t="shared" si="46"/>
        <v>1E-3</v>
      </c>
      <c r="AF158">
        <f t="shared" si="47"/>
        <v>5.3</v>
      </c>
      <c r="AG158" s="56">
        <f t="shared" si="48"/>
        <v>0</v>
      </c>
      <c r="AH158">
        <f t="shared" si="54"/>
        <v>0</v>
      </c>
      <c r="AI158">
        <f t="shared" si="55"/>
        <v>0</v>
      </c>
      <c r="AJ158">
        <f t="shared" si="57"/>
        <v>0</v>
      </c>
      <c r="AK158">
        <f t="shared" si="49"/>
        <v>2</v>
      </c>
      <c r="AL158" t="str">
        <f t="shared" si="56"/>
        <v>INF</v>
      </c>
      <c r="AM158">
        <f t="shared" ca="1" si="50"/>
        <v>1</v>
      </c>
    </row>
    <row r="159" spans="2:39" ht="15" thickBot="1">
      <c r="B159" s="41"/>
      <c r="C159" s="51"/>
      <c r="D159" s="81">
        <f t="shared" si="58"/>
        <v>149</v>
      </c>
      <c r="E159" s="38" t="s">
        <v>52</v>
      </c>
      <c r="F159">
        <v>1.96</v>
      </c>
      <c r="G159" s="40" t="s">
        <v>246</v>
      </c>
      <c r="H159">
        <v>5.36</v>
      </c>
      <c r="I159" s="63"/>
      <c r="J159" s="79"/>
      <c r="K159"/>
      <c r="L159" s="53" t="s">
        <v>28</v>
      </c>
      <c r="M159" s="58" t="s">
        <v>21</v>
      </c>
      <c r="V159">
        <f t="shared" si="40"/>
        <v>2</v>
      </c>
      <c r="W159" t="str">
        <f t="shared" si="51"/>
        <v>RAT</v>
      </c>
      <c r="X159">
        <f t="shared" si="41"/>
        <v>5</v>
      </c>
      <c r="Y159" t="str">
        <f t="shared" si="52"/>
        <v>UM</v>
      </c>
      <c r="Z159">
        <f t="shared" si="53"/>
        <v>350</v>
      </c>
      <c r="AA159">
        <f t="shared" si="42"/>
        <v>1.96</v>
      </c>
      <c r="AB159">
        <f t="shared" si="43"/>
        <v>1E-3</v>
      </c>
      <c r="AC159">
        <f t="shared" si="44"/>
        <v>1.96</v>
      </c>
      <c r="AD159">
        <f t="shared" si="45"/>
        <v>5.36</v>
      </c>
      <c r="AE159">
        <f t="shared" si="46"/>
        <v>1E-3</v>
      </c>
      <c r="AF159">
        <f t="shared" si="47"/>
        <v>5.36</v>
      </c>
      <c r="AG159" s="56">
        <f t="shared" si="48"/>
        <v>0</v>
      </c>
      <c r="AH159">
        <f t="shared" si="54"/>
        <v>0</v>
      </c>
      <c r="AI159">
        <f t="shared" si="55"/>
        <v>0</v>
      </c>
      <c r="AJ159">
        <f t="shared" si="57"/>
        <v>0</v>
      </c>
      <c r="AK159">
        <f t="shared" si="49"/>
        <v>2</v>
      </c>
      <c r="AL159" t="str">
        <f t="shared" si="56"/>
        <v>INF</v>
      </c>
      <c r="AM159">
        <f t="shared" ca="1" si="50"/>
        <v>1</v>
      </c>
    </row>
    <row r="160" spans="2:39" ht="15" thickBot="1">
      <c r="B160" s="41"/>
      <c r="C160" s="51"/>
      <c r="D160" s="81">
        <f t="shared" si="58"/>
        <v>150</v>
      </c>
      <c r="E160" s="38" t="s">
        <v>52</v>
      </c>
      <c r="F160">
        <v>1.98</v>
      </c>
      <c r="G160" s="40" t="s">
        <v>246</v>
      </c>
      <c r="H160">
        <v>5.41</v>
      </c>
      <c r="I160" s="63"/>
      <c r="J160" s="79"/>
      <c r="K160"/>
      <c r="L160" s="53" t="s">
        <v>28</v>
      </c>
      <c r="M160" s="58" t="s">
        <v>21</v>
      </c>
      <c r="V160">
        <f t="shared" si="40"/>
        <v>2</v>
      </c>
      <c r="W160" t="str">
        <f t="shared" si="51"/>
        <v>RAT</v>
      </c>
      <c r="X160">
        <f t="shared" si="41"/>
        <v>5</v>
      </c>
      <c r="Y160" t="str">
        <f t="shared" si="52"/>
        <v>UM</v>
      </c>
      <c r="Z160">
        <f t="shared" si="53"/>
        <v>350</v>
      </c>
      <c r="AA160">
        <f t="shared" si="42"/>
        <v>1.98</v>
      </c>
      <c r="AB160">
        <f t="shared" si="43"/>
        <v>1E-3</v>
      </c>
      <c r="AC160">
        <f t="shared" si="44"/>
        <v>1.98</v>
      </c>
      <c r="AD160">
        <f t="shared" si="45"/>
        <v>5.41</v>
      </c>
      <c r="AE160">
        <f t="shared" si="46"/>
        <v>1E-3</v>
      </c>
      <c r="AF160">
        <f t="shared" si="47"/>
        <v>5.41</v>
      </c>
      <c r="AG160" s="56">
        <f t="shared" si="48"/>
        <v>0</v>
      </c>
      <c r="AH160">
        <f t="shared" si="54"/>
        <v>0</v>
      </c>
      <c r="AI160">
        <f t="shared" si="55"/>
        <v>0</v>
      </c>
      <c r="AJ160">
        <f t="shared" si="57"/>
        <v>0</v>
      </c>
      <c r="AK160">
        <f t="shared" si="49"/>
        <v>2</v>
      </c>
      <c r="AL160" t="str">
        <f t="shared" si="56"/>
        <v>INF</v>
      </c>
      <c r="AM160">
        <f t="shared" ca="1" si="50"/>
        <v>1</v>
      </c>
    </row>
    <row r="161" spans="2:39" ht="15" thickBot="1">
      <c r="B161" s="41"/>
      <c r="C161" s="51"/>
      <c r="D161" s="81">
        <f t="shared" si="58"/>
        <v>151</v>
      </c>
      <c r="E161" s="38" t="s">
        <v>52</v>
      </c>
      <c r="F161">
        <v>2</v>
      </c>
      <c r="G161" s="40" t="s">
        <v>246</v>
      </c>
      <c r="H161">
        <v>5.47</v>
      </c>
      <c r="I161" s="63"/>
      <c r="J161" s="79"/>
      <c r="K161"/>
      <c r="L161" s="53" t="s">
        <v>28</v>
      </c>
      <c r="M161" s="58" t="s">
        <v>21</v>
      </c>
      <c r="V161">
        <f t="shared" si="40"/>
        <v>2</v>
      </c>
      <c r="W161" t="str">
        <f t="shared" si="51"/>
        <v>RAT</v>
      </c>
      <c r="X161">
        <f t="shared" si="41"/>
        <v>5</v>
      </c>
      <c r="Y161" t="str">
        <f t="shared" si="52"/>
        <v>UM</v>
      </c>
      <c r="Z161">
        <f t="shared" si="53"/>
        <v>350</v>
      </c>
      <c r="AA161">
        <f t="shared" si="42"/>
        <v>2</v>
      </c>
      <c r="AB161">
        <f t="shared" si="43"/>
        <v>1E-3</v>
      </c>
      <c r="AC161">
        <f t="shared" si="44"/>
        <v>2</v>
      </c>
      <c r="AD161">
        <f t="shared" si="45"/>
        <v>5.47</v>
      </c>
      <c r="AE161">
        <f t="shared" si="46"/>
        <v>1E-3</v>
      </c>
      <c r="AF161">
        <f t="shared" si="47"/>
        <v>5.47</v>
      </c>
      <c r="AG161" s="56">
        <f t="shared" si="48"/>
        <v>0</v>
      </c>
      <c r="AH161">
        <f t="shared" si="54"/>
        <v>0</v>
      </c>
      <c r="AI161">
        <f t="shared" si="55"/>
        <v>0</v>
      </c>
      <c r="AJ161">
        <f t="shared" si="57"/>
        <v>0</v>
      </c>
      <c r="AK161">
        <f t="shared" si="49"/>
        <v>2</v>
      </c>
      <c r="AL161" t="str">
        <f t="shared" si="56"/>
        <v>INF</v>
      </c>
      <c r="AM161">
        <f t="shared" ca="1" si="50"/>
        <v>2</v>
      </c>
    </row>
    <row r="162" spans="2:39" ht="15" thickBot="1">
      <c r="B162" s="41"/>
      <c r="C162" s="51"/>
      <c r="D162" s="81">
        <f t="shared" si="58"/>
        <v>152</v>
      </c>
      <c r="E162" s="38" t="s">
        <v>52</v>
      </c>
      <c r="F162">
        <v>2.02</v>
      </c>
      <c r="G162" s="40" t="s">
        <v>246</v>
      </c>
      <c r="H162">
        <v>5.52</v>
      </c>
      <c r="I162" s="63"/>
      <c r="J162" s="79"/>
      <c r="K162"/>
      <c r="L162" s="53" t="s">
        <v>28</v>
      </c>
      <c r="M162" s="58" t="s">
        <v>21</v>
      </c>
      <c r="V162">
        <f t="shared" si="40"/>
        <v>2</v>
      </c>
      <c r="W162" t="str">
        <f t="shared" si="51"/>
        <v>RAT</v>
      </c>
      <c r="X162">
        <f t="shared" si="41"/>
        <v>5</v>
      </c>
      <c r="Y162" t="str">
        <f t="shared" si="52"/>
        <v>UM</v>
      </c>
      <c r="Z162">
        <f t="shared" si="53"/>
        <v>350</v>
      </c>
      <c r="AA162">
        <f t="shared" si="42"/>
        <v>2.02</v>
      </c>
      <c r="AB162">
        <f t="shared" si="43"/>
        <v>1E-3</v>
      </c>
      <c r="AC162">
        <f t="shared" si="44"/>
        <v>2.02</v>
      </c>
      <c r="AD162">
        <f t="shared" si="45"/>
        <v>5.5200000000000005</v>
      </c>
      <c r="AE162">
        <f t="shared" si="46"/>
        <v>1E-3</v>
      </c>
      <c r="AF162">
        <f t="shared" si="47"/>
        <v>5.52</v>
      </c>
      <c r="AG162" s="56">
        <f t="shared" si="48"/>
        <v>0</v>
      </c>
      <c r="AH162">
        <f t="shared" si="54"/>
        <v>0</v>
      </c>
      <c r="AI162">
        <f t="shared" si="55"/>
        <v>0</v>
      </c>
      <c r="AJ162">
        <f t="shared" si="57"/>
        <v>0</v>
      </c>
      <c r="AK162">
        <f t="shared" si="49"/>
        <v>2</v>
      </c>
      <c r="AL162" t="str">
        <f t="shared" si="56"/>
        <v>INF</v>
      </c>
      <c r="AM162">
        <f t="shared" ca="1" si="50"/>
        <v>2</v>
      </c>
    </row>
    <row r="163" spans="2:39" ht="15" thickBot="1">
      <c r="B163" s="41"/>
      <c r="C163" s="51"/>
      <c r="D163" s="81">
        <f t="shared" si="58"/>
        <v>153</v>
      </c>
      <c r="E163" s="38" t="s">
        <v>52</v>
      </c>
      <c r="F163">
        <v>2.0299999999999998</v>
      </c>
      <c r="G163" s="40" t="s">
        <v>246</v>
      </c>
      <c r="H163">
        <v>5.55</v>
      </c>
      <c r="I163" s="63"/>
      <c r="J163" s="79"/>
      <c r="K163"/>
      <c r="L163" s="53" t="s">
        <v>28</v>
      </c>
      <c r="M163" s="58" t="s">
        <v>21</v>
      </c>
      <c r="V163">
        <f t="shared" si="40"/>
        <v>2</v>
      </c>
      <c r="W163" t="str">
        <f t="shared" si="51"/>
        <v>RAT</v>
      </c>
      <c r="X163">
        <f t="shared" si="41"/>
        <v>5</v>
      </c>
      <c r="Y163" t="str">
        <f t="shared" si="52"/>
        <v>UM</v>
      </c>
      <c r="Z163">
        <f t="shared" si="53"/>
        <v>350</v>
      </c>
      <c r="AA163">
        <f t="shared" si="42"/>
        <v>2.0300000000000002</v>
      </c>
      <c r="AB163">
        <f t="shared" si="43"/>
        <v>1E-3</v>
      </c>
      <c r="AC163">
        <f t="shared" si="44"/>
        <v>2.0299999999999998</v>
      </c>
      <c r="AD163">
        <f t="shared" si="45"/>
        <v>5.55</v>
      </c>
      <c r="AE163">
        <f t="shared" si="46"/>
        <v>1E-3</v>
      </c>
      <c r="AF163">
        <f t="shared" si="47"/>
        <v>5.55</v>
      </c>
      <c r="AG163" s="56">
        <f t="shared" si="48"/>
        <v>0</v>
      </c>
      <c r="AH163">
        <f t="shared" si="54"/>
        <v>0</v>
      </c>
      <c r="AI163">
        <f t="shared" si="55"/>
        <v>0</v>
      </c>
      <c r="AJ163">
        <f t="shared" si="57"/>
        <v>0</v>
      </c>
      <c r="AK163">
        <f t="shared" si="49"/>
        <v>2</v>
      </c>
      <c r="AL163" t="str">
        <f t="shared" si="56"/>
        <v>INF</v>
      </c>
      <c r="AM163">
        <f t="shared" ca="1" si="50"/>
        <v>2</v>
      </c>
    </row>
    <row r="164" spans="2:39" ht="15" thickBot="1">
      <c r="B164" s="41"/>
      <c r="C164" s="51"/>
      <c r="D164" s="81">
        <f t="shared" si="58"/>
        <v>154</v>
      </c>
      <c r="E164" s="38" t="s">
        <v>52</v>
      </c>
      <c r="F164">
        <v>2.06</v>
      </c>
      <c r="G164" s="40" t="s">
        <v>246</v>
      </c>
      <c r="H164">
        <v>5.63</v>
      </c>
      <c r="I164" s="63"/>
      <c r="J164" s="79"/>
      <c r="K164"/>
      <c r="L164" s="53" t="s">
        <v>28</v>
      </c>
      <c r="M164" s="58" t="s">
        <v>21</v>
      </c>
      <c r="V164">
        <f t="shared" si="40"/>
        <v>2</v>
      </c>
      <c r="W164" t="str">
        <f t="shared" si="51"/>
        <v>RAT</v>
      </c>
      <c r="X164">
        <f t="shared" si="41"/>
        <v>5</v>
      </c>
      <c r="Y164" t="str">
        <f t="shared" si="52"/>
        <v>UM</v>
      </c>
      <c r="Z164">
        <f t="shared" si="53"/>
        <v>350</v>
      </c>
      <c r="AA164">
        <f t="shared" si="42"/>
        <v>2.06</v>
      </c>
      <c r="AB164">
        <f t="shared" si="43"/>
        <v>1E-3</v>
      </c>
      <c r="AC164">
        <f t="shared" si="44"/>
        <v>2.06</v>
      </c>
      <c r="AD164">
        <f t="shared" si="45"/>
        <v>5.63</v>
      </c>
      <c r="AE164">
        <f t="shared" si="46"/>
        <v>1E-3</v>
      </c>
      <c r="AF164">
        <f t="shared" si="47"/>
        <v>5.63</v>
      </c>
      <c r="AG164" s="56">
        <f t="shared" si="48"/>
        <v>0</v>
      </c>
      <c r="AH164">
        <f t="shared" si="54"/>
        <v>0</v>
      </c>
      <c r="AI164">
        <f t="shared" si="55"/>
        <v>0</v>
      </c>
      <c r="AJ164">
        <f t="shared" si="57"/>
        <v>0</v>
      </c>
      <c r="AK164">
        <f t="shared" si="49"/>
        <v>2</v>
      </c>
      <c r="AL164" t="str">
        <f t="shared" si="56"/>
        <v>INF</v>
      </c>
      <c r="AM164">
        <f t="shared" ca="1" si="50"/>
        <v>2</v>
      </c>
    </row>
    <row r="165" spans="2:39" ht="15" thickBot="1">
      <c r="B165" s="41"/>
      <c r="C165" s="51"/>
      <c r="D165" s="81">
        <f t="shared" si="58"/>
        <v>155</v>
      </c>
      <c r="E165" s="38" t="s">
        <v>52</v>
      </c>
      <c r="F165">
        <v>2.0699999999999998</v>
      </c>
      <c r="G165" s="40" t="s">
        <v>246</v>
      </c>
      <c r="H165">
        <v>5.66</v>
      </c>
      <c r="I165" s="63"/>
      <c r="J165" s="79"/>
      <c r="K165"/>
      <c r="L165" s="53" t="s">
        <v>28</v>
      </c>
      <c r="M165" s="58" t="s">
        <v>21</v>
      </c>
      <c r="V165">
        <f t="shared" si="40"/>
        <v>2</v>
      </c>
      <c r="W165" t="str">
        <f t="shared" si="51"/>
        <v>RAT</v>
      </c>
      <c r="X165">
        <f t="shared" si="41"/>
        <v>5</v>
      </c>
      <c r="Y165" t="str">
        <f t="shared" si="52"/>
        <v>UM</v>
      </c>
      <c r="Z165">
        <f t="shared" si="53"/>
        <v>350</v>
      </c>
      <c r="AA165">
        <f t="shared" si="42"/>
        <v>2.0699999999999998</v>
      </c>
      <c r="AB165">
        <f t="shared" si="43"/>
        <v>1E-3</v>
      </c>
      <c r="AC165">
        <f t="shared" si="44"/>
        <v>2.0699999999999998</v>
      </c>
      <c r="AD165">
        <f t="shared" si="45"/>
        <v>5.66</v>
      </c>
      <c r="AE165">
        <f t="shared" si="46"/>
        <v>1E-3</v>
      </c>
      <c r="AF165">
        <f t="shared" si="47"/>
        <v>5.66</v>
      </c>
      <c r="AG165" s="56">
        <f t="shared" si="48"/>
        <v>0</v>
      </c>
      <c r="AH165">
        <f t="shared" si="54"/>
        <v>0</v>
      </c>
      <c r="AI165">
        <f t="shared" si="55"/>
        <v>0</v>
      </c>
      <c r="AJ165">
        <f t="shared" si="57"/>
        <v>0</v>
      </c>
      <c r="AK165">
        <f t="shared" si="49"/>
        <v>2</v>
      </c>
      <c r="AL165" t="str">
        <f t="shared" si="56"/>
        <v>INF</v>
      </c>
      <c r="AM165">
        <f t="shared" ca="1" si="50"/>
        <v>2</v>
      </c>
    </row>
    <row r="166" spans="2:39" ht="15" thickBot="1">
      <c r="B166" s="41"/>
      <c r="C166" s="51"/>
      <c r="D166" s="81">
        <f t="shared" si="58"/>
        <v>156</v>
      </c>
      <c r="E166" s="38" t="s">
        <v>52</v>
      </c>
      <c r="F166">
        <v>2.1</v>
      </c>
      <c r="G166" s="40" t="s">
        <v>246</v>
      </c>
      <c r="H166">
        <v>5.74</v>
      </c>
      <c r="I166" s="63"/>
      <c r="J166" s="79"/>
      <c r="K166"/>
      <c r="L166" s="53" t="s">
        <v>28</v>
      </c>
      <c r="M166" s="58" t="s">
        <v>21</v>
      </c>
      <c r="V166">
        <f t="shared" si="40"/>
        <v>2</v>
      </c>
      <c r="W166" t="str">
        <f t="shared" si="51"/>
        <v>RAT</v>
      </c>
      <c r="X166">
        <f t="shared" si="41"/>
        <v>5</v>
      </c>
      <c r="Y166" t="str">
        <f t="shared" si="52"/>
        <v>UM</v>
      </c>
      <c r="Z166">
        <f t="shared" si="53"/>
        <v>350</v>
      </c>
      <c r="AA166">
        <f t="shared" si="42"/>
        <v>2.1</v>
      </c>
      <c r="AB166">
        <f t="shared" si="43"/>
        <v>1E-3</v>
      </c>
      <c r="AC166">
        <f t="shared" si="44"/>
        <v>2.1</v>
      </c>
      <c r="AD166">
        <f t="shared" si="45"/>
        <v>5.74</v>
      </c>
      <c r="AE166">
        <f t="shared" si="46"/>
        <v>1E-3</v>
      </c>
      <c r="AF166">
        <f t="shared" si="47"/>
        <v>5.74</v>
      </c>
      <c r="AG166" s="56">
        <f t="shared" si="48"/>
        <v>0</v>
      </c>
      <c r="AH166">
        <f t="shared" si="54"/>
        <v>0</v>
      </c>
      <c r="AI166">
        <f t="shared" si="55"/>
        <v>0</v>
      </c>
      <c r="AJ166">
        <f t="shared" si="57"/>
        <v>0</v>
      </c>
      <c r="AK166">
        <f t="shared" si="49"/>
        <v>2</v>
      </c>
      <c r="AL166" t="str">
        <f t="shared" si="56"/>
        <v>INF</v>
      </c>
      <c r="AM166">
        <f t="shared" ca="1" si="50"/>
        <v>2</v>
      </c>
    </row>
    <row r="167" spans="2:39" ht="15" thickBot="1">
      <c r="B167" s="41"/>
      <c r="C167" s="51"/>
      <c r="D167" s="81">
        <f t="shared" si="58"/>
        <v>157</v>
      </c>
      <c r="E167" s="38" t="s">
        <v>52</v>
      </c>
      <c r="F167">
        <v>2.12</v>
      </c>
      <c r="G167" s="40" t="s">
        <v>246</v>
      </c>
      <c r="H167">
        <v>5.79</v>
      </c>
      <c r="I167" s="63"/>
      <c r="J167" s="79"/>
      <c r="K167"/>
      <c r="L167" s="53" t="s">
        <v>28</v>
      </c>
      <c r="M167" s="58" t="s">
        <v>21</v>
      </c>
      <c r="V167">
        <f t="shared" si="40"/>
        <v>2</v>
      </c>
      <c r="W167" t="str">
        <f t="shared" si="51"/>
        <v>RAT</v>
      </c>
      <c r="X167">
        <f t="shared" si="41"/>
        <v>5</v>
      </c>
      <c r="Y167" t="str">
        <f t="shared" si="52"/>
        <v>UM</v>
      </c>
      <c r="Z167">
        <f t="shared" si="53"/>
        <v>350</v>
      </c>
      <c r="AA167">
        <f t="shared" si="42"/>
        <v>2.12</v>
      </c>
      <c r="AB167">
        <f t="shared" si="43"/>
        <v>1E-3</v>
      </c>
      <c r="AC167">
        <f t="shared" si="44"/>
        <v>2.12</v>
      </c>
      <c r="AD167">
        <f t="shared" si="45"/>
        <v>5.79</v>
      </c>
      <c r="AE167">
        <f t="shared" si="46"/>
        <v>1E-3</v>
      </c>
      <c r="AF167">
        <f t="shared" si="47"/>
        <v>5.79</v>
      </c>
      <c r="AG167" s="56">
        <f t="shared" si="48"/>
        <v>0</v>
      </c>
      <c r="AH167">
        <f t="shared" si="54"/>
        <v>0</v>
      </c>
      <c r="AI167">
        <f t="shared" si="55"/>
        <v>0</v>
      </c>
      <c r="AJ167">
        <f t="shared" si="57"/>
        <v>0</v>
      </c>
      <c r="AK167">
        <f t="shared" si="49"/>
        <v>2</v>
      </c>
      <c r="AL167" t="str">
        <f t="shared" si="56"/>
        <v>INF</v>
      </c>
      <c r="AM167">
        <f t="shared" ca="1" si="50"/>
        <v>2</v>
      </c>
    </row>
    <row r="168" spans="2:39" ht="15" thickBot="1">
      <c r="B168" s="41"/>
      <c r="C168" s="51"/>
      <c r="D168" s="81">
        <f t="shared" si="58"/>
        <v>158</v>
      </c>
      <c r="E168" s="38" t="s">
        <v>52</v>
      </c>
      <c r="F168">
        <v>2.14</v>
      </c>
      <c r="G168" s="40" t="s">
        <v>246</v>
      </c>
      <c r="H168">
        <v>5.85</v>
      </c>
      <c r="I168" s="63"/>
      <c r="J168" s="79"/>
      <c r="K168"/>
      <c r="L168" s="53" t="s">
        <v>28</v>
      </c>
      <c r="M168" s="58" t="s">
        <v>21</v>
      </c>
      <c r="V168">
        <f t="shared" si="40"/>
        <v>2</v>
      </c>
      <c r="W168" t="str">
        <f t="shared" si="51"/>
        <v>RAT</v>
      </c>
      <c r="X168">
        <f t="shared" si="41"/>
        <v>5</v>
      </c>
      <c r="Y168" t="str">
        <f t="shared" si="52"/>
        <v>UM</v>
      </c>
      <c r="Z168">
        <f t="shared" si="53"/>
        <v>350</v>
      </c>
      <c r="AA168">
        <f t="shared" si="42"/>
        <v>2.14</v>
      </c>
      <c r="AB168">
        <f t="shared" si="43"/>
        <v>1E-3</v>
      </c>
      <c r="AC168">
        <f t="shared" si="44"/>
        <v>2.14</v>
      </c>
      <c r="AD168">
        <f t="shared" si="45"/>
        <v>5.8500000000000005</v>
      </c>
      <c r="AE168">
        <f t="shared" si="46"/>
        <v>1E-3</v>
      </c>
      <c r="AF168">
        <f t="shared" si="47"/>
        <v>5.85</v>
      </c>
      <c r="AG168" s="56">
        <f t="shared" si="48"/>
        <v>0</v>
      </c>
      <c r="AH168">
        <f t="shared" si="54"/>
        <v>0</v>
      </c>
      <c r="AI168">
        <f t="shared" si="55"/>
        <v>0</v>
      </c>
      <c r="AJ168">
        <f t="shared" si="57"/>
        <v>0</v>
      </c>
      <c r="AK168">
        <f t="shared" si="49"/>
        <v>2</v>
      </c>
      <c r="AL168" t="str">
        <f t="shared" si="56"/>
        <v>INF</v>
      </c>
      <c r="AM168">
        <f t="shared" ca="1" si="50"/>
        <v>2</v>
      </c>
    </row>
    <row r="169" spans="2:39" ht="15" thickBot="1">
      <c r="B169" s="41"/>
      <c r="C169" s="51"/>
      <c r="D169" s="81">
        <f t="shared" si="58"/>
        <v>159</v>
      </c>
      <c r="E169" s="38" t="s">
        <v>52</v>
      </c>
      <c r="F169">
        <v>2.16</v>
      </c>
      <c r="G169" s="40" t="s">
        <v>246</v>
      </c>
      <c r="H169">
        <v>5.9</v>
      </c>
      <c r="I169" s="63"/>
      <c r="J169" s="79"/>
      <c r="K169"/>
      <c r="L169" s="53" t="s">
        <v>28</v>
      </c>
      <c r="M169" s="58" t="s">
        <v>21</v>
      </c>
      <c r="V169">
        <f t="shared" si="40"/>
        <v>2</v>
      </c>
      <c r="W169" t="str">
        <f t="shared" si="51"/>
        <v>RAT</v>
      </c>
      <c r="X169">
        <f t="shared" si="41"/>
        <v>5</v>
      </c>
      <c r="Y169" t="str">
        <f t="shared" si="52"/>
        <v>UM</v>
      </c>
      <c r="Z169">
        <f t="shared" si="53"/>
        <v>350</v>
      </c>
      <c r="AA169">
        <f t="shared" si="42"/>
        <v>2.16</v>
      </c>
      <c r="AB169">
        <f t="shared" si="43"/>
        <v>1E-3</v>
      </c>
      <c r="AC169">
        <f t="shared" si="44"/>
        <v>2.16</v>
      </c>
      <c r="AD169">
        <f t="shared" si="45"/>
        <v>5.9</v>
      </c>
      <c r="AE169">
        <f t="shared" si="46"/>
        <v>1E-3</v>
      </c>
      <c r="AF169">
        <f t="shared" si="47"/>
        <v>5.9</v>
      </c>
      <c r="AG169" s="56">
        <f t="shared" si="48"/>
        <v>0</v>
      </c>
      <c r="AH169">
        <f t="shared" si="54"/>
        <v>0</v>
      </c>
      <c r="AI169">
        <f t="shared" si="55"/>
        <v>0</v>
      </c>
      <c r="AJ169">
        <f t="shared" si="57"/>
        <v>0</v>
      </c>
      <c r="AK169">
        <f t="shared" si="49"/>
        <v>2</v>
      </c>
      <c r="AL169" t="str">
        <f t="shared" si="56"/>
        <v>INF</v>
      </c>
      <c r="AM169">
        <f t="shared" ca="1" si="50"/>
        <v>2</v>
      </c>
    </row>
    <row r="170" spans="2:39" ht="15" thickBot="1">
      <c r="B170" s="41"/>
      <c r="C170" s="51"/>
      <c r="D170" s="81">
        <f t="shared" si="58"/>
        <v>160</v>
      </c>
      <c r="E170" s="38" t="s">
        <v>52</v>
      </c>
      <c r="F170">
        <v>2.1800000000000002</v>
      </c>
      <c r="G170" s="40" t="s">
        <v>246</v>
      </c>
      <c r="H170">
        <v>5.96</v>
      </c>
      <c r="I170" s="63"/>
      <c r="J170" s="79"/>
      <c r="K170"/>
      <c r="L170" s="53" t="s">
        <v>28</v>
      </c>
      <c r="M170" s="58" t="s">
        <v>21</v>
      </c>
      <c r="V170">
        <f t="shared" si="40"/>
        <v>2</v>
      </c>
      <c r="W170" t="str">
        <f t="shared" si="51"/>
        <v>RAT</v>
      </c>
      <c r="X170">
        <f t="shared" si="41"/>
        <v>5</v>
      </c>
      <c r="Y170" t="str">
        <f t="shared" si="52"/>
        <v>UM</v>
      </c>
      <c r="Z170">
        <f t="shared" si="53"/>
        <v>350</v>
      </c>
      <c r="AA170">
        <f t="shared" si="42"/>
        <v>2.1800000000000002</v>
      </c>
      <c r="AB170">
        <f t="shared" si="43"/>
        <v>1E-3</v>
      </c>
      <c r="AC170">
        <f t="shared" si="44"/>
        <v>2.1800000000000002</v>
      </c>
      <c r="AD170">
        <f t="shared" si="45"/>
        <v>5.96</v>
      </c>
      <c r="AE170">
        <f t="shared" si="46"/>
        <v>1E-3</v>
      </c>
      <c r="AF170">
        <f t="shared" si="47"/>
        <v>5.96</v>
      </c>
      <c r="AG170" s="56">
        <f t="shared" si="48"/>
        <v>0</v>
      </c>
      <c r="AH170">
        <f t="shared" si="54"/>
        <v>0</v>
      </c>
      <c r="AI170">
        <f t="shared" si="55"/>
        <v>0</v>
      </c>
      <c r="AJ170">
        <f t="shared" si="57"/>
        <v>0</v>
      </c>
      <c r="AK170">
        <f t="shared" si="49"/>
        <v>2</v>
      </c>
      <c r="AL170" t="str">
        <f t="shared" si="56"/>
        <v>INF</v>
      </c>
      <c r="AM170">
        <f t="shared" ca="1" si="50"/>
        <v>2</v>
      </c>
    </row>
    <row r="171" spans="2:39" ht="15" thickBot="1">
      <c r="B171" s="41"/>
      <c r="C171" s="51"/>
      <c r="D171" s="81">
        <f t="shared" si="58"/>
        <v>161</v>
      </c>
      <c r="E171" s="38" t="s">
        <v>52</v>
      </c>
      <c r="F171">
        <v>2.2000000000000002</v>
      </c>
      <c r="G171" s="40" t="s">
        <v>246</v>
      </c>
      <c r="H171">
        <v>6.01</v>
      </c>
      <c r="I171" s="63"/>
      <c r="J171" s="79"/>
      <c r="K171"/>
      <c r="L171" s="53" t="s">
        <v>28</v>
      </c>
      <c r="M171" s="58" t="s">
        <v>21</v>
      </c>
      <c r="V171">
        <f t="shared" si="40"/>
        <v>2</v>
      </c>
      <c r="W171" t="str">
        <f t="shared" si="51"/>
        <v>RAT</v>
      </c>
      <c r="X171">
        <f t="shared" si="41"/>
        <v>5</v>
      </c>
      <c r="Y171" t="str">
        <f t="shared" si="52"/>
        <v>UM</v>
      </c>
      <c r="Z171">
        <f t="shared" si="53"/>
        <v>350</v>
      </c>
      <c r="AA171">
        <f t="shared" si="42"/>
        <v>2.2000000000000002</v>
      </c>
      <c r="AB171">
        <f t="shared" si="43"/>
        <v>1E-3</v>
      </c>
      <c r="AC171">
        <f t="shared" si="44"/>
        <v>2.2000000000000002</v>
      </c>
      <c r="AD171">
        <f t="shared" si="45"/>
        <v>6.01</v>
      </c>
      <c r="AE171">
        <f t="shared" si="46"/>
        <v>1E-3</v>
      </c>
      <c r="AF171">
        <f t="shared" si="47"/>
        <v>6.01</v>
      </c>
      <c r="AG171" s="56">
        <f t="shared" si="48"/>
        <v>0</v>
      </c>
      <c r="AH171">
        <f t="shared" si="54"/>
        <v>0</v>
      </c>
      <c r="AI171">
        <f t="shared" si="55"/>
        <v>0</v>
      </c>
      <c r="AJ171">
        <f t="shared" si="57"/>
        <v>0</v>
      </c>
      <c r="AK171">
        <f t="shared" si="49"/>
        <v>2</v>
      </c>
      <c r="AL171" t="str">
        <f t="shared" si="56"/>
        <v>INF</v>
      </c>
      <c r="AM171">
        <f t="shared" ca="1" si="50"/>
        <v>2</v>
      </c>
    </row>
    <row r="172" spans="2:39" ht="15" thickBot="1">
      <c r="B172" s="41"/>
      <c r="C172" s="51"/>
      <c r="D172" s="81">
        <f t="shared" si="58"/>
        <v>162</v>
      </c>
      <c r="E172" s="38" t="s">
        <v>52</v>
      </c>
      <c r="F172">
        <v>2.2200000000000002</v>
      </c>
      <c r="G172" s="40" t="s">
        <v>246</v>
      </c>
      <c r="H172">
        <v>6.07</v>
      </c>
      <c r="I172" s="63"/>
      <c r="J172" s="79"/>
      <c r="K172"/>
      <c r="L172" s="53" t="s">
        <v>28</v>
      </c>
      <c r="M172" s="58" t="s">
        <v>21</v>
      </c>
      <c r="V172">
        <f t="shared" si="40"/>
        <v>2</v>
      </c>
      <c r="W172" t="str">
        <f t="shared" si="51"/>
        <v>RAT</v>
      </c>
      <c r="X172">
        <f t="shared" si="41"/>
        <v>5</v>
      </c>
      <c r="Y172" t="str">
        <f t="shared" si="52"/>
        <v>UM</v>
      </c>
      <c r="Z172">
        <f t="shared" si="53"/>
        <v>350</v>
      </c>
      <c r="AA172">
        <f t="shared" si="42"/>
        <v>2.2200000000000002</v>
      </c>
      <c r="AB172">
        <f t="shared" si="43"/>
        <v>1E-3</v>
      </c>
      <c r="AC172">
        <f t="shared" si="44"/>
        <v>2.2200000000000002</v>
      </c>
      <c r="AD172">
        <f t="shared" si="45"/>
        <v>6.07</v>
      </c>
      <c r="AE172">
        <f t="shared" si="46"/>
        <v>1E-3</v>
      </c>
      <c r="AF172">
        <f t="shared" si="47"/>
        <v>6.07</v>
      </c>
      <c r="AG172" s="56">
        <f t="shared" si="48"/>
        <v>0</v>
      </c>
      <c r="AH172">
        <f t="shared" si="54"/>
        <v>0</v>
      </c>
      <c r="AI172">
        <f t="shared" si="55"/>
        <v>0</v>
      </c>
      <c r="AJ172">
        <f t="shared" si="57"/>
        <v>0</v>
      </c>
      <c r="AK172">
        <f t="shared" si="49"/>
        <v>2</v>
      </c>
      <c r="AL172" t="str">
        <f t="shared" si="56"/>
        <v>INF</v>
      </c>
      <c r="AM172">
        <f t="shared" ca="1" si="50"/>
        <v>2</v>
      </c>
    </row>
    <row r="173" spans="2:39" ht="15" thickBot="1">
      <c r="B173" s="41"/>
      <c r="C173" s="51"/>
      <c r="D173" s="81">
        <f t="shared" si="58"/>
        <v>163</v>
      </c>
      <c r="E173" s="38" t="s">
        <v>52</v>
      </c>
      <c r="F173">
        <v>2.2400000000000002</v>
      </c>
      <c r="G173" s="40" t="s">
        <v>246</v>
      </c>
      <c r="H173">
        <v>6.12</v>
      </c>
      <c r="I173" s="63"/>
      <c r="J173" s="79"/>
      <c r="K173"/>
      <c r="L173" s="53" t="s">
        <v>28</v>
      </c>
      <c r="M173" s="58" t="s">
        <v>21</v>
      </c>
      <c r="V173">
        <f t="shared" si="40"/>
        <v>2</v>
      </c>
      <c r="W173" t="str">
        <f t="shared" si="51"/>
        <v>RAT</v>
      </c>
      <c r="X173">
        <f t="shared" si="41"/>
        <v>5</v>
      </c>
      <c r="Y173" t="str">
        <f t="shared" si="52"/>
        <v>UM</v>
      </c>
      <c r="Z173">
        <f t="shared" si="53"/>
        <v>350</v>
      </c>
      <c r="AA173">
        <f t="shared" si="42"/>
        <v>2.2400000000000002</v>
      </c>
      <c r="AB173">
        <f t="shared" si="43"/>
        <v>1E-3</v>
      </c>
      <c r="AC173">
        <f t="shared" si="44"/>
        <v>2.2400000000000002</v>
      </c>
      <c r="AD173">
        <f t="shared" si="45"/>
        <v>6.12</v>
      </c>
      <c r="AE173">
        <f t="shared" si="46"/>
        <v>1E-3</v>
      </c>
      <c r="AF173">
        <f t="shared" si="47"/>
        <v>6.12</v>
      </c>
      <c r="AG173" s="56">
        <f t="shared" si="48"/>
        <v>0</v>
      </c>
      <c r="AH173">
        <f t="shared" si="54"/>
        <v>0</v>
      </c>
      <c r="AI173">
        <f t="shared" si="55"/>
        <v>0</v>
      </c>
      <c r="AJ173">
        <f t="shared" si="57"/>
        <v>0</v>
      </c>
      <c r="AK173">
        <f t="shared" si="49"/>
        <v>2</v>
      </c>
      <c r="AL173" t="str">
        <f t="shared" si="56"/>
        <v>INF</v>
      </c>
      <c r="AM173">
        <f t="shared" ca="1" si="50"/>
        <v>2</v>
      </c>
    </row>
    <row r="174" spans="2:39" ht="15" thickBot="1">
      <c r="B174" s="41"/>
      <c r="C174" s="51"/>
      <c r="D174" s="81">
        <f t="shared" si="58"/>
        <v>164</v>
      </c>
      <c r="E174" s="38" t="s">
        <v>52</v>
      </c>
      <c r="F174">
        <v>2.2599999999999998</v>
      </c>
      <c r="G174" s="40" t="s">
        <v>246</v>
      </c>
      <c r="H174">
        <v>6.18</v>
      </c>
      <c r="I174" s="63"/>
      <c r="J174" s="79"/>
      <c r="K174"/>
      <c r="L174" s="53" t="s">
        <v>28</v>
      </c>
      <c r="M174" s="58" t="s">
        <v>21</v>
      </c>
      <c r="V174">
        <f t="shared" si="40"/>
        <v>2</v>
      </c>
      <c r="W174" t="str">
        <f t="shared" si="51"/>
        <v>RAT</v>
      </c>
      <c r="X174">
        <f t="shared" si="41"/>
        <v>5</v>
      </c>
      <c r="Y174" t="str">
        <f t="shared" si="52"/>
        <v>UM</v>
      </c>
      <c r="Z174">
        <f t="shared" si="53"/>
        <v>350</v>
      </c>
      <c r="AA174">
        <f t="shared" si="42"/>
        <v>2.2600000000000002</v>
      </c>
      <c r="AB174">
        <f t="shared" si="43"/>
        <v>1E-3</v>
      </c>
      <c r="AC174">
        <f t="shared" si="44"/>
        <v>2.2599999999999998</v>
      </c>
      <c r="AD174">
        <f t="shared" si="45"/>
        <v>6.18</v>
      </c>
      <c r="AE174">
        <f t="shared" si="46"/>
        <v>1E-3</v>
      </c>
      <c r="AF174">
        <f t="shared" si="47"/>
        <v>6.18</v>
      </c>
      <c r="AG174" s="56">
        <f t="shared" si="48"/>
        <v>0</v>
      </c>
      <c r="AH174">
        <f t="shared" si="54"/>
        <v>0</v>
      </c>
      <c r="AI174">
        <f t="shared" si="55"/>
        <v>0</v>
      </c>
      <c r="AJ174">
        <f t="shared" si="57"/>
        <v>0</v>
      </c>
      <c r="AK174">
        <f t="shared" si="49"/>
        <v>2</v>
      </c>
      <c r="AL174" t="str">
        <f t="shared" si="56"/>
        <v>INF</v>
      </c>
      <c r="AM174">
        <f t="shared" ca="1" si="50"/>
        <v>2</v>
      </c>
    </row>
    <row r="175" spans="2:39" ht="15" thickBot="1">
      <c r="B175" s="41"/>
      <c r="C175" s="51"/>
      <c r="D175" s="81">
        <f t="shared" si="58"/>
        <v>165</v>
      </c>
      <c r="E175" s="38" t="s">
        <v>52</v>
      </c>
      <c r="F175">
        <v>2.29</v>
      </c>
      <c r="G175" s="40" t="s">
        <v>246</v>
      </c>
      <c r="H175">
        <v>6.26</v>
      </c>
      <c r="I175" s="63"/>
      <c r="J175" s="79"/>
      <c r="K175"/>
      <c r="L175" s="53" t="s">
        <v>28</v>
      </c>
      <c r="M175" s="58" t="s">
        <v>21</v>
      </c>
      <c r="V175">
        <f t="shared" si="40"/>
        <v>2</v>
      </c>
      <c r="W175" t="str">
        <f t="shared" si="51"/>
        <v>RAT</v>
      </c>
      <c r="X175">
        <f t="shared" si="41"/>
        <v>5</v>
      </c>
      <c r="Y175" t="str">
        <f t="shared" si="52"/>
        <v>UM</v>
      </c>
      <c r="Z175">
        <f t="shared" si="53"/>
        <v>350</v>
      </c>
      <c r="AA175">
        <f t="shared" si="42"/>
        <v>2.29</v>
      </c>
      <c r="AB175">
        <f t="shared" si="43"/>
        <v>1E-3</v>
      </c>
      <c r="AC175">
        <f t="shared" si="44"/>
        <v>2.29</v>
      </c>
      <c r="AD175">
        <f t="shared" si="45"/>
        <v>6.26</v>
      </c>
      <c r="AE175">
        <f t="shared" si="46"/>
        <v>1E-3</v>
      </c>
      <c r="AF175">
        <f t="shared" si="47"/>
        <v>6.26</v>
      </c>
      <c r="AG175" s="56">
        <f t="shared" si="48"/>
        <v>0</v>
      </c>
      <c r="AH175">
        <f t="shared" si="54"/>
        <v>0</v>
      </c>
      <c r="AI175">
        <f t="shared" si="55"/>
        <v>0</v>
      </c>
      <c r="AJ175">
        <f t="shared" si="57"/>
        <v>0</v>
      </c>
      <c r="AK175">
        <f t="shared" si="49"/>
        <v>2</v>
      </c>
      <c r="AL175" t="str">
        <f t="shared" si="56"/>
        <v>INF</v>
      </c>
      <c r="AM175">
        <f t="shared" ca="1" si="50"/>
        <v>2</v>
      </c>
    </row>
    <row r="176" spans="2:39" ht="15" thickBot="1">
      <c r="B176" s="41"/>
      <c r="C176" s="51"/>
      <c r="D176" s="81">
        <f t="shared" si="58"/>
        <v>166</v>
      </c>
      <c r="E176" s="38" t="s">
        <v>52</v>
      </c>
      <c r="F176">
        <v>2.31</v>
      </c>
      <c r="G176" s="40" t="s">
        <v>246</v>
      </c>
      <c r="H176">
        <v>6.31</v>
      </c>
      <c r="I176" s="63"/>
      <c r="J176" s="79"/>
      <c r="K176"/>
      <c r="L176" s="53" t="s">
        <v>28</v>
      </c>
      <c r="M176" s="58" t="s">
        <v>21</v>
      </c>
      <c r="V176">
        <f t="shared" si="40"/>
        <v>2</v>
      </c>
      <c r="W176" t="str">
        <f t="shared" si="51"/>
        <v>RAT</v>
      </c>
      <c r="X176">
        <f t="shared" si="41"/>
        <v>5</v>
      </c>
      <c r="Y176" t="str">
        <f t="shared" si="52"/>
        <v>UM</v>
      </c>
      <c r="Z176">
        <f t="shared" si="53"/>
        <v>350</v>
      </c>
      <c r="AA176">
        <f t="shared" si="42"/>
        <v>2.31</v>
      </c>
      <c r="AB176">
        <f t="shared" si="43"/>
        <v>1E-3</v>
      </c>
      <c r="AC176">
        <f t="shared" si="44"/>
        <v>2.31</v>
      </c>
      <c r="AD176">
        <f t="shared" si="45"/>
        <v>6.3100000000000005</v>
      </c>
      <c r="AE176">
        <f t="shared" si="46"/>
        <v>1E-3</v>
      </c>
      <c r="AF176">
        <f t="shared" si="47"/>
        <v>6.31</v>
      </c>
      <c r="AG176" s="56">
        <f t="shared" si="48"/>
        <v>0</v>
      </c>
      <c r="AH176">
        <f t="shared" si="54"/>
        <v>0</v>
      </c>
      <c r="AI176">
        <f t="shared" si="55"/>
        <v>0</v>
      </c>
      <c r="AJ176">
        <f t="shared" si="57"/>
        <v>0</v>
      </c>
      <c r="AK176">
        <f t="shared" si="49"/>
        <v>2</v>
      </c>
      <c r="AL176" t="str">
        <f t="shared" si="56"/>
        <v>INF</v>
      </c>
      <c r="AM176">
        <f t="shared" ca="1" si="50"/>
        <v>2</v>
      </c>
    </row>
    <row r="177" spans="2:39" ht="15" thickBot="1">
      <c r="B177" s="41"/>
      <c r="C177" s="51"/>
      <c r="D177" s="81">
        <f t="shared" si="58"/>
        <v>167</v>
      </c>
      <c r="E177" s="38" t="s">
        <v>52</v>
      </c>
      <c r="F177">
        <v>2.33</v>
      </c>
      <c r="G177" s="40" t="s">
        <v>246</v>
      </c>
      <c r="H177">
        <v>6.37</v>
      </c>
      <c r="I177" s="63"/>
      <c r="J177" s="79"/>
      <c r="K177"/>
      <c r="L177" s="53" t="s">
        <v>28</v>
      </c>
      <c r="M177" s="58" t="s">
        <v>21</v>
      </c>
      <c r="V177">
        <f t="shared" si="40"/>
        <v>2</v>
      </c>
      <c r="W177" t="str">
        <f t="shared" si="51"/>
        <v>RAT</v>
      </c>
      <c r="X177">
        <f t="shared" si="41"/>
        <v>5</v>
      </c>
      <c r="Y177" t="str">
        <f t="shared" si="52"/>
        <v>UM</v>
      </c>
      <c r="Z177">
        <f t="shared" si="53"/>
        <v>350</v>
      </c>
      <c r="AA177">
        <f t="shared" si="42"/>
        <v>2.33</v>
      </c>
      <c r="AB177">
        <f t="shared" si="43"/>
        <v>1E-3</v>
      </c>
      <c r="AC177">
        <f t="shared" si="44"/>
        <v>2.33</v>
      </c>
      <c r="AD177">
        <f t="shared" si="45"/>
        <v>6.37</v>
      </c>
      <c r="AE177">
        <f t="shared" si="46"/>
        <v>1E-3</v>
      </c>
      <c r="AF177">
        <f t="shared" si="47"/>
        <v>6.37</v>
      </c>
      <c r="AG177" s="56">
        <f t="shared" si="48"/>
        <v>0</v>
      </c>
      <c r="AH177">
        <f t="shared" si="54"/>
        <v>0</v>
      </c>
      <c r="AI177">
        <f t="shared" si="55"/>
        <v>0</v>
      </c>
      <c r="AJ177">
        <f t="shared" si="57"/>
        <v>0</v>
      </c>
      <c r="AK177">
        <f t="shared" si="49"/>
        <v>2</v>
      </c>
      <c r="AL177" t="str">
        <f t="shared" si="56"/>
        <v>INF</v>
      </c>
      <c r="AM177">
        <f t="shared" ca="1" si="50"/>
        <v>2</v>
      </c>
    </row>
    <row r="178" spans="2:39" ht="15" thickBot="1">
      <c r="B178" s="41"/>
      <c r="C178" s="51"/>
      <c r="D178" s="81">
        <f t="shared" si="58"/>
        <v>168</v>
      </c>
      <c r="E178" s="38" t="s">
        <v>52</v>
      </c>
      <c r="F178">
        <v>2.36</v>
      </c>
      <c r="G178" s="40" t="s">
        <v>246</v>
      </c>
      <c r="H178">
        <v>6.45</v>
      </c>
      <c r="I178" s="63"/>
      <c r="J178" s="79"/>
      <c r="K178"/>
      <c r="L178" s="53" t="s">
        <v>28</v>
      </c>
      <c r="M178" s="58" t="s">
        <v>21</v>
      </c>
      <c r="V178">
        <f t="shared" si="40"/>
        <v>2</v>
      </c>
      <c r="W178" t="str">
        <f t="shared" si="51"/>
        <v>RAT</v>
      </c>
      <c r="X178">
        <f t="shared" si="41"/>
        <v>5</v>
      </c>
      <c r="Y178" t="str">
        <f t="shared" si="52"/>
        <v>UM</v>
      </c>
      <c r="Z178">
        <f t="shared" si="53"/>
        <v>350</v>
      </c>
      <c r="AA178">
        <f t="shared" si="42"/>
        <v>2.36</v>
      </c>
      <c r="AB178">
        <f t="shared" si="43"/>
        <v>1E-3</v>
      </c>
      <c r="AC178">
        <f t="shared" si="44"/>
        <v>2.36</v>
      </c>
      <c r="AD178">
        <f t="shared" si="45"/>
        <v>6.45</v>
      </c>
      <c r="AE178">
        <f t="shared" si="46"/>
        <v>1E-3</v>
      </c>
      <c r="AF178">
        <f t="shared" si="47"/>
        <v>6.45</v>
      </c>
      <c r="AG178" s="56">
        <f t="shared" si="48"/>
        <v>0</v>
      </c>
      <c r="AH178">
        <f t="shared" si="54"/>
        <v>0</v>
      </c>
      <c r="AI178">
        <f t="shared" si="55"/>
        <v>0</v>
      </c>
      <c r="AJ178">
        <f t="shared" si="57"/>
        <v>0</v>
      </c>
      <c r="AK178">
        <f t="shared" si="49"/>
        <v>2</v>
      </c>
      <c r="AL178" t="str">
        <f t="shared" si="56"/>
        <v>INF</v>
      </c>
      <c r="AM178">
        <f t="shared" ca="1" si="50"/>
        <v>2</v>
      </c>
    </row>
    <row r="179" spans="2:39" ht="15" thickBot="1">
      <c r="B179" s="41"/>
      <c r="C179" s="51"/>
      <c r="D179" s="81">
        <f t="shared" si="58"/>
        <v>169</v>
      </c>
      <c r="E179" s="38" t="s">
        <v>52</v>
      </c>
      <c r="F179">
        <v>2.38</v>
      </c>
      <c r="G179" s="40" t="s">
        <v>246</v>
      </c>
      <c r="H179">
        <v>6.51</v>
      </c>
      <c r="I179" s="63"/>
      <c r="J179" s="79"/>
      <c r="K179"/>
      <c r="L179" s="53" t="s">
        <v>28</v>
      </c>
      <c r="M179" s="58" t="s">
        <v>21</v>
      </c>
      <c r="V179">
        <f t="shared" si="40"/>
        <v>2</v>
      </c>
      <c r="W179" t="str">
        <f t="shared" si="51"/>
        <v>RAT</v>
      </c>
      <c r="X179">
        <f t="shared" si="41"/>
        <v>5</v>
      </c>
      <c r="Y179" t="str">
        <f t="shared" si="52"/>
        <v>UM</v>
      </c>
      <c r="Z179">
        <f t="shared" si="53"/>
        <v>350</v>
      </c>
      <c r="AA179">
        <f t="shared" si="42"/>
        <v>2.38</v>
      </c>
      <c r="AB179">
        <f t="shared" si="43"/>
        <v>1E-3</v>
      </c>
      <c r="AC179">
        <f t="shared" si="44"/>
        <v>2.38</v>
      </c>
      <c r="AD179">
        <f t="shared" si="45"/>
        <v>6.51</v>
      </c>
      <c r="AE179">
        <f t="shared" si="46"/>
        <v>1E-3</v>
      </c>
      <c r="AF179">
        <f t="shared" si="47"/>
        <v>6.51</v>
      </c>
      <c r="AG179" s="56">
        <f t="shared" si="48"/>
        <v>0</v>
      </c>
      <c r="AH179">
        <f t="shared" si="54"/>
        <v>0</v>
      </c>
      <c r="AI179">
        <f t="shared" si="55"/>
        <v>0</v>
      </c>
      <c r="AJ179">
        <f t="shared" si="57"/>
        <v>0</v>
      </c>
      <c r="AK179">
        <f t="shared" si="49"/>
        <v>2</v>
      </c>
      <c r="AL179" t="str">
        <f t="shared" si="56"/>
        <v>INF</v>
      </c>
      <c r="AM179">
        <f t="shared" ca="1" si="50"/>
        <v>2</v>
      </c>
    </row>
    <row r="180" spans="2:39" ht="15" thickBot="1">
      <c r="B180" s="41"/>
      <c r="C180" s="51"/>
      <c r="D180" s="81">
        <f t="shared" si="58"/>
        <v>170</v>
      </c>
      <c r="E180" s="38" t="s">
        <v>52</v>
      </c>
      <c r="F180">
        <v>2.4</v>
      </c>
      <c r="G180" s="40" t="s">
        <v>246</v>
      </c>
      <c r="H180">
        <v>6.56</v>
      </c>
      <c r="I180" s="63"/>
      <c r="J180" s="79"/>
      <c r="K180"/>
      <c r="L180" s="53" t="s">
        <v>28</v>
      </c>
      <c r="M180" s="58" t="s">
        <v>21</v>
      </c>
      <c r="V180">
        <f t="shared" ref="V180:V243" si="59">MATCH(E180,Functions,0)</f>
        <v>2</v>
      </c>
      <c r="W180" t="str">
        <f t="shared" si="51"/>
        <v>RAT</v>
      </c>
      <c r="X180">
        <f t="shared" ref="X180:X243" si="60">IF(ISBLANK(G180),1,MATCH(G180,Units,0))</f>
        <v>5</v>
      </c>
      <c r="Y180" t="str">
        <f t="shared" si="52"/>
        <v>UM</v>
      </c>
      <c r="Z180">
        <f t="shared" si="53"/>
        <v>350</v>
      </c>
      <c r="AA180">
        <f t="shared" ref="AA180:AA243" si="61">ROUND(AC180/AB180,0)*AB180</f>
        <v>2.4</v>
      </c>
      <c r="AB180">
        <f t="shared" ref="AB180:AB243" si="62">IF(AC180&gt;1,10^(INT(LOG(AC180))-3),0.001)</f>
        <v>1E-3</v>
      </c>
      <c r="AC180">
        <f t="shared" ref="AC180:AC243" si="63">IF(Z180&lt;phasenum,F180*INDEX(umult,$X180),1)</f>
        <v>2.4</v>
      </c>
      <c r="AD180">
        <f t="shared" ref="AD180:AD243" si="64">IF(AF180="",AF180,IF(AF180&gt;9999,err(),ROUND(AF180/AE180,0)*AE180))</f>
        <v>6.5600000000000005</v>
      </c>
      <c r="AE180">
        <f t="shared" ref="AE180:AE243" si="65">IF(AND(AF180&gt;1,AF180&lt;&gt;""),10^(INT(LOG(AF180))-3),0.001)</f>
        <v>1E-3</v>
      </c>
      <c r="AF180">
        <f t="shared" ref="AF180:AF243" si="66">IF(OR(Z180=rateonly,Z180=rateunits),IF(H180="","",H180),IF(Z180=ratetime,AG180,""))</f>
        <v>6.56</v>
      </c>
      <c r="AG180" s="56">
        <f t="shared" ref="AG180:AG243" si="67">(I180+K180/60)/(IF(ISNUMBER(FIND("hr",G180,3)),60,1))*AC180*(IF(ISNUMBER(FIND("mL",G180)),1000,1)/$AG$7)</f>
        <v>0</v>
      </c>
      <c r="AH180">
        <f t="shared" si="54"/>
        <v>0</v>
      </c>
      <c r="AI180">
        <f t="shared" si="55"/>
        <v>0</v>
      </c>
      <c r="AJ180">
        <f t="shared" si="57"/>
        <v>0</v>
      </c>
      <c r="AK180">
        <f t="shared" ref="AK180:AK243" si="68">MATCH(L180,Direction,0)</f>
        <v>2</v>
      </c>
      <c r="AL180" t="str">
        <f t="shared" si="56"/>
        <v>INF</v>
      </c>
      <c r="AM180">
        <f t="shared" ref="AM180:AM243" ca="1" si="69">IF(INT(Z180/100)=8,INDEX(trgcmd,MATCH(M180,trigger,0)),IF(ISNUMBER(F180),INT(F180*10^AJ180)/10^AJ180,INDIRECT(ADDRESS(MATCH(F180,B:B,0),4))))</f>
        <v>2</v>
      </c>
    </row>
    <row r="181" spans="2:39" ht="15" thickBot="1">
      <c r="B181" s="41"/>
      <c r="C181" s="51"/>
      <c r="D181" s="81">
        <f t="shared" si="58"/>
        <v>171</v>
      </c>
      <c r="E181" s="38" t="s">
        <v>52</v>
      </c>
      <c r="F181">
        <v>2.42</v>
      </c>
      <c r="G181" s="40" t="s">
        <v>246</v>
      </c>
      <c r="H181">
        <v>6.61</v>
      </c>
      <c r="I181" s="63"/>
      <c r="J181" s="79"/>
      <c r="K181"/>
      <c r="L181" s="53" t="s">
        <v>28</v>
      </c>
      <c r="M181" s="58" t="s">
        <v>21</v>
      </c>
      <c r="V181">
        <f t="shared" si="59"/>
        <v>2</v>
      </c>
      <c r="W181" t="str">
        <f t="shared" si="51"/>
        <v>RAT</v>
      </c>
      <c r="X181">
        <f t="shared" si="60"/>
        <v>5</v>
      </c>
      <c r="Y181" t="str">
        <f t="shared" si="52"/>
        <v>UM</v>
      </c>
      <c r="Z181">
        <f t="shared" si="53"/>
        <v>350</v>
      </c>
      <c r="AA181">
        <f t="shared" si="61"/>
        <v>2.42</v>
      </c>
      <c r="AB181">
        <f t="shared" si="62"/>
        <v>1E-3</v>
      </c>
      <c r="AC181">
        <f t="shared" si="63"/>
        <v>2.42</v>
      </c>
      <c r="AD181">
        <f t="shared" si="64"/>
        <v>6.61</v>
      </c>
      <c r="AE181">
        <f t="shared" si="65"/>
        <v>1E-3</v>
      </c>
      <c r="AF181">
        <f t="shared" si="66"/>
        <v>6.61</v>
      </c>
      <c r="AG181" s="56">
        <f t="shared" si="67"/>
        <v>0</v>
      </c>
      <c r="AH181">
        <f t="shared" si="54"/>
        <v>0</v>
      </c>
      <c r="AI181">
        <f t="shared" si="55"/>
        <v>0</v>
      </c>
      <c r="AJ181">
        <f t="shared" si="57"/>
        <v>0</v>
      </c>
      <c r="AK181">
        <f t="shared" si="68"/>
        <v>2</v>
      </c>
      <c r="AL181" t="str">
        <f t="shared" si="56"/>
        <v>INF</v>
      </c>
      <c r="AM181">
        <f t="shared" ca="1" si="69"/>
        <v>2</v>
      </c>
    </row>
    <row r="182" spans="2:39" ht="15" thickBot="1">
      <c r="B182" s="41"/>
      <c r="C182" s="51"/>
      <c r="D182" s="81">
        <f t="shared" si="58"/>
        <v>172</v>
      </c>
      <c r="E182" s="38" t="s">
        <v>52</v>
      </c>
      <c r="F182">
        <v>2.4500000000000002</v>
      </c>
      <c r="G182" s="40" t="s">
        <v>246</v>
      </c>
      <c r="H182">
        <v>6.7</v>
      </c>
      <c r="I182" s="63"/>
      <c r="J182" s="79"/>
      <c r="K182"/>
      <c r="L182" s="53" t="s">
        <v>28</v>
      </c>
      <c r="M182" s="58" t="s">
        <v>21</v>
      </c>
      <c r="V182">
        <f t="shared" si="59"/>
        <v>2</v>
      </c>
      <c r="W182" t="str">
        <f t="shared" si="51"/>
        <v>RAT</v>
      </c>
      <c r="X182">
        <f t="shared" si="60"/>
        <v>5</v>
      </c>
      <c r="Y182" t="str">
        <f t="shared" si="52"/>
        <v>UM</v>
      </c>
      <c r="Z182">
        <f t="shared" si="53"/>
        <v>350</v>
      </c>
      <c r="AA182">
        <f t="shared" si="61"/>
        <v>2.4500000000000002</v>
      </c>
      <c r="AB182">
        <f t="shared" si="62"/>
        <v>1E-3</v>
      </c>
      <c r="AC182">
        <f t="shared" si="63"/>
        <v>2.4500000000000002</v>
      </c>
      <c r="AD182">
        <f t="shared" si="64"/>
        <v>6.7</v>
      </c>
      <c r="AE182">
        <f t="shared" si="65"/>
        <v>1E-3</v>
      </c>
      <c r="AF182">
        <f t="shared" si="66"/>
        <v>6.7</v>
      </c>
      <c r="AG182" s="56">
        <f t="shared" si="67"/>
        <v>0</v>
      </c>
      <c r="AH182">
        <f t="shared" si="54"/>
        <v>0</v>
      </c>
      <c r="AI182">
        <f t="shared" si="55"/>
        <v>0</v>
      </c>
      <c r="AJ182">
        <f t="shared" si="57"/>
        <v>0</v>
      </c>
      <c r="AK182">
        <f t="shared" si="68"/>
        <v>2</v>
      </c>
      <c r="AL182" t="str">
        <f t="shared" si="56"/>
        <v>INF</v>
      </c>
      <c r="AM182">
        <f t="shared" ca="1" si="69"/>
        <v>2</v>
      </c>
    </row>
    <row r="183" spans="2:39" ht="15" thickBot="1">
      <c r="B183" s="41"/>
      <c r="C183" s="51"/>
      <c r="D183" s="81">
        <f t="shared" si="58"/>
        <v>173</v>
      </c>
      <c r="E183" s="38" t="s">
        <v>52</v>
      </c>
      <c r="F183">
        <v>2.4700000000000002</v>
      </c>
      <c r="G183" s="40" t="s">
        <v>246</v>
      </c>
      <c r="H183">
        <v>6.75</v>
      </c>
      <c r="I183" s="63"/>
      <c r="J183" s="79"/>
      <c r="K183"/>
      <c r="L183" s="53" t="s">
        <v>28</v>
      </c>
      <c r="M183" s="58" t="s">
        <v>21</v>
      </c>
      <c r="V183">
        <f t="shared" si="59"/>
        <v>2</v>
      </c>
      <c r="W183" t="str">
        <f t="shared" si="51"/>
        <v>RAT</v>
      </c>
      <c r="X183">
        <f t="shared" si="60"/>
        <v>5</v>
      </c>
      <c r="Y183" t="str">
        <f t="shared" si="52"/>
        <v>UM</v>
      </c>
      <c r="Z183">
        <f t="shared" si="53"/>
        <v>350</v>
      </c>
      <c r="AA183">
        <f t="shared" si="61"/>
        <v>2.4700000000000002</v>
      </c>
      <c r="AB183">
        <f t="shared" si="62"/>
        <v>1E-3</v>
      </c>
      <c r="AC183">
        <f t="shared" si="63"/>
        <v>2.4700000000000002</v>
      </c>
      <c r="AD183">
        <f t="shared" si="64"/>
        <v>6.75</v>
      </c>
      <c r="AE183">
        <f t="shared" si="65"/>
        <v>1E-3</v>
      </c>
      <c r="AF183">
        <f t="shared" si="66"/>
        <v>6.75</v>
      </c>
      <c r="AG183" s="56">
        <f t="shared" si="67"/>
        <v>0</v>
      </c>
      <c r="AH183">
        <f t="shared" si="54"/>
        <v>0</v>
      </c>
      <c r="AI183">
        <f t="shared" si="55"/>
        <v>0</v>
      </c>
      <c r="AJ183">
        <f t="shared" si="57"/>
        <v>0</v>
      </c>
      <c r="AK183">
        <f t="shared" si="68"/>
        <v>2</v>
      </c>
      <c r="AL183" t="str">
        <f t="shared" si="56"/>
        <v>INF</v>
      </c>
      <c r="AM183">
        <f t="shared" ca="1" si="69"/>
        <v>2</v>
      </c>
    </row>
    <row r="184" spans="2:39" ht="15" thickBot="1">
      <c r="B184" s="41"/>
      <c r="C184" s="51"/>
      <c r="D184" s="81">
        <f t="shared" si="58"/>
        <v>174</v>
      </c>
      <c r="E184" s="38" t="s">
        <v>52</v>
      </c>
      <c r="F184">
        <v>2.5</v>
      </c>
      <c r="G184" s="40" t="s">
        <v>246</v>
      </c>
      <c r="H184">
        <v>6.83</v>
      </c>
      <c r="I184" s="63"/>
      <c r="J184" s="79"/>
      <c r="K184"/>
      <c r="L184" s="53" t="s">
        <v>28</v>
      </c>
      <c r="M184" s="58" t="s">
        <v>21</v>
      </c>
      <c r="V184">
        <f t="shared" si="59"/>
        <v>2</v>
      </c>
      <c r="W184" t="str">
        <f t="shared" si="51"/>
        <v>RAT</v>
      </c>
      <c r="X184">
        <f t="shared" si="60"/>
        <v>5</v>
      </c>
      <c r="Y184" t="str">
        <f t="shared" si="52"/>
        <v>UM</v>
      </c>
      <c r="Z184">
        <f t="shared" si="53"/>
        <v>350</v>
      </c>
      <c r="AA184">
        <f t="shared" si="61"/>
        <v>2.5</v>
      </c>
      <c r="AB184">
        <f t="shared" si="62"/>
        <v>1E-3</v>
      </c>
      <c r="AC184">
        <f t="shared" si="63"/>
        <v>2.5</v>
      </c>
      <c r="AD184">
        <f t="shared" si="64"/>
        <v>6.83</v>
      </c>
      <c r="AE184">
        <f t="shared" si="65"/>
        <v>1E-3</v>
      </c>
      <c r="AF184">
        <f t="shared" si="66"/>
        <v>6.83</v>
      </c>
      <c r="AG184" s="56">
        <f t="shared" si="67"/>
        <v>0</v>
      </c>
      <c r="AH184">
        <f t="shared" si="54"/>
        <v>0</v>
      </c>
      <c r="AI184">
        <f t="shared" si="55"/>
        <v>0</v>
      </c>
      <c r="AJ184">
        <f t="shared" si="57"/>
        <v>0</v>
      </c>
      <c r="AK184">
        <f t="shared" si="68"/>
        <v>2</v>
      </c>
      <c r="AL184" t="str">
        <f t="shared" si="56"/>
        <v>INF</v>
      </c>
      <c r="AM184">
        <f t="shared" ca="1" si="69"/>
        <v>2</v>
      </c>
    </row>
    <row r="185" spans="2:39" ht="15" thickBot="1">
      <c r="B185" s="41"/>
      <c r="C185" s="51"/>
      <c r="D185" s="81">
        <f t="shared" si="58"/>
        <v>175</v>
      </c>
      <c r="E185" s="38" t="s">
        <v>52</v>
      </c>
      <c r="F185">
        <v>2.52</v>
      </c>
      <c r="G185" s="40" t="s">
        <v>246</v>
      </c>
      <c r="H185">
        <v>6.89</v>
      </c>
      <c r="I185" s="63"/>
      <c r="J185" s="79"/>
      <c r="K185"/>
      <c r="L185" s="53" t="s">
        <v>28</v>
      </c>
      <c r="M185" s="58" t="s">
        <v>21</v>
      </c>
      <c r="V185">
        <f t="shared" si="59"/>
        <v>2</v>
      </c>
      <c r="W185" t="str">
        <f t="shared" si="51"/>
        <v>RAT</v>
      </c>
      <c r="X185">
        <f t="shared" si="60"/>
        <v>5</v>
      </c>
      <c r="Y185" t="str">
        <f t="shared" si="52"/>
        <v>UM</v>
      </c>
      <c r="Z185">
        <f t="shared" si="53"/>
        <v>350</v>
      </c>
      <c r="AA185">
        <f t="shared" si="61"/>
        <v>2.52</v>
      </c>
      <c r="AB185">
        <f t="shared" si="62"/>
        <v>1E-3</v>
      </c>
      <c r="AC185">
        <f t="shared" si="63"/>
        <v>2.52</v>
      </c>
      <c r="AD185">
        <f t="shared" si="64"/>
        <v>6.8900000000000006</v>
      </c>
      <c r="AE185">
        <f t="shared" si="65"/>
        <v>1E-3</v>
      </c>
      <c r="AF185">
        <f t="shared" si="66"/>
        <v>6.89</v>
      </c>
      <c r="AG185" s="56">
        <f t="shared" si="67"/>
        <v>0</v>
      </c>
      <c r="AH185">
        <f t="shared" si="54"/>
        <v>0</v>
      </c>
      <c r="AI185">
        <f t="shared" si="55"/>
        <v>0</v>
      </c>
      <c r="AJ185">
        <f t="shared" si="57"/>
        <v>0</v>
      </c>
      <c r="AK185">
        <f t="shared" si="68"/>
        <v>2</v>
      </c>
      <c r="AL185" t="str">
        <f t="shared" si="56"/>
        <v>INF</v>
      </c>
      <c r="AM185">
        <f t="shared" ca="1" si="69"/>
        <v>2</v>
      </c>
    </row>
    <row r="186" spans="2:39" ht="15" thickBot="1">
      <c r="B186" s="41"/>
      <c r="C186" s="51"/>
      <c r="D186" s="81">
        <f t="shared" si="58"/>
        <v>176</v>
      </c>
      <c r="E186" s="38" t="s">
        <v>52</v>
      </c>
      <c r="F186">
        <v>2.54</v>
      </c>
      <c r="G186" s="40" t="s">
        <v>246</v>
      </c>
      <c r="H186">
        <v>6.94</v>
      </c>
      <c r="I186" s="63"/>
      <c r="J186" s="79"/>
      <c r="K186"/>
      <c r="L186" s="53" t="s">
        <v>28</v>
      </c>
      <c r="M186" s="58" t="s">
        <v>21</v>
      </c>
      <c r="V186">
        <f t="shared" si="59"/>
        <v>2</v>
      </c>
      <c r="W186" t="str">
        <f t="shared" si="51"/>
        <v>RAT</v>
      </c>
      <c r="X186">
        <f t="shared" si="60"/>
        <v>5</v>
      </c>
      <c r="Y186" t="str">
        <f t="shared" si="52"/>
        <v>UM</v>
      </c>
      <c r="Z186">
        <f t="shared" si="53"/>
        <v>350</v>
      </c>
      <c r="AA186">
        <f t="shared" si="61"/>
        <v>2.54</v>
      </c>
      <c r="AB186">
        <f t="shared" si="62"/>
        <v>1E-3</v>
      </c>
      <c r="AC186">
        <f t="shared" si="63"/>
        <v>2.54</v>
      </c>
      <c r="AD186">
        <f t="shared" si="64"/>
        <v>6.94</v>
      </c>
      <c r="AE186">
        <f t="shared" si="65"/>
        <v>1E-3</v>
      </c>
      <c r="AF186">
        <f t="shared" si="66"/>
        <v>6.94</v>
      </c>
      <c r="AG186" s="56">
        <f t="shared" si="67"/>
        <v>0</v>
      </c>
      <c r="AH186">
        <f t="shared" si="54"/>
        <v>0</v>
      </c>
      <c r="AI186">
        <f t="shared" si="55"/>
        <v>0</v>
      </c>
      <c r="AJ186">
        <f t="shared" si="57"/>
        <v>0</v>
      </c>
      <c r="AK186">
        <f t="shared" si="68"/>
        <v>2</v>
      </c>
      <c r="AL186" t="str">
        <f t="shared" si="56"/>
        <v>INF</v>
      </c>
      <c r="AM186">
        <f t="shared" ca="1" si="69"/>
        <v>2</v>
      </c>
    </row>
    <row r="187" spans="2:39" ht="15" thickBot="1">
      <c r="B187" s="41"/>
      <c r="C187" s="51"/>
      <c r="D187" s="81">
        <f t="shared" si="58"/>
        <v>177</v>
      </c>
      <c r="E187" s="38" t="s">
        <v>52</v>
      </c>
      <c r="F187">
        <v>2.57</v>
      </c>
      <c r="G187" s="40" t="s">
        <v>246</v>
      </c>
      <c r="H187">
        <v>7.02</v>
      </c>
      <c r="I187" s="63"/>
      <c r="J187" s="79"/>
      <c r="K187"/>
      <c r="L187" s="53" t="s">
        <v>28</v>
      </c>
      <c r="M187" s="58" t="s">
        <v>21</v>
      </c>
      <c r="V187">
        <f t="shared" si="59"/>
        <v>2</v>
      </c>
      <c r="W187" t="str">
        <f t="shared" si="51"/>
        <v>RAT</v>
      </c>
      <c r="X187">
        <f t="shared" si="60"/>
        <v>5</v>
      </c>
      <c r="Y187" t="str">
        <f t="shared" si="52"/>
        <v>UM</v>
      </c>
      <c r="Z187">
        <f t="shared" si="53"/>
        <v>350</v>
      </c>
      <c r="AA187">
        <f t="shared" si="61"/>
        <v>2.57</v>
      </c>
      <c r="AB187">
        <f t="shared" si="62"/>
        <v>1E-3</v>
      </c>
      <c r="AC187">
        <f t="shared" si="63"/>
        <v>2.57</v>
      </c>
      <c r="AD187">
        <f t="shared" si="64"/>
        <v>7.0200000000000005</v>
      </c>
      <c r="AE187">
        <f t="shared" si="65"/>
        <v>1E-3</v>
      </c>
      <c r="AF187">
        <f t="shared" si="66"/>
        <v>7.02</v>
      </c>
      <c r="AG187" s="56">
        <f t="shared" si="67"/>
        <v>0</v>
      </c>
      <c r="AH187">
        <f t="shared" si="54"/>
        <v>0</v>
      </c>
      <c r="AI187">
        <f t="shared" si="55"/>
        <v>0</v>
      </c>
      <c r="AJ187">
        <f t="shared" si="57"/>
        <v>0</v>
      </c>
      <c r="AK187">
        <f t="shared" si="68"/>
        <v>2</v>
      </c>
      <c r="AL187" t="str">
        <f t="shared" si="56"/>
        <v>INF</v>
      </c>
      <c r="AM187">
        <f t="shared" ca="1" si="69"/>
        <v>2</v>
      </c>
    </row>
    <row r="188" spans="2:39" ht="15" thickBot="1">
      <c r="B188" s="41"/>
      <c r="C188" s="51"/>
      <c r="D188" s="81">
        <f t="shared" si="58"/>
        <v>178</v>
      </c>
      <c r="E188" s="38" t="s">
        <v>52</v>
      </c>
      <c r="F188">
        <v>2.59</v>
      </c>
      <c r="G188" s="40" t="s">
        <v>246</v>
      </c>
      <c r="H188">
        <v>7.08</v>
      </c>
      <c r="I188" s="63"/>
      <c r="J188" s="79"/>
      <c r="K188"/>
      <c r="L188" s="53" t="s">
        <v>28</v>
      </c>
      <c r="M188" s="58" t="s">
        <v>21</v>
      </c>
      <c r="V188">
        <f t="shared" si="59"/>
        <v>2</v>
      </c>
      <c r="W188" t="str">
        <f t="shared" si="51"/>
        <v>RAT</v>
      </c>
      <c r="X188">
        <f t="shared" si="60"/>
        <v>5</v>
      </c>
      <c r="Y188" t="str">
        <f t="shared" si="52"/>
        <v>UM</v>
      </c>
      <c r="Z188">
        <f t="shared" si="53"/>
        <v>350</v>
      </c>
      <c r="AA188">
        <f t="shared" si="61"/>
        <v>2.59</v>
      </c>
      <c r="AB188">
        <f t="shared" si="62"/>
        <v>1E-3</v>
      </c>
      <c r="AC188">
        <f t="shared" si="63"/>
        <v>2.59</v>
      </c>
      <c r="AD188">
        <f t="shared" si="64"/>
        <v>7.08</v>
      </c>
      <c r="AE188">
        <f t="shared" si="65"/>
        <v>1E-3</v>
      </c>
      <c r="AF188">
        <f t="shared" si="66"/>
        <v>7.08</v>
      </c>
      <c r="AG188" s="56">
        <f t="shared" si="67"/>
        <v>0</v>
      </c>
      <c r="AH188">
        <f t="shared" si="54"/>
        <v>0</v>
      </c>
      <c r="AI188">
        <f t="shared" si="55"/>
        <v>0</v>
      </c>
      <c r="AJ188">
        <f t="shared" si="57"/>
        <v>0</v>
      </c>
      <c r="AK188">
        <f t="shared" si="68"/>
        <v>2</v>
      </c>
      <c r="AL188" t="str">
        <f t="shared" si="56"/>
        <v>INF</v>
      </c>
      <c r="AM188">
        <f t="shared" ca="1" si="69"/>
        <v>2</v>
      </c>
    </row>
    <row r="189" spans="2:39" ht="15" thickBot="1">
      <c r="B189" s="41"/>
      <c r="C189" s="51"/>
      <c r="D189" s="81">
        <f t="shared" si="58"/>
        <v>179</v>
      </c>
      <c r="E189" s="38" t="s">
        <v>52</v>
      </c>
      <c r="F189">
        <v>2.62</v>
      </c>
      <c r="G189" s="40" t="s">
        <v>246</v>
      </c>
      <c r="H189">
        <v>7.16</v>
      </c>
      <c r="I189" s="63"/>
      <c r="J189" s="79"/>
      <c r="K189"/>
      <c r="L189" s="53" t="s">
        <v>28</v>
      </c>
      <c r="M189" s="58" t="s">
        <v>21</v>
      </c>
      <c r="V189">
        <f t="shared" si="59"/>
        <v>2</v>
      </c>
      <c r="W189" t="str">
        <f t="shared" si="51"/>
        <v>RAT</v>
      </c>
      <c r="X189">
        <f t="shared" si="60"/>
        <v>5</v>
      </c>
      <c r="Y189" t="str">
        <f t="shared" si="52"/>
        <v>UM</v>
      </c>
      <c r="Z189">
        <f t="shared" si="53"/>
        <v>350</v>
      </c>
      <c r="AA189">
        <f t="shared" si="61"/>
        <v>2.62</v>
      </c>
      <c r="AB189">
        <f t="shared" si="62"/>
        <v>1E-3</v>
      </c>
      <c r="AC189">
        <f t="shared" si="63"/>
        <v>2.62</v>
      </c>
      <c r="AD189">
        <f t="shared" si="64"/>
        <v>7.16</v>
      </c>
      <c r="AE189">
        <f t="shared" si="65"/>
        <v>1E-3</v>
      </c>
      <c r="AF189">
        <f t="shared" si="66"/>
        <v>7.16</v>
      </c>
      <c r="AG189" s="56">
        <f t="shared" si="67"/>
        <v>0</v>
      </c>
      <c r="AH189">
        <f t="shared" si="54"/>
        <v>0</v>
      </c>
      <c r="AI189">
        <f t="shared" si="55"/>
        <v>0</v>
      </c>
      <c r="AJ189">
        <f t="shared" si="57"/>
        <v>0</v>
      </c>
      <c r="AK189">
        <f t="shared" si="68"/>
        <v>2</v>
      </c>
      <c r="AL189" t="str">
        <f t="shared" si="56"/>
        <v>INF</v>
      </c>
      <c r="AM189">
        <f t="shared" ca="1" si="69"/>
        <v>2</v>
      </c>
    </row>
    <row r="190" spans="2:39" ht="15" thickBot="1">
      <c r="B190" s="41"/>
      <c r="C190" s="51"/>
      <c r="D190" s="81">
        <f t="shared" si="58"/>
        <v>180</v>
      </c>
      <c r="E190" s="38" t="s">
        <v>52</v>
      </c>
      <c r="F190">
        <v>2.64</v>
      </c>
      <c r="G190" s="40" t="s">
        <v>246</v>
      </c>
      <c r="H190">
        <v>7.22</v>
      </c>
      <c r="I190" s="63"/>
      <c r="J190" s="79"/>
      <c r="K190"/>
      <c r="L190" s="53" t="s">
        <v>28</v>
      </c>
      <c r="M190" s="58" t="s">
        <v>21</v>
      </c>
      <c r="V190">
        <f t="shared" si="59"/>
        <v>2</v>
      </c>
      <c r="W190" t="str">
        <f t="shared" si="51"/>
        <v>RAT</v>
      </c>
      <c r="X190">
        <f t="shared" si="60"/>
        <v>5</v>
      </c>
      <c r="Y190" t="str">
        <f t="shared" si="52"/>
        <v>UM</v>
      </c>
      <c r="Z190">
        <f t="shared" si="53"/>
        <v>350</v>
      </c>
      <c r="AA190">
        <f t="shared" si="61"/>
        <v>2.64</v>
      </c>
      <c r="AB190">
        <f t="shared" si="62"/>
        <v>1E-3</v>
      </c>
      <c r="AC190">
        <f t="shared" si="63"/>
        <v>2.64</v>
      </c>
      <c r="AD190">
        <f t="shared" si="64"/>
        <v>7.22</v>
      </c>
      <c r="AE190">
        <f t="shared" si="65"/>
        <v>1E-3</v>
      </c>
      <c r="AF190">
        <f t="shared" si="66"/>
        <v>7.22</v>
      </c>
      <c r="AG190" s="56">
        <f t="shared" si="67"/>
        <v>0</v>
      </c>
      <c r="AH190">
        <f t="shared" si="54"/>
        <v>0</v>
      </c>
      <c r="AI190">
        <f t="shared" si="55"/>
        <v>0</v>
      </c>
      <c r="AJ190">
        <f t="shared" si="57"/>
        <v>0</v>
      </c>
      <c r="AK190">
        <f t="shared" si="68"/>
        <v>2</v>
      </c>
      <c r="AL190" t="str">
        <f t="shared" si="56"/>
        <v>INF</v>
      </c>
      <c r="AM190">
        <f t="shared" ca="1" si="69"/>
        <v>2</v>
      </c>
    </row>
    <row r="191" spans="2:39" ht="15" thickBot="1">
      <c r="B191" s="41"/>
      <c r="C191" s="51"/>
      <c r="D191" s="81">
        <f t="shared" si="58"/>
        <v>181</v>
      </c>
      <c r="E191" s="38" t="s">
        <v>52</v>
      </c>
      <c r="F191">
        <v>2.67</v>
      </c>
      <c r="G191" s="40" t="s">
        <v>246</v>
      </c>
      <c r="H191">
        <v>7.3</v>
      </c>
      <c r="I191" s="63"/>
      <c r="J191" s="79"/>
      <c r="K191"/>
      <c r="L191" s="53" t="s">
        <v>28</v>
      </c>
      <c r="M191" s="58" t="s">
        <v>21</v>
      </c>
      <c r="V191">
        <f t="shared" si="59"/>
        <v>2</v>
      </c>
      <c r="W191" t="str">
        <f t="shared" si="51"/>
        <v>RAT</v>
      </c>
      <c r="X191">
        <f t="shared" si="60"/>
        <v>5</v>
      </c>
      <c r="Y191" t="str">
        <f t="shared" si="52"/>
        <v>UM</v>
      </c>
      <c r="Z191">
        <f t="shared" si="53"/>
        <v>350</v>
      </c>
      <c r="AA191">
        <f t="shared" si="61"/>
        <v>2.67</v>
      </c>
      <c r="AB191">
        <f t="shared" si="62"/>
        <v>1E-3</v>
      </c>
      <c r="AC191">
        <f t="shared" si="63"/>
        <v>2.67</v>
      </c>
      <c r="AD191">
        <f t="shared" si="64"/>
        <v>7.3</v>
      </c>
      <c r="AE191">
        <f t="shared" si="65"/>
        <v>1E-3</v>
      </c>
      <c r="AF191">
        <f t="shared" si="66"/>
        <v>7.3</v>
      </c>
      <c r="AG191" s="56">
        <f t="shared" si="67"/>
        <v>0</v>
      </c>
      <c r="AH191">
        <f t="shared" si="54"/>
        <v>0</v>
      </c>
      <c r="AI191">
        <f t="shared" si="55"/>
        <v>0</v>
      </c>
      <c r="AJ191">
        <f t="shared" si="57"/>
        <v>0</v>
      </c>
      <c r="AK191">
        <f t="shared" si="68"/>
        <v>2</v>
      </c>
      <c r="AL191" t="str">
        <f t="shared" si="56"/>
        <v>INF</v>
      </c>
      <c r="AM191">
        <f t="shared" ca="1" si="69"/>
        <v>2</v>
      </c>
    </row>
    <row r="192" spans="2:39" ht="15" thickBot="1">
      <c r="B192" s="41"/>
      <c r="C192" s="51"/>
      <c r="D192" s="81">
        <f t="shared" si="58"/>
        <v>182</v>
      </c>
      <c r="E192" s="38" t="s">
        <v>52</v>
      </c>
      <c r="F192">
        <v>2.69</v>
      </c>
      <c r="G192" s="40" t="s">
        <v>246</v>
      </c>
      <c r="H192">
        <v>7.35</v>
      </c>
      <c r="I192" s="63"/>
      <c r="J192" s="79"/>
      <c r="K192"/>
      <c r="L192" s="53" t="s">
        <v>28</v>
      </c>
      <c r="M192" s="58" t="s">
        <v>21</v>
      </c>
      <c r="V192">
        <f t="shared" si="59"/>
        <v>2</v>
      </c>
      <c r="W192" t="str">
        <f t="shared" si="51"/>
        <v>RAT</v>
      </c>
      <c r="X192">
        <f t="shared" si="60"/>
        <v>5</v>
      </c>
      <c r="Y192" t="str">
        <f t="shared" si="52"/>
        <v>UM</v>
      </c>
      <c r="Z192">
        <f t="shared" si="53"/>
        <v>350</v>
      </c>
      <c r="AA192">
        <f t="shared" si="61"/>
        <v>2.69</v>
      </c>
      <c r="AB192">
        <f t="shared" si="62"/>
        <v>1E-3</v>
      </c>
      <c r="AC192">
        <f t="shared" si="63"/>
        <v>2.69</v>
      </c>
      <c r="AD192">
        <f t="shared" si="64"/>
        <v>7.3500000000000005</v>
      </c>
      <c r="AE192">
        <f t="shared" si="65"/>
        <v>1E-3</v>
      </c>
      <c r="AF192">
        <f t="shared" si="66"/>
        <v>7.35</v>
      </c>
      <c r="AG192" s="56">
        <f t="shared" si="67"/>
        <v>0</v>
      </c>
      <c r="AH192">
        <f t="shared" si="54"/>
        <v>0</v>
      </c>
      <c r="AI192">
        <f t="shared" si="55"/>
        <v>0</v>
      </c>
      <c r="AJ192">
        <f t="shared" si="57"/>
        <v>0</v>
      </c>
      <c r="AK192">
        <f t="shared" si="68"/>
        <v>2</v>
      </c>
      <c r="AL192" t="str">
        <f t="shared" si="56"/>
        <v>INF</v>
      </c>
      <c r="AM192">
        <f t="shared" ca="1" si="69"/>
        <v>2</v>
      </c>
    </row>
    <row r="193" spans="2:39" ht="15" thickBot="1">
      <c r="B193" s="41"/>
      <c r="C193" s="51"/>
      <c r="D193" s="81">
        <f t="shared" si="58"/>
        <v>183</v>
      </c>
      <c r="E193" s="38" t="s">
        <v>52</v>
      </c>
      <c r="F193">
        <v>2.72</v>
      </c>
      <c r="G193" s="40" t="s">
        <v>246</v>
      </c>
      <c r="H193">
        <v>7.43</v>
      </c>
      <c r="I193" s="63"/>
      <c r="J193" s="79"/>
      <c r="K193"/>
      <c r="L193" s="53" t="s">
        <v>28</v>
      </c>
      <c r="M193" s="58" t="s">
        <v>21</v>
      </c>
      <c r="V193">
        <f t="shared" si="59"/>
        <v>2</v>
      </c>
      <c r="W193" t="str">
        <f t="shared" si="51"/>
        <v>RAT</v>
      </c>
      <c r="X193">
        <f t="shared" si="60"/>
        <v>5</v>
      </c>
      <c r="Y193" t="str">
        <f t="shared" si="52"/>
        <v>UM</v>
      </c>
      <c r="Z193">
        <f t="shared" si="53"/>
        <v>350</v>
      </c>
      <c r="AA193">
        <f t="shared" si="61"/>
        <v>2.72</v>
      </c>
      <c r="AB193">
        <f t="shared" si="62"/>
        <v>1E-3</v>
      </c>
      <c r="AC193">
        <f t="shared" si="63"/>
        <v>2.72</v>
      </c>
      <c r="AD193">
        <f t="shared" si="64"/>
        <v>7.43</v>
      </c>
      <c r="AE193">
        <f t="shared" si="65"/>
        <v>1E-3</v>
      </c>
      <c r="AF193">
        <f t="shared" si="66"/>
        <v>7.43</v>
      </c>
      <c r="AG193" s="56">
        <f t="shared" si="67"/>
        <v>0</v>
      </c>
      <c r="AH193">
        <f t="shared" si="54"/>
        <v>0</v>
      </c>
      <c r="AI193">
        <f t="shared" si="55"/>
        <v>0</v>
      </c>
      <c r="AJ193">
        <f t="shared" si="57"/>
        <v>0</v>
      </c>
      <c r="AK193">
        <f t="shared" si="68"/>
        <v>2</v>
      </c>
      <c r="AL193" t="str">
        <f t="shared" si="56"/>
        <v>INF</v>
      </c>
      <c r="AM193">
        <f t="shared" ca="1" si="69"/>
        <v>2</v>
      </c>
    </row>
    <row r="194" spans="2:39" ht="15" thickBot="1">
      <c r="B194" s="41"/>
      <c r="C194" s="51"/>
      <c r="D194" s="81">
        <f t="shared" si="58"/>
        <v>184</v>
      </c>
      <c r="E194" s="38" t="s">
        <v>52</v>
      </c>
      <c r="F194">
        <v>2.75</v>
      </c>
      <c r="G194" s="40" t="s">
        <v>246</v>
      </c>
      <c r="H194">
        <v>7.52</v>
      </c>
      <c r="I194" s="63"/>
      <c r="J194" s="79"/>
      <c r="K194"/>
      <c r="L194" s="53" t="s">
        <v>28</v>
      </c>
      <c r="M194" s="58" t="s">
        <v>21</v>
      </c>
      <c r="V194">
        <f t="shared" si="59"/>
        <v>2</v>
      </c>
      <c r="W194" t="str">
        <f t="shared" si="51"/>
        <v>RAT</v>
      </c>
      <c r="X194">
        <f t="shared" si="60"/>
        <v>5</v>
      </c>
      <c r="Y194" t="str">
        <f t="shared" si="52"/>
        <v>UM</v>
      </c>
      <c r="Z194">
        <f t="shared" si="53"/>
        <v>350</v>
      </c>
      <c r="AA194">
        <f t="shared" si="61"/>
        <v>2.75</v>
      </c>
      <c r="AB194">
        <f t="shared" si="62"/>
        <v>1E-3</v>
      </c>
      <c r="AC194">
        <f t="shared" si="63"/>
        <v>2.75</v>
      </c>
      <c r="AD194">
        <f t="shared" si="64"/>
        <v>7.5200000000000005</v>
      </c>
      <c r="AE194">
        <f t="shared" si="65"/>
        <v>1E-3</v>
      </c>
      <c r="AF194">
        <f t="shared" si="66"/>
        <v>7.52</v>
      </c>
      <c r="AG194" s="56">
        <f t="shared" si="67"/>
        <v>0</v>
      </c>
      <c r="AH194">
        <f t="shared" si="54"/>
        <v>0</v>
      </c>
      <c r="AI194">
        <f t="shared" si="55"/>
        <v>0</v>
      </c>
      <c r="AJ194">
        <f t="shared" si="57"/>
        <v>0</v>
      </c>
      <c r="AK194">
        <f t="shared" si="68"/>
        <v>2</v>
      </c>
      <c r="AL194" t="str">
        <f t="shared" si="56"/>
        <v>INF</v>
      </c>
      <c r="AM194">
        <f t="shared" ca="1" si="69"/>
        <v>2</v>
      </c>
    </row>
    <row r="195" spans="2:39" ht="15" thickBot="1">
      <c r="B195" s="41"/>
      <c r="C195" s="51"/>
      <c r="D195" s="81">
        <f t="shared" si="58"/>
        <v>185</v>
      </c>
      <c r="E195" s="38" t="s">
        <v>52</v>
      </c>
      <c r="F195">
        <v>2.77</v>
      </c>
      <c r="G195" s="40" t="s">
        <v>246</v>
      </c>
      <c r="H195">
        <v>7.57</v>
      </c>
      <c r="I195" s="63"/>
      <c r="J195" s="79"/>
      <c r="K195"/>
      <c r="L195" s="53" t="s">
        <v>28</v>
      </c>
      <c r="M195" s="58" t="s">
        <v>21</v>
      </c>
      <c r="V195">
        <f t="shared" si="59"/>
        <v>2</v>
      </c>
      <c r="W195" t="str">
        <f t="shared" si="51"/>
        <v>RAT</v>
      </c>
      <c r="X195">
        <f t="shared" si="60"/>
        <v>5</v>
      </c>
      <c r="Y195" t="str">
        <f t="shared" si="52"/>
        <v>UM</v>
      </c>
      <c r="Z195">
        <f t="shared" si="53"/>
        <v>350</v>
      </c>
      <c r="AA195">
        <f t="shared" si="61"/>
        <v>2.77</v>
      </c>
      <c r="AB195">
        <f t="shared" si="62"/>
        <v>1E-3</v>
      </c>
      <c r="AC195">
        <f t="shared" si="63"/>
        <v>2.77</v>
      </c>
      <c r="AD195">
        <f t="shared" si="64"/>
        <v>7.57</v>
      </c>
      <c r="AE195">
        <f t="shared" si="65"/>
        <v>1E-3</v>
      </c>
      <c r="AF195">
        <f t="shared" si="66"/>
        <v>7.57</v>
      </c>
      <c r="AG195" s="56">
        <f t="shared" si="67"/>
        <v>0</v>
      </c>
      <c r="AH195">
        <f t="shared" si="54"/>
        <v>0</v>
      </c>
      <c r="AI195">
        <f t="shared" si="55"/>
        <v>0</v>
      </c>
      <c r="AJ195">
        <f t="shared" si="57"/>
        <v>0</v>
      </c>
      <c r="AK195">
        <f t="shared" si="68"/>
        <v>2</v>
      </c>
      <c r="AL195" t="str">
        <f t="shared" si="56"/>
        <v>INF</v>
      </c>
      <c r="AM195">
        <f t="shared" ca="1" si="69"/>
        <v>2</v>
      </c>
    </row>
    <row r="196" spans="2:39" ht="15" thickBot="1">
      <c r="B196" s="41"/>
      <c r="C196" s="51"/>
      <c r="D196" s="81">
        <f t="shared" si="58"/>
        <v>186</v>
      </c>
      <c r="E196" s="38" t="s">
        <v>52</v>
      </c>
      <c r="F196">
        <v>2.8</v>
      </c>
      <c r="G196" s="40" t="s">
        <v>246</v>
      </c>
      <c r="H196">
        <v>7.65</v>
      </c>
      <c r="I196" s="63"/>
      <c r="J196" s="79"/>
      <c r="K196"/>
      <c r="L196" s="53" t="s">
        <v>28</v>
      </c>
      <c r="M196" s="58" t="s">
        <v>21</v>
      </c>
      <c r="V196">
        <f t="shared" si="59"/>
        <v>2</v>
      </c>
      <c r="W196" t="str">
        <f t="shared" si="51"/>
        <v>RAT</v>
      </c>
      <c r="X196">
        <f t="shared" si="60"/>
        <v>5</v>
      </c>
      <c r="Y196" t="str">
        <f t="shared" si="52"/>
        <v>UM</v>
      </c>
      <c r="Z196">
        <f t="shared" si="53"/>
        <v>350</v>
      </c>
      <c r="AA196">
        <f t="shared" si="61"/>
        <v>2.8000000000000003</v>
      </c>
      <c r="AB196">
        <f t="shared" si="62"/>
        <v>1E-3</v>
      </c>
      <c r="AC196">
        <f t="shared" si="63"/>
        <v>2.8</v>
      </c>
      <c r="AD196">
        <f t="shared" si="64"/>
        <v>7.65</v>
      </c>
      <c r="AE196">
        <f t="shared" si="65"/>
        <v>1E-3</v>
      </c>
      <c r="AF196">
        <f t="shared" si="66"/>
        <v>7.65</v>
      </c>
      <c r="AG196" s="56">
        <f t="shared" si="67"/>
        <v>0</v>
      </c>
      <c r="AH196">
        <f t="shared" si="54"/>
        <v>0</v>
      </c>
      <c r="AI196">
        <f t="shared" si="55"/>
        <v>0</v>
      </c>
      <c r="AJ196">
        <f t="shared" si="57"/>
        <v>0</v>
      </c>
      <c r="AK196">
        <f t="shared" si="68"/>
        <v>2</v>
      </c>
      <c r="AL196" t="str">
        <f t="shared" si="56"/>
        <v>INF</v>
      </c>
      <c r="AM196">
        <f t="shared" ca="1" si="69"/>
        <v>2</v>
      </c>
    </row>
    <row r="197" spans="2:39" ht="15" thickBot="1">
      <c r="B197" s="41"/>
      <c r="C197" s="51"/>
      <c r="D197" s="81">
        <f t="shared" si="58"/>
        <v>187</v>
      </c>
      <c r="E197" s="38" t="s">
        <v>52</v>
      </c>
      <c r="F197">
        <v>2.82</v>
      </c>
      <c r="G197" s="40" t="s">
        <v>246</v>
      </c>
      <c r="H197">
        <v>7.71</v>
      </c>
      <c r="I197" s="63"/>
      <c r="J197" s="79"/>
      <c r="K197"/>
      <c r="L197" s="53" t="s">
        <v>28</v>
      </c>
      <c r="M197" s="58" t="s">
        <v>21</v>
      </c>
      <c r="V197">
        <f t="shared" si="59"/>
        <v>2</v>
      </c>
      <c r="W197" t="str">
        <f t="shared" si="51"/>
        <v>RAT</v>
      </c>
      <c r="X197">
        <f t="shared" si="60"/>
        <v>5</v>
      </c>
      <c r="Y197" t="str">
        <f t="shared" si="52"/>
        <v>UM</v>
      </c>
      <c r="Z197">
        <f t="shared" si="53"/>
        <v>350</v>
      </c>
      <c r="AA197">
        <f t="shared" si="61"/>
        <v>2.82</v>
      </c>
      <c r="AB197">
        <f t="shared" si="62"/>
        <v>1E-3</v>
      </c>
      <c r="AC197">
        <f t="shared" si="63"/>
        <v>2.82</v>
      </c>
      <c r="AD197">
        <f t="shared" si="64"/>
        <v>7.71</v>
      </c>
      <c r="AE197">
        <f t="shared" si="65"/>
        <v>1E-3</v>
      </c>
      <c r="AF197">
        <f t="shared" si="66"/>
        <v>7.71</v>
      </c>
      <c r="AG197" s="56">
        <f t="shared" si="67"/>
        <v>0</v>
      </c>
      <c r="AH197">
        <f t="shared" si="54"/>
        <v>0</v>
      </c>
      <c r="AI197">
        <f t="shared" si="55"/>
        <v>0</v>
      </c>
      <c r="AJ197">
        <f t="shared" si="57"/>
        <v>0</v>
      </c>
      <c r="AK197">
        <f t="shared" si="68"/>
        <v>2</v>
      </c>
      <c r="AL197" t="str">
        <f t="shared" si="56"/>
        <v>INF</v>
      </c>
      <c r="AM197">
        <f t="shared" ca="1" si="69"/>
        <v>2</v>
      </c>
    </row>
    <row r="198" spans="2:39" ht="15" thickBot="1">
      <c r="B198" s="41"/>
      <c r="C198" s="51"/>
      <c r="D198" s="81">
        <f t="shared" si="58"/>
        <v>188</v>
      </c>
      <c r="E198" s="38" t="s">
        <v>52</v>
      </c>
      <c r="F198">
        <v>2.85</v>
      </c>
      <c r="G198" s="40" t="s">
        <v>246</v>
      </c>
      <c r="H198">
        <v>7.79</v>
      </c>
      <c r="I198" s="63"/>
      <c r="J198" s="79"/>
      <c r="K198"/>
      <c r="L198" s="53" t="s">
        <v>28</v>
      </c>
      <c r="M198" s="58" t="s">
        <v>21</v>
      </c>
      <c r="V198">
        <f t="shared" si="59"/>
        <v>2</v>
      </c>
      <c r="W198" t="str">
        <f t="shared" si="51"/>
        <v>RAT</v>
      </c>
      <c r="X198">
        <f t="shared" si="60"/>
        <v>5</v>
      </c>
      <c r="Y198" t="str">
        <f t="shared" si="52"/>
        <v>UM</v>
      </c>
      <c r="Z198">
        <f t="shared" si="53"/>
        <v>350</v>
      </c>
      <c r="AA198">
        <f t="shared" si="61"/>
        <v>2.85</v>
      </c>
      <c r="AB198">
        <f t="shared" si="62"/>
        <v>1E-3</v>
      </c>
      <c r="AC198">
        <f t="shared" si="63"/>
        <v>2.85</v>
      </c>
      <c r="AD198">
        <f t="shared" si="64"/>
        <v>7.79</v>
      </c>
      <c r="AE198">
        <f t="shared" si="65"/>
        <v>1E-3</v>
      </c>
      <c r="AF198">
        <f t="shared" si="66"/>
        <v>7.79</v>
      </c>
      <c r="AG198" s="56">
        <f t="shared" si="67"/>
        <v>0</v>
      </c>
      <c r="AH198">
        <f t="shared" si="54"/>
        <v>0</v>
      </c>
      <c r="AI198">
        <f t="shared" si="55"/>
        <v>0</v>
      </c>
      <c r="AJ198">
        <f t="shared" si="57"/>
        <v>0</v>
      </c>
      <c r="AK198">
        <f t="shared" si="68"/>
        <v>2</v>
      </c>
      <c r="AL198" t="str">
        <f t="shared" si="56"/>
        <v>INF</v>
      </c>
      <c r="AM198">
        <f t="shared" ca="1" si="69"/>
        <v>2</v>
      </c>
    </row>
    <row r="199" spans="2:39" ht="15" thickBot="1">
      <c r="B199" s="41"/>
      <c r="C199" s="51"/>
      <c r="D199" s="81">
        <f t="shared" si="58"/>
        <v>189</v>
      </c>
      <c r="E199" s="38" t="s">
        <v>52</v>
      </c>
      <c r="F199">
        <v>2.88</v>
      </c>
      <c r="G199" s="40" t="s">
        <v>246</v>
      </c>
      <c r="H199">
        <v>7.87</v>
      </c>
      <c r="I199" s="63"/>
      <c r="J199" s="79"/>
      <c r="K199"/>
      <c r="L199" s="53" t="s">
        <v>28</v>
      </c>
      <c r="M199" s="58" t="s">
        <v>21</v>
      </c>
      <c r="V199">
        <f t="shared" si="59"/>
        <v>2</v>
      </c>
      <c r="W199" t="str">
        <f t="shared" si="51"/>
        <v>RAT</v>
      </c>
      <c r="X199">
        <f t="shared" si="60"/>
        <v>5</v>
      </c>
      <c r="Y199" t="str">
        <f t="shared" si="52"/>
        <v>UM</v>
      </c>
      <c r="Z199">
        <f t="shared" si="53"/>
        <v>350</v>
      </c>
      <c r="AA199">
        <f t="shared" si="61"/>
        <v>2.88</v>
      </c>
      <c r="AB199">
        <f t="shared" si="62"/>
        <v>1E-3</v>
      </c>
      <c r="AC199">
        <f t="shared" si="63"/>
        <v>2.88</v>
      </c>
      <c r="AD199">
        <f t="shared" si="64"/>
        <v>7.87</v>
      </c>
      <c r="AE199">
        <f t="shared" si="65"/>
        <v>1E-3</v>
      </c>
      <c r="AF199">
        <f t="shared" si="66"/>
        <v>7.87</v>
      </c>
      <c r="AG199" s="56">
        <f t="shared" si="67"/>
        <v>0</v>
      </c>
      <c r="AH199">
        <f t="shared" si="54"/>
        <v>0</v>
      </c>
      <c r="AI199">
        <f t="shared" si="55"/>
        <v>0</v>
      </c>
      <c r="AJ199">
        <f t="shared" si="57"/>
        <v>0</v>
      </c>
      <c r="AK199">
        <f t="shared" si="68"/>
        <v>2</v>
      </c>
      <c r="AL199" t="str">
        <f t="shared" si="56"/>
        <v>INF</v>
      </c>
      <c r="AM199">
        <f t="shared" ca="1" si="69"/>
        <v>2</v>
      </c>
    </row>
    <row r="200" spans="2:39" ht="15" thickBot="1">
      <c r="B200" s="41"/>
      <c r="C200" s="51"/>
      <c r="D200" s="81">
        <f t="shared" si="58"/>
        <v>190</v>
      </c>
      <c r="E200" s="38" t="s">
        <v>52</v>
      </c>
      <c r="F200">
        <v>2.91</v>
      </c>
      <c r="G200" s="40" t="s">
        <v>246</v>
      </c>
      <c r="H200">
        <v>7.95</v>
      </c>
      <c r="I200" s="63"/>
      <c r="J200" s="79"/>
      <c r="K200"/>
      <c r="L200" s="53" t="s">
        <v>28</v>
      </c>
      <c r="M200" s="58" t="s">
        <v>21</v>
      </c>
      <c r="V200">
        <f t="shared" si="59"/>
        <v>2</v>
      </c>
      <c r="W200" t="str">
        <f t="shared" si="51"/>
        <v>RAT</v>
      </c>
      <c r="X200">
        <f t="shared" si="60"/>
        <v>5</v>
      </c>
      <c r="Y200" t="str">
        <f t="shared" si="52"/>
        <v>UM</v>
      </c>
      <c r="Z200">
        <f t="shared" si="53"/>
        <v>350</v>
      </c>
      <c r="AA200">
        <f t="shared" si="61"/>
        <v>2.91</v>
      </c>
      <c r="AB200">
        <f t="shared" si="62"/>
        <v>1E-3</v>
      </c>
      <c r="AC200">
        <f t="shared" si="63"/>
        <v>2.91</v>
      </c>
      <c r="AD200">
        <f t="shared" si="64"/>
        <v>7.95</v>
      </c>
      <c r="AE200">
        <f t="shared" si="65"/>
        <v>1E-3</v>
      </c>
      <c r="AF200">
        <f t="shared" si="66"/>
        <v>7.95</v>
      </c>
      <c r="AG200" s="56">
        <f t="shared" si="67"/>
        <v>0</v>
      </c>
      <c r="AH200">
        <f t="shared" si="54"/>
        <v>0</v>
      </c>
      <c r="AI200">
        <f t="shared" si="55"/>
        <v>0</v>
      </c>
      <c r="AJ200">
        <f t="shared" si="57"/>
        <v>0</v>
      </c>
      <c r="AK200">
        <f t="shared" si="68"/>
        <v>2</v>
      </c>
      <c r="AL200" t="str">
        <f t="shared" si="56"/>
        <v>INF</v>
      </c>
      <c r="AM200">
        <f t="shared" ca="1" si="69"/>
        <v>2</v>
      </c>
    </row>
    <row r="201" spans="2:39" ht="15" thickBot="1">
      <c r="B201" s="41"/>
      <c r="C201" s="51"/>
      <c r="D201" s="81">
        <f t="shared" si="58"/>
        <v>191</v>
      </c>
      <c r="E201" s="38" t="s">
        <v>52</v>
      </c>
      <c r="F201">
        <v>2.94</v>
      </c>
      <c r="G201" s="40" t="s">
        <v>246</v>
      </c>
      <c r="H201">
        <v>8.0399999999999991</v>
      </c>
      <c r="I201" s="63"/>
      <c r="J201" s="79"/>
      <c r="K201"/>
      <c r="L201" s="53" t="s">
        <v>28</v>
      </c>
      <c r="M201" s="58" t="s">
        <v>21</v>
      </c>
      <c r="V201">
        <f t="shared" si="59"/>
        <v>2</v>
      </c>
      <c r="W201" t="str">
        <f t="shared" si="51"/>
        <v>RAT</v>
      </c>
      <c r="X201">
        <f t="shared" si="60"/>
        <v>5</v>
      </c>
      <c r="Y201" t="str">
        <f t="shared" si="52"/>
        <v>UM</v>
      </c>
      <c r="Z201">
        <f t="shared" si="53"/>
        <v>350</v>
      </c>
      <c r="AA201">
        <f t="shared" si="61"/>
        <v>2.94</v>
      </c>
      <c r="AB201">
        <f t="shared" si="62"/>
        <v>1E-3</v>
      </c>
      <c r="AC201">
        <f t="shared" si="63"/>
        <v>2.94</v>
      </c>
      <c r="AD201">
        <f t="shared" si="64"/>
        <v>8.0400000000000009</v>
      </c>
      <c r="AE201">
        <f t="shared" si="65"/>
        <v>1E-3</v>
      </c>
      <c r="AF201">
        <f t="shared" si="66"/>
        <v>8.0399999999999991</v>
      </c>
      <c r="AG201" s="56">
        <f t="shared" si="67"/>
        <v>0</v>
      </c>
      <c r="AH201">
        <f t="shared" si="54"/>
        <v>0</v>
      </c>
      <c r="AI201">
        <f t="shared" si="55"/>
        <v>0</v>
      </c>
      <c r="AJ201">
        <f t="shared" si="57"/>
        <v>0</v>
      </c>
      <c r="AK201">
        <f t="shared" si="68"/>
        <v>2</v>
      </c>
      <c r="AL201" t="str">
        <f t="shared" si="56"/>
        <v>INF</v>
      </c>
      <c r="AM201">
        <f t="shared" ca="1" si="69"/>
        <v>2</v>
      </c>
    </row>
    <row r="202" spans="2:39" ht="15" thickBot="1">
      <c r="B202" s="41"/>
      <c r="C202" s="51"/>
      <c r="D202" s="81">
        <f t="shared" si="58"/>
        <v>192</v>
      </c>
      <c r="E202" s="38" t="s">
        <v>52</v>
      </c>
      <c r="F202">
        <v>2.97</v>
      </c>
      <c r="G202" s="40" t="s">
        <v>246</v>
      </c>
      <c r="H202">
        <v>8.1199999999999992</v>
      </c>
      <c r="I202" s="63"/>
      <c r="J202" s="79"/>
      <c r="K202"/>
      <c r="L202" s="53" t="s">
        <v>28</v>
      </c>
      <c r="M202" s="58" t="s">
        <v>21</v>
      </c>
      <c r="V202">
        <f t="shared" si="59"/>
        <v>2</v>
      </c>
      <c r="W202" t="str">
        <f t="shared" si="51"/>
        <v>RAT</v>
      </c>
      <c r="X202">
        <f t="shared" si="60"/>
        <v>5</v>
      </c>
      <c r="Y202" t="str">
        <f t="shared" si="52"/>
        <v>UM</v>
      </c>
      <c r="Z202">
        <f t="shared" si="53"/>
        <v>350</v>
      </c>
      <c r="AA202">
        <f t="shared" si="61"/>
        <v>2.97</v>
      </c>
      <c r="AB202">
        <f t="shared" si="62"/>
        <v>1E-3</v>
      </c>
      <c r="AC202">
        <f t="shared" si="63"/>
        <v>2.97</v>
      </c>
      <c r="AD202">
        <f t="shared" si="64"/>
        <v>8.120000000000001</v>
      </c>
      <c r="AE202">
        <f t="shared" si="65"/>
        <v>1E-3</v>
      </c>
      <c r="AF202">
        <f t="shared" si="66"/>
        <v>8.1199999999999992</v>
      </c>
      <c r="AG202" s="56">
        <f t="shared" si="67"/>
        <v>0</v>
      </c>
      <c r="AH202">
        <f t="shared" si="54"/>
        <v>0</v>
      </c>
      <c r="AI202">
        <f t="shared" si="55"/>
        <v>0</v>
      </c>
      <c r="AJ202">
        <f t="shared" si="57"/>
        <v>0</v>
      </c>
      <c r="AK202">
        <f t="shared" si="68"/>
        <v>2</v>
      </c>
      <c r="AL202" t="str">
        <f t="shared" si="56"/>
        <v>INF</v>
      </c>
      <c r="AM202">
        <f t="shared" ca="1" si="69"/>
        <v>2</v>
      </c>
    </row>
    <row r="203" spans="2:39" ht="15" thickBot="1">
      <c r="B203" s="41"/>
      <c r="C203" s="51"/>
      <c r="D203" s="81">
        <f t="shared" si="58"/>
        <v>193</v>
      </c>
      <c r="E203" s="38" t="s">
        <v>52</v>
      </c>
      <c r="F203">
        <v>2.99</v>
      </c>
      <c r="G203" s="40" t="s">
        <v>246</v>
      </c>
      <c r="H203">
        <v>8.17</v>
      </c>
      <c r="I203" s="63"/>
      <c r="J203" s="79"/>
      <c r="K203"/>
      <c r="L203" s="53" t="s">
        <v>28</v>
      </c>
      <c r="M203" s="58" t="s">
        <v>21</v>
      </c>
      <c r="V203">
        <f t="shared" si="59"/>
        <v>2</v>
      </c>
      <c r="W203" t="str">
        <f t="shared" ref="W203:W261" si="70">INDEX(Commands,$V203)</f>
        <v>RAT</v>
      </c>
      <c r="X203">
        <f t="shared" si="60"/>
        <v>5</v>
      </c>
      <c r="Y203" t="str">
        <f t="shared" ref="Y203:Y261" si="71">INDEX(ucmd,$X203)</f>
        <v>UM</v>
      </c>
      <c r="Z203">
        <f t="shared" ref="Z203:Z261" si="72">INDEX(dtype,$V203)</f>
        <v>350</v>
      </c>
      <c r="AA203">
        <f t="shared" si="61"/>
        <v>2.99</v>
      </c>
      <c r="AB203">
        <f t="shared" si="62"/>
        <v>1E-3</v>
      </c>
      <c r="AC203">
        <f t="shared" si="63"/>
        <v>2.99</v>
      </c>
      <c r="AD203">
        <f t="shared" si="64"/>
        <v>8.17</v>
      </c>
      <c r="AE203">
        <f t="shared" si="65"/>
        <v>1E-3</v>
      </c>
      <c r="AF203">
        <f t="shared" si="66"/>
        <v>8.17</v>
      </c>
      <c r="AG203" s="56">
        <f t="shared" si="67"/>
        <v>0</v>
      </c>
      <c r="AH203">
        <f t="shared" ref="AH203:AH261" si="73">INDEX(dmin,$V203)</f>
        <v>0</v>
      </c>
      <c r="AI203">
        <f t="shared" ref="AI203:AI261" si="74">INDEX(dmax,$V203)</f>
        <v>0</v>
      </c>
      <c r="AJ203">
        <f t="shared" si="57"/>
        <v>0</v>
      </c>
      <c r="AK203">
        <f t="shared" si="68"/>
        <v>2</v>
      </c>
      <c r="AL203" t="str">
        <f t="shared" ref="AL203:AL261" si="75">INDEX(drcmd,$AK203)</f>
        <v>INF</v>
      </c>
      <c r="AM203">
        <f t="shared" ca="1" si="69"/>
        <v>2</v>
      </c>
    </row>
    <row r="204" spans="2:39" ht="15" thickBot="1">
      <c r="B204" s="41"/>
      <c r="C204" s="51"/>
      <c r="D204" s="81">
        <f t="shared" si="58"/>
        <v>194</v>
      </c>
      <c r="E204" s="38" t="s">
        <v>52</v>
      </c>
      <c r="F204">
        <v>3.02</v>
      </c>
      <c r="G204" s="40" t="s">
        <v>246</v>
      </c>
      <c r="H204">
        <v>8.25</v>
      </c>
      <c r="I204" s="63"/>
      <c r="J204" s="79"/>
      <c r="K204"/>
      <c r="L204" s="53" t="s">
        <v>28</v>
      </c>
      <c r="M204" s="58" t="s">
        <v>21</v>
      </c>
      <c r="V204">
        <f t="shared" si="59"/>
        <v>2</v>
      </c>
      <c r="W204" t="str">
        <f t="shared" si="70"/>
        <v>RAT</v>
      </c>
      <c r="X204">
        <f t="shared" si="60"/>
        <v>5</v>
      </c>
      <c r="Y204" t="str">
        <f t="shared" si="71"/>
        <v>UM</v>
      </c>
      <c r="Z204">
        <f t="shared" si="72"/>
        <v>350</v>
      </c>
      <c r="AA204">
        <f t="shared" si="61"/>
        <v>3.02</v>
      </c>
      <c r="AB204">
        <f t="shared" si="62"/>
        <v>1E-3</v>
      </c>
      <c r="AC204">
        <f t="shared" si="63"/>
        <v>3.02</v>
      </c>
      <c r="AD204">
        <f t="shared" si="64"/>
        <v>8.25</v>
      </c>
      <c r="AE204">
        <f t="shared" si="65"/>
        <v>1E-3</v>
      </c>
      <c r="AF204">
        <f t="shared" si="66"/>
        <v>8.25</v>
      </c>
      <c r="AG204" s="56">
        <f t="shared" si="67"/>
        <v>0</v>
      </c>
      <c r="AH204">
        <f t="shared" si="73"/>
        <v>0</v>
      </c>
      <c r="AI204">
        <f t="shared" si="74"/>
        <v>0</v>
      </c>
      <c r="AJ204">
        <f t="shared" ref="AJ204:AJ261" si="76">INDEX($AT$9:$AT$36,$V204)</f>
        <v>0</v>
      </c>
      <c r="AK204">
        <f t="shared" si="68"/>
        <v>2</v>
      </c>
      <c r="AL204" t="str">
        <f t="shared" si="75"/>
        <v>INF</v>
      </c>
      <c r="AM204">
        <f t="shared" ca="1" si="69"/>
        <v>3</v>
      </c>
    </row>
    <row r="205" spans="2:39" ht="15" thickBot="1">
      <c r="B205" s="41"/>
      <c r="C205" s="51"/>
      <c r="D205" s="81">
        <f t="shared" ref="D205:D261" si="77">IF(W205=1,"",N(D204)+1)</f>
        <v>195</v>
      </c>
      <c r="E205" s="38" t="s">
        <v>52</v>
      </c>
      <c r="F205">
        <v>3.05</v>
      </c>
      <c r="G205" s="40" t="s">
        <v>246</v>
      </c>
      <c r="H205">
        <v>8.34</v>
      </c>
      <c r="I205" s="63"/>
      <c r="J205" s="79"/>
      <c r="K205"/>
      <c r="L205" s="53" t="s">
        <v>28</v>
      </c>
      <c r="M205" s="58" t="s">
        <v>21</v>
      </c>
      <c r="V205">
        <f t="shared" si="59"/>
        <v>2</v>
      </c>
      <c r="W205" t="str">
        <f t="shared" si="70"/>
        <v>RAT</v>
      </c>
      <c r="X205">
        <f t="shared" si="60"/>
        <v>5</v>
      </c>
      <c r="Y205" t="str">
        <f t="shared" si="71"/>
        <v>UM</v>
      </c>
      <c r="Z205">
        <f t="shared" si="72"/>
        <v>350</v>
      </c>
      <c r="AA205">
        <f t="shared" si="61"/>
        <v>3.0500000000000003</v>
      </c>
      <c r="AB205">
        <f t="shared" si="62"/>
        <v>1E-3</v>
      </c>
      <c r="AC205">
        <f t="shared" si="63"/>
        <v>3.05</v>
      </c>
      <c r="AD205">
        <f t="shared" si="64"/>
        <v>8.34</v>
      </c>
      <c r="AE205">
        <f t="shared" si="65"/>
        <v>1E-3</v>
      </c>
      <c r="AF205">
        <f t="shared" si="66"/>
        <v>8.34</v>
      </c>
      <c r="AG205" s="56">
        <f t="shared" si="67"/>
        <v>0</v>
      </c>
      <c r="AH205">
        <f t="shared" si="73"/>
        <v>0</v>
      </c>
      <c r="AI205">
        <f t="shared" si="74"/>
        <v>0</v>
      </c>
      <c r="AJ205">
        <f t="shared" si="76"/>
        <v>0</v>
      </c>
      <c r="AK205">
        <f t="shared" si="68"/>
        <v>2</v>
      </c>
      <c r="AL205" t="str">
        <f t="shared" si="75"/>
        <v>INF</v>
      </c>
      <c r="AM205">
        <f t="shared" ca="1" si="69"/>
        <v>3</v>
      </c>
    </row>
    <row r="206" spans="2:39" ht="15" thickBot="1">
      <c r="B206" s="41"/>
      <c r="C206" s="51"/>
      <c r="D206" s="81">
        <f t="shared" si="77"/>
        <v>196</v>
      </c>
      <c r="E206" s="38" t="s">
        <v>52</v>
      </c>
      <c r="F206">
        <v>3.08</v>
      </c>
      <c r="G206" s="40" t="s">
        <v>246</v>
      </c>
      <c r="H206">
        <v>8.42</v>
      </c>
      <c r="I206" s="63"/>
      <c r="J206" s="79"/>
      <c r="K206"/>
      <c r="L206" s="53" t="s">
        <v>28</v>
      </c>
      <c r="M206" s="58" t="s">
        <v>21</v>
      </c>
      <c r="V206">
        <f t="shared" si="59"/>
        <v>2</v>
      </c>
      <c r="W206" t="str">
        <f t="shared" si="70"/>
        <v>RAT</v>
      </c>
      <c r="X206">
        <f t="shared" si="60"/>
        <v>5</v>
      </c>
      <c r="Y206" t="str">
        <f t="shared" si="71"/>
        <v>UM</v>
      </c>
      <c r="Z206">
        <f t="shared" si="72"/>
        <v>350</v>
      </c>
      <c r="AA206">
        <f t="shared" si="61"/>
        <v>3.08</v>
      </c>
      <c r="AB206">
        <f t="shared" si="62"/>
        <v>1E-3</v>
      </c>
      <c r="AC206">
        <f t="shared" si="63"/>
        <v>3.08</v>
      </c>
      <c r="AD206">
        <f t="shared" si="64"/>
        <v>8.42</v>
      </c>
      <c r="AE206">
        <f t="shared" si="65"/>
        <v>1E-3</v>
      </c>
      <c r="AF206">
        <f t="shared" si="66"/>
        <v>8.42</v>
      </c>
      <c r="AG206" s="56">
        <f t="shared" si="67"/>
        <v>0</v>
      </c>
      <c r="AH206">
        <f t="shared" si="73"/>
        <v>0</v>
      </c>
      <c r="AI206">
        <f t="shared" si="74"/>
        <v>0</v>
      </c>
      <c r="AJ206">
        <f t="shared" si="76"/>
        <v>0</v>
      </c>
      <c r="AK206">
        <f t="shared" si="68"/>
        <v>2</v>
      </c>
      <c r="AL206" t="str">
        <f t="shared" si="75"/>
        <v>INF</v>
      </c>
      <c r="AM206">
        <f t="shared" ca="1" si="69"/>
        <v>3</v>
      </c>
    </row>
    <row r="207" spans="2:39" ht="15" thickBot="1">
      <c r="B207" s="41"/>
      <c r="C207" s="51"/>
      <c r="D207" s="81">
        <f t="shared" si="77"/>
        <v>197</v>
      </c>
      <c r="E207" s="38" t="s">
        <v>52</v>
      </c>
      <c r="F207">
        <v>3.11</v>
      </c>
      <c r="G207" s="40" t="s">
        <v>246</v>
      </c>
      <c r="H207">
        <v>8.5</v>
      </c>
      <c r="I207" s="63"/>
      <c r="J207" s="79"/>
      <c r="K207"/>
      <c r="L207" s="53" t="s">
        <v>28</v>
      </c>
      <c r="M207" s="58" t="s">
        <v>21</v>
      </c>
      <c r="V207">
        <f t="shared" si="59"/>
        <v>2</v>
      </c>
      <c r="W207" t="str">
        <f t="shared" si="70"/>
        <v>RAT</v>
      </c>
      <c r="X207">
        <f t="shared" si="60"/>
        <v>5</v>
      </c>
      <c r="Y207" t="str">
        <f t="shared" si="71"/>
        <v>UM</v>
      </c>
      <c r="Z207">
        <f t="shared" si="72"/>
        <v>350</v>
      </c>
      <c r="AA207">
        <f t="shared" si="61"/>
        <v>3.11</v>
      </c>
      <c r="AB207">
        <f t="shared" si="62"/>
        <v>1E-3</v>
      </c>
      <c r="AC207">
        <f t="shared" si="63"/>
        <v>3.11</v>
      </c>
      <c r="AD207">
        <f t="shared" si="64"/>
        <v>8.5</v>
      </c>
      <c r="AE207">
        <f t="shared" si="65"/>
        <v>1E-3</v>
      </c>
      <c r="AF207">
        <f t="shared" si="66"/>
        <v>8.5</v>
      </c>
      <c r="AG207" s="56">
        <f t="shared" si="67"/>
        <v>0</v>
      </c>
      <c r="AH207">
        <f t="shared" si="73"/>
        <v>0</v>
      </c>
      <c r="AI207">
        <f t="shared" si="74"/>
        <v>0</v>
      </c>
      <c r="AJ207">
        <f t="shared" si="76"/>
        <v>0</v>
      </c>
      <c r="AK207">
        <f t="shared" si="68"/>
        <v>2</v>
      </c>
      <c r="AL207" t="str">
        <f t="shared" si="75"/>
        <v>INF</v>
      </c>
      <c r="AM207">
        <f t="shared" ca="1" si="69"/>
        <v>3</v>
      </c>
    </row>
    <row r="208" spans="2:39" ht="15" thickBot="1">
      <c r="B208" s="41"/>
      <c r="C208" s="51"/>
      <c r="D208" s="81">
        <f t="shared" si="77"/>
        <v>198</v>
      </c>
      <c r="E208" s="38" t="s">
        <v>52</v>
      </c>
      <c r="F208">
        <v>3.14</v>
      </c>
      <c r="G208" s="40" t="s">
        <v>246</v>
      </c>
      <c r="H208">
        <v>8.58</v>
      </c>
      <c r="I208" s="63"/>
      <c r="J208" s="79"/>
      <c r="K208"/>
      <c r="L208" s="53" t="s">
        <v>28</v>
      </c>
      <c r="M208" s="58" t="s">
        <v>21</v>
      </c>
      <c r="V208">
        <f t="shared" si="59"/>
        <v>2</v>
      </c>
      <c r="W208" t="str">
        <f t="shared" si="70"/>
        <v>RAT</v>
      </c>
      <c r="X208">
        <f t="shared" si="60"/>
        <v>5</v>
      </c>
      <c r="Y208" t="str">
        <f t="shared" si="71"/>
        <v>UM</v>
      </c>
      <c r="Z208">
        <f t="shared" si="72"/>
        <v>350</v>
      </c>
      <c r="AA208">
        <f t="shared" si="61"/>
        <v>3.14</v>
      </c>
      <c r="AB208">
        <f t="shared" si="62"/>
        <v>1E-3</v>
      </c>
      <c r="AC208">
        <f t="shared" si="63"/>
        <v>3.14</v>
      </c>
      <c r="AD208">
        <f t="shared" si="64"/>
        <v>8.58</v>
      </c>
      <c r="AE208">
        <f t="shared" si="65"/>
        <v>1E-3</v>
      </c>
      <c r="AF208">
        <f t="shared" si="66"/>
        <v>8.58</v>
      </c>
      <c r="AG208" s="56">
        <f t="shared" si="67"/>
        <v>0</v>
      </c>
      <c r="AH208">
        <f t="shared" si="73"/>
        <v>0</v>
      </c>
      <c r="AI208">
        <f t="shared" si="74"/>
        <v>0</v>
      </c>
      <c r="AJ208">
        <f t="shared" si="76"/>
        <v>0</v>
      </c>
      <c r="AK208">
        <f t="shared" si="68"/>
        <v>2</v>
      </c>
      <c r="AL208" t="str">
        <f t="shared" si="75"/>
        <v>INF</v>
      </c>
      <c r="AM208">
        <f t="shared" ca="1" si="69"/>
        <v>3</v>
      </c>
    </row>
    <row r="209" spans="2:39" ht="15" thickBot="1">
      <c r="B209" s="41"/>
      <c r="C209" s="51"/>
      <c r="D209" s="81">
        <f t="shared" si="77"/>
        <v>199</v>
      </c>
      <c r="E209" s="38" t="s">
        <v>52</v>
      </c>
      <c r="F209">
        <v>3.17</v>
      </c>
      <c r="G209" s="40" t="s">
        <v>246</v>
      </c>
      <c r="H209">
        <v>8.66</v>
      </c>
      <c r="I209" s="63"/>
      <c r="J209" s="79"/>
      <c r="K209"/>
      <c r="L209" s="53" t="s">
        <v>28</v>
      </c>
      <c r="M209" s="58" t="s">
        <v>21</v>
      </c>
      <c r="V209">
        <f t="shared" si="59"/>
        <v>2</v>
      </c>
      <c r="W209" t="str">
        <f t="shared" si="70"/>
        <v>RAT</v>
      </c>
      <c r="X209">
        <f t="shared" si="60"/>
        <v>5</v>
      </c>
      <c r="Y209" t="str">
        <f t="shared" si="71"/>
        <v>UM</v>
      </c>
      <c r="Z209">
        <f t="shared" si="72"/>
        <v>350</v>
      </c>
      <c r="AA209">
        <f t="shared" si="61"/>
        <v>3.17</v>
      </c>
      <c r="AB209">
        <f t="shared" si="62"/>
        <v>1E-3</v>
      </c>
      <c r="AC209">
        <f t="shared" si="63"/>
        <v>3.17</v>
      </c>
      <c r="AD209">
        <f t="shared" si="64"/>
        <v>8.66</v>
      </c>
      <c r="AE209">
        <f t="shared" si="65"/>
        <v>1E-3</v>
      </c>
      <c r="AF209">
        <f t="shared" si="66"/>
        <v>8.66</v>
      </c>
      <c r="AG209" s="56">
        <f t="shared" si="67"/>
        <v>0</v>
      </c>
      <c r="AH209">
        <f t="shared" si="73"/>
        <v>0</v>
      </c>
      <c r="AI209">
        <f t="shared" si="74"/>
        <v>0</v>
      </c>
      <c r="AJ209">
        <f t="shared" si="76"/>
        <v>0</v>
      </c>
      <c r="AK209">
        <f t="shared" si="68"/>
        <v>2</v>
      </c>
      <c r="AL209" t="str">
        <f t="shared" si="75"/>
        <v>INF</v>
      </c>
      <c r="AM209">
        <f t="shared" ca="1" si="69"/>
        <v>3</v>
      </c>
    </row>
    <row r="210" spans="2:39" ht="15" thickBot="1">
      <c r="B210" s="41"/>
      <c r="C210" s="51"/>
      <c r="D210" s="81">
        <f t="shared" si="77"/>
        <v>200</v>
      </c>
      <c r="E210" s="38" t="s">
        <v>52</v>
      </c>
      <c r="F210">
        <v>3.2</v>
      </c>
      <c r="G210" s="40" t="s">
        <v>246</v>
      </c>
      <c r="H210">
        <v>8.75</v>
      </c>
      <c r="I210" s="63"/>
      <c r="J210" s="79"/>
      <c r="K210"/>
      <c r="L210" s="53" t="s">
        <v>28</v>
      </c>
      <c r="M210" s="58" t="s">
        <v>21</v>
      </c>
      <c r="V210">
        <f t="shared" si="59"/>
        <v>2</v>
      </c>
      <c r="W210" t="str">
        <f t="shared" si="70"/>
        <v>RAT</v>
      </c>
      <c r="X210">
        <f t="shared" si="60"/>
        <v>5</v>
      </c>
      <c r="Y210" t="str">
        <f t="shared" si="71"/>
        <v>UM</v>
      </c>
      <c r="Z210">
        <f t="shared" si="72"/>
        <v>350</v>
      </c>
      <c r="AA210">
        <f t="shared" si="61"/>
        <v>3.2</v>
      </c>
      <c r="AB210">
        <f t="shared" si="62"/>
        <v>1E-3</v>
      </c>
      <c r="AC210">
        <f t="shared" si="63"/>
        <v>3.2</v>
      </c>
      <c r="AD210">
        <f t="shared" si="64"/>
        <v>8.75</v>
      </c>
      <c r="AE210">
        <f t="shared" si="65"/>
        <v>1E-3</v>
      </c>
      <c r="AF210">
        <f t="shared" si="66"/>
        <v>8.75</v>
      </c>
      <c r="AG210" s="56">
        <f t="shared" si="67"/>
        <v>0</v>
      </c>
      <c r="AH210">
        <f t="shared" si="73"/>
        <v>0</v>
      </c>
      <c r="AI210">
        <f t="shared" si="74"/>
        <v>0</v>
      </c>
      <c r="AJ210">
        <f t="shared" si="76"/>
        <v>0</v>
      </c>
      <c r="AK210">
        <f t="shared" si="68"/>
        <v>2</v>
      </c>
      <c r="AL210" t="str">
        <f t="shared" si="75"/>
        <v>INF</v>
      </c>
      <c r="AM210">
        <f t="shared" ca="1" si="69"/>
        <v>3</v>
      </c>
    </row>
    <row r="211" spans="2:39" ht="15" thickBot="1">
      <c r="B211" s="41"/>
      <c r="C211" s="51"/>
      <c r="D211" s="81">
        <f t="shared" si="77"/>
        <v>201</v>
      </c>
      <c r="E211" s="38" t="s">
        <v>52</v>
      </c>
      <c r="F211">
        <v>3.23</v>
      </c>
      <c r="G211" s="40" t="s">
        <v>246</v>
      </c>
      <c r="H211">
        <v>8.83</v>
      </c>
      <c r="I211" s="63"/>
      <c r="J211" s="79"/>
      <c r="K211"/>
      <c r="L211" s="53" t="s">
        <v>28</v>
      </c>
      <c r="M211" s="58" t="s">
        <v>21</v>
      </c>
      <c r="V211">
        <f t="shared" si="59"/>
        <v>2</v>
      </c>
      <c r="W211" t="str">
        <f t="shared" si="70"/>
        <v>RAT</v>
      </c>
      <c r="X211">
        <f t="shared" si="60"/>
        <v>5</v>
      </c>
      <c r="Y211" t="str">
        <f t="shared" si="71"/>
        <v>UM</v>
      </c>
      <c r="Z211">
        <f t="shared" si="72"/>
        <v>350</v>
      </c>
      <c r="AA211">
        <f t="shared" si="61"/>
        <v>3.23</v>
      </c>
      <c r="AB211">
        <f t="shared" si="62"/>
        <v>1E-3</v>
      </c>
      <c r="AC211">
        <f t="shared" si="63"/>
        <v>3.23</v>
      </c>
      <c r="AD211">
        <f t="shared" si="64"/>
        <v>8.83</v>
      </c>
      <c r="AE211">
        <f t="shared" si="65"/>
        <v>1E-3</v>
      </c>
      <c r="AF211">
        <f t="shared" si="66"/>
        <v>8.83</v>
      </c>
      <c r="AG211" s="56">
        <f t="shared" si="67"/>
        <v>0</v>
      </c>
      <c r="AH211">
        <f t="shared" si="73"/>
        <v>0</v>
      </c>
      <c r="AI211">
        <f t="shared" si="74"/>
        <v>0</v>
      </c>
      <c r="AJ211">
        <f t="shared" si="76"/>
        <v>0</v>
      </c>
      <c r="AK211">
        <f t="shared" si="68"/>
        <v>2</v>
      </c>
      <c r="AL211" t="str">
        <f t="shared" si="75"/>
        <v>INF</v>
      </c>
      <c r="AM211">
        <f t="shared" ca="1" si="69"/>
        <v>3</v>
      </c>
    </row>
    <row r="212" spans="2:39" ht="15" thickBot="1">
      <c r="B212" s="41"/>
      <c r="C212" s="51"/>
      <c r="D212" s="81">
        <f t="shared" si="77"/>
        <v>202</v>
      </c>
      <c r="E212" s="38" t="s">
        <v>52</v>
      </c>
      <c r="F212">
        <v>3.27</v>
      </c>
      <c r="G212" s="40" t="s">
        <v>246</v>
      </c>
      <c r="H212">
        <v>8.94</v>
      </c>
      <c r="I212" s="63"/>
      <c r="J212" s="79"/>
      <c r="K212"/>
      <c r="L212" s="53" t="s">
        <v>28</v>
      </c>
      <c r="M212" s="58" t="s">
        <v>21</v>
      </c>
      <c r="V212">
        <f t="shared" si="59"/>
        <v>2</v>
      </c>
      <c r="W212" t="str">
        <f t="shared" si="70"/>
        <v>RAT</v>
      </c>
      <c r="X212">
        <f t="shared" si="60"/>
        <v>5</v>
      </c>
      <c r="Y212" t="str">
        <f t="shared" si="71"/>
        <v>UM</v>
      </c>
      <c r="Z212">
        <f t="shared" si="72"/>
        <v>350</v>
      </c>
      <c r="AA212">
        <f t="shared" si="61"/>
        <v>3.27</v>
      </c>
      <c r="AB212">
        <f t="shared" si="62"/>
        <v>1E-3</v>
      </c>
      <c r="AC212">
        <f t="shared" si="63"/>
        <v>3.27</v>
      </c>
      <c r="AD212">
        <f t="shared" si="64"/>
        <v>8.94</v>
      </c>
      <c r="AE212">
        <f t="shared" si="65"/>
        <v>1E-3</v>
      </c>
      <c r="AF212">
        <f t="shared" si="66"/>
        <v>8.94</v>
      </c>
      <c r="AG212" s="56">
        <f t="shared" si="67"/>
        <v>0</v>
      </c>
      <c r="AH212">
        <f t="shared" si="73"/>
        <v>0</v>
      </c>
      <c r="AI212">
        <f t="shared" si="74"/>
        <v>0</v>
      </c>
      <c r="AJ212">
        <f t="shared" si="76"/>
        <v>0</v>
      </c>
      <c r="AK212">
        <f t="shared" si="68"/>
        <v>2</v>
      </c>
      <c r="AL212" t="str">
        <f t="shared" si="75"/>
        <v>INF</v>
      </c>
      <c r="AM212">
        <f t="shared" ca="1" si="69"/>
        <v>3</v>
      </c>
    </row>
    <row r="213" spans="2:39" ht="15" thickBot="1">
      <c r="B213" s="41"/>
      <c r="C213" s="51"/>
      <c r="D213" s="81">
        <f t="shared" si="77"/>
        <v>203</v>
      </c>
      <c r="E213" s="38" t="s">
        <v>52</v>
      </c>
      <c r="F213">
        <v>3.3</v>
      </c>
      <c r="G213" s="40" t="s">
        <v>246</v>
      </c>
      <c r="H213">
        <v>9.02</v>
      </c>
      <c r="I213" s="63"/>
      <c r="J213" s="79"/>
      <c r="K213"/>
      <c r="L213" s="53" t="s">
        <v>28</v>
      </c>
      <c r="M213" s="58" t="s">
        <v>21</v>
      </c>
      <c r="V213">
        <f t="shared" si="59"/>
        <v>2</v>
      </c>
      <c r="W213" t="str">
        <f t="shared" si="70"/>
        <v>RAT</v>
      </c>
      <c r="X213">
        <f t="shared" si="60"/>
        <v>5</v>
      </c>
      <c r="Y213" t="str">
        <f t="shared" si="71"/>
        <v>UM</v>
      </c>
      <c r="Z213">
        <f t="shared" si="72"/>
        <v>350</v>
      </c>
      <c r="AA213">
        <f t="shared" si="61"/>
        <v>3.3000000000000003</v>
      </c>
      <c r="AB213">
        <f t="shared" si="62"/>
        <v>1E-3</v>
      </c>
      <c r="AC213">
        <f t="shared" si="63"/>
        <v>3.3</v>
      </c>
      <c r="AD213">
        <f t="shared" si="64"/>
        <v>9.02</v>
      </c>
      <c r="AE213">
        <f t="shared" si="65"/>
        <v>1E-3</v>
      </c>
      <c r="AF213">
        <f t="shared" si="66"/>
        <v>9.02</v>
      </c>
      <c r="AG213" s="56">
        <f t="shared" si="67"/>
        <v>0</v>
      </c>
      <c r="AH213">
        <f t="shared" si="73"/>
        <v>0</v>
      </c>
      <c r="AI213">
        <f t="shared" si="74"/>
        <v>0</v>
      </c>
      <c r="AJ213">
        <f t="shared" si="76"/>
        <v>0</v>
      </c>
      <c r="AK213">
        <f t="shared" si="68"/>
        <v>2</v>
      </c>
      <c r="AL213" t="str">
        <f t="shared" si="75"/>
        <v>INF</v>
      </c>
      <c r="AM213">
        <f t="shared" ca="1" si="69"/>
        <v>3</v>
      </c>
    </row>
    <row r="214" spans="2:39" ht="15" thickBot="1">
      <c r="B214" s="41"/>
      <c r="C214" s="51"/>
      <c r="D214" s="81">
        <f t="shared" si="77"/>
        <v>204</v>
      </c>
      <c r="E214" s="38" t="s">
        <v>52</v>
      </c>
      <c r="F214">
        <v>3.33</v>
      </c>
      <c r="G214" s="40" t="s">
        <v>246</v>
      </c>
      <c r="H214">
        <v>9.1</v>
      </c>
      <c r="I214" s="63"/>
      <c r="J214" s="79"/>
      <c r="K214"/>
      <c r="L214" s="53" t="s">
        <v>28</v>
      </c>
      <c r="M214" s="58" t="s">
        <v>21</v>
      </c>
      <c r="V214">
        <f t="shared" si="59"/>
        <v>2</v>
      </c>
      <c r="W214" t="str">
        <f t="shared" si="70"/>
        <v>RAT</v>
      </c>
      <c r="X214">
        <f t="shared" si="60"/>
        <v>5</v>
      </c>
      <c r="Y214" t="str">
        <f t="shared" si="71"/>
        <v>UM</v>
      </c>
      <c r="Z214">
        <f t="shared" si="72"/>
        <v>350</v>
      </c>
      <c r="AA214">
        <f t="shared" si="61"/>
        <v>3.33</v>
      </c>
      <c r="AB214">
        <f t="shared" si="62"/>
        <v>1E-3</v>
      </c>
      <c r="AC214">
        <f t="shared" si="63"/>
        <v>3.33</v>
      </c>
      <c r="AD214">
        <f t="shared" si="64"/>
        <v>9.1</v>
      </c>
      <c r="AE214">
        <f t="shared" si="65"/>
        <v>1E-3</v>
      </c>
      <c r="AF214">
        <f t="shared" si="66"/>
        <v>9.1</v>
      </c>
      <c r="AG214" s="56">
        <f t="shared" si="67"/>
        <v>0</v>
      </c>
      <c r="AH214">
        <f t="shared" si="73"/>
        <v>0</v>
      </c>
      <c r="AI214">
        <f t="shared" si="74"/>
        <v>0</v>
      </c>
      <c r="AJ214">
        <f t="shared" si="76"/>
        <v>0</v>
      </c>
      <c r="AK214">
        <f t="shared" si="68"/>
        <v>2</v>
      </c>
      <c r="AL214" t="str">
        <f t="shared" si="75"/>
        <v>INF</v>
      </c>
      <c r="AM214">
        <f t="shared" ca="1" si="69"/>
        <v>3</v>
      </c>
    </row>
    <row r="215" spans="2:39" ht="15" thickBot="1">
      <c r="B215" s="41"/>
      <c r="C215" s="51"/>
      <c r="D215" s="81">
        <f t="shared" si="77"/>
        <v>205</v>
      </c>
      <c r="E215" s="38" t="s">
        <v>52</v>
      </c>
      <c r="F215">
        <v>3.36</v>
      </c>
      <c r="G215" s="40" t="s">
        <v>246</v>
      </c>
      <c r="H215">
        <v>9.18</v>
      </c>
      <c r="I215" s="63"/>
      <c r="J215" s="79"/>
      <c r="K215"/>
      <c r="L215" s="53" t="s">
        <v>28</v>
      </c>
      <c r="M215" s="58" t="s">
        <v>21</v>
      </c>
      <c r="V215">
        <f t="shared" si="59"/>
        <v>2</v>
      </c>
      <c r="W215" t="str">
        <f t="shared" si="70"/>
        <v>RAT</v>
      </c>
      <c r="X215">
        <f t="shared" si="60"/>
        <v>5</v>
      </c>
      <c r="Y215" t="str">
        <f t="shared" si="71"/>
        <v>UM</v>
      </c>
      <c r="Z215">
        <f t="shared" si="72"/>
        <v>350</v>
      </c>
      <c r="AA215">
        <f t="shared" si="61"/>
        <v>3.36</v>
      </c>
      <c r="AB215">
        <f t="shared" si="62"/>
        <v>1E-3</v>
      </c>
      <c r="AC215">
        <f t="shared" si="63"/>
        <v>3.36</v>
      </c>
      <c r="AD215">
        <f t="shared" si="64"/>
        <v>9.18</v>
      </c>
      <c r="AE215">
        <f t="shared" si="65"/>
        <v>1E-3</v>
      </c>
      <c r="AF215">
        <f t="shared" si="66"/>
        <v>9.18</v>
      </c>
      <c r="AG215" s="56">
        <f t="shared" si="67"/>
        <v>0</v>
      </c>
      <c r="AH215">
        <f t="shared" si="73"/>
        <v>0</v>
      </c>
      <c r="AI215">
        <f t="shared" si="74"/>
        <v>0</v>
      </c>
      <c r="AJ215">
        <f t="shared" si="76"/>
        <v>0</v>
      </c>
      <c r="AK215">
        <f t="shared" si="68"/>
        <v>2</v>
      </c>
      <c r="AL215" t="str">
        <f t="shared" si="75"/>
        <v>INF</v>
      </c>
      <c r="AM215">
        <f t="shared" ca="1" si="69"/>
        <v>3</v>
      </c>
    </row>
    <row r="216" spans="2:39" ht="15" thickBot="1">
      <c r="B216" s="41"/>
      <c r="C216" s="51"/>
      <c r="D216" s="81">
        <f t="shared" si="77"/>
        <v>206</v>
      </c>
      <c r="E216" s="38" t="s">
        <v>52</v>
      </c>
      <c r="F216">
        <v>3.4</v>
      </c>
      <c r="G216" s="40" t="s">
        <v>246</v>
      </c>
      <c r="H216">
        <v>9.2899999999999991</v>
      </c>
      <c r="I216" s="63"/>
      <c r="J216" s="79"/>
      <c r="K216"/>
      <c r="L216" s="53" t="s">
        <v>28</v>
      </c>
      <c r="M216" s="58" t="s">
        <v>21</v>
      </c>
      <c r="V216">
        <f t="shared" si="59"/>
        <v>2</v>
      </c>
      <c r="W216" t="str">
        <f t="shared" si="70"/>
        <v>RAT</v>
      </c>
      <c r="X216">
        <f t="shared" si="60"/>
        <v>5</v>
      </c>
      <c r="Y216" t="str">
        <f t="shared" si="71"/>
        <v>UM</v>
      </c>
      <c r="Z216">
        <f t="shared" si="72"/>
        <v>350</v>
      </c>
      <c r="AA216">
        <f t="shared" si="61"/>
        <v>3.4</v>
      </c>
      <c r="AB216">
        <f t="shared" si="62"/>
        <v>1E-3</v>
      </c>
      <c r="AC216">
        <f t="shared" si="63"/>
        <v>3.4</v>
      </c>
      <c r="AD216">
        <f t="shared" si="64"/>
        <v>9.2900000000000009</v>
      </c>
      <c r="AE216">
        <f t="shared" si="65"/>
        <v>1E-3</v>
      </c>
      <c r="AF216">
        <f t="shared" si="66"/>
        <v>9.2899999999999991</v>
      </c>
      <c r="AG216" s="56">
        <f t="shared" si="67"/>
        <v>0</v>
      </c>
      <c r="AH216">
        <f t="shared" si="73"/>
        <v>0</v>
      </c>
      <c r="AI216">
        <f t="shared" si="74"/>
        <v>0</v>
      </c>
      <c r="AJ216">
        <f t="shared" si="76"/>
        <v>0</v>
      </c>
      <c r="AK216">
        <f t="shared" si="68"/>
        <v>2</v>
      </c>
      <c r="AL216" t="str">
        <f t="shared" si="75"/>
        <v>INF</v>
      </c>
      <c r="AM216">
        <f t="shared" ca="1" si="69"/>
        <v>3</v>
      </c>
    </row>
    <row r="217" spans="2:39" ht="15" thickBot="1">
      <c r="B217" s="41"/>
      <c r="C217" s="51"/>
      <c r="D217" s="81">
        <f t="shared" si="77"/>
        <v>207</v>
      </c>
      <c r="E217" s="38" t="s">
        <v>52</v>
      </c>
      <c r="F217">
        <v>3.43</v>
      </c>
      <c r="G217" s="40" t="s">
        <v>246</v>
      </c>
      <c r="H217">
        <v>9.3800000000000008</v>
      </c>
      <c r="I217" s="63"/>
      <c r="J217" s="79"/>
      <c r="K217"/>
      <c r="L217" s="53" t="s">
        <v>28</v>
      </c>
      <c r="M217" s="58" t="s">
        <v>21</v>
      </c>
      <c r="V217">
        <f t="shared" si="59"/>
        <v>2</v>
      </c>
      <c r="W217" t="str">
        <f t="shared" si="70"/>
        <v>RAT</v>
      </c>
      <c r="X217">
        <f t="shared" si="60"/>
        <v>5</v>
      </c>
      <c r="Y217" t="str">
        <f t="shared" si="71"/>
        <v>UM</v>
      </c>
      <c r="Z217">
        <f t="shared" si="72"/>
        <v>350</v>
      </c>
      <c r="AA217">
        <f t="shared" si="61"/>
        <v>3.43</v>
      </c>
      <c r="AB217">
        <f t="shared" si="62"/>
        <v>1E-3</v>
      </c>
      <c r="AC217">
        <f t="shared" si="63"/>
        <v>3.43</v>
      </c>
      <c r="AD217">
        <f t="shared" si="64"/>
        <v>9.3800000000000008</v>
      </c>
      <c r="AE217">
        <f t="shared" si="65"/>
        <v>1E-3</v>
      </c>
      <c r="AF217">
        <f t="shared" si="66"/>
        <v>9.3800000000000008</v>
      </c>
      <c r="AG217" s="56">
        <f t="shared" si="67"/>
        <v>0</v>
      </c>
      <c r="AH217">
        <f t="shared" si="73"/>
        <v>0</v>
      </c>
      <c r="AI217">
        <f t="shared" si="74"/>
        <v>0</v>
      </c>
      <c r="AJ217">
        <f t="shared" si="76"/>
        <v>0</v>
      </c>
      <c r="AK217">
        <f t="shared" si="68"/>
        <v>2</v>
      </c>
      <c r="AL217" t="str">
        <f t="shared" si="75"/>
        <v>INF</v>
      </c>
      <c r="AM217">
        <f t="shared" ca="1" si="69"/>
        <v>3</v>
      </c>
    </row>
    <row r="218" spans="2:39" ht="15" thickBot="1">
      <c r="B218" s="41"/>
      <c r="C218" s="51"/>
      <c r="D218" s="81">
        <f t="shared" si="77"/>
        <v>208</v>
      </c>
      <c r="E218" s="38" t="s">
        <v>52</v>
      </c>
      <c r="F218">
        <v>3.46</v>
      </c>
      <c r="G218" s="40" t="s">
        <v>246</v>
      </c>
      <c r="H218">
        <v>9.4600000000000009</v>
      </c>
      <c r="I218" s="63"/>
      <c r="J218" s="79"/>
      <c r="K218"/>
      <c r="L218" s="53" t="s">
        <v>28</v>
      </c>
      <c r="M218" s="58" t="s">
        <v>21</v>
      </c>
      <c r="V218">
        <f t="shared" si="59"/>
        <v>2</v>
      </c>
      <c r="W218" t="str">
        <f t="shared" si="70"/>
        <v>RAT</v>
      </c>
      <c r="X218">
        <f t="shared" si="60"/>
        <v>5</v>
      </c>
      <c r="Y218" t="str">
        <f t="shared" si="71"/>
        <v>UM</v>
      </c>
      <c r="Z218">
        <f t="shared" si="72"/>
        <v>350</v>
      </c>
      <c r="AA218">
        <f t="shared" si="61"/>
        <v>3.46</v>
      </c>
      <c r="AB218">
        <f t="shared" si="62"/>
        <v>1E-3</v>
      </c>
      <c r="AC218">
        <f t="shared" si="63"/>
        <v>3.46</v>
      </c>
      <c r="AD218">
        <f t="shared" si="64"/>
        <v>9.4600000000000009</v>
      </c>
      <c r="AE218">
        <f t="shared" si="65"/>
        <v>1E-3</v>
      </c>
      <c r="AF218">
        <f t="shared" si="66"/>
        <v>9.4600000000000009</v>
      </c>
      <c r="AG218" s="56">
        <f t="shared" si="67"/>
        <v>0</v>
      </c>
      <c r="AH218">
        <f t="shared" si="73"/>
        <v>0</v>
      </c>
      <c r="AI218">
        <f t="shared" si="74"/>
        <v>0</v>
      </c>
      <c r="AJ218">
        <f t="shared" si="76"/>
        <v>0</v>
      </c>
      <c r="AK218">
        <f t="shared" si="68"/>
        <v>2</v>
      </c>
      <c r="AL218" t="str">
        <f t="shared" si="75"/>
        <v>INF</v>
      </c>
      <c r="AM218">
        <f t="shared" ca="1" si="69"/>
        <v>3</v>
      </c>
    </row>
    <row r="219" spans="2:39" ht="15" thickBot="1">
      <c r="B219" s="41"/>
      <c r="C219" s="51"/>
      <c r="D219" s="81">
        <f t="shared" si="77"/>
        <v>209</v>
      </c>
      <c r="E219" s="38" t="s">
        <v>52</v>
      </c>
      <c r="F219">
        <v>3.5</v>
      </c>
      <c r="G219" s="40" t="s">
        <v>246</v>
      </c>
      <c r="H219">
        <v>9.57</v>
      </c>
      <c r="I219" s="63"/>
      <c r="J219" s="79"/>
      <c r="K219"/>
      <c r="L219" s="53" t="s">
        <v>28</v>
      </c>
      <c r="M219" s="58" t="s">
        <v>21</v>
      </c>
      <c r="V219">
        <f t="shared" si="59"/>
        <v>2</v>
      </c>
      <c r="W219" t="str">
        <f t="shared" si="70"/>
        <v>RAT</v>
      </c>
      <c r="X219">
        <f t="shared" si="60"/>
        <v>5</v>
      </c>
      <c r="Y219" t="str">
        <f t="shared" si="71"/>
        <v>UM</v>
      </c>
      <c r="Z219">
        <f t="shared" si="72"/>
        <v>350</v>
      </c>
      <c r="AA219">
        <f t="shared" si="61"/>
        <v>3.5</v>
      </c>
      <c r="AB219">
        <f t="shared" si="62"/>
        <v>1E-3</v>
      </c>
      <c r="AC219">
        <f t="shared" si="63"/>
        <v>3.5</v>
      </c>
      <c r="AD219">
        <f t="shared" si="64"/>
        <v>9.57</v>
      </c>
      <c r="AE219">
        <f t="shared" si="65"/>
        <v>1E-3</v>
      </c>
      <c r="AF219">
        <f t="shared" si="66"/>
        <v>9.57</v>
      </c>
      <c r="AG219" s="56">
        <f t="shared" si="67"/>
        <v>0</v>
      </c>
      <c r="AH219">
        <f t="shared" si="73"/>
        <v>0</v>
      </c>
      <c r="AI219">
        <f t="shared" si="74"/>
        <v>0</v>
      </c>
      <c r="AJ219">
        <f t="shared" si="76"/>
        <v>0</v>
      </c>
      <c r="AK219">
        <f t="shared" si="68"/>
        <v>2</v>
      </c>
      <c r="AL219" t="str">
        <f t="shared" si="75"/>
        <v>INF</v>
      </c>
      <c r="AM219">
        <f t="shared" ca="1" si="69"/>
        <v>3</v>
      </c>
    </row>
    <row r="220" spans="2:39" ht="15" thickBot="1">
      <c r="B220" s="41"/>
      <c r="C220" s="51"/>
      <c r="D220" s="81">
        <f t="shared" si="77"/>
        <v>210</v>
      </c>
      <c r="E220" s="38" t="s">
        <v>52</v>
      </c>
      <c r="F220">
        <v>3.53</v>
      </c>
      <c r="G220" s="40" t="s">
        <v>246</v>
      </c>
      <c r="H220">
        <v>9.65</v>
      </c>
      <c r="I220" s="63"/>
      <c r="J220" s="79"/>
      <c r="K220"/>
      <c r="L220" s="53" t="s">
        <v>28</v>
      </c>
      <c r="M220" s="58" t="s">
        <v>21</v>
      </c>
      <c r="V220">
        <f t="shared" si="59"/>
        <v>2</v>
      </c>
      <c r="W220" t="str">
        <f t="shared" si="70"/>
        <v>RAT</v>
      </c>
      <c r="X220">
        <f t="shared" si="60"/>
        <v>5</v>
      </c>
      <c r="Y220" t="str">
        <f t="shared" si="71"/>
        <v>UM</v>
      </c>
      <c r="Z220">
        <f t="shared" si="72"/>
        <v>350</v>
      </c>
      <c r="AA220">
        <f t="shared" si="61"/>
        <v>3.5300000000000002</v>
      </c>
      <c r="AB220">
        <f t="shared" si="62"/>
        <v>1E-3</v>
      </c>
      <c r="AC220">
        <f t="shared" si="63"/>
        <v>3.53</v>
      </c>
      <c r="AD220">
        <f t="shared" si="64"/>
        <v>9.65</v>
      </c>
      <c r="AE220">
        <f t="shared" si="65"/>
        <v>1E-3</v>
      </c>
      <c r="AF220">
        <f t="shared" si="66"/>
        <v>9.65</v>
      </c>
      <c r="AG220" s="56">
        <f t="shared" si="67"/>
        <v>0</v>
      </c>
      <c r="AH220">
        <f t="shared" si="73"/>
        <v>0</v>
      </c>
      <c r="AI220">
        <f t="shared" si="74"/>
        <v>0</v>
      </c>
      <c r="AJ220">
        <f t="shared" si="76"/>
        <v>0</v>
      </c>
      <c r="AK220">
        <f t="shared" si="68"/>
        <v>2</v>
      </c>
      <c r="AL220" t="str">
        <f t="shared" si="75"/>
        <v>INF</v>
      </c>
      <c r="AM220">
        <f t="shared" ca="1" si="69"/>
        <v>3</v>
      </c>
    </row>
    <row r="221" spans="2:39" ht="15" thickBot="1">
      <c r="B221" s="41"/>
      <c r="C221" s="51"/>
      <c r="D221" s="81">
        <f t="shared" si="77"/>
        <v>211</v>
      </c>
      <c r="E221" s="38" t="s">
        <v>52</v>
      </c>
      <c r="F221">
        <v>3.57</v>
      </c>
      <c r="G221" s="40" t="s">
        <v>246</v>
      </c>
      <c r="H221">
        <v>9.76</v>
      </c>
      <c r="I221" s="63"/>
      <c r="J221" s="79"/>
      <c r="K221"/>
      <c r="L221" s="53" t="s">
        <v>28</v>
      </c>
      <c r="M221" s="58" t="s">
        <v>21</v>
      </c>
      <c r="V221">
        <f t="shared" si="59"/>
        <v>2</v>
      </c>
      <c r="W221" t="str">
        <f t="shared" si="70"/>
        <v>RAT</v>
      </c>
      <c r="X221">
        <f t="shared" si="60"/>
        <v>5</v>
      </c>
      <c r="Y221" t="str">
        <f t="shared" si="71"/>
        <v>UM</v>
      </c>
      <c r="Z221">
        <f t="shared" si="72"/>
        <v>350</v>
      </c>
      <c r="AA221">
        <f t="shared" si="61"/>
        <v>3.5700000000000003</v>
      </c>
      <c r="AB221">
        <f t="shared" si="62"/>
        <v>1E-3</v>
      </c>
      <c r="AC221">
        <f t="shared" si="63"/>
        <v>3.57</v>
      </c>
      <c r="AD221">
        <f t="shared" si="64"/>
        <v>9.76</v>
      </c>
      <c r="AE221">
        <f t="shared" si="65"/>
        <v>1E-3</v>
      </c>
      <c r="AF221">
        <f t="shared" si="66"/>
        <v>9.76</v>
      </c>
      <c r="AG221" s="56">
        <f t="shared" si="67"/>
        <v>0</v>
      </c>
      <c r="AH221">
        <f t="shared" si="73"/>
        <v>0</v>
      </c>
      <c r="AI221">
        <f t="shared" si="74"/>
        <v>0</v>
      </c>
      <c r="AJ221">
        <f t="shared" si="76"/>
        <v>0</v>
      </c>
      <c r="AK221">
        <f t="shared" si="68"/>
        <v>2</v>
      </c>
      <c r="AL221" t="str">
        <f t="shared" si="75"/>
        <v>INF</v>
      </c>
      <c r="AM221">
        <f t="shared" ca="1" si="69"/>
        <v>3</v>
      </c>
    </row>
    <row r="222" spans="2:39" ht="15" thickBot="1">
      <c r="B222" s="41"/>
      <c r="C222" s="51"/>
      <c r="D222" s="81">
        <f t="shared" si="77"/>
        <v>212</v>
      </c>
      <c r="E222" s="38" t="s">
        <v>52</v>
      </c>
      <c r="F222">
        <v>3.6</v>
      </c>
      <c r="G222" s="40" t="s">
        <v>246</v>
      </c>
      <c r="H222">
        <v>9.84</v>
      </c>
      <c r="I222" s="63"/>
      <c r="J222" s="79"/>
      <c r="K222"/>
      <c r="L222" s="53" t="s">
        <v>28</v>
      </c>
      <c r="M222" s="58" t="s">
        <v>21</v>
      </c>
      <c r="V222">
        <f t="shared" si="59"/>
        <v>2</v>
      </c>
      <c r="W222" t="str">
        <f t="shared" si="70"/>
        <v>RAT</v>
      </c>
      <c r="X222">
        <f t="shared" si="60"/>
        <v>5</v>
      </c>
      <c r="Y222" t="str">
        <f t="shared" si="71"/>
        <v>UM</v>
      </c>
      <c r="Z222">
        <f t="shared" si="72"/>
        <v>350</v>
      </c>
      <c r="AA222">
        <f t="shared" si="61"/>
        <v>3.6</v>
      </c>
      <c r="AB222">
        <f t="shared" si="62"/>
        <v>1E-3</v>
      </c>
      <c r="AC222">
        <f t="shared" si="63"/>
        <v>3.6</v>
      </c>
      <c r="AD222">
        <f t="shared" si="64"/>
        <v>9.84</v>
      </c>
      <c r="AE222">
        <f t="shared" si="65"/>
        <v>1E-3</v>
      </c>
      <c r="AF222">
        <f t="shared" si="66"/>
        <v>9.84</v>
      </c>
      <c r="AG222" s="56">
        <f t="shared" si="67"/>
        <v>0</v>
      </c>
      <c r="AH222">
        <f t="shared" si="73"/>
        <v>0</v>
      </c>
      <c r="AI222">
        <f t="shared" si="74"/>
        <v>0</v>
      </c>
      <c r="AJ222">
        <f t="shared" si="76"/>
        <v>0</v>
      </c>
      <c r="AK222">
        <f t="shared" si="68"/>
        <v>2</v>
      </c>
      <c r="AL222" t="str">
        <f t="shared" si="75"/>
        <v>INF</v>
      </c>
      <c r="AM222">
        <f t="shared" ca="1" si="69"/>
        <v>3</v>
      </c>
    </row>
    <row r="223" spans="2:39" ht="15" thickBot="1">
      <c r="B223" s="41"/>
      <c r="C223" s="51"/>
      <c r="D223" s="81">
        <f t="shared" si="77"/>
        <v>213</v>
      </c>
      <c r="E223" s="38" t="s">
        <v>52</v>
      </c>
      <c r="F223">
        <v>3.64</v>
      </c>
      <c r="G223" s="40" t="s">
        <v>246</v>
      </c>
      <c r="H223">
        <v>9.9499999999999993</v>
      </c>
      <c r="I223" s="63"/>
      <c r="J223" s="79"/>
      <c r="K223"/>
      <c r="L223" s="53" t="s">
        <v>28</v>
      </c>
      <c r="M223" s="58" t="s">
        <v>21</v>
      </c>
      <c r="V223">
        <f t="shared" si="59"/>
        <v>2</v>
      </c>
      <c r="W223" t="str">
        <f t="shared" si="70"/>
        <v>RAT</v>
      </c>
      <c r="X223">
        <f t="shared" si="60"/>
        <v>5</v>
      </c>
      <c r="Y223" t="str">
        <f t="shared" si="71"/>
        <v>UM</v>
      </c>
      <c r="Z223">
        <f t="shared" si="72"/>
        <v>350</v>
      </c>
      <c r="AA223">
        <f t="shared" si="61"/>
        <v>3.64</v>
      </c>
      <c r="AB223">
        <f t="shared" si="62"/>
        <v>1E-3</v>
      </c>
      <c r="AC223">
        <f t="shared" si="63"/>
        <v>3.64</v>
      </c>
      <c r="AD223">
        <f t="shared" si="64"/>
        <v>9.9500000000000011</v>
      </c>
      <c r="AE223">
        <f t="shared" si="65"/>
        <v>1E-3</v>
      </c>
      <c r="AF223">
        <f t="shared" si="66"/>
        <v>9.9499999999999993</v>
      </c>
      <c r="AG223" s="56">
        <f t="shared" si="67"/>
        <v>0</v>
      </c>
      <c r="AH223">
        <f t="shared" si="73"/>
        <v>0</v>
      </c>
      <c r="AI223">
        <f t="shared" si="74"/>
        <v>0</v>
      </c>
      <c r="AJ223">
        <f t="shared" si="76"/>
        <v>0</v>
      </c>
      <c r="AK223">
        <f t="shared" si="68"/>
        <v>2</v>
      </c>
      <c r="AL223" t="str">
        <f t="shared" si="75"/>
        <v>INF</v>
      </c>
      <c r="AM223">
        <f t="shared" ca="1" si="69"/>
        <v>3</v>
      </c>
    </row>
    <row r="224" spans="2:39" ht="15" thickBot="1">
      <c r="B224" s="41"/>
      <c r="C224" s="51"/>
      <c r="D224" s="81">
        <f t="shared" si="77"/>
        <v>214</v>
      </c>
      <c r="E224" s="38" t="s">
        <v>52</v>
      </c>
      <c r="F224">
        <v>3.67</v>
      </c>
      <c r="G224" s="40" t="s">
        <v>246</v>
      </c>
      <c r="H224">
        <v>10.029999999999999</v>
      </c>
      <c r="I224" s="63"/>
      <c r="J224" s="79"/>
      <c r="K224"/>
      <c r="L224" s="53" t="s">
        <v>28</v>
      </c>
      <c r="M224" s="58" t="s">
        <v>21</v>
      </c>
      <c r="V224">
        <f t="shared" si="59"/>
        <v>2</v>
      </c>
      <c r="W224" t="str">
        <f t="shared" si="70"/>
        <v>RAT</v>
      </c>
      <c r="X224">
        <f t="shared" si="60"/>
        <v>5</v>
      </c>
      <c r="Y224" t="str">
        <f t="shared" si="71"/>
        <v>UM</v>
      </c>
      <c r="Z224">
        <f t="shared" si="72"/>
        <v>350</v>
      </c>
      <c r="AA224">
        <f t="shared" si="61"/>
        <v>3.67</v>
      </c>
      <c r="AB224">
        <f t="shared" si="62"/>
        <v>1E-3</v>
      </c>
      <c r="AC224">
        <f t="shared" si="63"/>
        <v>3.67</v>
      </c>
      <c r="AD224">
        <f t="shared" si="64"/>
        <v>10.029999999999999</v>
      </c>
      <c r="AE224">
        <f t="shared" si="65"/>
        <v>0.01</v>
      </c>
      <c r="AF224">
        <f t="shared" si="66"/>
        <v>10.029999999999999</v>
      </c>
      <c r="AG224" s="56">
        <f t="shared" si="67"/>
        <v>0</v>
      </c>
      <c r="AH224">
        <f t="shared" si="73"/>
        <v>0</v>
      </c>
      <c r="AI224">
        <f t="shared" si="74"/>
        <v>0</v>
      </c>
      <c r="AJ224">
        <f t="shared" si="76"/>
        <v>0</v>
      </c>
      <c r="AK224">
        <f t="shared" si="68"/>
        <v>2</v>
      </c>
      <c r="AL224" t="str">
        <f t="shared" si="75"/>
        <v>INF</v>
      </c>
      <c r="AM224">
        <f t="shared" ca="1" si="69"/>
        <v>3</v>
      </c>
    </row>
    <row r="225" spans="2:39" ht="15" thickBot="1">
      <c r="B225" s="41"/>
      <c r="C225" s="51"/>
      <c r="D225" s="81">
        <f t="shared" si="77"/>
        <v>215</v>
      </c>
      <c r="E225" s="38" t="s">
        <v>52</v>
      </c>
      <c r="F225">
        <v>3.71</v>
      </c>
      <c r="G225" s="40" t="s">
        <v>246</v>
      </c>
      <c r="H225">
        <v>10.14</v>
      </c>
      <c r="I225" s="63"/>
      <c r="J225" s="79"/>
      <c r="K225"/>
      <c r="L225" s="53" t="s">
        <v>28</v>
      </c>
      <c r="M225" s="58" t="s">
        <v>21</v>
      </c>
      <c r="V225">
        <f t="shared" si="59"/>
        <v>2</v>
      </c>
      <c r="W225" t="str">
        <f t="shared" si="70"/>
        <v>RAT</v>
      </c>
      <c r="X225">
        <f t="shared" si="60"/>
        <v>5</v>
      </c>
      <c r="Y225" t="str">
        <f t="shared" si="71"/>
        <v>UM</v>
      </c>
      <c r="Z225">
        <f t="shared" si="72"/>
        <v>350</v>
      </c>
      <c r="AA225">
        <f t="shared" si="61"/>
        <v>3.71</v>
      </c>
      <c r="AB225">
        <f t="shared" si="62"/>
        <v>1E-3</v>
      </c>
      <c r="AC225">
        <f t="shared" si="63"/>
        <v>3.71</v>
      </c>
      <c r="AD225">
        <f t="shared" si="64"/>
        <v>10.14</v>
      </c>
      <c r="AE225">
        <f t="shared" si="65"/>
        <v>0.01</v>
      </c>
      <c r="AF225">
        <f t="shared" si="66"/>
        <v>10.14</v>
      </c>
      <c r="AG225" s="56">
        <f t="shared" si="67"/>
        <v>0</v>
      </c>
      <c r="AH225">
        <f t="shared" si="73"/>
        <v>0</v>
      </c>
      <c r="AI225">
        <f t="shared" si="74"/>
        <v>0</v>
      </c>
      <c r="AJ225">
        <f t="shared" si="76"/>
        <v>0</v>
      </c>
      <c r="AK225">
        <f t="shared" si="68"/>
        <v>2</v>
      </c>
      <c r="AL225" t="str">
        <f t="shared" si="75"/>
        <v>INF</v>
      </c>
      <c r="AM225">
        <f t="shared" ca="1" si="69"/>
        <v>3</v>
      </c>
    </row>
    <row r="226" spans="2:39" ht="15" thickBot="1">
      <c r="B226" s="41"/>
      <c r="C226" s="51"/>
      <c r="D226" s="81">
        <f t="shared" si="77"/>
        <v>216</v>
      </c>
      <c r="E226" s="38" t="s">
        <v>52</v>
      </c>
      <c r="F226">
        <v>3.75</v>
      </c>
      <c r="G226" s="40" t="s">
        <v>246</v>
      </c>
      <c r="H226">
        <v>10.25</v>
      </c>
      <c r="I226" s="63"/>
      <c r="J226" s="79"/>
      <c r="K226"/>
      <c r="L226" s="53" t="s">
        <v>28</v>
      </c>
      <c r="M226" s="58" t="s">
        <v>21</v>
      </c>
      <c r="V226">
        <f t="shared" si="59"/>
        <v>2</v>
      </c>
      <c r="W226" t="str">
        <f t="shared" si="70"/>
        <v>RAT</v>
      </c>
      <c r="X226">
        <f t="shared" si="60"/>
        <v>5</v>
      </c>
      <c r="Y226" t="str">
        <f t="shared" si="71"/>
        <v>UM</v>
      </c>
      <c r="Z226">
        <f t="shared" si="72"/>
        <v>350</v>
      </c>
      <c r="AA226">
        <f t="shared" si="61"/>
        <v>3.75</v>
      </c>
      <c r="AB226">
        <f t="shared" si="62"/>
        <v>1E-3</v>
      </c>
      <c r="AC226">
        <f t="shared" si="63"/>
        <v>3.75</v>
      </c>
      <c r="AD226">
        <f t="shared" si="64"/>
        <v>10.25</v>
      </c>
      <c r="AE226">
        <f t="shared" si="65"/>
        <v>0.01</v>
      </c>
      <c r="AF226">
        <f t="shared" si="66"/>
        <v>10.25</v>
      </c>
      <c r="AG226" s="56">
        <f t="shared" si="67"/>
        <v>0</v>
      </c>
      <c r="AH226">
        <f t="shared" si="73"/>
        <v>0</v>
      </c>
      <c r="AI226">
        <f t="shared" si="74"/>
        <v>0</v>
      </c>
      <c r="AJ226">
        <f t="shared" si="76"/>
        <v>0</v>
      </c>
      <c r="AK226">
        <f t="shared" si="68"/>
        <v>2</v>
      </c>
      <c r="AL226" t="str">
        <f t="shared" si="75"/>
        <v>INF</v>
      </c>
      <c r="AM226">
        <f t="shared" ca="1" si="69"/>
        <v>3</v>
      </c>
    </row>
    <row r="227" spans="2:39" ht="15" thickBot="1">
      <c r="B227" s="41"/>
      <c r="C227" s="51"/>
      <c r="D227" s="81">
        <f t="shared" si="77"/>
        <v>217</v>
      </c>
      <c r="E227" s="38" t="s">
        <v>52</v>
      </c>
      <c r="F227">
        <v>3.79</v>
      </c>
      <c r="G227" s="40" t="s">
        <v>246</v>
      </c>
      <c r="H227">
        <v>10.36</v>
      </c>
      <c r="I227" s="63"/>
      <c r="J227" s="79"/>
      <c r="K227"/>
      <c r="L227" s="53" t="s">
        <v>28</v>
      </c>
      <c r="M227" s="58" t="s">
        <v>21</v>
      </c>
      <c r="V227">
        <f t="shared" si="59"/>
        <v>2</v>
      </c>
      <c r="W227" t="str">
        <f t="shared" si="70"/>
        <v>RAT</v>
      </c>
      <c r="X227">
        <f t="shared" si="60"/>
        <v>5</v>
      </c>
      <c r="Y227" t="str">
        <f t="shared" si="71"/>
        <v>UM</v>
      </c>
      <c r="Z227">
        <f t="shared" si="72"/>
        <v>350</v>
      </c>
      <c r="AA227">
        <f t="shared" si="61"/>
        <v>3.79</v>
      </c>
      <c r="AB227">
        <f t="shared" si="62"/>
        <v>1E-3</v>
      </c>
      <c r="AC227">
        <f t="shared" si="63"/>
        <v>3.79</v>
      </c>
      <c r="AD227">
        <f t="shared" si="64"/>
        <v>10.36</v>
      </c>
      <c r="AE227">
        <f t="shared" si="65"/>
        <v>0.01</v>
      </c>
      <c r="AF227">
        <f t="shared" si="66"/>
        <v>10.36</v>
      </c>
      <c r="AG227" s="56">
        <f t="shared" si="67"/>
        <v>0</v>
      </c>
      <c r="AH227">
        <f t="shared" si="73"/>
        <v>0</v>
      </c>
      <c r="AI227">
        <f t="shared" si="74"/>
        <v>0</v>
      </c>
      <c r="AJ227">
        <f t="shared" si="76"/>
        <v>0</v>
      </c>
      <c r="AK227">
        <f t="shared" si="68"/>
        <v>2</v>
      </c>
      <c r="AL227" t="str">
        <f t="shared" si="75"/>
        <v>INF</v>
      </c>
      <c r="AM227">
        <f t="shared" ca="1" si="69"/>
        <v>3</v>
      </c>
    </row>
    <row r="228" spans="2:39" ht="15" thickBot="1">
      <c r="B228" s="41"/>
      <c r="C228" s="51"/>
      <c r="D228" s="81">
        <f t="shared" si="77"/>
        <v>218</v>
      </c>
      <c r="E228" s="38" t="s">
        <v>52</v>
      </c>
      <c r="F228">
        <v>3.82</v>
      </c>
      <c r="G228" s="40" t="s">
        <v>246</v>
      </c>
      <c r="H228">
        <v>10.44</v>
      </c>
      <c r="I228" s="63"/>
      <c r="J228" s="79"/>
      <c r="K228"/>
      <c r="L228" s="53" t="s">
        <v>28</v>
      </c>
      <c r="M228" s="58" t="s">
        <v>21</v>
      </c>
      <c r="V228">
        <f t="shared" si="59"/>
        <v>2</v>
      </c>
      <c r="W228" t="str">
        <f t="shared" si="70"/>
        <v>RAT</v>
      </c>
      <c r="X228">
        <f t="shared" si="60"/>
        <v>5</v>
      </c>
      <c r="Y228" t="str">
        <f t="shared" si="71"/>
        <v>UM</v>
      </c>
      <c r="Z228">
        <f t="shared" si="72"/>
        <v>350</v>
      </c>
      <c r="AA228">
        <f t="shared" si="61"/>
        <v>3.8200000000000003</v>
      </c>
      <c r="AB228">
        <f t="shared" si="62"/>
        <v>1E-3</v>
      </c>
      <c r="AC228">
        <f t="shared" si="63"/>
        <v>3.82</v>
      </c>
      <c r="AD228">
        <f t="shared" si="64"/>
        <v>10.44</v>
      </c>
      <c r="AE228">
        <f t="shared" si="65"/>
        <v>0.01</v>
      </c>
      <c r="AF228">
        <f t="shared" si="66"/>
        <v>10.44</v>
      </c>
      <c r="AG228" s="56">
        <f t="shared" si="67"/>
        <v>0</v>
      </c>
      <c r="AH228">
        <f t="shared" si="73"/>
        <v>0</v>
      </c>
      <c r="AI228">
        <f t="shared" si="74"/>
        <v>0</v>
      </c>
      <c r="AJ228">
        <f t="shared" si="76"/>
        <v>0</v>
      </c>
      <c r="AK228">
        <f t="shared" si="68"/>
        <v>2</v>
      </c>
      <c r="AL228" t="str">
        <f t="shared" si="75"/>
        <v>INF</v>
      </c>
      <c r="AM228">
        <f t="shared" ca="1" si="69"/>
        <v>3</v>
      </c>
    </row>
    <row r="229" spans="2:39" ht="15" thickBot="1">
      <c r="B229" s="41"/>
      <c r="C229" s="51"/>
      <c r="D229" s="81">
        <f t="shared" si="77"/>
        <v>219</v>
      </c>
      <c r="E229" s="38" t="s">
        <v>52</v>
      </c>
      <c r="F229">
        <v>3.86</v>
      </c>
      <c r="G229" s="40" t="s">
        <v>246</v>
      </c>
      <c r="H229">
        <v>10.55</v>
      </c>
      <c r="I229" s="63"/>
      <c r="J229" s="79"/>
      <c r="K229"/>
      <c r="L229" s="53" t="s">
        <v>28</v>
      </c>
      <c r="M229" s="58" t="s">
        <v>21</v>
      </c>
      <c r="V229">
        <f t="shared" si="59"/>
        <v>2</v>
      </c>
      <c r="W229" t="str">
        <f t="shared" si="70"/>
        <v>RAT</v>
      </c>
      <c r="X229">
        <f t="shared" si="60"/>
        <v>5</v>
      </c>
      <c r="Y229" t="str">
        <f t="shared" si="71"/>
        <v>UM</v>
      </c>
      <c r="Z229">
        <f t="shared" si="72"/>
        <v>350</v>
      </c>
      <c r="AA229">
        <f t="shared" si="61"/>
        <v>3.86</v>
      </c>
      <c r="AB229">
        <f t="shared" si="62"/>
        <v>1E-3</v>
      </c>
      <c r="AC229">
        <f t="shared" si="63"/>
        <v>3.86</v>
      </c>
      <c r="AD229">
        <f t="shared" si="64"/>
        <v>10.55</v>
      </c>
      <c r="AE229">
        <f t="shared" si="65"/>
        <v>0.01</v>
      </c>
      <c r="AF229">
        <f t="shared" si="66"/>
        <v>10.55</v>
      </c>
      <c r="AG229" s="56">
        <f t="shared" si="67"/>
        <v>0</v>
      </c>
      <c r="AH229">
        <f t="shared" si="73"/>
        <v>0</v>
      </c>
      <c r="AI229">
        <f t="shared" si="74"/>
        <v>0</v>
      </c>
      <c r="AJ229">
        <f t="shared" si="76"/>
        <v>0</v>
      </c>
      <c r="AK229">
        <f t="shared" si="68"/>
        <v>2</v>
      </c>
      <c r="AL229" t="str">
        <f t="shared" si="75"/>
        <v>INF</v>
      </c>
      <c r="AM229">
        <f t="shared" ca="1" si="69"/>
        <v>3</v>
      </c>
    </row>
    <row r="230" spans="2:39" ht="15" thickBot="1">
      <c r="B230" s="41"/>
      <c r="C230" s="51"/>
      <c r="D230" s="81">
        <f t="shared" si="77"/>
        <v>220</v>
      </c>
      <c r="E230" s="38" t="s">
        <v>52</v>
      </c>
      <c r="F230">
        <v>3.9</v>
      </c>
      <c r="G230" s="40" t="s">
        <v>246</v>
      </c>
      <c r="H230">
        <v>10.66</v>
      </c>
      <c r="I230" s="63"/>
      <c r="J230" s="79"/>
      <c r="K230"/>
      <c r="L230" s="53" t="s">
        <v>28</v>
      </c>
      <c r="M230" s="58" t="s">
        <v>21</v>
      </c>
      <c r="V230">
        <f t="shared" si="59"/>
        <v>2</v>
      </c>
      <c r="W230" t="str">
        <f t="shared" si="70"/>
        <v>RAT</v>
      </c>
      <c r="X230">
        <f t="shared" si="60"/>
        <v>5</v>
      </c>
      <c r="Y230" t="str">
        <f t="shared" si="71"/>
        <v>UM</v>
      </c>
      <c r="Z230">
        <f t="shared" si="72"/>
        <v>350</v>
      </c>
      <c r="AA230">
        <f t="shared" si="61"/>
        <v>3.9</v>
      </c>
      <c r="AB230">
        <f t="shared" si="62"/>
        <v>1E-3</v>
      </c>
      <c r="AC230">
        <f t="shared" si="63"/>
        <v>3.9</v>
      </c>
      <c r="AD230">
        <f t="shared" si="64"/>
        <v>10.66</v>
      </c>
      <c r="AE230">
        <f t="shared" si="65"/>
        <v>0.01</v>
      </c>
      <c r="AF230">
        <f t="shared" si="66"/>
        <v>10.66</v>
      </c>
      <c r="AG230" s="56">
        <f t="shared" si="67"/>
        <v>0</v>
      </c>
      <c r="AH230">
        <f t="shared" si="73"/>
        <v>0</v>
      </c>
      <c r="AI230">
        <f t="shared" si="74"/>
        <v>0</v>
      </c>
      <c r="AJ230">
        <f t="shared" si="76"/>
        <v>0</v>
      </c>
      <c r="AK230">
        <f t="shared" si="68"/>
        <v>2</v>
      </c>
      <c r="AL230" t="str">
        <f t="shared" si="75"/>
        <v>INF</v>
      </c>
      <c r="AM230">
        <f t="shared" ca="1" si="69"/>
        <v>3</v>
      </c>
    </row>
    <row r="231" spans="2:39" ht="15" thickBot="1">
      <c r="B231" s="41"/>
      <c r="C231" s="51"/>
      <c r="D231" s="81">
        <f t="shared" si="77"/>
        <v>221</v>
      </c>
      <c r="E231" s="38" t="s">
        <v>52</v>
      </c>
      <c r="F231">
        <v>3.94</v>
      </c>
      <c r="G231" s="40" t="s">
        <v>246</v>
      </c>
      <c r="H231">
        <v>10.77</v>
      </c>
      <c r="I231" s="63"/>
      <c r="J231" s="79"/>
      <c r="K231"/>
      <c r="L231" s="53" t="s">
        <v>28</v>
      </c>
      <c r="M231" s="58" t="s">
        <v>21</v>
      </c>
      <c r="V231">
        <f t="shared" si="59"/>
        <v>2</v>
      </c>
      <c r="W231" t="str">
        <f t="shared" si="70"/>
        <v>RAT</v>
      </c>
      <c r="X231">
        <f t="shared" si="60"/>
        <v>5</v>
      </c>
      <c r="Y231" t="str">
        <f t="shared" si="71"/>
        <v>UM</v>
      </c>
      <c r="Z231">
        <f t="shared" si="72"/>
        <v>350</v>
      </c>
      <c r="AA231">
        <f t="shared" si="61"/>
        <v>3.94</v>
      </c>
      <c r="AB231">
        <f t="shared" si="62"/>
        <v>1E-3</v>
      </c>
      <c r="AC231">
        <f t="shared" si="63"/>
        <v>3.94</v>
      </c>
      <c r="AD231">
        <f t="shared" si="64"/>
        <v>10.77</v>
      </c>
      <c r="AE231">
        <f t="shared" si="65"/>
        <v>0.01</v>
      </c>
      <c r="AF231">
        <f t="shared" si="66"/>
        <v>10.77</v>
      </c>
      <c r="AG231" s="56">
        <f t="shared" si="67"/>
        <v>0</v>
      </c>
      <c r="AH231">
        <f t="shared" si="73"/>
        <v>0</v>
      </c>
      <c r="AI231">
        <f t="shared" si="74"/>
        <v>0</v>
      </c>
      <c r="AJ231">
        <f t="shared" si="76"/>
        <v>0</v>
      </c>
      <c r="AK231">
        <f t="shared" si="68"/>
        <v>2</v>
      </c>
      <c r="AL231" t="str">
        <f t="shared" si="75"/>
        <v>INF</v>
      </c>
      <c r="AM231">
        <f t="shared" ca="1" si="69"/>
        <v>3</v>
      </c>
    </row>
    <row r="232" spans="2:39" ht="15" thickBot="1">
      <c r="B232" s="41"/>
      <c r="C232" s="51"/>
      <c r="D232" s="81">
        <f t="shared" si="77"/>
        <v>222</v>
      </c>
      <c r="E232" s="38" t="s">
        <v>52</v>
      </c>
      <c r="F232">
        <v>3.98</v>
      </c>
      <c r="G232" s="40" t="s">
        <v>246</v>
      </c>
      <c r="H232">
        <v>10.88</v>
      </c>
      <c r="I232" s="63"/>
      <c r="J232" s="79"/>
      <c r="K232"/>
      <c r="L232" s="53" t="s">
        <v>28</v>
      </c>
      <c r="M232" s="58" t="s">
        <v>21</v>
      </c>
      <c r="V232">
        <f t="shared" si="59"/>
        <v>2</v>
      </c>
      <c r="W232" t="str">
        <f t="shared" si="70"/>
        <v>RAT</v>
      </c>
      <c r="X232">
        <f t="shared" si="60"/>
        <v>5</v>
      </c>
      <c r="Y232" t="str">
        <f t="shared" si="71"/>
        <v>UM</v>
      </c>
      <c r="Z232">
        <f t="shared" si="72"/>
        <v>350</v>
      </c>
      <c r="AA232">
        <f t="shared" si="61"/>
        <v>3.98</v>
      </c>
      <c r="AB232">
        <f t="shared" si="62"/>
        <v>1E-3</v>
      </c>
      <c r="AC232">
        <f t="shared" si="63"/>
        <v>3.98</v>
      </c>
      <c r="AD232">
        <f t="shared" si="64"/>
        <v>10.88</v>
      </c>
      <c r="AE232">
        <f t="shared" si="65"/>
        <v>0.01</v>
      </c>
      <c r="AF232">
        <f t="shared" si="66"/>
        <v>10.88</v>
      </c>
      <c r="AG232" s="56">
        <f t="shared" si="67"/>
        <v>0</v>
      </c>
      <c r="AH232">
        <f t="shared" si="73"/>
        <v>0</v>
      </c>
      <c r="AI232">
        <f t="shared" si="74"/>
        <v>0</v>
      </c>
      <c r="AJ232">
        <f t="shared" si="76"/>
        <v>0</v>
      </c>
      <c r="AK232">
        <f t="shared" si="68"/>
        <v>2</v>
      </c>
      <c r="AL232" t="str">
        <f t="shared" si="75"/>
        <v>INF</v>
      </c>
      <c r="AM232">
        <f t="shared" ca="1" si="69"/>
        <v>3</v>
      </c>
    </row>
    <row r="233" spans="2:39" ht="15" thickBot="1">
      <c r="B233" s="41"/>
      <c r="C233" s="51"/>
      <c r="D233" s="81">
        <f t="shared" si="77"/>
        <v>223</v>
      </c>
      <c r="E233" s="38" t="s">
        <v>52</v>
      </c>
      <c r="F233">
        <v>4.0199999999999996</v>
      </c>
      <c r="G233" s="40" t="s">
        <v>246</v>
      </c>
      <c r="H233">
        <v>10.99</v>
      </c>
      <c r="I233" s="63"/>
      <c r="J233" s="79"/>
      <c r="K233"/>
      <c r="L233" s="53" t="s">
        <v>28</v>
      </c>
      <c r="M233" s="58" t="s">
        <v>21</v>
      </c>
      <c r="V233">
        <f t="shared" si="59"/>
        <v>2</v>
      </c>
      <c r="W233" t="str">
        <f t="shared" si="70"/>
        <v>RAT</v>
      </c>
      <c r="X233">
        <f t="shared" si="60"/>
        <v>5</v>
      </c>
      <c r="Y233" t="str">
        <f t="shared" si="71"/>
        <v>UM</v>
      </c>
      <c r="Z233">
        <f t="shared" si="72"/>
        <v>350</v>
      </c>
      <c r="AA233">
        <f t="shared" si="61"/>
        <v>4.0200000000000005</v>
      </c>
      <c r="AB233">
        <f t="shared" si="62"/>
        <v>1E-3</v>
      </c>
      <c r="AC233">
        <f t="shared" si="63"/>
        <v>4.0199999999999996</v>
      </c>
      <c r="AD233">
        <f t="shared" si="64"/>
        <v>10.99</v>
      </c>
      <c r="AE233">
        <f t="shared" si="65"/>
        <v>0.01</v>
      </c>
      <c r="AF233">
        <f t="shared" si="66"/>
        <v>10.99</v>
      </c>
      <c r="AG233" s="56">
        <f t="shared" si="67"/>
        <v>0</v>
      </c>
      <c r="AH233">
        <f t="shared" si="73"/>
        <v>0</v>
      </c>
      <c r="AI233">
        <f t="shared" si="74"/>
        <v>0</v>
      </c>
      <c r="AJ233">
        <f t="shared" si="76"/>
        <v>0</v>
      </c>
      <c r="AK233">
        <f t="shared" si="68"/>
        <v>2</v>
      </c>
      <c r="AL233" t="str">
        <f t="shared" si="75"/>
        <v>INF</v>
      </c>
      <c r="AM233">
        <f t="shared" ca="1" si="69"/>
        <v>4</v>
      </c>
    </row>
    <row r="234" spans="2:39" ht="15" thickBot="1">
      <c r="B234" s="41"/>
      <c r="C234" s="51"/>
      <c r="D234" s="81">
        <f t="shared" si="77"/>
        <v>224</v>
      </c>
      <c r="E234" s="38" t="s">
        <v>52</v>
      </c>
      <c r="F234">
        <v>4.0599999999999996</v>
      </c>
      <c r="G234" s="40" t="s">
        <v>246</v>
      </c>
      <c r="H234">
        <v>11.1</v>
      </c>
      <c r="I234" s="63"/>
      <c r="J234" s="79"/>
      <c r="K234"/>
      <c r="L234" s="53" t="s">
        <v>28</v>
      </c>
      <c r="M234" s="58" t="s">
        <v>21</v>
      </c>
      <c r="V234">
        <f t="shared" si="59"/>
        <v>2</v>
      </c>
      <c r="W234" t="str">
        <f t="shared" si="70"/>
        <v>RAT</v>
      </c>
      <c r="X234">
        <f t="shared" si="60"/>
        <v>5</v>
      </c>
      <c r="Y234" t="str">
        <f t="shared" si="71"/>
        <v>UM</v>
      </c>
      <c r="Z234">
        <f t="shared" si="72"/>
        <v>350</v>
      </c>
      <c r="AA234">
        <f t="shared" si="61"/>
        <v>4.0600000000000005</v>
      </c>
      <c r="AB234">
        <f t="shared" si="62"/>
        <v>1E-3</v>
      </c>
      <c r="AC234">
        <f t="shared" si="63"/>
        <v>4.0599999999999996</v>
      </c>
      <c r="AD234">
        <f t="shared" si="64"/>
        <v>11.1</v>
      </c>
      <c r="AE234">
        <f t="shared" si="65"/>
        <v>0.01</v>
      </c>
      <c r="AF234">
        <f t="shared" si="66"/>
        <v>11.1</v>
      </c>
      <c r="AG234" s="56">
        <f t="shared" si="67"/>
        <v>0</v>
      </c>
      <c r="AH234">
        <f t="shared" si="73"/>
        <v>0</v>
      </c>
      <c r="AI234">
        <f t="shared" si="74"/>
        <v>0</v>
      </c>
      <c r="AJ234">
        <f t="shared" si="76"/>
        <v>0</v>
      </c>
      <c r="AK234">
        <f t="shared" si="68"/>
        <v>2</v>
      </c>
      <c r="AL234" t="str">
        <f t="shared" si="75"/>
        <v>INF</v>
      </c>
      <c r="AM234">
        <f t="shared" ca="1" si="69"/>
        <v>4</v>
      </c>
    </row>
    <row r="235" spans="2:39" ht="15" thickBot="1">
      <c r="B235" s="41"/>
      <c r="C235" s="51"/>
      <c r="D235" s="81">
        <f t="shared" si="77"/>
        <v>225</v>
      </c>
      <c r="E235" s="38" t="s">
        <v>52</v>
      </c>
      <c r="F235">
        <v>4.0999999999999996</v>
      </c>
      <c r="G235" s="40" t="s">
        <v>246</v>
      </c>
      <c r="H235">
        <v>11.21</v>
      </c>
      <c r="I235" s="63"/>
      <c r="J235" s="79"/>
      <c r="K235"/>
      <c r="L235" s="53" t="s">
        <v>28</v>
      </c>
      <c r="M235" s="58" t="s">
        <v>21</v>
      </c>
      <c r="V235">
        <f t="shared" si="59"/>
        <v>2</v>
      </c>
      <c r="W235" t="str">
        <f t="shared" si="70"/>
        <v>RAT</v>
      </c>
      <c r="X235">
        <f t="shared" si="60"/>
        <v>5</v>
      </c>
      <c r="Y235" t="str">
        <f t="shared" si="71"/>
        <v>UM</v>
      </c>
      <c r="Z235">
        <f t="shared" si="72"/>
        <v>350</v>
      </c>
      <c r="AA235">
        <f t="shared" si="61"/>
        <v>4.0999999999999996</v>
      </c>
      <c r="AB235">
        <f t="shared" si="62"/>
        <v>1E-3</v>
      </c>
      <c r="AC235">
        <f t="shared" si="63"/>
        <v>4.0999999999999996</v>
      </c>
      <c r="AD235">
        <f t="shared" si="64"/>
        <v>11.21</v>
      </c>
      <c r="AE235">
        <f t="shared" si="65"/>
        <v>0.01</v>
      </c>
      <c r="AF235">
        <f t="shared" si="66"/>
        <v>11.21</v>
      </c>
      <c r="AG235" s="56">
        <f t="shared" si="67"/>
        <v>0</v>
      </c>
      <c r="AH235">
        <f t="shared" si="73"/>
        <v>0</v>
      </c>
      <c r="AI235">
        <f t="shared" si="74"/>
        <v>0</v>
      </c>
      <c r="AJ235">
        <f t="shared" si="76"/>
        <v>0</v>
      </c>
      <c r="AK235">
        <f t="shared" si="68"/>
        <v>2</v>
      </c>
      <c r="AL235" t="str">
        <f t="shared" si="75"/>
        <v>INF</v>
      </c>
      <c r="AM235">
        <f t="shared" ca="1" si="69"/>
        <v>4</v>
      </c>
    </row>
    <row r="236" spans="2:39" ht="15" thickBot="1">
      <c r="B236" s="41"/>
      <c r="C236" s="51"/>
      <c r="D236" s="81">
        <f t="shared" si="77"/>
        <v>226</v>
      </c>
      <c r="E236" s="38" t="s">
        <v>52</v>
      </c>
      <c r="F236">
        <v>4.1399999999999997</v>
      </c>
      <c r="G236" s="40" t="s">
        <v>246</v>
      </c>
      <c r="H236">
        <v>11.32</v>
      </c>
      <c r="I236" s="63"/>
      <c r="J236" s="79"/>
      <c r="K236"/>
      <c r="L236" s="53" t="s">
        <v>28</v>
      </c>
      <c r="M236" s="58" t="s">
        <v>21</v>
      </c>
      <c r="V236">
        <f t="shared" si="59"/>
        <v>2</v>
      </c>
      <c r="W236" t="str">
        <f t="shared" si="70"/>
        <v>RAT</v>
      </c>
      <c r="X236">
        <f t="shared" si="60"/>
        <v>5</v>
      </c>
      <c r="Y236" t="str">
        <f t="shared" si="71"/>
        <v>UM</v>
      </c>
      <c r="Z236">
        <f t="shared" si="72"/>
        <v>350</v>
      </c>
      <c r="AA236">
        <f t="shared" si="61"/>
        <v>4.1399999999999997</v>
      </c>
      <c r="AB236">
        <f t="shared" si="62"/>
        <v>1E-3</v>
      </c>
      <c r="AC236">
        <f t="shared" si="63"/>
        <v>4.1399999999999997</v>
      </c>
      <c r="AD236">
        <f t="shared" si="64"/>
        <v>11.32</v>
      </c>
      <c r="AE236">
        <f t="shared" si="65"/>
        <v>0.01</v>
      </c>
      <c r="AF236">
        <f t="shared" si="66"/>
        <v>11.32</v>
      </c>
      <c r="AG236" s="56">
        <f t="shared" si="67"/>
        <v>0</v>
      </c>
      <c r="AH236">
        <f t="shared" si="73"/>
        <v>0</v>
      </c>
      <c r="AI236">
        <f t="shared" si="74"/>
        <v>0</v>
      </c>
      <c r="AJ236">
        <f t="shared" si="76"/>
        <v>0</v>
      </c>
      <c r="AK236">
        <f t="shared" si="68"/>
        <v>2</v>
      </c>
      <c r="AL236" t="str">
        <f t="shared" si="75"/>
        <v>INF</v>
      </c>
      <c r="AM236">
        <f t="shared" ca="1" si="69"/>
        <v>4</v>
      </c>
    </row>
    <row r="237" spans="2:39" ht="15" thickBot="1">
      <c r="B237" s="41"/>
      <c r="C237" s="51"/>
      <c r="D237" s="81">
        <f t="shared" si="77"/>
        <v>227</v>
      </c>
      <c r="E237" s="38" t="s">
        <v>52</v>
      </c>
      <c r="F237">
        <v>4.1900000000000004</v>
      </c>
      <c r="G237" s="40" t="s">
        <v>246</v>
      </c>
      <c r="H237">
        <v>11.45</v>
      </c>
      <c r="I237" s="63"/>
      <c r="J237" s="79"/>
      <c r="K237"/>
      <c r="L237" s="53" t="s">
        <v>28</v>
      </c>
      <c r="M237" s="58" t="s">
        <v>21</v>
      </c>
      <c r="V237">
        <f t="shared" si="59"/>
        <v>2</v>
      </c>
      <c r="W237" t="str">
        <f t="shared" si="70"/>
        <v>RAT</v>
      </c>
      <c r="X237">
        <f t="shared" si="60"/>
        <v>5</v>
      </c>
      <c r="Y237" t="str">
        <f t="shared" si="71"/>
        <v>UM</v>
      </c>
      <c r="Z237">
        <f t="shared" si="72"/>
        <v>350</v>
      </c>
      <c r="AA237">
        <f t="shared" si="61"/>
        <v>4.1900000000000004</v>
      </c>
      <c r="AB237">
        <f t="shared" si="62"/>
        <v>1E-3</v>
      </c>
      <c r="AC237">
        <f t="shared" si="63"/>
        <v>4.1900000000000004</v>
      </c>
      <c r="AD237">
        <f t="shared" si="64"/>
        <v>11.450000000000001</v>
      </c>
      <c r="AE237">
        <f t="shared" si="65"/>
        <v>0.01</v>
      </c>
      <c r="AF237">
        <f t="shared" si="66"/>
        <v>11.45</v>
      </c>
      <c r="AG237" s="56">
        <f t="shared" si="67"/>
        <v>0</v>
      </c>
      <c r="AH237">
        <f t="shared" si="73"/>
        <v>0</v>
      </c>
      <c r="AI237">
        <f t="shared" si="74"/>
        <v>0</v>
      </c>
      <c r="AJ237">
        <f t="shared" si="76"/>
        <v>0</v>
      </c>
      <c r="AK237">
        <f t="shared" si="68"/>
        <v>2</v>
      </c>
      <c r="AL237" t="str">
        <f t="shared" si="75"/>
        <v>INF</v>
      </c>
      <c r="AM237">
        <f t="shared" ca="1" si="69"/>
        <v>4</v>
      </c>
    </row>
    <row r="238" spans="2:39" ht="15" thickBot="1">
      <c r="B238" s="41"/>
      <c r="C238" s="51"/>
      <c r="D238" s="81">
        <f t="shared" si="77"/>
        <v>228</v>
      </c>
      <c r="E238" s="38" t="s">
        <v>52</v>
      </c>
      <c r="F238">
        <v>4.2300000000000004</v>
      </c>
      <c r="G238" s="40" t="s">
        <v>246</v>
      </c>
      <c r="H238">
        <v>11.56</v>
      </c>
      <c r="I238" s="63"/>
      <c r="J238" s="79"/>
      <c r="K238"/>
      <c r="L238" s="53" t="s">
        <v>28</v>
      </c>
      <c r="M238" s="58" t="s">
        <v>21</v>
      </c>
      <c r="V238">
        <f t="shared" si="59"/>
        <v>2</v>
      </c>
      <c r="W238" t="str">
        <f t="shared" si="70"/>
        <v>RAT</v>
      </c>
      <c r="X238">
        <f t="shared" si="60"/>
        <v>5</v>
      </c>
      <c r="Y238" t="str">
        <f t="shared" si="71"/>
        <v>UM</v>
      </c>
      <c r="Z238">
        <f t="shared" si="72"/>
        <v>350</v>
      </c>
      <c r="AA238">
        <f t="shared" si="61"/>
        <v>4.2300000000000004</v>
      </c>
      <c r="AB238">
        <f t="shared" si="62"/>
        <v>1E-3</v>
      </c>
      <c r="AC238">
        <f t="shared" si="63"/>
        <v>4.2300000000000004</v>
      </c>
      <c r="AD238">
        <f t="shared" si="64"/>
        <v>11.56</v>
      </c>
      <c r="AE238">
        <f t="shared" si="65"/>
        <v>0.01</v>
      </c>
      <c r="AF238">
        <f t="shared" si="66"/>
        <v>11.56</v>
      </c>
      <c r="AG238" s="56">
        <f t="shared" si="67"/>
        <v>0</v>
      </c>
      <c r="AH238">
        <f t="shared" si="73"/>
        <v>0</v>
      </c>
      <c r="AI238">
        <f t="shared" si="74"/>
        <v>0</v>
      </c>
      <c r="AJ238">
        <f t="shared" si="76"/>
        <v>0</v>
      </c>
      <c r="AK238">
        <f t="shared" si="68"/>
        <v>2</v>
      </c>
      <c r="AL238" t="str">
        <f t="shared" si="75"/>
        <v>INF</v>
      </c>
      <c r="AM238">
        <f t="shared" ca="1" si="69"/>
        <v>4</v>
      </c>
    </row>
    <row r="239" spans="2:39" ht="15" thickBot="1">
      <c r="B239" s="41"/>
      <c r="C239" s="51"/>
      <c r="D239" s="81">
        <f t="shared" si="77"/>
        <v>229</v>
      </c>
      <c r="E239" s="38" t="s">
        <v>52</v>
      </c>
      <c r="F239">
        <v>4.2699999999999996</v>
      </c>
      <c r="G239" s="40" t="s">
        <v>246</v>
      </c>
      <c r="H239">
        <v>11.67</v>
      </c>
      <c r="I239" s="63"/>
      <c r="J239" s="79"/>
      <c r="K239"/>
      <c r="L239" s="53" t="s">
        <v>28</v>
      </c>
      <c r="M239" s="58" t="s">
        <v>21</v>
      </c>
      <c r="V239">
        <f t="shared" si="59"/>
        <v>2</v>
      </c>
      <c r="W239" t="str">
        <f t="shared" si="70"/>
        <v>RAT</v>
      </c>
      <c r="X239">
        <f t="shared" si="60"/>
        <v>5</v>
      </c>
      <c r="Y239" t="str">
        <f t="shared" si="71"/>
        <v>UM</v>
      </c>
      <c r="Z239">
        <f t="shared" si="72"/>
        <v>350</v>
      </c>
      <c r="AA239">
        <f t="shared" si="61"/>
        <v>4.2700000000000005</v>
      </c>
      <c r="AB239">
        <f t="shared" si="62"/>
        <v>1E-3</v>
      </c>
      <c r="AC239">
        <f t="shared" si="63"/>
        <v>4.2699999999999996</v>
      </c>
      <c r="AD239">
        <f t="shared" si="64"/>
        <v>11.67</v>
      </c>
      <c r="AE239">
        <f t="shared" si="65"/>
        <v>0.01</v>
      </c>
      <c r="AF239">
        <f t="shared" si="66"/>
        <v>11.67</v>
      </c>
      <c r="AG239" s="56">
        <f t="shared" si="67"/>
        <v>0</v>
      </c>
      <c r="AH239">
        <f t="shared" si="73"/>
        <v>0</v>
      </c>
      <c r="AI239">
        <f t="shared" si="74"/>
        <v>0</v>
      </c>
      <c r="AJ239">
        <f t="shared" si="76"/>
        <v>0</v>
      </c>
      <c r="AK239">
        <f t="shared" si="68"/>
        <v>2</v>
      </c>
      <c r="AL239" t="str">
        <f t="shared" si="75"/>
        <v>INF</v>
      </c>
      <c r="AM239">
        <f t="shared" ca="1" si="69"/>
        <v>4</v>
      </c>
    </row>
    <row r="240" spans="2:39" ht="15" thickBot="1">
      <c r="B240" s="41"/>
      <c r="C240" s="51"/>
      <c r="D240" s="81">
        <f t="shared" si="77"/>
        <v>230</v>
      </c>
      <c r="E240" s="38" t="s">
        <v>52</v>
      </c>
      <c r="F240">
        <v>4.3099999999999996</v>
      </c>
      <c r="G240" s="40" t="s">
        <v>246</v>
      </c>
      <c r="H240">
        <v>11.78</v>
      </c>
      <c r="I240" s="63"/>
      <c r="J240" s="79"/>
      <c r="K240"/>
      <c r="L240" s="53" t="s">
        <v>28</v>
      </c>
      <c r="M240" s="58" t="s">
        <v>21</v>
      </c>
      <c r="V240">
        <f t="shared" si="59"/>
        <v>2</v>
      </c>
      <c r="W240" t="str">
        <f t="shared" si="70"/>
        <v>RAT</v>
      </c>
      <c r="X240">
        <f t="shared" si="60"/>
        <v>5</v>
      </c>
      <c r="Y240" t="str">
        <f t="shared" si="71"/>
        <v>UM</v>
      </c>
      <c r="Z240">
        <f t="shared" si="72"/>
        <v>350</v>
      </c>
      <c r="AA240">
        <f t="shared" si="61"/>
        <v>4.3100000000000005</v>
      </c>
      <c r="AB240">
        <f t="shared" si="62"/>
        <v>1E-3</v>
      </c>
      <c r="AC240">
        <f t="shared" si="63"/>
        <v>4.3099999999999996</v>
      </c>
      <c r="AD240">
        <f t="shared" si="64"/>
        <v>11.78</v>
      </c>
      <c r="AE240">
        <f t="shared" si="65"/>
        <v>0.01</v>
      </c>
      <c r="AF240">
        <f t="shared" si="66"/>
        <v>11.78</v>
      </c>
      <c r="AG240" s="56">
        <f t="shared" si="67"/>
        <v>0</v>
      </c>
      <c r="AH240">
        <f t="shared" si="73"/>
        <v>0</v>
      </c>
      <c r="AI240">
        <f t="shared" si="74"/>
        <v>0</v>
      </c>
      <c r="AJ240">
        <f t="shared" si="76"/>
        <v>0</v>
      </c>
      <c r="AK240">
        <f t="shared" si="68"/>
        <v>2</v>
      </c>
      <c r="AL240" t="str">
        <f t="shared" si="75"/>
        <v>INF</v>
      </c>
      <c r="AM240">
        <f t="shared" ca="1" si="69"/>
        <v>4</v>
      </c>
    </row>
    <row r="241" spans="2:39" ht="15" thickBot="1">
      <c r="B241" s="41"/>
      <c r="C241" s="51"/>
      <c r="D241" s="81">
        <f t="shared" si="77"/>
        <v>231</v>
      </c>
      <c r="E241" s="38" t="s">
        <v>52</v>
      </c>
      <c r="F241">
        <v>4.3600000000000003</v>
      </c>
      <c r="G241" s="40" t="s">
        <v>246</v>
      </c>
      <c r="H241">
        <v>11.92</v>
      </c>
      <c r="I241" s="63"/>
      <c r="J241" s="79"/>
      <c r="K241"/>
      <c r="L241" s="53" t="s">
        <v>28</v>
      </c>
      <c r="M241" s="58" t="s">
        <v>21</v>
      </c>
      <c r="V241">
        <f t="shared" si="59"/>
        <v>2</v>
      </c>
      <c r="W241" t="str">
        <f t="shared" si="70"/>
        <v>RAT</v>
      </c>
      <c r="X241">
        <f t="shared" si="60"/>
        <v>5</v>
      </c>
      <c r="Y241" t="str">
        <f t="shared" si="71"/>
        <v>UM</v>
      </c>
      <c r="Z241">
        <f t="shared" si="72"/>
        <v>350</v>
      </c>
      <c r="AA241">
        <f t="shared" si="61"/>
        <v>4.3600000000000003</v>
      </c>
      <c r="AB241">
        <f t="shared" si="62"/>
        <v>1E-3</v>
      </c>
      <c r="AC241">
        <f t="shared" si="63"/>
        <v>4.3600000000000003</v>
      </c>
      <c r="AD241">
        <f t="shared" si="64"/>
        <v>11.92</v>
      </c>
      <c r="AE241">
        <f t="shared" si="65"/>
        <v>0.01</v>
      </c>
      <c r="AF241">
        <f t="shared" si="66"/>
        <v>11.92</v>
      </c>
      <c r="AG241" s="56">
        <f t="shared" si="67"/>
        <v>0</v>
      </c>
      <c r="AH241">
        <f t="shared" si="73"/>
        <v>0</v>
      </c>
      <c r="AI241">
        <f t="shared" si="74"/>
        <v>0</v>
      </c>
      <c r="AJ241">
        <f t="shared" si="76"/>
        <v>0</v>
      </c>
      <c r="AK241">
        <f t="shared" si="68"/>
        <v>2</v>
      </c>
      <c r="AL241" t="str">
        <f t="shared" si="75"/>
        <v>INF</v>
      </c>
      <c r="AM241">
        <f t="shared" ca="1" si="69"/>
        <v>4</v>
      </c>
    </row>
    <row r="242" spans="2:39" ht="15" thickBot="1">
      <c r="B242" s="41"/>
      <c r="C242" s="51"/>
      <c r="D242" s="81">
        <f t="shared" si="77"/>
        <v>232</v>
      </c>
      <c r="E242" s="38" t="s">
        <v>52</v>
      </c>
      <c r="F242">
        <v>4.4000000000000004</v>
      </c>
      <c r="G242" s="40" t="s">
        <v>246</v>
      </c>
      <c r="H242">
        <v>12.03</v>
      </c>
      <c r="I242" s="63"/>
      <c r="J242" s="79"/>
      <c r="K242"/>
      <c r="L242" s="53" t="s">
        <v>28</v>
      </c>
      <c r="M242" s="58" t="s">
        <v>21</v>
      </c>
      <c r="V242">
        <f t="shared" si="59"/>
        <v>2</v>
      </c>
      <c r="W242" t="str">
        <f t="shared" si="70"/>
        <v>RAT</v>
      </c>
      <c r="X242">
        <f t="shared" si="60"/>
        <v>5</v>
      </c>
      <c r="Y242" t="str">
        <f t="shared" si="71"/>
        <v>UM</v>
      </c>
      <c r="Z242">
        <f t="shared" si="72"/>
        <v>350</v>
      </c>
      <c r="AA242">
        <f t="shared" si="61"/>
        <v>4.4000000000000004</v>
      </c>
      <c r="AB242">
        <f t="shared" si="62"/>
        <v>1E-3</v>
      </c>
      <c r="AC242">
        <f t="shared" si="63"/>
        <v>4.4000000000000004</v>
      </c>
      <c r="AD242">
        <f t="shared" si="64"/>
        <v>12.030000000000001</v>
      </c>
      <c r="AE242">
        <f t="shared" si="65"/>
        <v>0.01</v>
      </c>
      <c r="AF242">
        <f t="shared" si="66"/>
        <v>12.03</v>
      </c>
      <c r="AG242" s="56">
        <f t="shared" si="67"/>
        <v>0</v>
      </c>
      <c r="AH242">
        <f t="shared" si="73"/>
        <v>0</v>
      </c>
      <c r="AI242">
        <f t="shared" si="74"/>
        <v>0</v>
      </c>
      <c r="AJ242">
        <f t="shared" si="76"/>
        <v>0</v>
      </c>
      <c r="AK242">
        <f t="shared" si="68"/>
        <v>2</v>
      </c>
      <c r="AL242" t="str">
        <f t="shared" si="75"/>
        <v>INF</v>
      </c>
      <c r="AM242">
        <f t="shared" ca="1" si="69"/>
        <v>4</v>
      </c>
    </row>
    <row r="243" spans="2:39" ht="15" thickBot="1">
      <c r="B243" s="41"/>
      <c r="C243" s="51"/>
      <c r="D243" s="81">
        <f t="shared" si="77"/>
        <v>233</v>
      </c>
      <c r="E243" s="38" t="s">
        <v>52</v>
      </c>
      <c r="F243">
        <v>4.45</v>
      </c>
      <c r="G243" s="40" t="s">
        <v>246</v>
      </c>
      <c r="H243">
        <v>12.16</v>
      </c>
      <c r="I243" s="63"/>
      <c r="J243" s="79"/>
      <c r="K243"/>
      <c r="L243" s="53" t="s">
        <v>28</v>
      </c>
      <c r="M243" s="58" t="s">
        <v>21</v>
      </c>
      <c r="V243">
        <f t="shared" si="59"/>
        <v>2</v>
      </c>
      <c r="W243" t="str">
        <f t="shared" si="70"/>
        <v>RAT</v>
      </c>
      <c r="X243">
        <f t="shared" si="60"/>
        <v>5</v>
      </c>
      <c r="Y243" t="str">
        <f t="shared" si="71"/>
        <v>UM</v>
      </c>
      <c r="Z243">
        <f t="shared" si="72"/>
        <v>350</v>
      </c>
      <c r="AA243">
        <f t="shared" si="61"/>
        <v>4.45</v>
      </c>
      <c r="AB243">
        <f t="shared" si="62"/>
        <v>1E-3</v>
      </c>
      <c r="AC243">
        <f t="shared" si="63"/>
        <v>4.45</v>
      </c>
      <c r="AD243">
        <f t="shared" si="64"/>
        <v>12.16</v>
      </c>
      <c r="AE243">
        <f t="shared" si="65"/>
        <v>0.01</v>
      </c>
      <c r="AF243">
        <f t="shared" si="66"/>
        <v>12.16</v>
      </c>
      <c r="AG243" s="56">
        <f t="shared" si="67"/>
        <v>0</v>
      </c>
      <c r="AH243">
        <f t="shared" si="73"/>
        <v>0</v>
      </c>
      <c r="AI243">
        <f t="shared" si="74"/>
        <v>0</v>
      </c>
      <c r="AJ243">
        <f t="shared" si="76"/>
        <v>0</v>
      </c>
      <c r="AK243">
        <f t="shared" si="68"/>
        <v>2</v>
      </c>
      <c r="AL243" t="str">
        <f t="shared" si="75"/>
        <v>INF</v>
      </c>
      <c r="AM243">
        <f t="shared" ca="1" si="69"/>
        <v>4</v>
      </c>
    </row>
    <row r="244" spans="2:39" ht="15" thickBot="1">
      <c r="B244" s="41"/>
      <c r="C244" s="51"/>
      <c r="D244" s="81">
        <f t="shared" si="77"/>
        <v>234</v>
      </c>
      <c r="E244" s="38" t="s">
        <v>52</v>
      </c>
      <c r="F244">
        <v>4.5</v>
      </c>
      <c r="G244" s="40" t="s">
        <v>246</v>
      </c>
      <c r="H244">
        <v>12.3</v>
      </c>
      <c r="I244" s="63"/>
      <c r="J244" s="79"/>
      <c r="K244"/>
      <c r="L244" s="53" t="s">
        <v>28</v>
      </c>
      <c r="M244" s="58" t="s">
        <v>21</v>
      </c>
      <c r="V244">
        <f t="shared" ref="V244:V261" si="78">MATCH(E244,Functions,0)</f>
        <v>2</v>
      </c>
      <c r="W244" t="str">
        <f t="shared" si="70"/>
        <v>RAT</v>
      </c>
      <c r="X244">
        <f t="shared" ref="X244:X261" si="79">IF(ISBLANK(G244),1,MATCH(G244,Units,0))</f>
        <v>5</v>
      </c>
      <c r="Y244" t="str">
        <f t="shared" si="71"/>
        <v>UM</v>
      </c>
      <c r="Z244">
        <f t="shared" si="72"/>
        <v>350</v>
      </c>
      <c r="AA244">
        <f t="shared" ref="AA244:AA261" si="80">ROUND(AC244/AB244,0)*AB244</f>
        <v>4.5</v>
      </c>
      <c r="AB244">
        <f t="shared" ref="AB244:AB261" si="81">IF(AC244&gt;1,10^(INT(LOG(AC244))-3),0.001)</f>
        <v>1E-3</v>
      </c>
      <c r="AC244">
        <f t="shared" ref="AC244:AC261" si="82">IF(Z244&lt;phasenum,F244*INDEX(umult,$X244),1)</f>
        <v>4.5</v>
      </c>
      <c r="AD244">
        <f t="shared" ref="AD244:AD261" si="83">IF(AF244="",AF244,IF(AF244&gt;9999,err(),ROUND(AF244/AE244,0)*AE244))</f>
        <v>12.3</v>
      </c>
      <c r="AE244">
        <f t="shared" ref="AE244:AE261" si="84">IF(AND(AF244&gt;1,AF244&lt;&gt;""),10^(INT(LOG(AF244))-3),0.001)</f>
        <v>0.01</v>
      </c>
      <c r="AF244">
        <f t="shared" ref="AF244:AF261" si="85">IF(OR(Z244=rateonly,Z244=rateunits),IF(H244="","",H244),IF(Z244=ratetime,AG244,""))</f>
        <v>12.3</v>
      </c>
      <c r="AG244" s="56">
        <f t="shared" ref="AG244:AG261" si="86">(I244+K244/60)/(IF(ISNUMBER(FIND("hr",G244,3)),60,1))*AC244*(IF(ISNUMBER(FIND("mL",G244)),1000,1)/$AG$7)</f>
        <v>0</v>
      </c>
      <c r="AH244">
        <f t="shared" si="73"/>
        <v>0</v>
      </c>
      <c r="AI244">
        <f t="shared" si="74"/>
        <v>0</v>
      </c>
      <c r="AJ244">
        <f t="shared" si="76"/>
        <v>0</v>
      </c>
      <c r="AK244">
        <f t="shared" ref="AK244:AK261" si="87">MATCH(L244,Direction,0)</f>
        <v>2</v>
      </c>
      <c r="AL244" t="str">
        <f t="shared" si="75"/>
        <v>INF</v>
      </c>
      <c r="AM244">
        <f t="shared" ref="AM244:AM261" ca="1" si="88">IF(INT(Z244/100)=8,INDEX(trgcmd,MATCH(M244,trigger,0)),IF(ISNUMBER(F244),INT(F244*10^AJ244)/10^AJ244,INDIRECT(ADDRESS(MATCH(F244,B:B,0),4))))</f>
        <v>4</v>
      </c>
    </row>
    <row r="245" spans="2:39" ht="15" thickBot="1">
      <c r="B245" s="41"/>
      <c r="C245" s="51"/>
      <c r="D245" s="81">
        <f t="shared" si="77"/>
        <v>235</v>
      </c>
      <c r="E245" s="38" t="s">
        <v>52</v>
      </c>
      <c r="F245">
        <v>4.54</v>
      </c>
      <c r="G245" s="40" t="s">
        <v>246</v>
      </c>
      <c r="H245">
        <v>12.41</v>
      </c>
      <c r="I245" s="63"/>
      <c r="J245" s="79"/>
      <c r="K245"/>
      <c r="L245" s="53" t="s">
        <v>28</v>
      </c>
      <c r="M245" s="58" t="s">
        <v>21</v>
      </c>
      <c r="V245">
        <f t="shared" si="78"/>
        <v>2</v>
      </c>
      <c r="W245" t="str">
        <f t="shared" si="70"/>
        <v>RAT</v>
      </c>
      <c r="X245">
        <f t="shared" si="79"/>
        <v>5</v>
      </c>
      <c r="Y245" t="str">
        <f t="shared" si="71"/>
        <v>UM</v>
      </c>
      <c r="Z245">
        <f t="shared" si="72"/>
        <v>350</v>
      </c>
      <c r="AA245">
        <f t="shared" si="80"/>
        <v>4.54</v>
      </c>
      <c r="AB245">
        <f t="shared" si="81"/>
        <v>1E-3</v>
      </c>
      <c r="AC245">
        <f t="shared" si="82"/>
        <v>4.54</v>
      </c>
      <c r="AD245">
        <f t="shared" si="83"/>
        <v>12.41</v>
      </c>
      <c r="AE245">
        <f t="shared" si="84"/>
        <v>0.01</v>
      </c>
      <c r="AF245">
        <f t="shared" si="85"/>
        <v>12.41</v>
      </c>
      <c r="AG245" s="56">
        <f t="shared" si="86"/>
        <v>0</v>
      </c>
      <c r="AH245">
        <f t="shared" si="73"/>
        <v>0</v>
      </c>
      <c r="AI245">
        <f t="shared" si="74"/>
        <v>0</v>
      </c>
      <c r="AJ245">
        <f t="shared" si="76"/>
        <v>0</v>
      </c>
      <c r="AK245">
        <f t="shared" si="87"/>
        <v>2</v>
      </c>
      <c r="AL245" t="str">
        <f t="shared" si="75"/>
        <v>INF</v>
      </c>
      <c r="AM245">
        <f t="shared" ca="1" si="88"/>
        <v>4</v>
      </c>
    </row>
    <row r="246" spans="2:39" ht="15" thickBot="1">
      <c r="B246" s="41"/>
      <c r="C246" s="51"/>
      <c r="D246" s="81">
        <f t="shared" si="77"/>
        <v>236</v>
      </c>
      <c r="E246" s="38" t="s">
        <v>52</v>
      </c>
      <c r="F246">
        <v>4.59</v>
      </c>
      <c r="G246" s="40" t="s">
        <v>246</v>
      </c>
      <c r="H246">
        <v>12.55</v>
      </c>
      <c r="I246" s="63"/>
      <c r="J246" s="79"/>
      <c r="K246"/>
      <c r="L246" s="53" t="s">
        <v>28</v>
      </c>
      <c r="M246" s="58" t="s">
        <v>21</v>
      </c>
      <c r="V246">
        <f t="shared" si="78"/>
        <v>2</v>
      </c>
      <c r="W246" t="str">
        <f t="shared" si="70"/>
        <v>RAT</v>
      </c>
      <c r="X246">
        <f t="shared" si="79"/>
        <v>5</v>
      </c>
      <c r="Y246" t="str">
        <f t="shared" si="71"/>
        <v>UM</v>
      </c>
      <c r="Z246">
        <f t="shared" si="72"/>
        <v>350</v>
      </c>
      <c r="AA246">
        <f t="shared" si="80"/>
        <v>4.59</v>
      </c>
      <c r="AB246">
        <f t="shared" si="81"/>
        <v>1E-3</v>
      </c>
      <c r="AC246">
        <f t="shared" si="82"/>
        <v>4.59</v>
      </c>
      <c r="AD246">
        <f t="shared" si="83"/>
        <v>12.55</v>
      </c>
      <c r="AE246">
        <f t="shared" si="84"/>
        <v>0.01</v>
      </c>
      <c r="AF246">
        <f t="shared" si="85"/>
        <v>12.55</v>
      </c>
      <c r="AG246" s="56">
        <f t="shared" si="86"/>
        <v>0</v>
      </c>
      <c r="AH246">
        <f t="shared" si="73"/>
        <v>0</v>
      </c>
      <c r="AI246">
        <f t="shared" si="74"/>
        <v>0</v>
      </c>
      <c r="AJ246">
        <f t="shared" si="76"/>
        <v>0</v>
      </c>
      <c r="AK246">
        <f t="shared" si="87"/>
        <v>2</v>
      </c>
      <c r="AL246" t="str">
        <f t="shared" si="75"/>
        <v>INF</v>
      </c>
      <c r="AM246">
        <f t="shared" ca="1" si="88"/>
        <v>4</v>
      </c>
    </row>
    <row r="247" spans="2:39" ht="15" thickBot="1">
      <c r="B247" s="41"/>
      <c r="C247" s="51"/>
      <c r="D247" s="81">
        <f t="shared" si="77"/>
        <v>237</v>
      </c>
      <c r="E247" s="38" t="s">
        <v>52</v>
      </c>
      <c r="F247">
        <v>4.6399999999999997</v>
      </c>
      <c r="G247" s="40" t="s">
        <v>246</v>
      </c>
      <c r="H247">
        <v>12.68</v>
      </c>
      <c r="I247" s="63"/>
      <c r="J247" s="79"/>
      <c r="K247"/>
      <c r="L247" s="53" t="s">
        <v>28</v>
      </c>
      <c r="M247" s="58" t="s">
        <v>21</v>
      </c>
      <c r="V247">
        <f t="shared" si="78"/>
        <v>2</v>
      </c>
      <c r="W247" t="str">
        <f t="shared" si="70"/>
        <v>RAT</v>
      </c>
      <c r="X247">
        <f t="shared" si="79"/>
        <v>5</v>
      </c>
      <c r="Y247" t="str">
        <f t="shared" si="71"/>
        <v>UM</v>
      </c>
      <c r="Z247">
        <f t="shared" si="72"/>
        <v>350</v>
      </c>
      <c r="AA247">
        <f t="shared" si="80"/>
        <v>4.6399999999999997</v>
      </c>
      <c r="AB247">
        <f t="shared" si="81"/>
        <v>1E-3</v>
      </c>
      <c r="AC247">
        <f t="shared" si="82"/>
        <v>4.6399999999999997</v>
      </c>
      <c r="AD247">
        <f t="shared" si="83"/>
        <v>12.68</v>
      </c>
      <c r="AE247">
        <f t="shared" si="84"/>
        <v>0.01</v>
      </c>
      <c r="AF247">
        <f t="shared" si="85"/>
        <v>12.68</v>
      </c>
      <c r="AG247" s="56">
        <f t="shared" si="86"/>
        <v>0</v>
      </c>
      <c r="AH247">
        <f t="shared" si="73"/>
        <v>0</v>
      </c>
      <c r="AI247">
        <f t="shared" si="74"/>
        <v>0</v>
      </c>
      <c r="AJ247">
        <f t="shared" si="76"/>
        <v>0</v>
      </c>
      <c r="AK247">
        <f t="shared" si="87"/>
        <v>2</v>
      </c>
      <c r="AL247" t="str">
        <f t="shared" si="75"/>
        <v>INF</v>
      </c>
      <c r="AM247">
        <f t="shared" ca="1" si="88"/>
        <v>4</v>
      </c>
    </row>
    <row r="248" spans="2:39" ht="15" thickBot="1">
      <c r="B248" s="41"/>
      <c r="C248" s="51"/>
      <c r="D248" s="81">
        <f t="shared" si="77"/>
        <v>238</v>
      </c>
      <c r="E248" s="38" t="s">
        <v>52</v>
      </c>
      <c r="F248">
        <v>4.68</v>
      </c>
      <c r="G248" s="40" t="s">
        <v>246</v>
      </c>
      <c r="H248">
        <v>12.79</v>
      </c>
      <c r="I248" s="63"/>
      <c r="J248" s="79"/>
      <c r="K248"/>
      <c r="L248" s="53" t="s">
        <v>28</v>
      </c>
      <c r="M248" s="58" t="s">
        <v>21</v>
      </c>
      <c r="V248">
        <f t="shared" si="78"/>
        <v>2</v>
      </c>
      <c r="W248" t="str">
        <f t="shared" si="70"/>
        <v>RAT</v>
      </c>
      <c r="X248">
        <f t="shared" si="79"/>
        <v>5</v>
      </c>
      <c r="Y248" t="str">
        <f t="shared" si="71"/>
        <v>UM</v>
      </c>
      <c r="Z248">
        <f t="shared" si="72"/>
        <v>350</v>
      </c>
      <c r="AA248">
        <f t="shared" si="80"/>
        <v>4.68</v>
      </c>
      <c r="AB248">
        <f t="shared" si="81"/>
        <v>1E-3</v>
      </c>
      <c r="AC248">
        <f t="shared" si="82"/>
        <v>4.68</v>
      </c>
      <c r="AD248">
        <f t="shared" si="83"/>
        <v>12.790000000000001</v>
      </c>
      <c r="AE248">
        <f t="shared" si="84"/>
        <v>0.01</v>
      </c>
      <c r="AF248">
        <f t="shared" si="85"/>
        <v>12.79</v>
      </c>
      <c r="AG248" s="56">
        <f t="shared" si="86"/>
        <v>0</v>
      </c>
      <c r="AH248">
        <f t="shared" si="73"/>
        <v>0</v>
      </c>
      <c r="AI248">
        <f t="shared" si="74"/>
        <v>0</v>
      </c>
      <c r="AJ248">
        <f t="shared" si="76"/>
        <v>0</v>
      </c>
      <c r="AK248">
        <f t="shared" si="87"/>
        <v>2</v>
      </c>
      <c r="AL248" t="str">
        <f t="shared" si="75"/>
        <v>INF</v>
      </c>
      <c r="AM248">
        <f t="shared" ca="1" si="88"/>
        <v>4</v>
      </c>
    </row>
    <row r="249" spans="2:39" ht="15" thickBot="1">
      <c r="B249" s="41"/>
      <c r="C249" s="51"/>
      <c r="D249" s="81">
        <f t="shared" si="77"/>
        <v>239</v>
      </c>
      <c r="E249" s="38" t="s">
        <v>52</v>
      </c>
      <c r="F249">
        <v>4.7300000000000004</v>
      </c>
      <c r="G249" s="40" t="s">
        <v>246</v>
      </c>
      <c r="H249">
        <v>12.93</v>
      </c>
      <c r="I249" s="63"/>
      <c r="J249" s="79"/>
      <c r="K249"/>
      <c r="L249" s="53" t="s">
        <v>28</v>
      </c>
      <c r="M249" s="58" t="s">
        <v>21</v>
      </c>
      <c r="V249">
        <f t="shared" si="78"/>
        <v>2</v>
      </c>
      <c r="W249" t="str">
        <f t="shared" si="70"/>
        <v>RAT</v>
      </c>
      <c r="X249">
        <f t="shared" si="79"/>
        <v>5</v>
      </c>
      <c r="Y249" t="str">
        <f t="shared" si="71"/>
        <v>UM</v>
      </c>
      <c r="Z249">
        <f t="shared" si="72"/>
        <v>350</v>
      </c>
      <c r="AA249">
        <f t="shared" si="80"/>
        <v>4.7300000000000004</v>
      </c>
      <c r="AB249">
        <f t="shared" si="81"/>
        <v>1E-3</v>
      </c>
      <c r="AC249">
        <f t="shared" si="82"/>
        <v>4.7300000000000004</v>
      </c>
      <c r="AD249">
        <f t="shared" si="83"/>
        <v>12.93</v>
      </c>
      <c r="AE249">
        <f t="shared" si="84"/>
        <v>0.01</v>
      </c>
      <c r="AF249">
        <f t="shared" si="85"/>
        <v>12.93</v>
      </c>
      <c r="AG249" s="56">
        <f t="shared" si="86"/>
        <v>0</v>
      </c>
      <c r="AH249">
        <f t="shared" si="73"/>
        <v>0</v>
      </c>
      <c r="AI249">
        <f t="shared" si="74"/>
        <v>0</v>
      </c>
      <c r="AJ249">
        <f t="shared" si="76"/>
        <v>0</v>
      </c>
      <c r="AK249">
        <f t="shared" si="87"/>
        <v>2</v>
      </c>
      <c r="AL249" t="str">
        <f t="shared" si="75"/>
        <v>INF</v>
      </c>
      <c r="AM249">
        <f t="shared" ca="1" si="88"/>
        <v>4</v>
      </c>
    </row>
    <row r="250" spans="2:39" ht="15" thickBot="1">
      <c r="B250" s="41"/>
      <c r="C250" s="51"/>
      <c r="D250" s="81">
        <f t="shared" si="77"/>
        <v>240</v>
      </c>
      <c r="E250" s="38" t="s">
        <v>52</v>
      </c>
      <c r="F250">
        <v>4.79</v>
      </c>
      <c r="G250" s="40" t="s">
        <v>246</v>
      </c>
      <c r="H250">
        <v>13.09</v>
      </c>
      <c r="I250" s="63"/>
      <c r="J250" s="79"/>
      <c r="K250"/>
      <c r="L250" s="53" t="s">
        <v>28</v>
      </c>
      <c r="M250" s="58" t="s">
        <v>21</v>
      </c>
      <c r="V250">
        <f t="shared" si="78"/>
        <v>2</v>
      </c>
      <c r="W250" t="str">
        <f t="shared" si="70"/>
        <v>RAT</v>
      </c>
      <c r="X250">
        <f t="shared" si="79"/>
        <v>5</v>
      </c>
      <c r="Y250" t="str">
        <f t="shared" si="71"/>
        <v>UM</v>
      </c>
      <c r="Z250">
        <f t="shared" si="72"/>
        <v>350</v>
      </c>
      <c r="AA250">
        <f t="shared" si="80"/>
        <v>4.79</v>
      </c>
      <c r="AB250">
        <f t="shared" si="81"/>
        <v>1E-3</v>
      </c>
      <c r="AC250">
        <f t="shared" si="82"/>
        <v>4.79</v>
      </c>
      <c r="AD250">
        <f t="shared" si="83"/>
        <v>13.09</v>
      </c>
      <c r="AE250">
        <f t="shared" si="84"/>
        <v>0.01</v>
      </c>
      <c r="AF250">
        <f t="shared" si="85"/>
        <v>13.09</v>
      </c>
      <c r="AG250" s="56">
        <f t="shared" si="86"/>
        <v>0</v>
      </c>
      <c r="AH250">
        <f t="shared" si="73"/>
        <v>0</v>
      </c>
      <c r="AI250">
        <f t="shared" si="74"/>
        <v>0</v>
      </c>
      <c r="AJ250">
        <f t="shared" si="76"/>
        <v>0</v>
      </c>
      <c r="AK250">
        <f t="shared" si="87"/>
        <v>2</v>
      </c>
      <c r="AL250" t="str">
        <f t="shared" si="75"/>
        <v>INF</v>
      </c>
      <c r="AM250">
        <f t="shared" ca="1" si="88"/>
        <v>4</v>
      </c>
    </row>
    <row r="251" spans="2:39" ht="15" thickBot="1">
      <c r="B251" s="41"/>
      <c r="C251" s="51"/>
      <c r="D251" s="81">
        <f t="shared" si="77"/>
        <v>241</v>
      </c>
      <c r="E251" s="38" t="s">
        <v>52</v>
      </c>
      <c r="F251">
        <v>4.83</v>
      </c>
      <c r="G251" s="40" t="s">
        <v>246</v>
      </c>
      <c r="H251">
        <v>13.2</v>
      </c>
      <c r="I251" s="63"/>
      <c r="J251" s="79"/>
      <c r="K251"/>
      <c r="L251" s="53" t="s">
        <v>28</v>
      </c>
      <c r="M251" s="58" t="s">
        <v>21</v>
      </c>
      <c r="V251">
        <f t="shared" si="78"/>
        <v>2</v>
      </c>
      <c r="W251" t="str">
        <f t="shared" si="70"/>
        <v>RAT</v>
      </c>
      <c r="X251">
        <f t="shared" si="79"/>
        <v>5</v>
      </c>
      <c r="Y251" t="str">
        <f t="shared" si="71"/>
        <v>UM</v>
      </c>
      <c r="Z251">
        <f t="shared" si="72"/>
        <v>350</v>
      </c>
      <c r="AA251">
        <f t="shared" si="80"/>
        <v>4.83</v>
      </c>
      <c r="AB251">
        <f t="shared" si="81"/>
        <v>1E-3</v>
      </c>
      <c r="AC251">
        <f t="shared" si="82"/>
        <v>4.83</v>
      </c>
      <c r="AD251">
        <f t="shared" si="83"/>
        <v>13.200000000000001</v>
      </c>
      <c r="AE251">
        <f t="shared" si="84"/>
        <v>0.01</v>
      </c>
      <c r="AF251">
        <f t="shared" si="85"/>
        <v>13.2</v>
      </c>
      <c r="AG251" s="56">
        <f t="shared" si="86"/>
        <v>0</v>
      </c>
      <c r="AH251">
        <f t="shared" si="73"/>
        <v>0</v>
      </c>
      <c r="AI251">
        <f t="shared" si="74"/>
        <v>0</v>
      </c>
      <c r="AJ251">
        <f t="shared" si="76"/>
        <v>0</v>
      </c>
      <c r="AK251">
        <f t="shared" si="87"/>
        <v>2</v>
      </c>
      <c r="AL251" t="str">
        <f t="shared" si="75"/>
        <v>INF</v>
      </c>
      <c r="AM251">
        <f t="shared" ca="1" si="88"/>
        <v>4</v>
      </c>
    </row>
    <row r="252" spans="2:39" ht="15" thickBot="1">
      <c r="B252" s="41"/>
      <c r="C252" s="51"/>
      <c r="D252" s="81">
        <f t="shared" si="77"/>
        <v>242</v>
      </c>
      <c r="E252" s="38" t="s">
        <v>52</v>
      </c>
      <c r="F252">
        <v>4.88</v>
      </c>
      <c r="G252" s="40" t="s">
        <v>246</v>
      </c>
      <c r="H252">
        <v>13.34</v>
      </c>
      <c r="I252" s="63"/>
      <c r="J252" s="79"/>
      <c r="K252"/>
      <c r="L252" s="53" t="s">
        <v>28</v>
      </c>
      <c r="M252" s="58" t="s">
        <v>21</v>
      </c>
      <c r="V252">
        <f t="shared" si="78"/>
        <v>2</v>
      </c>
      <c r="W252" t="str">
        <f t="shared" si="70"/>
        <v>RAT</v>
      </c>
      <c r="X252">
        <f t="shared" si="79"/>
        <v>5</v>
      </c>
      <c r="Y252" t="str">
        <f t="shared" si="71"/>
        <v>UM</v>
      </c>
      <c r="Z252">
        <f t="shared" si="72"/>
        <v>350</v>
      </c>
      <c r="AA252">
        <f t="shared" si="80"/>
        <v>4.88</v>
      </c>
      <c r="AB252">
        <f t="shared" si="81"/>
        <v>1E-3</v>
      </c>
      <c r="AC252">
        <f t="shared" si="82"/>
        <v>4.88</v>
      </c>
      <c r="AD252">
        <f t="shared" si="83"/>
        <v>13.34</v>
      </c>
      <c r="AE252">
        <f t="shared" si="84"/>
        <v>0.01</v>
      </c>
      <c r="AF252">
        <f t="shared" si="85"/>
        <v>13.34</v>
      </c>
      <c r="AG252" s="56">
        <f t="shared" si="86"/>
        <v>0</v>
      </c>
      <c r="AH252">
        <f t="shared" si="73"/>
        <v>0</v>
      </c>
      <c r="AI252">
        <f t="shared" si="74"/>
        <v>0</v>
      </c>
      <c r="AJ252">
        <f t="shared" si="76"/>
        <v>0</v>
      </c>
      <c r="AK252">
        <f t="shared" si="87"/>
        <v>2</v>
      </c>
      <c r="AL252" t="str">
        <f t="shared" si="75"/>
        <v>INF</v>
      </c>
      <c r="AM252">
        <f t="shared" ca="1" si="88"/>
        <v>4</v>
      </c>
    </row>
    <row r="253" spans="2:39" ht="15" thickBot="1">
      <c r="B253" s="41"/>
      <c r="C253" s="51"/>
      <c r="D253" s="81">
        <f t="shared" si="77"/>
        <v>243</v>
      </c>
      <c r="E253" s="38" t="s">
        <v>52</v>
      </c>
      <c r="F253">
        <v>4.9400000000000004</v>
      </c>
      <c r="G253" s="40" t="s">
        <v>246</v>
      </c>
      <c r="H253">
        <v>13.5</v>
      </c>
      <c r="I253" s="63"/>
      <c r="J253" s="79"/>
      <c r="K253"/>
      <c r="L253" s="53" t="s">
        <v>28</v>
      </c>
      <c r="M253" s="58" t="s">
        <v>21</v>
      </c>
      <c r="V253">
        <f t="shared" si="78"/>
        <v>2</v>
      </c>
      <c r="W253" t="str">
        <f t="shared" si="70"/>
        <v>RAT</v>
      </c>
      <c r="X253">
        <f t="shared" si="79"/>
        <v>5</v>
      </c>
      <c r="Y253" t="str">
        <f t="shared" si="71"/>
        <v>UM</v>
      </c>
      <c r="Z253">
        <f t="shared" si="72"/>
        <v>350</v>
      </c>
      <c r="AA253">
        <f t="shared" si="80"/>
        <v>4.9400000000000004</v>
      </c>
      <c r="AB253">
        <f t="shared" si="81"/>
        <v>1E-3</v>
      </c>
      <c r="AC253">
        <f t="shared" si="82"/>
        <v>4.9400000000000004</v>
      </c>
      <c r="AD253">
        <f t="shared" si="83"/>
        <v>13.5</v>
      </c>
      <c r="AE253">
        <f t="shared" si="84"/>
        <v>0.01</v>
      </c>
      <c r="AF253">
        <f t="shared" si="85"/>
        <v>13.5</v>
      </c>
      <c r="AG253" s="56">
        <f t="shared" si="86"/>
        <v>0</v>
      </c>
      <c r="AH253">
        <f t="shared" si="73"/>
        <v>0</v>
      </c>
      <c r="AI253">
        <f t="shared" si="74"/>
        <v>0</v>
      </c>
      <c r="AJ253">
        <f t="shared" si="76"/>
        <v>0</v>
      </c>
      <c r="AK253">
        <f t="shared" si="87"/>
        <v>2</v>
      </c>
      <c r="AL253" t="str">
        <f t="shared" si="75"/>
        <v>INF</v>
      </c>
      <c r="AM253">
        <f t="shared" ca="1" si="88"/>
        <v>4</v>
      </c>
    </row>
    <row r="254" spans="2:39" ht="15" thickBot="1">
      <c r="B254" s="41"/>
      <c r="C254" s="51"/>
      <c r="D254" s="81">
        <f t="shared" si="77"/>
        <v>244</v>
      </c>
      <c r="E254" s="38" t="s">
        <v>52</v>
      </c>
      <c r="F254">
        <v>4.99</v>
      </c>
      <c r="G254" s="40" t="s">
        <v>246</v>
      </c>
      <c r="H254">
        <v>13.64</v>
      </c>
      <c r="I254" s="63"/>
      <c r="J254" s="79"/>
      <c r="K254"/>
      <c r="L254" s="53" t="s">
        <v>28</v>
      </c>
      <c r="M254" s="58" t="s">
        <v>21</v>
      </c>
      <c r="V254">
        <f t="shared" si="78"/>
        <v>2</v>
      </c>
      <c r="W254" t="str">
        <f t="shared" si="70"/>
        <v>RAT</v>
      </c>
      <c r="X254">
        <f t="shared" si="79"/>
        <v>5</v>
      </c>
      <c r="Y254" t="str">
        <f t="shared" si="71"/>
        <v>UM</v>
      </c>
      <c r="Z254">
        <f t="shared" si="72"/>
        <v>350</v>
      </c>
      <c r="AA254">
        <f t="shared" si="80"/>
        <v>4.99</v>
      </c>
      <c r="AB254">
        <f t="shared" si="81"/>
        <v>1E-3</v>
      </c>
      <c r="AC254">
        <f t="shared" si="82"/>
        <v>4.99</v>
      </c>
      <c r="AD254">
        <f t="shared" si="83"/>
        <v>13.64</v>
      </c>
      <c r="AE254">
        <f t="shared" si="84"/>
        <v>0.01</v>
      </c>
      <c r="AF254">
        <f t="shared" si="85"/>
        <v>13.64</v>
      </c>
      <c r="AG254" s="56">
        <f t="shared" si="86"/>
        <v>0</v>
      </c>
      <c r="AH254">
        <f t="shared" si="73"/>
        <v>0</v>
      </c>
      <c r="AI254">
        <f t="shared" si="74"/>
        <v>0</v>
      </c>
      <c r="AJ254">
        <f t="shared" si="76"/>
        <v>0</v>
      </c>
      <c r="AK254">
        <f t="shared" si="87"/>
        <v>2</v>
      </c>
      <c r="AL254" t="str">
        <f t="shared" si="75"/>
        <v>INF</v>
      </c>
      <c r="AM254">
        <f t="shared" ca="1" si="88"/>
        <v>4</v>
      </c>
    </row>
    <row r="255" spans="2:39" ht="15" thickBot="1">
      <c r="B255" s="41"/>
      <c r="C255" s="51"/>
      <c r="D255" s="81">
        <f t="shared" si="77"/>
        <v>245</v>
      </c>
      <c r="E255" s="38" t="s">
        <v>52</v>
      </c>
      <c r="F255">
        <v>5.04</v>
      </c>
      <c r="G255" s="40" t="s">
        <v>246</v>
      </c>
      <c r="H255">
        <v>13.78</v>
      </c>
      <c r="I255" s="63"/>
      <c r="J255" s="79"/>
      <c r="K255"/>
      <c r="L255" s="53" t="s">
        <v>28</v>
      </c>
      <c r="M255" s="58" t="s">
        <v>21</v>
      </c>
      <c r="V255">
        <f t="shared" si="78"/>
        <v>2</v>
      </c>
      <c r="W255" t="str">
        <f t="shared" si="70"/>
        <v>RAT</v>
      </c>
      <c r="X255">
        <f t="shared" si="79"/>
        <v>5</v>
      </c>
      <c r="Y255" t="str">
        <f t="shared" si="71"/>
        <v>UM</v>
      </c>
      <c r="Z255">
        <f t="shared" si="72"/>
        <v>350</v>
      </c>
      <c r="AA255">
        <f t="shared" si="80"/>
        <v>5.04</v>
      </c>
      <c r="AB255">
        <f t="shared" si="81"/>
        <v>1E-3</v>
      </c>
      <c r="AC255">
        <f t="shared" si="82"/>
        <v>5.04</v>
      </c>
      <c r="AD255">
        <f t="shared" si="83"/>
        <v>13.780000000000001</v>
      </c>
      <c r="AE255">
        <f t="shared" si="84"/>
        <v>0.01</v>
      </c>
      <c r="AF255">
        <f t="shared" si="85"/>
        <v>13.78</v>
      </c>
      <c r="AG255" s="56">
        <f t="shared" si="86"/>
        <v>0</v>
      </c>
      <c r="AH255">
        <f t="shared" si="73"/>
        <v>0</v>
      </c>
      <c r="AI255">
        <f t="shared" si="74"/>
        <v>0</v>
      </c>
      <c r="AJ255">
        <f t="shared" si="76"/>
        <v>0</v>
      </c>
      <c r="AK255">
        <f t="shared" si="87"/>
        <v>2</v>
      </c>
      <c r="AL255" t="str">
        <f t="shared" si="75"/>
        <v>INF</v>
      </c>
      <c r="AM255">
        <f t="shared" ca="1" si="88"/>
        <v>5</v>
      </c>
    </row>
    <row r="256" spans="2:39" ht="15" thickBot="1">
      <c r="B256" s="41"/>
      <c r="C256" s="51"/>
      <c r="D256" s="81">
        <f t="shared" si="77"/>
        <v>246</v>
      </c>
      <c r="E256" s="38" t="s">
        <v>52</v>
      </c>
      <c r="F256">
        <v>5.0999999999999996</v>
      </c>
      <c r="G256" s="40" t="s">
        <v>246</v>
      </c>
      <c r="H256">
        <v>13.94</v>
      </c>
      <c r="I256" s="63"/>
      <c r="J256" s="79"/>
      <c r="K256"/>
      <c r="L256" s="53" t="s">
        <v>28</v>
      </c>
      <c r="M256" s="58" t="s">
        <v>21</v>
      </c>
      <c r="V256">
        <f t="shared" si="78"/>
        <v>2</v>
      </c>
      <c r="W256" t="str">
        <f t="shared" si="70"/>
        <v>RAT</v>
      </c>
      <c r="X256">
        <f t="shared" si="79"/>
        <v>5</v>
      </c>
      <c r="Y256" t="str">
        <f t="shared" si="71"/>
        <v>UM</v>
      </c>
      <c r="Z256">
        <f t="shared" si="72"/>
        <v>350</v>
      </c>
      <c r="AA256">
        <f t="shared" si="80"/>
        <v>5.1000000000000005</v>
      </c>
      <c r="AB256">
        <f t="shared" si="81"/>
        <v>1E-3</v>
      </c>
      <c r="AC256">
        <f t="shared" si="82"/>
        <v>5.0999999999999996</v>
      </c>
      <c r="AD256">
        <f t="shared" si="83"/>
        <v>13.94</v>
      </c>
      <c r="AE256">
        <f t="shared" si="84"/>
        <v>0.01</v>
      </c>
      <c r="AF256">
        <f t="shared" si="85"/>
        <v>13.94</v>
      </c>
      <c r="AG256" s="56">
        <f t="shared" si="86"/>
        <v>0</v>
      </c>
      <c r="AH256">
        <f t="shared" si="73"/>
        <v>0</v>
      </c>
      <c r="AI256">
        <f t="shared" si="74"/>
        <v>0</v>
      </c>
      <c r="AJ256">
        <f t="shared" si="76"/>
        <v>0</v>
      </c>
      <c r="AK256">
        <f t="shared" si="87"/>
        <v>2</v>
      </c>
      <c r="AL256" t="str">
        <f t="shared" si="75"/>
        <v>INF</v>
      </c>
      <c r="AM256">
        <f t="shared" ca="1" si="88"/>
        <v>5</v>
      </c>
    </row>
    <row r="257" spans="2:39" ht="15" thickBot="1">
      <c r="B257" s="41"/>
      <c r="C257" s="51"/>
      <c r="D257" s="81">
        <f t="shared" si="77"/>
        <v>247</v>
      </c>
      <c r="E257" s="38" t="s">
        <v>52</v>
      </c>
      <c r="F257">
        <v>5.15</v>
      </c>
      <c r="G257" s="40" t="s">
        <v>246</v>
      </c>
      <c r="H257">
        <v>14.08</v>
      </c>
      <c r="I257" s="63"/>
      <c r="J257" s="79"/>
      <c r="K257"/>
      <c r="L257" s="53" t="s">
        <v>28</v>
      </c>
      <c r="M257" s="58" t="s">
        <v>21</v>
      </c>
      <c r="V257">
        <f t="shared" si="78"/>
        <v>2</v>
      </c>
      <c r="W257" t="str">
        <f t="shared" si="70"/>
        <v>RAT</v>
      </c>
      <c r="X257">
        <f t="shared" si="79"/>
        <v>5</v>
      </c>
      <c r="Y257" t="str">
        <f t="shared" si="71"/>
        <v>UM</v>
      </c>
      <c r="Z257">
        <f t="shared" si="72"/>
        <v>350</v>
      </c>
      <c r="AA257">
        <f t="shared" si="80"/>
        <v>5.15</v>
      </c>
      <c r="AB257">
        <f t="shared" si="81"/>
        <v>1E-3</v>
      </c>
      <c r="AC257">
        <f t="shared" si="82"/>
        <v>5.15</v>
      </c>
      <c r="AD257">
        <f t="shared" si="83"/>
        <v>14.08</v>
      </c>
      <c r="AE257">
        <f t="shared" si="84"/>
        <v>0.01</v>
      </c>
      <c r="AF257">
        <f t="shared" si="85"/>
        <v>14.08</v>
      </c>
      <c r="AG257" s="56">
        <f t="shared" si="86"/>
        <v>0</v>
      </c>
      <c r="AH257">
        <f t="shared" si="73"/>
        <v>0</v>
      </c>
      <c r="AI257">
        <f t="shared" si="74"/>
        <v>0</v>
      </c>
      <c r="AJ257">
        <f t="shared" si="76"/>
        <v>0</v>
      </c>
      <c r="AK257">
        <f t="shared" si="87"/>
        <v>2</v>
      </c>
      <c r="AL257" t="str">
        <f t="shared" si="75"/>
        <v>INF</v>
      </c>
      <c r="AM257">
        <f t="shared" ca="1" si="88"/>
        <v>5</v>
      </c>
    </row>
    <row r="258" spans="2:39" ht="15" thickBot="1">
      <c r="B258" s="41"/>
      <c r="C258" s="51"/>
      <c r="D258" s="81">
        <f t="shared" si="77"/>
        <v>248</v>
      </c>
      <c r="E258" s="38" t="s">
        <v>52</v>
      </c>
      <c r="F258">
        <v>5.21</v>
      </c>
      <c r="G258" s="40" t="s">
        <v>246</v>
      </c>
      <c r="H258">
        <v>14.24</v>
      </c>
      <c r="I258" s="63"/>
      <c r="J258" s="79"/>
      <c r="K258"/>
      <c r="L258" s="53" t="s">
        <v>28</v>
      </c>
      <c r="M258" s="58" t="s">
        <v>21</v>
      </c>
      <c r="V258">
        <f t="shared" si="78"/>
        <v>2</v>
      </c>
      <c r="W258" t="str">
        <f t="shared" si="70"/>
        <v>RAT</v>
      </c>
      <c r="X258">
        <f t="shared" si="79"/>
        <v>5</v>
      </c>
      <c r="Y258" t="str">
        <f t="shared" si="71"/>
        <v>UM</v>
      </c>
      <c r="Z258">
        <f t="shared" si="72"/>
        <v>350</v>
      </c>
      <c r="AA258">
        <f t="shared" si="80"/>
        <v>5.21</v>
      </c>
      <c r="AB258">
        <f t="shared" si="81"/>
        <v>1E-3</v>
      </c>
      <c r="AC258">
        <f t="shared" si="82"/>
        <v>5.21</v>
      </c>
      <c r="AD258">
        <f t="shared" si="83"/>
        <v>14.24</v>
      </c>
      <c r="AE258">
        <f t="shared" si="84"/>
        <v>0.01</v>
      </c>
      <c r="AF258">
        <f t="shared" si="85"/>
        <v>14.24</v>
      </c>
      <c r="AG258" s="56">
        <f t="shared" si="86"/>
        <v>0</v>
      </c>
      <c r="AH258">
        <f t="shared" si="73"/>
        <v>0</v>
      </c>
      <c r="AI258">
        <f t="shared" si="74"/>
        <v>0</v>
      </c>
      <c r="AJ258">
        <f t="shared" si="76"/>
        <v>0</v>
      </c>
      <c r="AK258">
        <f t="shared" si="87"/>
        <v>2</v>
      </c>
      <c r="AL258" t="str">
        <f t="shared" si="75"/>
        <v>INF</v>
      </c>
      <c r="AM258">
        <f t="shared" ca="1" si="88"/>
        <v>5</v>
      </c>
    </row>
    <row r="259" spans="2:39" ht="15" thickBot="1">
      <c r="B259" s="41"/>
      <c r="C259" s="51"/>
      <c r="D259" s="81">
        <f t="shared" si="77"/>
        <v>249</v>
      </c>
      <c r="E259" s="38" t="s">
        <v>52</v>
      </c>
      <c r="F259">
        <v>5.26</v>
      </c>
      <c r="G259" s="40" t="s">
        <v>246</v>
      </c>
      <c r="H259">
        <v>14.38</v>
      </c>
      <c r="I259" s="63"/>
      <c r="J259" s="79"/>
      <c r="K259"/>
      <c r="L259" s="53" t="s">
        <v>28</v>
      </c>
      <c r="M259" s="58" t="s">
        <v>21</v>
      </c>
      <c r="V259">
        <f t="shared" si="78"/>
        <v>2</v>
      </c>
      <c r="W259" t="str">
        <f t="shared" si="70"/>
        <v>RAT</v>
      </c>
      <c r="X259">
        <f t="shared" si="79"/>
        <v>5</v>
      </c>
      <c r="Y259" t="str">
        <f t="shared" si="71"/>
        <v>UM</v>
      </c>
      <c r="Z259">
        <f t="shared" si="72"/>
        <v>350</v>
      </c>
      <c r="AA259">
        <f t="shared" si="80"/>
        <v>5.26</v>
      </c>
      <c r="AB259">
        <f t="shared" si="81"/>
        <v>1E-3</v>
      </c>
      <c r="AC259">
        <f t="shared" si="82"/>
        <v>5.26</v>
      </c>
      <c r="AD259">
        <f t="shared" si="83"/>
        <v>14.38</v>
      </c>
      <c r="AE259">
        <f t="shared" si="84"/>
        <v>0.01</v>
      </c>
      <c r="AF259">
        <f t="shared" si="85"/>
        <v>14.38</v>
      </c>
      <c r="AG259" s="56">
        <f t="shared" si="86"/>
        <v>0</v>
      </c>
      <c r="AH259">
        <f t="shared" si="73"/>
        <v>0</v>
      </c>
      <c r="AI259">
        <f t="shared" si="74"/>
        <v>0</v>
      </c>
      <c r="AJ259">
        <f t="shared" si="76"/>
        <v>0</v>
      </c>
      <c r="AK259">
        <f t="shared" si="87"/>
        <v>2</v>
      </c>
      <c r="AL259" t="str">
        <f t="shared" si="75"/>
        <v>INF</v>
      </c>
      <c r="AM259">
        <f t="shared" ca="1" si="88"/>
        <v>5</v>
      </c>
    </row>
    <row r="260" spans="2:39" ht="15" thickBot="1">
      <c r="B260" s="41"/>
      <c r="C260" s="51"/>
      <c r="D260" s="81">
        <f t="shared" si="77"/>
        <v>250</v>
      </c>
      <c r="E260" s="38" t="s">
        <v>52</v>
      </c>
      <c r="F260">
        <v>5.32</v>
      </c>
      <c r="G260" s="40" t="s">
        <v>246</v>
      </c>
      <c r="H260">
        <v>14.54</v>
      </c>
      <c r="I260" s="63"/>
      <c r="J260" s="79"/>
      <c r="K260"/>
      <c r="L260" s="53" t="s">
        <v>28</v>
      </c>
      <c r="M260" s="58" t="s">
        <v>21</v>
      </c>
      <c r="V260">
        <f t="shared" si="78"/>
        <v>2</v>
      </c>
      <c r="W260" t="str">
        <f t="shared" si="70"/>
        <v>RAT</v>
      </c>
      <c r="X260">
        <f t="shared" si="79"/>
        <v>5</v>
      </c>
      <c r="Y260" t="str">
        <f t="shared" si="71"/>
        <v>UM</v>
      </c>
      <c r="Z260">
        <f t="shared" si="72"/>
        <v>350</v>
      </c>
      <c r="AA260">
        <f t="shared" si="80"/>
        <v>5.32</v>
      </c>
      <c r="AB260">
        <f t="shared" si="81"/>
        <v>1E-3</v>
      </c>
      <c r="AC260">
        <f t="shared" si="82"/>
        <v>5.32</v>
      </c>
      <c r="AD260">
        <f t="shared" si="83"/>
        <v>14.540000000000001</v>
      </c>
      <c r="AE260">
        <f t="shared" si="84"/>
        <v>0.01</v>
      </c>
      <c r="AF260">
        <f t="shared" si="85"/>
        <v>14.54</v>
      </c>
      <c r="AG260" s="56">
        <f t="shared" si="86"/>
        <v>0</v>
      </c>
      <c r="AH260">
        <f t="shared" si="73"/>
        <v>0</v>
      </c>
      <c r="AI260">
        <f t="shared" si="74"/>
        <v>0</v>
      </c>
      <c r="AJ260">
        <f t="shared" si="76"/>
        <v>0</v>
      </c>
      <c r="AK260">
        <f t="shared" si="87"/>
        <v>2</v>
      </c>
      <c r="AL260" t="str">
        <f t="shared" si="75"/>
        <v>INF</v>
      </c>
      <c r="AM260">
        <f t="shared" ca="1" si="88"/>
        <v>5</v>
      </c>
    </row>
    <row r="261" spans="2:39" ht="14">
      <c r="B261" s="41"/>
      <c r="C261" s="51"/>
      <c r="D261" s="81">
        <f t="shared" si="77"/>
        <v>251</v>
      </c>
      <c r="E261" s="42" t="s">
        <v>21</v>
      </c>
      <c r="F261" s="57"/>
      <c r="G261" s="40" t="s">
        <v>33</v>
      </c>
      <c r="H261" s="61"/>
      <c r="I261" s="64"/>
      <c r="J261" s="79" t="s">
        <v>149</v>
      </c>
      <c r="K261" s="65"/>
      <c r="L261" s="80" t="s">
        <v>21</v>
      </c>
      <c r="M261" s="58" t="s">
        <v>21</v>
      </c>
      <c r="V261">
        <f t="shared" si="78"/>
        <v>1</v>
      </c>
      <c r="W261">
        <f t="shared" si="70"/>
        <v>0</v>
      </c>
      <c r="X261">
        <f t="shared" si="79"/>
        <v>1</v>
      </c>
      <c r="Y261">
        <f t="shared" si="71"/>
        <v>0</v>
      </c>
      <c r="Z261">
        <f t="shared" si="72"/>
        <v>1000</v>
      </c>
      <c r="AA261">
        <f t="shared" si="80"/>
        <v>1</v>
      </c>
      <c r="AB261">
        <f t="shared" si="81"/>
        <v>1E-3</v>
      </c>
      <c r="AC261">
        <f t="shared" si="82"/>
        <v>1</v>
      </c>
      <c r="AD261" t="str">
        <f t="shared" si="83"/>
        <v/>
      </c>
      <c r="AE261">
        <f t="shared" si="84"/>
        <v>1E-3</v>
      </c>
      <c r="AF261" t="str">
        <f t="shared" si="85"/>
        <v/>
      </c>
      <c r="AG261" s="56">
        <f t="shared" si="86"/>
        <v>0</v>
      </c>
      <c r="AH261">
        <f t="shared" si="73"/>
        <v>0</v>
      </c>
      <c r="AI261">
        <f t="shared" si="74"/>
        <v>0</v>
      </c>
      <c r="AJ261">
        <f t="shared" si="76"/>
        <v>0</v>
      </c>
      <c r="AK261">
        <f t="shared" si="87"/>
        <v>1</v>
      </c>
      <c r="AL261">
        <f t="shared" si="75"/>
        <v>0</v>
      </c>
      <c r="AM261" t="e">
        <f t="shared" ca="1" si="88"/>
        <v>#N/A</v>
      </c>
    </row>
    <row r="262" spans="2:39">
      <c r="AG262" s="56"/>
    </row>
    <row r="263" spans="2:39">
      <c r="AG263" s="56"/>
    </row>
    <row r="264" spans="2:39">
      <c r="AG264" s="56"/>
    </row>
    <row r="265" spans="2:39">
      <c r="AG265" s="56"/>
    </row>
    <row r="266" spans="2:39">
      <c r="AG266" s="56"/>
    </row>
    <row r="267" spans="2:39">
      <c r="AG267" s="56"/>
    </row>
    <row r="268" spans="2:39">
      <c r="AG268" s="56"/>
    </row>
    <row r="269" spans="2:39">
      <c r="AG269" s="56"/>
    </row>
    <row r="270" spans="2:39">
      <c r="AG270" s="56"/>
    </row>
    <row r="271" spans="2:39">
      <c r="AG271" s="56"/>
    </row>
    <row r="272" spans="2:39">
      <c r="AG272" s="56"/>
    </row>
    <row r="273" spans="33:33">
      <c r="AG273" s="56"/>
    </row>
    <row r="274" spans="33:33">
      <c r="AG274" s="56"/>
    </row>
    <row r="275" spans="33:33">
      <c r="AG275" s="56"/>
    </row>
    <row r="276" spans="33:33">
      <c r="AG276" s="56"/>
    </row>
    <row r="277" spans="33:33">
      <c r="AG277" s="56"/>
    </row>
    <row r="278" spans="33:33">
      <c r="AG278" s="56"/>
    </row>
    <row r="279" spans="33:33">
      <c r="AG279" s="56"/>
    </row>
    <row r="280" spans="33:33">
      <c r="AG280" s="56"/>
    </row>
    <row r="281" spans="33:33">
      <c r="AG281" s="56"/>
    </row>
    <row r="282" spans="33:33">
      <c r="AG282" s="56"/>
    </row>
    <row r="283" spans="33:33">
      <c r="AG283" s="56"/>
    </row>
    <row r="284" spans="33:33">
      <c r="AG284" s="56"/>
    </row>
    <row r="285" spans="33:33">
      <c r="AG285" s="56"/>
    </row>
    <row r="286" spans="33:33">
      <c r="AG286" s="56"/>
    </row>
    <row r="287" spans="33:33">
      <c r="AG287" s="56"/>
    </row>
    <row r="288" spans="33:33">
      <c r="AG288" s="56"/>
    </row>
    <row r="289" spans="33:33">
      <c r="AG289" s="56"/>
    </row>
    <row r="290" spans="33:33">
      <c r="AG290" s="56"/>
    </row>
    <row r="291" spans="33:33">
      <c r="AG291" s="56"/>
    </row>
    <row r="292" spans="33:33">
      <c r="AG292" s="56"/>
    </row>
    <row r="293" spans="33:33">
      <c r="AG293" s="56"/>
    </row>
    <row r="294" spans="33:33">
      <c r="AG294" s="56"/>
    </row>
    <row r="295" spans="33:33">
      <c r="AG295" s="56"/>
    </row>
    <row r="296" spans="33:33">
      <c r="AG296" s="56"/>
    </row>
    <row r="297" spans="33:33">
      <c r="AG297" s="56"/>
    </row>
    <row r="298" spans="33:33">
      <c r="AG298" s="56"/>
    </row>
    <row r="299" spans="33:33">
      <c r="AG299" s="56"/>
    </row>
    <row r="300" spans="33:33">
      <c r="AG300" s="56"/>
    </row>
    <row r="301" spans="33:33">
      <c r="AG301" s="56"/>
    </row>
    <row r="302" spans="33:33">
      <c r="AG302" s="56"/>
    </row>
    <row r="303" spans="33:33">
      <c r="AG303" s="56"/>
    </row>
    <row r="304" spans="33:33">
      <c r="AG304" s="56"/>
    </row>
    <row r="305" spans="33:33">
      <c r="AG305" s="56"/>
    </row>
    <row r="306" spans="33:33">
      <c r="AG306" s="56"/>
    </row>
    <row r="307" spans="33:33">
      <c r="AG307" s="56"/>
    </row>
    <row r="308" spans="33:33">
      <c r="AG308" s="56"/>
    </row>
    <row r="309" spans="33:33">
      <c r="AG309" s="56"/>
    </row>
    <row r="310" spans="33:33">
      <c r="AG310" s="56"/>
    </row>
    <row r="311" spans="33:33">
      <c r="AG311" s="56"/>
    </row>
    <row r="312" spans="33:33">
      <c r="AG312" s="56"/>
    </row>
    <row r="313" spans="33:33">
      <c r="AG313" s="56"/>
    </row>
    <row r="314" spans="33:33">
      <c r="AG314" s="56"/>
    </row>
    <row r="315" spans="33:33">
      <c r="AG315" s="56"/>
    </row>
    <row r="316" spans="33:33">
      <c r="AG316" s="56"/>
    </row>
    <row r="317" spans="33:33">
      <c r="AG317" s="56"/>
    </row>
    <row r="318" spans="33:33">
      <c r="AG318" s="56"/>
    </row>
    <row r="319" spans="33:33">
      <c r="AG319" s="56"/>
    </row>
    <row r="320" spans="33:33">
      <c r="AG320" s="56"/>
    </row>
    <row r="321" spans="33:33">
      <c r="AG321" s="56"/>
    </row>
    <row r="322" spans="33:33">
      <c r="AG322" s="56"/>
    </row>
    <row r="323" spans="33:33">
      <c r="AG323" s="56"/>
    </row>
    <row r="324" spans="33:33">
      <c r="AG324" s="56"/>
    </row>
    <row r="325" spans="33:33">
      <c r="AG325" s="56"/>
    </row>
    <row r="326" spans="33:33">
      <c r="AG326" s="56"/>
    </row>
    <row r="327" spans="33:33">
      <c r="AG327" s="56"/>
    </row>
    <row r="328" spans="33:33">
      <c r="AG328" s="56"/>
    </row>
    <row r="329" spans="33:33">
      <c r="AG329" s="56"/>
    </row>
    <row r="330" spans="33:33">
      <c r="AG330" s="56"/>
    </row>
    <row r="331" spans="33:33">
      <c r="AG331" s="56"/>
    </row>
    <row r="332" spans="33:33">
      <c r="AG332" s="56"/>
    </row>
    <row r="333" spans="33:33">
      <c r="AG333" s="56"/>
    </row>
    <row r="334" spans="33:33">
      <c r="AG334" s="56"/>
    </row>
    <row r="335" spans="33:33">
      <c r="AG335" s="56"/>
    </row>
    <row r="336" spans="33:33">
      <c r="AG336" s="56"/>
    </row>
    <row r="337" spans="33:33">
      <c r="AG337" s="56"/>
    </row>
    <row r="65533" spans="253:253">
      <c r="IS65533" s="4" t="s">
        <v>172</v>
      </c>
    </row>
    <row r="65534" spans="253:253">
      <c r="IS65534" s="4" t="s">
        <v>51</v>
      </c>
    </row>
    <row r="65535" spans="253:253">
      <c r="IS65535" s="4" t="s">
        <v>48</v>
      </c>
    </row>
  </sheetData>
  <sheetProtection insertColumns="0" insertRows="0" selectLockedCells="1"/>
  <mergeCells count="13">
    <mergeCell ref="N38:P38"/>
    <mergeCell ref="N39:P39"/>
    <mergeCell ref="N40:P40"/>
    <mergeCell ref="Q37:R37"/>
    <mergeCell ref="Q38:R38"/>
    <mergeCell ref="Q39:R39"/>
    <mergeCell ref="Q40:R40"/>
    <mergeCell ref="N37:P37"/>
    <mergeCell ref="I10:K10"/>
    <mergeCell ref="N32:P32"/>
    <mergeCell ref="O17:P17"/>
    <mergeCell ref="O18:P18"/>
    <mergeCell ref="O21:P21"/>
  </mergeCells>
  <phoneticPr fontId="3" type="noConversion"/>
  <conditionalFormatting sqref="G11:G260">
    <cfRule type="expression" dxfId="29" priority="17" stopIfTrue="1">
      <formula>OR($Z11&lt;ratetime,$Z11&gt;=phasenum)</formula>
    </cfRule>
    <cfRule type="expression" dxfId="28" priority="18" stopIfTrue="1">
      <formula>OR($Z11&gt;=ratetime,$Z11&lt;phasenum)</formula>
    </cfRule>
  </conditionalFormatting>
  <conditionalFormatting sqref="H11:H260">
    <cfRule type="expression" dxfId="27" priority="19" stopIfTrue="1">
      <formula>OR($Z11&gt;=phasenum,$Z11=ratenovol,$Z11=ratetime)</formula>
    </cfRule>
    <cfRule type="expression" dxfId="26" priority="20" stopIfTrue="1">
      <formula>OR($Z11&lt;phasenum,$Z11&lt;&gt;ratenovol,$Z11&lt;&gt;ratetime)</formula>
    </cfRule>
  </conditionalFormatting>
  <conditionalFormatting sqref="I11:K260">
    <cfRule type="expression" dxfId="25" priority="21" stopIfTrue="1">
      <formula>INT($Z11/100)&lt;&gt;2</formula>
    </cfRule>
    <cfRule type="expression" dxfId="24" priority="22" stopIfTrue="1">
      <formula>ISERROR($AD11)</formula>
    </cfRule>
    <cfRule type="expression" dxfId="23" priority="23" stopIfTrue="1">
      <formula>INT($Z11/100)=2</formula>
    </cfRule>
  </conditionalFormatting>
  <conditionalFormatting sqref="F11:F260">
    <cfRule type="expression" dxfId="22" priority="24" stopIfTrue="1">
      <formula>$Z11&gt;=Triggerfunct</formula>
    </cfRule>
    <cfRule type="expression" dxfId="21" priority="25" stopIfTrue="1">
      <formula>ISERROR($AN11)</formula>
    </cfRule>
    <cfRule type="expression" dxfId="20" priority="26" stopIfTrue="1">
      <formula>$Z11&lt;Triggerfunct</formula>
    </cfRule>
  </conditionalFormatting>
  <conditionalFormatting sqref="M11:M260">
    <cfRule type="expression" dxfId="19" priority="27" stopIfTrue="1">
      <formula>$Z11&lt;&gt;Triggerfunct</formula>
    </cfRule>
    <cfRule type="expression" dxfId="18" priority="28" stopIfTrue="1">
      <formula>ISERROR($AN11)</formula>
    </cfRule>
    <cfRule type="expression" dxfId="17" priority="29" stopIfTrue="1">
      <formula>$Z11=Triggerfunct</formula>
    </cfRule>
  </conditionalFormatting>
  <conditionalFormatting sqref="L11:L260">
    <cfRule type="expression" dxfId="16" priority="30" stopIfTrue="1">
      <formula>ISTEXT(W11)</formula>
    </cfRule>
    <cfRule type="expression" dxfId="15" priority="31" stopIfTrue="1">
      <formula>ISNUMBER(W11)</formula>
    </cfRule>
  </conditionalFormatting>
  <conditionalFormatting sqref="G261">
    <cfRule type="expression" dxfId="14" priority="11" stopIfTrue="1">
      <formula>OR($Z261&lt;ratetime,$Z261&gt;=phasenum)</formula>
    </cfRule>
    <cfRule type="expression" dxfId="13" priority="12" stopIfTrue="1">
      <formula>OR($Z261&gt;=ratetime,$Z261&lt;phasenum)</formula>
    </cfRule>
  </conditionalFormatting>
  <conditionalFormatting sqref="F261">
    <cfRule type="expression" dxfId="12" priority="13" stopIfTrue="1">
      <formula>$Z261&gt;=Triggerfunct</formula>
    </cfRule>
    <cfRule type="expression" dxfId="11" priority="14" stopIfTrue="1">
      <formula>ISERROR($AN261)</formula>
    </cfRule>
    <cfRule type="expression" dxfId="10" priority="15" stopIfTrue="1">
      <formula>$Z261&lt;Triggerfunct</formula>
    </cfRule>
  </conditionalFormatting>
  <conditionalFormatting sqref="H261">
    <cfRule type="expression" dxfId="9" priority="1" stopIfTrue="1">
      <formula>OR($Z261&gt;=phasenum,$Z261=ratenovol,$Z261=ratetime)</formula>
    </cfRule>
    <cfRule type="expression" dxfId="8" priority="2" stopIfTrue="1">
      <formula>OR($Z261&lt;phasenum,$Z261&lt;&gt;ratenovol,$Z261&lt;&gt;ratetime)</formula>
    </cfRule>
  </conditionalFormatting>
  <conditionalFormatting sqref="I261:K261">
    <cfRule type="expression" dxfId="7" priority="3" stopIfTrue="1">
      <formula>INT($Z261/100)&lt;&gt;2</formula>
    </cfRule>
    <cfRule type="expression" dxfId="6" priority="4" stopIfTrue="1">
      <formula>ISERROR($AD261)</formula>
    </cfRule>
    <cfRule type="expression" dxfId="5" priority="5" stopIfTrue="1">
      <formula>INT($Z261/100)=2</formula>
    </cfRule>
  </conditionalFormatting>
  <conditionalFormatting sqref="M261">
    <cfRule type="expression" dxfId="4" priority="6" stopIfTrue="1">
      <formula>$Z261&lt;&gt;Triggerfunct</formula>
    </cfRule>
    <cfRule type="expression" dxfId="3" priority="7" stopIfTrue="1">
      <formula>ISERROR($AN261)</formula>
    </cfRule>
    <cfRule type="expression" dxfId="2" priority="8" stopIfTrue="1">
      <formula>$Z261=Triggerfunct</formula>
    </cfRule>
  </conditionalFormatting>
  <conditionalFormatting sqref="L261">
    <cfRule type="expression" dxfId="1" priority="9" stopIfTrue="1">
      <formula>ISTEXT(W261)</formula>
    </cfRule>
    <cfRule type="expression" dxfId="0" priority="10" stopIfTrue="1">
      <formula>ISNUMBER(W261)</formula>
    </cfRule>
  </conditionalFormatting>
  <dataValidations xWindow="1245" yWindow="667" count="19">
    <dataValidation type="list" allowBlank="1" showInputMessage="1" showErrorMessage="1" sqref="N11" xr:uid="{00000000-0002-0000-0000-000000000000}">
      <formula1>Syringe_Makes</formula1>
    </dataValidation>
    <dataValidation type="list" allowBlank="1" showInputMessage="1" showErrorMessage="1" sqref="E11:E261" xr:uid="{00000000-0002-0000-0000-000001000000}">
      <formula1>Functions</formula1>
    </dataValidation>
    <dataValidation type="list" allowBlank="1" showInputMessage="1" showErrorMessage="1" sqref="M11:M261" xr:uid="{00000000-0002-0000-0000-000002000000}">
      <formula1>trigger</formula1>
    </dataValidation>
    <dataValidation type="list" allowBlank="1" showInputMessage="1" promptTitle="Volume Units" prompt="This is the voume units for all dispense volume targets and the total volume dispensed." sqref="O18" xr:uid="{00000000-0002-0000-0000-000003000000}">
      <formula1>$AO$40:$AO$41</formula1>
    </dataValidation>
    <dataValidation type="list" allowBlank="1" showInputMessage="1" showErrorMessage="1" promptTitle="Keypad Beep Setting" prompt="Sounds a beep everytime a button is pressed on the keypad (models with a keypad)." sqref="O24" xr:uid="{00000000-0002-0000-0000-000004000000}">
      <formula1>"Off, On"</formula1>
    </dataValidation>
    <dataValidation type="list" allowBlank="1" showInputMessage="1" showErrorMessage="1" sqref="G11:G261" xr:uid="{00000000-0002-0000-0000-000005000000}">
      <formula1>Units</formula1>
    </dataValidation>
    <dataValidation type="decimal" allowBlank="1" showInputMessage="1" showErrorMessage="1" sqref="H11:H261" xr:uid="{00000000-0002-0000-0000-000006000000}">
      <formula1>0</formula1>
      <formula2>9999</formula2>
    </dataValidation>
    <dataValidation type="list" allowBlank="1" showInputMessage="1" showErrorMessage="1" sqref="L11:L261" xr:uid="{00000000-0002-0000-0000-000007000000}">
      <formula1>Direction</formula1>
    </dataValidation>
    <dataValidation type="list" allowBlank="1" showInputMessage="1" showErrorMessage="1" promptTitle="Trigger Input Configuration" prompt="Sets the control mode for a device, such as a Foot Switch, attached to Pin 2 of the TTL connnector." sqref="O21" xr:uid="{00000000-0002-0000-0000-000008000000}">
      <formula1>$AY$9:$AY$21</formula1>
    </dataValidation>
    <dataValidation allowBlank="1" sqref="K11:K261" xr:uid="{00000000-0002-0000-0000-000009000000}"/>
    <dataValidation type="whole" allowBlank="1" showInputMessage="1" showErrorMessage="1" errorTitle="Invalid Pump Network address" error="Pump address must be a whole number between 0 and 99" promptTitle="Pump Network Address" prompt="If you have more than 1 pump networked to a single port, then each pump in the pump network needs a unique address between 0 and 99." sqref="O28" xr:uid="{00000000-0002-0000-0000-00000A000000}">
      <formula1>0</formula1>
      <formula2>99</formula2>
    </dataValidation>
    <dataValidation type="list" allowBlank="1" showInputMessage="1" showErrorMessage="1" sqref="P30 P34" xr:uid="{00000000-0002-0000-0000-00000B000000}">
      <formula1>"Yes, No"</formula1>
    </dataValidation>
    <dataValidation type="list" allowBlank="1" showInputMessage="1" showErrorMessage="1" promptTitle="Alarm Setting" prompt="Sounds the buzzer on an alarm condition, such as a pump stall (models with stall detection)." sqref="O22" xr:uid="{00000000-0002-0000-0000-00000C000000}">
      <formula1>"Off, On"</formula1>
    </dataValidation>
    <dataValidation type="list" allowBlank="1" showInputMessage="1" showErrorMessage="1" promptTitle="Power Failure Setting" prompt="Starts the pump automatically on power up if the pump was pumping when power was shut off._x000a_" sqref="O23" xr:uid="{00000000-0002-0000-0000-00000D000000}">
      <formula1>"Off, On"</formula1>
    </dataValidation>
    <dataValidation type="list" allowBlank="1" showInputMessage="1" promptTitle="Volume and Rate Units" prompt="Use standard units unless using a nano-liter micro-fluidics syringe pump" sqref="O17" xr:uid="{00000000-0002-0000-0000-00000E000000}">
      <formula1>$AT$39:$AT$40</formula1>
    </dataValidation>
    <dataValidation type="list" allowBlank="1" showInputMessage="1" showErrorMessage="1" sqref="O11" xr:uid="{00000000-0002-0000-0000-00000F000000}">
      <formula1>INDIRECT(OFFSET(BG4,1,MATCH(N11,Syringe_Makes,0)-1))</formula1>
    </dataValidation>
    <dataValidation type="list" allowBlank="1" showInputMessage="1" showErrorMessage="1" sqref="N32:P32" xr:uid="{00000000-0002-0000-0000-000010000000}">
      <formula1>$N$37:$N$40</formula1>
    </dataValidation>
    <dataValidation type="list" allowBlank="1" showInputMessage="1" showErrorMessage="1" sqref="S37:S40" xr:uid="{00000000-0002-0000-0000-000011000000}">
      <formula1>$U$37:$U$38</formula1>
    </dataValidation>
    <dataValidation type="list" allowBlank="1" showInputMessage="1" showErrorMessage="1" promptTitle="Location in command file" prompt="Command can be sent before or after the program." sqref="P25:P27" xr:uid="{00000000-0002-0000-0000-000012000000}">
      <formula1>$AQ$45:$AQ$46</formula1>
    </dataValidation>
  </dataValidations>
  <hyperlinks>
    <hyperlink ref="B2" r:id="rId1" xr:uid="{00000000-0004-0000-0000-000000000000}"/>
  </hyperlinks>
  <pageMargins left="0.75" right="0.75" top="1" bottom="1" header="0.5" footer="0.5"/>
  <pageSetup orientation="portrait" r:id="rId2"/>
  <headerFooter alignWithMargins="0"/>
  <ignoredErrors>
    <ignoredError sqref="D12:D14 D32:D51" unlockedFormula="1"/>
  </ignoredError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3645"/>
  <sheetViews>
    <sheetView topLeftCell="A4" zoomScale="99" workbookViewId="0">
      <selection activeCell="K31" sqref="K31"/>
    </sheetView>
  </sheetViews>
  <sheetFormatPr baseColWidth="10" defaultColWidth="8.83203125" defaultRowHeight="13"/>
  <cols>
    <col min="1" max="1" width="14.1640625" style="114" customWidth="1"/>
    <col min="2" max="8" width="9.1640625" style="114"/>
  </cols>
  <sheetData>
    <row r="1" spans="1:12">
      <c r="A1" s="114" t="s">
        <v>37</v>
      </c>
      <c r="B1" s="114" t="s">
        <v>64</v>
      </c>
    </row>
    <row r="2" spans="1:12">
      <c r="A2" s="114" t="s">
        <v>37</v>
      </c>
      <c r="B2" s="114" t="s">
        <v>65</v>
      </c>
    </row>
    <row r="3" spans="1:12">
      <c r="A3" s="114" t="s">
        <v>37</v>
      </c>
      <c r="B3" s="114" t="s">
        <v>66</v>
      </c>
    </row>
    <row r="4" spans="1:12">
      <c r="A4" s="114" t="s">
        <v>37</v>
      </c>
      <c r="B4" s="114" t="s">
        <v>67</v>
      </c>
    </row>
    <row r="5" spans="1:12">
      <c r="A5" s="114" t="s">
        <v>37</v>
      </c>
      <c r="B5" s="114" t="s">
        <v>68</v>
      </c>
    </row>
    <row r="6" spans="1:12">
      <c r="A6" s="114" t="s">
        <v>36</v>
      </c>
    </row>
    <row r="7" spans="1:12">
      <c r="A7" s="114" t="str">
        <f>IF(r_in_60m!O28="","","SETUP ADR="&amp;r_in_60m!O28)</f>
        <v/>
      </c>
    </row>
    <row r="8" spans="1:12">
      <c r="A8" s="114" t="str">
        <f>IF(r_in_60m!P25="Before",T(r_in_60m!O25),"")</f>
        <v/>
      </c>
    </row>
    <row r="9" spans="1:12">
      <c r="A9" s="114" t="str">
        <f>IF(r_in_60m!P26="Before",T(r_in_60m!O26),"")</f>
        <v/>
      </c>
      <c r="L9" s="114"/>
    </row>
    <row r="10" spans="1:12">
      <c r="A10" s="114" t="str">
        <f>IF(r_in_60m!P27="Before",T(r_in_60m!O27),"")</f>
        <v/>
      </c>
    </row>
    <row r="11" spans="1:12">
      <c r="A11" s="114" t="str">
        <f ca="1">IF(r_in_60m!T15=0,"","DIA"&amp;r_in_60m!T15)</f>
        <v>DIA8.585</v>
      </c>
    </row>
    <row r="12" spans="1:12">
      <c r="A12" s="114" t="s">
        <v>74</v>
      </c>
      <c r="B12" s="114" t="str">
        <f>vu</f>
        <v>UL</v>
      </c>
    </row>
    <row r="13" spans="1:12">
      <c r="A13" s="114" t="str">
        <f>IF(r_in_60m!U25&lt;&gt;0,"TRG"&amp;r_in_60m!U25,"")</f>
        <v>TRGFT</v>
      </c>
    </row>
    <row r="14" spans="1:12">
      <c r="A14" s="114" t="s">
        <v>91</v>
      </c>
      <c r="B14" s="115">
        <f>MATCH(r_in_60m!O22,r_in_60m!$AS$39:$AS$40,0)-1</f>
        <v>0</v>
      </c>
    </row>
    <row r="15" spans="1:12">
      <c r="A15" s="114" t="s">
        <v>113</v>
      </c>
      <c r="B15" s="115">
        <f>MATCH(r_in_60m!O23,r_in_60m!$AS$39:$AS$40,0)-1</f>
        <v>0</v>
      </c>
      <c r="H15" s="114" t="str">
        <f>T(G15)</f>
        <v/>
      </c>
      <c r="I15" t="str">
        <f>IF(G15,T(G15),"")</f>
        <v/>
      </c>
    </row>
    <row r="16" spans="1:12">
      <c r="A16" s="114" t="s">
        <v>92</v>
      </c>
      <c r="B16" s="115">
        <f>MATCH(r_in_60m!O24,r_in_60m!$AS$39:$AS$40,0)-1</f>
        <v>0</v>
      </c>
    </row>
    <row r="17" spans="1:9">
      <c r="A17" s="114" t="s">
        <v>36</v>
      </c>
    </row>
    <row r="18" spans="1:9">
      <c r="A18" s="114" t="str">
        <f ca="1">IF(H18&gt;2,"PHN","")</f>
        <v>PHN</v>
      </c>
      <c r="B18" s="114">
        <f ca="1">IF(H18&lt;3,"",OFFSET(phase,$F18,0))</f>
        <v>1</v>
      </c>
      <c r="E18" s="114" t="s">
        <v>37</v>
      </c>
      <c r="F18" s="114">
        <v>1</v>
      </c>
      <c r="H18" s="114">
        <f ca="1">IF(ISTEXT(OFFSET(cmd,$F18,0)),3,1+OFFSET(cmd,$F18,0))</f>
        <v>3</v>
      </c>
      <c r="I18" s="13"/>
    </row>
    <row r="19" spans="1:9">
      <c r="A19" s="114" t="str">
        <f ca="1">CHOOSE(H18,"","SETUP ADR=","FUN")</f>
        <v>FUN</v>
      </c>
      <c r="B19" s="114" t="str">
        <f ca="1">IF(H18&gt;2,OFFSET(cmd,$F18,0),"")</f>
        <v>RAT</v>
      </c>
      <c r="C19" s="114" t="str">
        <f ca="1">(OFFSET(j,$F18,0))</f>
        <v/>
      </c>
    </row>
    <row r="20" spans="1:9">
      <c r="A20" s="114" t="str">
        <f ca="1">IF(OFFSET(T,$F18,0)&lt;phasenum,"RAT","")</f>
        <v>RAT</v>
      </c>
      <c r="B20" s="114">
        <f ca="1">IF(A20&lt;&gt;"",OFFSET(Rate,$F18,0),"")</f>
        <v>0.1</v>
      </c>
      <c r="C20" s="114" t="str">
        <f ca="1">IF(A20&lt;&gt;"",T(OFFSET(U,$F18,0)),"")</f>
        <v>UM</v>
      </c>
    </row>
    <row r="21" spans="1:9">
      <c r="A21" s="114" t="str">
        <f ca="1">IF(OR(A20="",OFFSET(Volume,$F18,0)=""),"","VOL")</f>
        <v>VOL</v>
      </c>
      <c r="B21" s="114">
        <f ca="1">IF(($A21)="","",OFFSET(Volume,$F18,0))</f>
        <v>0.32</v>
      </c>
      <c r="D21" s="116" t="str">
        <f ca="1">IF(($C21)="","",OFFSET(Time,$F18,0))</f>
        <v/>
      </c>
    </row>
    <row r="22" spans="1:9">
      <c r="A22" s="114" t="str">
        <f ca="1">IF(AND(A18&lt;&gt;"",OFFSET(dt,$F18,0)&gt;1),"DIR","")</f>
        <v>DIR</v>
      </c>
      <c r="B22" s="114" t="str">
        <f ca="1">IF(A22="","",OFFSET(d,$F18,0))</f>
        <v>INF</v>
      </c>
    </row>
    <row r="23" spans="1:9">
      <c r="A23" s="114" t="s">
        <v>36</v>
      </c>
    </row>
    <row r="24" spans="1:9">
      <c r="A24" s="114" t="str">
        <f ca="1">IF(H24&gt;2,"PHN","")</f>
        <v>PHN</v>
      </c>
      <c r="B24" s="114">
        <f ca="1">IF(H24&lt;3,"",OFFSET(phase,$F24,0))</f>
        <v>2</v>
      </c>
      <c r="E24" s="114" t="s">
        <v>37</v>
      </c>
      <c r="F24" s="114">
        <v>2</v>
      </c>
      <c r="H24" s="114">
        <f ca="1">IF(ISTEXT(OFFSET(cmd,$F24,0)),3,1+OFFSET(cmd,$F24,0))</f>
        <v>3</v>
      </c>
    </row>
    <row r="25" spans="1:9">
      <c r="A25" s="114" t="str">
        <f ca="1">CHOOSE(H24,"","SETUP ADR=","FUN")</f>
        <v>FUN</v>
      </c>
      <c r="B25" s="114" t="str">
        <f ca="1">IF(H24&gt;2,OFFSET(cmd,$F24,0),"")</f>
        <v>RAT</v>
      </c>
      <c r="C25" s="114" t="str">
        <f ca="1">(OFFSET(j,$F24,0))</f>
        <v/>
      </c>
    </row>
    <row r="26" spans="1:9">
      <c r="A26" s="114" t="str">
        <f ca="1">IF(OFFSET(T,$F24,0)&lt;phasenum,"RAT","")</f>
        <v>RAT</v>
      </c>
      <c r="B26" s="114">
        <f ca="1">IF(A26&lt;&gt;"",OFFSET(Rate,$F24,0),"")</f>
        <v>0.1</v>
      </c>
      <c r="C26" s="114" t="str">
        <f ca="1">IF(A26&lt;&gt;"",T(OFFSET(U,$F24,0)),"")</f>
        <v>UM</v>
      </c>
    </row>
    <row r="27" spans="1:9">
      <c r="A27" s="114" t="str">
        <f ca="1">IF(OR(A26="",OFFSET(Volume,$F24,0)=""),"","VOL")</f>
        <v>VOL</v>
      </c>
      <c r="B27" s="114">
        <f ca="1">IF(($A27)="","",OFFSET(Volume,$F24,0))</f>
        <v>0.31</v>
      </c>
      <c r="D27" s="116" t="str">
        <f ca="1">IF(($C27)="","",OFFSET(Time,$F24,0))</f>
        <v/>
      </c>
    </row>
    <row r="28" spans="1:9">
      <c r="A28" s="114" t="str">
        <f ca="1">IF(AND(A24&lt;&gt;"",OFFSET(dt,$F24,0)&gt;1),"DIR","")</f>
        <v>DIR</v>
      </c>
      <c r="B28" s="114" t="str">
        <f ca="1">IF(A28="","",OFFSET(d,$F24,0))</f>
        <v>INF</v>
      </c>
    </row>
    <row r="29" spans="1:9">
      <c r="A29" s="114" t="s">
        <v>36</v>
      </c>
    </row>
    <row r="30" spans="1:9">
      <c r="A30" s="114" t="str">
        <f ca="1">IF(H30&gt;2,"PHN","")</f>
        <v>PHN</v>
      </c>
      <c r="B30" s="114">
        <f ca="1">IF(H30&lt;3,"",OFFSET(phase,$F30,0))</f>
        <v>3</v>
      </c>
      <c r="E30" s="114" t="s">
        <v>37</v>
      </c>
      <c r="F30" s="114">
        <v>3</v>
      </c>
      <c r="H30" s="114">
        <f ca="1">IF(ISTEXT(OFFSET(cmd,$F30,0)),3,1+OFFSET(cmd,$F30,0))</f>
        <v>3</v>
      </c>
    </row>
    <row r="31" spans="1:9">
      <c r="A31" s="114" t="str">
        <f ca="1">CHOOSE(H30,"","SETUP ADR=","FUN")</f>
        <v>FUN</v>
      </c>
      <c r="B31" s="114" t="str">
        <f ca="1">IF(H30&gt;2,OFFSET(cmd,$F30,0),"")</f>
        <v>RAT</v>
      </c>
      <c r="C31" s="114" t="str">
        <f ca="1">(OFFSET(j,$F30,0))</f>
        <v/>
      </c>
    </row>
    <row r="32" spans="1:9">
      <c r="A32" s="114" t="str">
        <f ca="1">IF(OFFSET(T,$F30,0)&lt;phasenum,"RAT","")</f>
        <v>RAT</v>
      </c>
      <c r="B32" s="114">
        <f ca="1">IF(A32&lt;&gt;"",OFFSET(Rate,$F30,0),"")</f>
        <v>0.1</v>
      </c>
      <c r="C32" s="114" t="str">
        <f ca="1">IF(A32&lt;&gt;"",T(OFFSET(U,$F30,0)),"")</f>
        <v>UM</v>
      </c>
    </row>
    <row r="33" spans="1:8">
      <c r="A33" s="114" t="str">
        <f ca="1">IF(OR(A32="",OFFSET(Volume,$F30,0)=""),"","VOL")</f>
        <v>VOL</v>
      </c>
      <c r="B33" s="114">
        <f ca="1">IF(($A33)="","",OFFSET(Volume,$F30,0))</f>
        <v>0.31</v>
      </c>
      <c r="D33" s="116" t="str">
        <f ca="1">IF(($C33)="","",OFFSET(Time,$F30,0))</f>
        <v/>
      </c>
    </row>
    <row r="34" spans="1:8">
      <c r="A34" s="114" t="str">
        <f ca="1">IF(AND(A30&lt;&gt;"",OFFSET(dt,$F30,0)&gt;1),"DIR","")</f>
        <v>DIR</v>
      </c>
      <c r="B34" s="114" t="str">
        <f ca="1">IF(A34="","",OFFSET(d,$F30,0))</f>
        <v>INF</v>
      </c>
    </row>
    <row r="35" spans="1:8">
      <c r="A35" s="114" t="s">
        <v>36</v>
      </c>
    </row>
    <row r="36" spans="1:8">
      <c r="A36" s="114" t="str">
        <f ca="1">IF(H36&gt;2,"PHN","")</f>
        <v>PHN</v>
      </c>
      <c r="B36" s="114">
        <f ca="1">IF(H36&lt;3,"",OFFSET(phase,$F36,0))</f>
        <v>4</v>
      </c>
      <c r="E36" s="114" t="s">
        <v>37</v>
      </c>
      <c r="F36" s="114">
        <v>4</v>
      </c>
      <c r="H36" s="114">
        <f ca="1">IF(ISTEXT(OFFSET(cmd,$F36,0)),3,1+OFFSET(cmd,$F36,0))</f>
        <v>3</v>
      </c>
    </row>
    <row r="37" spans="1:8">
      <c r="A37" s="114" t="str">
        <f ca="1">CHOOSE(H36,"","SETUP ADR=","FUN")</f>
        <v>FUN</v>
      </c>
      <c r="B37" s="114" t="str">
        <f ca="1">IF(H36&gt;2,OFFSET(cmd,$F36,0),"")</f>
        <v>RAT</v>
      </c>
      <c r="C37" s="114" t="str">
        <f ca="1">(OFFSET(j,$F36,0))</f>
        <v/>
      </c>
    </row>
    <row r="38" spans="1:8">
      <c r="A38" s="114" t="str">
        <f ca="1">IF(OFFSET(T,$F36,0)&lt;phasenum,"RAT","")</f>
        <v>RAT</v>
      </c>
      <c r="B38" s="114">
        <f ca="1">IF(A38&lt;&gt;"",OFFSET(Rate,$F36,0),"")</f>
        <v>0.1</v>
      </c>
      <c r="C38" s="114" t="str">
        <f ca="1">IF(A38&lt;&gt;"",T(OFFSET(U,$F36,0)),"")</f>
        <v>UM</v>
      </c>
    </row>
    <row r="39" spans="1:8">
      <c r="A39" s="114" t="str">
        <f ca="1">IF(OR(A38="",OFFSET(Volume,$F36,0)=""),"","VOL")</f>
        <v>VOL</v>
      </c>
      <c r="B39" s="114">
        <f ca="1">IF(($A39)="","",OFFSET(Volume,$F36,0))</f>
        <v>0.31</v>
      </c>
      <c r="D39" s="116" t="str">
        <f ca="1">IF(($C39)="","",OFFSET(Time,$F36,0))</f>
        <v/>
      </c>
    </row>
    <row r="40" spans="1:8">
      <c r="A40" s="114" t="str">
        <f ca="1">IF(AND(A36&lt;&gt;"",OFFSET(dt,$F36,0)&gt;1),"DIR","")</f>
        <v>DIR</v>
      </c>
      <c r="B40" s="114" t="str">
        <f ca="1">IF(A40="","",OFFSET(d,$F36,0))</f>
        <v>INF</v>
      </c>
    </row>
    <row r="41" spans="1:8">
      <c r="A41" s="114" t="s">
        <v>36</v>
      </c>
    </row>
    <row r="42" spans="1:8">
      <c r="A42" s="114" t="str">
        <f ca="1">IF(H42&gt;2,"PHN","")</f>
        <v>PHN</v>
      </c>
      <c r="B42" s="114">
        <f ca="1">IF(H42&lt;3,"",OFFSET(phase,$F42,0))</f>
        <v>5</v>
      </c>
      <c r="E42" s="114" t="s">
        <v>37</v>
      </c>
      <c r="F42" s="114">
        <v>5</v>
      </c>
      <c r="H42" s="114">
        <f ca="1">IF(ISTEXT(OFFSET(cmd,$F42,0)),3,1+OFFSET(cmd,$F42,0))</f>
        <v>3</v>
      </c>
    </row>
    <row r="43" spans="1:8">
      <c r="A43" s="114" t="str">
        <f ca="1">CHOOSE(H42,"","SETUP ADR=","FUN")</f>
        <v>FUN</v>
      </c>
      <c r="B43" s="114" t="str">
        <f ca="1">IF(H42&gt;2,OFFSET(cmd,$F42,0),"")</f>
        <v>RAT</v>
      </c>
      <c r="C43" s="114" t="str">
        <f ca="1">(OFFSET(j,$F42,0))</f>
        <v/>
      </c>
    </row>
    <row r="44" spans="1:8">
      <c r="A44" s="114" t="str">
        <f ca="1">IF(OFFSET(T,$F42,0)&lt;phasenum,"RAT","")</f>
        <v>RAT</v>
      </c>
      <c r="B44" s="114">
        <f ca="1">IF(A44&lt;&gt;"",OFFSET(Rate,$F42,0),"")</f>
        <v>0.1</v>
      </c>
      <c r="C44" s="114" t="str">
        <f ca="1">IF(A44&lt;&gt;"",T(OFFSET(U,$F42,0)),"")</f>
        <v>UM</v>
      </c>
    </row>
    <row r="45" spans="1:8">
      <c r="A45" s="114" t="str">
        <f ca="1">IF(OR(A44="",OFFSET(Volume,$F42,0)=""),"","VOL")</f>
        <v>VOL</v>
      </c>
      <c r="B45" s="114">
        <f ca="1">IF(($A45)="","",OFFSET(Volume,$F42,0))</f>
        <v>0.31</v>
      </c>
      <c r="D45" s="116" t="str">
        <f ca="1">IF(($C45)="","",OFFSET(Time,$F42,0))</f>
        <v/>
      </c>
    </row>
    <row r="46" spans="1:8">
      <c r="A46" s="114" t="str">
        <f ca="1">IF(AND(A42&lt;&gt;"",OFFSET(dt,$F42,0)&gt;1),"DIR","")</f>
        <v>DIR</v>
      </c>
      <c r="B46" s="114" t="str">
        <f ca="1">IF(A46="","",OFFSET(d,$F42,0))</f>
        <v>INF</v>
      </c>
    </row>
    <row r="47" spans="1:8">
      <c r="A47" s="114" t="s">
        <v>36</v>
      </c>
    </row>
    <row r="48" spans="1:8">
      <c r="A48" s="114" t="str">
        <f ca="1">IF(H48&gt;2,"PHN","")</f>
        <v>PHN</v>
      </c>
      <c r="B48" s="114">
        <f ca="1">IF(H48&lt;3,"",OFFSET(phase,$F48,0))</f>
        <v>6</v>
      </c>
      <c r="E48" s="114" t="s">
        <v>37</v>
      </c>
      <c r="F48" s="114">
        <v>6</v>
      </c>
      <c r="H48" s="114">
        <f ca="1">IF(ISTEXT(OFFSET(cmd,$F48,0)),3,1+OFFSET(cmd,$F48,0))</f>
        <v>3</v>
      </c>
    </row>
    <row r="49" spans="1:8">
      <c r="A49" s="114" t="str">
        <f ca="1">CHOOSE(H48,"","SETUP ADR=","FUN")</f>
        <v>FUN</v>
      </c>
      <c r="B49" s="114" t="str">
        <f ca="1">IF(H48&gt;2,OFFSET(cmd,$F48,0),"")</f>
        <v>RAT</v>
      </c>
      <c r="C49" s="114" t="str">
        <f ca="1">(OFFSET(j,$F48,0))</f>
        <v/>
      </c>
    </row>
    <row r="50" spans="1:8">
      <c r="A50" s="114" t="str">
        <f ca="1">IF(OFFSET(T,$F48,0)&lt;phasenum,"RAT","")</f>
        <v>RAT</v>
      </c>
      <c r="B50" s="114">
        <f ca="1">IF(A50&lt;&gt;"",OFFSET(Rate,$F48,0),"")</f>
        <v>0.1</v>
      </c>
      <c r="C50" s="114" t="str">
        <f ca="1">IF(A50&lt;&gt;"",T(OFFSET(U,$F48,0)),"")</f>
        <v>UM</v>
      </c>
    </row>
    <row r="51" spans="1:8">
      <c r="A51" s="114" t="str">
        <f ca="1">IF(OR(A50="",OFFSET(Volume,$F48,0)=""),"","VOL")</f>
        <v>VOL</v>
      </c>
      <c r="B51" s="114">
        <f ca="1">IF(($A51)="","",OFFSET(Volume,$F48,0))</f>
        <v>0.31</v>
      </c>
      <c r="D51" s="116" t="str">
        <f ca="1">IF(($C51)="","",OFFSET(Time,$F48,0))</f>
        <v/>
      </c>
    </row>
    <row r="52" spans="1:8">
      <c r="A52" s="114" t="str">
        <f ca="1">IF(AND(A48&lt;&gt;"",OFFSET(dt,$F48,0)&gt;1),"DIR","")</f>
        <v>DIR</v>
      </c>
      <c r="B52" s="114" t="str">
        <f ca="1">IF(A52="","",OFFSET(d,$F48,0))</f>
        <v>INF</v>
      </c>
    </row>
    <row r="53" spans="1:8">
      <c r="A53" s="114" t="s">
        <v>36</v>
      </c>
    </row>
    <row r="54" spans="1:8">
      <c r="A54" s="114" t="str">
        <f ca="1">IF(H54&gt;2,"PHN","")</f>
        <v>PHN</v>
      </c>
      <c r="B54" s="114">
        <f ca="1">IF(H54&lt;3,"",OFFSET(phase,$F54,0))</f>
        <v>7</v>
      </c>
      <c r="E54" s="114" t="s">
        <v>37</v>
      </c>
      <c r="F54" s="114">
        <v>7</v>
      </c>
      <c r="H54" s="114">
        <f ca="1">IF(ISTEXT(OFFSET(cmd,$F54,0)),3,1+OFFSET(cmd,$F54,0))</f>
        <v>3</v>
      </c>
    </row>
    <row r="55" spans="1:8">
      <c r="A55" s="114" t="str">
        <f ca="1">CHOOSE(H54,"","SETUP ADR=","FUN")</f>
        <v>FUN</v>
      </c>
      <c r="B55" s="114" t="str">
        <f ca="1">IF(H54&gt;2,OFFSET(cmd,$F54,0),"")</f>
        <v>RAT</v>
      </c>
      <c r="C55" s="114" t="str">
        <f ca="1">(OFFSET(j,$F54,0))</f>
        <v/>
      </c>
    </row>
    <row r="56" spans="1:8">
      <c r="A56" s="114" t="str">
        <f ca="1">IF(OFFSET(T,$F54,0)&lt;phasenum,"RAT","")</f>
        <v>RAT</v>
      </c>
      <c r="B56" s="114">
        <f ca="1">IF(A56&lt;&gt;"",OFFSET(Rate,$F54,0),"")</f>
        <v>0.1</v>
      </c>
      <c r="C56" s="114" t="str">
        <f ca="1">IF(A56&lt;&gt;"",T(OFFSET(U,$F54,0)),"")</f>
        <v>UM</v>
      </c>
    </row>
    <row r="57" spans="1:8">
      <c r="A57" s="114" t="str">
        <f ca="1">IF(OR(A56="",OFFSET(Volume,$F54,0)=""),"","VOL")</f>
        <v>VOL</v>
      </c>
      <c r="B57" s="114">
        <f ca="1">IF(($A57)="","",OFFSET(Volume,$F54,0))</f>
        <v>0.31</v>
      </c>
      <c r="D57" s="116" t="str">
        <f ca="1">IF(($C57)="","",OFFSET(Time,$F54,0))</f>
        <v/>
      </c>
    </row>
    <row r="58" spans="1:8">
      <c r="A58" s="114" t="str">
        <f ca="1">IF(AND(A54&lt;&gt;"",OFFSET(dt,$F54,0)&gt;1),"DIR","")</f>
        <v>DIR</v>
      </c>
      <c r="B58" s="114" t="str">
        <f ca="1">IF(A58="","",OFFSET(d,$F54,0))</f>
        <v>INF</v>
      </c>
    </row>
    <row r="59" spans="1:8">
      <c r="A59" s="114" t="s">
        <v>36</v>
      </c>
    </row>
    <row r="60" spans="1:8">
      <c r="A60" s="114" t="str">
        <f ca="1">IF(H60&gt;2,"PHN","")</f>
        <v>PHN</v>
      </c>
      <c r="B60" s="114">
        <f ca="1">IF(H60&lt;3,"",OFFSET(phase,$F60,0))</f>
        <v>8</v>
      </c>
      <c r="E60" s="114" t="s">
        <v>37</v>
      </c>
      <c r="F60" s="114">
        <v>8</v>
      </c>
      <c r="H60" s="114">
        <f ca="1">IF(ISTEXT(OFFSET(cmd,$F60,0)),3,1+OFFSET(cmd,$F60,0))</f>
        <v>3</v>
      </c>
    </row>
    <row r="61" spans="1:8">
      <c r="A61" s="114" t="str">
        <f ca="1">CHOOSE(H60,"","SETUP ADR=","FUN")</f>
        <v>FUN</v>
      </c>
      <c r="B61" s="114" t="str">
        <f ca="1">IF(H60&gt;2,OFFSET(cmd,$F60,0),"")</f>
        <v>RAT</v>
      </c>
      <c r="C61" s="114" t="str">
        <f ca="1">(OFFSET(j,$F60,0))</f>
        <v/>
      </c>
    </row>
    <row r="62" spans="1:8">
      <c r="A62" s="114" t="str">
        <f ca="1">IF(OFFSET(T,$F60,0)&lt;phasenum,"RAT","")</f>
        <v>RAT</v>
      </c>
      <c r="B62" s="114">
        <f ca="1">IF(A62&lt;&gt;"",OFFSET(Rate,$F60,0),"")</f>
        <v>0.1</v>
      </c>
      <c r="C62" s="114" t="str">
        <f ca="1">IF(A62&lt;&gt;"",T(OFFSET(U,$F60,0)),"")</f>
        <v>UM</v>
      </c>
    </row>
    <row r="63" spans="1:8">
      <c r="A63" s="114" t="str">
        <f ca="1">IF(OR(A62="",OFFSET(Volume,$F60,0)=""),"","VOL")</f>
        <v>VOL</v>
      </c>
      <c r="B63" s="114">
        <f ca="1">IF(($A63)="","",OFFSET(Volume,$F60,0))</f>
        <v>0.31</v>
      </c>
      <c r="D63" s="116" t="str">
        <f ca="1">IF(($C63)="","",OFFSET(Time,$F60,0))</f>
        <v/>
      </c>
    </row>
    <row r="64" spans="1:8">
      <c r="A64" s="114" t="str">
        <f ca="1">IF(AND(A60&lt;&gt;"",OFFSET(dt,$F60,0)&gt;1),"DIR","")</f>
        <v>DIR</v>
      </c>
      <c r="B64" s="114" t="str">
        <f ca="1">IF(A64="","",OFFSET(d,$F60,0))</f>
        <v>INF</v>
      </c>
    </row>
    <row r="65" spans="1:8">
      <c r="A65" s="114" t="s">
        <v>36</v>
      </c>
    </row>
    <row r="66" spans="1:8">
      <c r="A66" s="114" t="str">
        <f ca="1">IF(H66&gt;2,"PHN","")</f>
        <v>PHN</v>
      </c>
      <c r="B66" s="114">
        <f ca="1">IF(H66&lt;3,"",OFFSET(phase,$F66,0))</f>
        <v>9</v>
      </c>
      <c r="E66" s="114" t="s">
        <v>37</v>
      </c>
      <c r="F66" s="114">
        <v>9</v>
      </c>
      <c r="H66" s="114">
        <f ca="1">IF(ISTEXT(OFFSET(cmd,$F66,0)),3,1+OFFSET(cmd,$F66,0))</f>
        <v>3</v>
      </c>
    </row>
    <row r="67" spans="1:8">
      <c r="A67" s="114" t="str">
        <f ca="1">CHOOSE(H66,"","SETUP ADR=","FUN")</f>
        <v>FUN</v>
      </c>
      <c r="B67" s="114" t="str">
        <f ca="1">IF(H66&gt;2,OFFSET(cmd,$F66,0),"")</f>
        <v>RAT</v>
      </c>
      <c r="C67" s="114" t="str">
        <f ca="1">(OFFSET(j,$F66,0))</f>
        <v/>
      </c>
    </row>
    <row r="68" spans="1:8">
      <c r="A68" s="114" t="str">
        <f ca="1">IF(OFFSET(T,$F66,0)&lt;phasenum,"RAT","")</f>
        <v>RAT</v>
      </c>
      <c r="B68" s="114">
        <f ca="1">IF(A68&lt;&gt;"",OFFSET(Rate,$F66,0),"")</f>
        <v>0.1</v>
      </c>
      <c r="C68" s="114" t="str">
        <f ca="1">IF(A68&lt;&gt;"",T(OFFSET(U,$F66,0)),"")</f>
        <v>UM</v>
      </c>
    </row>
    <row r="69" spans="1:8">
      <c r="A69" s="114" t="str">
        <f ca="1">IF(OR(A68="",OFFSET(Volume,$F66,0)=""),"","VOL")</f>
        <v>VOL</v>
      </c>
      <c r="B69" s="114">
        <f ca="1">IF(($A69)="","",OFFSET(Volume,$F66,0))</f>
        <v>0.31</v>
      </c>
      <c r="D69" s="116" t="str">
        <f ca="1">IF(($C69)="","",OFFSET(Time,$F66,0))</f>
        <v/>
      </c>
    </row>
    <row r="70" spans="1:8">
      <c r="A70" s="114" t="str">
        <f ca="1">IF(AND(A66&lt;&gt;"",OFFSET(dt,$F66,0)&gt;1),"DIR","")</f>
        <v>DIR</v>
      </c>
      <c r="B70" s="114" t="str">
        <f ca="1">IF(A70="","",OFFSET(d,$F66,0))</f>
        <v>INF</v>
      </c>
    </row>
    <row r="71" spans="1:8">
      <c r="A71" s="114" t="s">
        <v>36</v>
      </c>
    </row>
    <row r="72" spans="1:8">
      <c r="A72" s="114" t="str">
        <f ca="1">IF(H72&gt;2,"PHN","")</f>
        <v>PHN</v>
      </c>
      <c r="B72" s="114">
        <f ca="1">IF(H72&lt;3,"",OFFSET(phase,$F72,0))</f>
        <v>10</v>
      </c>
      <c r="E72" s="114" t="s">
        <v>37</v>
      </c>
      <c r="F72" s="114">
        <v>10</v>
      </c>
      <c r="H72" s="114">
        <f ca="1">IF(ISTEXT(OFFSET(cmd,$F72,0)),3,1+OFFSET(cmd,$F72,0))</f>
        <v>3</v>
      </c>
    </row>
    <row r="73" spans="1:8">
      <c r="A73" s="114" t="str">
        <f ca="1">CHOOSE(H72,"","SETUP ADR=","FUN")</f>
        <v>FUN</v>
      </c>
      <c r="B73" s="114" t="str">
        <f ca="1">IF(H72&gt;2,OFFSET(cmd,$F72,0),"")</f>
        <v>RAT</v>
      </c>
      <c r="C73" s="114" t="str">
        <f ca="1">(OFFSET(j,$F72,0))</f>
        <v/>
      </c>
    </row>
    <row r="74" spans="1:8">
      <c r="A74" s="114" t="str">
        <f ca="1">IF(OFFSET(T,$F72,0)&lt;phasenum,"RAT","")</f>
        <v>RAT</v>
      </c>
      <c r="B74" s="114">
        <f ca="1">IF(A74&lt;&gt;"",OFFSET(Rate,$F72,0),"")</f>
        <v>0.1</v>
      </c>
      <c r="C74" s="114" t="str">
        <f ca="1">IF(A74&lt;&gt;"",T(OFFSET(U,$F72,0)),"")</f>
        <v>UM</v>
      </c>
    </row>
    <row r="75" spans="1:8">
      <c r="A75" s="114" t="str">
        <f ca="1">IF(OR(A74="",OFFSET(Volume,$F72,0)=""),"","VOL")</f>
        <v>VOL</v>
      </c>
      <c r="B75" s="114">
        <f ca="1">IF(($A75)="","",OFFSET(Volume,$F72,0))</f>
        <v>0.31</v>
      </c>
      <c r="D75" s="116" t="str">
        <f ca="1">IF(($C75)="","",OFFSET(Time,$F72,0))</f>
        <v/>
      </c>
    </row>
    <row r="76" spans="1:8">
      <c r="A76" s="114" t="str">
        <f ca="1">IF(AND(A72&lt;&gt;"",OFFSET(dt,$F72,0)&gt;1),"DIR","")</f>
        <v>DIR</v>
      </c>
      <c r="B76" s="114" t="str">
        <f ca="1">IF(A76="","",OFFSET(d,$F72,0))</f>
        <v>INF</v>
      </c>
    </row>
    <row r="77" spans="1:8">
      <c r="A77" s="114" t="s">
        <v>36</v>
      </c>
    </row>
    <row r="78" spans="1:8">
      <c r="A78" s="114" t="str">
        <f ca="1">IF(H78&gt;2,"PHN","")</f>
        <v>PHN</v>
      </c>
      <c r="B78" s="114">
        <f ca="1">IF(H78&lt;3,"",OFFSET(phase,$F78,0))</f>
        <v>11</v>
      </c>
      <c r="E78" s="114" t="s">
        <v>37</v>
      </c>
      <c r="F78" s="114">
        <v>11</v>
      </c>
      <c r="H78" s="114">
        <f ca="1">IF(ISTEXT(OFFSET(cmd,$F78,0)),3,1+OFFSET(cmd,$F78,0))</f>
        <v>3</v>
      </c>
    </row>
    <row r="79" spans="1:8">
      <c r="A79" s="114" t="str">
        <f ca="1">CHOOSE(H78,"","SETUP ADR=","FUN")</f>
        <v>FUN</v>
      </c>
      <c r="B79" s="114" t="str">
        <f ca="1">IF(H78&gt;2,OFFSET(cmd,$F78,0),"")</f>
        <v>RAT</v>
      </c>
      <c r="C79" s="114" t="str">
        <f ca="1">(OFFSET(j,$F78,0))</f>
        <v/>
      </c>
    </row>
    <row r="80" spans="1:8">
      <c r="A80" s="114" t="str">
        <f ca="1">IF(OFFSET(T,$F78,0)&lt;phasenum,"RAT","")</f>
        <v>RAT</v>
      </c>
      <c r="B80" s="114">
        <f ca="1">IF(A80&lt;&gt;"",OFFSET(Rate,$F78,0),"")</f>
        <v>0.1</v>
      </c>
      <c r="C80" s="114" t="str">
        <f ca="1">IF(A80&lt;&gt;"",T(OFFSET(U,$F78,0)),"")</f>
        <v>UM</v>
      </c>
    </row>
    <row r="81" spans="1:8">
      <c r="A81" s="114" t="str">
        <f ca="1">IF(OR(A80="",OFFSET(Volume,$F78,0)=""),"","VOL")</f>
        <v>VOL</v>
      </c>
      <c r="B81" s="114">
        <f ca="1">IF(($A81)="","",OFFSET(Volume,$F78,0))</f>
        <v>0.27</v>
      </c>
      <c r="D81" s="116" t="str">
        <f ca="1">IF(($C81)="","",OFFSET(Time,$F78,0))</f>
        <v/>
      </c>
    </row>
    <row r="82" spans="1:8">
      <c r="A82" s="114" t="str">
        <f ca="1">IF(AND(A78&lt;&gt;"",OFFSET(dt,$F78,0)&gt;1),"DIR","")</f>
        <v>DIR</v>
      </c>
      <c r="B82" s="114" t="str">
        <f ca="1">IF(A82="","",OFFSET(d,$F78,0))</f>
        <v>INF</v>
      </c>
    </row>
    <row r="83" spans="1:8">
      <c r="A83" s="114" t="s">
        <v>36</v>
      </c>
    </row>
    <row r="84" spans="1:8">
      <c r="A84" s="114" t="str">
        <f ca="1">IF(H84&gt;2,"PHN","")</f>
        <v>PHN</v>
      </c>
      <c r="B84" s="114">
        <f ca="1">IF(H84&lt;3,"",OFFSET(phase,$F84,0))</f>
        <v>12</v>
      </c>
      <c r="E84" s="114" t="s">
        <v>37</v>
      </c>
      <c r="F84" s="114">
        <v>12</v>
      </c>
      <c r="H84" s="114">
        <f ca="1">IF(ISTEXT(OFFSET(cmd,$F84,0)),3,1+OFFSET(cmd,$F84,0))</f>
        <v>3</v>
      </c>
    </row>
    <row r="85" spans="1:8">
      <c r="A85" s="114" t="str">
        <f ca="1">CHOOSE(H84,"","SETUP ADR=","FUN")</f>
        <v>FUN</v>
      </c>
      <c r="B85" s="114" t="str">
        <f ca="1">IF(H84&gt;2,OFFSET(cmd,$F84,0),"")</f>
        <v>RAT</v>
      </c>
      <c r="C85" s="114" t="str">
        <f ca="1">(OFFSET(j,$F84,0))</f>
        <v/>
      </c>
    </row>
    <row r="86" spans="1:8">
      <c r="A86" s="114" t="str">
        <f ca="1">IF(OFFSET(T,$F84,0)&lt;phasenum,"RAT","")</f>
        <v>RAT</v>
      </c>
      <c r="B86" s="114">
        <f ca="1">IF(A86&lt;&gt;"",OFFSET(Rate,$F84,0),"")</f>
        <v>0.1</v>
      </c>
      <c r="C86" s="114" t="str">
        <f ca="1">IF(A86&lt;&gt;"",T(OFFSET(U,$F84,0)),"")</f>
        <v>UM</v>
      </c>
    </row>
    <row r="87" spans="1:8">
      <c r="A87" s="114" t="str">
        <f ca="1">IF(OR(A86="",OFFSET(Volume,$F84,0)=""),"","VOL")</f>
        <v>VOL</v>
      </c>
      <c r="B87" s="114">
        <f ca="1">IF(($A87)="","",OFFSET(Volume,$F84,0))</f>
        <v>0.27</v>
      </c>
      <c r="D87" s="116" t="str">
        <f ca="1">IF(($C87)="","",OFFSET(Time,$F84,0))</f>
        <v/>
      </c>
    </row>
    <row r="88" spans="1:8">
      <c r="A88" s="114" t="str">
        <f ca="1">IF(AND(A84&lt;&gt;"",OFFSET(dt,$F84,0)&gt;1),"DIR","")</f>
        <v>DIR</v>
      </c>
      <c r="B88" s="114" t="str">
        <f ca="1">IF(A88="","",OFFSET(d,$F84,0))</f>
        <v>INF</v>
      </c>
    </row>
    <row r="89" spans="1:8">
      <c r="A89" s="114" t="s">
        <v>36</v>
      </c>
    </row>
    <row r="90" spans="1:8">
      <c r="A90" s="114" t="str">
        <f ca="1">IF(H90&gt;2,"PHN","")</f>
        <v>PHN</v>
      </c>
      <c r="B90" s="114">
        <f ca="1">IF(H90&lt;3,"",OFFSET(phase,$F90,0))</f>
        <v>13</v>
      </c>
      <c r="E90" s="114" t="s">
        <v>37</v>
      </c>
      <c r="F90" s="114">
        <v>13</v>
      </c>
      <c r="H90" s="114">
        <f ca="1">IF(ISTEXT(OFFSET(cmd,$F90,0)),3,1+OFFSET(cmd,$F90,0))</f>
        <v>3</v>
      </c>
    </row>
    <row r="91" spans="1:8">
      <c r="A91" s="114" t="str">
        <f ca="1">CHOOSE(H90,"","SETUP ADR=","FUN")</f>
        <v>FUN</v>
      </c>
      <c r="B91" s="114" t="str">
        <f ca="1">IF(H90&gt;2,OFFSET(cmd,$F90,0),"")</f>
        <v>RAT</v>
      </c>
      <c r="C91" s="114" t="str">
        <f ca="1">(OFFSET(j,$F90,0))</f>
        <v/>
      </c>
    </row>
    <row r="92" spans="1:8">
      <c r="A92" s="114" t="str">
        <f ca="1">IF(OFFSET(T,$F90,0)&lt;phasenum,"RAT","")</f>
        <v>RAT</v>
      </c>
      <c r="B92" s="114">
        <f ca="1">IF(A92&lt;&gt;"",OFFSET(Rate,$F90,0),"")</f>
        <v>0.1</v>
      </c>
      <c r="C92" s="114" t="str">
        <f ca="1">IF(A92&lt;&gt;"",T(OFFSET(U,$F90,0)),"")</f>
        <v>UM</v>
      </c>
    </row>
    <row r="93" spans="1:8">
      <c r="A93" s="114" t="str">
        <f ca="1">IF(OR(A92="",OFFSET(Volume,$F90,0)=""),"","VOL")</f>
        <v>VOL</v>
      </c>
      <c r="B93" s="114">
        <f ca="1">IF(($A93)="","",OFFSET(Volume,$F90,0))</f>
        <v>0.27</v>
      </c>
      <c r="D93" s="116" t="str">
        <f ca="1">IF(($C93)="","",OFFSET(Time,$F90,0))</f>
        <v/>
      </c>
    </row>
    <row r="94" spans="1:8">
      <c r="A94" s="114" t="str">
        <f ca="1">IF(AND(A90&lt;&gt;"",OFFSET(dt,$F90,0)&gt;1),"DIR","")</f>
        <v>DIR</v>
      </c>
      <c r="B94" s="114" t="str">
        <f ca="1">IF(A94="","",OFFSET(d,$F90,0))</f>
        <v>INF</v>
      </c>
    </row>
    <row r="95" spans="1:8">
      <c r="A95" s="114" t="s">
        <v>36</v>
      </c>
    </row>
    <row r="96" spans="1:8">
      <c r="A96" s="114" t="str">
        <f ca="1">IF(H96&gt;2,"PHN","")</f>
        <v>PHN</v>
      </c>
      <c r="B96" s="114">
        <f ca="1">IF(H96&lt;3,"",OFFSET(phase,$F96,0))</f>
        <v>14</v>
      </c>
      <c r="E96" s="114" t="s">
        <v>37</v>
      </c>
      <c r="F96" s="114">
        <v>14</v>
      </c>
      <c r="H96" s="114">
        <f ca="1">IF(ISTEXT(OFFSET(cmd,$F96,0)),3,1+OFFSET(cmd,$F96,0))</f>
        <v>3</v>
      </c>
    </row>
    <row r="97" spans="1:8">
      <c r="A97" s="114" t="str">
        <f ca="1">CHOOSE(H96,"","SETUP ADR=","FUN")</f>
        <v>FUN</v>
      </c>
      <c r="B97" s="114" t="str">
        <f ca="1">IF(H96&gt;2,OFFSET(cmd,$F96,0),"")</f>
        <v>RAT</v>
      </c>
      <c r="C97" s="114" t="str">
        <f ca="1">(OFFSET(j,$F96,0))</f>
        <v/>
      </c>
    </row>
    <row r="98" spans="1:8">
      <c r="A98" s="114" t="str">
        <f ca="1">IF(OFFSET(T,$F96,0)&lt;phasenum,"RAT","")</f>
        <v>RAT</v>
      </c>
      <c r="B98" s="114">
        <f ca="1">IF(A98&lt;&gt;"",OFFSET(Rate,$F96,0),"")</f>
        <v>0.1</v>
      </c>
      <c r="C98" s="114" t="str">
        <f ca="1">IF(A98&lt;&gt;"",T(OFFSET(U,$F96,0)),"")</f>
        <v>UM</v>
      </c>
    </row>
    <row r="99" spans="1:8">
      <c r="A99" s="114" t="str">
        <f ca="1">IF(OR(A98="",OFFSET(Volume,$F96,0)=""),"","VOL")</f>
        <v>VOL</v>
      </c>
      <c r="B99" s="114">
        <f ca="1">IF(($A99)="","",OFFSET(Volume,$F96,0))</f>
        <v>0.27</v>
      </c>
      <c r="D99" s="116" t="str">
        <f ca="1">IF(($C99)="","",OFFSET(Time,$F96,0))</f>
        <v/>
      </c>
    </row>
    <row r="100" spans="1:8">
      <c r="A100" s="114" t="str">
        <f ca="1">IF(AND(A96&lt;&gt;"",OFFSET(dt,$F96,0)&gt;1),"DIR","")</f>
        <v>DIR</v>
      </c>
      <c r="B100" s="114" t="str">
        <f ca="1">IF(A100="","",OFFSET(d,$F96,0))</f>
        <v>INF</v>
      </c>
    </row>
    <row r="101" spans="1:8">
      <c r="A101" s="114" t="s">
        <v>36</v>
      </c>
    </row>
    <row r="102" spans="1:8">
      <c r="A102" s="114" t="str">
        <f ca="1">IF(H102&gt;2,"PHN","")</f>
        <v>PHN</v>
      </c>
      <c r="B102" s="114">
        <f ca="1">IF(H102&lt;3,"",OFFSET(phase,$F102,0))</f>
        <v>15</v>
      </c>
      <c r="E102" s="114" t="s">
        <v>37</v>
      </c>
      <c r="F102" s="114">
        <v>15</v>
      </c>
      <c r="H102" s="114">
        <f ca="1">IF(ISTEXT(OFFSET(cmd,$F102,0)),3,1+OFFSET(cmd,$F102,0))</f>
        <v>3</v>
      </c>
    </row>
    <row r="103" spans="1:8">
      <c r="A103" s="114" t="str">
        <f ca="1">CHOOSE(H102,"","SETUP ADR=","FUN")</f>
        <v>FUN</v>
      </c>
      <c r="B103" s="114" t="str">
        <f ca="1">IF(H102&gt;2,OFFSET(cmd,$F102,0),"")</f>
        <v>RAT</v>
      </c>
      <c r="C103" s="114" t="str">
        <f ca="1">(OFFSET(j,$F102,0))</f>
        <v/>
      </c>
    </row>
    <row r="104" spans="1:8">
      <c r="A104" s="114" t="str">
        <f ca="1">IF(OFFSET(T,$F102,0)&lt;phasenum,"RAT","")</f>
        <v>RAT</v>
      </c>
      <c r="B104" s="114">
        <f ca="1">IF(A104&lt;&gt;"",OFFSET(Rate,$F102,0),"")</f>
        <v>0.1</v>
      </c>
      <c r="C104" s="114" t="str">
        <f ca="1">IF(A104&lt;&gt;"",T(OFFSET(U,$F102,0)),"")</f>
        <v>UM</v>
      </c>
    </row>
    <row r="105" spans="1:8">
      <c r="A105" s="114" t="str">
        <f ca="1">IF(OR(A104="",OFFSET(Volume,$F102,0)=""),"","VOL")</f>
        <v>VOL</v>
      </c>
      <c r="B105" s="114">
        <f ca="1">IF(($A105)="","",OFFSET(Volume,$F102,0))</f>
        <v>0.27</v>
      </c>
      <c r="D105" s="116" t="str">
        <f ca="1">IF(($C105)="","",OFFSET(Time,$F102,0))</f>
        <v/>
      </c>
    </row>
    <row r="106" spans="1:8">
      <c r="A106" s="114" t="str">
        <f ca="1">IF(AND(A102&lt;&gt;"",OFFSET(dt,$F102,0)&gt;1),"DIR","")</f>
        <v>DIR</v>
      </c>
      <c r="B106" s="114" t="str">
        <f ca="1">IF(A106="","",OFFSET(d,$F102,0))</f>
        <v>INF</v>
      </c>
    </row>
    <row r="107" spans="1:8">
      <c r="A107" s="114" t="s">
        <v>36</v>
      </c>
    </row>
    <row r="108" spans="1:8">
      <c r="A108" s="114" t="str">
        <f ca="1">IF(H108&gt;2,"PHN","")</f>
        <v>PHN</v>
      </c>
      <c r="B108" s="114">
        <f ca="1">IF(H108&lt;3,"",OFFSET(phase,$F108,0))</f>
        <v>16</v>
      </c>
      <c r="E108" s="114" t="s">
        <v>37</v>
      </c>
      <c r="F108" s="114">
        <v>16</v>
      </c>
      <c r="H108" s="114">
        <f ca="1">IF(ISTEXT(OFFSET(cmd,$F108,0)),3,1+OFFSET(cmd,$F108,0))</f>
        <v>3</v>
      </c>
    </row>
    <row r="109" spans="1:8">
      <c r="A109" s="114" t="str">
        <f ca="1">CHOOSE(H108,"","SETUP ADR=","FUN")</f>
        <v>FUN</v>
      </c>
      <c r="B109" s="114" t="str">
        <f ca="1">IF(H108&gt;2,OFFSET(cmd,$F108,0),"")</f>
        <v>RAT</v>
      </c>
      <c r="C109" s="114" t="str">
        <f ca="1">(OFFSET(j,$F108,0))</f>
        <v/>
      </c>
    </row>
    <row r="110" spans="1:8">
      <c r="A110" s="114" t="str">
        <f ca="1">IF(OFFSET(T,$F108,0)&lt;phasenum,"RAT","")</f>
        <v>RAT</v>
      </c>
      <c r="B110" s="114">
        <f ca="1">IF(A110&lt;&gt;"",OFFSET(Rate,$F108,0),"")</f>
        <v>0.1</v>
      </c>
      <c r="C110" s="114" t="str">
        <f ca="1">IF(A110&lt;&gt;"",T(OFFSET(U,$F108,0)),"")</f>
        <v>UM</v>
      </c>
    </row>
    <row r="111" spans="1:8">
      <c r="A111" s="114" t="str">
        <f ca="1">IF(OR(A110="",OFFSET(Volume,$F108,0)=""),"","VOL")</f>
        <v>VOL</v>
      </c>
      <c r="B111" s="114">
        <f ca="1">IF(($A111)="","",OFFSET(Volume,$F108,0))</f>
        <v>0.27</v>
      </c>
      <c r="D111" s="116" t="str">
        <f ca="1">IF(($C111)="","",OFFSET(Time,$F108,0))</f>
        <v/>
      </c>
    </row>
    <row r="112" spans="1:8">
      <c r="A112" s="114" t="str">
        <f ca="1">IF(AND(A108&lt;&gt;"",OFFSET(dt,$F108,0)&gt;1),"DIR","")</f>
        <v>DIR</v>
      </c>
      <c r="B112" s="114" t="str">
        <f ca="1">IF(A112="","",OFFSET(d,$F108,0))</f>
        <v>INF</v>
      </c>
    </row>
    <row r="113" spans="1:8">
      <c r="A113" s="114" t="s">
        <v>36</v>
      </c>
    </row>
    <row r="114" spans="1:8">
      <c r="A114" s="114" t="str">
        <f ca="1">IF(H114&gt;2,"PHN","")</f>
        <v>PHN</v>
      </c>
      <c r="B114" s="114">
        <f ca="1">IF(H114&lt;3,"",OFFSET(phase,$F114,0))</f>
        <v>17</v>
      </c>
      <c r="E114" s="114" t="s">
        <v>37</v>
      </c>
      <c r="F114" s="114">
        <v>17</v>
      </c>
      <c r="H114" s="114">
        <f ca="1">IF(ISTEXT(OFFSET(cmd,$F114,0)),3,1+OFFSET(cmd,$F114,0))</f>
        <v>3</v>
      </c>
    </row>
    <row r="115" spans="1:8">
      <c r="A115" s="114" t="str">
        <f ca="1">CHOOSE(H114,"","SETUP ADR=","FUN")</f>
        <v>FUN</v>
      </c>
      <c r="B115" s="114" t="str">
        <f ca="1">IF(H114&gt;2,OFFSET(cmd,$F114,0),"")</f>
        <v>RAT</v>
      </c>
      <c r="C115" s="114" t="str">
        <f ca="1">(OFFSET(j,$F114,0))</f>
        <v/>
      </c>
    </row>
    <row r="116" spans="1:8">
      <c r="A116" s="114" t="str">
        <f ca="1">IF(OFFSET(T,$F114,0)&lt;phasenum,"RAT","")</f>
        <v>RAT</v>
      </c>
      <c r="B116" s="114">
        <f ca="1">IF(A116&lt;&gt;"",OFFSET(Rate,$F114,0),"")</f>
        <v>0.1</v>
      </c>
      <c r="C116" s="114" t="str">
        <f ca="1">IF(A116&lt;&gt;"",T(OFFSET(U,$F114,0)),"")</f>
        <v>UM</v>
      </c>
    </row>
    <row r="117" spans="1:8">
      <c r="A117" s="114" t="str">
        <f ca="1">IF(OR(A116="",OFFSET(Volume,$F114,0)=""),"","VOL")</f>
        <v>VOL</v>
      </c>
      <c r="B117" s="114">
        <f ca="1">IF(($A117)="","",OFFSET(Volume,$F114,0))</f>
        <v>0.27</v>
      </c>
      <c r="D117" s="116" t="str">
        <f ca="1">IF(($C117)="","",OFFSET(Time,$F114,0))</f>
        <v/>
      </c>
    </row>
    <row r="118" spans="1:8">
      <c r="A118" s="114" t="str">
        <f ca="1">IF(AND(A114&lt;&gt;"",OFFSET(dt,$F114,0)&gt;1),"DIR","")</f>
        <v>DIR</v>
      </c>
      <c r="B118" s="114" t="str">
        <f ca="1">IF(A118="","",OFFSET(d,$F114,0))</f>
        <v>INF</v>
      </c>
    </row>
    <row r="119" spans="1:8">
      <c r="A119" s="114" t="s">
        <v>36</v>
      </c>
    </row>
    <row r="120" spans="1:8">
      <c r="A120" s="114" t="str">
        <f ca="1">IF(H120&gt;2,"PHN","")</f>
        <v>PHN</v>
      </c>
      <c r="B120" s="114">
        <f ca="1">IF(H120&lt;3,"",OFFSET(phase,$F120,0))</f>
        <v>18</v>
      </c>
      <c r="E120" s="114" t="s">
        <v>37</v>
      </c>
      <c r="F120" s="114">
        <v>18</v>
      </c>
      <c r="H120" s="114">
        <f ca="1">IF(ISTEXT(OFFSET(cmd,$F120,0)),3,1+OFFSET(cmd,$F120,0))</f>
        <v>3</v>
      </c>
    </row>
    <row r="121" spans="1:8">
      <c r="A121" s="114" t="str">
        <f ca="1">CHOOSE(H120,"","SETUP ADR=","FUN")</f>
        <v>FUN</v>
      </c>
      <c r="B121" s="114" t="str">
        <f ca="1">IF(H120&gt;2,OFFSET(cmd,$F120,0),"")</f>
        <v>RAT</v>
      </c>
      <c r="C121" s="114" t="str">
        <f ca="1">(OFFSET(j,$F120,0))</f>
        <v/>
      </c>
    </row>
    <row r="122" spans="1:8">
      <c r="A122" s="114" t="str">
        <f ca="1">IF(OFFSET(T,$F120,0)&lt;phasenum,"RAT","")</f>
        <v>RAT</v>
      </c>
      <c r="B122" s="114">
        <f ca="1">IF(A122&lt;&gt;"",OFFSET(Rate,$F120,0),"")</f>
        <v>0.11</v>
      </c>
      <c r="C122" s="114" t="str">
        <f ca="1">IF(A122&lt;&gt;"",T(OFFSET(U,$F120,0)),"")</f>
        <v>UM</v>
      </c>
    </row>
    <row r="123" spans="1:8">
      <c r="A123" s="114" t="str">
        <f ca="1">IF(OR(A122="",OFFSET(Volume,$F120,0)=""),"","VOL")</f>
        <v>VOL</v>
      </c>
      <c r="B123" s="114">
        <f ca="1">IF(($A123)="","",OFFSET(Volume,$F120,0))</f>
        <v>0.3</v>
      </c>
      <c r="D123" s="116" t="str">
        <f ca="1">IF(($C123)="","",OFFSET(Time,$F120,0))</f>
        <v/>
      </c>
    </row>
    <row r="124" spans="1:8">
      <c r="A124" s="114" t="str">
        <f ca="1">IF(AND(A120&lt;&gt;"",OFFSET(dt,$F120,0)&gt;1),"DIR","")</f>
        <v>DIR</v>
      </c>
      <c r="B124" s="114" t="str">
        <f ca="1">IF(A124="","",OFFSET(d,$F120,0))</f>
        <v>INF</v>
      </c>
    </row>
    <row r="125" spans="1:8">
      <c r="A125" s="114" t="s">
        <v>36</v>
      </c>
    </row>
    <row r="126" spans="1:8">
      <c r="A126" s="114" t="str">
        <f ca="1">IF(H126&gt;2,"PHN","")</f>
        <v>PHN</v>
      </c>
      <c r="B126" s="114">
        <f ca="1">IF(H126&lt;3,"",OFFSET(phase,$F126,0))</f>
        <v>19</v>
      </c>
      <c r="E126" s="114" t="s">
        <v>37</v>
      </c>
      <c r="F126" s="114">
        <v>19</v>
      </c>
      <c r="H126" s="114">
        <f ca="1">IF(ISTEXT(OFFSET(cmd,$F126,0)),3,1+OFFSET(cmd,$F126,0))</f>
        <v>3</v>
      </c>
    </row>
    <row r="127" spans="1:8">
      <c r="A127" s="114" t="str">
        <f ca="1">CHOOSE(H126,"","SETUP ADR=","FUN")</f>
        <v>FUN</v>
      </c>
      <c r="B127" s="114" t="str">
        <f ca="1">IF(H126&gt;2,OFFSET(cmd,$F126,0),"")</f>
        <v>RAT</v>
      </c>
      <c r="C127" s="114" t="str">
        <f ca="1">(OFFSET(j,$F126,0))</f>
        <v/>
      </c>
    </row>
    <row r="128" spans="1:8">
      <c r="A128" s="114" t="str">
        <f ca="1">IF(OFFSET(T,$F126,0)&lt;phasenum,"RAT","")</f>
        <v>RAT</v>
      </c>
      <c r="B128" s="114">
        <f ca="1">IF(A128&lt;&gt;"",OFFSET(Rate,$F126,0),"")</f>
        <v>0.21</v>
      </c>
      <c r="C128" s="114" t="str">
        <f ca="1">IF(A128&lt;&gt;"",T(OFFSET(U,$F126,0)),"")</f>
        <v>UM</v>
      </c>
    </row>
    <row r="129" spans="1:8">
      <c r="A129" s="114" t="str">
        <f ca="1">IF(OR(A128="",OFFSET(Volume,$F126,0)=""),"","VOL")</f>
        <v>VOL</v>
      </c>
      <c r="B129" s="114">
        <f ca="1">IF(($A129)="","",OFFSET(Volume,$F126,0))</f>
        <v>0.57000000000000006</v>
      </c>
      <c r="D129" s="116" t="str">
        <f ca="1">IF(($C129)="","",OFFSET(Time,$F126,0))</f>
        <v/>
      </c>
    </row>
    <row r="130" spans="1:8">
      <c r="A130" s="114" t="str">
        <f ca="1">IF(AND(A126&lt;&gt;"",OFFSET(dt,$F126,0)&gt;1),"DIR","")</f>
        <v>DIR</v>
      </c>
      <c r="B130" s="114" t="str">
        <f ca="1">IF(A130="","",OFFSET(d,$F126,0))</f>
        <v>INF</v>
      </c>
    </row>
    <row r="131" spans="1:8">
      <c r="A131" s="114" t="s">
        <v>36</v>
      </c>
    </row>
    <row r="132" spans="1:8">
      <c r="A132" s="114" t="str">
        <f ca="1">IF(H132&gt;2,"PHN","")</f>
        <v>PHN</v>
      </c>
      <c r="B132" s="114">
        <f ca="1">IF(H132&lt;3,"",OFFSET(phase,$F132,0))</f>
        <v>20</v>
      </c>
      <c r="E132" s="114" t="s">
        <v>37</v>
      </c>
      <c r="F132" s="114">
        <v>20</v>
      </c>
      <c r="H132" s="114">
        <f ca="1">IF(ISTEXT(OFFSET(cmd,$F132,0)),3,1+OFFSET(cmd,$F132,0))</f>
        <v>3</v>
      </c>
    </row>
    <row r="133" spans="1:8">
      <c r="A133" s="114" t="str">
        <f ca="1">CHOOSE(H132,"","SETUP ADR=","FUN")</f>
        <v>FUN</v>
      </c>
      <c r="B133" s="114" t="str">
        <f ca="1">IF(H132&gt;2,OFFSET(cmd,$F132,0),"")</f>
        <v>RAT</v>
      </c>
      <c r="C133" s="114" t="str">
        <f ca="1">(OFFSET(j,$F132,0))</f>
        <v/>
      </c>
    </row>
    <row r="134" spans="1:8">
      <c r="A134" s="114" t="str">
        <f ca="1">IF(OFFSET(T,$F132,0)&lt;phasenum,"RAT","")</f>
        <v>RAT</v>
      </c>
      <c r="B134" s="114">
        <f ca="1">IF(A134&lt;&gt;"",OFFSET(Rate,$F132,0),"")</f>
        <v>0.22</v>
      </c>
      <c r="C134" s="114" t="str">
        <f ca="1">IF(A134&lt;&gt;"",T(OFFSET(U,$F132,0)),"")</f>
        <v>UM</v>
      </c>
    </row>
    <row r="135" spans="1:8">
      <c r="A135" s="114" t="str">
        <f ca="1">IF(OR(A134="",OFFSET(Volume,$F132,0)=""),"","VOL")</f>
        <v>VOL</v>
      </c>
      <c r="B135" s="114">
        <f ca="1">IF(($A135)="","",OFFSET(Volume,$F132,0))</f>
        <v>0.6</v>
      </c>
      <c r="D135" s="116" t="str">
        <f ca="1">IF(($C135)="","",OFFSET(Time,$F132,0))</f>
        <v/>
      </c>
    </row>
    <row r="136" spans="1:8">
      <c r="A136" s="114" t="str">
        <f ca="1">IF(AND(A132&lt;&gt;"",OFFSET(dt,$F132,0)&gt;1),"DIR","")</f>
        <v>DIR</v>
      </c>
      <c r="B136" s="114" t="str">
        <f ca="1">IF(A136="","",OFFSET(d,$F132,0))</f>
        <v>INF</v>
      </c>
    </row>
    <row r="137" spans="1:8">
      <c r="A137" s="114" t="s">
        <v>36</v>
      </c>
    </row>
    <row r="138" spans="1:8">
      <c r="A138" s="114" t="str">
        <f ca="1">IF(H138&gt;2,"PHN","")</f>
        <v>PHN</v>
      </c>
      <c r="B138" s="114">
        <f ca="1">IF(H138&lt;3,"",OFFSET(phase,$F138,0))</f>
        <v>21</v>
      </c>
      <c r="E138" s="114" t="s">
        <v>37</v>
      </c>
      <c r="F138" s="114">
        <v>21</v>
      </c>
      <c r="H138" s="114">
        <f ca="1">IF(ISTEXT(OFFSET(cmd,$F138,0)),3,1+OFFSET(cmd,$F138,0))</f>
        <v>3</v>
      </c>
    </row>
    <row r="139" spans="1:8">
      <c r="A139" s="114" t="str">
        <f ca="1">CHOOSE(H138,"","SETUP ADR=","FUN")</f>
        <v>FUN</v>
      </c>
      <c r="B139" s="114" t="str">
        <f ca="1">IF(H138&gt;2,OFFSET(cmd,$F138,0),"")</f>
        <v>RAT</v>
      </c>
      <c r="C139" s="114" t="str">
        <f ca="1">(OFFSET(j,$F138,0))</f>
        <v/>
      </c>
    </row>
    <row r="140" spans="1:8">
      <c r="A140" s="114" t="str">
        <f ca="1">IF(OFFSET(T,$F138,0)&lt;phasenum,"RAT","")</f>
        <v>RAT</v>
      </c>
      <c r="B140" s="114">
        <f ca="1">IF(A140&lt;&gt;"",OFFSET(Rate,$F138,0),"")</f>
        <v>0.23</v>
      </c>
      <c r="C140" s="114" t="str">
        <f ca="1">IF(A140&lt;&gt;"",T(OFFSET(U,$F138,0)),"")</f>
        <v>UM</v>
      </c>
    </row>
    <row r="141" spans="1:8">
      <c r="A141" s="114" t="str">
        <f ca="1">IF(OR(A140="",OFFSET(Volume,$F138,0)=""),"","VOL")</f>
        <v>VOL</v>
      </c>
      <c r="B141" s="114">
        <f ca="1">IF(($A141)="","",OFFSET(Volume,$F138,0))</f>
        <v>0.63</v>
      </c>
      <c r="D141" s="116" t="str">
        <f ca="1">IF(($C141)="","",OFFSET(Time,$F138,0))</f>
        <v/>
      </c>
    </row>
    <row r="142" spans="1:8">
      <c r="A142" s="114" t="str">
        <f ca="1">IF(AND(A138&lt;&gt;"",OFFSET(dt,$F138,0)&gt;1),"DIR","")</f>
        <v>DIR</v>
      </c>
      <c r="B142" s="114" t="str">
        <f ca="1">IF(A142="","",OFFSET(d,$F138,0))</f>
        <v>INF</v>
      </c>
    </row>
    <row r="143" spans="1:8">
      <c r="A143" s="114" t="s">
        <v>36</v>
      </c>
    </row>
    <row r="144" spans="1:8">
      <c r="A144" s="114" t="str">
        <f ca="1">IF(H144&gt;2,"PHN","")</f>
        <v>PHN</v>
      </c>
      <c r="B144" s="114">
        <f ca="1">IF(H144&lt;3,"",OFFSET(phase,$F144,0))</f>
        <v>22</v>
      </c>
      <c r="E144" s="114" t="s">
        <v>37</v>
      </c>
      <c r="F144" s="114">
        <v>22</v>
      </c>
      <c r="H144" s="114">
        <f ca="1">IF(ISTEXT(OFFSET(cmd,$F144,0)),3,1+OFFSET(cmd,$F144,0))</f>
        <v>3</v>
      </c>
    </row>
    <row r="145" spans="1:8">
      <c r="A145" s="114" t="str">
        <f ca="1">CHOOSE(H144,"","SETUP ADR=","FUN")</f>
        <v>FUN</v>
      </c>
      <c r="B145" s="114" t="str">
        <f ca="1">IF(H144&gt;2,OFFSET(cmd,$F144,0),"")</f>
        <v>RAT</v>
      </c>
      <c r="C145" s="114" t="str">
        <f ca="1">(OFFSET(j,$F144,0))</f>
        <v/>
      </c>
    </row>
    <row r="146" spans="1:8">
      <c r="A146" s="114" t="str">
        <f ca="1">IF(OFFSET(T,$F144,0)&lt;phasenum,"RAT","")</f>
        <v>RAT</v>
      </c>
      <c r="B146" s="114">
        <f ca="1">IF(A146&lt;&gt;"",OFFSET(Rate,$F144,0),"")</f>
        <v>0.24</v>
      </c>
      <c r="C146" s="114" t="str">
        <f ca="1">IF(A146&lt;&gt;"",T(OFFSET(U,$F144,0)),"")</f>
        <v>UM</v>
      </c>
    </row>
    <row r="147" spans="1:8">
      <c r="A147" s="114" t="str">
        <f ca="1">IF(OR(A146="",OFFSET(Volume,$F144,0)=""),"","VOL")</f>
        <v>VOL</v>
      </c>
      <c r="B147" s="114">
        <f ca="1">IF(($A147)="","",OFFSET(Volume,$F144,0))</f>
        <v>0.66</v>
      </c>
      <c r="D147" s="116" t="str">
        <f ca="1">IF(($C147)="","",OFFSET(Time,$F144,0))</f>
        <v/>
      </c>
    </row>
    <row r="148" spans="1:8">
      <c r="A148" s="114" t="str">
        <f ca="1">IF(AND(A144&lt;&gt;"",OFFSET(dt,$F144,0)&gt;1),"DIR","")</f>
        <v>DIR</v>
      </c>
      <c r="B148" s="114" t="str">
        <f ca="1">IF(A148="","",OFFSET(d,$F144,0))</f>
        <v>INF</v>
      </c>
    </row>
    <row r="149" spans="1:8">
      <c r="A149" s="114" t="s">
        <v>36</v>
      </c>
    </row>
    <row r="150" spans="1:8">
      <c r="A150" s="114" t="str">
        <f ca="1">IF(H150&gt;2,"PHN","")</f>
        <v>PHN</v>
      </c>
      <c r="B150" s="114">
        <f ca="1">IF(H150&lt;3,"",OFFSET(phase,$F150,0))</f>
        <v>23</v>
      </c>
      <c r="E150" s="114" t="s">
        <v>37</v>
      </c>
      <c r="F150" s="114">
        <v>23</v>
      </c>
      <c r="H150" s="114">
        <f ca="1">IF(ISTEXT(OFFSET(cmd,$F150,0)),3,1+OFFSET(cmd,$F150,0))</f>
        <v>3</v>
      </c>
    </row>
    <row r="151" spans="1:8">
      <c r="A151" s="114" t="str">
        <f ca="1">CHOOSE(H150,"","SETUP ADR=","FUN")</f>
        <v>FUN</v>
      </c>
      <c r="B151" s="114" t="str">
        <f ca="1">IF(H150&gt;2,OFFSET(cmd,$F150,0),"")</f>
        <v>RAT</v>
      </c>
      <c r="C151" s="114" t="str">
        <f ca="1">(OFFSET(j,$F150,0))</f>
        <v/>
      </c>
    </row>
    <row r="152" spans="1:8">
      <c r="A152" s="114" t="str">
        <f ca="1">IF(OFFSET(T,$F150,0)&lt;phasenum,"RAT","")</f>
        <v>RAT</v>
      </c>
      <c r="B152" s="114">
        <f ca="1">IF(A152&lt;&gt;"",OFFSET(Rate,$F150,0),"")</f>
        <v>0.25</v>
      </c>
      <c r="C152" s="114" t="str">
        <f ca="1">IF(A152&lt;&gt;"",T(OFFSET(U,$F150,0)),"")</f>
        <v>UM</v>
      </c>
    </row>
    <row r="153" spans="1:8">
      <c r="A153" s="114" t="str">
        <f ca="1">IF(OR(A152="",OFFSET(Volume,$F150,0)=""),"","VOL")</f>
        <v>VOL</v>
      </c>
      <c r="B153" s="114">
        <f ca="1">IF(($A153)="","",OFFSET(Volume,$F150,0))</f>
        <v>0.68</v>
      </c>
      <c r="D153" s="116" t="str">
        <f ca="1">IF(($C153)="","",OFFSET(Time,$F150,0))</f>
        <v/>
      </c>
    </row>
    <row r="154" spans="1:8">
      <c r="A154" s="114" t="str">
        <f ca="1">IF(AND(A150&lt;&gt;"",OFFSET(dt,$F150,0)&gt;1),"DIR","")</f>
        <v>DIR</v>
      </c>
      <c r="B154" s="114" t="str">
        <f ca="1">IF(A154="","",OFFSET(d,$F150,0))</f>
        <v>INF</v>
      </c>
    </row>
    <row r="155" spans="1:8">
      <c r="A155" s="114" t="s">
        <v>36</v>
      </c>
    </row>
    <row r="156" spans="1:8">
      <c r="A156" s="114" t="str">
        <f ca="1">IF(H156&gt;2,"PHN","")</f>
        <v>PHN</v>
      </c>
      <c r="B156" s="114">
        <f ca="1">IF(H156&lt;3,"",OFFSET(phase,$F156,0))</f>
        <v>24</v>
      </c>
      <c r="E156" s="114" t="s">
        <v>37</v>
      </c>
      <c r="F156" s="114">
        <v>24</v>
      </c>
      <c r="H156" s="114">
        <f ca="1">IF(ISTEXT(OFFSET(cmd,$F156,0)),3,1+OFFSET(cmd,$F156,0))</f>
        <v>3</v>
      </c>
    </row>
    <row r="157" spans="1:8">
      <c r="A157" s="114" t="str">
        <f ca="1">CHOOSE(H156,"","SETUP ADR=","FUN")</f>
        <v>FUN</v>
      </c>
      <c r="B157" s="114" t="str">
        <f ca="1">IF(H156&gt;2,OFFSET(cmd,$F156,0),"")</f>
        <v>RAT</v>
      </c>
      <c r="C157" s="114" t="str">
        <f ca="1">(OFFSET(j,$F156,0))</f>
        <v/>
      </c>
    </row>
    <row r="158" spans="1:8">
      <c r="A158" s="114" t="str">
        <f ca="1">IF(OFFSET(T,$F156,0)&lt;phasenum,"RAT","")</f>
        <v>RAT</v>
      </c>
      <c r="B158" s="114">
        <f ca="1">IF(A158&lt;&gt;"",OFFSET(Rate,$F156,0),"")</f>
        <v>0.26</v>
      </c>
      <c r="C158" s="114" t="str">
        <f ca="1">IF(A158&lt;&gt;"",T(OFFSET(U,$F156,0)),"")</f>
        <v>UM</v>
      </c>
    </row>
    <row r="159" spans="1:8">
      <c r="A159" s="114" t="str">
        <f ca="1">IF(OR(A158="",OFFSET(Volume,$F156,0)=""),"","VOL")</f>
        <v>VOL</v>
      </c>
      <c r="B159" s="114">
        <f ca="1">IF(($A159)="","",OFFSET(Volume,$F156,0))</f>
        <v>0.71</v>
      </c>
      <c r="D159" s="116" t="str">
        <f ca="1">IF(($C159)="","",OFFSET(Time,$F156,0))</f>
        <v/>
      </c>
    </row>
    <row r="160" spans="1:8">
      <c r="A160" s="114" t="str">
        <f ca="1">IF(AND(A156&lt;&gt;"",OFFSET(dt,$F156,0)&gt;1),"DIR","")</f>
        <v>DIR</v>
      </c>
      <c r="B160" s="114" t="str">
        <f ca="1">IF(A160="","",OFFSET(d,$F156,0))</f>
        <v>INF</v>
      </c>
    </row>
    <row r="161" spans="1:8">
      <c r="A161" s="114" t="s">
        <v>36</v>
      </c>
    </row>
    <row r="162" spans="1:8">
      <c r="A162" s="114" t="str">
        <f ca="1">IF(H162&gt;2,"PHN","")</f>
        <v>PHN</v>
      </c>
      <c r="B162" s="114">
        <f ca="1">IF(H162&lt;3,"",OFFSET(phase,$F162,0))</f>
        <v>25</v>
      </c>
      <c r="E162" s="114" t="s">
        <v>37</v>
      </c>
      <c r="F162" s="114">
        <v>25</v>
      </c>
      <c r="H162" s="114">
        <f ca="1">IF(ISTEXT(OFFSET(cmd,$F162,0)),3,1+OFFSET(cmd,$F162,0))</f>
        <v>3</v>
      </c>
    </row>
    <row r="163" spans="1:8">
      <c r="A163" s="114" t="str">
        <f ca="1">CHOOSE(H162,"","SETUP ADR=","FUN")</f>
        <v>FUN</v>
      </c>
      <c r="B163" s="114" t="str">
        <f ca="1">IF(H162&gt;2,OFFSET(cmd,$F162,0),"")</f>
        <v>RAT</v>
      </c>
      <c r="C163" s="114" t="str">
        <f ca="1">(OFFSET(j,$F162,0))</f>
        <v/>
      </c>
    </row>
    <row r="164" spans="1:8">
      <c r="A164" s="114" t="str">
        <f ca="1">IF(OFFSET(T,$F162,0)&lt;phasenum,"RAT","")</f>
        <v>RAT</v>
      </c>
      <c r="B164" s="114">
        <f ca="1">IF(A164&lt;&gt;"",OFFSET(Rate,$F162,0),"")</f>
        <v>0.27</v>
      </c>
      <c r="C164" s="114" t="str">
        <f ca="1">IF(A164&lt;&gt;"",T(OFFSET(U,$F162,0)),"")</f>
        <v>UM</v>
      </c>
    </row>
    <row r="165" spans="1:8">
      <c r="A165" s="114" t="str">
        <f ca="1">IF(OR(A164="",OFFSET(Volume,$F162,0)=""),"","VOL")</f>
        <v>VOL</v>
      </c>
      <c r="B165" s="114">
        <f ca="1">IF(($A165)="","",OFFSET(Volume,$F162,0))</f>
        <v>0.74</v>
      </c>
      <c r="D165" s="116" t="str">
        <f ca="1">IF(($C165)="","",OFFSET(Time,$F162,0))</f>
        <v/>
      </c>
    </row>
    <row r="166" spans="1:8">
      <c r="A166" s="114" t="str">
        <f ca="1">IF(AND(A162&lt;&gt;"",OFFSET(dt,$F162,0)&gt;1),"DIR","")</f>
        <v>DIR</v>
      </c>
      <c r="B166" s="114" t="str">
        <f ca="1">IF(A166="","",OFFSET(d,$F162,0))</f>
        <v>INF</v>
      </c>
    </row>
    <row r="167" spans="1:8">
      <c r="A167" s="114" t="s">
        <v>36</v>
      </c>
    </row>
    <row r="168" spans="1:8">
      <c r="A168" s="114" t="str">
        <f ca="1">IF(H168&gt;2,"PHN","")</f>
        <v>PHN</v>
      </c>
      <c r="B168" s="114">
        <f ca="1">IF(H168&lt;3,"",OFFSET(phase,$F168,0))</f>
        <v>26</v>
      </c>
      <c r="E168" s="114" t="s">
        <v>37</v>
      </c>
      <c r="F168" s="114">
        <v>26</v>
      </c>
      <c r="H168" s="114">
        <f ca="1">IF(ISTEXT(OFFSET(cmd,$F168,0)),3,1+OFFSET(cmd,$F168,0))</f>
        <v>3</v>
      </c>
    </row>
    <row r="169" spans="1:8">
      <c r="A169" s="114" t="str">
        <f ca="1">CHOOSE(H168,"","SETUP ADR=","FUN")</f>
        <v>FUN</v>
      </c>
      <c r="B169" s="114" t="str">
        <f ca="1">IF(H168&gt;2,OFFSET(cmd,$F168,0),"")</f>
        <v>RAT</v>
      </c>
      <c r="C169" s="114" t="str">
        <f ca="1">(OFFSET(j,$F168,0))</f>
        <v/>
      </c>
    </row>
    <row r="170" spans="1:8">
      <c r="A170" s="114" t="str">
        <f ca="1">IF(OFFSET(T,$F168,0)&lt;phasenum,"RAT","")</f>
        <v>RAT</v>
      </c>
      <c r="B170" s="114">
        <f ca="1">IF(A170&lt;&gt;"",OFFSET(Rate,$F168,0),"")</f>
        <v>0.28000000000000003</v>
      </c>
      <c r="C170" s="114" t="str">
        <f ca="1">IF(A170&lt;&gt;"",T(OFFSET(U,$F168,0)),"")</f>
        <v>UM</v>
      </c>
    </row>
    <row r="171" spans="1:8">
      <c r="A171" s="114" t="str">
        <f ca="1">IF(OR(A170="",OFFSET(Volume,$F168,0)=""),"","VOL")</f>
        <v>VOL</v>
      </c>
      <c r="B171" s="114">
        <f ca="1">IF(($A171)="","",OFFSET(Volume,$F168,0))</f>
        <v>0.77</v>
      </c>
      <c r="D171" s="116" t="str">
        <f ca="1">IF(($C171)="","",OFFSET(Time,$F168,0))</f>
        <v/>
      </c>
    </row>
    <row r="172" spans="1:8">
      <c r="A172" s="114" t="str">
        <f ca="1">IF(AND(A168&lt;&gt;"",OFFSET(dt,$F168,0)&gt;1),"DIR","")</f>
        <v>DIR</v>
      </c>
      <c r="B172" s="114" t="str">
        <f ca="1">IF(A172="","",OFFSET(d,$F168,0))</f>
        <v>INF</v>
      </c>
    </row>
    <row r="173" spans="1:8">
      <c r="A173" s="114" t="s">
        <v>36</v>
      </c>
    </row>
    <row r="174" spans="1:8">
      <c r="A174" s="114" t="str">
        <f ca="1">IF(H174&gt;2,"PHN","")</f>
        <v>PHN</v>
      </c>
      <c r="B174" s="114">
        <f ca="1">IF(H174&lt;3,"",OFFSET(phase,$F174,0))</f>
        <v>27</v>
      </c>
      <c r="E174" s="114" t="s">
        <v>37</v>
      </c>
      <c r="F174" s="114">
        <v>27</v>
      </c>
      <c r="H174" s="114">
        <f ca="1">IF(ISTEXT(OFFSET(cmd,$F174,0)),3,1+OFFSET(cmd,$F174,0))</f>
        <v>3</v>
      </c>
    </row>
    <row r="175" spans="1:8">
      <c r="A175" s="114" t="str">
        <f ca="1">CHOOSE(H174,"","SETUP ADR=","FUN")</f>
        <v>FUN</v>
      </c>
      <c r="B175" s="114" t="str">
        <f ca="1">IF(H174&gt;2,OFFSET(cmd,$F174,0),"")</f>
        <v>RAT</v>
      </c>
      <c r="C175" s="114" t="str">
        <f ca="1">(OFFSET(j,$F174,0))</f>
        <v/>
      </c>
    </row>
    <row r="176" spans="1:8">
      <c r="A176" s="114" t="str">
        <f ca="1">IF(OFFSET(T,$F174,0)&lt;phasenum,"RAT","")</f>
        <v>RAT</v>
      </c>
      <c r="B176" s="114">
        <f ca="1">IF(A176&lt;&gt;"",OFFSET(Rate,$F174,0),"")</f>
        <v>0.28999999999999998</v>
      </c>
      <c r="C176" s="114" t="str">
        <f ca="1">IF(A176&lt;&gt;"",T(OFFSET(U,$F174,0)),"")</f>
        <v>UM</v>
      </c>
    </row>
    <row r="177" spans="1:8">
      <c r="A177" s="114" t="str">
        <f ca="1">IF(OR(A176="",OFFSET(Volume,$F174,0)=""),"","VOL")</f>
        <v>VOL</v>
      </c>
      <c r="B177" s="114">
        <f ca="1">IF(($A177)="","",OFFSET(Volume,$F174,0))</f>
        <v>0.79</v>
      </c>
      <c r="D177" s="116" t="str">
        <f ca="1">IF(($C177)="","",OFFSET(Time,$F174,0))</f>
        <v/>
      </c>
    </row>
    <row r="178" spans="1:8">
      <c r="A178" s="114" t="str">
        <f ca="1">IF(AND(A174&lt;&gt;"",OFFSET(dt,$F174,0)&gt;1),"DIR","")</f>
        <v>DIR</v>
      </c>
      <c r="B178" s="114" t="str">
        <f ca="1">IF(A178="","",OFFSET(d,$F174,0))</f>
        <v>INF</v>
      </c>
    </row>
    <row r="179" spans="1:8">
      <c r="A179" s="114" t="s">
        <v>36</v>
      </c>
    </row>
    <row r="180" spans="1:8">
      <c r="A180" s="114" t="str">
        <f ca="1">IF(H180&gt;2,"PHN","")</f>
        <v>PHN</v>
      </c>
      <c r="B180" s="114">
        <f ca="1">IF(H180&lt;3,"",OFFSET(phase,$F180,0))</f>
        <v>28</v>
      </c>
      <c r="E180" s="114" t="s">
        <v>37</v>
      </c>
      <c r="F180" s="114">
        <v>28</v>
      </c>
      <c r="H180" s="114">
        <f ca="1">IF(ISTEXT(OFFSET(cmd,$F180,0)),3,1+OFFSET(cmd,$F180,0))</f>
        <v>3</v>
      </c>
    </row>
    <row r="181" spans="1:8">
      <c r="A181" s="114" t="str">
        <f ca="1">CHOOSE(H180,"","SETUP ADR=","FUN")</f>
        <v>FUN</v>
      </c>
      <c r="B181" s="114" t="str">
        <f ca="1">IF(H180&gt;2,OFFSET(cmd,$F180,0),"")</f>
        <v>RAT</v>
      </c>
      <c r="C181" s="114" t="str">
        <f ca="1">(OFFSET(j,$F180,0))</f>
        <v/>
      </c>
    </row>
    <row r="182" spans="1:8">
      <c r="A182" s="114" t="str">
        <f ca="1">IF(OFFSET(T,$F180,0)&lt;phasenum,"RAT","")</f>
        <v>RAT</v>
      </c>
      <c r="B182" s="114">
        <f ca="1">IF(A182&lt;&gt;"",OFFSET(Rate,$F180,0),"")</f>
        <v>0.3</v>
      </c>
      <c r="C182" s="114" t="str">
        <f ca="1">IF(A182&lt;&gt;"",T(OFFSET(U,$F180,0)),"")</f>
        <v>UM</v>
      </c>
    </row>
    <row r="183" spans="1:8">
      <c r="A183" s="114" t="str">
        <f ca="1">IF(OR(A182="",OFFSET(Volume,$F180,0)=""),"","VOL")</f>
        <v>VOL</v>
      </c>
      <c r="B183" s="114">
        <f ca="1">IF(($A183)="","",OFFSET(Volume,$F180,0))</f>
        <v>0.82000000000000006</v>
      </c>
      <c r="D183" s="116" t="str">
        <f ca="1">IF(($C183)="","",OFFSET(Time,$F180,0))</f>
        <v/>
      </c>
    </row>
    <row r="184" spans="1:8">
      <c r="A184" s="114" t="str">
        <f ca="1">IF(AND(A180&lt;&gt;"",OFFSET(dt,$F180,0)&gt;1),"DIR","")</f>
        <v>DIR</v>
      </c>
      <c r="B184" s="114" t="str">
        <f ca="1">IF(A184="","",OFFSET(d,$F180,0))</f>
        <v>INF</v>
      </c>
    </row>
    <row r="185" spans="1:8">
      <c r="A185" s="114" t="s">
        <v>36</v>
      </c>
    </row>
    <row r="186" spans="1:8">
      <c r="A186" s="114" t="str">
        <f ca="1">IF(H186&gt;2,"PHN","")</f>
        <v>PHN</v>
      </c>
      <c r="B186" s="114">
        <f ca="1">IF(H186&lt;3,"",OFFSET(phase,$F186,0))</f>
        <v>29</v>
      </c>
      <c r="E186" s="114" t="s">
        <v>37</v>
      </c>
      <c r="F186" s="114">
        <v>29</v>
      </c>
      <c r="H186" s="114">
        <f ca="1">IF(ISTEXT(OFFSET(cmd,$F186,0)),3,1+OFFSET(cmd,$F186,0))</f>
        <v>3</v>
      </c>
    </row>
    <row r="187" spans="1:8">
      <c r="A187" s="114" t="str">
        <f ca="1">CHOOSE(H186,"","SETUP ADR=","FUN")</f>
        <v>FUN</v>
      </c>
      <c r="B187" s="114" t="str">
        <f ca="1">IF(H186&gt;2,OFFSET(cmd,$F186,0),"")</f>
        <v>RAT</v>
      </c>
      <c r="C187" s="114" t="str">
        <f ca="1">(OFFSET(j,$F186,0))</f>
        <v/>
      </c>
    </row>
    <row r="188" spans="1:8">
      <c r="A188" s="114" t="str">
        <f ca="1">IF(OFFSET(T,$F186,0)&lt;phasenum,"RAT","")</f>
        <v>RAT</v>
      </c>
      <c r="B188" s="114">
        <f ca="1">IF(A188&lt;&gt;"",OFFSET(Rate,$F186,0),"")</f>
        <v>0.31</v>
      </c>
      <c r="C188" s="114" t="str">
        <f ca="1">IF(A188&lt;&gt;"",T(OFFSET(U,$F186,0)),"")</f>
        <v>UM</v>
      </c>
    </row>
    <row r="189" spans="1:8">
      <c r="A189" s="114" t="str">
        <f ca="1">IF(OR(A188="",OFFSET(Volume,$F186,0)=""),"","VOL")</f>
        <v>VOL</v>
      </c>
      <c r="B189" s="114">
        <f ca="1">IF(($A189)="","",OFFSET(Volume,$F186,0))</f>
        <v>0.85</v>
      </c>
      <c r="D189" s="116" t="str">
        <f ca="1">IF(($C189)="","",OFFSET(Time,$F186,0))</f>
        <v/>
      </c>
    </row>
    <row r="190" spans="1:8">
      <c r="A190" s="114" t="str">
        <f ca="1">IF(AND(A186&lt;&gt;"",OFFSET(dt,$F186,0)&gt;1),"DIR","")</f>
        <v>DIR</v>
      </c>
      <c r="B190" s="114" t="str">
        <f ca="1">IF(A190="","",OFFSET(d,$F186,0))</f>
        <v>INF</v>
      </c>
    </row>
    <row r="191" spans="1:8">
      <c r="A191" s="114" t="s">
        <v>36</v>
      </c>
    </row>
    <row r="192" spans="1:8">
      <c r="A192" s="114" t="str">
        <f ca="1">IF(H192&gt;2,"PHN","")</f>
        <v>PHN</v>
      </c>
      <c r="B192" s="114">
        <f ca="1">IF(H192&lt;3,"",OFFSET(phase,$F192,0))</f>
        <v>30</v>
      </c>
      <c r="E192" s="114" t="s">
        <v>37</v>
      </c>
      <c r="F192" s="114">
        <v>30</v>
      </c>
      <c r="H192" s="114">
        <f ca="1">IF(ISTEXT(OFFSET(cmd,$F192,0)),3,1+OFFSET(cmd,$F192,0))</f>
        <v>3</v>
      </c>
    </row>
    <row r="193" spans="1:8">
      <c r="A193" s="114" t="str">
        <f ca="1">CHOOSE(H192,"","SETUP ADR=","FUN")</f>
        <v>FUN</v>
      </c>
      <c r="B193" s="114" t="str">
        <f ca="1">IF(H192&gt;2,OFFSET(cmd,$F192,0),"")</f>
        <v>RAT</v>
      </c>
      <c r="C193" s="114" t="str">
        <f ca="1">(OFFSET(j,$F192,0))</f>
        <v/>
      </c>
    </row>
    <row r="194" spans="1:8">
      <c r="A194" s="114" t="str">
        <f ca="1">IF(OFFSET(T,$F192,0)&lt;phasenum,"RAT","")</f>
        <v>RAT</v>
      </c>
      <c r="B194" s="114">
        <f ca="1">IF(A194&lt;&gt;"",OFFSET(Rate,$F192,0),"")</f>
        <v>0.33</v>
      </c>
      <c r="C194" s="114" t="str">
        <f ca="1">IF(A194&lt;&gt;"",T(OFFSET(U,$F192,0)),"")</f>
        <v>UM</v>
      </c>
    </row>
    <row r="195" spans="1:8">
      <c r="A195" s="114" t="str">
        <f ca="1">IF(OR(A194="",OFFSET(Volume,$F192,0)=""),"","VOL")</f>
        <v>VOL</v>
      </c>
      <c r="B195" s="114">
        <f ca="1">IF(($A195)="","",OFFSET(Volume,$F192,0))</f>
        <v>0.9</v>
      </c>
      <c r="D195" s="116" t="str">
        <f ca="1">IF(($C195)="","",OFFSET(Time,$F192,0))</f>
        <v/>
      </c>
    </row>
    <row r="196" spans="1:8">
      <c r="A196" s="114" t="str">
        <f ca="1">IF(AND(A192&lt;&gt;"",OFFSET(dt,$F192,0)&gt;1),"DIR","")</f>
        <v>DIR</v>
      </c>
      <c r="B196" s="114" t="str">
        <f ca="1">IF(A196="","",OFFSET(d,$F192,0))</f>
        <v>INF</v>
      </c>
    </row>
    <row r="197" spans="1:8">
      <c r="A197" s="114" t="s">
        <v>36</v>
      </c>
    </row>
    <row r="198" spans="1:8">
      <c r="A198" s="114" t="str">
        <f ca="1">IF(H198&gt;2,"PHN","")</f>
        <v>PHN</v>
      </c>
      <c r="B198" s="114">
        <f ca="1">IF(H198&lt;3,"",OFFSET(phase,$F198,0))</f>
        <v>31</v>
      </c>
      <c r="E198" s="114" t="s">
        <v>37</v>
      </c>
      <c r="F198" s="114">
        <v>31</v>
      </c>
      <c r="H198" s="114">
        <f ca="1">IF(ISTEXT(OFFSET(cmd,$F198,0)),3,1+OFFSET(cmd,$F198,0))</f>
        <v>3</v>
      </c>
    </row>
    <row r="199" spans="1:8">
      <c r="A199" s="114" t="str">
        <f ca="1">CHOOSE(H198,"","SETUP ADR=","FUN")</f>
        <v>FUN</v>
      </c>
      <c r="B199" s="114" t="str">
        <f ca="1">IF(H198&gt;2,OFFSET(cmd,$F198,0),"")</f>
        <v>RAT</v>
      </c>
      <c r="C199" s="114" t="str">
        <f ca="1">(OFFSET(j,$F198,0))</f>
        <v/>
      </c>
    </row>
    <row r="200" spans="1:8">
      <c r="A200" s="114" t="str">
        <f ca="1">IF(OFFSET(T,$F198,0)&lt;phasenum,"RAT","")</f>
        <v>RAT</v>
      </c>
      <c r="B200" s="114">
        <f ca="1">IF(A200&lt;&gt;"",OFFSET(Rate,$F198,0),"")</f>
        <v>0.33</v>
      </c>
      <c r="C200" s="114" t="str">
        <f ca="1">IF(A200&lt;&gt;"",T(OFFSET(U,$F198,0)),"")</f>
        <v>UM</v>
      </c>
    </row>
    <row r="201" spans="1:8">
      <c r="A201" s="114" t="str">
        <f ca="1">IF(OR(A200="",OFFSET(Volume,$F198,0)=""),"","VOL")</f>
        <v>VOL</v>
      </c>
      <c r="B201" s="114">
        <f ca="1">IF(($A201)="","",OFFSET(Volume,$F198,0))</f>
        <v>0.9</v>
      </c>
      <c r="D201" s="116" t="str">
        <f ca="1">IF(($C201)="","",OFFSET(Time,$F198,0))</f>
        <v/>
      </c>
    </row>
    <row r="202" spans="1:8">
      <c r="A202" s="114" t="str">
        <f ca="1">IF(AND(A198&lt;&gt;"",OFFSET(dt,$F198,0)&gt;1),"DIR","")</f>
        <v>DIR</v>
      </c>
      <c r="B202" s="114" t="str">
        <f ca="1">IF(A202="","",OFFSET(d,$F198,0))</f>
        <v>INF</v>
      </c>
    </row>
    <row r="203" spans="1:8">
      <c r="A203" s="114" t="s">
        <v>36</v>
      </c>
    </row>
    <row r="204" spans="1:8">
      <c r="A204" s="114" t="str">
        <f ca="1">IF(H204&gt;2,"PHN","")</f>
        <v>PHN</v>
      </c>
      <c r="B204" s="114">
        <f ca="1">IF(H204&lt;3,"",OFFSET(phase,$F204,0))</f>
        <v>32</v>
      </c>
      <c r="E204" s="114" t="s">
        <v>37</v>
      </c>
      <c r="F204" s="114">
        <v>32</v>
      </c>
      <c r="H204" s="114">
        <f ca="1">IF(ISTEXT(OFFSET(cmd,$F204,0)),3,1+OFFSET(cmd,$F204,0))</f>
        <v>3</v>
      </c>
    </row>
    <row r="205" spans="1:8">
      <c r="A205" s="114" t="str">
        <f ca="1">CHOOSE(H204,"","SETUP ADR=","FUN")</f>
        <v>FUN</v>
      </c>
      <c r="B205" s="114" t="str">
        <f ca="1">IF(H204&gt;2,OFFSET(cmd,$F204,0),"")</f>
        <v>RAT</v>
      </c>
      <c r="C205" s="114" t="str">
        <f ca="1">(OFFSET(j,$F204,0))</f>
        <v/>
      </c>
    </row>
    <row r="206" spans="1:8">
      <c r="A206" s="114" t="str">
        <f ca="1">IF(OFFSET(T,$F204,0)&lt;phasenum,"RAT","")</f>
        <v>RAT</v>
      </c>
      <c r="B206" s="114">
        <f ca="1">IF(A206&lt;&gt;"",OFFSET(Rate,$F204,0),"")</f>
        <v>0.34</v>
      </c>
      <c r="C206" s="114" t="str">
        <f ca="1">IF(A206&lt;&gt;"",T(OFFSET(U,$F204,0)),"")</f>
        <v>UM</v>
      </c>
    </row>
    <row r="207" spans="1:8">
      <c r="A207" s="114" t="str">
        <f ca="1">IF(OR(A206="",OFFSET(Volume,$F204,0)=""),"","VOL")</f>
        <v>VOL</v>
      </c>
      <c r="B207" s="114">
        <f ca="1">IF(($A207)="","",OFFSET(Volume,$F204,0))</f>
        <v>0.93</v>
      </c>
      <c r="D207" s="116" t="str">
        <f ca="1">IF(($C207)="","",OFFSET(Time,$F204,0))</f>
        <v/>
      </c>
    </row>
    <row r="208" spans="1:8">
      <c r="A208" s="114" t="str">
        <f ca="1">IF(AND(A204&lt;&gt;"",OFFSET(dt,$F204,0)&gt;1),"DIR","")</f>
        <v>DIR</v>
      </c>
      <c r="B208" s="114" t="str">
        <f ca="1">IF(A208="","",OFFSET(d,$F204,0))</f>
        <v>INF</v>
      </c>
    </row>
    <row r="209" spans="1:8">
      <c r="A209" s="114" t="s">
        <v>36</v>
      </c>
    </row>
    <row r="210" spans="1:8">
      <c r="A210" s="114" t="str">
        <f ca="1">IF(H210&gt;2,"PHN","")</f>
        <v>PHN</v>
      </c>
      <c r="B210" s="114">
        <f ca="1">IF(H210&lt;3,"",OFFSET(phase,$F210,0))</f>
        <v>33</v>
      </c>
      <c r="E210" s="114" t="s">
        <v>37</v>
      </c>
      <c r="F210" s="114">
        <v>33</v>
      </c>
      <c r="H210" s="114">
        <f ca="1">IF(ISTEXT(OFFSET(cmd,$F210,0)),3,1+OFFSET(cmd,$F210,0))</f>
        <v>3</v>
      </c>
    </row>
    <row r="211" spans="1:8">
      <c r="A211" s="114" t="str">
        <f ca="1">CHOOSE(H210,"","SETUP ADR=","FUN")</f>
        <v>FUN</v>
      </c>
      <c r="B211" s="114" t="str">
        <f ca="1">IF(H210&gt;2,OFFSET(cmd,$F210,0),"")</f>
        <v>RAT</v>
      </c>
      <c r="C211" s="114" t="str">
        <f ca="1">(OFFSET(j,$F210,0))</f>
        <v/>
      </c>
    </row>
    <row r="212" spans="1:8">
      <c r="A212" s="114" t="str">
        <f ca="1">IF(OFFSET(T,$F210,0)&lt;phasenum,"RAT","")</f>
        <v>RAT</v>
      </c>
      <c r="B212" s="114">
        <f ca="1">IF(A212&lt;&gt;"",OFFSET(Rate,$F210,0),"")</f>
        <v>0.35000000000000003</v>
      </c>
      <c r="C212" s="114" t="str">
        <f ca="1">IF(A212&lt;&gt;"",T(OFFSET(U,$F210,0)),"")</f>
        <v>UM</v>
      </c>
    </row>
    <row r="213" spans="1:8">
      <c r="A213" s="114" t="str">
        <f ca="1">IF(OR(A212="",OFFSET(Volume,$F210,0)=""),"","VOL")</f>
        <v>VOL</v>
      </c>
      <c r="B213" s="114">
        <f ca="1">IF(($A213)="","",OFFSET(Volume,$F210,0))</f>
        <v>0.96</v>
      </c>
      <c r="D213" s="116" t="str">
        <f ca="1">IF(($C213)="","",OFFSET(Time,$F210,0))</f>
        <v/>
      </c>
    </row>
    <row r="214" spans="1:8">
      <c r="A214" s="114" t="str">
        <f ca="1">IF(AND(A210&lt;&gt;"",OFFSET(dt,$F210,0)&gt;1),"DIR","")</f>
        <v>DIR</v>
      </c>
      <c r="B214" s="114" t="str">
        <f ca="1">IF(A214="","",OFFSET(d,$F210,0))</f>
        <v>INF</v>
      </c>
    </row>
    <row r="215" spans="1:8">
      <c r="A215" s="114" t="s">
        <v>36</v>
      </c>
    </row>
    <row r="216" spans="1:8">
      <c r="A216" s="114" t="str">
        <f ca="1">IF(H216&gt;2,"PHN","")</f>
        <v>PHN</v>
      </c>
      <c r="B216" s="114">
        <f ca="1">IF(H216&lt;3,"",OFFSET(phase,$F216,0))</f>
        <v>34</v>
      </c>
      <c r="E216" s="114" t="s">
        <v>37</v>
      </c>
      <c r="F216" s="114">
        <v>34</v>
      </c>
      <c r="H216" s="114">
        <f ca="1">IF(ISTEXT(OFFSET(cmd,$F216,0)),3,1+OFFSET(cmd,$F216,0))</f>
        <v>3</v>
      </c>
    </row>
    <row r="217" spans="1:8">
      <c r="A217" s="114" t="str">
        <f ca="1">CHOOSE(H216,"","SETUP ADR=","FUN")</f>
        <v>FUN</v>
      </c>
      <c r="B217" s="114" t="str">
        <f ca="1">IF(H216&gt;2,OFFSET(cmd,$F216,0),"")</f>
        <v>RAT</v>
      </c>
      <c r="C217" s="114" t="str">
        <f ca="1">(OFFSET(j,$F216,0))</f>
        <v/>
      </c>
    </row>
    <row r="218" spans="1:8">
      <c r="A218" s="114" t="str">
        <f ca="1">IF(OFFSET(T,$F216,0)&lt;phasenum,"RAT","")</f>
        <v>RAT</v>
      </c>
      <c r="B218" s="114">
        <f ca="1">IF(A218&lt;&gt;"",OFFSET(Rate,$F216,0),"")</f>
        <v>0.37</v>
      </c>
      <c r="C218" s="114" t="str">
        <f ca="1">IF(A218&lt;&gt;"",T(OFFSET(U,$F216,0)),"")</f>
        <v>UM</v>
      </c>
    </row>
    <row r="219" spans="1:8">
      <c r="A219" s="114" t="str">
        <f ca="1">IF(OR(A218="",OFFSET(Volume,$F216,0)=""),"","VOL")</f>
        <v>VOL</v>
      </c>
      <c r="B219" s="114">
        <f ca="1">IF(($A219)="","",OFFSET(Volume,$F216,0))</f>
        <v>1.01</v>
      </c>
      <c r="D219" s="116" t="str">
        <f ca="1">IF(($C219)="","",OFFSET(Time,$F216,0))</f>
        <v/>
      </c>
    </row>
    <row r="220" spans="1:8">
      <c r="A220" s="114" t="str">
        <f ca="1">IF(AND(A216&lt;&gt;"",OFFSET(dt,$F216,0)&gt;1),"DIR","")</f>
        <v>DIR</v>
      </c>
      <c r="B220" s="114" t="str">
        <f ca="1">IF(A220="","",OFFSET(d,$F216,0))</f>
        <v>INF</v>
      </c>
    </row>
    <row r="221" spans="1:8">
      <c r="A221" s="114" t="s">
        <v>36</v>
      </c>
    </row>
    <row r="222" spans="1:8">
      <c r="A222" s="114" t="str">
        <f ca="1">IF(H222&gt;2,"PHN","")</f>
        <v>PHN</v>
      </c>
      <c r="B222" s="114">
        <f ca="1">IF(H222&lt;3,"",OFFSET(phase,$F222,0))</f>
        <v>35</v>
      </c>
      <c r="E222" s="114" t="s">
        <v>37</v>
      </c>
      <c r="F222" s="114">
        <v>35</v>
      </c>
      <c r="H222" s="114">
        <f ca="1">IF(ISTEXT(OFFSET(cmd,$F222,0)),3,1+OFFSET(cmd,$F222,0))</f>
        <v>3</v>
      </c>
    </row>
    <row r="223" spans="1:8">
      <c r="A223" s="114" t="str">
        <f ca="1">CHOOSE(H222,"","SETUP ADR=","FUN")</f>
        <v>FUN</v>
      </c>
      <c r="B223" s="114" t="str">
        <f ca="1">IF(H222&gt;2,OFFSET(cmd,$F222,0),"")</f>
        <v>RAT</v>
      </c>
      <c r="C223" s="114" t="str">
        <f ca="1">(OFFSET(j,$F222,0))</f>
        <v/>
      </c>
    </row>
    <row r="224" spans="1:8">
      <c r="A224" s="114" t="str">
        <f ca="1">IF(OFFSET(T,$F222,0)&lt;phasenum,"RAT","")</f>
        <v>RAT</v>
      </c>
      <c r="B224" s="114">
        <f ca="1">IF(A224&lt;&gt;"",OFFSET(Rate,$F222,0),"")</f>
        <v>0.38</v>
      </c>
      <c r="C224" s="114" t="str">
        <f ca="1">IF(A224&lt;&gt;"",T(OFFSET(U,$F222,0)),"")</f>
        <v>UM</v>
      </c>
    </row>
    <row r="225" spans="1:8">
      <c r="A225" s="114" t="str">
        <f ca="1">IF(OR(A224="",OFFSET(Volume,$F222,0)=""),"","VOL")</f>
        <v>VOL</v>
      </c>
      <c r="B225" s="114">
        <f ca="1">IF(($A225)="","",OFFSET(Volume,$F222,0))</f>
        <v>1.04</v>
      </c>
      <c r="D225" s="116" t="str">
        <f ca="1">IF(($C225)="","",OFFSET(Time,$F222,0))</f>
        <v/>
      </c>
    </row>
    <row r="226" spans="1:8">
      <c r="A226" s="114" t="str">
        <f ca="1">IF(AND(A222&lt;&gt;"",OFFSET(dt,$F222,0)&gt;1),"DIR","")</f>
        <v>DIR</v>
      </c>
      <c r="B226" s="114" t="str">
        <f ca="1">IF(A226="","",OFFSET(d,$F222,0))</f>
        <v>INF</v>
      </c>
    </row>
    <row r="227" spans="1:8">
      <c r="A227" s="114" t="s">
        <v>36</v>
      </c>
    </row>
    <row r="228" spans="1:8">
      <c r="A228" s="114" t="str">
        <f ca="1">IF(H228&gt;2,"PHN","")</f>
        <v>PHN</v>
      </c>
      <c r="B228" s="114">
        <f ca="1">IF(H228&lt;3,"",OFFSET(phase,$F228,0))</f>
        <v>36</v>
      </c>
      <c r="E228" s="114" t="s">
        <v>37</v>
      </c>
      <c r="F228" s="114">
        <v>36</v>
      </c>
      <c r="H228" s="114">
        <f ca="1">IF(ISTEXT(OFFSET(cmd,$F228,0)),3,1+OFFSET(cmd,$F228,0))</f>
        <v>3</v>
      </c>
    </row>
    <row r="229" spans="1:8">
      <c r="A229" s="114" t="str">
        <f ca="1">CHOOSE(H228,"","SETUP ADR=","FUN")</f>
        <v>FUN</v>
      </c>
      <c r="B229" s="114" t="str">
        <f ca="1">IF(H228&gt;2,OFFSET(cmd,$F228,0),"")</f>
        <v>RAT</v>
      </c>
      <c r="C229" s="114" t="str">
        <f ca="1">(OFFSET(j,$F228,0))</f>
        <v/>
      </c>
    </row>
    <row r="230" spans="1:8">
      <c r="A230" s="114" t="str">
        <f ca="1">IF(OFFSET(T,$F228,0)&lt;phasenum,"RAT","")</f>
        <v>RAT</v>
      </c>
      <c r="B230" s="114">
        <f ca="1">IF(A230&lt;&gt;"",OFFSET(Rate,$F228,0),"")</f>
        <v>0.39</v>
      </c>
      <c r="C230" s="114" t="str">
        <f ca="1">IF(A230&lt;&gt;"",T(OFFSET(U,$F228,0)),"")</f>
        <v>UM</v>
      </c>
    </row>
    <row r="231" spans="1:8">
      <c r="A231" s="114" t="str">
        <f ca="1">IF(OR(A230="",OFFSET(Volume,$F228,0)=""),"","VOL")</f>
        <v>VOL</v>
      </c>
      <c r="B231" s="114">
        <f ca="1">IF(($A231)="","",OFFSET(Volume,$F228,0))</f>
        <v>1.07</v>
      </c>
      <c r="D231" s="116" t="str">
        <f ca="1">IF(($C231)="","",OFFSET(Time,$F228,0))</f>
        <v/>
      </c>
    </row>
    <row r="232" spans="1:8">
      <c r="A232" s="114" t="str">
        <f ca="1">IF(AND(A228&lt;&gt;"",OFFSET(dt,$F228,0)&gt;1),"DIR","")</f>
        <v>DIR</v>
      </c>
      <c r="B232" s="114" t="str">
        <f ca="1">IF(A232="","",OFFSET(d,$F228,0))</f>
        <v>INF</v>
      </c>
    </row>
    <row r="233" spans="1:8">
      <c r="A233" s="114" t="s">
        <v>36</v>
      </c>
    </row>
    <row r="234" spans="1:8">
      <c r="A234" s="114" t="str">
        <f ca="1">IF(H234&gt;2,"PHN","")</f>
        <v>PHN</v>
      </c>
      <c r="B234" s="114">
        <f ca="1">IF(H234&lt;3,"",OFFSET(phase,$F234,0))</f>
        <v>37</v>
      </c>
      <c r="E234" s="114" t="s">
        <v>37</v>
      </c>
      <c r="F234" s="114">
        <v>37</v>
      </c>
      <c r="H234" s="114">
        <f ca="1">IF(ISTEXT(OFFSET(cmd,$F234,0)),3,1+OFFSET(cmd,$F234,0))</f>
        <v>3</v>
      </c>
    </row>
    <row r="235" spans="1:8">
      <c r="A235" s="114" t="str">
        <f ca="1">CHOOSE(H234,"","SETUP ADR=","FUN")</f>
        <v>FUN</v>
      </c>
      <c r="B235" s="114" t="str">
        <f ca="1">IF(H234&gt;2,OFFSET(cmd,$F234,0),"")</f>
        <v>RAT</v>
      </c>
      <c r="C235" s="114" t="str">
        <f ca="1">(OFFSET(j,$F234,0))</f>
        <v/>
      </c>
    </row>
    <row r="236" spans="1:8">
      <c r="A236" s="114" t="str">
        <f ca="1">IF(OFFSET(T,$F234,0)&lt;phasenum,"RAT","")</f>
        <v>RAT</v>
      </c>
      <c r="B236" s="114">
        <f ca="1">IF(A236&lt;&gt;"",OFFSET(Rate,$F234,0),"")</f>
        <v>0.4</v>
      </c>
      <c r="C236" s="114" t="str">
        <f ca="1">IF(A236&lt;&gt;"",T(OFFSET(U,$F234,0)),"")</f>
        <v>UM</v>
      </c>
    </row>
    <row r="237" spans="1:8">
      <c r="A237" s="114" t="str">
        <f ca="1">IF(OR(A236="",OFFSET(Volume,$F234,0)=""),"","VOL")</f>
        <v>VOL</v>
      </c>
      <c r="B237" s="114">
        <f ca="1">IF(($A237)="","",OFFSET(Volume,$F234,0))</f>
        <v>1.0900000000000001</v>
      </c>
      <c r="D237" s="116" t="str">
        <f ca="1">IF(($C237)="","",OFFSET(Time,$F234,0))</f>
        <v/>
      </c>
    </row>
    <row r="238" spans="1:8">
      <c r="A238" s="114" t="str">
        <f ca="1">IF(AND(A234&lt;&gt;"",OFFSET(dt,$F234,0)&gt;1),"DIR","")</f>
        <v>DIR</v>
      </c>
      <c r="B238" s="114" t="str">
        <f ca="1">IF(A238="","",OFFSET(d,$F234,0))</f>
        <v>INF</v>
      </c>
    </row>
    <row r="239" spans="1:8">
      <c r="A239" s="114" t="s">
        <v>36</v>
      </c>
    </row>
    <row r="240" spans="1:8">
      <c r="A240" s="114" t="str">
        <f ca="1">IF(H240&gt;2,"PHN","")</f>
        <v>PHN</v>
      </c>
      <c r="B240" s="114">
        <f ca="1">IF(H240&lt;3,"",OFFSET(phase,$F240,0))</f>
        <v>38</v>
      </c>
      <c r="E240" s="114" t="s">
        <v>37</v>
      </c>
      <c r="F240" s="114">
        <v>38</v>
      </c>
      <c r="H240" s="114">
        <f ca="1">IF(ISTEXT(OFFSET(cmd,$F240,0)),3,1+OFFSET(cmd,$F240,0))</f>
        <v>3</v>
      </c>
    </row>
    <row r="241" spans="1:8">
      <c r="A241" s="114" t="str">
        <f ca="1">CHOOSE(H240,"","SETUP ADR=","FUN")</f>
        <v>FUN</v>
      </c>
      <c r="B241" s="114" t="str">
        <f ca="1">IF(H240&gt;2,OFFSET(cmd,$F240,0),"")</f>
        <v>RAT</v>
      </c>
      <c r="C241" s="114" t="str">
        <f ca="1">(OFFSET(j,$F240,0))</f>
        <v/>
      </c>
    </row>
    <row r="242" spans="1:8">
      <c r="A242" s="114" t="str">
        <f ca="1">IF(OFFSET(T,$F240,0)&lt;phasenum,"RAT","")</f>
        <v>RAT</v>
      </c>
      <c r="B242" s="114">
        <f ca="1">IF(A242&lt;&gt;"",OFFSET(Rate,$F240,0),"")</f>
        <v>0.41000000000000003</v>
      </c>
      <c r="C242" s="114" t="str">
        <f ca="1">IF(A242&lt;&gt;"",T(OFFSET(U,$F240,0)),"")</f>
        <v>UM</v>
      </c>
    </row>
    <row r="243" spans="1:8">
      <c r="A243" s="114" t="str">
        <f ca="1">IF(OR(A242="",OFFSET(Volume,$F240,0)=""),"","VOL")</f>
        <v>VOL</v>
      </c>
      <c r="B243" s="114">
        <f ca="1">IF(($A243)="","",OFFSET(Volume,$F240,0))</f>
        <v>1.1200000000000001</v>
      </c>
      <c r="D243" s="116" t="str">
        <f ca="1">IF(($C243)="","",OFFSET(Time,$F240,0))</f>
        <v/>
      </c>
    </row>
    <row r="244" spans="1:8">
      <c r="A244" s="114" t="str">
        <f ca="1">IF(AND(A240&lt;&gt;"",OFFSET(dt,$F240,0)&gt;1),"DIR","")</f>
        <v>DIR</v>
      </c>
      <c r="B244" s="114" t="str">
        <f ca="1">IF(A244="","",OFFSET(d,$F240,0))</f>
        <v>INF</v>
      </c>
    </row>
    <row r="245" spans="1:8">
      <c r="A245" s="114" t="s">
        <v>36</v>
      </c>
    </row>
    <row r="246" spans="1:8">
      <c r="A246" s="114" t="str">
        <f ca="1">IF(H246&gt;2,"PHN","")</f>
        <v>PHN</v>
      </c>
      <c r="B246" s="114">
        <f ca="1">IF(H246&lt;3,"",OFFSET(phase,$F246,0))</f>
        <v>39</v>
      </c>
      <c r="E246" s="114" t="s">
        <v>37</v>
      </c>
      <c r="F246" s="114">
        <v>39</v>
      </c>
      <c r="H246" s="114">
        <f ca="1">IF(ISTEXT(OFFSET(cmd,$F246,0)),3,1+OFFSET(cmd,$F246,0))</f>
        <v>3</v>
      </c>
    </row>
    <row r="247" spans="1:8">
      <c r="A247" s="114" t="str">
        <f ca="1">CHOOSE(H246,"","SETUP ADR=","FUN")</f>
        <v>FUN</v>
      </c>
      <c r="B247" s="114" t="str">
        <f ca="1">IF(H246&gt;2,OFFSET(cmd,$F246,0),"")</f>
        <v>RAT</v>
      </c>
      <c r="C247" s="114" t="str">
        <f ca="1">(OFFSET(j,$F246,0))</f>
        <v/>
      </c>
    </row>
    <row r="248" spans="1:8">
      <c r="A248" s="114" t="str">
        <f ca="1">IF(OFFSET(T,$F246,0)&lt;phasenum,"RAT","")</f>
        <v>RAT</v>
      </c>
      <c r="B248" s="114">
        <f ca="1">IF(A248&lt;&gt;"",OFFSET(Rate,$F246,0),"")</f>
        <v>0.42</v>
      </c>
      <c r="C248" s="114" t="str">
        <f ca="1">IF(A248&lt;&gt;"",T(OFFSET(U,$F246,0)),"")</f>
        <v>UM</v>
      </c>
    </row>
    <row r="249" spans="1:8">
      <c r="A249" s="114" t="str">
        <f ca="1">IF(OR(A248="",OFFSET(Volume,$F246,0)=""),"","VOL")</f>
        <v>VOL</v>
      </c>
      <c r="B249" s="114">
        <f ca="1">IF(($A249)="","",OFFSET(Volume,$F246,0))</f>
        <v>1.1500000000000001</v>
      </c>
      <c r="D249" s="116" t="str">
        <f ca="1">IF(($C249)="","",OFFSET(Time,$F246,0))</f>
        <v/>
      </c>
    </row>
    <row r="250" spans="1:8">
      <c r="A250" s="114" t="str">
        <f ca="1">IF(AND(A246&lt;&gt;"",OFFSET(dt,$F246,0)&gt;1),"DIR","")</f>
        <v>DIR</v>
      </c>
      <c r="B250" s="114" t="str">
        <f ca="1">IF(A250="","",OFFSET(d,$F246,0))</f>
        <v>INF</v>
      </c>
    </row>
    <row r="251" spans="1:8">
      <c r="A251" s="114" t="s">
        <v>36</v>
      </c>
    </row>
    <row r="252" spans="1:8">
      <c r="A252" s="114" t="str">
        <f ca="1">IF(H252&gt;2,"PHN","")</f>
        <v>PHN</v>
      </c>
      <c r="B252" s="114">
        <f ca="1">IF(H252&lt;3,"",OFFSET(phase,$F252,0))</f>
        <v>40</v>
      </c>
      <c r="E252" s="114" t="s">
        <v>37</v>
      </c>
      <c r="F252" s="114">
        <v>40</v>
      </c>
      <c r="H252" s="114">
        <f ca="1">IF(ISTEXT(OFFSET(cmd,$F252,0)),3,1+OFFSET(cmd,$F252,0))</f>
        <v>3</v>
      </c>
    </row>
    <row r="253" spans="1:8">
      <c r="A253" s="114" t="str">
        <f ca="1">CHOOSE(H252,"","SETUP ADR=","FUN")</f>
        <v>FUN</v>
      </c>
      <c r="B253" s="114" t="str">
        <f ca="1">IF(H252&gt;2,OFFSET(cmd,$F252,0),"")</f>
        <v>RAT</v>
      </c>
      <c r="C253" s="114" t="str">
        <f ca="1">(OFFSET(j,$F252,0))</f>
        <v/>
      </c>
    </row>
    <row r="254" spans="1:8">
      <c r="A254" s="114" t="str">
        <f ca="1">IF(OFFSET(T,$F252,0)&lt;phasenum,"RAT","")</f>
        <v>RAT</v>
      </c>
      <c r="B254" s="114">
        <f ca="1">IF(A254&lt;&gt;"",OFFSET(Rate,$F252,0),"")</f>
        <v>0.43</v>
      </c>
      <c r="C254" s="114" t="str">
        <f ca="1">IF(A254&lt;&gt;"",T(OFFSET(U,$F252,0)),"")</f>
        <v>UM</v>
      </c>
    </row>
    <row r="255" spans="1:8">
      <c r="A255" s="114" t="str">
        <f ca="1">IF(OR(A254="",OFFSET(Volume,$F252,0)=""),"","VOL")</f>
        <v>VOL</v>
      </c>
      <c r="B255" s="114">
        <f ca="1">IF(($A255)="","",OFFSET(Volume,$F252,0))</f>
        <v>1.18</v>
      </c>
      <c r="D255" s="116" t="str">
        <f ca="1">IF(($C255)="","",OFFSET(Time,$F252,0))</f>
        <v/>
      </c>
    </row>
    <row r="256" spans="1:8">
      <c r="A256" s="114" t="str">
        <f ca="1">IF(AND(A252&lt;&gt;"",OFFSET(dt,$F252,0)&gt;1),"DIR","")</f>
        <v>DIR</v>
      </c>
      <c r="B256" s="114" t="str">
        <f ca="1">IF(A256="","",OFFSET(d,$F252,0))</f>
        <v>INF</v>
      </c>
    </row>
    <row r="257" spans="1:22">
      <c r="A257" s="114" t="s">
        <v>36</v>
      </c>
      <c r="O257" s="114"/>
      <c r="P257" s="114"/>
      <c r="Q257" s="114"/>
      <c r="R257" s="114"/>
      <c r="S257" s="114"/>
      <c r="T257" s="114"/>
      <c r="U257" s="114"/>
      <c r="V257" s="114"/>
    </row>
    <row r="258" spans="1:22">
      <c r="A258" s="114" t="str">
        <f t="shared" ref="A258" ca="1" si="0">IF(H258&gt;2,"PHN","")</f>
        <v>PHN</v>
      </c>
      <c r="B258" s="114">
        <f ca="1">IF(H258&lt;3,"",OFFSET(phase,$F258,0))</f>
        <v>41</v>
      </c>
      <c r="E258" s="114" t="s">
        <v>37</v>
      </c>
      <c r="F258" s="114">
        <v>41</v>
      </c>
      <c r="H258" s="114">
        <f ca="1">IF(ISTEXT(OFFSET(cmd,$F258,0)),3,1+OFFSET(cmd,$F258,0))</f>
        <v>3</v>
      </c>
      <c r="O258" s="114"/>
      <c r="P258" s="114"/>
      <c r="Q258" s="114"/>
      <c r="R258" s="114"/>
      <c r="S258" s="114"/>
      <c r="T258" s="114"/>
      <c r="U258" s="114"/>
      <c r="V258" s="114"/>
    </row>
    <row r="259" spans="1:22">
      <c r="A259" s="114" t="str">
        <f t="shared" ref="A259" ca="1" si="1">CHOOSE(H258,"","SETUP ADR=","FUN")</f>
        <v>FUN</v>
      </c>
      <c r="B259" s="114" t="str">
        <f ca="1">IF(H258&gt;2,OFFSET(cmd,$F258,0),"")</f>
        <v>RAT</v>
      </c>
      <c r="C259" s="114" t="str">
        <f ca="1">(OFFSET(j,$F258,0))</f>
        <v/>
      </c>
      <c r="O259" s="114"/>
      <c r="P259" s="114"/>
      <c r="Q259" s="114"/>
      <c r="R259" s="114"/>
      <c r="S259" s="114"/>
      <c r="T259" s="114"/>
      <c r="U259" s="114"/>
      <c r="V259" s="114"/>
    </row>
    <row r="260" spans="1:22">
      <c r="A260" s="114" t="str">
        <f ca="1">IF(OFFSET(T,$F258,0)&lt;phasenum,"RAT","")</f>
        <v>RAT</v>
      </c>
      <c r="B260" s="114">
        <f ca="1">IF(A260&lt;&gt;"",OFFSET(Rate,$F258,0),"")</f>
        <v>0.44</v>
      </c>
      <c r="C260" s="114" t="str">
        <f ca="1">IF(A260&lt;&gt;"",T(OFFSET(U,$F258,0)),"")</f>
        <v>UM</v>
      </c>
      <c r="O260" s="114"/>
      <c r="P260" s="114"/>
      <c r="Q260" s="114"/>
      <c r="R260" s="116"/>
      <c r="S260" s="114"/>
      <c r="T260" s="114"/>
      <c r="U260" s="114"/>
      <c r="V260" s="114"/>
    </row>
    <row r="261" spans="1:22">
      <c r="A261" s="114" t="str">
        <f ca="1">IF(OR(A260="",OFFSET(Volume,$F258,0)=""),"","VOL")</f>
        <v>VOL</v>
      </c>
      <c r="B261" s="114">
        <f ca="1">IF(($A261)="","",OFFSET(Volume,$F258,0))</f>
        <v>1.2</v>
      </c>
      <c r="D261" s="116" t="str">
        <f ca="1">IF(($C261)="","",OFFSET(Time,$F258,0))</f>
        <v/>
      </c>
      <c r="O261" s="114"/>
      <c r="P261" s="114"/>
      <c r="Q261" s="114"/>
      <c r="R261" s="114"/>
      <c r="S261" s="114"/>
      <c r="T261" s="114"/>
      <c r="U261" s="114"/>
      <c r="V261" s="114"/>
    </row>
    <row r="262" spans="1:22">
      <c r="A262" s="114" t="str">
        <f ca="1">IF(AND(A258&lt;&gt;"",OFFSET(dt,$F258,0)&gt;1),"DIR","")</f>
        <v>DIR</v>
      </c>
      <c r="B262" s="114" t="str">
        <f ca="1">IF(A262="","",OFFSET(d,$F258,0))</f>
        <v>INF</v>
      </c>
      <c r="O262" s="114"/>
      <c r="P262" s="114"/>
      <c r="Q262" s="114"/>
      <c r="R262" s="114"/>
      <c r="S262" s="114"/>
      <c r="T262" s="114"/>
      <c r="U262" s="114"/>
      <c r="V262" s="114"/>
    </row>
    <row r="263" spans="1:22">
      <c r="A263" s="114" t="s">
        <v>36</v>
      </c>
      <c r="O263" s="114"/>
      <c r="P263" s="114"/>
      <c r="Q263" s="114"/>
      <c r="R263" s="114"/>
      <c r="S263" s="114"/>
      <c r="T263" s="114"/>
      <c r="U263" s="114"/>
      <c r="V263" s="114"/>
    </row>
    <row r="264" spans="1:22">
      <c r="A264" s="114" t="str">
        <f t="shared" ref="A264" ca="1" si="2">IF(H264&gt;2,"PHN","")</f>
        <v>PHN</v>
      </c>
      <c r="B264" s="114">
        <f ca="1">IF(H264&lt;3,"",OFFSET(phase,$F264,0))</f>
        <v>42</v>
      </c>
      <c r="E264" s="114" t="s">
        <v>37</v>
      </c>
      <c r="F264" s="114">
        <v>42</v>
      </c>
      <c r="H264" s="114">
        <f ca="1">IF(ISTEXT(OFFSET(cmd,$F264,0)),3,1+OFFSET(cmd,$F264,0))</f>
        <v>3</v>
      </c>
      <c r="O264" s="114"/>
      <c r="P264" s="114"/>
      <c r="Q264" s="114"/>
      <c r="R264" s="114"/>
      <c r="S264" s="114"/>
      <c r="T264" s="114"/>
      <c r="U264" s="114"/>
      <c r="V264" s="114"/>
    </row>
    <row r="265" spans="1:22">
      <c r="A265" s="114" t="str">
        <f t="shared" ref="A265" ca="1" si="3">CHOOSE(H264,"","SETUP ADR=","FUN")</f>
        <v>FUN</v>
      </c>
      <c r="B265" s="114" t="str">
        <f ca="1">IF(H264&gt;2,OFFSET(cmd,$F264,0),"")</f>
        <v>RAT</v>
      </c>
      <c r="O265" s="114"/>
      <c r="P265" s="114"/>
      <c r="Q265" s="114"/>
      <c r="R265" s="114"/>
      <c r="S265" s="114"/>
      <c r="T265" s="114"/>
      <c r="U265" s="114"/>
      <c r="V265" s="114"/>
    </row>
    <row r="266" spans="1:22">
      <c r="A266" s="114" t="str">
        <f ca="1">IF(OFFSET(T,$F264,0)&lt;phasenum,"RAT","")</f>
        <v>RAT</v>
      </c>
      <c r="B266" s="114">
        <f ca="1">IF(A266&lt;&gt;"",OFFSET(Rate,$F264,0),"")</f>
        <v>0.45</v>
      </c>
      <c r="C266" s="114" t="str">
        <f ca="1">IF(A266&lt;&gt;"",T(OFFSET(U,$F264,0)),"")</f>
        <v>UM</v>
      </c>
      <c r="O266" s="114"/>
      <c r="P266" s="114"/>
      <c r="Q266" s="114"/>
      <c r="R266" s="116"/>
      <c r="S266" s="114"/>
      <c r="T266" s="114"/>
      <c r="U266" s="114"/>
      <c r="V266" s="114"/>
    </row>
    <row r="267" spans="1:22">
      <c r="A267" s="114" t="str">
        <f ca="1">IF(OR(A266="",OFFSET(Volume,$F264,0)=""),"","VOL")</f>
        <v>VOL</v>
      </c>
      <c r="B267" s="114">
        <f ca="1">IF(($A267)="","",OFFSET(Volume,$F264,0))</f>
        <v>1.23</v>
      </c>
      <c r="D267" s="116" t="str">
        <f ca="1">IF(($C267)="","",OFFSET(Time,$F264,0))</f>
        <v/>
      </c>
      <c r="O267" s="117"/>
      <c r="P267" s="114"/>
      <c r="Q267" s="114"/>
      <c r="R267" s="114"/>
      <c r="S267" s="114"/>
      <c r="T267" s="114"/>
      <c r="U267" s="114"/>
      <c r="V267" s="114"/>
    </row>
    <row r="268" spans="1:22">
      <c r="A268" s="114" t="str">
        <f ca="1">IF(AND(A264&lt;&gt;"",OFFSET(dt,$F264,0)&gt;1),"DIR","")</f>
        <v>DIR</v>
      </c>
      <c r="B268" s="114" t="str">
        <f ca="1">IF(A268="","",OFFSET(d,$F264,0))</f>
        <v>INF</v>
      </c>
      <c r="O268" s="117"/>
      <c r="P268" s="114"/>
      <c r="Q268" s="114"/>
      <c r="R268" s="114"/>
      <c r="S268" s="114"/>
      <c r="T268" s="114"/>
      <c r="U268" s="114"/>
      <c r="V268" s="114"/>
    </row>
    <row r="269" spans="1:22">
      <c r="A269" s="114" t="s">
        <v>36</v>
      </c>
    </row>
    <row r="270" spans="1:22">
      <c r="A270" s="114" t="str">
        <f t="shared" ref="A270" ca="1" si="4">IF(H270&gt;2,"PHN","")</f>
        <v>PHN</v>
      </c>
      <c r="B270" s="114">
        <f ca="1">IF(H270&lt;3,"",OFFSET(phase,$F270,0))</f>
        <v>43</v>
      </c>
      <c r="E270" s="114" t="s">
        <v>37</v>
      </c>
      <c r="F270" s="114">
        <v>43</v>
      </c>
      <c r="H270" s="114">
        <f ca="1">IF(ISTEXT(OFFSET(cmd,$F270,0)),3,1+OFFSET(cmd,$F270,0))</f>
        <v>3</v>
      </c>
    </row>
    <row r="271" spans="1:22">
      <c r="A271" s="114" t="str">
        <f t="shared" ref="A271" ca="1" si="5">CHOOSE(H270,"","SETUP ADR=","FUN")</f>
        <v>FUN</v>
      </c>
      <c r="B271" s="114" t="str">
        <f ca="1">IF(H270&gt;2,OFFSET(cmd,$F270,0),"")</f>
        <v>RAT</v>
      </c>
    </row>
    <row r="272" spans="1:22">
      <c r="A272" s="114" t="str">
        <f ca="1">IF(OFFSET(T,$F270,0)&lt;phasenum,"RAT","")</f>
        <v>RAT</v>
      </c>
      <c r="B272" s="114">
        <f ca="1">IF(A272&lt;&gt;"",OFFSET(Rate,$F270,0),"")</f>
        <v>0.46</v>
      </c>
      <c r="C272" s="114" t="str">
        <f ca="1">IF(A272&lt;&gt;"",T(OFFSET(U,$F270,0)),"")</f>
        <v>UM</v>
      </c>
    </row>
    <row r="273" spans="1:8">
      <c r="A273" s="114" t="str">
        <f ca="1">IF(OR(A272="",OFFSET(Volume,$F270,0)=""),"","VOL")</f>
        <v>VOL</v>
      </c>
      <c r="B273" s="114">
        <f ca="1">IF(($A273)="","",OFFSET(Volume,$F270,0))</f>
        <v>1.26</v>
      </c>
      <c r="D273" s="116" t="str">
        <f ca="1">IF(($C273)="","",OFFSET(Time,$F270,0))</f>
        <v/>
      </c>
    </row>
    <row r="274" spans="1:8">
      <c r="A274" s="114" t="str">
        <f ca="1">IF(AND(A270&lt;&gt;"",OFFSET(dt,$F270,0)&gt;1),"DIR","")</f>
        <v>DIR</v>
      </c>
      <c r="B274" s="114" t="str">
        <f ca="1">IF(A274="","",OFFSET(d,$F270,0))</f>
        <v>INF</v>
      </c>
    </row>
    <row r="275" spans="1:8">
      <c r="A275" s="114" t="s">
        <v>36</v>
      </c>
    </row>
    <row r="276" spans="1:8">
      <c r="A276" s="114" t="str">
        <f t="shared" ref="A276" ca="1" si="6">IF(H276&gt;2,"PHN","")</f>
        <v>PHN</v>
      </c>
      <c r="B276" s="114">
        <f ca="1">IF(H276&lt;3,"",OFFSET(phase,$F276,0))</f>
        <v>44</v>
      </c>
      <c r="E276" s="114" t="s">
        <v>37</v>
      </c>
      <c r="F276" s="114">
        <v>44</v>
      </c>
      <c r="H276" s="114">
        <f ca="1">IF(ISTEXT(OFFSET(cmd,$F276,0)),3,1+OFFSET(cmd,$F276,0))</f>
        <v>3</v>
      </c>
    </row>
    <row r="277" spans="1:8">
      <c r="A277" s="114" t="str">
        <f t="shared" ref="A277" ca="1" si="7">CHOOSE(H276,"","SETUP ADR=","FUN")</f>
        <v>FUN</v>
      </c>
      <c r="B277" s="114" t="str">
        <f ca="1">IF(H276&gt;2,OFFSET(cmd,$F276,0),"")</f>
        <v>RAT</v>
      </c>
    </row>
    <row r="278" spans="1:8">
      <c r="A278" s="114" t="str">
        <f ca="1">IF(OFFSET(T,$F276,0)&lt;phasenum,"RAT","")</f>
        <v>RAT</v>
      </c>
      <c r="B278" s="114">
        <f ca="1">IF(A278&lt;&gt;"",OFFSET(Rate,$F276,0),"")</f>
        <v>0.48</v>
      </c>
      <c r="C278" s="114" t="str">
        <f ca="1">IF(A278&lt;&gt;"",T(OFFSET(U,$F276,0)),"")</f>
        <v>UM</v>
      </c>
    </row>
    <row r="279" spans="1:8">
      <c r="A279" s="114" t="str">
        <f ca="1">IF(OR(A278="",OFFSET(Volume,$F276,0)=""),"","VOL")</f>
        <v>VOL</v>
      </c>
      <c r="B279" s="114">
        <f ca="1">IF(($A279)="","",OFFSET(Volume,$F276,0))</f>
        <v>1.31</v>
      </c>
      <c r="D279" s="116" t="str">
        <f ca="1">IF(($C279)="","",OFFSET(Time,$F276,0))</f>
        <v/>
      </c>
    </row>
    <row r="280" spans="1:8">
      <c r="A280" s="114" t="str">
        <f ca="1">IF(AND(A276&lt;&gt;"",OFFSET(dt,$F276,0)&gt;1),"DIR","")</f>
        <v>DIR</v>
      </c>
      <c r="B280" s="114" t="str">
        <f ca="1">IF(A280="","",OFFSET(d,$F276,0))</f>
        <v>INF</v>
      </c>
    </row>
    <row r="281" spans="1:8">
      <c r="A281" s="114" t="s">
        <v>36</v>
      </c>
    </row>
    <row r="282" spans="1:8">
      <c r="A282" s="114" t="str">
        <f t="shared" ref="A282" ca="1" si="8">IF(H282&gt;2,"PHN","")</f>
        <v>PHN</v>
      </c>
      <c r="B282" s="114">
        <f ca="1">IF(H282&lt;3,"",OFFSET(phase,$F282,0))</f>
        <v>45</v>
      </c>
      <c r="E282" s="114" t="s">
        <v>37</v>
      </c>
      <c r="F282" s="114">
        <v>45</v>
      </c>
      <c r="H282" s="114">
        <f ca="1">IF(ISTEXT(OFFSET(cmd,$F282,0)),3,1+OFFSET(cmd,$F282,0))</f>
        <v>3</v>
      </c>
    </row>
    <row r="283" spans="1:8">
      <c r="A283" s="114" t="str">
        <f t="shared" ref="A283" ca="1" si="9">CHOOSE(H282,"","SETUP ADR=","FUN")</f>
        <v>FUN</v>
      </c>
      <c r="B283" s="114" t="str">
        <f ca="1">IF(H282&gt;2,OFFSET(cmd,$F282,0),"")</f>
        <v>RAT</v>
      </c>
    </row>
    <row r="284" spans="1:8">
      <c r="A284" s="114" t="str">
        <f ca="1">IF(OFFSET(T,$F282,0)&lt;phasenum,"RAT","")</f>
        <v>RAT</v>
      </c>
      <c r="B284" s="114">
        <f ca="1">IF(A284&lt;&gt;"",OFFSET(Rate,$F282,0),"")</f>
        <v>0.49</v>
      </c>
      <c r="C284" s="114" t="str">
        <f ca="1">IF(A284&lt;&gt;"",T(OFFSET(U,$F282,0)),"")</f>
        <v>UM</v>
      </c>
    </row>
    <row r="285" spans="1:8">
      <c r="A285" s="114" t="str">
        <f ca="1">IF(OR(A284="",OFFSET(Volume,$F282,0)=""),"","VOL")</f>
        <v>VOL</v>
      </c>
      <c r="B285" s="114">
        <f ca="1">IF(($A285)="","",OFFSET(Volume,$F282,0))</f>
        <v>1.34</v>
      </c>
      <c r="D285" s="116" t="str">
        <f ca="1">IF(($C285)="","",OFFSET(Time,$F282,0))</f>
        <v/>
      </c>
    </row>
    <row r="286" spans="1:8">
      <c r="A286" s="114" t="str">
        <f ca="1">IF(AND(A282&lt;&gt;"",OFFSET(dt,$F282,0)&gt;1),"DIR","")</f>
        <v>DIR</v>
      </c>
      <c r="B286" s="114" t="str">
        <f ca="1">IF(A286="","",OFFSET(d,$F282,0))</f>
        <v>INF</v>
      </c>
    </row>
    <row r="287" spans="1:8">
      <c r="A287" s="114" t="s">
        <v>36</v>
      </c>
    </row>
    <row r="288" spans="1:8">
      <c r="A288" s="114" t="str">
        <f t="shared" ref="A288" ca="1" si="10">IF(H288&gt;2,"PHN","")</f>
        <v>PHN</v>
      </c>
      <c r="B288" s="114">
        <f ca="1">IF(H288&lt;3,"",OFFSET(phase,$F288,0))</f>
        <v>46</v>
      </c>
      <c r="E288" s="114" t="s">
        <v>37</v>
      </c>
      <c r="F288" s="114">
        <v>46</v>
      </c>
      <c r="H288" s="114">
        <f ca="1">IF(ISTEXT(OFFSET(cmd,$F288,0)),3,1+OFFSET(cmd,$F288,0))</f>
        <v>3</v>
      </c>
    </row>
    <row r="289" spans="1:8">
      <c r="A289" s="114" t="str">
        <f t="shared" ref="A289" ca="1" si="11">CHOOSE(H288,"","SETUP ADR=","FUN")</f>
        <v>FUN</v>
      </c>
      <c r="B289" s="114" t="str">
        <f ca="1">IF(H288&gt;2,OFFSET(cmd,$F288,0),"")</f>
        <v>RAT</v>
      </c>
    </row>
    <row r="290" spans="1:8">
      <c r="A290" s="114" t="str">
        <f ca="1">IF(OFFSET(T,$F288,0)&lt;phasenum,"RAT","")</f>
        <v>RAT</v>
      </c>
      <c r="B290" s="114">
        <f ca="1">IF(A290&lt;&gt;"",OFFSET(Rate,$F288,0),"")</f>
        <v>0.5</v>
      </c>
      <c r="C290" s="114" t="str">
        <f ca="1">IF(A290&lt;&gt;"",T(OFFSET(U,$F288,0)),"")</f>
        <v>UM</v>
      </c>
    </row>
    <row r="291" spans="1:8">
      <c r="A291" s="114" t="str">
        <f ca="1">IF(OR(A290="",OFFSET(Volume,$F288,0)=""),"","VOL")</f>
        <v>VOL</v>
      </c>
      <c r="B291" s="114">
        <f ca="1">IF(($A291)="","",OFFSET(Volume,$F288,0))</f>
        <v>1.37</v>
      </c>
      <c r="D291" s="116" t="str">
        <f ca="1">IF(($C291)="","",OFFSET(Time,$F288,0))</f>
        <v/>
      </c>
    </row>
    <row r="292" spans="1:8">
      <c r="A292" s="114" t="str">
        <f ca="1">IF(AND(A288&lt;&gt;"",OFFSET(dt,$F288,0)&gt;1),"DIR","")</f>
        <v>DIR</v>
      </c>
      <c r="B292" s="114" t="str">
        <f ca="1">IF(A292="","",OFFSET(d,$F288,0))</f>
        <v>INF</v>
      </c>
    </row>
    <row r="293" spans="1:8">
      <c r="A293" s="114" t="s">
        <v>36</v>
      </c>
    </row>
    <row r="294" spans="1:8">
      <c r="A294" s="114" t="str">
        <f t="shared" ref="A294" ca="1" si="12">IF(H294&gt;2,"PHN","")</f>
        <v>PHN</v>
      </c>
      <c r="B294" s="114">
        <f ca="1">IF(H294&lt;3,"",OFFSET(phase,$F294,0))</f>
        <v>47</v>
      </c>
      <c r="E294" s="114" t="s">
        <v>37</v>
      </c>
      <c r="F294" s="114">
        <v>47</v>
      </c>
      <c r="H294" s="114">
        <f ca="1">IF(ISTEXT(OFFSET(cmd,$F294,0)),3,1+OFFSET(cmd,$F294,0))</f>
        <v>3</v>
      </c>
    </row>
    <row r="295" spans="1:8">
      <c r="A295" s="114" t="str">
        <f t="shared" ref="A295" ca="1" si="13">CHOOSE(H294,"","SETUP ADR=","FUN")</f>
        <v>FUN</v>
      </c>
      <c r="B295" s="114" t="str">
        <f ca="1">IF(H294&gt;2,OFFSET(cmd,$F294,0),"")</f>
        <v>RAT</v>
      </c>
    </row>
    <row r="296" spans="1:8">
      <c r="A296" s="114" t="str">
        <f ca="1">IF(OFFSET(T,$F294,0)&lt;phasenum,"RAT","")</f>
        <v>RAT</v>
      </c>
      <c r="B296" s="114">
        <f ca="1">IF(A296&lt;&gt;"",OFFSET(Rate,$F294,0),"")</f>
        <v>0.51</v>
      </c>
      <c r="C296" s="114" t="str">
        <f ca="1">IF(A296&lt;&gt;"",T(OFFSET(U,$F294,0)),"")</f>
        <v>UM</v>
      </c>
    </row>
    <row r="297" spans="1:8">
      <c r="A297" s="114" t="str">
        <f ca="1">IF(OR(A296="",OFFSET(Volume,$F294,0)=""),"","VOL")</f>
        <v>VOL</v>
      </c>
      <c r="B297" s="114">
        <f ca="1">IF(($A297)="","",OFFSET(Volume,$F294,0))</f>
        <v>1.3900000000000001</v>
      </c>
      <c r="D297" s="116" t="str">
        <f ca="1">IF(($C297)="","",OFFSET(Time,$F294,0))</f>
        <v/>
      </c>
    </row>
    <row r="298" spans="1:8">
      <c r="A298" s="114" t="str">
        <f ca="1">IF(AND(A294&lt;&gt;"",OFFSET(dt,$F294,0)&gt;1),"DIR","")</f>
        <v>DIR</v>
      </c>
      <c r="B298" s="114" t="str">
        <f ca="1">IF(A298="","",OFFSET(d,$F294,0))</f>
        <v>INF</v>
      </c>
    </row>
    <row r="299" spans="1:8">
      <c r="A299" s="114" t="s">
        <v>36</v>
      </c>
    </row>
    <row r="300" spans="1:8">
      <c r="A300" s="114" t="str">
        <f t="shared" ref="A300" ca="1" si="14">IF(H300&gt;2,"PHN","")</f>
        <v>PHN</v>
      </c>
      <c r="B300" s="114">
        <f ca="1">IF(H300&lt;3,"",OFFSET(phase,$F300,0))</f>
        <v>48</v>
      </c>
      <c r="E300" s="114" t="s">
        <v>37</v>
      </c>
      <c r="F300" s="114">
        <v>48</v>
      </c>
      <c r="H300" s="114">
        <f ca="1">IF(ISTEXT(OFFSET(cmd,$F300,0)),3,1+OFFSET(cmd,$F300,0))</f>
        <v>3</v>
      </c>
    </row>
    <row r="301" spans="1:8">
      <c r="A301" s="114" t="str">
        <f t="shared" ref="A301" ca="1" si="15">CHOOSE(H300,"","SETUP ADR=","FUN")</f>
        <v>FUN</v>
      </c>
      <c r="B301" s="114" t="str">
        <f ca="1">IF(H300&gt;2,OFFSET(cmd,$F300,0),"")</f>
        <v>RAT</v>
      </c>
    </row>
    <row r="302" spans="1:8">
      <c r="A302" s="114" t="str">
        <f ca="1">IF(OFFSET(T,$F300,0)&lt;phasenum,"RAT","")</f>
        <v>RAT</v>
      </c>
      <c r="B302" s="114">
        <f ca="1">IF(A302&lt;&gt;"",OFFSET(Rate,$F300,0),"")</f>
        <v>0.52</v>
      </c>
      <c r="C302" s="114" t="str">
        <f ca="1">IF(A302&lt;&gt;"",T(OFFSET(U,$F300,0)),"")</f>
        <v>UM</v>
      </c>
    </row>
    <row r="303" spans="1:8">
      <c r="A303" s="114" t="str">
        <f ca="1">IF(OR(A302="",OFFSET(Volume,$F300,0)=""),"","VOL")</f>
        <v>VOL</v>
      </c>
      <c r="B303" s="114">
        <f ca="1">IF(($A303)="","",OFFSET(Volume,$F300,0))</f>
        <v>1.42</v>
      </c>
      <c r="D303" s="116" t="str">
        <f ca="1">IF(($C303)="","",OFFSET(Time,$F300,0))</f>
        <v/>
      </c>
    </row>
    <row r="304" spans="1:8">
      <c r="A304" s="114" t="str">
        <f ca="1">IF(AND(A300&lt;&gt;"",OFFSET(dt,$F300,0)&gt;1),"DIR","")</f>
        <v>DIR</v>
      </c>
      <c r="B304" s="114" t="str">
        <f ca="1">IF(A304="","",OFFSET(d,$F300,0))</f>
        <v>INF</v>
      </c>
    </row>
    <row r="305" spans="1:8">
      <c r="A305" s="114" t="s">
        <v>36</v>
      </c>
    </row>
    <row r="306" spans="1:8">
      <c r="A306" s="114" t="str">
        <f t="shared" ref="A306" ca="1" si="16">IF(H306&gt;2,"PHN","")</f>
        <v>PHN</v>
      </c>
      <c r="B306" s="114">
        <f ca="1">IF(H306&lt;3,"",OFFSET(phase,$F306,0))</f>
        <v>49</v>
      </c>
      <c r="E306" s="114" t="s">
        <v>37</v>
      </c>
      <c r="F306" s="114">
        <v>49</v>
      </c>
      <c r="H306" s="114">
        <f ca="1">IF(ISTEXT(OFFSET(cmd,$F306,0)),3,1+OFFSET(cmd,$F306,0))</f>
        <v>3</v>
      </c>
    </row>
    <row r="307" spans="1:8">
      <c r="A307" s="114" t="str">
        <f t="shared" ref="A307" ca="1" si="17">CHOOSE(H306,"","SETUP ADR=","FUN")</f>
        <v>FUN</v>
      </c>
      <c r="B307" s="114" t="str">
        <f ca="1">IF(H306&gt;2,OFFSET(cmd,$F306,0),"")</f>
        <v>RAT</v>
      </c>
    </row>
    <row r="308" spans="1:8">
      <c r="A308" s="114" t="str">
        <f ca="1">IF(OFFSET(T,$F306,0)&lt;phasenum,"RAT","")</f>
        <v>RAT</v>
      </c>
      <c r="B308" s="114">
        <f ca="1">IF(A308&lt;&gt;"",OFFSET(Rate,$F306,0),"")</f>
        <v>0.53</v>
      </c>
      <c r="C308" s="114" t="str">
        <f ca="1">IF(A308&lt;&gt;"",T(OFFSET(U,$F306,0)),"")</f>
        <v>UM</v>
      </c>
    </row>
    <row r="309" spans="1:8">
      <c r="A309" s="114" t="str">
        <f ca="1">IF(OR(A308="",OFFSET(Volume,$F306,0)=""),"","VOL")</f>
        <v>VOL</v>
      </c>
      <c r="B309" s="114">
        <f ca="1">IF(($A309)="","",OFFSET(Volume,$F306,0))</f>
        <v>1.45</v>
      </c>
      <c r="D309" s="116" t="str">
        <f ca="1">IF(($C309)="","",OFFSET(Time,$F306,0))</f>
        <v/>
      </c>
    </row>
    <row r="310" spans="1:8">
      <c r="A310" s="114" t="str">
        <f ca="1">IF(AND(A306&lt;&gt;"",OFFSET(dt,$F306,0)&gt;1),"DIR","")</f>
        <v>DIR</v>
      </c>
      <c r="B310" s="114" t="str">
        <f ca="1">IF(A310="","",OFFSET(d,$F306,0))</f>
        <v>INF</v>
      </c>
    </row>
    <row r="311" spans="1:8">
      <c r="A311" s="114" t="s">
        <v>36</v>
      </c>
    </row>
    <row r="312" spans="1:8">
      <c r="A312" s="114" t="str">
        <f t="shared" ref="A312" ca="1" si="18">IF(H312&gt;2,"PHN","")</f>
        <v>PHN</v>
      </c>
      <c r="B312" s="114">
        <f ca="1">IF(H312&lt;3,"",OFFSET(phase,$F312,0))</f>
        <v>50</v>
      </c>
      <c r="E312" s="114" t="s">
        <v>37</v>
      </c>
      <c r="F312" s="114">
        <v>50</v>
      </c>
      <c r="H312" s="114">
        <f ca="1">IF(ISTEXT(OFFSET(cmd,$F312,0)),3,1+OFFSET(cmd,$F312,0))</f>
        <v>3</v>
      </c>
    </row>
    <row r="313" spans="1:8">
      <c r="A313" s="114" t="str">
        <f t="shared" ref="A313" ca="1" si="19">CHOOSE(H312,"","SETUP ADR=","FUN")</f>
        <v>FUN</v>
      </c>
      <c r="B313" s="114" t="str">
        <f ca="1">IF(H312&gt;2,OFFSET(cmd,$F312,0),"")</f>
        <v>RAT</v>
      </c>
    </row>
    <row r="314" spans="1:8">
      <c r="A314" s="114" t="str">
        <f ca="1">IF(OFFSET(T,$F312,0)&lt;phasenum,"RAT","")</f>
        <v>RAT</v>
      </c>
      <c r="B314" s="114">
        <f ca="1">IF(A314&lt;&gt;"",OFFSET(Rate,$F312,0),"")</f>
        <v>0.54</v>
      </c>
      <c r="C314" s="114" t="str">
        <f ca="1">IF(A314&lt;&gt;"",T(OFFSET(U,$F312,0)),"")</f>
        <v>UM</v>
      </c>
    </row>
    <row r="315" spans="1:8">
      <c r="A315" s="114" t="str">
        <f ca="1">IF(OR(A314="",OFFSET(Volume,$F312,0)=""),"","VOL")</f>
        <v>VOL</v>
      </c>
      <c r="B315" s="114">
        <f ca="1">IF(($A315)="","",OFFSET(Volume,$F312,0))</f>
        <v>1.48</v>
      </c>
      <c r="D315" s="116" t="str">
        <f ca="1">IF(($C315)="","",OFFSET(Time,$F312,0))</f>
        <v/>
      </c>
    </row>
    <row r="316" spans="1:8">
      <c r="A316" s="114" t="str">
        <f ca="1">IF(AND(A312&lt;&gt;"",OFFSET(dt,$F312,0)&gt;1),"DIR","")</f>
        <v>DIR</v>
      </c>
      <c r="B316" s="114" t="str">
        <f ca="1">IF(A316="","",OFFSET(d,$F312,0))</f>
        <v>INF</v>
      </c>
    </row>
    <row r="317" spans="1:8">
      <c r="A317" s="114" t="s">
        <v>36</v>
      </c>
    </row>
    <row r="318" spans="1:8">
      <c r="A318" s="114" t="str">
        <f t="shared" ref="A318" ca="1" si="20">IF(H318&gt;2,"PHN","")</f>
        <v>PHN</v>
      </c>
      <c r="B318" s="114">
        <f ca="1">IF(H318&lt;3,"",OFFSET(phase,$F318,0))</f>
        <v>51</v>
      </c>
      <c r="E318" s="114" t="s">
        <v>37</v>
      </c>
      <c r="F318" s="114">
        <v>51</v>
      </c>
      <c r="H318" s="114">
        <f ca="1">IF(ISTEXT(OFFSET(cmd,$F318,0)),3,1+OFFSET(cmd,$F318,0))</f>
        <v>3</v>
      </c>
    </row>
    <row r="319" spans="1:8">
      <c r="A319" s="114" t="str">
        <f t="shared" ref="A319" ca="1" si="21">CHOOSE(H318,"","SETUP ADR=","FUN")</f>
        <v>FUN</v>
      </c>
      <c r="B319" s="114" t="str">
        <f ca="1">IF(H318&gt;2,OFFSET(cmd,$F318,0),"")</f>
        <v>RAT</v>
      </c>
    </row>
    <row r="320" spans="1:8">
      <c r="A320" s="114" t="str">
        <f ca="1">IF(OFFSET(T,$F318,0)&lt;phasenum,"RAT","")</f>
        <v>RAT</v>
      </c>
      <c r="B320" s="114">
        <f ca="1">IF(A320&lt;&gt;"",OFFSET(Rate,$F318,0),"")</f>
        <v>0.55000000000000004</v>
      </c>
      <c r="C320" s="114" t="str">
        <f ca="1">IF(A320&lt;&gt;"",T(OFFSET(U,$F318,0)),"")</f>
        <v>UM</v>
      </c>
    </row>
    <row r="321" spans="1:8">
      <c r="A321" s="114" t="str">
        <f ca="1">IF(OR(A320="",OFFSET(Volume,$F318,0)=""),"","VOL")</f>
        <v>VOL</v>
      </c>
      <c r="B321" s="114">
        <f ca="1">IF(($A321)="","",OFFSET(Volume,$F318,0))</f>
        <v>1.5</v>
      </c>
      <c r="D321" s="116" t="str">
        <f ca="1">IF(($C321)="","",OFFSET(Time,$F318,0))</f>
        <v/>
      </c>
    </row>
    <row r="322" spans="1:8">
      <c r="A322" s="114" t="str">
        <f ca="1">IF(AND(A318&lt;&gt;"",OFFSET(dt,$F318,0)&gt;1),"DIR","")</f>
        <v>DIR</v>
      </c>
      <c r="B322" s="114" t="str">
        <f ca="1">IF(A322="","",OFFSET(d,$F318,0))</f>
        <v>INF</v>
      </c>
    </row>
    <row r="323" spans="1:8">
      <c r="A323" s="114" t="s">
        <v>36</v>
      </c>
    </row>
    <row r="324" spans="1:8">
      <c r="A324" s="114" t="str">
        <f t="shared" ref="A324" ca="1" si="22">IF(H324&gt;2,"PHN","")</f>
        <v>PHN</v>
      </c>
      <c r="B324" s="114">
        <f ca="1">IF(H324&lt;3,"",OFFSET(phase,$F324,0))</f>
        <v>52</v>
      </c>
      <c r="E324" s="114" t="s">
        <v>37</v>
      </c>
      <c r="F324" s="114">
        <v>52</v>
      </c>
      <c r="H324" s="114">
        <f ca="1">IF(ISTEXT(OFFSET(cmd,$F324,0)),3,1+OFFSET(cmd,$F324,0))</f>
        <v>3</v>
      </c>
    </row>
    <row r="325" spans="1:8">
      <c r="A325" s="114" t="str">
        <f t="shared" ref="A325" ca="1" si="23">CHOOSE(H324,"","SETUP ADR=","FUN")</f>
        <v>FUN</v>
      </c>
      <c r="B325" s="114" t="str">
        <f ca="1">IF(H324&gt;2,OFFSET(cmd,$F324,0),"")</f>
        <v>RAT</v>
      </c>
    </row>
    <row r="326" spans="1:8">
      <c r="A326" s="114" t="str">
        <f ca="1">IF(OFFSET(T,$F324,0)&lt;phasenum,"RAT","")</f>
        <v>RAT</v>
      </c>
      <c r="B326" s="114">
        <f ca="1">IF(A326&lt;&gt;"",OFFSET(Rate,$F324,0),"")</f>
        <v>0.57000000000000006</v>
      </c>
      <c r="C326" s="114" t="str">
        <f ca="1">IF(A326&lt;&gt;"",T(OFFSET(U,$F324,0)),"")</f>
        <v>UM</v>
      </c>
    </row>
    <row r="327" spans="1:8">
      <c r="A327" s="114" t="str">
        <f ca="1">IF(OR(A326="",OFFSET(Volume,$F324,0)=""),"","VOL")</f>
        <v>VOL</v>
      </c>
      <c r="B327" s="114">
        <f ca="1">IF(($A327)="","",OFFSET(Volume,$F324,0))</f>
        <v>1.56</v>
      </c>
      <c r="D327" s="116" t="str">
        <f ca="1">IF(($C327)="","",OFFSET(Time,$F324,0))</f>
        <v/>
      </c>
    </row>
    <row r="328" spans="1:8">
      <c r="A328" s="114" t="str">
        <f ca="1">IF(AND(A324&lt;&gt;"",OFFSET(dt,$F324,0)&gt;1),"DIR","")</f>
        <v>DIR</v>
      </c>
      <c r="B328" s="114" t="str">
        <f ca="1">IF(A328="","",OFFSET(d,$F324,0))</f>
        <v>INF</v>
      </c>
    </row>
    <row r="329" spans="1:8">
      <c r="A329" s="114" t="s">
        <v>36</v>
      </c>
    </row>
    <row r="330" spans="1:8">
      <c r="A330" s="114" t="str">
        <f t="shared" ref="A330" ca="1" si="24">IF(H330&gt;2,"PHN","")</f>
        <v>PHN</v>
      </c>
      <c r="B330" s="114">
        <f ca="1">IF(H330&lt;3,"",OFFSET(phase,$F330,0))</f>
        <v>53</v>
      </c>
      <c r="E330" s="114" t="s">
        <v>37</v>
      </c>
      <c r="F330" s="114">
        <v>53</v>
      </c>
      <c r="H330" s="114">
        <f ca="1">IF(ISTEXT(OFFSET(cmd,$F330,0)),3,1+OFFSET(cmd,$F330,0))</f>
        <v>3</v>
      </c>
    </row>
    <row r="331" spans="1:8">
      <c r="A331" s="114" t="str">
        <f t="shared" ref="A331" ca="1" si="25">CHOOSE(H330,"","SETUP ADR=","FUN")</f>
        <v>FUN</v>
      </c>
      <c r="B331" s="114" t="str">
        <f ca="1">IF(H330&gt;2,OFFSET(cmd,$F330,0),"")</f>
        <v>RAT</v>
      </c>
    </row>
    <row r="332" spans="1:8">
      <c r="A332" s="114" t="str">
        <f ca="1">IF(OFFSET(T,$F330,0)&lt;phasenum,"RAT","")</f>
        <v>RAT</v>
      </c>
      <c r="B332" s="114">
        <f ca="1">IF(A332&lt;&gt;"",OFFSET(Rate,$F330,0),"")</f>
        <v>0.57999999999999996</v>
      </c>
      <c r="C332" s="114" t="str">
        <f ca="1">IF(A332&lt;&gt;"",T(OFFSET(U,$F330,0)),"")</f>
        <v>UM</v>
      </c>
    </row>
    <row r="333" spans="1:8">
      <c r="A333" s="114" t="str">
        <f ca="1">IF(OR(A332="",OFFSET(Volume,$F330,0)=""),"","VOL")</f>
        <v>VOL</v>
      </c>
      <c r="B333" s="114">
        <f ca="1">IF(($A333)="","",OFFSET(Volume,$F330,0))</f>
        <v>1.59</v>
      </c>
      <c r="D333" s="116" t="str">
        <f ca="1">IF(($C333)="","",OFFSET(Time,$F330,0))</f>
        <v/>
      </c>
    </row>
    <row r="334" spans="1:8">
      <c r="A334" s="114" t="str">
        <f ca="1">IF(AND(A330&lt;&gt;"",OFFSET(dt,$F330,0)&gt;1),"DIR","")</f>
        <v>DIR</v>
      </c>
      <c r="B334" s="114" t="str">
        <f ca="1">IF(A334="","",OFFSET(d,$F330,0))</f>
        <v>INF</v>
      </c>
    </row>
    <row r="335" spans="1:8">
      <c r="A335" s="114" t="s">
        <v>36</v>
      </c>
    </row>
    <row r="336" spans="1:8">
      <c r="A336" s="114" t="str">
        <f t="shared" ref="A336" ca="1" si="26">IF(H336&gt;2,"PHN","")</f>
        <v>PHN</v>
      </c>
      <c r="B336" s="114">
        <f ca="1">IF(H336&lt;3,"",OFFSET(phase,$F336,0))</f>
        <v>54</v>
      </c>
      <c r="E336" s="114" t="s">
        <v>37</v>
      </c>
      <c r="F336" s="114">
        <v>54</v>
      </c>
      <c r="H336" s="114">
        <f ca="1">IF(ISTEXT(OFFSET(cmd,$F336,0)),3,1+OFFSET(cmd,$F336,0))</f>
        <v>3</v>
      </c>
    </row>
    <row r="337" spans="1:8">
      <c r="A337" s="114" t="str">
        <f t="shared" ref="A337" ca="1" si="27">CHOOSE(H336,"","SETUP ADR=","FUN")</f>
        <v>FUN</v>
      </c>
      <c r="B337" s="114" t="str">
        <f ca="1">IF(H336&gt;2,OFFSET(cmd,$F336,0),"")</f>
        <v>RAT</v>
      </c>
    </row>
    <row r="338" spans="1:8">
      <c r="A338" s="114" t="str">
        <f ca="1">IF(OFFSET(T,$F336,0)&lt;phasenum,"RAT","")</f>
        <v>RAT</v>
      </c>
      <c r="B338" s="114">
        <f ca="1">IF(A338&lt;&gt;"",OFFSET(Rate,$F336,0),"")</f>
        <v>0.59</v>
      </c>
      <c r="C338" s="114" t="str">
        <f ca="1">IF(A338&lt;&gt;"",T(OFFSET(U,$F336,0)),"")</f>
        <v>UM</v>
      </c>
    </row>
    <row r="339" spans="1:8">
      <c r="A339" s="114" t="str">
        <f ca="1">IF(OR(A338="",OFFSET(Volume,$F336,0)=""),"","VOL")</f>
        <v>VOL</v>
      </c>
      <c r="B339" s="114">
        <f ca="1">IF(($A339)="","",OFFSET(Volume,$F336,0))</f>
        <v>1.61</v>
      </c>
      <c r="D339" s="116" t="str">
        <f ca="1">IF(($C339)="","",OFFSET(Time,$F336,0))</f>
        <v/>
      </c>
    </row>
    <row r="340" spans="1:8">
      <c r="A340" s="114" t="str">
        <f ca="1">IF(AND(A336&lt;&gt;"",OFFSET(dt,$F336,0)&gt;1),"DIR","")</f>
        <v>DIR</v>
      </c>
      <c r="B340" s="114" t="str">
        <f ca="1">IF(A340="","",OFFSET(d,$F336,0))</f>
        <v>INF</v>
      </c>
    </row>
    <row r="341" spans="1:8">
      <c r="A341" s="114" t="s">
        <v>36</v>
      </c>
    </row>
    <row r="342" spans="1:8">
      <c r="A342" s="114" t="str">
        <f t="shared" ref="A342" ca="1" si="28">IF(H342&gt;2,"PHN","")</f>
        <v>PHN</v>
      </c>
      <c r="B342" s="114">
        <f ca="1">IF(H342&lt;3,"",OFFSET(phase,$F342,0))</f>
        <v>55</v>
      </c>
      <c r="E342" s="114" t="s">
        <v>37</v>
      </c>
      <c r="F342" s="114">
        <v>55</v>
      </c>
      <c r="H342" s="114">
        <f ca="1">IF(ISTEXT(OFFSET(cmd,$F342,0)),3,1+OFFSET(cmd,$F342,0))</f>
        <v>3</v>
      </c>
    </row>
    <row r="343" spans="1:8">
      <c r="A343" s="114" t="str">
        <f t="shared" ref="A343" ca="1" si="29">CHOOSE(H342,"","SETUP ADR=","FUN")</f>
        <v>FUN</v>
      </c>
      <c r="B343" s="114" t="str">
        <f ca="1">IF(H342&gt;2,OFFSET(cmd,$F342,0),"")</f>
        <v>RAT</v>
      </c>
    </row>
    <row r="344" spans="1:8">
      <c r="A344" s="114" t="str">
        <f ca="1">IF(OFFSET(T,$F342,0)&lt;phasenum,"RAT","")</f>
        <v>RAT</v>
      </c>
      <c r="B344" s="114">
        <f ca="1">IF(A344&lt;&gt;"",OFFSET(Rate,$F342,0),"")</f>
        <v>0.6</v>
      </c>
      <c r="C344" s="114" t="str">
        <f ca="1">IF(A344&lt;&gt;"",T(OFFSET(U,$F342,0)),"")</f>
        <v>UM</v>
      </c>
    </row>
    <row r="345" spans="1:8">
      <c r="A345" s="114" t="str">
        <f ca="1">IF(OR(A344="",OFFSET(Volume,$F342,0)=""),"","VOL")</f>
        <v>VOL</v>
      </c>
      <c r="B345" s="114">
        <f ca="1">IF(($A345)="","",OFFSET(Volume,$F342,0))</f>
        <v>1.6400000000000001</v>
      </c>
      <c r="D345" s="116" t="str">
        <f ca="1">IF(($C345)="","",OFFSET(Time,$F342,0))</f>
        <v/>
      </c>
    </row>
    <row r="346" spans="1:8">
      <c r="A346" s="114" t="str">
        <f ca="1">IF(AND(A342&lt;&gt;"",OFFSET(dt,$F342,0)&gt;1),"DIR","")</f>
        <v>DIR</v>
      </c>
      <c r="B346" s="114" t="str">
        <f ca="1">IF(A346="","",OFFSET(d,$F342,0))</f>
        <v>INF</v>
      </c>
    </row>
    <row r="347" spans="1:8">
      <c r="A347" s="114" t="s">
        <v>36</v>
      </c>
    </row>
    <row r="348" spans="1:8">
      <c r="A348" s="114" t="str">
        <f t="shared" ref="A348" ca="1" si="30">IF(H348&gt;2,"PHN","")</f>
        <v>PHN</v>
      </c>
      <c r="B348" s="114">
        <f ca="1">IF(H348&lt;3,"",OFFSET(phase,$F348,0))</f>
        <v>56</v>
      </c>
      <c r="E348" s="114" t="s">
        <v>37</v>
      </c>
      <c r="F348" s="114">
        <v>56</v>
      </c>
      <c r="H348" s="114">
        <f ca="1">IF(ISTEXT(OFFSET(cmd,$F348,0)),3,1+OFFSET(cmd,$F348,0))</f>
        <v>3</v>
      </c>
    </row>
    <row r="349" spans="1:8">
      <c r="A349" s="114" t="str">
        <f t="shared" ref="A349" ca="1" si="31">CHOOSE(H348,"","SETUP ADR=","FUN")</f>
        <v>FUN</v>
      </c>
      <c r="B349" s="114" t="str">
        <f ca="1">IF(H348&gt;2,OFFSET(cmd,$F348,0),"")</f>
        <v>RAT</v>
      </c>
    </row>
    <row r="350" spans="1:8">
      <c r="A350" s="114" t="str">
        <f ca="1">IF(OFFSET(T,$F348,0)&lt;phasenum,"RAT","")</f>
        <v>RAT</v>
      </c>
      <c r="B350" s="114">
        <f ca="1">IF(A350&lt;&gt;"",OFFSET(Rate,$F348,0),"")</f>
        <v>0.61</v>
      </c>
      <c r="C350" s="114" t="str">
        <f ca="1">IF(A350&lt;&gt;"",T(OFFSET(U,$F348,0)),"")</f>
        <v>UM</v>
      </c>
    </row>
    <row r="351" spans="1:8">
      <c r="A351" s="114" t="str">
        <f ca="1">IF(OR(A350="",OFFSET(Volume,$F348,0)=""),"","VOL")</f>
        <v>VOL</v>
      </c>
      <c r="B351" s="114">
        <f ca="1">IF(($A351)="","",OFFSET(Volume,$F348,0))</f>
        <v>1.67</v>
      </c>
      <c r="D351" s="116" t="str">
        <f ca="1">IF(($C351)="","",OFFSET(Time,$F348,0))</f>
        <v/>
      </c>
    </row>
    <row r="352" spans="1:8">
      <c r="A352" s="114" t="str">
        <f ca="1">IF(AND(A348&lt;&gt;"",OFFSET(dt,$F348,0)&gt;1),"DIR","")</f>
        <v>DIR</v>
      </c>
      <c r="B352" s="114" t="str">
        <f ca="1">IF(A352="","",OFFSET(d,$F348,0))</f>
        <v>INF</v>
      </c>
    </row>
    <row r="353" spans="1:8">
      <c r="A353" s="114" t="s">
        <v>36</v>
      </c>
    </row>
    <row r="354" spans="1:8">
      <c r="A354" s="114" t="str">
        <f t="shared" ref="A354" ca="1" si="32">IF(H354&gt;2,"PHN","")</f>
        <v>PHN</v>
      </c>
      <c r="B354" s="114">
        <f ca="1">IF(H354&lt;3,"",OFFSET(phase,$F354,0))</f>
        <v>57</v>
      </c>
      <c r="E354" s="114" t="s">
        <v>37</v>
      </c>
      <c r="F354" s="114">
        <v>57</v>
      </c>
      <c r="H354" s="114">
        <f ca="1">IF(ISTEXT(OFFSET(cmd,$F354,0)),3,1+OFFSET(cmd,$F354,0))</f>
        <v>3</v>
      </c>
    </row>
    <row r="355" spans="1:8">
      <c r="A355" s="114" t="str">
        <f t="shared" ref="A355" ca="1" si="33">CHOOSE(H354,"","SETUP ADR=","FUN")</f>
        <v>FUN</v>
      </c>
      <c r="B355" s="114" t="str">
        <f ca="1">IF(H354&gt;2,OFFSET(cmd,$F354,0),"")</f>
        <v>RAT</v>
      </c>
    </row>
    <row r="356" spans="1:8">
      <c r="A356" s="114" t="str">
        <f ca="1">IF(OFFSET(T,$F354,0)&lt;phasenum,"RAT","")</f>
        <v>RAT</v>
      </c>
      <c r="B356" s="114">
        <f ca="1">IF(A356&lt;&gt;"",OFFSET(Rate,$F354,0),"")</f>
        <v>0.62</v>
      </c>
      <c r="C356" s="114" t="str">
        <f ca="1">IF(A356&lt;&gt;"",T(OFFSET(U,$F354,0)),"")</f>
        <v>UM</v>
      </c>
    </row>
    <row r="357" spans="1:8">
      <c r="A357" s="114" t="str">
        <f ca="1">IF(OR(A356="",OFFSET(Volume,$F354,0)=""),"","VOL")</f>
        <v>VOL</v>
      </c>
      <c r="B357" s="114">
        <f ca="1">IF(($A357)="","",OFFSET(Volume,$F354,0))</f>
        <v>1.69</v>
      </c>
      <c r="D357" s="116" t="str">
        <f ca="1">IF(($C357)="","",OFFSET(Time,$F354,0))</f>
        <v/>
      </c>
    </row>
    <row r="358" spans="1:8">
      <c r="A358" s="114" t="str">
        <f ca="1">IF(AND(A354&lt;&gt;"",OFFSET(dt,$F354,0)&gt;1),"DIR","")</f>
        <v>DIR</v>
      </c>
      <c r="B358" s="114" t="str">
        <f ca="1">IF(A358="","",OFFSET(d,$F354,0))</f>
        <v>INF</v>
      </c>
    </row>
    <row r="359" spans="1:8">
      <c r="A359" s="114" t="s">
        <v>36</v>
      </c>
    </row>
    <row r="360" spans="1:8">
      <c r="A360" s="114" t="str">
        <f t="shared" ref="A360" ca="1" si="34">IF(H360&gt;2,"PHN","")</f>
        <v>PHN</v>
      </c>
      <c r="B360" s="114">
        <f ca="1">IF(H360&lt;3,"",OFFSET(phase,$F360,0))</f>
        <v>58</v>
      </c>
      <c r="E360" s="114" t="s">
        <v>37</v>
      </c>
      <c r="F360" s="114">
        <v>58</v>
      </c>
      <c r="H360" s="114">
        <f ca="1">IF(ISTEXT(OFFSET(cmd,$F360,0)),3,1+OFFSET(cmd,$F360,0))</f>
        <v>3</v>
      </c>
    </row>
    <row r="361" spans="1:8">
      <c r="A361" s="114" t="str">
        <f t="shared" ref="A361" ca="1" si="35">CHOOSE(H360,"","SETUP ADR=","FUN")</f>
        <v>FUN</v>
      </c>
      <c r="B361" s="114" t="str">
        <f ca="1">IF(H360&gt;2,OFFSET(cmd,$F360,0),"")</f>
        <v>RAT</v>
      </c>
    </row>
    <row r="362" spans="1:8">
      <c r="A362" s="114" t="str">
        <f ca="1">IF(OFFSET(T,$F360,0)&lt;phasenum,"RAT","")</f>
        <v>RAT</v>
      </c>
      <c r="B362" s="114">
        <f ca="1">IF(A362&lt;&gt;"",OFFSET(Rate,$F360,0),"")</f>
        <v>0.63</v>
      </c>
      <c r="C362" s="114" t="str">
        <f ca="1">IF(A362&lt;&gt;"",T(OFFSET(U,$F360,0)),"")</f>
        <v>UM</v>
      </c>
    </row>
    <row r="363" spans="1:8">
      <c r="A363" s="114" t="str">
        <f ca="1">IF(OR(A362="",OFFSET(Volume,$F360,0)=""),"","VOL")</f>
        <v>VOL</v>
      </c>
      <c r="B363" s="114">
        <f ca="1">IF(($A363)="","",OFFSET(Volume,$F360,0))</f>
        <v>1.72</v>
      </c>
      <c r="D363" s="116" t="str">
        <f ca="1">IF(($C363)="","",OFFSET(Time,$F360,0))</f>
        <v/>
      </c>
    </row>
    <row r="364" spans="1:8">
      <c r="A364" s="114" t="str">
        <f ca="1">IF(AND(A360&lt;&gt;"",OFFSET(dt,$F360,0)&gt;1),"DIR","")</f>
        <v>DIR</v>
      </c>
      <c r="B364" s="114" t="str">
        <f ca="1">IF(A364="","",OFFSET(d,$F360,0))</f>
        <v>INF</v>
      </c>
    </row>
    <row r="365" spans="1:8">
      <c r="A365" s="114" t="s">
        <v>36</v>
      </c>
    </row>
    <row r="366" spans="1:8">
      <c r="A366" s="114" t="str">
        <f t="shared" ref="A366" ca="1" si="36">IF(H366&gt;2,"PHN","")</f>
        <v>PHN</v>
      </c>
      <c r="B366" s="114">
        <f ca="1">IF(H366&lt;3,"",OFFSET(phase,$F366,0))</f>
        <v>59</v>
      </c>
      <c r="E366" s="114" t="s">
        <v>37</v>
      </c>
      <c r="F366" s="114">
        <v>59</v>
      </c>
      <c r="H366" s="114">
        <f ca="1">IF(ISTEXT(OFFSET(cmd,$F366,0)),3,1+OFFSET(cmd,$F366,0))</f>
        <v>3</v>
      </c>
    </row>
    <row r="367" spans="1:8">
      <c r="A367" s="114" t="str">
        <f t="shared" ref="A367" ca="1" si="37">CHOOSE(H366,"","SETUP ADR=","FUN")</f>
        <v>FUN</v>
      </c>
      <c r="B367" s="114" t="str">
        <f ca="1">IF(H366&gt;2,OFFSET(cmd,$F366,0),"")</f>
        <v>RAT</v>
      </c>
    </row>
    <row r="368" spans="1:8">
      <c r="A368" s="114" t="str">
        <f ca="1">IF(OFFSET(T,$F366,0)&lt;phasenum,"RAT","")</f>
        <v>RAT</v>
      </c>
      <c r="B368" s="114">
        <f ca="1">IF(A368&lt;&gt;"",OFFSET(Rate,$F366,0),"")</f>
        <v>0.64</v>
      </c>
      <c r="C368" s="114" t="str">
        <f ca="1">IF(A368&lt;&gt;"",T(OFFSET(U,$F366,0)),"")</f>
        <v>UM</v>
      </c>
    </row>
    <row r="369" spans="1:8">
      <c r="A369" s="114" t="str">
        <f ca="1">IF(OR(A368="",OFFSET(Volume,$F366,0)=""),"","VOL")</f>
        <v>VOL</v>
      </c>
      <c r="B369" s="114">
        <f ca="1">IF(($A369)="","",OFFSET(Volume,$F366,0))</f>
        <v>1.75</v>
      </c>
      <c r="D369" s="116" t="str">
        <f ca="1">IF(($C369)="","",OFFSET(Time,$F366,0))</f>
        <v/>
      </c>
    </row>
    <row r="370" spans="1:8">
      <c r="A370" s="114" t="str">
        <f ca="1">IF(AND(A366&lt;&gt;"",OFFSET(dt,$F366,0)&gt;1),"DIR","")</f>
        <v>DIR</v>
      </c>
      <c r="B370" s="114" t="str">
        <f ca="1">IF(A370="","",OFFSET(d,$F366,0))</f>
        <v>INF</v>
      </c>
    </row>
    <row r="371" spans="1:8">
      <c r="A371" s="114" t="s">
        <v>36</v>
      </c>
    </row>
    <row r="372" spans="1:8">
      <c r="A372" s="114" t="str">
        <f t="shared" ref="A372" ca="1" si="38">IF(H372&gt;2,"PHN","")</f>
        <v>PHN</v>
      </c>
      <c r="B372" s="114">
        <f ca="1">IF(H372&lt;3,"",OFFSET(phase,$F372,0))</f>
        <v>60</v>
      </c>
      <c r="E372" s="114" t="s">
        <v>37</v>
      </c>
      <c r="F372" s="114">
        <v>60</v>
      </c>
      <c r="H372" s="114">
        <f ca="1">IF(ISTEXT(OFFSET(cmd,$F372,0)),3,1+OFFSET(cmd,$F372,0))</f>
        <v>3</v>
      </c>
    </row>
    <row r="373" spans="1:8">
      <c r="A373" s="114" t="str">
        <f t="shared" ref="A373" ca="1" si="39">CHOOSE(H372,"","SETUP ADR=","FUN")</f>
        <v>FUN</v>
      </c>
      <c r="B373" s="114" t="str">
        <f ca="1">IF(H372&gt;2,OFFSET(cmd,$F372,0),"")</f>
        <v>RAT</v>
      </c>
    </row>
    <row r="374" spans="1:8">
      <c r="A374" s="114" t="str">
        <f ca="1">IF(OFFSET(T,$F372,0)&lt;phasenum,"RAT","")</f>
        <v>RAT</v>
      </c>
      <c r="B374" s="114">
        <f ca="1">IF(A374&lt;&gt;"",OFFSET(Rate,$F372,0),"")</f>
        <v>0.66</v>
      </c>
      <c r="C374" s="114" t="str">
        <f ca="1">IF(A374&lt;&gt;"",T(OFFSET(U,$F372,0)),"")</f>
        <v>UM</v>
      </c>
    </row>
    <row r="375" spans="1:8">
      <c r="A375" s="114" t="str">
        <f ca="1">IF(OR(A374="",OFFSET(Volume,$F372,0)=""),"","VOL")</f>
        <v>VOL</v>
      </c>
      <c r="B375" s="114">
        <f ca="1">IF(($A375)="","",OFFSET(Volume,$F372,0))</f>
        <v>1.8</v>
      </c>
      <c r="D375" s="116" t="str">
        <f ca="1">IF(($C375)="","",OFFSET(Time,$F372,0))</f>
        <v/>
      </c>
    </row>
    <row r="376" spans="1:8">
      <c r="A376" s="114" t="str">
        <f ca="1">IF(AND(A372&lt;&gt;"",OFFSET(dt,$F372,0)&gt;1),"DIR","")</f>
        <v>DIR</v>
      </c>
      <c r="B376" s="114" t="str">
        <f ca="1">IF(A376="","",OFFSET(d,$F372,0))</f>
        <v>INF</v>
      </c>
    </row>
    <row r="377" spans="1:8">
      <c r="A377" s="114" t="s">
        <v>36</v>
      </c>
    </row>
    <row r="378" spans="1:8">
      <c r="A378" s="114" t="str">
        <f t="shared" ref="A378" ca="1" si="40">IF(H378&gt;2,"PHN","")</f>
        <v>PHN</v>
      </c>
      <c r="B378" s="114">
        <f ca="1">IF(H378&lt;3,"",OFFSET(phase,$F378,0))</f>
        <v>61</v>
      </c>
      <c r="E378" s="114" t="s">
        <v>37</v>
      </c>
      <c r="F378" s="114">
        <v>61</v>
      </c>
      <c r="H378" s="114">
        <f ca="1">IF(ISTEXT(OFFSET(cmd,$F378,0)),3,1+OFFSET(cmd,$F378,0))</f>
        <v>3</v>
      </c>
    </row>
    <row r="379" spans="1:8">
      <c r="A379" s="114" t="str">
        <f t="shared" ref="A379" ca="1" si="41">CHOOSE(H378,"","SETUP ADR=","FUN")</f>
        <v>FUN</v>
      </c>
      <c r="B379" s="114" t="str">
        <f ca="1">IF(H378&gt;2,OFFSET(cmd,$F378,0),"")</f>
        <v>RAT</v>
      </c>
    </row>
    <row r="380" spans="1:8">
      <c r="A380" s="114" t="str">
        <f ca="1">IF(OFFSET(T,$F378,0)&lt;phasenum,"RAT","")</f>
        <v>RAT</v>
      </c>
      <c r="B380" s="114">
        <f ca="1">IF(A380&lt;&gt;"",OFFSET(Rate,$F378,0),"")</f>
        <v>0.67</v>
      </c>
      <c r="C380" s="114" t="str">
        <f ca="1">IF(A380&lt;&gt;"",T(OFFSET(U,$F378,0)),"")</f>
        <v>UM</v>
      </c>
    </row>
    <row r="381" spans="1:8">
      <c r="A381" s="114" t="str">
        <f ca="1">IF(OR(A380="",OFFSET(Volume,$F378,0)=""),"","VOL")</f>
        <v>VOL</v>
      </c>
      <c r="B381" s="114">
        <f ca="1">IF(($A381)="","",OFFSET(Volume,$F378,0))</f>
        <v>1.83</v>
      </c>
      <c r="D381" s="116" t="str">
        <f ca="1">IF(($C381)="","",OFFSET(Time,$F378,0))</f>
        <v/>
      </c>
    </row>
    <row r="382" spans="1:8">
      <c r="A382" s="114" t="str">
        <f ca="1">IF(AND(A378&lt;&gt;"",OFFSET(dt,$F378,0)&gt;1),"DIR","")</f>
        <v>DIR</v>
      </c>
      <c r="B382" s="114" t="str">
        <f ca="1">IF(A382="","",OFFSET(d,$F378,0))</f>
        <v>INF</v>
      </c>
    </row>
    <row r="383" spans="1:8">
      <c r="A383" s="114" t="s">
        <v>36</v>
      </c>
    </row>
    <row r="384" spans="1:8">
      <c r="A384" s="114" t="str">
        <f t="shared" ref="A384" ca="1" si="42">IF(H384&gt;2,"PHN","")</f>
        <v>PHN</v>
      </c>
      <c r="B384" s="114">
        <f ca="1">IF(H384&lt;3,"",OFFSET(phase,$F384,0))</f>
        <v>62</v>
      </c>
      <c r="E384" s="114" t="s">
        <v>37</v>
      </c>
      <c r="F384" s="114">
        <v>62</v>
      </c>
      <c r="H384" s="114">
        <f ca="1">IF(ISTEXT(OFFSET(cmd,$F384,0)),3,1+OFFSET(cmd,$F384,0))</f>
        <v>3</v>
      </c>
    </row>
    <row r="385" spans="1:8">
      <c r="A385" s="114" t="str">
        <f t="shared" ref="A385" ca="1" si="43">CHOOSE(H384,"","SETUP ADR=","FUN")</f>
        <v>FUN</v>
      </c>
      <c r="B385" s="114" t="str">
        <f ca="1">IF(H384&gt;2,OFFSET(cmd,$F384,0),"")</f>
        <v>RAT</v>
      </c>
    </row>
    <row r="386" spans="1:8">
      <c r="A386" s="114" t="str">
        <f ca="1">IF(OFFSET(T,$F384,0)&lt;phasenum,"RAT","")</f>
        <v>RAT</v>
      </c>
      <c r="B386" s="114">
        <f ca="1">IF(A386&lt;&gt;"",OFFSET(Rate,$F384,0),"")</f>
        <v>0.68</v>
      </c>
      <c r="C386" s="114" t="str">
        <f ca="1">IF(A386&lt;&gt;"",T(OFFSET(U,$F384,0)),"")</f>
        <v>UM</v>
      </c>
    </row>
    <row r="387" spans="1:8">
      <c r="A387" s="114" t="str">
        <f ca="1">IF(OR(A386="",OFFSET(Volume,$F384,0)=""),"","VOL")</f>
        <v>VOL</v>
      </c>
      <c r="B387" s="114">
        <f ca="1">IF(($A387)="","",OFFSET(Volume,$F384,0))</f>
        <v>1.86</v>
      </c>
      <c r="D387" s="116" t="str">
        <f ca="1">IF(($C387)="","",OFFSET(Time,$F384,0))</f>
        <v/>
      </c>
    </row>
    <row r="388" spans="1:8">
      <c r="A388" s="114" t="str">
        <f ca="1">IF(AND(A384&lt;&gt;"",OFFSET(dt,$F384,0)&gt;1),"DIR","")</f>
        <v>DIR</v>
      </c>
      <c r="B388" s="114" t="str">
        <f ca="1">IF(A388="","",OFFSET(d,$F384,0))</f>
        <v>INF</v>
      </c>
    </row>
    <row r="389" spans="1:8">
      <c r="A389" s="114" t="s">
        <v>36</v>
      </c>
    </row>
    <row r="390" spans="1:8">
      <c r="A390" s="114" t="str">
        <f t="shared" ref="A390" ca="1" si="44">IF(H390&gt;2,"PHN","")</f>
        <v>PHN</v>
      </c>
      <c r="B390" s="114">
        <f ca="1">IF(H390&lt;3,"",OFFSET(phase,$F390,0))</f>
        <v>63</v>
      </c>
      <c r="E390" s="114" t="s">
        <v>37</v>
      </c>
      <c r="F390" s="114">
        <v>63</v>
      </c>
      <c r="H390" s="114">
        <f ca="1">IF(ISTEXT(OFFSET(cmd,$F390,0)),3,1+OFFSET(cmd,$F390,0))</f>
        <v>3</v>
      </c>
    </row>
    <row r="391" spans="1:8">
      <c r="A391" s="114" t="str">
        <f t="shared" ref="A391" ca="1" si="45">CHOOSE(H390,"","SETUP ADR=","FUN")</f>
        <v>FUN</v>
      </c>
      <c r="B391" s="114" t="str">
        <f ca="1">IF(H390&gt;2,OFFSET(cmd,$F390,0),"")</f>
        <v>RAT</v>
      </c>
    </row>
    <row r="392" spans="1:8">
      <c r="A392" s="114" t="str">
        <f ca="1">IF(OFFSET(T,$F390,0)&lt;phasenum,"RAT","")</f>
        <v>RAT</v>
      </c>
      <c r="B392" s="114">
        <f ca="1">IF(A392&lt;&gt;"",OFFSET(Rate,$F390,0),"")</f>
        <v>0.69000000000000006</v>
      </c>
      <c r="C392" s="114" t="str">
        <f ca="1">IF(A392&lt;&gt;"",T(OFFSET(U,$F390,0)),"")</f>
        <v>UM</v>
      </c>
    </row>
    <row r="393" spans="1:8">
      <c r="A393" s="114" t="str">
        <f ca="1">IF(OR(A392="",OFFSET(Volume,$F390,0)=""),"","VOL")</f>
        <v>VOL</v>
      </c>
      <c r="B393" s="114">
        <f ca="1">IF(($A393)="","",OFFSET(Volume,$F390,0))</f>
        <v>1.8900000000000001</v>
      </c>
      <c r="D393" s="116" t="str">
        <f ca="1">IF(($C393)="","",OFFSET(Time,$F390,0))</f>
        <v/>
      </c>
    </row>
    <row r="394" spans="1:8">
      <c r="A394" s="114" t="str">
        <f ca="1">IF(AND(A390&lt;&gt;"",OFFSET(dt,$F390,0)&gt;1),"DIR","")</f>
        <v>DIR</v>
      </c>
      <c r="B394" s="114" t="str">
        <f ca="1">IF(A394="","",OFFSET(d,$F390,0))</f>
        <v>INF</v>
      </c>
    </row>
    <row r="395" spans="1:8">
      <c r="A395" s="114" t="s">
        <v>36</v>
      </c>
    </row>
    <row r="396" spans="1:8">
      <c r="A396" s="114" t="str">
        <f t="shared" ref="A396" ca="1" si="46">IF(H396&gt;2,"PHN","")</f>
        <v>PHN</v>
      </c>
      <c r="B396" s="114">
        <f ca="1">IF(H396&lt;3,"",OFFSET(phase,$F396,0))</f>
        <v>64</v>
      </c>
      <c r="E396" s="114" t="s">
        <v>37</v>
      </c>
      <c r="F396" s="114">
        <v>64</v>
      </c>
      <c r="H396" s="114">
        <f ca="1">IF(ISTEXT(OFFSET(cmd,$F396,0)),3,1+OFFSET(cmd,$F396,0))</f>
        <v>3</v>
      </c>
    </row>
    <row r="397" spans="1:8">
      <c r="A397" s="114" t="str">
        <f t="shared" ref="A397" ca="1" si="47">CHOOSE(H396,"","SETUP ADR=","FUN")</f>
        <v>FUN</v>
      </c>
      <c r="B397" s="114" t="str">
        <f ca="1">IF(H396&gt;2,OFFSET(cmd,$F396,0),"")</f>
        <v>RAT</v>
      </c>
    </row>
    <row r="398" spans="1:8">
      <c r="A398" s="114" t="str">
        <f ca="1">IF(OFFSET(T,$F396,0)&lt;phasenum,"RAT","")</f>
        <v>RAT</v>
      </c>
      <c r="B398" s="114">
        <f ca="1">IF(A398&lt;&gt;"",OFFSET(Rate,$F396,0),"")</f>
        <v>0.70000000000000007</v>
      </c>
      <c r="C398" s="114" t="str">
        <f ca="1">IF(A398&lt;&gt;"",T(OFFSET(U,$F396,0)),"")</f>
        <v>UM</v>
      </c>
    </row>
    <row r="399" spans="1:8">
      <c r="A399" s="114" t="str">
        <f ca="1">IF(OR(A398="",OFFSET(Volume,$F396,0)=""),"","VOL")</f>
        <v>VOL</v>
      </c>
      <c r="B399" s="114">
        <f ca="1">IF(($A399)="","",OFFSET(Volume,$F396,0))</f>
        <v>1.9100000000000001</v>
      </c>
      <c r="D399" s="116" t="str">
        <f ca="1">IF(($C399)="","",OFFSET(Time,$F396,0))</f>
        <v/>
      </c>
    </row>
    <row r="400" spans="1:8">
      <c r="A400" s="114" t="str">
        <f ca="1">IF(AND(A396&lt;&gt;"",OFFSET(dt,$F396,0)&gt;1),"DIR","")</f>
        <v>DIR</v>
      </c>
      <c r="B400" s="114" t="str">
        <f ca="1">IF(A400="","",OFFSET(d,$F396,0))</f>
        <v>INF</v>
      </c>
    </row>
    <row r="401" spans="1:8">
      <c r="A401" s="114" t="s">
        <v>36</v>
      </c>
    </row>
    <row r="402" spans="1:8">
      <c r="A402" s="114" t="str">
        <f t="shared" ref="A402" ca="1" si="48">IF(H402&gt;2,"PHN","")</f>
        <v>PHN</v>
      </c>
      <c r="B402" s="114">
        <f ca="1">IF(H402&lt;3,"",OFFSET(phase,$F402,0))</f>
        <v>65</v>
      </c>
      <c r="E402" s="114" t="s">
        <v>37</v>
      </c>
      <c r="F402" s="114">
        <v>65</v>
      </c>
      <c r="H402" s="114">
        <f ca="1">IF(ISTEXT(OFFSET(cmd,$F402,0)),3,1+OFFSET(cmd,$F402,0))</f>
        <v>3</v>
      </c>
    </row>
    <row r="403" spans="1:8">
      <c r="A403" s="114" t="str">
        <f t="shared" ref="A403" ca="1" si="49">CHOOSE(H402,"","SETUP ADR=","FUN")</f>
        <v>FUN</v>
      </c>
      <c r="B403" s="114" t="str">
        <f ca="1">IF(H402&gt;2,OFFSET(cmd,$F402,0),"")</f>
        <v>RAT</v>
      </c>
    </row>
    <row r="404" spans="1:8">
      <c r="A404" s="114" t="str">
        <f ca="1">IF(OFFSET(T,$F402,0)&lt;phasenum,"RAT","")</f>
        <v>RAT</v>
      </c>
      <c r="B404" s="114">
        <f ca="1">IF(A404&lt;&gt;"",OFFSET(Rate,$F402,0),"")</f>
        <v>0.71</v>
      </c>
      <c r="C404" s="114" t="str">
        <f ca="1">IF(A404&lt;&gt;"",T(OFFSET(U,$F402,0)),"")</f>
        <v>UM</v>
      </c>
    </row>
    <row r="405" spans="1:8">
      <c r="A405" s="114" t="str">
        <f ca="1">IF(OR(A404="",OFFSET(Volume,$F402,0)=""),"","VOL")</f>
        <v>VOL</v>
      </c>
      <c r="B405" s="114">
        <f ca="1">IF(($A405)="","",OFFSET(Volume,$F402,0))</f>
        <v>1.94</v>
      </c>
      <c r="D405" s="116" t="str">
        <f ca="1">IF(($C405)="","",OFFSET(Time,$F402,0))</f>
        <v/>
      </c>
    </row>
    <row r="406" spans="1:8">
      <c r="A406" s="114" t="str">
        <f ca="1">IF(AND(A402&lt;&gt;"",OFFSET(dt,$F402,0)&gt;1),"DIR","")</f>
        <v>DIR</v>
      </c>
      <c r="B406" s="114" t="str">
        <f ca="1">IF(A406="","",OFFSET(d,$F402,0))</f>
        <v>INF</v>
      </c>
    </row>
    <row r="407" spans="1:8">
      <c r="A407" s="114" t="s">
        <v>36</v>
      </c>
    </row>
    <row r="408" spans="1:8">
      <c r="A408" s="114" t="str">
        <f t="shared" ref="A408" ca="1" si="50">IF(H408&gt;2,"PHN","")</f>
        <v>PHN</v>
      </c>
      <c r="B408" s="114">
        <f ca="1">IF(H408&lt;3,"",OFFSET(phase,$F408,0))</f>
        <v>66</v>
      </c>
      <c r="E408" s="114" t="s">
        <v>37</v>
      </c>
      <c r="F408" s="114">
        <v>66</v>
      </c>
      <c r="H408" s="114">
        <f ca="1">IF(ISTEXT(OFFSET(cmd,$F408,0)),3,1+OFFSET(cmd,$F408,0))</f>
        <v>3</v>
      </c>
    </row>
    <row r="409" spans="1:8">
      <c r="A409" s="114" t="str">
        <f t="shared" ref="A409" ca="1" si="51">CHOOSE(H408,"","SETUP ADR=","FUN")</f>
        <v>FUN</v>
      </c>
      <c r="B409" s="114" t="str">
        <f ca="1">IF(H408&gt;2,OFFSET(cmd,$F408,0),"")</f>
        <v>RAT</v>
      </c>
    </row>
    <row r="410" spans="1:8">
      <c r="A410" s="114" t="str">
        <f ca="1">IF(OFFSET(T,$F408,0)&lt;phasenum,"RAT","")</f>
        <v>RAT</v>
      </c>
      <c r="B410" s="114">
        <f ca="1">IF(A410&lt;&gt;"",OFFSET(Rate,$F408,0),"")</f>
        <v>0.73</v>
      </c>
      <c r="C410" s="114" t="str">
        <f ca="1">IF(A410&lt;&gt;"",T(OFFSET(U,$F408,0)),"")</f>
        <v>UM</v>
      </c>
    </row>
    <row r="411" spans="1:8">
      <c r="A411" s="114" t="str">
        <f ca="1">IF(OR(A410="",OFFSET(Volume,$F408,0)=""),"","VOL")</f>
        <v>VOL</v>
      </c>
      <c r="B411" s="114">
        <f ca="1">IF(($A411)="","",OFFSET(Volume,$F408,0))</f>
        <v>2</v>
      </c>
      <c r="D411" s="116" t="str">
        <f ca="1">IF(($C411)="","",OFFSET(Time,$F408,0))</f>
        <v/>
      </c>
    </row>
    <row r="412" spans="1:8">
      <c r="A412" s="114" t="str">
        <f ca="1">IF(AND(A408&lt;&gt;"",OFFSET(dt,$F408,0)&gt;1),"DIR","")</f>
        <v>DIR</v>
      </c>
      <c r="B412" s="114" t="str">
        <f ca="1">IF(A412="","",OFFSET(d,$F408,0))</f>
        <v>INF</v>
      </c>
    </row>
    <row r="413" spans="1:8">
      <c r="A413" s="114" t="s">
        <v>36</v>
      </c>
    </row>
    <row r="414" spans="1:8">
      <c r="A414" s="114" t="str">
        <f t="shared" ref="A414" ca="1" si="52">IF(H414&gt;2,"PHN","")</f>
        <v>PHN</v>
      </c>
      <c r="B414" s="114">
        <f ca="1">IF(H414&lt;3,"",OFFSET(phase,$F414,0))</f>
        <v>67</v>
      </c>
      <c r="E414" s="114" t="s">
        <v>37</v>
      </c>
      <c r="F414" s="114">
        <v>67</v>
      </c>
      <c r="H414" s="114">
        <f ca="1">IF(ISTEXT(OFFSET(cmd,$F414,0)),3,1+OFFSET(cmd,$F414,0))</f>
        <v>3</v>
      </c>
    </row>
    <row r="415" spans="1:8">
      <c r="A415" s="114" t="str">
        <f t="shared" ref="A415" ca="1" si="53">CHOOSE(H414,"","SETUP ADR=","FUN")</f>
        <v>FUN</v>
      </c>
      <c r="B415" s="114" t="str">
        <f ca="1">IF(H414&gt;2,OFFSET(cmd,$F414,0),"")</f>
        <v>RAT</v>
      </c>
    </row>
    <row r="416" spans="1:8">
      <c r="A416" s="114" t="str">
        <f ca="1">IF(OFFSET(T,$F414,0)&lt;phasenum,"RAT","")</f>
        <v>RAT</v>
      </c>
      <c r="B416" s="114">
        <f ca="1">IF(A416&lt;&gt;"",OFFSET(Rate,$F414,0),"")</f>
        <v>0.74</v>
      </c>
      <c r="C416" s="114" t="str">
        <f ca="1">IF(A416&lt;&gt;"",T(OFFSET(U,$F414,0)),"")</f>
        <v>UM</v>
      </c>
    </row>
    <row r="417" spans="1:8">
      <c r="A417" s="114" t="str">
        <f ca="1">IF(OR(A416="",OFFSET(Volume,$F414,0)=""),"","VOL")</f>
        <v>VOL</v>
      </c>
      <c r="B417" s="114">
        <f ca="1">IF(($A417)="","",OFFSET(Volume,$F414,0))</f>
        <v>2.02</v>
      </c>
      <c r="D417" s="116" t="str">
        <f ca="1">IF(($C417)="","",OFFSET(Time,$F414,0))</f>
        <v/>
      </c>
    </row>
    <row r="418" spans="1:8">
      <c r="A418" s="114" t="str">
        <f ca="1">IF(AND(A414&lt;&gt;"",OFFSET(dt,$F414,0)&gt;1),"DIR","")</f>
        <v>DIR</v>
      </c>
      <c r="B418" s="114" t="str">
        <f ca="1">IF(A418="","",OFFSET(d,$F414,0))</f>
        <v>INF</v>
      </c>
    </row>
    <row r="419" spans="1:8">
      <c r="A419" s="114" t="s">
        <v>36</v>
      </c>
    </row>
    <row r="420" spans="1:8">
      <c r="A420" s="114" t="str">
        <f t="shared" ref="A420" ca="1" si="54">IF(H420&gt;2,"PHN","")</f>
        <v>PHN</v>
      </c>
      <c r="B420" s="114">
        <f ca="1">IF(H420&lt;3,"",OFFSET(phase,$F420,0))</f>
        <v>68</v>
      </c>
      <c r="E420" s="114" t="s">
        <v>37</v>
      </c>
      <c r="F420" s="114">
        <v>68</v>
      </c>
      <c r="H420" s="114">
        <f ca="1">IF(ISTEXT(OFFSET(cmd,$F420,0)),3,1+OFFSET(cmd,$F420,0))</f>
        <v>3</v>
      </c>
    </row>
    <row r="421" spans="1:8">
      <c r="A421" s="114" t="str">
        <f t="shared" ref="A421" ca="1" si="55">CHOOSE(H420,"","SETUP ADR=","FUN")</f>
        <v>FUN</v>
      </c>
      <c r="B421" s="114" t="str">
        <f ca="1">IF(H420&gt;2,OFFSET(cmd,$F420,0),"")</f>
        <v>RAT</v>
      </c>
    </row>
    <row r="422" spans="1:8">
      <c r="A422" s="114" t="str">
        <f ca="1">IF(OFFSET(T,$F420,0)&lt;phasenum,"RAT","")</f>
        <v>RAT</v>
      </c>
      <c r="B422" s="114">
        <f ca="1">IF(A422&lt;&gt;"",OFFSET(Rate,$F420,0),"")</f>
        <v>0.75</v>
      </c>
      <c r="C422" s="114" t="str">
        <f ca="1">IF(A422&lt;&gt;"",T(OFFSET(U,$F420,0)),"")</f>
        <v>UM</v>
      </c>
    </row>
    <row r="423" spans="1:8">
      <c r="A423" s="114" t="str">
        <f ca="1">IF(OR(A422="",OFFSET(Volume,$F420,0)=""),"","VOL")</f>
        <v>VOL</v>
      </c>
      <c r="B423" s="114">
        <f ca="1">IF(($A423)="","",OFFSET(Volume,$F420,0))</f>
        <v>2.0499999999999998</v>
      </c>
      <c r="D423" s="116" t="str">
        <f ca="1">IF(($C423)="","",OFFSET(Time,$F420,0))</f>
        <v/>
      </c>
    </row>
    <row r="424" spans="1:8">
      <c r="A424" s="114" t="str">
        <f ca="1">IF(AND(A420&lt;&gt;"",OFFSET(dt,$F420,0)&gt;1),"DIR","")</f>
        <v>DIR</v>
      </c>
      <c r="B424" s="114" t="str">
        <f ca="1">IF(A424="","",OFFSET(d,$F420,0))</f>
        <v>INF</v>
      </c>
    </row>
    <row r="425" spans="1:8">
      <c r="A425" s="114" t="s">
        <v>36</v>
      </c>
    </row>
    <row r="426" spans="1:8">
      <c r="A426" s="114" t="str">
        <f t="shared" ref="A426" ca="1" si="56">IF(H426&gt;2,"PHN","")</f>
        <v>PHN</v>
      </c>
      <c r="B426" s="114">
        <f ca="1">IF(H426&lt;3,"",OFFSET(phase,$F426,0))</f>
        <v>69</v>
      </c>
      <c r="E426" s="114" t="s">
        <v>37</v>
      </c>
      <c r="F426" s="114">
        <v>69</v>
      </c>
      <c r="H426" s="114">
        <f ca="1">IF(ISTEXT(OFFSET(cmd,$F426,0)),3,1+OFFSET(cmd,$F426,0))</f>
        <v>3</v>
      </c>
    </row>
    <row r="427" spans="1:8">
      <c r="A427" s="114" t="str">
        <f t="shared" ref="A427" ca="1" si="57">CHOOSE(H426,"","SETUP ADR=","FUN")</f>
        <v>FUN</v>
      </c>
      <c r="B427" s="114" t="str">
        <f ca="1">IF(H426&gt;2,OFFSET(cmd,$F426,0),"")</f>
        <v>RAT</v>
      </c>
    </row>
    <row r="428" spans="1:8">
      <c r="A428" s="114" t="str">
        <f ca="1">IF(OFFSET(T,$F426,0)&lt;phasenum,"RAT","")</f>
        <v>RAT</v>
      </c>
      <c r="B428" s="114">
        <f ca="1">IF(A428&lt;&gt;"",OFFSET(Rate,$F426,0),"")</f>
        <v>0.76</v>
      </c>
      <c r="C428" s="114" t="str">
        <f ca="1">IF(A428&lt;&gt;"",T(OFFSET(U,$F426,0)),"")</f>
        <v>UM</v>
      </c>
    </row>
    <row r="429" spans="1:8">
      <c r="A429" s="114" t="str">
        <f ca="1">IF(OR(A428="",OFFSET(Volume,$F426,0)=""),"","VOL")</f>
        <v>VOL</v>
      </c>
      <c r="B429" s="114">
        <f ca="1">IF(($A429)="","",OFFSET(Volume,$F426,0))</f>
        <v>2.08</v>
      </c>
      <c r="D429" s="116" t="str">
        <f ca="1">IF(($C429)="","",OFFSET(Time,$F426,0))</f>
        <v/>
      </c>
    </row>
    <row r="430" spans="1:8">
      <c r="A430" s="114" t="str">
        <f ca="1">IF(AND(A426&lt;&gt;"",OFFSET(dt,$F426,0)&gt;1),"DIR","")</f>
        <v>DIR</v>
      </c>
      <c r="B430" s="114" t="str">
        <f ca="1">IF(A430="","",OFFSET(d,$F426,0))</f>
        <v>INF</v>
      </c>
    </row>
    <row r="431" spans="1:8">
      <c r="A431" s="114" t="s">
        <v>36</v>
      </c>
    </row>
    <row r="432" spans="1:8">
      <c r="A432" s="114" t="str">
        <f t="shared" ref="A432" ca="1" si="58">IF(H432&gt;2,"PHN","")</f>
        <v>PHN</v>
      </c>
      <c r="B432" s="114">
        <f ca="1">IF(H432&lt;3,"",OFFSET(phase,$F432,0))</f>
        <v>70</v>
      </c>
      <c r="E432" s="114" t="s">
        <v>37</v>
      </c>
      <c r="F432" s="114">
        <v>70</v>
      </c>
      <c r="H432" s="114">
        <f ca="1">IF(ISTEXT(OFFSET(cmd,$F432,0)),3,1+OFFSET(cmd,$F432,0))</f>
        <v>3</v>
      </c>
    </row>
    <row r="433" spans="1:8">
      <c r="A433" s="114" t="str">
        <f t="shared" ref="A433" ca="1" si="59">CHOOSE(H432,"","SETUP ADR=","FUN")</f>
        <v>FUN</v>
      </c>
      <c r="B433" s="114" t="str">
        <f ca="1">IF(H432&gt;2,OFFSET(cmd,$F432,0),"")</f>
        <v>RAT</v>
      </c>
    </row>
    <row r="434" spans="1:8">
      <c r="A434" s="114" t="str">
        <f ca="1">IF(OFFSET(T,$F432,0)&lt;phasenum,"RAT","")</f>
        <v>RAT</v>
      </c>
      <c r="B434" s="114">
        <f ca="1">IF(A434&lt;&gt;"",OFFSET(Rate,$F432,0),"")</f>
        <v>0.78</v>
      </c>
      <c r="C434" s="114" t="str">
        <f ca="1">IF(A434&lt;&gt;"",T(OFFSET(U,$F432,0)),"")</f>
        <v>UM</v>
      </c>
    </row>
    <row r="435" spans="1:8">
      <c r="A435" s="114" t="str">
        <f ca="1">IF(OR(A434="",OFFSET(Volume,$F432,0)=""),"","VOL")</f>
        <v>VOL</v>
      </c>
      <c r="B435" s="114">
        <f ca="1">IF(($A435)="","",OFFSET(Volume,$F432,0))</f>
        <v>2.13</v>
      </c>
      <c r="D435" s="116" t="str">
        <f ca="1">IF(($C435)="","",OFFSET(Time,$F432,0))</f>
        <v/>
      </c>
    </row>
    <row r="436" spans="1:8">
      <c r="A436" s="114" t="str">
        <f ca="1">IF(AND(A432&lt;&gt;"",OFFSET(dt,$F432,0)&gt;1),"DIR","")</f>
        <v>DIR</v>
      </c>
      <c r="B436" s="114" t="str">
        <f ca="1">IF(A436="","",OFFSET(d,$F432,0))</f>
        <v>INF</v>
      </c>
    </row>
    <row r="437" spans="1:8">
      <c r="A437" s="114" t="s">
        <v>36</v>
      </c>
    </row>
    <row r="438" spans="1:8">
      <c r="A438" s="114" t="str">
        <f t="shared" ref="A438" ca="1" si="60">IF(H438&gt;2,"PHN","")</f>
        <v>PHN</v>
      </c>
      <c r="B438" s="114">
        <f ca="1">IF(H438&lt;3,"",OFFSET(phase,$F438,0))</f>
        <v>71</v>
      </c>
      <c r="E438" s="114" t="s">
        <v>37</v>
      </c>
      <c r="F438" s="114">
        <v>71</v>
      </c>
      <c r="H438" s="114">
        <f ca="1">IF(ISTEXT(OFFSET(cmd,$F438,0)),3,1+OFFSET(cmd,$F438,0))</f>
        <v>3</v>
      </c>
    </row>
    <row r="439" spans="1:8">
      <c r="A439" s="114" t="str">
        <f t="shared" ref="A439" ca="1" si="61">CHOOSE(H438,"","SETUP ADR=","FUN")</f>
        <v>FUN</v>
      </c>
      <c r="B439" s="114" t="str">
        <f ca="1">IF(H438&gt;2,OFFSET(cmd,$F438,0),"")</f>
        <v>RAT</v>
      </c>
    </row>
    <row r="440" spans="1:8">
      <c r="A440" s="114" t="str">
        <f ca="1">IF(OFFSET(T,$F438,0)&lt;phasenum,"RAT","")</f>
        <v>RAT</v>
      </c>
      <c r="B440" s="114">
        <f ca="1">IF(A440&lt;&gt;"",OFFSET(Rate,$F438,0),"")</f>
        <v>0.79</v>
      </c>
      <c r="C440" s="114" t="str">
        <f ca="1">IF(A440&lt;&gt;"",T(OFFSET(U,$F438,0)),"")</f>
        <v>UM</v>
      </c>
    </row>
    <row r="441" spans="1:8">
      <c r="A441" s="114" t="str">
        <f ca="1">IF(OR(A440="",OFFSET(Volume,$F438,0)=""),"","VOL")</f>
        <v>VOL</v>
      </c>
      <c r="B441" s="114">
        <f ca="1">IF(($A441)="","",OFFSET(Volume,$F438,0))</f>
        <v>2.16</v>
      </c>
      <c r="D441" s="116" t="str">
        <f ca="1">IF(($C441)="","",OFFSET(Time,$F438,0))</f>
        <v/>
      </c>
    </row>
    <row r="442" spans="1:8">
      <c r="A442" s="114" t="str">
        <f ca="1">IF(AND(A438&lt;&gt;"",OFFSET(dt,$F438,0)&gt;1),"DIR","")</f>
        <v>DIR</v>
      </c>
      <c r="B442" s="114" t="str">
        <f ca="1">IF(A442="","",OFFSET(d,$F438,0))</f>
        <v>INF</v>
      </c>
    </row>
    <row r="443" spans="1:8">
      <c r="A443" s="114" t="s">
        <v>36</v>
      </c>
    </row>
    <row r="444" spans="1:8">
      <c r="A444" s="114" t="str">
        <f t="shared" ref="A444" ca="1" si="62">IF(H444&gt;2,"PHN","")</f>
        <v>PHN</v>
      </c>
      <c r="B444" s="114">
        <f ca="1">IF(H444&lt;3,"",OFFSET(phase,$F444,0))</f>
        <v>72</v>
      </c>
      <c r="E444" s="114" t="s">
        <v>37</v>
      </c>
      <c r="F444" s="114">
        <v>72</v>
      </c>
      <c r="H444" s="114">
        <f ca="1">IF(ISTEXT(OFFSET(cmd,$F444,0)),3,1+OFFSET(cmd,$F444,0))</f>
        <v>3</v>
      </c>
    </row>
    <row r="445" spans="1:8">
      <c r="A445" s="114" t="str">
        <f t="shared" ref="A445" ca="1" si="63">CHOOSE(H444,"","SETUP ADR=","FUN")</f>
        <v>FUN</v>
      </c>
      <c r="B445" s="114" t="str">
        <f ca="1">IF(H444&gt;2,OFFSET(cmd,$F444,0),"")</f>
        <v>RAT</v>
      </c>
    </row>
    <row r="446" spans="1:8">
      <c r="A446" s="114" t="str">
        <f ca="1">IF(OFFSET(T,$F444,0)&lt;phasenum,"RAT","")</f>
        <v>RAT</v>
      </c>
      <c r="B446" s="114">
        <f ca="1">IF(A446&lt;&gt;"",OFFSET(Rate,$F444,0),"")</f>
        <v>0.8</v>
      </c>
      <c r="C446" s="114" t="str">
        <f ca="1">IF(A446&lt;&gt;"",T(OFFSET(U,$F444,0)),"")</f>
        <v>UM</v>
      </c>
    </row>
    <row r="447" spans="1:8">
      <c r="A447" s="114" t="str">
        <f ca="1">IF(OR(A446="",OFFSET(Volume,$F444,0)=""),"","VOL")</f>
        <v>VOL</v>
      </c>
      <c r="B447" s="114">
        <f ca="1">IF(($A447)="","",OFFSET(Volume,$F444,0))</f>
        <v>2.19</v>
      </c>
      <c r="D447" s="116" t="str">
        <f ca="1">IF(($C447)="","",OFFSET(Time,$F444,0))</f>
        <v/>
      </c>
    </row>
    <row r="448" spans="1:8">
      <c r="A448" s="114" t="str">
        <f ca="1">IF(AND(A444&lt;&gt;"",OFFSET(dt,$F444,0)&gt;1),"DIR","")</f>
        <v>DIR</v>
      </c>
      <c r="B448" s="114" t="str">
        <f ca="1">IF(A448="","",OFFSET(d,$F444,0))</f>
        <v>INF</v>
      </c>
    </row>
    <row r="449" spans="1:8">
      <c r="A449" s="114" t="s">
        <v>36</v>
      </c>
    </row>
    <row r="450" spans="1:8">
      <c r="A450" s="114" t="str">
        <f t="shared" ref="A450" ca="1" si="64">IF(H450&gt;2,"PHN","")</f>
        <v>PHN</v>
      </c>
      <c r="B450" s="114">
        <f ca="1">IF(H450&lt;3,"",OFFSET(phase,$F450,0))</f>
        <v>73</v>
      </c>
      <c r="E450" s="114" t="s">
        <v>37</v>
      </c>
      <c r="F450" s="114">
        <v>73</v>
      </c>
      <c r="H450" s="114">
        <f ca="1">IF(ISTEXT(OFFSET(cmd,$F450,0)),3,1+OFFSET(cmd,$F450,0))</f>
        <v>3</v>
      </c>
    </row>
    <row r="451" spans="1:8">
      <c r="A451" s="114" t="str">
        <f t="shared" ref="A451" ca="1" si="65">CHOOSE(H450,"","SETUP ADR=","FUN")</f>
        <v>FUN</v>
      </c>
      <c r="B451" s="114" t="str">
        <f ca="1">IF(H450&gt;2,OFFSET(cmd,$F450,0),"")</f>
        <v>RAT</v>
      </c>
    </row>
    <row r="452" spans="1:8">
      <c r="A452" s="114" t="str">
        <f ca="1">IF(OFFSET(T,$F450,0)&lt;phasenum,"RAT","")</f>
        <v>RAT</v>
      </c>
      <c r="B452" s="114">
        <f ca="1">IF(A452&lt;&gt;"",OFFSET(Rate,$F450,0),"")</f>
        <v>0.81</v>
      </c>
      <c r="C452" s="114" t="str">
        <f ca="1">IF(A452&lt;&gt;"",T(OFFSET(U,$F450,0)),"")</f>
        <v>UM</v>
      </c>
    </row>
    <row r="453" spans="1:8">
      <c r="A453" s="114" t="str">
        <f ca="1">IF(OR(A452="",OFFSET(Volume,$F450,0)=""),"","VOL")</f>
        <v>VOL</v>
      </c>
      <c r="B453" s="114">
        <f ca="1">IF(($A453)="","",OFFSET(Volume,$F450,0))</f>
        <v>2.21</v>
      </c>
      <c r="D453" s="116" t="str">
        <f ca="1">IF(($C453)="","",OFFSET(Time,$F450,0))</f>
        <v/>
      </c>
    </row>
    <row r="454" spans="1:8">
      <c r="A454" s="114" t="str">
        <f ca="1">IF(AND(A450&lt;&gt;"",OFFSET(dt,$F450,0)&gt;1),"DIR","")</f>
        <v>DIR</v>
      </c>
      <c r="B454" s="114" t="str">
        <f ca="1">IF(A454="","",OFFSET(d,$F450,0))</f>
        <v>INF</v>
      </c>
    </row>
    <row r="455" spans="1:8">
      <c r="A455" s="114" t="s">
        <v>36</v>
      </c>
    </row>
    <row r="456" spans="1:8">
      <c r="A456" s="114" t="str">
        <f t="shared" ref="A456" ca="1" si="66">IF(H456&gt;2,"PHN","")</f>
        <v>PHN</v>
      </c>
      <c r="B456" s="114">
        <f ca="1">IF(H456&lt;3,"",OFFSET(phase,$F456,0))</f>
        <v>74</v>
      </c>
      <c r="E456" s="114" t="s">
        <v>37</v>
      </c>
      <c r="F456" s="114">
        <v>74</v>
      </c>
      <c r="H456" s="114">
        <f ca="1">IF(ISTEXT(OFFSET(cmd,$F456,0)),3,1+OFFSET(cmd,$F456,0))</f>
        <v>3</v>
      </c>
    </row>
    <row r="457" spans="1:8">
      <c r="A457" s="114" t="str">
        <f t="shared" ref="A457" ca="1" si="67">CHOOSE(H456,"","SETUP ADR=","FUN")</f>
        <v>FUN</v>
      </c>
      <c r="B457" s="114" t="str">
        <f ca="1">IF(H456&gt;2,OFFSET(cmd,$F456,0),"")</f>
        <v>RAT</v>
      </c>
    </row>
    <row r="458" spans="1:8">
      <c r="A458" s="114" t="str">
        <f ca="1">IF(OFFSET(T,$F456,0)&lt;phasenum,"RAT","")</f>
        <v>RAT</v>
      </c>
      <c r="B458" s="114">
        <f ca="1">IF(A458&lt;&gt;"",OFFSET(Rate,$F456,0),"")</f>
        <v>0.82000000000000006</v>
      </c>
      <c r="C458" s="114" t="str">
        <f ca="1">IF(A458&lt;&gt;"",T(OFFSET(U,$F456,0)),"")</f>
        <v>UM</v>
      </c>
    </row>
    <row r="459" spans="1:8">
      <c r="A459" s="114" t="str">
        <f ca="1">IF(OR(A458="",OFFSET(Volume,$F456,0)=""),"","VOL")</f>
        <v>VOL</v>
      </c>
      <c r="B459" s="114">
        <f ca="1">IF(($A459)="","",OFFSET(Volume,$F456,0))</f>
        <v>2.2400000000000002</v>
      </c>
      <c r="D459" s="116" t="str">
        <f ca="1">IF(($C459)="","",OFFSET(Time,$F456,0))</f>
        <v/>
      </c>
    </row>
    <row r="460" spans="1:8">
      <c r="A460" s="114" t="str">
        <f ca="1">IF(AND(A456&lt;&gt;"",OFFSET(dt,$F456,0)&gt;1),"DIR","")</f>
        <v>DIR</v>
      </c>
      <c r="B460" s="114" t="str">
        <f ca="1">IF(A460="","",OFFSET(d,$F456,0))</f>
        <v>INF</v>
      </c>
    </row>
    <row r="461" spans="1:8">
      <c r="A461" s="114" t="s">
        <v>36</v>
      </c>
    </row>
    <row r="462" spans="1:8">
      <c r="A462" s="114" t="str">
        <f t="shared" ref="A462" ca="1" si="68">IF(H462&gt;2,"PHN","")</f>
        <v>PHN</v>
      </c>
      <c r="B462" s="114">
        <f ca="1">IF(H462&lt;3,"",OFFSET(phase,$F462,0))</f>
        <v>75</v>
      </c>
      <c r="E462" s="114" t="s">
        <v>37</v>
      </c>
      <c r="F462" s="114">
        <v>75</v>
      </c>
      <c r="H462" s="114">
        <f ca="1">IF(ISTEXT(OFFSET(cmd,$F462,0)),3,1+OFFSET(cmd,$F462,0))</f>
        <v>3</v>
      </c>
    </row>
    <row r="463" spans="1:8">
      <c r="A463" s="114" t="str">
        <f t="shared" ref="A463" ca="1" si="69">CHOOSE(H462,"","SETUP ADR=","FUN")</f>
        <v>FUN</v>
      </c>
      <c r="B463" s="114" t="str">
        <f ca="1">IF(H462&gt;2,OFFSET(cmd,$F462,0),"")</f>
        <v>RAT</v>
      </c>
    </row>
    <row r="464" spans="1:8">
      <c r="A464" s="114" t="str">
        <f ca="1">IF(OFFSET(T,$F462,0)&lt;phasenum,"RAT","")</f>
        <v>RAT</v>
      </c>
      <c r="B464" s="114">
        <f ca="1">IF(A464&lt;&gt;"",OFFSET(Rate,$F462,0),"")</f>
        <v>0.83000000000000007</v>
      </c>
      <c r="C464" s="114" t="str">
        <f ca="1">IF(A464&lt;&gt;"",T(OFFSET(U,$F462,0)),"")</f>
        <v>UM</v>
      </c>
    </row>
    <row r="465" spans="1:8">
      <c r="A465" s="114" t="str">
        <f ca="1">IF(OR(A464="",OFFSET(Volume,$F462,0)=""),"","VOL")</f>
        <v>VOL</v>
      </c>
      <c r="B465" s="114">
        <f ca="1">IF(($A465)="","",OFFSET(Volume,$F462,0))</f>
        <v>2.27</v>
      </c>
      <c r="D465" s="116" t="str">
        <f ca="1">IF(($C465)="","",OFFSET(Time,$F462,0))</f>
        <v/>
      </c>
    </row>
    <row r="466" spans="1:8">
      <c r="A466" s="114" t="str">
        <f ca="1">IF(AND(A462&lt;&gt;"",OFFSET(dt,$F462,0)&gt;1),"DIR","")</f>
        <v>DIR</v>
      </c>
      <c r="B466" s="114" t="str">
        <f ca="1">IF(A466="","",OFFSET(d,$F462,0))</f>
        <v>INF</v>
      </c>
    </row>
    <row r="467" spans="1:8">
      <c r="A467" s="114" t="s">
        <v>36</v>
      </c>
    </row>
    <row r="468" spans="1:8">
      <c r="A468" s="114" t="str">
        <f t="shared" ref="A468" ca="1" si="70">IF(H468&gt;2,"PHN","")</f>
        <v>PHN</v>
      </c>
      <c r="B468" s="114">
        <f ca="1">IF(H468&lt;3,"",OFFSET(phase,$F468,0))</f>
        <v>76</v>
      </c>
      <c r="E468" s="114" t="s">
        <v>37</v>
      </c>
      <c r="F468" s="114">
        <v>76</v>
      </c>
      <c r="H468" s="114">
        <f ca="1">IF(ISTEXT(OFFSET(cmd,$F468,0)),3,1+OFFSET(cmd,$F468,0))</f>
        <v>3</v>
      </c>
    </row>
    <row r="469" spans="1:8">
      <c r="A469" s="114" t="str">
        <f t="shared" ref="A469" ca="1" si="71">CHOOSE(H468,"","SETUP ADR=","FUN")</f>
        <v>FUN</v>
      </c>
      <c r="B469" s="114" t="str">
        <f ca="1">IF(H468&gt;2,OFFSET(cmd,$F468,0),"")</f>
        <v>RAT</v>
      </c>
    </row>
    <row r="470" spans="1:8">
      <c r="A470" s="114" t="str">
        <f ca="1">IF(OFFSET(T,$F468,0)&lt;phasenum,"RAT","")</f>
        <v>RAT</v>
      </c>
      <c r="B470" s="114">
        <f ca="1">IF(A470&lt;&gt;"",OFFSET(Rate,$F468,0),"")</f>
        <v>0.85</v>
      </c>
      <c r="C470" s="114" t="str">
        <f ca="1">IF(A470&lt;&gt;"",T(OFFSET(U,$F468,0)),"")</f>
        <v>UM</v>
      </c>
    </row>
    <row r="471" spans="1:8">
      <c r="A471" s="114" t="str">
        <f ca="1">IF(OR(A470="",OFFSET(Volume,$F468,0)=""),"","VOL")</f>
        <v>VOL</v>
      </c>
      <c r="B471" s="114">
        <f ca="1">IF(($A471)="","",OFFSET(Volume,$F468,0))</f>
        <v>2.3199999999999998</v>
      </c>
      <c r="D471" s="116" t="str">
        <f ca="1">IF(($C471)="","",OFFSET(Time,$F468,0))</f>
        <v/>
      </c>
    </row>
    <row r="472" spans="1:8">
      <c r="A472" s="114" t="str">
        <f ca="1">IF(AND(A468&lt;&gt;"",OFFSET(dt,$F468,0)&gt;1),"DIR","")</f>
        <v>DIR</v>
      </c>
      <c r="B472" s="114" t="str">
        <f ca="1">IF(A472="","",OFFSET(d,$F468,0))</f>
        <v>INF</v>
      </c>
    </row>
    <row r="473" spans="1:8">
      <c r="A473" s="114" t="s">
        <v>36</v>
      </c>
    </row>
    <row r="474" spans="1:8">
      <c r="A474" s="114" t="str">
        <f t="shared" ref="A474" ca="1" si="72">IF(H474&gt;2,"PHN","")</f>
        <v>PHN</v>
      </c>
      <c r="B474" s="114">
        <f ca="1">IF(H474&lt;3,"",OFFSET(phase,$F474,0))</f>
        <v>77</v>
      </c>
      <c r="E474" s="114" t="s">
        <v>37</v>
      </c>
      <c r="F474" s="114">
        <v>77</v>
      </c>
      <c r="H474" s="114">
        <f ca="1">IF(ISTEXT(OFFSET(cmd,$F474,0)),3,1+OFFSET(cmd,$F474,0))</f>
        <v>3</v>
      </c>
    </row>
    <row r="475" spans="1:8">
      <c r="A475" s="114" t="str">
        <f t="shared" ref="A475" ca="1" si="73">CHOOSE(H474,"","SETUP ADR=","FUN")</f>
        <v>FUN</v>
      </c>
      <c r="B475" s="114" t="str">
        <f ca="1">IF(H474&gt;2,OFFSET(cmd,$F474,0),"")</f>
        <v>RAT</v>
      </c>
    </row>
    <row r="476" spans="1:8">
      <c r="A476" s="114" t="str">
        <f ca="1">IF(OFFSET(T,$F474,0)&lt;phasenum,"RAT","")</f>
        <v>RAT</v>
      </c>
      <c r="B476" s="114">
        <f ca="1">IF(A476&lt;&gt;"",OFFSET(Rate,$F474,0),"")</f>
        <v>0.86</v>
      </c>
      <c r="C476" s="114" t="str">
        <f ca="1">IF(A476&lt;&gt;"",T(OFFSET(U,$F474,0)),"")</f>
        <v>UM</v>
      </c>
    </row>
    <row r="477" spans="1:8">
      <c r="A477" s="114" t="str">
        <f ca="1">IF(OR(A476="",OFFSET(Volume,$F474,0)=""),"","VOL")</f>
        <v>VOL</v>
      </c>
      <c r="B477" s="114">
        <f ca="1">IF(($A477)="","",OFFSET(Volume,$F474,0))</f>
        <v>2.35</v>
      </c>
      <c r="D477" s="116" t="str">
        <f ca="1">IF(($C477)="","",OFFSET(Time,$F474,0))</f>
        <v/>
      </c>
    </row>
    <row r="478" spans="1:8">
      <c r="A478" s="114" t="str">
        <f ca="1">IF(AND(A474&lt;&gt;"",OFFSET(dt,$F474,0)&gt;1),"DIR","")</f>
        <v>DIR</v>
      </c>
      <c r="B478" s="114" t="str">
        <f ca="1">IF(A478="","",OFFSET(d,$F474,0))</f>
        <v>INF</v>
      </c>
    </row>
    <row r="479" spans="1:8">
      <c r="A479" s="114" t="s">
        <v>36</v>
      </c>
    </row>
    <row r="480" spans="1:8">
      <c r="A480" s="114" t="str">
        <f t="shared" ref="A480" ca="1" si="74">IF(H480&gt;2,"PHN","")</f>
        <v>PHN</v>
      </c>
      <c r="B480" s="114">
        <f ca="1">IF(H480&lt;3,"",OFFSET(phase,$F480,0))</f>
        <v>78</v>
      </c>
      <c r="E480" s="114" t="s">
        <v>37</v>
      </c>
      <c r="F480" s="114">
        <v>78</v>
      </c>
      <c r="H480" s="114">
        <f ca="1">IF(ISTEXT(OFFSET(cmd,$F480,0)),3,1+OFFSET(cmd,$F480,0))</f>
        <v>3</v>
      </c>
    </row>
    <row r="481" spans="1:8">
      <c r="A481" s="114" t="str">
        <f t="shared" ref="A481" ca="1" si="75">CHOOSE(H480,"","SETUP ADR=","FUN")</f>
        <v>FUN</v>
      </c>
      <c r="B481" s="114" t="str">
        <f ca="1">IF(H480&gt;2,OFFSET(cmd,$F480,0),"")</f>
        <v>RAT</v>
      </c>
    </row>
    <row r="482" spans="1:8">
      <c r="A482" s="114" t="str">
        <f ca="1">IF(OFFSET(T,$F480,0)&lt;phasenum,"RAT","")</f>
        <v>RAT</v>
      </c>
      <c r="B482" s="114">
        <f ca="1">IF(A482&lt;&gt;"",OFFSET(Rate,$F480,0),"")</f>
        <v>0.87</v>
      </c>
      <c r="C482" s="114" t="str">
        <f ca="1">IF(A482&lt;&gt;"",T(OFFSET(U,$F480,0)),"")</f>
        <v>UM</v>
      </c>
    </row>
    <row r="483" spans="1:8">
      <c r="A483" s="114" t="str">
        <f ca="1">IF(OR(A482="",OFFSET(Volume,$F480,0)=""),"","VOL")</f>
        <v>VOL</v>
      </c>
      <c r="B483" s="114">
        <f ca="1">IF(($A483)="","",OFFSET(Volume,$F480,0))</f>
        <v>2.38</v>
      </c>
      <c r="D483" s="116" t="str">
        <f ca="1">IF(($C483)="","",OFFSET(Time,$F480,0))</f>
        <v/>
      </c>
    </row>
    <row r="484" spans="1:8">
      <c r="A484" s="114" t="str">
        <f ca="1">IF(AND(A480&lt;&gt;"",OFFSET(dt,$F480,0)&gt;1),"DIR","")</f>
        <v>DIR</v>
      </c>
      <c r="B484" s="114" t="str">
        <f ca="1">IF(A484="","",OFFSET(d,$F480,0))</f>
        <v>INF</v>
      </c>
    </row>
    <row r="485" spans="1:8">
      <c r="A485" s="114" t="s">
        <v>36</v>
      </c>
    </row>
    <row r="486" spans="1:8">
      <c r="A486" s="114" t="str">
        <f t="shared" ref="A486" ca="1" si="76">IF(H486&gt;2,"PHN","")</f>
        <v>PHN</v>
      </c>
      <c r="B486" s="114">
        <f ca="1">IF(H486&lt;3,"",OFFSET(phase,$F486,0))</f>
        <v>79</v>
      </c>
      <c r="E486" s="114" t="s">
        <v>37</v>
      </c>
      <c r="F486" s="114">
        <v>79</v>
      </c>
      <c r="H486" s="114">
        <f ca="1">IF(ISTEXT(OFFSET(cmd,$F486,0)),3,1+OFFSET(cmd,$F486,0))</f>
        <v>3</v>
      </c>
    </row>
    <row r="487" spans="1:8">
      <c r="A487" s="114" t="str">
        <f t="shared" ref="A487" ca="1" si="77">CHOOSE(H486,"","SETUP ADR=","FUN")</f>
        <v>FUN</v>
      </c>
      <c r="B487" s="114" t="str">
        <f ca="1">IF(H486&gt;2,OFFSET(cmd,$F486,0),"")</f>
        <v>RAT</v>
      </c>
    </row>
    <row r="488" spans="1:8">
      <c r="A488" s="114" t="str">
        <f ca="1">IF(OFFSET(T,$F486,0)&lt;phasenum,"RAT","")</f>
        <v>RAT</v>
      </c>
      <c r="B488" s="114">
        <f ca="1">IF(A488&lt;&gt;"",OFFSET(Rate,$F486,0),"")</f>
        <v>0.89</v>
      </c>
      <c r="C488" s="114" t="str">
        <f ca="1">IF(A488&lt;&gt;"",T(OFFSET(U,$F486,0)),"")</f>
        <v>UM</v>
      </c>
    </row>
    <row r="489" spans="1:8">
      <c r="A489" s="114" t="str">
        <f ca="1">IF(OR(A488="",OFFSET(Volume,$F486,0)=""),"","VOL")</f>
        <v>VOL</v>
      </c>
      <c r="B489" s="114">
        <f ca="1">IF(($A489)="","",OFFSET(Volume,$F486,0))</f>
        <v>2.4300000000000002</v>
      </c>
      <c r="D489" s="116" t="str">
        <f ca="1">IF(($C489)="","",OFFSET(Time,$F486,0))</f>
        <v/>
      </c>
    </row>
    <row r="490" spans="1:8">
      <c r="A490" s="114" t="str">
        <f ca="1">IF(AND(A486&lt;&gt;"",OFFSET(dt,$F486,0)&gt;1),"DIR","")</f>
        <v>DIR</v>
      </c>
      <c r="B490" s="114" t="str">
        <f ca="1">IF(A490="","",OFFSET(d,$F486,0))</f>
        <v>INF</v>
      </c>
    </row>
    <row r="491" spans="1:8">
      <c r="A491" s="114" t="s">
        <v>36</v>
      </c>
    </row>
    <row r="492" spans="1:8">
      <c r="A492" s="114" t="str">
        <f t="shared" ref="A492" ca="1" si="78">IF(H492&gt;2,"PHN","")</f>
        <v>PHN</v>
      </c>
      <c r="B492" s="114">
        <f ca="1">IF(H492&lt;3,"",OFFSET(phase,$F492,0))</f>
        <v>80</v>
      </c>
      <c r="E492" s="114" t="s">
        <v>37</v>
      </c>
      <c r="F492" s="114">
        <v>80</v>
      </c>
      <c r="H492" s="114">
        <f ca="1">IF(ISTEXT(OFFSET(cmd,$F492,0)),3,1+OFFSET(cmd,$F492,0))</f>
        <v>3</v>
      </c>
    </row>
    <row r="493" spans="1:8">
      <c r="A493" s="114" t="str">
        <f t="shared" ref="A493" ca="1" si="79">CHOOSE(H492,"","SETUP ADR=","FUN")</f>
        <v>FUN</v>
      </c>
      <c r="B493" s="114" t="str">
        <f ca="1">IF(H492&gt;2,OFFSET(cmd,$F492,0),"")</f>
        <v>RAT</v>
      </c>
    </row>
    <row r="494" spans="1:8">
      <c r="A494" s="114" t="str">
        <f ca="1">IF(OFFSET(T,$F492,0)&lt;phasenum,"RAT","")</f>
        <v>RAT</v>
      </c>
      <c r="B494" s="114">
        <f ca="1">IF(A494&lt;&gt;"",OFFSET(Rate,$F492,0),"")</f>
        <v>0.9</v>
      </c>
      <c r="C494" s="114" t="str">
        <f ca="1">IF(A494&lt;&gt;"",T(OFFSET(U,$F492,0)),"")</f>
        <v>UM</v>
      </c>
    </row>
    <row r="495" spans="1:8">
      <c r="A495" s="114" t="str">
        <f ca="1">IF(OR(A494="",OFFSET(Volume,$F492,0)=""),"","VOL")</f>
        <v>VOL</v>
      </c>
      <c r="B495" s="114">
        <f ca="1">IF(($A495)="","",OFFSET(Volume,$F492,0))</f>
        <v>2.46</v>
      </c>
      <c r="D495" s="116" t="str">
        <f ca="1">IF(($C495)="","",OFFSET(Time,$F492,0))</f>
        <v/>
      </c>
    </row>
    <row r="496" spans="1:8">
      <c r="A496" s="114" t="str">
        <f ca="1">IF(AND(A492&lt;&gt;"",OFFSET(dt,$F492,0)&gt;1),"DIR","")</f>
        <v>DIR</v>
      </c>
      <c r="B496" s="114" t="str">
        <f ca="1">IF(A496="","",OFFSET(d,$F492,0))</f>
        <v>INF</v>
      </c>
    </row>
    <row r="497" spans="1:8">
      <c r="A497" s="114" t="s">
        <v>36</v>
      </c>
    </row>
    <row r="498" spans="1:8">
      <c r="A498" s="114" t="str">
        <f t="shared" ref="A498" ca="1" si="80">IF(H498&gt;2,"PHN","")</f>
        <v>PHN</v>
      </c>
      <c r="B498" s="114">
        <f ca="1">IF(H498&lt;3,"",OFFSET(phase,$F498,0))</f>
        <v>81</v>
      </c>
      <c r="E498" s="114" t="s">
        <v>37</v>
      </c>
      <c r="F498" s="114">
        <v>81</v>
      </c>
      <c r="H498" s="114">
        <f ca="1">IF(ISTEXT(OFFSET(cmd,$F498,0)),3,1+OFFSET(cmd,$F498,0))</f>
        <v>3</v>
      </c>
    </row>
    <row r="499" spans="1:8">
      <c r="A499" s="114" t="str">
        <f t="shared" ref="A499" ca="1" si="81">CHOOSE(H498,"","SETUP ADR=","FUN")</f>
        <v>FUN</v>
      </c>
      <c r="B499" s="114" t="str">
        <f ca="1">IF(H498&gt;2,OFFSET(cmd,$F498,0),"")</f>
        <v>RAT</v>
      </c>
    </row>
    <row r="500" spans="1:8">
      <c r="A500" s="114" t="str">
        <f ca="1">IF(OFFSET(T,$F498,0)&lt;phasenum,"RAT","")</f>
        <v>RAT</v>
      </c>
      <c r="B500" s="114">
        <f ca="1">IF(A500&lt;&gt;"",OFFSET(Rate,$F498,0),"")</f>
        <v>0.91</v>
      </c>
      <c r="C500" s="114" t="str">
        <f ca="1">IF(A500&lt;&gt;"",T(OFFSET(U,$F498,0)),"")</f>
        <v>UM</v>
      </c>
    </row>
    <row r="501" spans="1:8">
      <c r="A501" s="114" t="str">
        <f ca="1">IF(OR(A500="",OFFSET(Volume,$F498,0)=""),"","VOL")</f>
        <v>VOL</v>
      </c>
      <c r="B501" s="114">
        <f ca="1">IF(($A501)="","",OFFSET(Volume,$F498,0))</f>
        <v>2.4900000000000002</v>
      </c>
      <c r="D501" s="116" t="str">
        <f ca="1">IF(($C501)="","",OFFSET(Time,$F498,0))</f>
        <v/>
      </c>
    </row>
    <row r="502" spans="1:8">
      <c r="A502" s="114" t="str">
        <f ca="1">IF(AND(A498&lt;&gt;"",OFFSET(dt,$F498,0)&gt;1),"DIR","")</f>
        <v>DIR</v>
      </c>
      <c r="B502" s="114" t="str">
        <f ca="1">IF(A502="","",OFFSET(d,$F498,0))</f>
        <v>INF</v>
      </c>
    </row>
    <row r="503" spans="1:8">
      <c r="A503" s="114" t="s">
        <v>36</v>
      </c>
    </row>
    <row r="504" spans="1:8">
      <c r="A504" s="114" t="str">
        <f t="shared" ref="A504" ca="1" si="82">IF(H504&gt;2,"PHN","")</f>
        <v>PHN</v>
      </c>
      <c r="B504" s="114">
        <f ca="1">IF(H504&lt;3,"",OFFSET(phase,$F504,0))</f>
        <v>82</v>
      </c>
      <c r="E504" s="114" t="s">
        <v>37</v>
      </c>
      <c r="F504" s="114">
        <v>82</v>
      </c>
      <c r="H504" s="114">
        <f ca="1">IF(ISTEXT(OFFSET(cmd,$F504,0)),3,1+OFFSET(cmd,$F504,0))</f>
        <v>3</v>
      </c>
    </row>
    <row r="505" spans="1:8">
      <c r="A505" s="114" t="str">
        <f t="shared" ref="A505" ca="1" si="83">CHOOSE(H504,"","SETUP ADR=","FUN")</f>
        <v>FUN</v>
      </c>
      <c r="B505" s="114" t="str">
        <f ca="1">IF(H504&gt;2,OFFSET(cmd,$F504,0),"")</f>
        <v>RAT</v>
      </c>
    </row>
    <row r="506" spans="1:8">
      <c r="A506" s="114" t="str">
        <f ca="1">IF(OFFSET(T,$F504,0)&lt;phasenum,"RAT","")</f>
        <v>RAT</v>
      </c>
      <c r="B506" s="114">
        <f ca="1">IF(A506&lt;&gt;"",OFFSET(Rate,$F504,0),"")</f>
        <v>0.92</v>
      </c>
      <c r="C506" s="114" t="str">
        <f ca="1">IF(A506&lt;&gt;"",T(OFFSET(U,$F504,0)),"")</f>
        <v>UM</v>
      </c>
    </row>
    <row r="507" spans="1:8">
      <c r="A507" s="114" t="str">
        <f ca="1">IF(OR(A506="",OFFSET(Volume,$F504,0)=""),"","VOL")</f>
        <v>VOL</v>
      </c>
      <c r="B507" s="114">
        <f ca="1">IF(($A507)="","",OFFSET(Volume,$F504,0))</f>
        <v>2.5100000000000002</v>
      </c>
      <c r="D507" s="116" t="str">
        <f ca="1">IF(($C507)="","",OFFSET(Time,$F504,0))</f>
        <v/>
      </c>
    </row>
    <row r="508" spans="1:8">
      <c r="A508" s="114" t="str">
        <f ca="1">IF(AND(A504&lt;&gt;"",OFFSET(dt,$F504,0)&gt;1),"DIR","")</f>
        <v>DIR</v>
      </c>
      <c r="B508" s="114" t="str">
        <f ca="1">IF(A508="","",OFFSET(d,$F504,0))</f>
        <v>INF</v>
      </c>
    </row>
    <row r="509" spans="1:8">
      <c r="A509" s="114" t="s">
        <v>36</v>
      </c>
    </row>
    <row r="510" spans="1:8">
      <c r="A510" s="114" t="str">
        <f t="shared" ref="A510" ca="1" si="84">IF(H510&gt;2,"PHN","")</f>
        <v>PHN</v>
      </c>
      <c r="B510" s="114">
        <f ca="1">IF(H510&lt;3,"",OFFSET(phase,$F510,0))</f>
        <v>83</v>
      </c>
      <c r="E510" s="114" t="s">
        <v>37</v>
      </c>
      <c r="F510" s="114">
        <v>83</v>
      </c>
      <c r="H510" s="114">
        <f ca="1">IF(ISTEXT(OFFSET(cmd,$F510,0)),3,1+OFFSET(cmd,$F510,0))</f>
        <v>3</v>
      </c>
    </row>
    <row r="511" spans="1:8">
      <c r="A511" s="114" t="str">
        <f t="shared" ref="A511" ca="1" si="85">CHOOSE(H510,"","SETUP ADR=","FUN")</f>
        <v>FUN</v>
      </c>
      <c r="B511" s="114" t="str">
        <f ca="1">IF(H510&gt;2,OFFSET(cmd,$F510,0),"")</f>
        <v>RAT</v>
      </c>
    </row>
    <row r="512" spans="1:8">
      <c r="A512" s="114" t="str">
        <f ca="1">IF(OFFSET(T,$F510,0)&lt;phasenum,"RAT","")</f>
        <v>RAT</v>
      </c>
      <c r="B512" s="114">
        <f ca="1">IF(A512&lt;&gt;"",OFFSET(Rate,$F510,0),"")</f>
        <v>0.94000000000000006</v>
      </c>
      <c r="C512" s="114" t="str">
        <f ca="1">IF(A512&lt;&gt;"",T(OFFSET(U,$F510,0)),"")</f>
        <v>UM</v>
      </c>
    </row>
    <row r="513" spans="1:8">
      <c r="A513" s="114" t="str">
        <f ca="1">IF(OR(A512="",OFFSET(Volume,$F510,0)=""),"","VOL")</f>
        <v>VOL</v>
      </c>
      <c r="B513" s="114">
        <f ca="1">IF(($A513)="","",OFFSET(Volume,$F510,0))</f>
        <v>2.57</v>
      </c>
      <c r="D513" s="116" t="str">
        <f ca="1">IF(($C513)="","",OFFSET(Time,$F510,0))</f>
        <v/>
      </c>
    </row>
    <row r="514" spans="1:8">
      <c r="A514" s="114" t="str">
        <f ca="1">IF(AND(A510&lt;&gt;"",OFFSET(dt,$F510,0)&gt;1),"DIR","")</f>
        <v>DIR</v>
      </c>
      <c r="B514" s="114" t="str">
        <f ca="1">IF(A514="","",OFFSET(d,$F510,0))</f>
        <v>INF</v>
      </c>
    </row>
    <row r="515" spans="1:8">
      <c r="A515" s="114" t="s">
        <v>36</v>
      </c>
    </row>
    <row r="516" spans="1:8">
      <c r="A516" s="114" t="str">
        <f t="shared" ref="A516" ca="1" si="86">IF(H516&gt;2,"PHN","")</f>
        <v>PHN</v>
      </c>
      <c r="B516" s="114">
        <f ca="1">IF(H516&lt;3,"",OFFSET(phase,$F516,0))</f>
        <v>84</v>
      </c>
      <c r="E516" s="114" t="s">
        <v>37</v>
      </c>
      <c r="F516" s="114">
        <v>84</v>
      </c>
      <c r="H516" s="114">
        <f ca="1">IF(ISTEXT(OFFSET(cmd,$F516,0)),3,1+OFFSET(cmd,$F516,0))</f>
        <v>3</v>
      </c>
    </row>
    <row r="517" spans="1:8">
      <c r="A517" s="114" t="str">
        <f t="shared" ref="A517" ca="1" si="87">CHOOSE(H516,"","SETUP ADR=","FUN")</f>
        <v>FUN</v>
      </c>
      <c r="B517" s="114" t="str">
        <f ca="1">IF(H516&gt;2,OFFSET(cmd,$F516,0),"")</f>
        <v>RAT</v>
      </c>
    </row>
    <row r="518" spans="1:8">
      <c r="A518" s="114" t="str">
        <f ca="1">IF(OFFSET(T,$F516,0)&lt;phasenum,"RAT","")</f>
        <v>RAT</v>
      </c>
      <c r="B518" s="114">
        <f ca="1">IF(A518&lt;&gt;"",OFFSET(Rate,$F516,0),"")</f>
        <v>0.95000000000000007</v>
      </c>
      <c r="C518" s="114" t="str">
        <f ca="1">IF(A518&lt;&gt;"",T(OFFSET(U,$F516,0)),"")</f>
        <v>UM</v>
      </c>
    </row>
    <row r="519" spans="1:8">
      <c r="A519" s="114" t="str">
        <f ca="1">IF(OR(A518="",OFFSET(Volume,$F516,0)=""),"","VOL")</f>
        <v>VOL</v>
      </c>
      <c r="B519" s="114">
        <f ca="1">IF(($A519)="","",OFFSET(Volume,$F516,0))</f>
        <v>2.6</v>
      </c>
      <c r="D519" s="116" t="str">
        <f ca="1">IF(($C519)="","",OFFSET(Time,$F516,0))</f>
        <v/>
      </c>
    </row>
    <row r="520" spans="1:8">
      <c r="A520" s="114" t="str">
        <f ca="1">IF(AND(A516&lt;&gt;"",OFFSET(dt,$F516,0)&gt;1),"DIR","")</f>
        <v>DIR</v>
      </c>
      <c r="B520" s="114" t="str">
        <f ca="1">IF(A520="","",OFFSET(d,$F516,0))</f>
        <v>INF</v>
      </c>
    </row>
    <row r="521" spans="1:8">
      <c r="A521" s="114" t="s">
        <v>36</v>
      </c>
    </row>
    <row r="522" spans="1:8">
      <c r="A522" s="114" t="str">
        <f t="shared" ref="A522" ca="1" si="88">IF(H522&gt;2,"PHN","")</f>
        <v>PHN</v>
      </c>
      <c r="B522" s="114">
        <f ca="1">IF(H522&lt;3,"",OFFSET(phase,$F522,0))</f>
        <v>85</v>
      </c>
      <c r="E522" s="114" t="s">
        <v>37</v>
      </c>
      <c r="F522" s="114">
        <v>85</v>
      </c>
      <c r="H522" s="114">
        <f ca="1">IF(ISTEXT(OFFSET(cmd,$F522,0)),3,1+OFFSET(cmd,$F522,0))</f>
        <v>3</v>
      </c>
    </row>
    <row r="523" spans="1:8">
      <c r="A523" s="114" t="str">
        <f t="shared" ref="A523" ca="1" si="89">CHOOSE(H522,"","SETUP ADR=","FUN")</f>
        <v>FUN</v>
      </c>
      <c r="B523" s="114" t="str">
        <f ca="1">IF(H522&gt;2,OFFSET(cmd,$F522,0),"")</f>
        <v>RAT</v>
      </c>
    </row>
    <row r="524" spans="1:8">
      <c r="A524" s="114" t="str">
        <f ca="1">IF(OFFSET(T,$F522,0)&lt;phasenum,"RAT","")</f>
        <v>RAT</v>
      </c>
      <c r="B524" s="114">
        <f ca="1">IF(A524&lt;&gt;"",OFFSET(Rate,$F522,0),"")</f>
        <v>0.96</v>
      </c>
      <c r="C524" s="114" t="str">
        <f ca="1">IF(A524&lt;&gt;"",T(OFFSET(U,$F522,0)),"")</f>
        <v>UM</v>
      </c>
    </row>
    <row r="525" spans="1:8">
      <c r="A525" s="114" t="str">
        <f ca="1">IF(OR(A524="",OFFSET(Volume,$F522,0)=""),"","VOL")</f>
        <v>VOL</v>
      </c>
      <c r="B525" s="114">
        <f ca="1">IF(($A525)="","",OFFSET(Volume,$F522,0))</f>
        <v>2.62</v>
      </c>
      <c r="D525" s="116" t="str">
        <f ca="1">IF(($C525)="","",OFFSET(Time,$F522,0))</f>
        <v/>
      </c>
    </row>
    <row r="526" spans="1:8">
      <c r="A526" s="114" t="str">
        <f ca="1">IF(AND(A522&lt;&gt;"",OFFSET(dt,$F522,0)&gt;1),"DIR","")</f>
        <v>DIR</v>
      </c>
      <c r="B526" s="114" t="str">
        <f ca="1">IF(A526="","",OFFSET(d,$F522,0))</f>
        <v>INF</v>
      </c>
    </row>
    <row r="527" spans="1:8">
      <c r="A527" s="114" t="s">
        <v>36</v>
      </c>
    </row>
    <row r="528" spans="1:8">
      <c r="A528" s="114" t="str">
        <f t="shared" ref="A528" ca="1" si="90">IF(H528&gt;2,"PHN","")</f>
        <v>PHN</v>
      </c>
      <c r="B528" s="114">
        <f ca="1">IF(H528&lt;3,"",OFFSET(phase,$F528,0))</f>
        <v>86</v>
      </c>
      <c r="E528" s="114" t="s">
        <v>37</v>
      </c>
      <c r="F528" s="114">
        <v>86</v>
      </c>
      <c r="H528" s="114">
        <f ca="1">IF(ISTEXT(OFFSET(cmd,$F528,0)),3,1+OFFSET(cmd,$F528,0))</f>
        <v>3</v>
      </c>
    </row>
    <row r="529" spans="1:8">
      <c r="A529" s="114" t="str">
        <f t="shared" ref="A529" ca="1" si="91">CHOOSE(H528,"","SETUP ADR=","FUN")</f>
        <v>FUN</v>
      </c>
      <c r="B529" s="114" t="str">
        <f ca="1">IF(H528&gt;2,OFFSET(cmd,$F528,0),"")</f>
        <v>RAT</v>
      </c>
    </row>
    <row r="530" spans="1:8">
      <c r="A530" s="114" t="str">
        <f ca="1">IF(OFFSET(T,$F528,0)&lt;phasenum,"RAT","")</f>
        <v>RAT</v>
      </c>
      <c r="B530" s="114">
        <f ca="1">IF(A530&lt;&gt;"",OFFSET(Rate,$F528,0),"")</f>
        <v>0.97</v>
      </c>
      <c r="C530" s="114" t="str">
        <f ca="1">IF(A530&lt;&gt;"",T(OFFSET(U,$F528,0)),"")</f>
        <v>UM</v>
      </c>
    </row>
    <row r="531" spans="1:8">
      <c r="A531" s="114" t="str">
        <f ca="1">IF(OR(A530="",OFFSET(Volume,$F528,0)=""),"","VOL")</f>
        <v>VOL</v>
      </c>
      <c r="B531" s="114">
        <f ca="1">IF(($A531)="","",OFFSET(Volume,$F528,0))</f>
        <v>2.65</v>
      </c>
      <c r="D531" s="116" t="str">
        <f ca="1">IF(($C531)="","",OFFSET(Time,$F528,0))</f>
        <v/>
      </c>
    </row>
    <row r="532" spans="1:8">
      <c r="A532" s="114" t="str">
        <f ca="1">IF(AND(A528&lt;&gt;"",OFFSET(dt,$F528,0)&gt;1),"DIR","")</f>
        <v>DIR</v>
      </c>
      <c r="B532" s="114" t="str">
        <f ca="1">IF(A532="","",OFFSET(d,$F528,0))</f>
        <v>INF</v>
      </c>
    </row>
    <row r="533" spans="1:8">
      <c r="A533" s="114" t="s">
        <v>36</v>
      </c>
    </row>
    <row r="534" spans="1:8">
      <c r="A534" s="114" t="str">
        <f t="shared" ref="A534" ca="1" si="92">IF(H534&gt;2,"PHN","")</f>
        <v>PHN</v>
      </c>
      <c r="B534" s="114">
        <f ca="1">IF(H534&lt;3,"",OFFSET(phase,$F534,0))</f>
        <v>87</v>
      </c>
      <c r="E534" s="114" t="s">
        <v>37</v>
      </c>
      <c r="F534" s="114">
        <v>87</v>
      </c>
      <c r="H534" s="114">
        <f ca="1">IF(ISTEXT(OFFSET(cmd,$F534,0)),3,1+OFFSET(cmd,$F534,0))</f>
        <v>3</v>
      </c>
    </row>
    <row r="535" spans="1:8">
      <c r="A535" s="114" t="str">
        <f t="shared" ref="A535" ca="1" si="93">CHOOSE(H534,"","SETUP ADR=","FUN")</f>
        <v>FUN</v>
      </c>
      <c r="B535" s="114" t="str">
        <f ca="1">IF(H534&gt;2,OFFSET(cmd,$F534,0),"")</f>
        <v>RAT</v>
      </c>
    </row>
    <row r="536" spans="1:8">
      <c r="A536" s="114" t="str">
        <f ca="1">IF(OFFSET(T,$F534,0)&lt;phasenum,"RAT","")</f>
        <v>RAT</v>
      </c>
      <c r="B536" s="114">
        <f ca="1">IF(A536&lt;&gt;"",OFFSET(Rate,$F534,0),"")</f>
        <v>0.99</v>
      </c>
      <c r="C536" s="114" t="str">
        <f ca="1">IF(A536&lt;&gt;"",T(OFFSET(U,$F534,0)),"")</f>
        <v>UM</v>
      </c>
    </row>
    <row r="537" spans="1:8">
      <c r="A537" s="114" t="str">
        <f ca="1">IF(OR(A536="",OFFSET(Volume,$F534,0)=""),"","VOL")</f>
        <v>VOL</v>
      </c>
      <c r="B537" s="114">
        <f ca="1">IF(($A537)="","",OFFSET(Volume,$F534,0))</f>
        <v>2.71</v>
      </c>
      <c r="D537" s="116" t="str">
        <f ca="1">IF(($C537)="","",OFFSET(Time,$F534,0))</f>
        <v/>
      </c>
    </row>
    <row r="538" spans="1:8">
      <c r="A538" s="114" t="str">
        <f ca="1">IF(AND(A534&lt;&gt;"",OFFSET(dt,$F534,0)&gt;1),"DIR","")</f>
        <v>DIR</v>
      </c>
      <c r="B538" s="114" t="str">
        <f ca="1">IF(A538="","",OFFSET(d,$F534,0))</f>
        <v>INF</v>
      </c>
    </row>
    <row r="539" spans="1:8">
      <c r="A539" s="114" t="s">
        <v>36</v>
      </c>
    </row>
    <row r="540" spans="1:8">
      <c r="A540" s="114" t="str">
        <f t="shared" ref="A540" ca="1" si="94">IF(H540&gt;2,"PHN","")</f>
        <v>PHN</v>
      </c>
      <c r="B540" s="114">
        <f ca="1">IF(H540&lt;3,"",OFFSET(phase,$F540,0))</f>
        <v>88</v>
      </c>
      <c r="E540" s="114" t="s">
        <v>37</v>
      </c>
      <c r="F540" s="114">
        <v>88</v>
      </c>
      <c r="H540" s="114">
        <f ca="1">IF(ISTEXT(OFFSET(cmd,$F540,0)),3,1+OFFSET(cmd,$F540,0))</f>
        <v>3</v>
      </c>
    </row>
    <row r="541" spans="1:8">
      <c r="A541" s="114" t="str">
        <f t="shared" ref="A541" ca="1" si="95">CHOOSE(H540,"","SETUP ADR=","FUN")</f>
        <v>FUN</v>
      </c>
      <c r="B541" s="114" t="str">
        <f ca="1">IF(H540&gt;2,OFFSET(cmd,$F540,0),"")</f>
        <v>RAT</v>
      </c>
    </row>
    <row r="542" spans="1:8">
      <c r="A542" s="114" t="str">
        <f ca="1">IF(OFFSET(T,$F540,0)&lt;phasenum,"RAT","")</f>
        <v>RAT</v>
      </c>
      <c r="B542" s="114">
        <f ca="1">IF(A542&lt;&gt;"",OFFSET(Rate,$F540,0),"")</f>
        <v>1</v>
      </c>
      <c r="C542" s="114" t="str">
        <f ca="1">IF(A542&lt;&gt;"",T(OFFSET(U,$F540,0)),"")</f>
        <v>UM</v>
      </c>
    </row>
    <row r="543" spans="1:8">
      <c r="A543" s="114" t="str">
        <f ca="1">IF(OR(A542="",OFFSET(Volume,$F540,0)=""),"","VOL")</f>
        <v>VOL</v>
      </c>
      <c r="B543" s="114">
        <f ca="1">IF(($A543)="","",OFFSET(Volume,$F540,0))</f>
        <v>2.73</v>
      </c>
      <c r="D543" s="116" t="str">
        <f ca="1">IF(($C543)="","",OFFSET(Time,$F540,0))</f>
        <v/>
      </c>
    </row>
    <row r="544" spans="1:8">
      <c r="A544" s="114" t="str">
        <f ca="1">IF(AND(A540&lt;&gt;"",OFFSET(dt,$F540,0)&gt;1),"DIR","")</f>
        <v>DIR</v>
      </c>
      <c r="B544" s="114" t="str">
        <f ca="1">IF(A544="","",OFFSET(d,$F540,0))</f>
        <v>INF</v>
      </c>
    </row>
    <row r="545" spans="1:8">
      <c r="A545" s="114" t="s">
        <v>36</v>
      </c>
    </row>
    <row r="546" spans="1:8">
      <c r="A546" s="114" t="str">
        <f t="shared" ref="A546" ca="1" si="96">IF(H546&gt;2,"PHN","")</f>
        <v>PHN</v>
      </c>
      <c r="B546" s="114">
        <f ca="1">IF(H546&lt;3,"",OFFSET(phase,$F546,0))</f>
        <v>89</v>
      </c>
      <c r="E546" s="114" t="s">
        <v>37</v>
      </c>
      <c r="F546" s="114">
        <v>89</v>
      </c>
      <c r="H546" s="114">
        <f ca="1">IF(ISTEXT(OFFSET(cmd,$F546,0)),3,1+OFFSET(cmd,$F546,0))</f>
        <v>3</v>
      </c>
    </row>
    <row r="547" spans="1:8">
      <c r="A547" s="114" t="str">
        <f t="shared" ref="A547" ca="1" si="97">CHOOSE(H546,"","SETUP ADR=","FUN")</f>
        <v>FUN</v>
      </c>
      <c r="B547" s="114" t="str">
        <f ca="1">IF(H546&gt;2,OFFSET(cmd,$F546,0),"")</f>
        <v>RAT</v>
      </c>
    </row>
    <row r="548" spans="1:8">
      <c r="A548" s="114" t="str">
        <f ca="1">IF(OFFSET(T,$F546,0)&lt;phasenum,"RAT","")</f>
        <v>RAT</v>
      </c>
      <c r="B548" s="114">
        <f ca="1">IF(A548&lt;&gt;"",OFFSET(Rate,$F546,0),"")</f>
        <v>1.01</v>
      </c>
      <c r="C548" s="114" t="str">
        <f ca="1">IF(A548&lt;&gt;"",T(OFFSET(U,$F546,0)),"")</f>
        <v>UM</v>
      </c>
    </row>
    <row r="549" spans="1:8">
      <c r="A549" s="114" t="str">
        <f ca="1">IF(OR(A548="",OFFSET(Volume,$F546,0)=""),"","VOL")</f>
        <v>VOL</v>
      </c>
      <c r="B549" s="114">
        <f ca="1">IF(($A549)="","",OFFSET(Volume,$F546,0))</f>
        <v>2.7600000000000002</v>
      </c>
      <c r="D549" s="116" t="str">
        <f ca="1">IF(($C549)="","",OFFSET(Time,$F546,0))</f>
        <v/>
      </c>
    </row>
    <row r="550" spans="1:8">
      <c r="A550" s="114" t="str">
        <f ca="1">IF(AND(A546&lt;&gt;"",OFFSET(dt,$F546,0)&gt;1),"DIR","")</f>
        <v>DIR</v>
      </c>
      <c r="B550" s="114" t="str">
        <f ca="1">IF(A550="","",OFFSET(d,$F546,0))</f>
        <v>INF</v>
      </c>
    </row>
    <row r="551" spans="1:8">
      <c r="A551" s="114" t="s">
        <v>36</v>
      </c>
    </row>
    <row r="552" spans="1:8">
      <c r="A552" s="114" t="str">
        <f t="shared" ref="A552" ca="1" si="98">IF(H552&gt;2,"PHN","")</f>
        <v>PHN</v>
      </c>
      <c r="B552" s="114">
        <f ca="1">IF(H552&lt;3,"",OFFSET(phase,$F552,0))</f>
        <v>90</v>
      </c>
      <c r="E552" s="114" t="s">
        <v>37</v>
      </c>
      <c r="F552" s="114">
        <v>90</v>
      </c>
      <c r="H552" s="114">
        <f ca="1">IF(ISTEXT(OFFSET(cmd,$F552,0)),3,1+OFFSET(cmd,$F552,0))</f>
        <v>3</v>
      </c>
    </row>
    <row r="553" spans="1:8">
      <c r="A553" s="114" t="str">
        <f t="shared" ref="A553" ca="1" si="99">CHOOSE(H552,"","SETUP ADR=","FUN")</f>
        <v>FUN</v>
      </c>
      <c r="B553" s="114" t="str">
        <f ca="1">IF(H552&gt;2,OFFSET(cmd,$F552,0),"")</f>
        <v>RAT</v>
      </c>
    </row>
    <row r="554" spans="1:8">
      <c r="A554" s="114" t="str">
        <f ca="1">IF(OFFSET(T,$F552,0)&lt;phasenum,"RAT","")</f>
        <v>RAT</v>
      </c>
      <c r="B554" s="114">
        <f ca="1">IF(A554&lt;&gt;"",OFFSET(Rate,$F552,0),"")</f>
        <v>1.02</v>
      </c>
      <c r="C554" s="114" t="str">
        <f ca="1">IF(A554&lt;&gt;"",T(OFFSET(U,$F552,0)),"")</f>
        <v>UM</v>
      </c>
    </row>
    <row r="555" spans="1:8">
      <c r="A555" s="114" t="str">
        <f ca="1">IF(OR(A554="",OFFSET(Volume,$F552,0)=""),"","VOL")</f>
        <v>VOL</v>
      </c>
      <c r="B555" s="114">
        <f ca="1">IF(($A555)="","",OFFSET(Volume,$F552,0))</f>
        <v>2.79</v>
      </c>
      <c r="D555" s="116" t="str">
        <f ca="1">IF(($C555)="","",OFFSET(Time,$F552,0))</f>
        <v/>
      </c>
    </row>
    <row r="556" spans="1:8">
      <c r="A556" s="114" t="str">
        <f ca="1">IF(AND(A552&lt;&gt;"",OFFSET(dt,$F552,0)&gt;1),"DIR","")</f>
        <v>DIR</v>
      </c>
      <c r="B556" s="114" t="str">
        <f ca="1">IF(A556="","",OFFSET(d,$F552,0))</f>
        <v>INF</v>
      </c>
    </row>
    <row r="557" spans="1:8">
      <c r="A557" s="114" t="s">
        <v>36</v>
      </c>
    </row>
    <row r="558" spans="1:8">
      <c r="A558" s="114" t="str">
        <f t="shared" ref="A558" ca="1" si="100">IF(H558&gt;2,"PHN","")</f>
        <v>PHN</v>
      </c>
      <c r="B558" s="114">
        <f ca="1">IF(H558&lt;3,"",OFFSET(phase,$F558,0))</f>
        <v>91</v>
      </c>
      <c r="E558" s="114" t="s">
        <v>37</v>
      </c>
      <c r="F558" s="114">
        <v>91</v>
      </c>
      <c r="H558" s="114">
        <f ca="1">IF(ISTEXT(OFFSET(cmd,$F558,0)),3,1+OFFSET(cmd,$F558,0))</f>
        <v>3</v>
      </c>
    </row>
    <row r="559" spans="1:8">
      <c r="A559" s="114" t="str">
        <f t="shared" ref="A559" ca="1" si="101">CHOOSE(H558,"","SETUP ADR=","FUN")</f>
        <v>FUN</v>
      </c>
      <c r="B559" s="114" t="str">
        <f ca="1">IF(H558&gt;2,OFFSET(cmd,$F558,0),"")</f>
        <v>RAT</v>
      </c>
    </row>
    <row r="560" spans="1:8">
      <c r="A560" s="114" t="str">
        <f ca="1">IF(OFFSET(T,$F558,0)&lt;phasenum,"RAT","")</f>
        <v>RAT</v>
      </c>
      <c r="B560" s="114">
        <f ca="1">IF(A560&lt;&gt;"",OFFSET(Rate,$F558,0),"")</f>
        <v>1.04</v>
      </c>
      <c r="C560" s="114" t="str">
        <f ca="1">IF(A560&lt;&gt;"",T(OFFSET(U,$F558,0)),"")</f>
        <v>UM</v>
      </c>
    </row>
    <row r="561" spans="1:8">
      <c r="A561" s="114" t="str">
        <f ca="1">IF(OR(A560="",OFFSET(Volume,$F558,0)=""),"","VOL")</f>
        <v>VOL</v>
      </c>
      <c r="B561" s="114">
        <f ca="1">IF(($A561)="","",OFFSET(Volume,$F558,0))</f>
        <v>2.84</v>
      </c>
      <c r="D561" s="116" t="str">
        <f ca="1">IF(($C561)="","",OFFSET(Time,$F558,0))</f>
        <v/>
      </c>
    </row>
    <row r="562" spans="1:8">
      <c r="A562" s="114" t="str">
        <f ca="1">IF(AND(A558&lt;&gt;"",OFFSET(dt,$F558,0)&gt;1),"DIR","")</f>
        <v>DIR</v>
      </c>
      <c r="B562" s="114" t="str">
        <f ca="1">IF(A562="","",OFFSET(d,$F558,0))</f>
        <v>INF</v>
      </c>
    </row>
    <row r="563" spans="1:8">
      <c r="A563" s="114" t="s">
        <v>36</v>
      </c>
    </row>
    <row r="564" spans="1:8">
      <c r="A564" s="114" t="str">
        <f t="shared" ref="A564" ca="1" si="102">IF(H564&gt;2,"PHN","")</f>
        <v>PHN</v>
      </c>
      <c r="B564" s="114">
        <f ca="1">IF(H564&lt;3,"",OFFSET(phase,$F564,0))</f>
        <v>92</v>
      </c>
      <c r="E564" s="114" t="s">
        <v>37</v>
      </c>
      <c r="F564" s="114">
        <v>92</v>
      </c>
      <c r="H564" s="114">
        <f ca="1">IF(ISTEXT(OFFSET(cmd,$F564,0)),3,1+OFFSET(cmd,$F564,0))</f>
        <v>3</v>
      </c>
    </row>
    <row r="565" spans="1:8">
      <c r="A565" s="114" t="str">
        <f t="shared" ref="A565" ca="1" si="103">CHOOSE(H564,"","SETUP ADR=","FUN")</f>
        <v>FUN</v>
      </c>
      <c r="B565" s="114" t="str">
        <f ca="1">IF(H564&gt;2,OFFSET(cmd,$F564,0),"")</f>
        <v>RAT</v>
      </c>
    </row>
    <row r="566" spans="1:8">
      <c r="A566" s="114" t="str">
        <f ca="1">IF(OFFSET(T,$F564,0)&lt;phasenum,"RAT","")</f>
        <v>RAT</v>
      </c>
      <c r="B566" s="114">
        <f ca="1">IF(A566&lt;&gt;"",OFFSET(Rate,$F564,0),"")</f>
        <v>1.05</v>
      </c>
      <c r="C566" s="114" t="str">
        <f ca="1">IF(A566&lt;&gt;"",T(OFFSET(U,$F564,0)),"")</f>
        <v>UM</v>
      </c>
    </row>
    <row r="567" spans="1:8">
      <c r="A567" s="114" t="str">
        <f ca="1">IF(OR(A566="",OFFSET(Volume,$F564,0)=""),"","VOL")</f>
        <v>VOL</v>
      </c>
      <c r="B567" s="114">
        <f ca="1">IF(($A567)="","",OFFSET(Volume,$F564,0))</f>
        <v>2.87</v>
      </c>
      <c r="D567" s="116" t="str">
        <f ca="1">IF(($C567)="","",OFFSET(Time,$F564,0))</f>
        <v/>
      </c>
    </row>
    <row r="568" spans="1:8">
      <c r="A568" s="114" t="str">
        <f ca="1">IF(AND(A564&lt;&gt;"",OFFSET(dt,$F564,0)&gt;1),"DIR","")</f>
        <v>DIR</v>
      </c>
      <c r="B568" s="114" t="str">
        <f ca="1">IF(A568="","",OFFSET(d,$F564,0))</f>
        <v>INF</v>
      </c>
    </row>
    <row r="569" spans="1:8">
      <c r="A569" s="114" t="s">
        <v>36</v>
      </c>
    </row>
    <row r="570" spans="1:8">
      <c r="A570" s="114" t="str">
        <f t="shared" ref="A570" ca="1" si="104">IF(H570&gt;2,"PHN","")</f>
        <v>PHN</v>
      </c>
      <c r="B570" s="114">
        <f ca="1">IF(H570&lt;3,"",OFFSET(phase,$F570,0))</f>
        <v>93</v>
      </c>
      <c r="E570" s="114" t="s">
        <v>37</v>
      </c>
      <c r="F570" s="114">
        <v>93</v>
      </c>
      <c r="H570" s="114">
        <f ca="1">IF(ISTEXT(OFFSET(cmd,$F570,0)),3,1+OFFSET(cmd,$F570,0))</f>
        <v>3</v>
      </c>
    </row>
    <row r="571" spans="1:8">
      <c r="A571" s="114" t="str">
        <f t="shared" ref="A571" ca="1" si="105">CHOOSE(H570,"","SETUP ADR=","FUN")</f>
        <v>FUN</v>
      </c>
      <c r="B571" s="114" t="str">
        <f ca="1">IF(H570&gt;2,OFFSET(cmd,$F570,0),"")</f>
        <v>RAT</v>
      </c>
    </row>
    <row r="572" spans="1:8">
      <c r="A572" s="114" t="str">
        <f ca="1">IF(OFFSET(T,$F570,0)&lt;phasenum,"RAT","")</f>
        <v>RAT</v>
      </c>
      <c r="B572" s="114">
        <f ca="1">IF(A572&lt;&gt;"",OFFSET(Rate,$F570,0),"")</f>
        <v>1.06</v>
      </c>
      <c r="C572" s="114" t="str">
        <f ca="1">IF(A572&lt;&gt;"",T(OFFSET(U,$F570,0)),"")</f>
        <v>UM</v>
      </c>
    </row>
    <row r="573" spans="1:8">
      <c r="A573" s="114" t="str">
        <f ca="1">IF(OR(A572="",OFFSET(Volume,$F570,0)=""),"","VOL")</f>
        <v>VOL</v>
      </c>
      <c r="B573" s="114">
        <f ca="1">IF(($A573)="","",OFFSET(Volume,$F570,0))</f>
        <v>2.9</v>
      </c>
      <c r="D573" s="116" t="str">
        <f ca="1">IF(($C573)="","",OFFSET(Time,$F570,0))</f>
        <v/>
      </c>
    </row>
    <row r="574" spans="1:8">
      <c r="A574" s="114" t="str">
        <f ca="1">IF(AND(A570&lt;&gt;"",OFFSET(dt,$F570,0)&gt;1),"DIR","")</f>
        <v>DIR</v>
      </c>
      <c r="B574" s="114" t="str">
        <f ca="1">IF(A574="","",OFFSET(d,$F570,0))</f>
        <v>INF</v>
      </c>
    </row>
    <row r="575" spans="1:8">
      <c r="A575" s="114" t="s">
        <v>36</v>
      </c>
    </row>
    <row r="576" spans="1:8">
      <c r="A576" s="114" t="str">
        <f t="shared" ref="A576" ca="1" si="106">IF(H576&gt;2,"PHN","")</f>
        <v>PHN</v>
      </c>
      <c r="B576" s="114">
        <f ca="1">IF(H576&lt;3,"",OFFSET(phase,$F576,0))</f>
        <v>94</v>
      </c>
      <c r="E576" s="114" t="s">
        <v>37</v>
      </c>
      <c r="F576" s="114">
        <v>94</v>
      </c>
      <c r="H576" s="114">
        <f ca="1">IF(ISTEXT(OFFSET(cmd,$F576,0)),3,1+OFFSET(cmd,$F576,0))</f>
        <v>3</v>
      </c>
    </row>
    <row r="577" spans="1:8">
      <c r="A577" s="114" t="str">
        <f t="shared" ref="A577" ca="1" si="107">CHOOSE(H576,"","SETUP ADR=","FUN")</f>
        <v>FUN</v>
      </c>
      <c r="B577" s="114" t="str">
        <f ca="1">IF(H576&gt;2,OFFSET(cmd,$F576,0),"")</f>
        <v>RAT</v>
      </c>
    </row>
    <row r="578" spans="1:8">
      <c r="A578" s="114" t="str">
        <f ca="1">IF(OFFSET(T,$F576,0)&lt;phasenum,"RAT","")</f>
        <v>RAT</v>
      </c>
      <c r="B578" s="114">
        <f ca="1">IF(A578&lt;&gt;"",OFFSET(Rate,$F576,0),"")</f>
        <v>1.08</v>
      </c>
      <c r="C578" s="114" t="str">
        <f ca="1">IF(A578&lt;&gt;"",T(OFFSET(U,$F576,0)),"")</f>
        <v>UM</v>
      </c>
    </row>
    <row r="579" spans="1:8">
      <c r="A579" s="114" t="str">
        <f ca="1">IF(OR(A578="",OFFSET(Volume,$F576,0)=""),"","VOL")</f>
        <v>VOL</v>
      </c>
      <c r="B579" s="114">
        <f ca="1">IF(($A579)="","",OFFSET(Volume,$F576,0))</f>
        <v>2.95</v>
      </c>
      <c r="D579" s="116" t="str">
        <f ca="1">IF(($C579)="","",OFFSET(Time,$F576,0))</f>
        <v/>
      </c>
    </row>
    <row r="580" spans="1:8">
      <c r="A580" s="114" t="str">
        <f ca="1">IF(AND(A576&lt;&gt;"",OFFSET(dt,$F576,0)&gt;1),"DIR","")</f>
        <v>DIR</v>
      </c>
      <c r="B580" s="114" t="str">
        <f ca="1">IF(A580="","",OFFSET(d,$F576,0))</f>
        <v>INF</v>
      </c>
    </row>
    <row r="581" spans="1:8">
      <c r="A581" s="114" t="s">
        <v>36</v>
      </c>
    </row>
    <row r="582" spans="1:8">
      <c r="A582" s="114" t="str">
        <f t="shared" ref="A582" ca="1" si="108">IF(H582&gt;2,"PHN","")</f>
        <v>PHN</v>
      </c>
      <c r="B582" s="114">
        <f ca="1">IF(H582&lt;3,"",OFFSET(phase,$F582,0))</f>
        <v>95</v>
      </c>
      <c r="E582" s="114" t="s">
        <v>37</v>
      </c>
      <c r="F582" s="114">
        <v>95</v>
      </c>
      <c r="H582" s="114">
        <f ca="1">IF(ISTEXT(OFFSET(cmd,$F582,0)),3,1+OFFSET(cmd,$F582,0))</f>
        <v>3</v>
      </c>
    </row>
    <row r="583" spans="1:8">
      <c r="A583" s="114" t="str">
        <f t="shared" ref="A583" ca="1" si="109">CHOOSE(H582,"","SETUP ADR=","FUN")</f>
        <v>FUN</v>
      </c>
      <c r="B583" s="114" t="str">
        <f ca="1">IF(H582&gt;2,OFFSET(cmd,$F582,0),"")</f>
        <v>RAT</v>
      </c>
    </row>
    <row r="584" spans="1:8">
      <c r="A584" s="114" t="str">
        <f ca="1">IF(OFFSET(T,$F582,0)&lt;phasenum,"RAT","")</f>
        <v>RAT</v>
      </c>
      <c r="B584" s="114">
        <f ca="1">IF(A584&lt;&gt;"",OFFSET(Rate,$F582,0),"")</f>
        <v>1.0900000000000001</v>
      </c>
      <c r="C584" s="114" t="str">
        <f ca="1">IF(A584&lt;&gt;"",T(OFFSET(U,$F582,0)),"")</f>
        <v>UM</v>
      </c>
    </row>
    <row r="585" spans="1:8">
      <c r="A585" s="114" t="str">
        <f ca="1">IF(OR(A584="",OFFSET(Volume,$F582,0)=""),"","VOL")</f>
        <v>VOL</v>
      </c>
      <c r="B585" s="114">
        <f ca="1">IF(($A585)="","",OFFSET(Volume,$F582,0))</f>
        <v>2.98</v>
      </c>
      <c r="D585" s="116" t="str">
        <f ca="1">IF(($C585)="","",OFFSET(Time,$F582,0))</f>
        <v/>
      </c>
    </row>
    <row r="586" spans="1:8">
      <c r="A586" s="114" t="str">
        <f ca="1">IF(AND(A582&lt;&gt;"",OFFSET(dt,$F582,0)&gt;1),"DIR","")</f>
        <v>DIR</v>
      </c>
      <c r="B586" s="114" t="str">
        <f ca="1">IF(A586="","",OFFSET(d,$F582,0))</f>
        <v>INF</v>
      </c>
    </row>
    <row r="587" spans="1:8">
      <c r="A587" s="114" t="s">
        <v>36</v>
      </c>
    </row>
    <row r="588" spans="1:8">
      <c r="A588" s="114" t="str">
        <f t="shared" ref="A588" ca="1" si="110">IF(H588&gt;2,"PHN","")</f>
        <v>PHN</v>
      </c>
      <c r="B588" s="114">
        <f ca="1">IF(H588&lt;3,"",OFFSET(phase,$F588,0))</f>
        <v>96</v>
      </c>
      <c r="E588" s="114" t="s">
        <v>37</v>
      </c>
      <c r="F588" s="114">
        <v>96</v>
      </c>
      <c r="H588" s="114">
        <f ca="1">IF(ISTEXT(OFFSET(cmd,$F588,0)),3,1+OFFSET(cmd,$F588,0))</f>
        <v>3</v>
      </c>
    </row>
    <row r="589" spans="1:8">
      <c r="A589" s="114" t="str">
        <f t="shared" ref="A589" ca="1" si="111">CHOOSE(H588,"","SETUP ADR=","FUN")</f>
        <v>FUN</v>
      </c>
      <c r="B589" s="114" t="str">
        <f ca="1">IF(H588&gt;2,OFFSET(cmd,$F588,0),"")</f>
        <v>RAT</v>
      </c>
    </row>
    <row r="590" spans="1:8">
      <c r="A590" s="114" t="str">
        <f ca="1">IF(OFFSET(T,$F588,0)&lt;phasenum,"RAT","")</f>
        <v>RAT</v>
      </c>
      <c r="B590" s="114">
        <f ca="1">IF(A590&lt;&gt;"",OFFSET(Rate,$F588,0),"")</f>
        <v>1.1000000000000001</v>
      </c>
      <c r="C590" s="114" t="str">
        <f ca="1">IF(A590&lt;&gt;"",T(OFFSET(U,$F588,0)),"")</f>
        <v>UM</v>
      </c>
    </row>
    <row r="591" spans="1:8">
      <c r="A591" s="114" t="str">
        <f ca="1">IF(OR(A590="",OFFSET(Volume,$F588,0)=""),"","VOL")</f>
        <v>VOL</v>
      </c>
      <c r="B591" s="114">
        <f ca="1">IF(($A591)="","",OFFSET(Volume,$F588,0))</f>
        <v>3.0100000000000002</v>
      </c>
      <c r="D591" s="116" t="str">
        <f ca="1">IF(($C591)="","",OFFSET(Time,$F588,0))</f>
        <v/>
      </c>
    </row>
    <row r="592" spans="1:8">
      <c r="A592" s="114" t="str">
        <f ca="1">IF(AND(A588&lt;&gt;"",OFFSET(dt,$F588,0)&gt;1),"DIR","")</f>
        <v>DIR</v>
      </c>
      <c r="B592" s="114" t="str">
        <f ca="1">IF(A592="","",OFFSET(d,$F588,0))</f>
        <v>INF</v>
      </c>
    </row>
    <row r="593" spans="1:8">
      <c r="A593" s="114" t="s">
        <v>36</v>
      </c>
    </row>
    <row r="594" spans="1:8">
      <c r="A594" s="114" t="str">
        <f t="shared" ref="A594" ca="1" si="112">IF(H594&gt;2,"PHN","")</f>
        <v>PHN</v>
      </c>
      <c r="B594" s="114">
        <f ca="1">IF(H594&lt;3,"",OFFSET(phase,$F594,0))</f>
        <v>97</v>
      </c>
      <c r="E594" s="114" t="s">
        <v>37</v>
      </c>
      <c r="F594" s="114">
        <v>97</v>
      </c>
      <c r="H594" s="114">
        <f ca="1">IF(ISTEXT(OFFSET(cmd,$F594,0)),3,1+OFFSET(cmd,$F594,0))</f>
        <v>3</v>
      </c>
    </row>
    <row r="595" spans="1:8">
      <c r="A595" s="114" t="str">
        <f t="shared" ref="A595" ca="1" si="113">CHOOSE(H594,"","SETUP ADR=","FUN")</f>
        <v>FUN</v>
      </c>
      <c r="B595" s="114" t="str">
        <f ca="1">IF(H594&gt;2,OFFSET(cmd,$F594,0),"")</f>
        <v>RAT</v>
      </c>
    </row>
    <row r="596" spans="1:8">
      <c r="A596" s="114" t="str">
        <f ca="1">IF(OFFSET(T,$F594,0)&lt;phasenum,"RAT","")</f>
        <v>RAT</v>
      </c>
      <c r="B596" s="114">
        <f ca="1">IF(A596&lt;&gt;"",OFFSET(Rate,$F594,0),"")</f>
        <v>1.1200000000000001</v>
      </c>
      <c r="C596" s="114" t="str">
        <f ca="1">IF(A596&lt;&gt;"",T(OFFSET(U,$F594,0)),"")</f>
        <v>UM</v>
      </c>
    </row>
    <row r="597" spans="1:8">
      <c r="A597" s="114" t="str">
        <f ca="1">IF(OR(A596="",OFFSET(Volume,$F594,0)=""),"","VOL")</f>
        <v>VOL</v>
      </c>
      <c r="B597" s="114">
        <f ca="1">IF(($A597)="","",OFFSET(Volume,$F594,0))</f>
        <v>3.06</v>
      </c>
      <c r="D597" s="116" t="str">
        <f ca="1">IF(($C597)="","",OFFSET(Time,$F594,0))</f>
        <v/>
      </c>
    </row>
    <row r="598" spans="1:8">
      <c r="A598" s="114" t="str">
        <f ca="1">IF(AND(A594&lt;&gt;"",OFFSET(dt,$F594,0)&gt;1),"DIR","")</f>
        <v>DIR</v>
      </c>
      <c r="B598" s="114" t="str">
        <f ca="1">IF(A598="","",OFFSET(d,$F594,0))</f>
        <v>INF</v>
      </c>
    </row>
    <row r="599" spans="1:8">
      <c r="A599" s="114" t="s">
        <v>36</v>
      </c>
    </row>
    <row r="600" spans="1:8">
      <c r="A600" s="114" t="str">
        <f t="shared" ref="A600" ca="1" si="114">IF(H600&gt;2,"PHN","")</f>
        <v>PHN</v>
      </c>
      <c r="B600" s="114">
        <f ca="1">IF(H600&lt;3,"",OFFSET(phase,$F600,0))</f>
        <v>98</v>
      </c>
      <c r="E600" s="114" t="s">
        <v>37</v>
      </c>
      <c r="F600" s="114">
        <v>98</v>
      </c>
      <c r="H600" s="114">
        <f ca="1">IF(ISTEXT(OFFSET(cmd,$F600,0)),3,1+OFFSET(cmd,$F600,0))</f>
        <v>3</v>
      </c>
    </row>
    <row r="601" spans="1:8">
      <c r="A601" s="114" t="str">
        <f t="shared" ref="A601" ca="1" si="115">CHOOSE(H600,"","SETUP ADR=","FUN")</f>
        <v>FUN</v>
      </c>
      <c r="B601" s="114" t="str">
        <f ca="1">IF(H600&gt;2,OFFSET(cmd,$F600,0),"")</f>
        <v>RAT</v>
      </c>
    </row>
    <row r="602" spans="1:8">
      <c r="A602" s="114" t="str">
        <f ca="1">IF(OFFSET(T,$F600,0)&lt;phasenum,"RAT","")</f>
        <v>RAT</v>
      </c>
      <c r="B602" s="114">
        <f ca="1">IF(A602&lt;&gt;"",OFFSET(Rate,$F600,0),"")</f>
        <v>1.1300000000000001</v>
      </c>
      <c r="C602" s="114" t="str">
        <f ca="1">IF(A602&lt;&gt;"",T(OFFSET(U,$F600,0)),"")</f>
        <v>UM</v>
      </c>
    </row>
    <row r="603" spans="1:8">
      <c r="A603" s="114" t="str">
        <f ca="1">IF(OR(A602="",OFFSET(Volume,$F600,0)=""),"","VOL")</f>
        <v>VOL</v>
      </c>
      <c r="B603" s="114">
        <f ca="1">IF(($A603)="","",OFFSET(Volume,$F600,0))</f>
        <v>3.09</v>
      </c>
      <c r="D603" s="116" t="str">
        <f ca="1">IF(($C603)="","",OFFSET(Time,$F600,0))</f>
        <v/>
      </c>
    </row>
    <row r="604" spans="1:8">
      <c r="A604" s="114" t="str">
        <f ca="1">IF(AND(A600&lt;&gt;"",OFFSET(dt,$F600,0)&gt;1),"DIR","")</f>
        <v>DIR</v>
      </c>
      <c r="B604" s="114" t="str">
        <f ca="1">IF(A604="","",OFFSET(d,$F600,0))</f>
        <v>INF</v>
      </c>
    </row>
    <row r="605" spans="1:8">
      <c r="A605" s="114" t="s">
        <v>36</v>
      </c>
    </row>
    <row r="606" spans="1:8">
      <c r="A606" s="114" t="str">
        <f t="shared" ref="A606" ca="1" si="116">IF(H606&gt;2,"PHN","")</f>
        <v>PHN</v>
      </c>
      <c r="B606" s="114">
        <f ca="1">IF(H606&lt;3,"",OFFSET(phase,$F606,0))</f>
        <v>99</v>
      </c>
      <c r="E606" s="114" t="s">
        <v>37</v>
      </c>
      <c r="F606" s="114">
        <v>99</v>
      </c>
      <c r="H606" s="114">
        <f ca="1">IF(ISTEXT(OFFSET(cmd,$F606,0)),3,1+OFFSET(cmd,$F606,0))</f>
        <v>3</v>
      </c>
    </row>
    <row r="607" spans="1:8">
      <c r="A607" s="114" t="str">
        <f t="shared" ref="A607" ca="1" si="117">CHOOSE(H606,"","SETUP ADR=","FUN")</f>
        <v>FUN</v>
      </c>
      <c r="B607" s="114" t="str">
        <f ca="1">IF(H606&gt;2,OFFSET(cmd,$F606,0),"")</f>
        <v>RAT</v>
      </c>
    </row>
    <row r="608" spans="1:8">
      <c r="A608" s="114" t="str">
        <f ca="1">IF(OFFSET(T,$F606,0)&lt;phasenum,"RAT","")</f>
        <v>RAT</v>
      </c>
      <c r="B608" s="114">
        <f ca="1">IF(A608&lt;&gt;"",OFFSET(Rate,$F606,0),"")</f>
        <v>1.1500000000000001</v>
      </c>
      <c r="C608" s="114" t="str">
        <f ca="1">IF(A608&lt;&gt;"",T(OFFSET(U,$F606,0)),"")</f>
        <v>UM</v>
      </c>
    </row>
    <row r="609" spans="1:8">
      <c r="A609" s="114" t="str">
        <f ca="1">IF(OR(A608="",OFFSET(Volume,$F606,0)=""),"","VOL")</f>
        <v>VOL</v>
      </c>
      <c r="B609" s="114">
        <f ca="1">IF(($A609)="","",OFFSET(Volume,$F606,0))</f>
        <v>3.14</v>
      </c>
      <c r="D609" s="116" t="str">
        <f ca="1">IF(($C609)="","",OFFSET(Time,$F606,0))</f>
        <v/>
      </c>
    </row>
    <row r="610" spans="1:8">
      <c r="A610" s="114" t="str">
        <f ca="1">IF(AND(A606&lt;&gt;"",OFFSET(dt,$F606,0)&gt;1),"DIR","")</f>
        <v>DIR</v>
      </c>
      <c r="B610" s="114" t="str">
        <f ca="1">IF(A610="","",OFFSET(d,$F606,0))</f>
        <v>INF</v>
      </c>
    </row>
    <row r="611" spans="1:8">
      <c r="A611" s="114" t="s">
        <v>36</v>
      </c>
    </row>
    <row r="612" spans="1:8">
      <c r="A612" s="114" t="str">
        <f t="shared" ref="A612" ca="1" si="118">IF(H612&gt;2,"PHN","")</f>
        <v>PHN</v>
      </c>
      <c r="B612" s="114">
        <f ca="1">IF(H612&lt;3,"",OFFSET(phase,$F612,0))</f>
        <v>100</v>
      </c>
      <c r="E612" s="114" t="s">
        <v>37</v>
      </c>
      <c r="F612" s="114">
        <v>100</v>
      </c>
      <c r="H612" s="114">
        <f ca="1">IF(ISTEXT(OFFSET(cmd,$F612,0)),3,1+OFFSET(cmd,$F612,0))</f>
        <v>3</v>
      </c>
    </row>
    <row r="613" spans="1:8">
      <c r="A613" s="114" t="str">
        <f t="shared" ref="A613" ca="1" si="119">CHOOSE(H612,"","SETUP ADR=","FUN")</f>
        <v>FUN</v>
      </c>
      <c r="B613" s="114" t="str">
        <f ca="1">IF(H612&gt;2,OFFSET(cmd,$F612,0),"")</f>
        <v>RAT</v>
      </c>
    </row>
    <row r="614" spans="1:8">
      <c r="A614" s="114" t="str">
        <f ca="1">IF(OFFSET(T,$F612,0)&lt;phasenum,"RAT","")</f>
        <v>RAT</v>
      </c>
      <c r="B614" s="114">
        <f ca="1">IF(A614&lt;&gt;"",OFFSET(Rate,$F612,0),"")</f>
        <v>1.1599999999999999</v>
      </c>
      <c r="C614" s="114" t="str">
        <f ca="1">IF(A614&lt;&gt;"",T(OFFSET(U,$F612,0)),"")</f>
        <v>UM</v>
      </c>
    </row>
    <row r="615" spans="1:8">
      <c r="A615" s="114" t="str">
        <f ca="1">IF(OR(A614="",OFFSET(Volume,$F612,0)=""),"","VOL")</f>
        <v>VOL</v>
      </c>
      <c r="B615" s="114">
        <f ca="1">IF(($A615)="","",OFFSET(Volume,$F612,0))</f>
        <v>3.17</v>
      </c>
      <c r="D615" s="116" t="str">
        <f ca="1">IF(($C615)="","",OFFSET(Time,$F612,0))</f>
        <v/>
      </c>
    </row>
    <row r="616" spans="1:8">
      <c r="A616" s="114" t="str">
        <f ca="1">IF(AND(A612&lt;&gt;"",OFFSET(dt,$F612,0)&gt;1),"DIR","")</f>
        <v>DIR</v>
      </c>
      <c r="B616" s="114" t="str">
        <f ca="1">IF(A616="","",OFFSET(d,$F612,0))</f>
        <v>INF</v>
      </c>
    </row>
    <row r="617" spans="1:8">
      <c r="A617" s="114" t="s">
        <v>36</v>
      </c>
    </row>
    <row r="618" spans="1:8">
      <c r="A618" s="114" t="str">
        <f t="shared" ref="A618" ca="1" si="120">IF(H618&gt;2,"PHN","")</f>
        <v>PHN</v>
      </c>
      <c r="B618" s="114">
        <f ca="1">IF(H618&lt;3,"",OFFSET(phase,$F618,0))</f>
        <v>101</v>
      </c>
      <c r="E618" s="114" t="s">
        <v>37</v>
      </c>
      <c r="F618" s="114">
        <v>101</v>
      </c>
      <c r="H618" s="114">
        <f ca="1">IF(ISTEXT(OFFSET(cmd,$F618,0)),3,1+OFFSET(cmd,$F618,0))</f>
        <v>3</v>
      </c>
    </row>
    <row r="619" spans="1:8">
      <c r="A619" s="114" t="str">
        <f t="shared" ref="A619" ca="1" si="121">CHOOSE(H618,"","SETUP ADR=","FUN")</f>
        <v>FUN</v>
      </c>
      <c r="B619" s="114" t="str">
        <f ca="1">IF(H618&gt;2,OFFSET(cmd,$F618,0),"")</f>
        <v>RAT</v>
      </c>
    </row>
    <row r="620" spans="1:8">
      <c r="A620" s="114" t="str">
        <f ca="1">IF(OFFSET(T,$F618,0)&lt;phasenum,"RAT","")</f>
        <v>RAT</v>
      </c>
      <c r="B620" s="114">
        <f ca="1">IF(A620&lt;&gt;"",OFFSET(Rate,$F618,0),"")</f>
        <v>1.17</v>
      </c>
      <c r="C620" s="114" t="str">
        <f ca="1">IF(A620&lt;&gt;"",T(OFFSET(U,$F618,0)),"")</f>
        <v>UM</v>
      </c>
    </row>
    <row r="621" spans="1:8">
      <c r="A621" s="114" t="str">
        <f ca="1">IF(OR(A620="",OFFSET(Volume,$F618,0)=""),"","VOL")</f>
        <v>VOL</v>
      </c>
      <c r="B621" s="114">
        <f ca="1">IF(($A621)="","",OFFSET(Volume,$F618,0))</f>
        <v>3.2</v>
      </c>
      <c r="D621" s="116" t="str">
        <f ca="1">IF(($C621)="","",OFFSET(Time,$F618,0))</f>
        <v/>
      </c>
    </row>
    <row r="622" spans="1:8">
      <c r="A622" s="114" t="str">
        <f ca="1">IF(AND(A618&lt;&gt;"",OFFSET(dt,$F618,0)&gt;1),"DIR","")</f>
        <v>DIR</v>
      </c>
      <c r="B622" s="114" t="str">
        <f ca="1">IF(A622="","",OFFSET(d,$F618,0))</f>
        <v>INF</v>
      </c>
    </row>
    <row r="623" spans="1:8">
      <c r="A623" s="114" t="s">
        <v>36</v>
      </c>
    </row>
    <row r="624" spans="1:8">
      <c r="A624" s="114" t="str">
        <f t="shared" ref="A624" ca="1" si="122">IF(H624&gt;2,"PHN","")</f>
        <v>PHN</v>
      </c>
      <c r="B624" s="114">
        <f ca="1">IF(H624&lt;3,"",OFFSET(phase,$F624,0))</f>
        <v>102</v>
      </c>
      <c r="E624" s="114" t="s">
        <v>37</v>
      </c>
      <c r="F624" s="114">
        <v>102</v>
      </c>
      <c r="H624" s="114">
        <f ca="1">IF(ISTEXT(OFFSET(cmd,$F624,0)),3,1+OFFSET(cmd,$F624,0))</f>
        <v>3</v>
      </c>
    </row>
    <row r="625" spans="1:8">
      <c r="A625" s="114" t="str">
        <f t="shared" ref="A625" ca="1" si="123">CHOOSE(H624,"","SETUP ADR=","FUN")</f>
        <v>FUN</v>
      </c>
      <c r="B625" s="114" t="str">
        <f ca="1">IF(H624&gt;2,OFFSET(cmd,$F624,0),"")</f>
        <v>RAT</v>
      </c>
    </row>
    <row r="626" spans="1:8">
      <c r="A626" s="114" t="str">
        <f ca="1">IF(OFFSET(T,$F624,0)&lt;phasenum,"RAT","")</f>
        <v>RAT</v>
      </c>
      <c r="B626" s="114">
        <f ca="1">IF(A626&lt;&gt;"",OFFSET(Rate,$F624,0),"")</f>
        <v>1.19</v>
      </c>
      <c r="C626" s="114" t="str">
        <f ca="1">IF(A626&lt;&gt;"",T(OFFSET(U,$F624,0)),"")</f>
        <v>UM</v>
      </c>
    </row>
    <row r="627" spans="1:8">
      <c r="A627" s="114" t="str">
        <f ca="1">IF(OR(A626="",OFFSET(Volume,$F624,0)=""),"","VOL")</f>
        <v>VOL</v>
      </c>
      <c r="B627" s="114">
        <f ca="1">IF(($A627)="","",OFFSET(Volume,$F624,0))</f>
        <v>3.25</v>
      </c>
      <c r="D627" s="116" t="str">
        <f ca="1">IF(($C627)="","",OFFSET(Time,$F624,0))</f>
        <v/>
      </c>
    </row>
    <row r="628" spans="1:8">
      <c r="A628" s="114" t="str">
        <f ca="1">IF(AND(A624&lt;&gt;"",OFFSET(dt,$F624,0)&gt;1),"DIR","")</f>
        <v>DIR</v>
      </c>
      <c r="B628" s="114" t="str">
        <f ca="1">IF(A628="","",OFFSET(d,$F624,0))</f>
        <v>INF</v>
      </c>
    </row>
    <row r="629" spans="1:8">
      <c r="A629" s="114" t="s">
        <v>36</v>
      </c>
    </row>
    <row r="630" spans="1:8">
      <c r="A630" s="114" t="str">
        <f t="shared" ref="A630" ca="1" si="124">IF(H630&gt;2,"PHN","")</f>
        <v>PHN</v>
      </c>
      <c r="B630" s="114">
        <f ca="1">IF(H630&lt;3,"",OFFSET(phase,$F630,0))</f>
        <v>103</v>
      </c>
      <c r="E630" s="114" t="s">
        <v>37</v>
      </c>
      <c r="F630" s="114">
        <v>103</v>
      </c>
      <c r="H630" s="114">
        <f ca="1">IF(ISTEXT(OFFSET(cmd,$F630,0)),3,1+OFFSET(cmd,$F630,0))</f>
        <v>3</v>
      </c>
    </row>
    <row r="631" spans="1:8">
      <c r="A631" s="114" t="str">
        <f t="shared" ref="A631" ca="1" si="125">CHOOSE(H630,"","SETUP ADR=","FUN")</f>
        <v>FUN</v>
      </c>
      <c r="B631" s="114" t="str">
        <f ca="1">IF(H630&gt;2,OFFSET(cmd,$F630,0),"")</f>
        <v>RAT</v>
      </c>
    </row>
    <row r="632" spans="1:8">
      <c r="A632" s="114" t="str">
        <f ca="1">IF(OFFSET(T,$F630,0)&lt;phasenum,"RAT","")</f>
        <v>RAT</v>
      </c>
      <c r="B632" s="114">
        <f ca="1">IF(A632&lt;&gt;"",OFFSET(Rate,$F630,0),"")</f>
        <v>1.2</v>
      </c>
      <c r="C632" s="114" t="str">
        <f ca="1">IF(A632&lt;&gt;"",T(OFFSET(U,$F630,0)),"")</f>
        <v>UM</v>
      </c>
    </row>
    <row r="633" spans="1:8">
      <c r="A633" s="114" t="str">
        <f ca="1">IF(OR(A632="",OFFSET(Volume,$F630,0)=""),"","VOL")</f>
        <v>VOL</v>
      </c>
      <c r="B633" s="114">
        <f ca="1">IF(($A633)="","",OFFSET(Volume,$F630,0))</f>
        <v>3.2800000000000002</v>
      </c>
      <c r="D633" s="116" t="str">
        <f ca="1">IF(($C633)="","",OFFSET(Time,$F630,0))</f>
        <v/>
      </c>
    </row>
    <row r="634" spans="1:8">
      <c r="A634" s="114" t="str">
        <f ca="1">IF(AND(A630&lt;&gt;"",OFFSET(dt,$F630,0)&gt;1),"DIR","")</f>
        <v>DIR</v>
      </c>
      <c r="B634" s="114" t="str">
        <f ca="1">IF(A634="","",OFFSET(d,$F630,0))</f>
        <v>INF</v>
      </c>
    </row>
    <row r="635" spans="1:8">
      <c r="A635" s="114" t="s">
        <v>36</v>
      </c>
    </row>
    <row r="636" spans="1:8">
      <c r="A636" s="114" t="str">
        <f t="shared" ref="A636" ca="1" si="126">IF(H636&gt;2,"PHN","")</f>
        <v>PHN</v>
      </c>
      <c r="B636" s="114">
        <f ca="1">IF(H636&lt;3,"",OFFSET(phase,$F636,0))</f>
        <v>104</v>
      </c>
      <c r="E636" s="114" t="s">
        <v>37</v>
      </c>
      <c r="F636" s="114">
        <v>104</v>
      </c>
      <c r="H636" s="114">
        <f ca="1">IF(ISTEXT(OFFSET(cmd,$F636,0)),3,1+OFFSET(cmd,$F636,0))</f>
        <v>3</v>
      </c>
    </row>
    <row r="637" spans="1:8">
      <c r="A637" s="114" t="str">
        <f t="shared" ref="A637" ca="1" si="127">CHOOSE(H636,"","SETUP ADR=","FUN")</f>
        <v>FUN</v>
      </c>
      <c r="B637" s="114" t="str">
        <f ca="1">IF(H636&gt;2,OFFSET(cmd,$F636,0),"")</f>
        <v>RAT</v>
      </c>
    </row>
    <row r="638" spans="1:8">
      <c r="A638" s="114" t="str">
        <f ca="1">IF(OFFSET(T,$F636,0)&lt;phasenum,"RAT","")</f>
        <v>RAT</v>
      </c>
      <c r="B638" s="114">
        <f ca="1">IF(A638&lt;&gt;"",OFFSET(Rate,$F636,0),"")</f>
        <v>1.21</v>
      </c>
      <c r="C638" s="114" t="str">
        <f ca="1">IF(A638&lt;&gt;"",T(OFFSET(U,$F636,0)),"")</f>
        <v>UM</v>
      </c>
    </row>
    <row r="639" spans="1:8">
      <c r="A639" s="114" t="str">
        <f ca="1">IF(OR(A638="",OFFSET(Volume,$F636,0)=""),"","VOL")</f>
        <v>VOL</v>
      </c>
      <c r="B639" s="114">
        <f ca="1">IF(($A639)="","",OFFSET(Volume,$F636,0))</f>
        <v>3.31</v>
      </c>
      <c r="D639" s="116" t="str">
        <f ca="1">IF(($C639)="","",OFFSET(Time,$F636,0))</f>
        <v/>
      </c>
    </row>
    <row r="640" spans="1:8">
      <c r="A640" s="114" t="str">
        <f ca="1">IF(AND(A636&lt;&gt;"",OFFSET(dt,$F636,0)&gt;1),"DIR","")</f>
        <v>DIR</v>
      </c>
      <c r="B640" s="114" t="str">
        <f ca="1">IF(A640="","",OFFSET(d,$F636,0))</f>
        <v>INF</v>
      </c>
    </row>
    <row r="641" spans="1:8">
      <c r="A641" s="114" t="s">
        <v>36</v>
      </c>
    </row>
    <row r="642" spans="1:8">
      <c r="A642" s="114" t="str">
        <f t="shared" ref="A642" ca="1" si="128">IF(H642&gt;2,"PHN","")</f>
        <v>PHN</v>
      </c>
      <c r="B642" s="114">
        <f ca="1">IF(H642&lt;3,"",OFFSET(phase,$F642,0))</f>
        <v>105</v>
      </c>
      <c r="E642" s="114" t="s">
        <v>37</v>
      </c>
      <c r="F642" s="114">
        <v>105</v>
      </c>
      <c r="H642" s="114">
        <f ca="1">IF(ISTEXT(OFFSET(cmd,$F642,0)),3,1+OFFSET(cmd,$F642,0))</f>
        <v>3</v>
      </c>
    </row>
    <row r="643" spans="1:8">
      <c r="A643" s="114" t="str">
        <f t="shared" ref="A643" ca="1" si="129">CHOOSE(H642,"","SETUP ADR=","FUN")</f>
        <v>FUN</v>
      </c>
      <c r="B643" s="114" t="str">
        <f ca="1">IF(H642&gt;2,OFFSET(cmd,$F642,0),"")</f>
        <v>RAT</v>
      </c>
    </row>
    <row r="644" spans="1:8">
      <c r="A644" s="114" t="str">
        <f ca="1">IF(OFFSET(T,$F642,0)&lt;phasenum,"RAT","")</f>
        <v>RAT</v>
      </c>
      <c r="B644" s="114">
        <f ca="1">IF(A644&lt;&gt;"",OFFSET(Rate,$F642,0),"")</f>
        <v>1.23</v>
      </c>
      <c r="C644" s="114" t="str">
        <f ca="1">IF(A644&lt;&gt;"",T(OFFSET(U,$F642,0)),"")</f>
        <v>UM</v>
      </c>
    </row>
    <row r="645" spans="1:8">
      <c r="A645" s="114" t="str">
        <f ca="1">IF(OR(A644="",OFFSET(Volume,$F642,0)=""),"","VOL")</f>
        <v>VOL</v>
      </c>
      <c r="B645" s="114">
        <f ca="1">IF(($A645)="","",OFFSET(Volume,$F642,0))</f>
        <v>3.36</v>
      </c>
      <c r="D645" s="116" t="str">
        <f ca="1">IF(($C645)="","",OFFSET(Time,$F642,0))</f>
        <v/>
      </c>
    </row>
    <row r="646" spans="1:8">
      <c r="A646" s="114" t="str">
        <f ca="1">IF(AND(A642&lt;&gt;"",OFFSET(dt,$F642,0)&gt;1),"DIR","")</f>
        <v>DIR</v>
      </c>
      <c r="B646" s="114" t="str">
        <f ca="1">IF(A646="","",OFFSET(d,$F642,0))</f>
        <v>INF</v>
      </c>
    </row>
    <row r="647" spans="1:8">
      <c r="A647" s="114" t="s">
        <v>36</v>
      </c>
    </row>
    <row r="648" spans="1:8">
      <c r="A648" s="114" t="str">
        <f t="shared" ref="A648" ca="1" si="130">IF(H648&gt;2,"PHN","")</f>
        <v>PHN</v>
      </c>
      <c r="B648" s="114">
        <f ca="1">IF(H648&lt;3,"",OFFSET(phase,$F648,0))</f>
        <v>106</v>
      </c>
      <c r="E648" s="114" t="s">
        <v>37</v>
      </c>
      <c r="F648" s="114">
        <v>106</v>
      </c>
      <c r="H648" s="114">
        <f ca="1">IF(ISTEXT(OFFSET(cmd,$F648,0)),3,1+OFFSET(cmd,$F648,0))</f>
        <v>3</v>
      </c>
    </row>
    <row r="649" spans="1:8">
      <c r="A649" s="114" t="str">
        <f t="shared" ref="A649" ca="1" si="131">CHOOSE(H648,"","SETUP ADR=","FUN")</f>
        <v>FUN</v>
      </c>
      <c r="B649" s="114" t="str">
        <f ca="1">IF(H648&gt;2,OFFSET(cmd,$F648,0),"")</f>
        <v>RAT</v>
      </c>
    </row>
    <row r="650" spans="1:8">
      <c r="A650" s="114" t="str">
        <f ca="1">IF(OFFSET(T,$F648,0)&lt;phasenum,"RAT","")</f>
        <v>RAT</v>
      </c>
      <c r="B650" s="114">
        <f ca="1">IF(A650&lt;&gt;"",OFFSET(Rate,$F648,0),"")</f>
        <v>1.24</v>
      </c>
      <c r="C650" s="114" t="str">
        <f ca="1">IF(A650&lt;&gt;"",T(OFFSET(U,$F648,0)),"")</f>
        <v>UM</v>
      </c>
    </row>
    <row r="651" spans="1:8">
      <c r="A651" s="114" t="str">
        <f ca="1">IF(OR(A650="",OFFSET(Volume,$F648,0)=""),"","VOL")</f>
        <v>VOL</v>
      </c>
      <c r="B651" s="114">
        <f ca="1">IF(($A651)="","",OFFSET(Volume,$F648,0))</f>
        <v>3.39</v>
      </c>
      <c r="D651" s="116" t="str">
        <f ca="1">IF(($C651)="","",OFFSET(Time,$F648,0))</f>
        <v/>
      </c>
    </row>
    <row r="652" spans="1:8">
      <c r="A652" s="114" t="str">
        <f ca="1">IF(AND(A648&lt;&gt;"",OFFSET(dt,$F648,0)&gt;1),"DIR","")</f>
        <v>DIR</v>
      </c>
      <c r="B652" s="114" t="str">
        <f ca="1">IF(A652="","",OFFSET(d,$F648,0))</f>
        <v>INF</v>
      </c>
    </row>
    <row r="653" spans="1:8">
      <c r="A653" s="114" t="s">
        <v>36</v>
      </c>
    </row>
    <row r="654" spans="1:8">
      <c r="A654" s="114" t="str">
        <f t="shared" ref="A654" ca="1" si="132">IF(H654&gt;2,"PHN","")</f>
        <v>PHN</v>
      </c>
      <c r="B654" s="114">
        <f ca="1">IF(H654&lt;3,"",OFFSET(phase,$F654,0))</f>
        <v>107</v>
      </c>
      <c r="E654" s="114" t="s">
        <v>37</v>
      </c>
      <c r="F654" s="114">
        <v>107</v>
      </c>
      <c r="H654" s="114">
        <f ca="1">IF(ISTEXT(OFFSET(cmd,$F654,0)),3,1+OFFSET(cmd,$F654,0))</f>
        <v>3</v>
      </c>
    </row>
    <row r="655" spans="1:8">
      <c r="A655" s="114" t="str">
        <f t="shared" ref="A655" ca="1" si="133">CHOOSE(H654,"","SETUP ADR=","FUN")</f>
        <v>FUN</v>
      </c>
      <c r="B655" s="114" t="str">
        <f ca="1">IF(H654&gt;2,OFFSET(cmd,$F654,0),"")</f>
        <v>RAT</v>
      </c>
    </row>
    <row r="656" spans="1:8">
      <c r="A656" s="114" t="str">
        <f ca="1">IF(OFFSET(T,$F654,0)&lt;phasenum,"RAT","")</f>
        <v>RAT</v>
      </c>
      <c r="B656" s="114">
        <f ca="1">IF(A656&lt;&gt;"",OFFSET(Rate,$F654,0),"")</f>
        <v>1.26</v>
      </c>
      <c r="C656" s="114" t="str">
        <f ca="1">IF(A656&lt;&gt;"",T(OFFSET(U,$F654,0)),"")</f>
        <v>UM</v>
      </c>
    </row>
    <row r="657" spans="1:8">
      <c r="A657" s="114" t="str">
        <f ca="1">IF(OR(A656="",OFFSET(Volume,$F654,0)=""),"","VOL")</f>
        <v>VOL</v>
      </c>
      <c r="B657" s="114">
        <f ca="1">IF(($A657)="","",OFFSET(Volume,$F654,0))</f>
        <v>3.44</v>
      </c>
      <c r="D657" s="116" t="str">
        <f ca="1">IF(($C657)="","",OFFSET(Time,$F654,0))</f>
        <v/>
      </c>
    </row>
    <row r="658" spans="1:8">
      <c r="A658" s="114" t="str">
        <f ca="1">IF(AND(A654&lt;&gt;"",OFFSET(dt,$F654,0)&gt;1),"DIR","")</f>
        <v>DIR</v>
      </c>
      <c r="B658" s="114" t="str">
        <f ca="1">IF(A658="","",OFFSET(d,$F654,0))</f>
        <v>INF</v>
      </c>
    </row>
    <row r="659" spans="1:8">
      <c r="A659" s="114" t="s">
        <v>36</v>
      </c>
    </row>
    <row r="660" spans="1:8">
      <c r="A660" s="114" t="str">
        <f t="shared" ref="A660" ca="1" si="134">IF(H660&gt;2,"PHN","")</f>
        <v>PHN</v>
      </c>
      <c r="B660" s="114">
        <f ca="1">IF(H660&lt;3,"",OFFSET(phase,$F660,0))</f>
        <v>108</v>
      </c>
      <c r="E660" s="114" t="s">
        <v>37</v>
      </c>
      <c r="F660" s="114">
        <v>108</v>
      </c>
      <c r="H660" s="114">
        <f ca="1">IF(ISTEXT(OFFSET(cmd,$F660,0)),3,1+OFFSET(cmd,$F660,0))</f>
        <v>3</v>
      </c>
    </row>
    <row r="661" spans="1:8">
      <c r="A661" s="114" t="str">
        <f t="shared" ref="A661" ca="1" si="135">CHOOSE(H660,"","SETUP ADR=","FUN")</f>
        <v>FUN</v>
      </c>
      <c r="B661" s="114" t="str">
        <f ca="1">IF(H660&gt;2,OFFSET(cmd,$F660,0),"")</f>
        <v>RAT</v>
      </c>
    </row>
    <row r="662" spans="1:8">
      <c r="A662" s="114" t="str">
        <f ca="1">IF(OFFSET(T,$F660,0)&lt;phasenum,"RAT","")</f>
        <v>RAT</v>
      </c>
      <c r="B662" s="114">
        <f ca="1">IF(A662&lt;&gt;"",OFFSET(Rate,$F660,0),"")</f>
        <v>1.27</v>
      </c>
      <c r="C662" s="114" t="str">
        <f ca="1">IF(A662&lt;&gt;"",T(OFFSET(U,$F660,0)),"")</f>
        <v>UM</v>
      </c>
    </row>
    <row r="663" spans="1:8">
      <c r="A663" s="114" t="str">
        <f ca="1">IF(OR(A662="",OFFSET(Volume,$F660,0)=""),"","VOL")</f>
        <v>VOL</v>
      </c>
      <c r="B663" s="114">
        <f ca="1">IF(($A663)="","",OFFSET(Volume,$F660,0))</f>
        <v>3.47</v>
      </c>
      <c r="D663" s="116" t="str">
        <f ca="1">IF(($C663)="","",OFFSET(Time,$F660,0))</f>
        <v/>
      </c>
    </row>
    <row r="664" spans="1:8">
      <c r="A664" s="114" t="str">
        <f ca="1">IF(AND(A660&lt;&gt;"",OFFSET(dt,$F660,0)&gt;1),"DIR","")</f>
        <v>DIR</v>
      </c>
      <c r="B664" s="114" t="str">
        <f ca="1">IF(A664="","",OFFSET(d,$F660,0))</f>
        <v>INF</v>
      </c>
    </row>
    <row r="665" spans="1:8">
      <c r="A665" s="114" t="s">
        <v>36</v>
      </c>
    </row>
    <row r="666" spans="1:8">
      <c r="A666" s="114" t="str">
        <f t="shared" ref="A666" ca="1" si="136">IF(H666&gt;2,"PHN","")</f>
        <v>PHN</v>
      </c>
      <c r="B666" s="114">
        <f ca="1">IF(H666&lt;3,"",OFFSET(phase,$F666,0))</f>
        <v>109</v>
      </c>
      <c r="E666" s="114" t="s">
        <v>37</v>
      </c>
      <c r="F666" s="114">
        <v>109</v>
      </c>
      <c r="H666" s="114">
        <f ca="1">IF(ISTEXT(OFFSET(cmd,$F666,0)),3,1+OFFSET(cmd,$F666,0))</f>
        <v>3</v>
      </c>
    </row>
    <row r="667" spans="1:8">
      <c r="A667" s="114" t="str">
        <f t="shared" ref="A667" ca="1" si="137">CHOOSE(H666,"","SETUP ADR=","FUN")</f>
        <v>FUN</v>
      </c>
      <c r="B667" s="114" t="str">
        <f ca="1">IF(H666&gt;2,OFFSET(cmd,$F666,0),"")</f>
        <v>RAT</v>
      </c>
    </row>
    <row r="668" spans="1:8">
      <c r="A668" s="114" t="str">
        <f ca="1">IF(OFFSET(T,$F666,0)&lt;phasenum,"RAT","")</f>
        <v>RAT</v>
      </c>
      <c r="B668" s="114">
        <f ca="1">IF(A668&lt;&gt;"",OFFSET(Rate,$F666,0),"")</f>
        <v>1.29</v>
      </c>
      <c r="C668" s="114" t="str">
        <f ca="1">IF(A668&lt;&gt;"",T(OFFSET(U,$F666,0)),"")</f>
        <v>UM</v>
      </c>
    </row>
    <row r="669" spans="1:8">
      <c r="A669" s="114" t="str">
        <f ca="1">IF(OR(A668="",OFFSET(Volume,$F666,0)=""),"","VOL")</f>
        <v>VOL</v>
      </c>
      <c r="B669" s="114">
        <f ca="1">IF(($A669)="","",OFFSET(Volume,$F666,0))</f>
        <v>3.5300000000000002</v>
      </c>
      <c r="D669" s="116" t="str">
        <f ca="1">IF(($C669)="","",OFFSET(Time,$F666,0))</f>
        <v/>
      </c>
    </row>
    <row r="670" spans="1:8">
      <c r="A670" s="114" t="str">
        <f ca="1">IF(AND(A666&lt;&gt;"",OFFSET(dt,$F666,0)&gt;1),"DIR","")</f>
        <v>DIR</v>
      </c>
      <c r="B670" s="114" t="str">
        <f ca="1">IF(A670="","",OFFSET(d,$F666,0))</f>
        <v>INF</v>
      </c>
    </row>
    <row r="671" spans="1:8">
      <c r="A671" s="114" t="s">
        <v>36</v>
      </c>
    </row>
    <row r="672" spans="1:8">
      <c r="A672" s="114" t="str">
        <f t="shared" ref="A672" ca="1" si="138">IF(H672&gt;2,"PHN","")</f>
        <v>PHN</v>
      </c>
      <c r="B672" s="114">
        <f ca="1">IF(H672&lt;3,"",OFFSET(phase,$F672,0))</f>
        <v>110</v>
      </c>
      <c r="E672" s="114" t="s">
        <v>37</v>
      </c>
      <c r="F672" s="114">
        <v>110</v>
      </c>
      <c r="H672" s="114">
        <f ca="1">IF(ISTEXT(OFFSET(cmd,$F672,0)),3,1+OFFSET(cmd,$F672,0))</f>
        <v>3</v>
      </c>
    </row>
    <row r="673" spans="1:8">
      <c r="A673" s="114" t="str">
        <f t="shared" ref="A673" ca="1" si="139">CHOOSE(H672,"","SETUP ADR=","FUN")</f>
        <v>FUN</v>
      </c>
      <c r="B673" s="114" t="str">
        <f ca="1">IF(H672&gt;2,OFFSET(cmd,$F672,0),"")</f>
        <v>RAT</v>
      </c>
    </row>
    <row r="674" spans="1:8">
      <c r="A674" s="114" t="str">
        <f ca="1">IF(OFFSET(T,$F672,0)&lt;phasenum,"RAT","")</f>
        <v>RAT</v>
      </c>
      <c r="B674" s="114">
        <f ca="1">IF(A674&lt;&gt;"",OFFSET(Rate,$F672,0),"")</f>
        <v>1.3</v>
      </c>
      <c r="C674" s="114" t="str">
        <f ca="1">IF(A674&lt;&gt;"",T(OFFSET(U,$F672,0)),"")</f>
        <v>UM</v>
      </c>
    </row>
    <row r="675" spans="1:8">
      <c r="A675" s="114" t="str">
        <f ca="1">IF(OR(A674="",OFFSET(Volume,$F672,0)=""),"","VOL")</f>
        <v>VOL</v>
      </c>
      <c r="B675" s="114">
        <f ca="1">IF(($A675)="","",OFFSET(Volume,$F672,0))</f>
        <v>3.5500000000000003</v>
      </c>
      <c r="D675" s="116" t="str">
        <f ca="1">IF(($C675)="","",OFFSET(Time,$F672,0))</f>
        <v/>
      </c>
    </row>
    <row r="676" spans="1:8">
      <c r="A676" s="114" t="str">
        <f ca="1">IF(AND(A672&lt;&gt;"",OFFSET(dt,$F672,0)&gt;1),"DIR","")</f>
        <v>DIR</v>
      </c>
      <c r="B676" s="114" t="str">
        <f ca="1">IF(A676="","",OFFSET(d,$F672,0))</f>
        <v>INF</v>
      </c>
    </row>
    <row r="677" spans="1:8">
      <c r="A677" s="114" t="s">
        <v>36</v>
      </c>
    </row>
    <row r="678" spans="1:8">
      <c r="A678" s="114" t="str">
        <f t="shared" ref="A678" ca="1" si="140">IF(H678&gt;2,"PHN","")</f>
        <v>PHN</v>
      </c>
      <c r="B678" s="114">
        <f ca="1">IF(H678&lt;3,"",OFFSET(phase,$F678,0))</f>
        <v>111</v>
      </c>
      <c r="E678" s="114" t="s">
        <v>37</v>
      </c>
      <c r="F678" s="114">
        <v>111</v>
      </c>
      <c r="H678" s="114">
        <f ca="1">IF(ISTEXT(OFFSET(cmd,$F678,0)),3,1+OFFSET(cmd,$F678,0))</f>
        <v>3</v>
      </c>
    </row>
    <row r="679" spans="1:8">
      <c r="A679" s="114" t="str">
        <f t="shared" ref="A679" ca="1" si="141">CHOOSE(H678,"","SETUP ADR=","FUN")</f>
        <v>FUN</v>
      </c>
      <c r="B679" s="114" t="str">
        <f ca="1">IF(H678&gt;2,OFFSET(cmd,$F678,0),"")</f>
        <v>RAT</v>
      </c>
    </row>
    <row r="680" spans="1:8">
      <c r="A680" s="114" t="str">
        <f ca="1">IF(OFFSET(T,$F678,0)&lt;phasenum,"RAT","")</f>
        <v>RAT</v>
      </c>
      <c r="B680" s="114">
        <f ca="1">IF(A680&lt;&gt;"",OFFSET(Rate,$F678,0),"")</f>
        <v>1.32</v>
      </c>
      <c r="C680" s="114" t="str">
        <f ca="1">IF(A680&lt;&gt;"",T(OFFSET(U,$F678,0)),"")</f>
        <v>UM</v>
      </c>
    </row>
    <row r="681" spans="1:8">
      <c r="A681" s="114" t="str">
        <f ca="1">IF(OR(A680="",OFFSET(Volume,$F678,0)=""),"","VOL")</f>
        <v>VOL</v>
      </c>
      <c r="B681" s="114">
        <f ca="1">IF(($A681)="","",OFFSET(Volume,$F678,0))</f>
        <v>3.61</v>
      </c>
      <c r="D681" s="116" t="str">
        <f ca="1">IF(($C681)="","",OFFSET(Time,$F678,0))</f>
        <v/>
      </c>
    </row>
    <row r="682" spans="1:8">
      <c r="A682" s="114" t="str">
        <f ca="1">IF(AND(A678&lt;&gt;"",OFFSET(dt,$F678,0)&gt;1),"DIR","")</f>
        <v>DIR</v>
      </c>
      <c r="B682" s="114" t="str">
        <f ca="1">IF(A682="","",OFFSET(d,$F678,0))</f>
        <v>INF</v>
      </c>
    </row>
    <row r="683" spans="1:8">
      <c r="A683" s="114" t="s">
        <v>36</v>
      </c>
    </row>
    <row r="684" spans="1:8">
      <c r="A684" s="114" t="str">
        <f t="shared" ref="A684" ca="1" si="142">IF(H684&gt;2,"PHN","")</f>
        <v>PHN</v>
      </c>
      <c r="B684" s="114">
        <f ca="1">IF(H684&lt;3,"",OFFSET(phase,$F684,0))</f>
        <v>112</v>
      </c>
      <c r="E684" s="114" t="s">
        <v>37</v>
      </c>
      <c r="F684" s="114">
        <v>112</v>
      </c>
      <c r="H684" s="114">
        <f ca="1">IF(ISTEXT(OFFSET(cmd,$F684,0)),3,1+OFFSET(cmd,$F684,0))</f>
        <v>3</v>
      </c>
    </row>
    <row r="685" spans="1:8">
      <c r="A685" s="114" t="str">
        <f t="shared" ref="A685" ca="1" si="143">CHOOSE(H684,"","SETUP ADR=","FUN")</f>
        <v>FUN</v>
      </c>
      <c r="B685" s="114" t="str">
        <f ca="1">IF(H684&gt;2,OFFSET(cmd,$F684,0),"")</f>
        <v>RAT</v>
      </c>
    </row>
    <row r="686" spans="1:8">
      <c r="A686" s="114" t="str">
        <f ca="1">IF(OFFSET(T,$F684,0)&lt;phasenum,"RAT","")</f>
        <v>RAT</v>
      </c>
      <c r="B686" s="114">
        <f ca="1">IF(A686&lt;&gt;"",OFFSET(Rate,$F684,0),"")</f>
        <v>1.33</v>
      </c>
      <c r="C686" s="114" t="str">
        <f ca="1">IF(A686&lt;&gt;"",T(OFFSET(U,$F684,0)),"")</f>
        <v>UM</v>
      </c>
    </row>
    <row r="687" spans="1:8">
      <c r="A687" s="114" t="str">
        <f ca="1">IF(OR(A686="",OFFSET(Volume,$F684,0)=""),"","VOL")</f>
        <v>VOL</v>
      </c>
      <c r="B687" s="114">
        <f ca="1">IF(($A687)="","",OFFSET(Volume,$F684,0))</f>
        <v>3.64</v>
      </c>
      <c r="D687" s="116" t="str">
        <f ca="1">IF(($C687)="","",OFFSET(Time,$F684,0))</f>
        <v/>
      </c>
    </row>
    <row r="688" spans="1:8">
      <c r="A688" s="114" t="str">
        <f ca="1">IF(AND(A684&lt;&gt;"",OFFSET(dt,$F684,0)&gt;1),"DIR","")</f>
        <v>DIR</v>
      </c>
      <c r="B688" s="114" t="str">
        <f ca="1">IF(A688="","",OFFSET(d,$F684,0))</f>
        <v>INF</v>
      </c>
    </row>
    <row r="689" spans="1:8">
      <c r="A689" s="114" t="s">
        <v>36</v>
      </c>
    </row>
    <row r="690" spans="1:8">
      <c r="A690" s="114" t="str">
        <f t="shared" ref="A690" ca="1" si="144">IF(H690&gt;2,"PHN","")</f>
        <v>PHN</v>
      </c>
      <c r="B690" s="114">
        <f ca="1">IF(H690&lt;3,"",OFFSET(phase,$F690,0))</f>
        <v>113</v>
      </c>
      <c r="E690" s="114" t="s">
        <v>37</v>
      </c>
      <c r="F690" s="114">
        <v>113</v>
      </c>
      <c r="H690" s="114">
        <f ca="1">IF(ISTEXT(OFFSET(cmd,$F690,0)),3,1+OFFSET(cmd,$F690,0))</f>
        <v>3</v>
      </c>
    </row>
    <row r="691" spans="1:8">
      <c r="A691" s="114" t="str">
        <f t="shared" ref="A691" ca="1" si="145">CHOOSE(H690,"","SETUP ADR=","FUN")</f>
        <v>FUN</v>
      </c>
      <c r="B691" s="114" t="str">
        <f ca="1">IF(H690&gt;2,OFFSET(cmd,$F690,0),"")</f>
        <v>RAT</v>
      </c>
    </row>
    <row r="692" spans="1:8">
      <c r="A692" s="114" t="str">
        <f ca="1">IF(OFFSET(T,$F690,0)&lt;phasenum,"RAT","")</f>
        <v>RAT</v>
      </c>
      <c r="B692" s="114">
        <f ca="1">IF(A692&lt;&gt;"",OFFSET(Rate,$F690,0),"")</f>
        <v>1.35</v>
      </c>
      <c r="C692" s="114" t="str">
        <f ca="1">IF(A692&lt;&gt;"",T(OFFSET(U,$F690,0)),"")</f>
        <v>UM</v>
      </c>
    </row>
    <row r="693" spans="1:8">
      <c r="A693" s="114" t="str">
        <f ca="1">IF(OR(A692="",OFFSET(Volume,$F690,0)=""),"","VOL")</f>
        <v>VOL</v>
      </c>
      <c r="B693" s="114">
        <f ca="1">IF(($A693)="","",OFFSET(Volume,$F690,0))</f>
        <v>3.69</v>
      </c>
      <c r="D693" s="116" t="str">
        <f ca="1">IF(($C693)="","",OFFSET(Time,$F690,0))</f>
        <v/>
      </c>
    </row>
    <row r="694" spans="1:8">
      <c r="A694" s="114" t="str">
        <f ca="1">IF(AND(A690&lt;&gt;"",OFFSET(dt,$F690,0)&gt;1),"DIR","")</f>
        <v>DIR</v>
      </c>
      <c r="B694" s="114" t="str">
        <f ca="1">IF(A694="","",OFFSET(d,$F690,0))</f>
        <v>INF</v>
      </c>
    </row>
    <row r="695" spans="1:8">
      <c r="A695" s="114" t="s">
        <v>36</v>
      </c>
    </row>
    <row r="696" spans="1:8">
      <c r="A696" s="114" t="str">
        <f t="shared" ref="A696" ca="1" si="146">IF(H696&gt;2,"PHN","")</f>
        <v>PHN</v>
      </c>
      <c r="B696" s="114">
        <f ca="1">IF(H696&lt;3,"",OFFSET(phase,$F696,0))</f>
        <v>114</v>
      </c>
      <c r="E696" s="114" t="s">
        <v>37</v>
      </c>
      <c r="F696" s="114">
        <v>114</v>
      </c>
      <c r="H696" s="114">
        <f ca="1">IF(ISTEXT(OFFSET(cmd,$F696,0)),3,1+OFFSET(cmd,$F696,0))</f>
        <v>3</v>
      </c>
    </row>
    <row r="697" spans="1:8">
      <c r="A697" s="114" t="str">
        <f t="shared" ref="A697" ca="1" si="147">CHOOSE(H696,"","SETUP ADR=","FUN")</f>
        <v>FUN</v>
      </c>
      <c r="B697" s="114" t="str">
        <f ca="1">IF(H696&gt;2,OFFSET(cmd,$F696,0),"")</f>
        <v>RAT</v>
      </c>
    </row>
    <row r="698" spans="1:8">
      <c r="A698" s="114" t="str">
        <f ca="1">IF(OFFSET(T,$F696,0)&lt;phasenum,"RAT","")</f>
        <v>RAT</v>
      </c>
      <c r="B698" s="114">
        <f ca="1">IF(A698&lt;&gt;"",OFFSET(Rate,$F696,0),"")</f>
        <v>1.36</v>
      </c>
      <c r="C698" s="114" t="str">
        <f ca="1">IF(A698&lt;&gt;"",T(OFFSET(U,$F696,0)),"")</f>
        <v>UM</v>
      </c>
    </row>
    <row r="699" spans="1:8">
      <c r="A699" s="114" t="str">
        <f ca="1">IF(OR(A698="",OFFSET(Volume,$F696,0)=""),"","VOL")</f>
        <v>VOL</v>
      </c>
      <c r="B699" s="114">
        <f ca="1">IF(($A699)="","",OFFSET(Volume,$F696,0))</f>
        <v>3.72</v>
      </c>
      <c r="D699" s="116" t="str">
        <f ca="1">IF(($C699)="","",OFFSET(Time,$F696,0))</f>
        <v/>
      </c>
    </row>
    <row r="700" spans="1:8">
      <c r="A700" s="114" t="str">
        <f ca="1">IF(AND(A696&lt;&gt;"",OFFSET(dt,$F696,0)&gt;1),"DIR","")</f>
        <v>DIR</v>
      </c>
      <c r="B700" s="114" t="str">
        <f ca="1">IF(A700="","",OFFSET(d,$F696,0))</f>
        <v>INF</v>
      </c>
    </row>
    <row r="701" spans="1:8">
      <c r="A701" s="114" t="s">
        <v>36</v>
      </c>
    </row>
    <row r="702" spans="1:8">
      <c r="A702" s="114" t="str">
        <f t="shared" ref="A702" ca="1" si="148">IF(H702&gt;2,"PHN","")</f>
        <v>PHN</v>
      </c>
      <c r="B702" s="114">
        <f ca="1">IF(H702&lt;3,"",OFFSET(phase,$F702,0))</f>
        <v>115</v>
      </c>
      <c r="E702" s="114" t="s">
        <v>37</v>
      </c>
      <c r="F702" s="114">
        <v>115</v>
      </c>
      <c r="H702" s="114">
        <f ca="1">IF(ISTEXT(OFFSET(cmd,$F702,0)),3,1+OFFSET(cmd,$F702,0))</f>
        <v>3</v>
      </c>
    </row>
    <row r="703" spans="1:8">
      <c r="A703" s="114" t="str">
        <f t="shared" ref="A703" ca="1" si="149">CHOOSE(H702,"","SETUP ADR=","FUN")</f>
        <v>FUN</v>
      </c>
      <c r="B703" s="114" t="str">
        <f ca="1">IF(H702&gt;2,OFFSET(cmd,$F702,0),"")</f>
        <v>RAT</v>
      </c>
    </row>
    <row r="704" spans="1:8">
      <c r="A704" s="114" t="str">
        <f ca="1">IF(OFFSET(T,$F702,0)&lt;phasenum,"RAT","")</f>
        <v>RAT</v>
      </c>
      <c r="B704" s="114">
        <f ca="1">IF(A704&lt;&gt;"",OFFSET(Rate,$F702,0),"")</f>
        <v>1.3800000000000001</v>
      </c>
      <c r="C704" s="114" t="str">
        <f ca="1">IF(A704&lt;&gt;"",T(OFFSET(U,$F702,0)),"")</f>
        <v>UM</v>
      </c>
    </row>
    <row r="705" spans="1:8">
      <c r="A705" s="114" t="str">
        <f ca="1">IF(OR(A704="",OFFSET(Volume,$F702,0)=""),"","VOL")</f>
        <v>VOL</v>
      </c>
      <c r="B705" s="114">
        <f ca="1">IF(($A705)="","",OFFSET(Volume,$F702,0))</f>
        <v>3.77</v>
      </c>
      <c r="D705" s="116" t="str">
        <f ca="1">IF(($C705)="","",OFFSET(Time,$F702,0))</f>
        <v/>
      </c>
    </row>
    <row r="706" spans="1:8">
      <c r="A706" s="114" t="str">
        <f ca="1">IF(AND(A702&lt;&gt;"",OFFSET(dt,$F702,0)&gt;1),"DIR","")</f>
        <v>DIR</v>
      </c>
      <c r="B706" s="114" t="str">
        <f ca="1">IF(A706="","",OFFSET(d,$F702,0))</f>
        <v>INF</v>
      </c>
    </row>
    <row r="707" spans="1:8">
      <c r="A707" s="114" t="s">
        <v>36</v>
      </c>
    </row>
    <row r="708" spans="1:8">
      <c r="A708" s="114" t="str">
        <f t="shared" ref="A708" ca="1" si="150">IF(H708&gt;2,"PHN","")</f>
        <v>PHN</v>
      </c>
      <c r="B708" s="114">
        <f ca="1">IF(H708&lt;3,"",OFFSET(phase,$F708,0))</f>
        <v>116</v>
      </c>
      <c r="E708" s="114" t="s">
        <v>37</v>
      </c>
      <c r="F708" s="114">
        <v>116</v>
      </c>
      <c r="H708" s="114">
        <f ca="1">IF(ISTEXT(OFFSET(cmd,$F708,0)),3,1+OFFSET(cmd,$F708,0))</f>
        <v>3</v>
      </c>
    </row>
    <row r="709" spans="1:8">
      <c r="A709" s="114" t="str">
        <f t="shared" ref="A709" ca="1" si="151">CHOOSE(H708,"","SETUP ADR=","FUN")</f>
        <v>FUN</v>
      </c>
      <c r="B709" s="114" t="str">
        <f ca="1">IF(H708&gt;2,OFFSET(cmd,$F708,0),"")</f>
        <v>RAT</v>
      </c>
    </row>
    <row r="710" spans="1:8">
      <c r="A710" s="114" t="str">
        <f ca="1">IF(OFFSET(T,$F708,0)&lt;phasenum,"RAT","")</f>
        <v>RAT</v>
      </c>
      <c r="B710" s="114">
        <f ca="1">IF(A710&lt;&gt;"",OFFSET(Rate,$F708,0),"")</f>
        <v>1.3900000000000001</v>
      </c>
      <c r="C710" s="114" t="str">
        <f ca="1">IF(A710&lt;&gt;"",T(OFFSET(U,$F708,0)),"")</f>
        <v>UM</v>
      </c>
    </row>
    <row r="711" spans="1:8">
      <c r="A711" s="114" t="str">
        <f ca="1">IF(OR(A710="",OFFSET(Volume,$F708,0)=""),"","VOL")</f>
        <v>VOL</v>
      </c>
      <c r="B711" s="114">
        <f ca="1">IF(($A711)="","",OFFSET(Volume,$F708,0))</f>
        <v>3.8000000000000003</v>
      </c>
      <c r="D711" s="116" t="str">
        <f ca="1">IF(($C711)="","",OFFSET(Time,$F708,0))</f>
        <v/>
      </c>
    </row>
    <row r="712" spans="1:8">
      <c r="A712" s="114" t="str">
        <f ca="1">IF(AND(A708&lt;&gt;"",OFFSET(dt,$F708,0)&gt;1),"DIR","")</f>
        <v>DIR</v>
      </c>
      <c r="B712" s="114" t="str">
        <f ca="1">IF(A712="","",OFFSET(d,$F708,0))</f>
        <v>INF</v>
      </c>
    </row>
    <row r="713" spans="1:8">
      <c r="A713" s="114" t="s">
        <v>36</v>
      </c>
    </row>
    <row r="714" spans="1:8">
      <c r="A714" s="114" t="str">
        <f t="shared" ref="A714" ca="1" si="152">IF(H714&gt;2,"PHN","")</f>
        <v>PHN</v>
      </c>
      <c r="B714" s="114">
        <f ca="1">IF(H714&lt;3,"",OFFSET(phase,$F714,0))</f>
        <v>117</v>
      </c>
      <c r="E714" s="114" t="s">
        <v>37</v>
      </c>
      <c r="F714" s="114">
        <v>117</v>
      </c>
      <c r="H714" s="114">
        <f ca="1">IF(ISTEXT(OFFSET(cmd,$F714,0)),3,1+OFFSET(cmd,$F714,0))</f>
        <v>3</v>
      </c>
    </row>
    <row r="715" spans="1:8">
      <c r="A715" s="114" t="str">
        <f t="shared" ref="A715" ca="1" si="153">CHOOSE(H714,"","SETUP ADR=","FUN")</f>
        <v>FUN</v>
      </c>
      <c r="B715" s="114" t="str">
        <f ca="1">IF(H714&gt;2,OFFSET(cmd,$F714,0),"")</f>
        <v>RAT</v>
      </c>
    </row>
    <row r="716" spans="1:8">
      <c r="A716" s="114" t="str">
        <f ca="1">IF(OFFSET(T,$F714,0)&lt;phasenum,"RAT","")</f>
        <v>RAT</v>
      </c>
      <c r="B716" s="114">
        <f ca="1">IF(A716&lt;&gt;"",OFFSET(Rate,$F714,0),"")</f>
        <v>1.41</v>
      </c>
      <c r="C716" s="114" t="str">
        <f ca="1">IF(A716&lt;&gt;"",T(OFFSET(U,$F714,0)),"")</f>
        <v>UM</v>
      </c>
    </row>
    <row r="717" spans="1:8">
      <c r="A717" s="114" t="str">
        <f ca="1">IF(OR(A716="",OFFSET(Volume,$F714,0)=""),"","VOL")</f>
        <v>VOL</v>
      </c>
      <c r="B717" s="114">
        <f ca="1">IF(($A717)="","",OFFSET(Volume,$F714,0))</f>
        <v>3.85</v>
      </c>
      <c r="D717" s="116" t="str">
        <f ca="1">IF(($C717)="","",OFFSET(Time,$F714,0))</f>
        <v/>
      </c>
    </row>
    <row r="718" spans="1:8">
      <c r="A718" s="114" t="str">
        <f ca="1">IF(AND(A714&lt;&gt;"",OFFSET(dt,$F714,0)&gt;1),"DIR","")</f>
        <v>DIR</v>
      </c>
      <c r="B718" s="114" t="str">
        <f ca="1">IF(A718="","",OFFSET(d,$F714,0))</f>
        <v>INF</v>
      </c>
    </row>
    <row r="719" spans="1:8">
      <c r="A719" s="114" t="s">
        <v>36</v>
      </c>
    </row>
    <row r="720" spans="1:8">
      <c r="A720" s="114" t="str">
        <f t="shared" ref="A720" ca="1" si="154">IF(H720&gt;2,"PHN","")</f>
        <v>PHN</v>
      </c>
      <c r="B720" s="114">
        <f ca="1">IF(H720&lt;3,"",OFFSET(phase,$F720,0))</f>
        <v>118</v>
      </c>
      <c r="E720" s="114" t="s">
        <v>37</v>
      </c>
      <c r="F720" s="114">
        <v>118</v>
      </c>
      <c r="H720" s="114">
        <f ca="1">IF(ISTEXT(OFFSET(cmd,$F720,0)),3,1+OFFSET(cmd,$F720,0))</f>
        <v>3</v>
      </c>
    </row>
    <row r="721" spans="1:8">
      <c r="A721" s="114" t="str">
        <f t="shared" ref="A721" ca="1" si="155">CHOOSE(H720,"","SETUP ADR=","FUN")</f>
        <v>FUN</v>
      </c>
      <c r="B721" s="114" t="str">
        <f ca="1">IF(H720&gt;2,OFFSET(cmd,$F720,0),"")</f>
        <v>RAT</v>
      </c>
    </row>
    <row r="722" spans="1:8">
      <c r="A722" s="114" t="str">
        <f ca="1">IF(OFFSET(T,$F720,0)&lt;phasenum,"RAT","")</f>
        <v>RAT</v>
      </c>
      <c r="B722" s="114">
        <f ca="1">IF(A722&lt;&gt;"",OFFSET(Rate,$F720,0),"")</f>
        <v>1.42</v>
      </c>
      <c r="C722" s="114" t="str">
        <f ca="1">IF(A722&lt;&gt;"",T(OFFSET(U,$F720,0)),"")</f>
        <v>UM</v>
      </c>
    </row>
    <row r="723" spans="1:8">
      <c r="A723" s="114" t="str">
        <f ca="1">IF(OR(A722="",OFFSET(Volume,$F720,0)=""),"","VOL")</f>
        <v>VOL</v>
      </c>
      <c r="B723" s="114">
        <f ca="1">IF(($A723)="","",OFFSET(Volume,$F720,0))</f>
        <v>3.88</v>
      </c>
      <c r="D723" s="116" t="str">
        <f ca="1">IF(($C723)="","",OFFSET(Time,$F720,0))</f>
        <v/>
      </c>
    </row>
    <row r="724" spans="1:8">
      <c r="A724" s="114" t="str">
        <f ca="1">IF(AND(A720&lt;&gt;"",OFFSET(dt,$F720,0)&gt;1),"DIR","")</f>
        <v>DIR</v>
      </c>
      <c r="B724" s="114" t="str">
        <f ca="1">IF(A724="","",OFFSET(d,$F720,0))</f>
        <v>INF</v>
      </c>
    </row>
    <row r="725" spans="1:8">
      <c r="A725" s="114" t="s">
        <v>36</v>
      </c>
    </row>
    <row r="726" spans="1:8">
      <c r="A726" s="114" t="str">
        <f t="shared" ref="A726" ca="1" si="156">IF(H726&gt;2,"PHN","")</f>
        <v>PHN</v>
      </c>
      <c r="B726" s="114">
        <f ca="1">IF(H726&lt;3,"",OFFSET(phase,$F726,0))</f>
        <v>119</v>
      </c>
      <c r="E726" s="114" t="s">
        <v>37</v>
      </c>
      <c r="F726" s="114">
        <v>119</v>
      </c>
      <c r="H726" s="114">
        <f ca="1">IF(ISTEXT(OFFSET(cmd,$F726,0)),3,1+OFFSET(cmd,$F726,0))</f>
        <v>3</v>
      </c>
    </row>
    <row r="727" spans="1:8">
      <c r="A727" s="114" t="str">
        <f t="shared" ref="A727" ca="1" si="157">CHOOSE(H726,"","SETUP ADR=","FUN")</f>
        <v>FUN</v>
      </c>
      <c r="B727" s="114" t="str">
        <f ca="1">IF(H726&gt;2,OFFSET(cmd,$F726,0),"")</f>
        <v>RAT</v>
      </c>
    </row>
    <row r="728" spans="1:8">
      <c r="A728" s="114" t="str">
        <f ca="1">IF(OFFSET(T,$F726,0)&lt;phasenum,"RAT","")</f>
        <v>RAT</v>
      </c>
      <c r="B728" s="114">
        <f ca="1">IF(A728&lt;&gt;"",OFFSET(Rate,$F726,0),"")</f>
        <v>1.44</v>
      </c>
      <c r="C728" s="114" t="str">
        <f ca="1">IF(A728&lt;&gt;"",T(OFFSET(U,$F726,0)),"")</f>
        <v>UM</v>
      </c>
    </row>
    <row r="729" spans="1:8">
      <c r="A729" s="114" t="str">
        <f ca="1">IF(OR(A728="",OFFSET(Volume,$F726,0)=""),"","VOL")</f>
        <v>VOL</v>
      </c>
      <c r="B729" s="114">
        <f ca="1">IF(($A729)="","",OFFSET(Volume,$F726,0))</f>
        <v>3.94</v>
      </c>
      <c r="D729" s="116" t="str">
        <f ca="1">IF(($C729)="","",OFFSET(Time,$F726,0))</f>
        <v/>
      </c>
    </row>
    <row r="730" spans="1:8">
      <c r="A730" s="114" t="str">
        <f ca="1">IF(AND(A726&lt;&gt;"",OFFSET(dt,$F726,0)&gt;1),"DIR","")</f>
        <v>DIR</v>
      </c>
      <c r="B730" s="114" t="str">
        <f ca="1">IF(A730="","",OFFSET(d,$F726,0))</f>
        <v>INF</v>
      </c>
    </row>
    <row r="731" spans="1:8">
      <c r="A731" s="114" t="s">
        <v>36</v>
      </c>
    </row>
    <row r="732" spans="1:8">
      <c r="A732" s="114" t="str">
        <f t="shared" ref="A732" ca="1" si="158">IF(H732&gt;2,"PHN","")</f>
        <v>PHN</v>
      </c>
      <c r="B732" s="114">
        <f ca="1">IF(H732&lt;3,"",OFFSET(phase,$F732,0))</f>
        <v>120</v>
      </c>
      <c r="E732" s="114" t="s">
        <v>37</v>
      </c>
      <c r="F732" s="114">
        <v>120</v>
      </c>
      <c r="H732" s="114">
        <f ca="1">IF(ISTEXT(OFFSET(cmd,$F732,0)),3,1+OFFSET(cmd,$F732,0))</f>
        <v>3</v>
      </c>
    </row>
    <row r="733" spans="1:8">
      <c r="A733" s="114" t="str">
        <f t="shared" ref="A733" ca="1" si="159">CHOOSE(H732,"","SETUP ADR=","FUN")</f>
        <v>FUN</v>
      </c>
      <c r="B733" s="114" t="str">
        <f ca="1">IF(H732&gt;2,OFFSET(cmd,$F732,0),"")</f>
        <v>RAT</v>
      </c>
    </row>
    <row r="734" spans="1:8">
      <c r="A734" s="114" t="str">
        <f ca="1">IF(OFFSET(T,$F732,0)&lt;phasenum,"RAT","")</f>
        <v>RAT</v>
      </c>
      <c r="B734" s="114">
        <f ca="1">IF(A734&lt;&gt;"",OFFSET(Rate,$F732,0),"")</f>
        <v>1.46</v>
      </c>
      <c r="C734" s="114" t="str">
        <f ca="1">IF(A734&lt;&gt;"",T(OFFSET(U,$F732,0)),"")</f>
        <v>UM</v>
      </c>
    </row>
    <row r="735" spans="1:8">
      <c r="A735" s="114" t="str">
        <f ca="1">IF(OR(A734="",OFFSET(Volume,$F732,0)=""),"","VOL")</f>
        <v>VOL</v>
      </c>
      <c r="B735" s="114">
        <f ca="1">IF(($A735)="","",OFFSET(Volume,$F732,0))</f>
        <v>3.99</v>
      </c>
      <c r="D735" s="116" t="str">
        <f ca="1">IF(($C735)="","",OFFSET(Time,$F732,0))</f>
        <v/>
      </c>
    </row>
    <row r="736" spans="1:8">
      <c r="A736" s="114" t="str">
        <f ca="1">IF(AND(A732&lt;&gt;"",OFFSET(dt,$F732,0)&gt;1),"DIR","")</f>
        <v>DIR</v>
      </c>
      <c r="B736" s="114" t="str">
        <f ca="1">IF(A736="","",OFFSET(d,$F732,0))</f>
        <v>INF</v>
      </c>
    </row>
    <row r="737" spans="1:8">
      <c r="A737" s="114" t="s">
        <v>36</v>
      </c>
    </row>
    <row r="738" spans="1:8">
      <c r="A738" s="114" t="str">
        <f t="shared" ref="A738" ca="1" si="160">IF(H738&gt;2,"PHN","")</f>
        <v>PHN</v>
      </c>
      <c r="B738" s="114">
        <f ca="1">IF(H738&lt;3,"",OFFSET(phase,$F738,0))</f>
        <v>121</v>
      </c>
      <c r="E738" s="114" t="s">
        <v>37</v>
      </c>
      <c r="F738" s="114">
        <v>121</v>
      </c>
      <c r="H738" s="114">
        <f ca="1">IF(ISTEXT(OFFSET(cmd,$F738,0)),3,1+OFFSET(cmd,$F738,0))</f>
        <v>3</v>
      </c>
    </row>
    <row r="739" spans="1:8">
      <c r="A739" s="114" t="str">
        <f t="shared" ref="A739" ca="1" si="161">CHOOSE(H738,"","SETUP ADR=","FUN")</f>
        <v>FUN</v>
      </c>
      <c r="B739" s="114" t="str">
        <f ca="1">IF(H738&gt;2,OFFSET(cmd,$F738,0),"")</f>
        <v>RAT</v>
      </c>
    </row>
    <row r="740" spans="1:8">
      <c r="A740" s="114" t="str">
        <f ca="1">IF(OFFSET(T,$F738,0)&lt;phasenum,"RAT","")</f>
        <v>RAT</v>
      </c>
      <c r="B740" s="114">
        <f ca="1">IF(A740&lt;&gt;"",OFFSET(Rate,$F738,0),"")</f>
        <v>1.47</v>
      </c>
      <c r="C740" s="114" t="str">
        <f ca="1">IF(A740&lt;&gt;"",T(OFFSET(U,$F738,0)),"")</f>
        <v>UM</v>
      </c>
    </row>
    <row r="741" spans="1:8">
      <c r="A741" s="114" t="str">
        <f ca="1">IF(OR(A740="",OFFSET(Volume,$F738,0)=""),"","VOL")</f>
        <v>VOL</v>
      </c>
      <c r="B741" s="114">
        <f ca="1">IF(($A741)="","",OFFSET(Volume,$F738,0))</f>
        <v>4.0200000000000005</v>
      </c>
      <c r="D741" s="116" t="str">
        <f ca="1">IF(($C741)="","",OFFSET(Time,$F738,0))</f>
        <v/>
      </c>
    </row>
    <row r="742" spans="1:8">
      <c r="A742" s="114" t="str">
        <f ca="1">IF(AND(A738&lt;&gt;"",OFFSET(dt,$F738,0)&gt;1),"DIR","")</f>
        <v>DIR</v>
      </c>
      <c r="B742" s="114" t="str">
        <f ca="1">IF(A742="","",OFFSET(d,$F738,0))</f>
        <v>INF</v>
      </c>
    </row>
    <row r="743" spans="1:8">
      <c r="A743" s="114" t="s">
        <v>36</v>
      </c>
    </row>
    <row r="744" spans="1:8">
      <c r="A744" s="114" t="str">
        <f t="shared" ref="A744" ca="1" si="162">IF(H744&gt;2,"PHN","")</f>
        <v>PHN</v>
      </c>
      <c r="B744" s="114">
        <f ca="1">IF(H744&lt;3,"",OFFSET(phase,$F744,0))</f>
        <v>122</v>
      </c>
      <c r="E744" s="114" t="s">
        <v>37</v>
      </c>
      <c r="F744" s="114">
        <v>122</v>
      </c>
      <c r="H744" s="114">
        <f ca="1">IF(ISTEXT(OFFSET(cmd,$F744,0)),3,1+OFFSET(cmd,$F744,0))</f>
        <v>3</v>
      </c>
    </row>
    <row r="745" spans="1:8">
      <c r="A745" s="114" t="str">
        <f t="shared" ref="A745" ca="1" si="163">CHOOSE(H744,"","SETUP ADR=","FUN")</f>
        <v>FUN</v>
      </c>
      <c r="B745" s="114" t="str">
        <f ca="1">IF(H744&gt;2,OFFSET(cmd,$F744,0),"")</f>
        <v>RAT</v>
      </c>
    </row>
    <row r="746" spans="1:8">
      <c r="A746" s="114" t="str">
        <f ca="1">IF(OFFSET(T,$F744,0)&lt;phasenum,"RAT","")</f>
        <v>RAT</v>
      </c>
      <c r="B746" s="114">
        <f ca="1">IF(A746&lt;&gt;"",OFFSET(Rate,$F744,0),"")</f>
        <v>1.49</v>
      </c>
      <c r="C746" s="114" t="str">
        <f ca="1">IF(A746&lt;&gt;"",T(OFFSET(U,$F744,0)),"")</f>
        <v>UM</v>
      </c>
    </row>
    <row r="747" spans="1:8">
      <c r="A747" s="114" t="str">
        <f ca="1">IF(OR(A746="",OFFSET(Volume,$F744,0)=""),"","VOL")</f>
        <v>VOL</v>
      </c>
      <c r="B747" s="114">
        <f ca="1">IF(($A747)="","",OFFSET(Volume,$F744,0))</f>
        <v>4.07</v>
      </c>
      <c r="D747" s="116" t="str">
        <f ca="1">IF(($C747)="","",OFFSET(Time,$F744,0))</f>
        <v/>
      </c>
    </row>
    <row r="748" spans="1:8">
      <c r="A748" s="114" t="str">
        <f ca="1">IF(AND(A744&lt;&gt;"",OFFSET(dt,$F744,0)&gt;1),"DIR","")</f>
        <v>DIR</v>
      </c>
      <c r="B748" s="114" t="str">
        <f ca="1">IF(A748="","",OFFSET(d,$F744,0))</f>
        <v>INF</v>
      </c>
    </row>
    <row r="749" spans="1:8">
      <c r="A749" s="114" t="s">
        <v>36</v>
      </c>
    </row>
    <row r="750" spans="1:8">
      <c r="A750" s="114" t="str">
        <f t="shared" ref="A750" ca="1" si="164">IF(H750&gt;2,"PHN","")</f>
        <v>PHN</v>
      </c>
      <c r="B750" s="114">
        <f ca="1">IF(H750&lt;3,"",OFFSET(phase,$F750,0))</f>
        <v>123</v>
      </c>
      <c r="E750" s="114" t="s">
        <v>37</v>
      </c>
      <c r="F750" s="114">
        <v>123</v>
      </c>
      <c r="H750" s="114">
        <f ca="1">IF(ISTEXT(OFFSET(cmd,$F750,0)),3,1+OFFSET(cmd,$F750,0))</f>
        <v>3</v>
      </c>
    </row>
    <row r="751" spans="1:8">
      <c r="A751" s="114" t="str">
        <f t="shared" ref="A751" ca="1" si="165">CHOOSE(H750,"","SETUP ADR=","FUN")</f>
        <v>FUN</v>
      </c>
      <c r="B751" s="114" t="str">
        <f ca="1">IF(H750&gt;2,OFFSET(cmd,$F750,0),"")</f>
        <v>RAT</v>
      </c>
    </row>
    <row r="752" spans="1:8">
      <c r="A752" s="114" t="str">
        <f ca="1">IF(OFFSET(T,$F750,0)&lt;phasenum,"RAT","")</f>
        <v>RAT</v>
      </c>
      <c r="B752" s="114">
        <f ca="1">IF(A752&lt;&gt;"",OFFSET(Rate,$F750,0),"")</f>
        <v>1.5</v>
      </c>
      <c r="C752" s="114" t="str">
        <f ca="1">IF(A752&lt;&gt;"",T(OFFSET(U,$F750,0)),"")</f>
        <v>UM</v>
      </c>
    </row>
    <row r="753" spans="1:8">
      <c r="A753" s="114" t="str">
        <f ca="1">IF(OR(A752="",OFFSET(Volume,$F750,0)=""),"","VOL")</f>
        <v>VOL</v>
      </c>
      <c r="B753" s="114">
        <f ca="1">IF(($A753)="","",OFFSET(Volume,$F750,0))</f>
        <v>4.0999999999999996</v>
      </c>
      <c r="D753" s="116" t="str">
        <f ca="1">IF(($C753)="","",OFFSET(Time,$F750,0))</f>
        <v/>
      </c>
    </row>
    <row r="754" spans="1:8">
      <c r="A754" s="114" t="str">
        <f ca="1">IF(AND(A750&lt;&gt;"",OFFSET(dt,$F750,0)&gt;1),"DIR","")</f>
        <v>DIR</v>
      </c>
      <c r="B754" s="114" t="str">
        <f ca="1">IF(A754="","",OFFSET(d,$F750,0))</f>
        <v>INF</v>
      </c>
    </row>
    <row r="755" spans="1:8">
      <c r="A755" s="114" t="s">
        <v>36</v>
      </c>
    </row>
    <row r="756" spans="1:8">
      <c r="A756" s="114" t="str">
        <f t="shared" ref="A756" ca="1" si="166">IF(H756&gt;2,"PHN","")</f>
        <v>PHN</v>
      </c>
      <c r="B756" s="114">
        <f ca="1">IF(H756&lt;3,"",OFFSET(phase,$F756,0))</f>
        <v>124</v>
      </c>
      <c r="E756" s="114" t="s">
        <v>37</v>
      </c>
      <c r="F756" s="114">
        <v>124</v>
      </c>
      <c r="H756" s="114">
        <f ca="1">IF(ISTEXT(OFFSET(cmd,$F756,0)),3,1+OFFSET(cmd,$F756,0))</f>
        <v>3</v>
      </c>
    </row>
    <row r="757" spans="1:8">
      <c r="A757" s="114" t="str">
        <f t="shared" ref="A757" ca="1" si="167">CHOOSE(H756,"","SETUP ADR=","FUN")</f>
        <v>FUN</v>
      </c>
      <c r="B757" s="114" t="str">
        <f ca="1">IF(H756&gt;2,OFFSET(cmd,$F756,0),"")</f>
        <v>RAT</v>
      </c>
    </row>
    <row r="758" spans="1:8">
      <c r="A758" s="114" t="str">
        <f ca="1">IF(OFFSET(T,$F756,0)&lt;phasenum,"RAT","")</f>
        <v>RAT</v>
      </c>
      <c r="B758" s="114">
        <f ca="1">IF(A758&lt;&gt;"",OFFSET(Rate,$F756,0),"")</f>
        <v>1.52</v>
      </c>
      <c r="C758" s="114" t="str">
        <f ca="1">IF(A758&lt;&gt;"",T(OFFSET(U,$F756,0)),"")</f>
        <v>UM</v>
      </c>
    </row>
    <row r="759" spans="1:8">
      <c r="A759" s="114" t="str">
        <f ca="1">IF(OR(A758="",OFFSET(Volume,$F756,0)=""),"","VOL")</f>
        <v>VOL</v>
      </c>
      <c r="B759" s="114">
        <f ca="1">IF(($A759)="","",OFFSET(Volume,$F756,0))</f>
        <v>4.1500000000000004</v>
      </c>
      <c r="D759" s="116" t="str">
        <f ca="1">IF(($C759)="","",OFFSET(Time,$F756,0))</f>
        <v/>
      </c>
    </row>
    <row r="760" spans="1:8">
      <c r="A760" s="114" t="str">
        <f ca="1">IF(AND(A756&lt;&gt;"",OFFSET(dt,$F756,0)&gt;1),"DIR","")</f>
        <v>DIR</v>
      </c>
      <c r="B760" s="114" t="str">
        <f ca="1">IF(A760="","",OFFSET(d,$F756,0))</f>
        <v>INF</v>
      </c>
    </row>
    <row r="761" spans="1:8">
      <c r="A761" s="114" t="s">
        <v>36</v>
      </c>
    </row>
    <row r="762" spans="1:8">
      <c r="A762" s="114" t="str">
        <f t="shared" ref="A762" ca="1" si="168">IF(H762&gt;2,"PHN","")</f>
        <v>PHN</v>
      </c>
      <c r="B762" s="114">
        <f ca="1">IF(H762&lt;3,"",OFFSET(phase,$F762,0))</f>
        <v>125</v>
      </c>
      <c r="E762" s="114" t="s">
        <v>37</v>
      </c>
      <c r="F762" s="114">
        <v>125</v>
      </c>
      <c r="H762" s="114">
        <f ca="1">IF(ISTEXT(OFFSET(cmd,$F762,0)),3,1+OFFSET(cmd,$F762,0))</f>
        <v>3</v>
      </c>
    </row>
    <row r="763" spans="1:8">
      <c r="A763" s="114" t="str">
        <f t="shared" ref="A763" ca="1" si="169">CHOOSE(H762,"","SETUP ADR=","FUN")</f>
        <v>FUN</v>
      </c>
      <c r="B763" s="114" t="str">
        <f ca="1">IF(H762&gt;2,OFFSET(cmd,$F762,0),"")</f>
        <v>RAT</v>
      </c>
    </row>
    <row r="764" spans="1:8">
      <c r="A764" s="114" t="str">
        <f ca="1">IF(OFFSET(T,$F762,0)&lt;phasenum,"RAT","")</f>
        <v>RAT</v>
      </c>
      <c r="B764" s="114">
        <f ca="1">IF(A764&lt;&gt;"",OFFSET(Rate,$F762,0),"")</f>
        <v>1.53</v>
      </c>
      <c r="C764" s="114" t="str">
        <f ca="1">IF(A764&lt;&gt;"",T(OFFSET(U,$F762,0)),"")</f>
        <v>UM</v>
      </c>
    </row>
    <row r="765" spans="1:8">
      <c r="A765" s="114" t="str">
        <f ca="1">IF(OR(A764="",OFFSET(Volume,$F762,0)=""),"","VOL")</f>
        <v>VOL</v>
      </c>
      <c r="B765" s="114">
        <f ca="1">IF(($A765)="","",OFFSET(Volume,$F762,0))</f>
        <v>4.18</v>
      </c>
      <c r="D765" s="116" t="str">
        <f ca="1">IF(($C765)="","",OFFSET(Time,$F762,0))</f>
        <v/>
      </c>
    </row>
    <row r="766" spans="1:8">
      <c r="A766" s="114" t="str">
        <f ca="1">IF(AND(A762&lt;&gt;"",OFFSET(dt,$F762,0)&gt;1),"DIR","")</f>
        <v>DIR</v>
      </c>
      <c r="B766" s="114" t="str">
        <f ca="1">IF(A766="","",OFFSET(d,$F762,0))</f>
        <v>INF</v>
      </c>
    </row>
    <row r="767" spans="1:8">
      <c r="A767" s="114" t="s">
        <v>36</v>
      </c>
    </row>
    <row r="768" spans="1:8">
      <c r="A768" s="114" t="str">
        <f t="shared" ref="A768" ca="1" si="170">IF(H768&gt;2,"PHN","")</f>
        <v>PHN</v>
      </c>
      <c r="B768" s="114">
        <f ca="1">IF(H768&lt;3,"",OFFSET(phase,$F768,0))</f>
        <v>126</v>
      </c>
      <c r="E768" s="114" t="s">
        <v>37</v>
      </c>
      <c r="F768" s="114">
        <v>126</v>
      </c>
      <c r="H768" s="114">
        <f ca="1">IF(ISTEXT(OFFSET(cmd,$F768,0)),3,1+OFFSET(cmd,$F768,0))</f>
        <v>3</v>
      </c>
    </row>
    <row r="769" spans="1:8">
      <c r="A769" s="114" t="str">
        <f t="shared" ref="A769" ca="1" si="171">CHOOSE(H768,"","SETUP ADR=","FUN")</f>
        <v>FUN</v>
      </c>
      <c r="B769" s="114" t="str">
        <f ca="1">IF(H768&gt;2,OFFSET(cmd,$F768,0),"")</f>
        <v>RAT</v>
      </c>
    </row>
    <row r="770" spans="1:8">
      <c r="A770" s="114" t="str">
        <f ca="1">IF(OFFSET(T,$F768,0)&lt;phasenum,"RAT","")</f>
        <v>RAT</v>
      </c>
      <c r="B770" s="114">
        <f ca="1">IF(A770&lt;&gt;"",OFFSET(Rate,$F768,0),"")</f>
        <v>1.55</v>
      </c>
      <c r="C770" s="114" t="str">
        <f ca="1">IF(A770&lt;&gt;"",T(OFFSET(U,$F768,0)),"")</f>
        <v>UM</v>
      </c>
    </row>
    <row r="771" spans="1:8">
      <c r="A771" s="114" t="str">
        <f ca="1">IF(OR(A770="",OFFSET(Volume,$F768,0)=""),"","VOL")</f>
        <v>VOL</v>
      </c>
      <c r="B771" s="114">
        <f ca="1">IF(($A771)="","",OFFSET(Volume,$F768,0))</f>
        <v>4.24</v>
      </c>
      <c r="D771" s="116" t="str">
        <f ca="1">IF(($C771)="","",OFFSET(Time,$F768,0))</f>
        <v/>
      </c>
    </row>
    <row r="772" spans="1:8">
      <c r="A772" s="114" t="str">
        <f ca="1">IF(AND(A768&lt;&gt;"",OFFSET(dt,$F768,0)&gt;1),"DIR","")</f>
        <v>DIR</v>
      </c>
      <c r="B772" s="114" t="str">
        <f ca="1">IF(A772="","",OFFSET(d,$F768,0))</f>
        <v>INF</v>
      </c>
    </row>
    <row r="773" spans="1:8">
      <c r="A773" s="114" t="s">
        <v>36</v>
      </c>
    </row>
    <row r="774" spans="1:8">
      <c r="A774" s="114" t="str">
        <f t="shared" ref="A774" ca="1" si="172">IF(H774&gt;2,"PHN","")</f>
        <v>PHN</v>
      </c>
      <c r="B774" s="114">
        <f ca="1">IF(H774&lt;3,"",OFFSET(phase,$F774,0))</f>
        <v>127</v>
      </c>
      <c r="E774" s="114" t="s">
        <v>37</v>
      </c>
      <c r="F774" s="114">
        <v>127</v>
      </c>
      <c r="H774" s="114">
        <f ca="1">IF(ISTEXT(OFFSET(cmd,$F774,0)),3,1+OFFSET(cmd,$F774,0))</f>
        <v>3</v>
      </c>
    </row>
    <row r="775" spans="1:8">
      <c r="A775" s="114" t="str">
        <f t="shared" ref="A775" ca="1" si="173">CHOOSE(H774,"","SETUP ADR=","FUN")</f>
        <v>FUN</v>
      </c>
      <c r="B775" s="114" t="str">
        <f ca="1">IF(H774&gt;2,OFFSET(cmd,$F774,0),"")</f>
        <v>RAT</v>
      </c>
    </row>
    <row r="776" spans="1:8">
      <c r="A776" s="114" t="str">
        <f ca="1">IF(OFFSET(T,$F774,0)&lt;phasenum,"RAT","")</f>
        <v>RAT</v>
      </c>
      <c r="B776" s="114">
        <f ca="1">IF(A776&lt;&gt;"",OFFSET(Rate,$F774,0),"")</f>
        <v>1.57</v>
      </c>
      <c r="C776" s="114" t="str">
        <f ca="1">IF(A776&lt;&gt;"",T(OFFSET(U,$F774,0)),"")</f>
        <v>UM</v>
      </c>
    </row>
    <row r="777" spans="1:8">
      <c r="A777" s="114" t="str">
        <f ca="1">IF(OR(A776="",OFFSET(Volume,$F774,0)=""),"","VOL")</f>
        <v>VOL</v>
      </c>
      <c r="B777" s="114">
        <f ca="1">IF(($A777)="","",OFFSET(Volume,$F774,0))</f>
        <v>4.29</v>
      </c>
      <c r="D777" s="116" t="str">
        <f ca="1">IF(($C777)="","",OFFSET(Time,$F774,0))</f>
        <v/>
      </c>
    </row>
    <row r="778" spans="1:8">
      <c r="A778" s="114" t="str">
        <f ca="1">IF(AND(A774&lt;&gt;"",OFFSET(dt,$F774,0)&gt;1),"DIR","")</f>
        <v>DIR</v>
      </c>
      <c r="B778" s="114" t="str">
        <f ca="1">IF(A778="","",OFFSET(d,$F774,0))</f>
        <v>INF</v>
      </c>
    </row>
    <row r="779" spans="1:8">
      <c r="A779" s="114" t="s">
        <v>36</v>
      </c>
    </row>
    <row r="780" spans="1:8">
      <c r="A780" s="114" t="str">
        <f t="shared" ref="A780" ca="1" si="174">IF(H780&gt;2,"PHN","")</f>
        <v>PHN</v>
      </c>
      <c r="B780" s="114">
        <f ca="1">IF(H780&lt;3,"",OFFSET(phase,$F780,0))</f>
        <v>128</v>
      </c>
      <c r="E780" s="114" t="s">
        <v>37</v>
      </c>
      <c r="F780" s="114">
        <v>128</v>
      </c>
      <c r="H780" s="114">
        <f ca="1">IF(ISTEXT(OFFSET(cmd,$F780,0)),3,1+OFFSET(cmd,$F780,0))</f>
        <v>3</v>
      </c>
    </row>
    <row r="781" spans="1:8">
      <c r="A781" s="114" t="str">
        <f t="shared" ref="A781" ca="1" si="175">CHOOSE(H780,"","SETUP ADR=","FUN")</f>
        <v>FUN</v>
      </c>
      <c r="B781" s="114" t="str">
        <f ca="1">IF(H780&gt;2,OFFSET(cmd,$F780,0),"")</f>
        <v>RAT</v>
      </c>
    </row>
    <row r="782" spans="1:8">
      <c r="A782" s="114" t="str">
        <f ca="1">IF(OFFSET(T,$F780,0)&lt;phasenum,"RAT","")</f>
        <v>RAT</v>
      </c>
      <c r="B782" s="114">
        <f ca="1">IF(A782&lt;&gt;"",OFFSET(Rate,$F780,0),"")</f>
        <v>1.58</v>
      </c>
      <c r="C782" s="114" t="str">
        <f ca="1">IF(A782&lt;&gt;"",T(OFFSET(U,$F780,0)),"")</f>
        <v>UM</v>
      </c>
    </row>
    <row r="783" spans="1:8">
      <c r="A783" s="114" t="str">
        <f ca="1">IF(OR(A782="",OFFSET(Volume,$F780,0)=""),"","VOL")</f>
        <v>VOL</v>
      </c>
      <c r="B783" s="114">
        <f ca="1">IF(($A783)="","",OFFSET(Volume,$F780,0))</f>
        <v>4.32</v>
      </c>
      <c r="D783" s="116" t="str">
        <f ca="1">IF(($C783)="","",OFFSET(Time,$F780,0))</f>
        <v/>
      </c>
    </row>
    <row r="784" spans="1:8">
      <c r="A784" s="114" t="str">
        <f ca="1">IF(AND(A780&lt;&gt;"",OFFSET(dt,$F780,0)&gt;1),"DIR","")</f>
        <v>DIR</v>
      </c>
      <c r="B784" s="114" t="str">
        <f ca="1">IF(A784="","",OFFSET(d,$F780,0))</f>
        <v>INF</v>
      </c>
    </row>
    <row r="785" spans="1:8">
      <c r="A785" s="114" t="s">
        <v>36</v>
      </c>
    </row>
    <row r="786" spans="1:8">
      <c r="A786" s="114" t="str">
        <f t="shared" ref="A786" ca="1" si="176">IF(H786&gt;2,"PHN","")</f>
        <v>PHN</v>
      </c>
      <c r="B786" s="114">
        <f ca="1">IF(H786&lt;3,"",OFFSET(phase,$F786,0))</f>
        <v>129</v>
      </c>
      <c r="E786" s="114" t="s">
        <v>37</v>
      </c>
      <c r="F786" s="114">
        <v>129</v>
      </c>
      <c r="H786" s="114">
        <f ca="1">IF(ISTEXT(OFFSET(cmd,$F786,0)),3,1+OFFSET(cmd,$F786,0))</f>
        <v>3</v>
      </c>
    </row>
    <row r="787" spans="1:8">
      <c r="A787" s="114" t="str">
        <f t="shared" ref="A787" ca="1" si="177">CHOOSE(H786,"","SETUP ADR=","FUN")</f>
        <v>FUN</v>
      </c>
      <c r="B787" s="114" t="str">
        <f ca="1">IF(H786&gt;2,OFFSET(cmd,$F786,0),"")</f>
        <v>RAT</v>
      </c>
    </row>
    <row r="788" spans="1:8">
      <c r="A788" s="114" t="str">
        <f ca="1">IF(OFFSET(T,$F786,0)&lt;phasenum,"RAT","")</f>
        <v>RAT</v>
      </c>
      <c r="B788" s="114">
        <f ca="1">IF(A788&lt;&gt;"",OFFSET(Rate,$F786,0),"")</f>
        <v>1.6</v>
      </c>
      <c r="C788" s="114" t="str">
        <f ca="1">IF(A788&lt;&gt;"",T(OFFSET(U,$F786,0)),"")</f>
        <v>UM</v>
      </c>
    </row>
    <row r="789" spans="1:8">
      <c r="A789" s="114" t="str">
        <f ca="1">IF(OR(A788="",OFFSET(Volume,$F786,0)=""),"","VOL")</f>
        <v>VOL</v>
      </c>
      <c r="B789" s="114">
        <f ca="1">IF(($A789)="","",OFFSET(Volume,$F786,0))</f>
        <v>4.37</v>
      </c>
      <c r="D789" s="116" t="str">
        <f ca="1">IF(($C789)="","",OFFSET(Time,$F786,0))</f>
        <v/>
      </c>
    </row>
    <row r="790" spans="1:8">
      <c r="A790" s="114" t="str">
        <f ca="1">IF(AND(A786&lt;&gt;"",OFFSET(dt,$F786,0)&gt;1),"DIR","")</f>
        <v>DIR</v>
      </c>
      <c r="B790" s="114" t="str">
        <f ca="1">IF(A790="","",OFFSET(d,$F786,0))</f>
        <v>INF</v>
      </c>
    </row>
    <row r="791" spans="1:8">
      <c r="A791" s="114" t="s">
        <v>36</v>
      </c>
    </row>
    <row r="792" spans="1:8">
      <c r="A792" s="114" t="str">
        <f t="shared" ref="A792" ca="1" si="178">IF(H792&gt;2,"PHN","")</f>
        <v>PHN</v>
      </c>
      <c r="B792" s="114">
        <f ca="1">IF(H792&lt;3,"",OFFSET(phase,$F792,0))</f>
        <v>130</v>
      </c>
      <c r="E792" s="114" t="s">
        <v>37</v>
      </c>
      <c r="F792" s="114">
        <v>130</v>
      </c>
      <c r="H792" s="114">
        <f ca="1">IF(ISTEXT(OFFSET(cmd,$F792,0)),3,1+OFFSET(cmd,$F792,0))</f>
        <v>3</v>
      </c>
    </row>
    <row r="793" spans="1:8">
      <c r="A793" s="114" t="str">
        <f t="shared" ref="A793" ca="1" si="179">CHOOSE(H792,"","SETUP ADR=","FUN")</f>
        <v>FUN</v>
      </c>
      <c r="B793" s="114" t="str">
        <f ca="1">IF(H792&gt;2,OFFSET(cmd,$F792,0),"")</f>
        <v>RAT</v>
      </c>
    </row>
    <row r="794" spans="1:8">
      <c r="A794" s="114" t="str">
        <f ca="1">IF(OFFSET(T,$F792,0)&lt;phasenum,"RAT","")</f>
        <v>RAT</v>
      </c>
      <c r="B794" s="114">
        <f ca="1">IF(A794&lt;&gt;"",OFFSET(Rate,$F792,0),"")</f>
        <v>1.62</v>
      </c>
      <c r="C794" s="114" t="str">
        <f ca="1">IF(A794&lt;&gt;"",T(OFFSET(U,$F792,0)),"")</f>
        <v>UM</v>
      </c>
    </row>
    <row r="795" spans="1:8">
      <c r="A795" s="114" t="str">
        <f ca="1">IF(OR(A794="",OFFSET(Volume,$F792,0)=""),"","VOL")</f>
        <v>VOL</v>
      </c>
      <c r="B795" s="114">
        <f ca="1">IF(($A795)="","",OFFSET(Volume,$F792,0))</f>
        <v>4.43</v>
      </c>
      <c r="D795" s="116" t="str">
        <f ca="1">IF(($C795)="","",OFFSET(Time,$F792,0))</f>
        <v/>
      </c>
    </row>
    <row r="796" spans="1:8">
      <c r="A796" s="114" t="str">
        <f ca="1">IF(AND(A792&lt;&gt;"",OFFSET(dt,$F792,0)&gt;1),"DIR","")</f>
        <v>DIR</v>
      </c>
      <c r="B796" s="114" t="str">
        <f ca="1">IF(A796="","",OFFSET(d,$F792,0))</f>
        <v>INF</v>
      </c>
    </row>
    <row r="797" spans="1:8">
      <c r="A797" s="114" t="s">
        <v>36</v>
      </c>
    </row>
    <row r="798" spans="1:8">
      <c r="A798" s="114" t="str">
        <f t="shared" ref="A798" ca="1" si="180">IF(H798&gt;2,"PHN","")</f>
        <v>PHN</v>
      </c>
      <c r="B798" s="114">
        <f ca="1">IF(H798&lt;3,"",OFFSET(phase,$F798,0))</f>
        <v>131</v>
      </c>
      <c r="E798" s="114" t="s">
        <v>37</v>
      </c>
      <c r="F798" s="114">
        <v>131</v>
      </c>
      <c r="H798" s="114">
        <f ca="1">IF(ISTEXT(OFFSET(cmd,$F798,0)),3,1+OFFSET(cmd,$F798,0))</f>
        <v>3</v>
      </c>
    </row>
    <row r="799" spans="1:8">
      <c r="A799" s="114" t="str">
        <f t="shared" ref="A799" ca="1" si="181">CHOOSE(H798,"","SETUP ADR=","FUN")</f>
        <v>FUN</v>
      </c>
      <c r="B799" s="114" t="str">
        <f ca="1">IF(H798&gt;2,OFFSET(cmd,$F798,0),"")</f>
        <v>RAT</v>
      </c>
    </row>
    <row r="800" spans="1:8">
      <c r="A800" s="114" t="str">
        <f ca="1">IF(OFFSET(T,$F798,0)&lt;phasenum,"RAT","")</f>
        <v>RAT</v>
      </c>
      <c r="B800" s="114">
        <f ca="1">IF(A800&lt;&gt;"",OFFSET(Rate,$F798,0),"")</f>
        <v>1.6300000000000001</v>
      </c>
      <c r="C800" s="114" t="str">
        <f ca="1">IF(A800&lt;&gt;"",T(OFFSET(U,$F798,0)),"")</f>
        <v>UM</v>
      </c>
    </row>
    <row r="801" spans="1:8">
      <c r="A801" s="114" t="str">
        <f ca="1">IF(OR(A800="",OFFSET(Volume,$F798,0)=""),"","VOL")</f>
        <v>VOL</v>
      </c>
      <c r="B801" s="114">
        <f ca="1">IF(($A801)="","",OFFSET(Volume,$F798,0))</f>
        <v>4.46</v>
      </c>
      <c r="D801" s="116" t="str">
        <f ca="1">IF(($C801)="","",OFFSET(Time,$F798,0))</f>
        <v/>
      </c>
    </row>
    <row r="802" spans="1:8">
      <c r="A802" s="114" t="str">
        <f ca="1">IF(AND(A798&lt;&gt;"",OFFSET(dt,$F798,0)&gt;1),"DIR","")</f>
        <v>DIR</v>
      </c>
      <c r="B802" s="114" t="str">
        <f ca="1">IF(A802="","",OFFSET(d,$F798,0))</f>
        <v>INF</v>
      </c>
    </row>
    <row r="803" spans="1:8">
      <c r="A803" s="114" t="s">
        <v>36</v>
      </c>
    </row>
    <row r="804" spans="1:8">
      <c r="A804" s="114" t="str">
        <f t="shared" ref="A804" ca="1" si="182">IF(H804&gt;2,"PHN","")</f>
        <v>PHN</v>
      </c>
      <c r="B804" s="114">
        <f ca="1">IF(H804&lt;3,"",OFFSET(phase,$F804,0))</f>
        <v>132</v>
      </c>
      <c r="E804" s="114" t="s">
        <v>37</v>
      </c>
      <c r="F804" s="114">
        <v>132</v>
      </c>
      <c r="H804" s="114">
        <f ca="1">IF(ISTEXT(OFFSET(cmd,$F804,0)),3,1+OFFSET(cmd,$F804,0))</f>
        <v>3</v>
      </c>
    </row>
    <row r="805" spans="1:8">
      <c r="A805" s="114" t="str">
        <f t="shared" ref="A805" ca="1" si="183">CHOOSE(H804,"","SETUP ADR=","FUN")</f>
        <v>FUN</v>
      </c>
      <c r="B805" s="114" t="str">
        <f ca="1">IF(H804&gt;2,OFFSET(cmd,$F804,0),"")</f>
        <v>RAT</v>
      </c>
    </row>
    <row r="806" spans="1:8">
      <c r="A806" s="114" t="str">
        <f ca="1">IF(OFFSET(T,$F804,0)&lt;phasenum,"RAT","")</f>
        <v>RAT</v>
      </c>
      <c r="B806" s="114">
        <f ca="1">IF(A806&lt;&gt;"",OFFSET(Rate,$F804,0),"")</f>
        <v>1.6500000000000001</v>
      </c>
      <c r="C806" s="114" t="str">
        <f ca="1">IF(A806&lt;&gt;"",T(OFFSET(U,$F804,0)),"")</f>
        <v>UM</v>
      </c>
    </row>
    <row r="807" spans="1:8">
      <c r="A807" s="114" t="str">
        <f ca="1">IF(OR(A806="",OFFSET(Volume,$F804,0)=""),"","VOL")</f>
        <v>VOL</v>
      </c>
      <c r="B807" s="114">
        <f ca="1">IF(($A807)="","",OFFSET(Volume,$F804,0))</f>
        <v>4.51</v>
      </c>
      <c r="D807" s="116" t="str">
        <f ca="1">IF(($C807)="","",OFFSET(Time,$F804,0))</f>
        <v/>
      </c>
    </row>
    <row r="808" spans="1:8">
      <c r="A808" s="114" t="str">
        <f ca="1">IF(AND(A804&lt;&gt;"",OFFSET(dt,$F804,0)&gt;1),"DIR","")</f>
        <v>DIR</v>
      </c>
      <c r="B808" s="114" t="str">
        <f ca="1">IF(A808="","",OFFSET(d,$F804,0))</f>
        <v>INF</v>
      </c>
    </row>
    <row r="809" spans="1:8">
      <c r="A809" s="114" t="s">
        <v>36</v>
      </c>
    </row>
    <row r="810" spans="1:8">
      <c r="A810" s="114" t="str">
        <f t="shared" ref="A810" ca="1" si="184">IF(H810&gt;2,"PHN","")</f>
        <v>PHN</v>
      </c>
      <c r="B810" s="114">
        <f ca="1">IF(H810&lt;3,"",OFFSET(phase,$F810,0))</f>
        <v>133</v>
      </c>
      <c r="E810" s="114" t="s">
        <v>37</v>
      </c>
      <c r="F810" s="114">
        <v>133</v>
      </c>
      <c r="H810" s="114">
        <f ca="1">IF(ISTEXT(OFFSET(cmd,$F810,0)),3,1+OFFSET(cmd,$F810,0))</f>
        <v>3</v>
      </c>
    </row>
    <row r="811" spans="1:8">
      <c r="A811" s="114" t="str">
        <f t="shared" ref="A811" ca="1" si="185">CHOOSE(H810,"","SETUP ADR=","FUN")</f>
        <v>FUN</v>
      </c>
      <c r="B811" s="114" t="str">
        <f ca="1">IF(H810&gt;2,OFFSET(cmd,$F810,0),"")</f>
        <v>RAT</v>
      </c>
    </row>
    <row r="812" spans="1:8">
      <c r="A812" s="114" t="str">
        <f ca="1">IF(OFFSET(T,$F810,0)&lt;phasenum,"RAT","")</f>
        <v>RAT</v>
      </c>
      <c r="B812" s="114">
        <f ca="1">IF(A812&lt;&gt;"",OFFSET(Rate,$F810,0),"")</f>
        <v>1.67</v>
      </c>
      <c r="C812" s="114" t="str">
        <f ca="1">IF(A812&lt;&gt;"",T(OFFSET(U,$F810,0)),"")</f>
        <v>UM</v>
      </c>
    </row>
    <row r="813" spans="1:8">
      <c r="A813" s="114" t="str">
        <f ca="1">IF(OR(A812="",OFFSET(Volume,$F810,0)=""),"","VOL")</f>
        <v>VOL</v>
      </c>
      <c r="B813" s="114">
        <f ca="1">IF(($A813)="","",OFFSET(Volume,$F810,0))</f>
        <v>4.5600000000000005</v>
      </c>
      <c r="D813" s="116" t="str">
        <f ca="1">IF(($C813)="","",OFFSET(Time,$F810,0))</f>
        <v/>
      </c>
    </row>
    <row r="814" spans="1:8">
      <c r="A814" s="114" t="str">
        <f ca="1">IF(AND(A810&lt;&gt;"",OFFSET(dt,$F810,0)&gt;1),"DIR","")</f>
        <v>DIR</v>
      </c>
      <c r="B814" s="114" t="str">
        <f ca="1">IF(A814="","",OFFSET(d,$F810,0))</f>
        <v>INF</v>
      </c>
    </row>
    <row r="815" spans="1:8">
      <c r="A815" s="114" t="s">
        <v>36</v>
      </c>
    </row>
    <row r="816" spans="1:8">
      <c r="A816" s="114" t="str">
        <f t="shared" ref="A816" ca="1" si="186">IF(H816&gt;2,"PHN","")</f>
        <v>PHN</v>
      </c>
      <c r="B816" s="114">
        <f ca="1">IF(H816&lt;3,"",OFFSET(phase,$F816,0))</f>
        <v>134</v>
      </c>
      <c r="E816" s="114" t="s">
        <v>37</v>
      </c>
      <c r="F816" s="114">
        <v>134</v>
      </c>
      <c r="H816" s="114">
        <f ca="1">IF(ISTEXT(OFFSET(cmd,$F816,0)),3,1+OFFSET(cmd,$F816,0))</f>
        <v>3</v>
      </c>
    </row>
    <row r="817" spans="1:8">
      <c r="A817" s="114" t="str">
        <f t="shared" ref="A817" ca="1" si="187">CHOOSE(H816,"","SETUP ADR=","FUN")</f>
        <v>FUN</v>
      </c>
      <c r="B817" s="114" t="str">
        <f ca="1">IF(H816&gt;2,OFFSET(cmd,$F816,0),"")</f>
        <v>RAT</v>
      </c>
    </row>
    <row r="818" spans="1:8">
      <c r="A818" s="114" t="str">
        <f ca="1">IF(OFFSET(T,$F816,0)&lt;phasenum,"RAT","")</f>
        <v>RAT</v>
      </c>
      <c r="B818" s="114">
        <f ca="1">IF(A818&lt;&gt;"",OFFSET(Rate,$F816,0),"")</f>
        <v>1.68</v>
      </c>
      <c r="C818" s="114" t="str">
        <f ca="1">IF(A818&lt;&gt;"",T(OFFSET(U,$F816,0)),"")</f>
        <v>UM</v>
      </c>
    </row>
    <row r="819" spans="1:8">
      <c r="A819" s="114" t="str">
        <f ca="1">IF(OR(A818="",OFFSET(Volume,$F816,0)=""),"","VOL")</f>
        <v>VOL</v>
      </c>
      <c r="B819" s="114">
        <f ca="1">IF(($A819)="","",OFFSET(Volume,$F816,0))</f>
        <v>4.59</v>
      </c>
      <c r="D819" s="116" t="str">
        <f ca="1">IF(($C819)="","",OFFSET(Time,$F816,0))</f>
        <v/>
      </c>
    </row>
    <row r="820" spans="1:8">
      <c r="A820" s="114" t="str">
        <f ca="1">IF(AND(A816&lt;&gt;"",OFFSET(dt,$F816,0)&gt;1),"DIR","")</f>
        <v>DIR</v>
      </c>
      <c r="B820" s="114" t="str">
        <f ca="1">IF(A820="","",OFFSET(d,$F816,0))</f>
        <v>INF</v>
      </c>
    </row>
    <row r="821" spans="1:8">
      <c r="A821" s="114" t="s">
        <v>36</v>
      </c>
    </row>
    <row r="822" spans="1:8">
      <c r="A822" s="114" t="str">
        <f t="shared" ref="A822" ca="1" si="188">IF(H822&gt;2,"PHN","")</f>
        <v>PHN</v>
      </c>
      <c r="B822" s="114">
        <f ca="1">IF(H822&lt;3,"",OFFSET(phase,$F822,0))</f>
        <v>135</v>
      </c>
      <c r="E822" s="114" t="s">
        <v>37</v>
      </c>
      <c r="F822" s="114">
        <v>135</v>
      </c>
      <c r="H822" s="114">
        <f ca="1">IF(ISTEXT(OFFSET(cmd,$F822,0)),3,1+OFFSET(cmd,$F822,0))</f>
        <v>3</v>
      </c>
    </row>
    <row r="823" spans="1:8">
      <c r="A823" s="114" t="str">
        <f t="shared" ref="A823" ca="1" si="189">CHOOSE(H822,"","SETUP ADR=","FUN")</f>
        <v>FUN</v>
      </c>
      <c r="B823" s="114" t="str">
        <f ca="1">IF(H822&gt;2,OFFSET(cmd,$F822,0),"")</f>
        <v>RAT</v>
      </c>
    </row>
    <row r="824" spans="1:8">
      <c r="A824" s="114" t="str">
        <f ca="1">IF(OFFSET(T,$F822,0)&lt;phasenum,"RAT","")</f>
        <v>RAT</v>
      </c>
      <c r="B824" s="114">
        <f ca="1">IF(A824&lt;&gt;"",OFFSET(Rate,$F822,0),"")</f>
        <v>1.7</v>
      </c>
      <c r="C824" s="114" t="str">
        <f ca="1">IF(A824&lt;&gt;"",T(OFFSET(U,$F822,0)),"")</f>
        <v>UM</v>
      </c>
    </row>
    <row r="825" spans="1:8">
      <c r="A825" s="114" t="str">
        <f ca="1">IF(OR(A824="",OFFSET(Volume,$F822,0)=""),"","VOL")</f>
        <v>VOL</v>
      </c>
      <c r="B825" s="114">
        <f ca="1">IF(($A825)="","",OFFSET(Volume,$F822,0))</f>
        <v>4.6500000000000004</v>
      </c>
      <c r="D825" s="116" t="str">
        <f ca="1">IF(($C825)="","",OFFSET(Time,$F822,0))</f>
        <v/>
      </c>
    </row>
    <row r="826" spans="1:8">
      <c r="A826" s="114" t="str">
        <f ca="1">IF(AND(A822&lt;&gt;"",OFFSET(dt,$F822,0)&gt;1),"DIR","")</f>
        <v>DIR</v>
      </c>
      <c r="B826" s="114" t="str">
        <f ca="1">IF(A826="","",OFFSET(d,$F822,0))</f>
        <v>INF</v>
      </c>
    </row>
    <row r="827" spans="1:8">
      <c r="A827" s="114" t="s">
        <v>36</v>
      </c>
    </row>
    <row r="828" spans="1:8">
      <c r="A828" s="114" t="str">
        <f t="shared" ref="A828" ca="1" si="190">IF(H828&gt;2,"PHN","")</f>
        <v>PHN</v>
      </c>
      <c r="B828" s="114">
        <f ca="1">IF(H828&lt;3,"",OFFSET(phase,$F828,0))</f>
        <v>136</v>
      </c>
      <c r="E828" s="114" t="s">
        <v>37</v>
      </c>
      <c r="F828" s="114">
        <v>136</v>
      </c>
      <c r="H828" s="114">
        <f ca="1">IF(ISTEXT(OFFSET(cmd,$F828,0)),3,1+OFFSET(cmd,$F828,0))</f>
        <v>3</v>
      </c>
    </row>
    <row r="829" spans="1:8">
      <c r="A829" s="114" t="str">
        <f t="shared" ref="A829" ca="1" si="191">CHOOSE(H828,"","SETUP ADR=","FUN")</f>
        <v>FUN</v>
      </c>
      <c r="B829" s="114" t="str">
        <f ca="1">IF(H828&gt;2,OFFSET(cmd,$F828,0),"")</f>
        <v>RAT</v>
      </c>
    </row>
    <row r="830" spans="1:8">
      <c r="A830" s="114" t="str">
        <f ca="1">IF(OFFSET(T,$F828,0)&lt;phasenum,"RAT","")</f>
        <v>RAT</v>
      </c>
      <c r="B830" s="114">
        <f ca="1">IF(A830&lt;&gt;"",OFFSET(Rate,$F828,0),"")</f>
        <v>1.72</v>
      </c>
      <c r="C830" s="114" t="str">
        <f ca="1">IF(A830&lt;&gt;"",T(OFFSET(U,$F828,0)),"")</f>
        <v>UM</v>
      </c>
    </row>
    <row r="831" spans="1:8">
      <c r="A831" s="114" t="str">
        <f ca="1">IF(OR(A830="",OFFSET(Volume,$F828,0)=""),"","VOL")</f>
        <v>VOL</v>
      </c>
      <c r="B831" s="114">
        <f ca="1">IF(($A831)="","",OFFSET(Volume,$F828,0))</f>
        <v>4.7</v>
      </c>
      <c r="D831" s="116" t="str">
        <f ca="1">IF(($C831)="","",OFFSET(Time,$F828,0))</f>
        <v/>
      </c>
    </row>
    <row r="832" spans="1:8">
      <c r="A832" s="114" t="str">
        <f ca="1">IF(AND(A828&lt;&gt;"",OFFSET(dt,$F828,0)&gt;1),"DIR","")</f>
        <v>DIR</v>
      </c>
      <c r="B832" s="114" t="str">
        <f ca="1">IF(A832="","",OFFSET(d,$F828,0))</f>
        <v>INF</v>
      </c>
    </row>
    <row r="833" spans="1:8">
      <c r="A833" s="114" t="s">
        <v>36</v>
      </c>
    </row>
    <row r="834" spans="1:8">
      <c r="A834" s="114" t="str">
        <f t="shared" ref="A834" ca="1" si="192">IF(H834&gt;2,"PHN","")</f>
        <v>PHN</v>
      </c>
      <c r="B834" s="114">
        <f ca="1">IF(H834&lt;3,"",OFFSET(phase,$F834,0))</f>
        <v>137</v>
      </c>
      <c r="E834" s="114" t="s">
        <v>37</v>
      </c>
      <c r="F834" s="114">
        <v>137</v>
      </c>
      <c r="H834" s="114">
        <f ca="1">IF(ISTEXT(OFFSET(cmd,$F834,0)),3,1+OFFSET(cmd,$F834,0))</f>
        <v>3</v>
      </c>
    </row>
    <row r="835" spans="1:8">
      <c r="A835" s="114" t="str">
        <f t="shared" ref="A835" ca="1" si="193">CHOOSE(H834,"","SETUP ADR=","FUN")</f>
        <v>FUN</v>
      </c>
      <c r="B835" s="114" t="str">
        <f ca="1">IF(H834&gt;2,OFFSET(cmd,$F834,0),"")</f>
        <v>RAT</v>
      </c>
    </row>
    <row r="836" spans="1:8">
      <c r="A836" s="114" t="str">
        <f ca="1">IF(OFFSET(T,$F834,0)&lt;phasenum,"RAT","")</f>
        <v>RAT</v>
      </c>
      <c r="B836" s="114">
        <f ca="1">IF(A836&lt;&gt;"",OFFSET(Rate,$F834,0),"")</f>
        <v>1.74</v>
      </c>
      <c r="C836" s="114" t="str">
        <f ca="1">IF(A836&lt;&gt;"",T(OFFSET(U,$F834,0)),"")</f>
        <v>UM</v>
      </c>
    </row>
    <row r="837" spans="1:8">
      <c r="A837" s="114" t="str">
        <f ca="1">IF(OR(A836="",OFFSET(Volume,$F834,0)=""),"","VOL")</f>
        <v>VOL</v>
      </c>
      <c r="B837" s="114">
        <f ca="1">IF(($A837)="","",OFFSET(Volume,$F834,0))</f>
        <v>4.76</v>
      </c>
      <c r="D837" s="116" t="str">
        <f ca="1">IF(($C837)="","",OFFSET(Time,$F834,0))</f>
        <v/>
      </c>
    </row>
    <row r="838" spans="1:8">
      <c r="A838" s="114" t="str">
        <f ca="1">IF(AND(A834&lt;&gt;"",OFFSET(dt,$F834,0)&gt;1),"DIR","")</f>
        <v>DIR</v>
      </c>
      <c r="B838" s="114" t="str">
        <f ca="1">IF(A838="","",OFFSET(d,$F834,0))</f>
        <v>INF</v>
      </c>
    </row>
    <row r="839" spans="1:8">
      <c r="A839" s="114" t="s">
        <v>36</v>
      </c>
    </row>
    <row r="840" spans="1:8">
      <c r="A840" s="114" t="str">
        <f t="shared" ref="A840" ca="1" si="194">IF(H840&gt;2,"PHN","")</f>
        <v>PHN</v>
      </c>
      <c r="B840" s="114">
        <f ca="1">IF(H840&lt;3,"",OFFSET(phase,$F840,0))</f>
        <v>138</v>
      </c>
      <c r="E840" s="114" t="s">
        <v>37</v>
      </c>
      <c r="F840" s="114">
        <v>138</v>
      </c>
      <c r="H840" s="114">
        <f ca="1">IF(ISTEXT(OFFSET(cmd,$F840,0)),3,1+OFFSET(cmd,$F840,0))</f>
        <v>3</v>
      </c>
    </row>
    <row r="841" spans="1:8">
      <c r="A841" s="114" t="str">
        <f t="shared" ref="A841" ca="1" si="195">CHOOSE(H840,"","SETUP ADR=","FUN")</f>
        <v>FUN</v>
      </c>
      <c r="B841" s="114" t="str">
        <f ca="1">IF(H840&gt;2,OFFSET(cmd,$F840,0),"")</f>
        <v>RAT</v>
      </c>
    </row>
    <row r="842" spans="1:8">
      <c r="A842" s="114" t="str">
        <f ca="1">IF(OFFSET(T,$F840,0)&lt;phasenum,"RAT","")</f>
        <v>RAT</v>
      </c>
      <c r="B842" s="114">
        <f ca="1">IF(A842&lt;&gt;"",OFFSET(Rate,$F840,0),"")</f>
        <v>1.75</v>
      </c>
      <c r="C842" s="114" t="str">
        <f ca="1">IF(A842&lt;&gt;"",T(OFFSET(U,$F840,0)),"")</f>
        <v>UM</v>
      </c>
    </row>
    <row r="843" spans="1:8">
      <c r="A843" s="114" t="str">
        <f ca="1">IF(OR(A842="",OFFSET(Volume,$F840,0)=""),"","VOL")</f>
        <v>VOL</v>
      </c>
      <c r="B843" s="114">
        <f ca="1">IF(($A843)="","",OFFSET(Volume,$F840,0))</f>
        <v>4.78</v>
      </c>
      <c r="D843" s="116" t="str">
        <f ca="1">IF(($C843)="","",OFFSET(Time,$F840,0))</f>
        <v/>
      </c>
    </row>
    <row r="844" spans="1:8">
      <c r="A844" s="114" t="str">
        <f ca="1">IF(AND(A840&lt;&gt;"",OFFSET(dt,$F840,0)&gt;1),"DIR","")</f>
        <v>DIR</v>
      </c>
      <c r="B844" s="114" t="str">
        <f ca="1">IF(A844="","",OFFSET(d,$F840,0))</f>
        <v>INF</v>
      </c>
    </row>
    <row r="845" spans="1:8">
      <c r="A845" s="114" t="s">
        <v>36</v>
      </c>
    </row>
    <row r="846" spans="1:8">
      <c r="A846" s="114" t="str">
        <f t="shared" ref="A846" ca="1" si="196">IF(H846&gt;2,"PHN","")</f>
        <v>PHN</v>
      </c>
      <c r="B846" s="114">
        <f ca="1">IF(H846&lt;3,"",OFFSET(phase,$F846,0))</f>
        <v>139</v>
      </c>
      <c r="E846" s="114" t="s">
        <v>37</v>
      </c>
      <c r="F846" s="114">
        <v>139</v>
      </c>
      <c r="H846" s="114">
        <f ca="1">IF(ISTEXT(OFFSET(cmd,$F846,0)),3,1+OFFSET(cmd,$F846,0))</f>
        <v>3</v>
      </c>
    </row>
    <row r="847" spans="1:8">
      <c r="A847" s="114" t="str">
        <f t="shared" ref="A847" ca="1" si="197">CHOOSE(H846,"","SETUP ADR=","FUN")</f>
        <v>FUN</v>
      </c>
      <c r="B847" s="114" t="str">
        <f ca="1">IF(H846&gt;2,OFFSET(cmd,$F846,0),"")</f>
        <v>RAT</v>
      </c>
    </row>
    <row r="848" spans="1:8">
      <c r="A848" s="114" t="str">
        <f ca="1">IF(OFFSET(T,$F846,0)&lt;phasenum,"RAT","")</f>
        <v>RAT</v>
      </c>
      <c r="B848" s="114">
        <f ca="1">IF(A848&lt;&gt;"",OFFSET(Rate,$F846,0),"")</f>
        <v>1.77</v>
      </c>
      <c r="C848" s="114" t="str">
        <f ca="1">IF(A848&lt;&gt;"",T(OFFSET(U,$F846,0)),"")</f>
        <v>UM</v>
      </c>
    </row>
    <row r="849" spans="1:8">
      <c r="A849" s="114" t="str">
        <f ca="1">IF(OR(A848="",OFFSET(Volume,$F846,0)=""),"","VOL")</f>
        <v>VOL</v>
      </c>
      <c r="B849" s="114">
        <f ca="1">IF(($A849)="","",OFFSET(Volume,$F846,0))</f>
        <v>4.84</v>
      </c>
      <c r="D849" s="116" t="str">
        <f ca="1">IF(($C849)="","",OFFSET(Time,$F846,0))</f>
        <v/>
      </c>
    </row>
    <row r="850" spans="1:8">
      <c r="A850" s="114" t="str">
        <f ca="1">IF(AND(A846&lt;&gt;"",OFFSET(dt,$F846,0)&gt;1),"DIR","")</f>
        <v>DIR</v>
      </c>
      <c r="B850" s="114" t="str">
        <f ca="1">IF(A850="","",OFFSET(d,$F846,0))</f>
        <v>INF</v>
      </c>
    </row>
    <row r="851" spans="1:8">
      <c r="A851" s="114" t="s">
        <v>36</v>
      </c>
    </row>
    <row r="852" spans="1:8">
      <c r="A852" s="114" t="str">
        <f t="shared" ref="A852" ca="1" si="198">IF(H852&gt;2,"PHN","")</f>
        <v>PHN</v>
      </c>
      <c r="B852" s="114">
        <f ca="1">IF(H852&lt;3,"",OFFSET(phase,$F852,0))</f>
        <v>140</v>
      </c>
      <c r="E852" s="114" t="s">
        <v>37</v>
      </c>
      <c r="F852" s="114">
        <v>140</v>
      </c>
      <c r="H852" s="114">
        <f ca="1">IF(ISTEXT(OFFSET(cmd,$F852,0)),3,1+OFFSET(cmd,$F852,0))</f>
        <v>3</v>
      </c>
    </row>
    <row r="853" spans="1:8">
      <c r="A853" s="114" t="str">
        <f t="shared" ref="A853" ca="1" si="199">CHOOSE(H852,"","SETUP ADR=","FUN")</f>
        <v>FUN</v>
      </c>
      <c r="B853" s="114" t="str">
        <f ca="1">IF(H852&gt;2,OFFSET(cmd,$F852,0),"")</f>
        <v>RAT</v>
      </c>
    </row>
    <row r="854" spans="1:8">
      <c r="A854" s="114" t="str">
        <f ca="1">IF(OFFSET(T,$F852,0)&lt;phasenum,"RAT","")</f>
        <v>RAT</v>
      </c>
      <c r="B854" s="114">
        <f ca="1">IF(A854&lt;&gt;"",OFFSET(Rate,$F852,0),"")</f>
        <v>1.79</v>
      </c>
      <c r="C854" s="114" t="str">
        <f ca="1">IF(A854&lt;&gt;"",T(OFFSET(U,$F852,0)),"")</f>
        <v>UM</v>
      </c>
    </row>
    <row r="855" spans="1:8">
      <c r="A855" s="114" t="str">
        <f ca="1">IF(OR(A854="",OFFSET(Volume,$F852,0)=""),"","VOL")</f>
        <v>VOL</v>
      </c>
      <c r="B855" s="114">
        <f ca="1">IF(($A855)="","",OFFSET(Volume,$F852,0))</f>
        <v>4.8899999999999997</v>
      </c>
      <c r="D855" s="116" t="str">
        <f ca="1">IF(($C855)="","",OFFSET(Time,$F852,0))</f>
        <v/>
      </c>
    </row>
    <row r="856" spans="1:8">
      <c r="A856" s="114" t="str">
        <f ca="1">IF(AND(A852&lt;&gt;"",OFFSET(dt,$F852,0)&gt;1),"DIR","")</f>
        <v>DIR</v>
      </c>
      <c r="B856" s="114" t="str">
        <f ca="1">IF(A856="","",OFFSET(d,$F852,0))</f>
        <v>INF</v>
      </c>
    </row>
    <row r="857" spans="1:8">
      <c r="A857" s="114" t="s">
        <v>36</v>
      </c>
    </row>
    <row r="858" spans="1:8">
      <c r="A858" s="114" t="str">
        <f t="shared" ref="A858" ca="1" si="200">IF(H858&gt;2,"PHN","")</f>
        <v>PHN</v>
      </c>
      <c r="B858" s="114">
        <f ca="1">IF(H858&lt;3,"",OFFSET(phase,$F858,0))</f>
        <v>141</v>
      </c>
      <c r="E858" s="114" t="s">
        <v>37</v>
      </c>
      <c r="F858" s="114">
        <v>141</v>
      </c>
      <c r="H858" s="114">
        <f ca="1">IF(ISTEXT(OFFSET(cmd,$F858,0)),3,1+OFFSET(cmd,$F858,0))</f>
        <v>3</v>
      </c>
    </row>
    <row r="859" spans="1:8">
      <c r="A859" s="114" t="str">
        <f t="shared" ref="A859" ca="1" si="201">CHOOSE(H858,"","SETUP ADR=","FUN")</f>
        <v>FUN</v>
      </c>
      <c r="B859" s="114" t="str">
        <f ca="1">IF(H858&gt;2,OFFSET(cmd,$F858,0),"")</f>
        <v>RAT</v>
      </c>
    </row>
    <row r="860" spans="1:8">
      <c r="A860" s="114" t="str">
        <f ca="1">IF(OFFSET(T,$F858,0)&lt;phasenum,"RAT","")</f>
        <v>RAT</v>
      </c>
      <c r="B860" s="114">
        <f ca="1">IF(A860&lt;&gt;"",OFFSET(Rate,$F858,0),"")</f>
        <v>1.81</v>
      </c>
      <c r="C860" s="114" t="str">
        <f ca="1">IF(A860&lt;&gt;"",T(OFFSET(U,$F858,0)),"")</f>
        <v>UM</v>
      </c>
    </row>
    <row r="861" spans="1:8">
      <c r="A861" s="114" t="str">
        <f ca="1">IF(OR(A860="",OFFSET(Volume,$F858,0)=""),"","VOL")</f>
        <v>VOL</v>
      </c>
      <c r="B861" s="114">
        <f ca="1">IF(($A861)="","",OFFSET(Volume,$F858,0))</f>
        <v>4.95</v>
      </c>
      <c r="D861" s="116" t="str">
        <f ca="1">IF(($C861)="","",OFFSET(Time,$F858,0))</f>
        <v/>
      </c>
    </row>
    <row r="862" spans="1:8">
      <c r="A862" s="114" t="str">
        <f ca="1">IF(AND(A858&lt;&gt;"",OFFSET(dt,$F858,0)&gt;1),"DIR","")</f>
        <v>DIR</v>
      </c>
      <c r="B862" s="114" t="str">
        <f ca="1">IF(A862="","",OFFSET(d,$F858,0))</f>
        <v>INF</v>
      </c>
    </row>
    <row r="863" spans="1:8">
      <c r="A863" s="114" t="s">
        <v>36</v>
      </c>
    </row>
    <row r="864" spans="1:8">
      <c r="A864" s="114" t="str">
        <f t="shared" ref="A864" ca="1" si="202">IF(H864&gt;2,"PHN","")</f>
        <v>PHN</v>
      </c>
      <c r="B864" s="114">
        <f ca="1">IF(H864&lt;3,"",OFFSET(phase,$F864,0))</f>
        <v>142</v>
      </c>
      <c r="E864" s="114" t="s">
        <v>37</v>
      </c>
      <c r="F864" s="114">
        <v>142</v>
      </c>
      <c r="H864" s="114">
        <f ca="1">IF(ISTEXT(OFFSET(cmd,$F864,0)),3,1+OFFSET(cmd,$F864,0))</f>
        <v>3</v>
      </c>
    </row>
    <row r="865" spans="1:8">
      <c r="A865" s="114" t="str">
        <f t="shared" ref="A865" ca="1" si="203">CHOOSE(H864,"","SETUP ADR=","FUN")</f>
        <v>FUN</v>
      </c>
      <c r="B865" s="114" t="str">
        <f ca="1">IF(H864&gt;2,OFFSET(cmd,$F864,0),"")</f>
        <v>RAT</v>
      </c>
    </row>
    <row r="866" spans="1:8">
      <c r="A866" s="114" t="str">
        <f ca="1">IF(OFFSET(T,$F864,0)&lt;phasenum,"RAT","")</f>
        <v>RAT</v>
      </c>
      <c r="B866" s="114">
        <f ca="1">IF(A866&lt;&gt;"",OFFSET(Rate,$F864,0),"")</f>
        <v>1.83</v>
      </c>
      <c r="C866" s="114" t="str">
        <f ca="1">IF(A866&lt;&gt;"",T(OFFSET(U,$F864,0)),"")</f>
        <v>UM</v>
      </c>
    </row>
    <row r="867" spans="1:8">
      <c r="A867" s="114" t="str">
        <f ca="1">IF(OR(A866="",OFFSET(Volume,$F864,0)=""),"","VOL")</f>
        <v>VOL</v>
      </c>
      <c r="B867" s="114">
        <f ca="1">IF(($A867)="","",OFFSET(Volume,$F864,0))</f>
        <v>5</v>
      </c>
      <c r="D867" s="116" t="str">
        <f ca="1">IF(($C867)="","",OFFSET(Time,$F864,0))</f>
        <v/>
      </c>
    </row>
    <row r="868" spans="1:8">
      <c r="A868" s="114" t="str">
        <f ca="1">IF(AND(A864&lt;&gt;"",OFFSET(dt,$F864,0)&gt;1),"DIR","")</f>
        <v>DIR</v>
      </c>
      <c r="B868" s="114" t="str">
        <f ca="1">IF(A868="","",OFFSET(d,$F864,0))</f>
        <v>INF</v>
      </c>
    </row>
    <row r="869" spans="1:8">
      <c r="A869" s="114" t="s">
        <v>36</v>
      </c>
    </row>
    <row r="870" spans="1:8">
      <c r="A870" s="114" t="str">
        <f t="shared" ref="A870" ca="1" si="204">IF(H870&gt;2,"PHN","")</f>
        <v>PHN</v>
      </c>
      <c r="B870" s="114">
        <f ca="1">IF(H870&lt;3,"",OFFSET(phase,$F870,0))</f>
        <v>143</v>
      </c>
      <c r="E870" s="114" t="s">
        <v>37</v>
      </c>
      <c r="F870" s="114">
        <v>143</v>
      </c>
      <c r="H870" s="114">
        <f ca="1">IF(ISTEXT(OFFSET(cmd,$F870,0)),3,1+OFFSET(cmd,$F870,0))</f>
        <v>3</v>
      </c>
    </row>
    <row r="871" spans="1:8">
      <c r="A871" s="114" t="str">
        <f t="shared" ref="A871" ca="1" si="205">CHOOSE(H870,"","SETUP ADR=","FUN")</f>
        <v>FUN</v>
      </c>
      <c r="B871" s="114" t="str">
        <f ca="1">IF(H870&gt;2,OFFSET(cmd,$F870,0),"")</f>
        <v>RAT</v>
      </c>
    </row>
    <row r="872" spans="1:8">
      <c r="A872" s="114" t="str">
        <f ca="1">IF(OFFSET(T,$F870,0)&lt;phasenum,"RAT","")</f>
        <v>RAT</v>
      </c>
      <c r="B872" s="114">
        <f ca="1">IF(A872&lt;&gt;"",OFFSET(Rate,$F870,0),"")</f>
        <v>1.84</v>
      </c>
      <c r="C872" s="114" t="str">
        <f ca="1">IF(A872&lt;&gt;"",T(OFFSET(U,$F870,0)),"")</f>
        <v>UM</v>
      </c>
    </row>
    <row r="873" spans="1:8">
      <c r="A873" s="114" t="str">
        <f ca="1">IF(OR(A872="",OFFSET(Volume,$F870,0)=""),"","VOL")</f>
        <v>VOL</v>
      </c>
      <c r="B873" s="114">
        <f ca="1">IF(($A873)="","",OFFSET(Volume,$F870,0))</f>
        <v>5.03</v>
      </c>
      <c r="D873" s="116" t="str">
        <f ca="1">IF(($C873)="","",OFFSET(Time,$F870,0))</f>
        <v/>
      </c>
    </row>
    <row r="874" spans="1:8">
      <c r="A874" s="114" t="str">
        <f ca="1">IF(AND(A870&lt;&gt;"",OFFSET(dt,$F870,0)&gt;1),"DIR","")</f>
        <v>DIR</v>
      </c>
      <c r="B874" s="114" t="str">
        <f ca="1">IF(A874="","",OFFSET(d,$F870,0))</f>
        <v>INF</v>
      </c>
    </row>
    <row r="875" spans="1:8">
      <c r="A875" s="114" t="s">
        <v>36</v>
      </c>
    </row>
    <row r="876" spans="1:8">
      <c r="A876" s="114" t="str">
        <f t="shared" ref="A876" ca="1" si="206">IF(H876&gt;2,"PHN","")</f>
        <v>PHN</v>
      </c>
      <c r="B876" s="114">
        <f ca="1">IF(H876&lt;3,"",OFFSET(phase,$F876,0))</f>
        <v>144</v>
      </c>
      <c r="E876" s="114" t="s">
        <v>37</v>
      </c>
      <c r="F876" s="114">
        <v>144</v>
      </c>
      <c r="H876" s="114">
        <f ca="1">IF(ISTEXT(OFFSET(cmd,$F876,0)),3,1+OFFSET(cmd,$F876,0))</f>
        <v>3</v>
      </c>
    </row>
    <row r="877" spans="1:8">
      <c r="A877" s="114" t="str">
        <f t="shared" ref="A877" ca="1" si="207">CHOOSE(H876,"","SETUP ADR=","FUN")</f>
        <v>FUN</v>
      </c>
      <c r="B877" s="114" t="str">
        <f ca="1">IF(H876&gt;2,OFFSET(cmd,$F876,0),"")</f>
        <v>RAT</v>
      </c>
    </row>
    <row r="878" spans="1:8">
      <c r="A878" s="114" t="str">
        <f ca="1">IF(OFFSET(T,$F876,0)&lt;phasenum,"RAT","")</f>
        <v>RAT</v>
      </c>
      <c r="B878" s="114">
        <f ca="1">IF(A878&lt;&gt;"",OFFSET(Rate,$F876,0),"")</f>
        <v>1.86</v>
      </c>
      <c r="C878" s="114" t="str">
        <f ca="1">IF(A878&lt;&gt;"",T(OFFSET(U,$F876,0)),"")</f>
        <v>UM</v>
      </c>
    </row>
    <row r="879" spans="1:8">
      <c r="A879" s="114" t="str">
        <f ca="1">IF(OR(A878="",OFFSET(Volume,$F876,0)=""),"","VOL")</f>
        <v>VOL</v>
      </c>
      <c r="B879" s="114">
        <f ca="1">IF(($A879)="","",OFFSET(Volume,$F876,0))</f>
        <v>5.08</v>
      </c>
      <c r="D879" s="116" t="str">
        <f ca="1">IF(($C879)="","",OFFSET(Time,$F876,0))</f>
        <v/>
      </c>
    </row>
    <row r="880" spans="1:8">
      <c r="A880" s="114" t="str">
        <f ca="1">IF(AND(A876&lt;&gt;"",OFFSET(dt,$F876,0)&gt;1),"DIR","")</f>
        <v>DIR</v>
      </c>
      <c r="B880" s="114" t="str">
        <f ca="1">IF(A880="","",OFFSET(d,$F876,0))</f>
        <v>INF</v>
      </c>
    </row>
    <row r="881" spans="1:8">
      <c r="A881" s="114" t="s">
        <v>36</v>
      </c>
    </row>
    <row r="882" spans="1:8">
      <c r="A882" s="114" t="str">
        <f t="shared" ref="A882" ca="1" si="208">IF(H882&gt;2,"PHN","")</f>
        <v>PHN</v>
      </c>
      <c r="B882" s="114">
        <f ca="1">IF(H882&lt;3,"",OFFSET(phase,$F882,0))</f>
        <v>145</v>
      </c>
      <c r="E882" s="114" t="s">
        <v>37</v>
      </c>
      <c r="F882" s="114">
        <v>145</v>
      </c>
      <c r="H882" s="114">
        <f ca="1">IF(ISTEXT(OFFSET(cmd,$F882,0)),3,1+OFFSET(cmd,$F882,0))</f>
        <v>3</v>
      </c>
    </row>
    <row r="883" spans="1:8">
      <c r="A883" s="114" t="str">
        <f t="shared" ref="A883" ca="1" si="209">CHOOSE(H882,"","SETUP ADR=","FUN")</f>
        <v>FUN</v>
      </c>
      <c r="B883" s="114" t="str">
        <f ca="1">IF(H882&gt;2,OFFSET(cmd,$F882,0),"")</f>
        <v>RAT</v>
      </c>
    </row>
    <row r="884" spans="1:8">
      <c r="A884" s="114" t="str">
        <f ca="1">IF(OFFSET(T,$F882,0)&lt;phasenum,"RAT","")</f>
        <v>RAT</v>
      </c>
      <c r="B884" s="114">
        <f ca="1">IF(A884&lt;&gt;"",OFFSET(Rate,$F882,0),"")</f>
        <v>1.8800000000000001</v>
      </c>
      <c r="C884" s="114" t="str">
        <f ca="1">IF(A884&lt;&gt;"",T(OFFSET(U,$F882,0)),"")</f>
        <v>UM</v>
      </c>
    </row>
    <row r="885" spans="1:8">
      <c r="A885" s="114" t="str">
        <f ca="1">IF(OR(A884="",OFFSET(Volume,$F882,0)=""),"","VOL")</f>
        <v>VOL</v>
      </c>
      <c r="B885" s="114">
        <f ca="1">IF(($A885)="","",OFFSET(Volume,$F882,0))</f>
        <v>5.14</v>
      </c>
      <c r="D885" s="116" t="str">
        <f ca="1">IF(($C885)="","",OFFSET(Time,$F882,0))</f>
        <v/>
      </c>
    </row>
    <row r="886" spans="1:8">
      <c r="A886" s="114" t="str">
        <f ca="1">IF(AND(A882&lt;&gt;"",OFFSET(dt,$F882,0)&gt;1),"DIR","")</f>
        <v>DIR</v>
      </c>
      <c r="B886" s="114" t="str">
        <f ca="1">IF(A886="","",OFFSET(d,$F882,0))</f>
        <v>INF</v>
      </c>
    </row>
    <row r="887" spans="1:8">
      <c r="A887" s="114" t="s">
        <v>36</v>
      </c>
    </row>
    <row r="888" spans="1:8">
      <c r="A888" s="114" t="str">
        <f t="shared" ref="A888" ca="1" si="210">IF(H888&gt;2,"PHN","")</f>
        <v>PHN</v>
      </c>
      <c r="B888" s="114">
        <f ca="1">IF(H888&lt;3,"",OFFSET(phase,$F888,0))</f>
        <v>146</v>
      </c>
      <c r="E888" s="114" t="s">
        <v>37</v>
      </c>
      <c r="F888" s="114">
        <v>146</v>
      </c>
      <c r="H888" s="114">
        <f ca="1">IF(ISTEXT(OFFSET(cmd,$F888,0)),3,1+OFFSET(cmd,$F888,0))</f>
        <v>3</v>
      </c>
    </row>
    <row r="889" spans="1:8">
      <c r="A889" s="114" t="str">
        <f t="shared" ref="A889" ca="1" si="211">CHOOSE(H888,"","SETUP ADR=","FUN")</f>
        <v>FUN</v>
      </c>
      <c r="B889" s="114" t="str">
        <f ca="1">IF(H888&gt;2,OFFSET(cmd,$F888,0),"")</f>
        <v>RAT</v>
      </c>
    </row>
    <row r="890" spans="1:8">
      <c r="A890" s="114" t="str">
        <f ca="1">IF(OFFSET(T,$F888,0)&lt;phasenum,"RAT","")</f>
        <v>RAT</v>
      </c>
      <c r="B890" s="114">
        <f ca="1">IF(A890&lt;&gt;"",OFFSET(Rate,$F888,0),"")</f>
        <v>1.9000000000000001</v>
      </c>
      <c r="C890" s="114" t="str">
        <f ca="1">IF(A890&lt;&gt;"",T(OFFSET(U,$F888,0)),"")</f>
        <v>UM</v>
      </c>
    </row>
    <row r="891" spans="1:8">
      <c r="A891" s="114" t="str">
        <f ca="1">IF(OR(A890="",OFFSET(Volume,$F888,0)=""),"","VOL")</f>
        <v>VOL</v>
      </c>
      <c r="B891" s="114">
        <f ca="1">IF(($A891)="","",OFFSET(Volume,$F888,0))</f>
        <v>5.19</v>
      </c>
      <c r="D891" s="116" t="str">
        <f ca="1">IF(($C891)="","",OFFSET(Time,$F888,0))</f>
        <v/>
      </c>
    </row>
    <row r="892" spans="1:8">
      <c r="A892" s="114" t="str">
        <f ca="1">IF(AND(A888&lt;&gt;"",OFFSET(dt,$F888,0)&gt;1),"DIR","")</f>
        <v>DIR</v>
      </c>
      <c r="B892" s="114" t="str">
        <f ca="1">IF(A892="","",OFFSET(d,$F888,0))</f>
        <v>INF</v>
      </c>
    </row>
    <row r="893" spans="1:8">
      <c r="A893" s="114" t="s">
        <v>36</v>
      </c>
    </row>
    <row r="894" spans="1:8">
      <c r="A894" s="114" t="str">
        <f t="shared" ref="A894" ca="1" si="212">IF(H894&gt;2,"PHN","")</f>
        <v>PHN</v>
      </c>
      <c r="B894" s="114">
        <f ca="1">IF(H894&lt;3,"",OFFSET(phase,$F894,0))</f>
        <v>147</v>
      </c>
      <c r="E894" s="114" t="s">
        <v>37</v>
      </c>
      <c r="F894" s="114">
        <v>147</v>
      </c>
      <c r="H894" s="114">
        <f ca="1">IF(ISTEXT(OFFSET(cmd,$F894,0)),3,1+OFFSET(cmd,$F894,0))</f>
        <v>3</v>
      </c>
    </row>
    <row r="895" spans="1:8">
      <c r="A895" s="114" t="str">
        <f t="shared" ref="A895" ca="1" si="213">CHOOSE(H894,"","SETUP ADR=","FUN")</f>
        <v>FUN</v>
      </c>
      <c r="B895" s="114" t="str">
        <f ca="1">IF(H894&gt;2,OFFSET(cmd,$F894,0),"")</f>
        <v>RAT</v>
      </c>
    </row>
    <row r="896" spans="1:8">
      <c r="A896" s="114" t="str">
        <f ca="1">IF(OFFSET(T,$F894,0)&lt;phasenum,"RAT","")</f>
        <v>RAT</v>
      </c>
      <c r="B896" s="114">
        <f ca="1">IF(A896&lt;&gt;"",OFFSET(Rate,$F894,0),"")</f>
        <v>1.92</v>
      </c>
      <c r="C896" s="114" t="str">
        <f ca="1">IF(A896&lt;&gt;"",T(OFFSET(U,$F894,0)),"")</f>
        <v>UM</v>
      </c>
    </row>
    <row r="897" spans="1:8">
      <c r="A897" s="114" t="str">
        <f ca="1">IF(OR(A896="",OFFSET(Volume,$F894,0)=""),"","VOL")</f>
        <v>VOL</v>
      </c>
      <c r="B897" s="114">
        <f ca="1">IF(($A897)="","",OFFSET(Volume,$F894,0))</f>
        <v>5.25</v>
      </c>
      <c r="D897" s="116" t="str">
        <f ca="1">IF(($C897)="","",OFFSET(Time,$F894,0))</f>
        <v/>
      </c>
    </row>
    <row r="898" spans="1:8">
      <c r="A898" s="114" t="str">
        <f ca="1">IF(AND(A894&lt;&gt;"",OFFSET(dt,$F894,0)&gt;1),"DIR","")</f>
        <v>DIR</v>
      </c>
      <c r="B898" s="114" t="str">
        <f ca="1">IF(A898="","",OFFSET(d,$F894,0))</f>
        <v>INF</v>
      </c>
    </row>
    <row r="899" spans="1:8">
      <c r="A899" s="114" t="s">
        <v>36</v>
      </c>
    </row>
    <row r="900" spans="1:8">
      <c r="A900" s="114" t="str">
        <f t="shared" ref="A900" ca="1" si="214">IF(H900&gt;2,"PHN","")</f>
        <v>PHN</v>
      </c>
      <c r="B900" s="114">
        <f ca="1">IF(H900&lt;3,"",OFFSET(phase,$F900,0))</f>
        <v>148</v>
      </c>
      <c r="E900" s="114" t="s">
        <v>37</v>
      </c>
      <c r="F900" s="114">
        <v>148</v>
      </c>
      <c r="H900" s="114">
        <f ca="1">IF(ISTEXT(OFFSET(cmd,$F900,0)),3,1+OFFSET(cmd,$F900,0))</f>
        <v>3</v>
      </c>
    </row>
    <row r="901" spans="1:8">
      <c r="A901" s="114" t="str">
        <f t="shared" ref="A901" ca="1" si="215">CHOOSE(H900,"","SETUP ADR=","FUN")</f>
        <v>FUN</v>
      </c>
      <c r="B901" s="114" t="str">
        <f ca="1">IF(H900&gt;2,OFFSET(cmd,$F900,0),"")</f>
        <v>RAT</v>
      </c>
    </row>
    <row r="902" spans="1:8">
      <c r="A902" s="114" t="str">
        <f ca="1">IF(OFFSET(T,$F900,0)&lt;phasenum,"RAT","")</f>
        <v>RAT</v>
      </c>
      <c r="B902" s="114">
        <f ca="1">IF(A902&lt;&gt;"",OFFSET(Rate,$F900,0),"")</f>
        <v>1.94</v>
      </c>
      <c r="C902" s="114" t="str">
        <f ca="1">IF(A902&lt;&gt;"",T(OFFSET(U,$F900,0)),"")</f>
        <v>UM</v>
      </c>
    </row>
    <row r="903" spans="1:8">
      <c r="A903" s="114" t="str">
        <f ca="1">IF(OR(A902="",OFFSET(Volume,$F900,0)=""),"","VOL")</f>
        <v>VOL</v>
      </c>
      <c r="B903" s="114">
        <f ca="1">IF(($A903)="","",OFFSET(Volume,$F900,0))</f>
        <v>5.3</v>
      </c>
      <c r="D903" s="116" t="str">
        <f ca="1">IF(($C903)="","",OFFSET(Time,$F900,0))</f>
        <v/>
      </c>
    </row>
    <row r="904" spans="1:8">
      <c r="A904" s="114" t="str">
        <f ca="1">IF(AND(A900&lt;&gt;"",OFFSET(dt,$F900,0)&gt;1),"DIR","")</f>
        <v>DIR</v>
      </c>
      <c r="B904" s="114" t="str">
        <f ca="1">IF(A904="","",OFFSET(d,$F900,0))</f>
        <v>INF</v>
      </c>
    </row>
    <row r="905" spans="1:8">
      <c r="A905" s="114" t="s">
        <v>36</v>
      </c>
    </row>
    <row r="906" spans="1:8">
      <c r="A906" s="114" t="str">
        <f t="shared" ref="A906" ca="1" si="216">IF(H906&gt;2,"PHN","")</f>
        <v>PHN</v>
      </c>
      <c r="B906" s="114">
        <f ca="1">IF(H906&lt;3,"",OFFSET(phase,$F906,0))</f>
        <v>149</v>
      </c>
      <c r="E906" s="114" t="s">
        <v>37</v>
      </c>
      <c r="F906" s="114">
        <v>149</v>
      </c>
      <c r="H906" s="114">
        <f ca="1">IF(ISTEXT(OFFSET(cmd,$F906,0)),3,1+OFFSET(cmd,$F906,0))</f>
        <v>3</v>
      </c>
    </row>
    <row r="907" spans="1:8">
      <c r="A907" s="114" t="str">
        <f t="shared" ref="A907" ca="1" si="217">CHOOSE(H906,"","SETUP ADR=","FUN")</f>
        <v>FUN</v>
      </c>
      <c r="B907" s="114" t="str">
        <f ca="1">IF(H906&gt;2,OFFSET(cmd,$F906,0),"")</f>
        <v>RAT</v>
      </c>
    </row>
    <row r="908" spans="1:8">
      <c r="A908" s="114" t="str">
        <f ca="1">IF(OFFSET(T,$F906,0)&lt;phasenum,"RAT","")</f>
        <v>RAT</v>
      </c>
      <c r="B908" s="114">
        <f ca="1">IF(A908&lt;&gt;"",OFFSET(Rate,$F906,0),"")</f>
        <v>1.96</v>
      </c>
      <c r="C908" s="114" t="str">
        <f ca="1">IF(A908&lt;&gt;"",T(OFFSET(U,$F906,0)),"")</f>
        <v>UM</v>
      </c>
    </row>
    <row r="909" spans="1:8">
      <c r="A909" s="114" t="str">
        <f ca="1">IF(OR(A908="",OFFSET(Volume,$F906,0)=""),"","VOL")</f>
        <v>VOL</v>
      </c>
      <c r="B909" s="114">
        <f ca="1">IF(($A909)="","",OFFSET(Volume,$F906,0))</f>
        <v>5.36</v>
      </c>
      <c r="D909" s="116" t="str">
        <f ca="1">IF(($C909)="","",OFFSET(Time,$F906,0))</f>
        <v/>
      </c>
    </row>
    <row r="910" spans="1:8">
      <c r="A910" s="114" t="str">
        <f ca="1">IF(AND(A906&lt;&gt;"",OFFSET(dt,$F906,0)&gt;1),"DIR","")</f>
        <v>DIR</v>
      </c>
      <c r="B910" s="114" t="str">
        <f ca="1">IF(A910="","",OFFSET(d,$F906,0))</f>
        <v>INF</v>
      </c>
    </row>
    <row r="911" spans="1:8">
      <c r="A911" s="114" t="s">
        <v>36</v>
      </c>
    </row>
    <row r="912" spans="1:8">
      <c r="A912" s="114" t="str">
        <f t="shared" ref="A912" ca="1" si="218">IF(H912&gt;2,"PHN","")</f>
        <v>PHN</v>
      </c>
      <c r="B912" s="114">
        <f ca="1">IF(H912&lt;3,"",OFFSET(phase,$F912,0))</f>
        <v>150</v>
      </c>
      <c r="E912" s="114" t="s">
        <v>37</v>
      </c>
      <c r="F912" s="114">
        <v>150</v>
      </c>
      <c r="H912" s="114">
        <f ca="1">IF(ISTEXT(OFFSET(cmd,$F912,0)),3,1+OFFSET(cmd,$F912,0))</f>
        <v>3</v>
      </c>
    </row>
    <row r="913" spans="1:8">
      <c r="A913" s="114" t="str">
        <f t="shared" ref="A913" ca="1" si="219">CHOOSE(H912,"","SETUP ADR=","FUN")</f>
        <v>FUN</v>
      </c>
      <c r="B913" s="114" t="str">
        <f ca="1">IF(H912&gt;2,OFFSET(cmd,$F912,0),"")</f>
        <v>RAT</v>
      </c>
    </row>
    <row r="914" spans="1:8">
      <c r="A914" s="114" t="str">
        <f ca="1">IF(OFFSET(T,$F912,0)&lt;phasenum,"RAT","")</f>
        <v>RAT</v>
      </c>
      <c r="B914" s="114">
        <f ca="1">IF(A914&lt;&gt;"",OFFSET(Rate,$F912,0),"")</f>
        <v>1.98</v>
      </c>
      <c r="C914" s="114" t="str">
        <f ca="1">IF(A914&lt;&gt;"",T(OFFSET(U,$F912,0)),"")</f>
        <v>UM</v>
      </c>
    </row>
    <row r="915" spans="1:8">
      <c r="A915" s="114" t="str">
        <f ca="1">IF(OR(A914="",OFFSET(Volume,$F912,0)=""),"","VOL")</f>
        <v>VOL</v>
      </c>
      <c r="B915" s="114">
        <f ca="1">IF(($A915)="","",OFFSET(Volume,$F912,0))</f>
        <v>5.41</v>
      </c>
      <c r="D915" s="116" t="str">
        <f ca="1">IF(($C915)="","",OFFSET(Time,$F912,0))</f>
        <v/>
      </c>
    </row>
    <row r="916" spans="1:8">
      <c r="A916" s="114" t="str">
        <f ca="1">IF(AND(A912&lt;&gt;"",OFFSET(dt,$F912,0)&gt;1),"DIR","")</f>
        <v>DIR</v>
      </c>
      <c r="B916" s="114" t="str">
        <f ca="1">IF(A916="","",OFFSET(d,$F912,0))</f>
        <v>INF</v>
      </c>
    </row>
    <row r="917" spans="1:8">
      <c r="A917" s="114" t="s">
        <v>36</v>
      </c>
    </row>
    <row r="918" spans="1:8">
      <c r="A918" s="114" t="str">
        <f t="shared" ref="A918" ca="1" si="220">IF(H918&gt;2,"PHN","")</f>
        <v>PHN</v>
      </c>
      <c r="B918" s="114">
        <f ca="1">IF(H918&lt;3,"",OFFSET(phase,$F918,0))</f>
        <v>151</v>
      </c>
      <c r="E918" s="114" t="s">
        <v>37</v>
      </c>
      <c r="F918" s="114">
        <v>151</v>
      </c>
      <c r="H918" s="114">
        <f ca="1">IF(ISTEXT(OFFSET(cmd,$F918,0)),3,1+OFFSET(cmd,$F918,0))</f>
        <v>3</v>
      </c>
    </row>
    <row r="919" spans="1:8">
      <c r="A919" s="114" t="str">
        <f t="shared" ref="A919" ca="1" si="221">CHOOSE(H918,"","SETUP ADR=","FUN")</f>
        <v>FUN</v>
      </c>
      <c r="B919" s="114" t="str">
        <f ca="1">IF(H918&gt;2,OFFSET(cmd,$F918,0),"")</f>
        <v>RAT</v>
      </c>
    </row>
    <row r="920" spans="1:8">
      <c r="A920" s="114" t="str">
        <f ca="1">IF(OFFSET(T,$F918,0)&lt;phasenum,"RAT","")</f>
        <v>RAT</v>
      </c>
      <c r="B920" s="114">
        <f ca="1">IF(A920&lt;&gt;"",OFFSET(Rate,$F918,0),"")</f>
        <v>2</v>
      </c>
      <c r="C920" s="114" t="str">
        <f ca="1">IF(A920&lt;&gt;"",T(OFFSET(U,$F918,0)),"")</f>
        <v>UM</v>
      </c>
    </row>
    <row r="921" spans="1:8">
      <c r="A921" s="114" t="str">
        <f ca="1">IF(OR(A920="",OFFSET(Volume,$F918,0)=""),"","VOL")</f>
        <v>VOL</v>
      </c>
      <c r="B921" s="114">
        <f ca="1">IF(($A921)="","",OFFSET(Volume,$F918,0))</f>
        <v>5.47</v>
      </c>
      <c r="D921" s="116" t="str">
        <f ca="1">IF(($C921)="","",OFFSET(Time,$F918,0))</f>
        <v/>
      </c>
    </row>
    <row r="922" spans="1:8">
      <c r="A922" s="114" t="str">
        <f ca="1">IF(AND(A918&lt;&gt;"",OFFSET(dt,$F918,0)&gt;1),"DIR","")</f>
        <v>DIR</v>
      </c>
      <c r="B922" s="114" t="str">
        <f ca="1">IF(A922="","",OFFSET(d,$F918,0))</f>
        <v>INF</v>
      </c>
    </row>
    <row r="923" spans="1:8">
      <c r="A923" s="114" t="s">
        <v>36</v>
      </c>
    </row>
    <row r="924" spans="1:8">
      <c r="A924" s="114" t="str">
        <f t="shared" ref="A924" ca="1" si="222">IF(H924&gt;2,"PHN","")</f>
        <v>PHN</v>
      </c>
      <c r="B924" s="114">
        <f ca="1">IF(H924&lt;3,"",OFFSET(phase,$F924,0))</f>
        <v>152</v>
      </c>
      <c r="E924" s="114" t="s">
        <v>37</v>
      </c>
      <c r="F924" s="114">
        <v>152</v>
      </c>
      <c r="H924" s="114">
        <f ca="1">IF(ISTEXT(OFFSET(cmd,$F924,0)),3,1+OFFSET(cmd,$F924,0))</f>
        <v>3</v>
      </c>
    </row>
    <row r="925" spans="1:8">
      <c r="A925" s="114" t="str">
        <f t="shared" ref="A925" ca="1" si="223">CHOOSE(H924,"","SETUP ADR=","FUN")</f>
        <v>FUN</v>
      </c>
      <c r="B925" s="114" t="str">
        <f ca="1">IF(H924&gt;2,OFFSET(cmd,$F924,0),"")</f>
        <v>RAT</v>
      </c>
    </row>
    <row r="926" spans="1:8">
      <c r="A926" s="114" t="str">
        <f ca="1">IF(OFFSET(T,$F924,0)&lt;phasenum,"RAT","")</f>
        <v>RAT</v>
      </c>
      <c r="B926" s="114">
        <f ca="1">IF(A926&lt;&gt;"",OFFSET(Rate,$F924,0),"")</f>
        <v>2.02</v>
      </c>
      <c r="C926" s="114" t="str">
        <f ca="1">IF(A926&lt;&gt;"",T(OFFSET(U,$F924,0)),"")</f>
        <v>UM</v>
      </c>
    </row>
    <row r="927" spans="1:8">
      <c r="A927" s="114" t="str">
        <f ca="1">IF(OR(A926="",OFFSET(Volume,$F924,0)=""),"","VOL")</f>
        <v>VOL</v>
      </c>
      <c r="B927" s="114">
        <f ca="1">IF(($A927)="","",OFFSET(Volume,$F924,0))</f>
        <v>5.5200000000000005</v>
      </c>
      <c r="D927" s="116" t="str">
        <f ca="1">IF(($C927)="","",OFFSET(Time,$F924,0))</f>
        <v/>
      </c>
    </row>
    <row r="928" spans="1:8">
      <c r="A928" s="114" t="str">
        <f ca="1">IF(AND(A924&lt;&gt;"",OFFSET(dt,$F924,0)&gt;1),"DIR","")</f>
        <v>DIR</v>
      </c>
      <c r="B928" s="114" t="str">
        <f ca="1">IF(A928="","",OFFSET(d,$F924,0))</f>
        <v>INF</v>
      </c>
    </row>
    <row r="929" spans="1:8">
      <c r="A929" s="114" t="s">
        <v>36</v>
      </c>
    </row>
    <row r="930" spans="1:8">
      <c r="A930" s="114" t="str">
        <f t="shared" ref="A930" ca="1" si="224">IF(H930&gt;2,"PHN","")</f>
        <v>PHN</v>
      </c>
      <c r="B930" s="114">
        <f ca="1">IF(H930&lt;3,"",OFFSET(phase,$F930,0))</f>
        <v>153</v>
      </c>
      <c r="E930" s="114" t="s">
        <v>37</v>
      </c>
      <c r="F930" s="114">
        <v>153</v>
      </c>
      <c r="H930" s="114">
        <f ca="1">IF(ISTEXT(OFFSET(cmd,$F930,0)),3,1+OFFSET(cmd,$F930,0))</f>
        <v>3</v>
      </c>
    </row>
    <row r="931" spans="1:8">
      <c r="A931" s="114" t="str">
        <f t="shared" ref="A931" ca="1" si="225">CHOOSE(H930,"","SETUP ADR=","FUN")</f>
        <v>FUN</v>
      </c>
      <c r="B931" s="114" t="str">
        <f ca="1">IF(H930&gt;2,OFFSET(cmd,$F930,0),"")</f>
        <v>RAT</v>
      </c>
    </row>
    <row r="932" spans="1:8">
      <c r="A932" s="114" t="str">
        <f ca="1">IF(OFFSET(T,$F930,0)&lt;phasenum,"RAT","")</f>
        <v>RAT</v>
      </c>
      <c r="B932" s="114">
        <f ca="1">IF(A932&lt;&gt;"",OFFSET(Rate,$F930,0),"")</f>
        <v>2.0300000000000002</v>
      </c>
      <c r="C932" s="114" t="str">
        <f ca="1">IF(A932&lt;&gt;"",T(OFFSET(U,$F930,0)),"")</f>
        <v>UM</v>
      </c>
    </row>
    <row r="933" spans="1:8">
      <c r="A933" s="114" t="str">
        <f ca="1">IF(OR(A932="",OFFSET(Volume,$F930,0)=""),"","VOL")</f>
        <v>VOL</v>
      </c>
      <c r="B933" s="114">
        <f ca="1">IF(($A933)="","",OFFSET(Volume,$F930,0))</f>
        <v>5.55</v>
      </c>
      <c r="D933" s="116" t="str">
        <f ca="1">IF(($C933)="","",OFFSET(Time,$F930,0))</f>
        <v/>
      </c>
    </row>
    <row r="934" spans="1:8">
      <c r="A934" s="114" t="str">
        <f ca="1">IF(AND(A930&lt;&gt;"",OFFSET(dt,$F930,0)&gt;1),"DIR","")</f>
        <v>DIR</v>
      </c>
      <c r="B934" s="114" t="str">
        <f ca="1">IF(A934="","",OFFSET(d,$F930,0))</f>
        <v>INF</v>
      </c>
    </row>
    <row r="935" spans="1:8">
      <c r="A935" s="114" t="s">
        <v>36</v>
      </c>
    </row>
    <row r="936" spans="1:8">
      <c r="A936" s="114" t="str">
        <f t="shared" ref="A936" ca="1" si="226">IF(H936&gt;2,"PHN","")</f>
        <v>PHN</v>
      </c>
      <c r="B936" s="114">
        <f ca="1">IF(H936&lt;3,"",OFFSET(phase,$F936,0))</f>
        <v>154</v>
      </c>
      <c r="E936" s="114" t="s">
        <v>37</v>
      </c>
      <c r="F936" s="114">
        <v>154</v>
      </c>
      <c r="H936" s="114">
        <f ca="1">IF(ISTEXT(OFFSET(cmd,$F936,0)),3,1+OFFSET(cmd,$F936,0))</f>
        <v>3</v>
      </c>
    </row>
    <row r="937" spans="1:8">
      <c r="A937" s="114" t="str">
        <f t="shared" ref="A937" ca="1" si="227">CHOOSE(H936,"","SETUP ADR=","FUN")</f>
        <v>FUN</v>
      </c>
      <c r="B937" s="114" t="str">
        <f ca="1">IF(H936&gt;2,OFFSET(cmd,$F936,0),"")</f>
        <v>RAT</v>
      </c>
    </row>
    <row r="938" spans="1:8">
      <c r="A938" s="114" t="str">
        <f ca="1">IF(OFFSET(T,$F936,0)&lt;phasenum,"RAT","")</f>
        <v>RAT</v>
      </c>
      <c r="B938" s="114">
        <f ca="1">IF(A938&lt;&gt;"",OFFSET(Rate,$F936,0),"")</f>
        <v>2.06</v>
      </c>
      <c r="C938" s="114" t="str">
        <f ca="1">IF(A938&lt;&gt;"",T(OFFSET(U,$F936,0)),"")</f>
        <v>UM</v>
      </c>
    </row>
    <row r="939" spans="1:8">
      <c r="A939" s="114" t="str">
        <f ca="1">IF(OR(A938="",OFFSET(Volume,$F936,0)=""),"","VOL")</f>
        <v>VOL</v>
      </c>
      <c r="B939" s="114">
        <f ca="1">IF(($A939)="","",OFFSET(Volume,$F936,0))</f>
        <v>5.63</v>
      </c>
      <c r="D939" s="116" t="str">
        <f ca="1">IF(($C939)="","",OFFSET(Time,$F936,0))</f>
        <v/>
      </c>
    </row>
    <row r="940" spans="1:8">
      <c r="A940" s="114" t="str">
        <f ca="1">IF(AND(A936&lt;&gt;"",OFFSET(dt,$F936,0)&gt;1),"DIR","")</f>
        <v>DIR</v>
      </c>
      <c r="B940" s="114" t="str">
        <f ca="1">IF(A940="","",OFFSET(d,$F936,0))</f>
        <v>INF</v>
      </c>
    </row>
    <row r="941" spans="1:8">
      <c r="A941" s="114" t="s">
        <v>36</v>
      </c>
    </row>
    <row r="942" spans="1:8">
      <c r="A942" s="114" t="str">
        <f t="shared" ref="A942" ca="1" si="228">IF(H942&gt;2,"PHN","")</f>
        <v>PHN</v>
      </c>
      <c r="B942" s="114">
        <f ca="1">IF(H942&lt;3,"",OFFSET(phase,$F942,0))</f>
        <v>155</v>
      </c>
      <c r="E942" s="114" t="s">
        <v>37</v>
      </c>
      <c r="F942" s="114">
        <v>155</v>
      </c>
      <c r="H942" s="114">
        <f ca="1">IF(ISTEXT(OFFSET(cmd,$F942,0)),3,1+OFFSET(cmd,$F942,0))</f>
        <v>3</v>
      </c>
    </row>
    <row r="943" spans="1:8">
      <c r="A943" s="114" t="str">
        <f t="shared" ref="A943" ca="1" si="229">CHOOSE(H942,"","SETUP ADR=","FUN")</f>
        <v>FUN</v>
      </c>
      <c r="B943" s="114" t="str">
        <f ca="1">IF(H942&gt;2,OFFSET(cmd,$F942,0),"")</f>
        <v>RAT</v>
      </c>
    </row>
    <row r="944" spans="1:8">
      <c r="A944" s="114" t="str">
        <f ca="1">IF(OFFSET(T,$F942,0)&lt;phasenum,"RAT","")</f>
        <v>RAT</v>
      </c>
      <c r="B944" s="114">
        <f ca="1">IF(A944&lt;&gt;"",OFFSET(Rate,$F942,0),"")</f>
        <v>2.0699999999999998</v>
      </c>
      <c r="C944" s="114" t="str">
        <f ca="1">IF(A944&lt;&gt;"",T(OFFSET(U,$F942,0)),"")</f>
        <v>UM</v>
      </c>
    </row>
    <row r="945" spans="1:8">
      <c r="A945" s="114" t="str">
        <f ca="1">IF(OR(A944="",OFFSET(Volume,$F942,0)=""),"","VOL")</f>
        <v>VOL</v>
      </c>
      <c r="B945" s="114">
        <f ca="1">IF(($A945)="","",OFFSET(Volume,$F942,0))</f>
        <v>5.66</v>
      </c>
      <c r="D945" s="116" t="str">
        <f ca="1">IF(($C945)="","",OFFSET(Time,$F942,0))</f>
        <v/>
      </c>
    </row>
    <row r="946" spans="1:8">
      <c r="A946" s="114" t="str">
        <f ca="1">IF(AND(A942&lt;&gt;"",OFFSET(dt,$F942,0)&gt;1),"DIR","")</f>
        <v>DIR</v>
      </c>
      <c r="B946" s="114" t="str">
        <f ca="1">IF(A946="","",OFFSET(d,$F942,0))</f>
        <v>INF</v>
      </c>
    </row>
    <row r="947" spans="1:8">
      <c r="A947" s="114" t="s">
        <v>36</v>
      </c>
    </row>
    <row r="948" spans="1:8">
      <c r="A948" s="114" t="str">
        <f t="shared" ref="A948" ca="1" si="230">IF(H948&gt;2,"PHN","")</f>
        <v>PHN</v>
      </c>
      <c r="B948" s="114">
        <f ca="1">IF(H948&lt;3,"",OFFSET(phase,$F948,0))</f>
        <v>156</v>
      </c>
      <c r="E948" s="114" t="s">
        <v>37</v>
      </c>
      <c r="F948" s="114">
        <v>156</v>
      </c>
      <c r="H948" s="114">
        <f ca="1">IF(ISTEXT(OFFSET(cmd,$F948,0)),3,1+OFFSET(cmd,$F948,0))</f>
        <v>3</v>
      </c>
    </row>
    <row r="949" spans="1:8">
      <c r="A949" s="114" t="str">
        <f t="shared" ref="A949" ca="1" si="231">CHOOSE(H948,"","SETUP ADR=","FUN")</f>
        <v>FUN</v>
      </c>
      <c r="B949" s="114" t="str">
        <f ca="1">IF(H948&gt;2,OFFSET(cmd,$F948,0),"")</f>
        <v>RAT</v>
      </c>
    </row>
    <row r="950" spans="1:8">
      <c r="A950" s="114" t="str">
        <f ca="1">IF(OFFSET(T,$F948,0)&lt;phasenum,"RAT","")</f>
        <v>RAT</v>
      </c>
      <c r="B950" s="114">
        <f ca="1">IF(A950&lt;&gt;"",OFFSET(Rate,$F948,0),"")</f>
        <v>2.1</v>
      </c>
      <c r="C950" s="114" t="str">
        <f ca="1">IF(A950&lt;&gt;"",T(OFFSET(U,$F948,0)),"")</f>
        <v>UM</v>
      </c>
    </row>
    <row r="951" spans="1:8">
      <c r="A951" s="114" t="str">
        <f ca="1">IF(OR(A950="",OFFSET(Volume,$F948,0)=""),"","VOL")</f>
        <v>VOL</v>
      </c>
      <c r="B951" s="114">
        <f ca="1">IF(($A951)="","",OFFSET(Volume,$F948,0))</f>
        <v>5.74</v>
      </c>
      <c r="D951" s="116" t="str">
        <f ca="1">IF(($C951)="","",OFFSET(Time,$F948,0))</f>
        <v/>
      </c>
    </row>
    <row r="952" spans="1:8">
      <c r="A952" s="114" t="str">
        <f ca="1">IF(AND(A948&lt;&gt;"",OFFSET(dt,$F948,0)&gt;1),"DIR","")</f>
        <v>DIR</v>
      </c>
      <c r="B952" s="114" t="str">
        <f ca="1">IF(A952="","",OFFSET(d,$F948,0))</f>
        <v>INF</v>
      </c>
    </row>
    <row r="953" spans="1:8">
      <c r="A953" s="114" t="s">
        <v>36</v>
      </c>
    </row>
    <row r="954" spans="1:8">
      <c r="A954" s="114" t="str">
        <f t="shared" ref="A954" ca="1" si="232">IF(H954&gt;2,"PHN","")</f>
        <v>PHN</v>
      </c>
      <c r="B954" s="114">
        <f ca="1">IF(H954&lt;3,"",OFFSET(phase,$F954,0))</f>
        <v>157</v>
      </c>
      <c r="E954" s="114" t="s">
        <v>37</v>
      </c>
      <c r="F954" s="114">
        <v>157</v>
      </c>
      <c r="H954" s="114">
        <f ca="1">IF(ISTEXT(OFFSET(cmd,$F954,0)),3,1+OFFSET(cmd,$F954,0))</f>
        <v>3</v>
      </c>
    </row>
    <row r="955" spans="1:8">
      <c r="A955" s="114" t="str">
        <f t="shared" ref="A955" ca="1" si="233">CHOOSE(H954,"","SETUP ADR=","FUN")</f>
        <v>FUN</v>
      </c>
      <c r="B955" s="114" t="str">
        <f ca="1">IF(H954&gt;2,OFFSET(cmd,$F954,0),"")</f>
        <v>RAT</v>
      </c>
    </row>
    <row r="956" spans="1:8">
      <c r="A956" s="114" t="str">
        <f ca="1">IF(OFFSET(T,$F954,0)&lt;phasenum,"RAT","")</f>
        <v>RAT</v>
      </c>
      <c r="B956" s="114">
        <f ca="1">IF(A956&lt;&gt;"",OFFSET(Rate,$F954,0),"")</f>
        <v>2.12</v>
      </c>
      <c r="C956" s="114" t="str">
        <f ca="1">IF(A956&lt;&gt;"",T(OFFSET(U,$F954,0)),"")</f>
        <v>UM</v>
      </c>
    </row>
    <row r="957" spans="1:8">
      <c r="A957" s="114" t="str">
        <f ca="1">IF(OR(A956="",OFFSET(Volume,$F954,0)=""),"","VOL")</f>
        <v>VOL</v>
      </c>
      <c r="B957" s="114">
        <f ca="1">IF(($A957)="","",OFFSET(Volume,$F954,0))</f>
        <v>5.79</v>
      </c>
      <c r="D957" s="116" t="str">
        <f ca="1">IF(($C957)="","",OFFSET(Time,$F954,0))</f>
        <v/>
      </c>
    </row>
    <row r="958" spans="1:8">
      <c r="A958" s="114" t="str">
        <f ca="1">IF(AND(A954&lt;&gt;"",OFFSET(dt,$F954,0)&gt;1),"DIR","")</f>
        <v>DIR</v>
      </c>
      <c r="B958" s="114" t="str">
        <f ca="1">IF(A958="","",OFFSET(d,$F954,0))</f>
        <v>INF</v>
      </c>
    </row>
    <row r="959" spans="1:8">
      <c r="A959" s="114" t="s">
        <v>36</v>
      </c>
    </row>
    <row r="960" spans="1:8">
      <c r="A960" s="114" t="str">
        <f t="shared" ref="A960" ca="1" si="234">IF(H960&gt;2,"PHN","")</f>
        <v>PHN</v>
      </c>
      <c r="B960" s="114">
        <f ca="1">IF(H960&lt;3,"",OFFSET(phase,$F960,0))</f>
        <v>158</v>
      </c>
      <c r="E960" s="114" t="s">
        <v>37</v>
      </c>
      <c r="F960" s="114">
        <v>158</v>
      </c>
      <c r="H960" s="114">
        <f ca="1">IF(ISTEXT(OFFSET(cmd,$F960,0)),3,1+OFFSET(cmd,$F960,0))</f>
        <v>3</v>
      </c>
    </row>
    <row r="961" spans="1:8">
      <c r="A961" s="114" t="str">
        <f t="shared" ref="A961" ca="1" si="235">CHOOSE(H960,"","SETUP ADR=","FUN")</f>
        <v>FUN</v>
      </c>
      <c r="B961" s="114" t="str">
        <f ca="1">IF(H960&gt;2,OFFSET(cmd,$F960,0),"")</f>
        <v>RAT</v>
      </c>
    </row>
    <row r="962" spans="1:8">
      <c r="A962" s="114" t="str">
        <f ca="1">IF(OFFSET(T,$F960,0)&lt;phasenum,"RAT","")</f>
        <v>RAT</v>
      </c>
      <c r="B962" s="114">
        <f ca="1">IF(A962&lt;&gt;"",OFFSET(Rate,$F960,0),"")</f>
        <v>2.14</v>
      </c>
      <c r="C962" s="114" t="str">
        <f ca="1">IF(A962&lt;&gt;"",T(OFFSET(U,$F960,0)),"")</f>
        <v>UM</v>
      </c>
    </row>
    <row r="963" spans="1:8">
      <c r="A963" s="114" t="str">
        <f ca="1">IF(OR(A962="",OFFSET(Volume,$F960,0)=""),"","VOL")</f>
        <v>VOL</v>
      </c>
      <c r="B963" s="114">
        <f ca="1">IF(($A963)="","",OFFSET(Volume,$F960,0))</f>
        <v>5.8500000000000005</v>
      </c>
      <c r="D963" s="116" t="str">
        <f ca="1">IF(($C963)="","",OFFSET(Time,$F960,0))</f>
        <v/>
      </c>
    </row>
    <row r="964" spans="1:8">
      <c r="A964" s="114" t="str">
        <f ca="1">IF(AND(A960&lt;&gt;"",OFFSET(dt,$F960,0)&gt;1),"DIR","")</f>
        <v>DIR</v>
      </c>
      <c r="B964" s="114" t="str">
        <f ca="1">IF(A964="","",OFFSET(d,$F960,0))</f>
        <v>INF</v>
      </c>
    </row>
    <row r="965" spans="1:8">
      <c r="A965" s="114" t="s">
        <v>36</v>
      </c>
    </row>
    <row r="966" spans="1:8">
      <c r="A966" s="114" t="str">
        <f t="shared" ref="A966" ca="1" si="236">IF(H966&gt;2,"PHN","")</f>
        <v>PHN</v>
      </c>
      <c r="B966" s="114">
        <f ca="1">IF(H966&lt;3,"",OFFSET(phase,$F966,0))</f>
        <v>159</v>
      </c>
      <c r="E966" s="114" t="s">
        <v>37</v>
      </c>
      <c r="F966" s="114">
        <v>159</v>
      </c>
      <c r="H966" s="114">
        <f ca="1">IF(ISTEXT(OFFSET(cmd,$F966,0)),3,1+OFFSET(cmd,$F966,0))</f>
        <v>3</v>
      </c>
    </row>
    <row r="967" spans="1:8">
      <c r="A967" s="114" t="str">
        <f t="shared" ref="A967" ca="1" si="237">CHOOSE(H966,"","SETUP ADR=","FUN")</f>
        <v>FUN</v>
      </c>
      <c r="B967" s="114" t="str">
        <f ca="1">IF(H966&gt;2,OFFSET(cmd,$F966,0),"")</f>
        <v>RAT</v>
      </c>
    </row>
    <row r="968" spans="1:8">
      <c r="A968" s="114" t="str">
        <f ca="1">IF(OFFSET(T,$F966,0)&lt;phasenum,"RAT","")</f>
        <v>RAT</v>
      </c>
      <c r="B968" s="114">
        <f ca="1">IF(A968&lt;&gt;"",OFFSET(Rate,$F966,0),"")</f>
        <v>2.16</v>
      </c>
      <c r="C968" s="114" t="str">
        <f ca="1">IF(A968&lt;&gt;"",T(OFFSET(U,$F966,0)),"")</f>
        <v>UM</v>
      </c>
    </row>
    <row r="969" spans="1:8">
      <c r="A969" s="114" t="str">
        <f ca="1">IF(OR(A968="",OFFSET(Volume,$F966,0)=""),"","VOL")</f>
        <v>VOL</v>
      </c>
      <c r="B969" s="114">
        <f ca="1">IF(($A969)="","",OFFSET(Volume,$F966,0))</f>
        <v>5.9</v>
      </c>
      <c r="D969" s="116" t="str">
        <f ca="1">IF(($C969)="","",OFFSET(Time,$F966,0))</f>
        <v/>
      </c>
    </row>
    <row r="970" spans="1:8">
      <c r="A970" s="114" t="str">
        <f ca="1">IF(AND(A966&lt;&gt;"",OFFSET(dt,$F966,0)&gt;1),"DIR","")</f>
        <v>DIR</v>
      </c>
      <c r="B970" s="114" t="str">
        <f ca="1">IF(A970="","",OFFSET(d,$F966,0))</f>
        <v>INF</v>
      </c>
    </row>
    <row r="971" spans="1:8">
      <c r="A971" s="114" t="s">
        <v>36</v>
      </c>
    </row>
    <row r="972" spans="1:8">
      <c r="A972" s="114" t="str">
        <f t="shared" ref="A972" ca="1" si="238">IF(H972&gt;2,"PHN","")</f>
        <v>PHN</v>
      </c>
      <c r="B972" s="114">
        <f ca="1">IF(H972&lt;3,"",OFFSET(phase,$F972,0))</f>
        <v>160</v>
      </c>
      <c r="E972" s="114" t="s">
        <v>37</v>
      </c>
      <c r="F972" s="114">
        <v>160</v>
      </c>
      <c r="H972" s="114">
        <f ca="1">IF(ISTEXT(OFFSET(cmd,$F972,0)),3,1+OFFSET(cmd,$F972,0))</f>
        <v>3</v>
      </c>
    </row>
    <row r="973" spans="1:8">
      <c r="A973" s="114" t="str">
        <f t="shared" ref="A973" ca="1" si="239">CHOOSE(H972,"","SETUP ADR=","FUN")</f>
        <v>FUN</v>
      </c>
      <c r="B973" s="114" t="str">
        <f ca="1">IF(H972&gt;2,OFFSET(cmd,$F972,0),"")</f>
        <v>RAT</v>
      </c>
    </row>
    <row r="974" spans="1:8">
      <c r="A974" s="114" t="str">
        <f ca="1">IF(OFFSET(T,$F972,0)&lt;phasenum,"RAT","")</f>
        <v>RAT</v>
      </c>
      <c r="B974" s="114">
        <f ca="1">IF(A974&lt;&gt;"",OFFSET(Rate,$F972,0),"")</f>
        <v>2.1800000000000002</v>
      </c>
      <c r="C974" s="114" t="str">
        <f ca="1">IF(A974&lt;&gt;"",T(OFFSET(U,$F972,0)),"")</f>
        <v>UM</v>
      </c>
    </row>
    <row r="975" spans="1:8">
      <c r="A975" s="114" t="str">
        <f ca="1">IF(OR(A974="",OFFSET(Volume,$F972,0)=""),"","VOL")</f>
        <v>VOL</v>
      </c>
      <c r="B975" s="114">
        <f ca="1">IF(($A975)="","",OFFSET(Volume,$F972,0))</f>
        <v>5.96</v>
      </c>
      <c r="D975" s="116" t="str">
        <f ca="1">IF(($C975)="","",OFFSET(Time,$F972,0))</f>
        <v/>
      </c>
    </row>
    <row r="976" spans="1:8">
      <c r="A976" s="114" t="str">
        <f ca="1">IF(AND(A972&lt;&gt;"",OFFSET(dt,$F972,0)&gt;1),"DIR","")</f>
        <v>DIR</v>
      </c>
      <c r="B976" s="114" t="str">
        <f ca="1">IF(A976="","",OFFSET(d,$F972,0))</f>
        <v>INF</v>
      </c>
    </row>
    <row r="977" spans="1:8">
      <c r="A977" s="114" t="s">
        <v>36</v>
      </c>
    </row>
    <row r="978" spans="1:8">
      <c r="A978" s="114" t="str">
        <f t="shared" ref="A978" ca="1" si="240">IF(H978&gt;2,"PHN","")</f>
        <v>PHN</v>
      </c>
      <c r="B978" s="114">
        <f ca="1">IF(H978&lt;3,"",OFFSET(phase,$F978,0))</f>
        <v>161</v>
      </c>
      <c r="E978" s="114" t="s">
        <v>37</v>
      </c>
      <c r="F978" s="114">
        <v>161</v>
      </c>
      <c r="H978" s="114">
        <f ca="1">IF(ISTEXT(OFFSET(cmd,$F978,0)),3,1+OFFSET(cmd,$F978,0))</f>
        <v>3</v>
      </c>
    </row>
    <row r="979" spans="1:8">
      <c r="A979" s="114" t="str">
        <f t="shared" ref="A979" ca="1" si="241">CHOOSE(H978,"","SETUP ADR=","FUN")</f>
        <v>FUN</v>
      </c>
      <c r="B979" s="114" t="str">
        <f ca="1">IF(H978&gt;2,OFFSET(cmd,$F978,0),"")</f>
        <v>RAT</v>
      </c>
    </row>
    <row r="980" spans="1:8">
      <c r="A980" s="114" t="str">
        <f ca="1">IF(OFFSET(T,$F978,0)&lt;phasenum,"RAT","")</f>
        <v>RAT</v>
      </c>
      <c r="B980" s="114">
        <f ca="1">IF(A980&lt;&gt;"",OFFSET(Rate,$F978,0),"")</f>
        <v>2.2000000000000002</v>
      </c>
      <c r="C980" s="114" t="str">
        <f ca="1">IF(A980&lt;&gt;"",T(OFFSET(U,$F978,0)),"")</f>
        <v>UM</v>
      </c>
    </row>
    <row r="981" spans="1:8">
      <c r="A981" s="114" t="str">
        <f ca="1">IF(OR(A980="",OFFSET(Volume,$F978,0)=""),"","VOL")</f>
        <v>VOL</v>
      </c>
      <c r="B981" s="114">
        <f ca="1">IF(($A981)="","",OFFSET(Volume,$F978,0))</f>
        <v>6.01</v>
      </c>
      <c r="D981" s="116" t="str">
        <f ca="1">IF(($C981)="","",OFFSET(Time,$F978,0))</f>
        <v/>
      </c>
    </row>
    <row r="982" spans="1:8">
      <c r="A982" s="114" t="str">
        <f ca="1">IF(AND(A978&lt;&gt;"",OFFSET(dt,$F978,0)&gt;1),"DIR","")</f>
        <v>DIR</v>
      </c>
      <c r="B982" s="114" t="str">
        <f ca="1">IF(A982="","",OFFSET(d,$F978,0))</f>
        <v>INF</v>
      </c>
    </row>
    <row r="983" spans="1:8">
      <c r="A983" s="114" t="s">
        <v>36</v>
      </c>
    </row>
    <row r="984" spans="1:8">
      <c r="A984" s="114" t="str">
        <f t="shared" ref="A984" ca="1" si="242">IF(H984&gt;2,"PHN","")</f>
        <v>PHN</v>
      </c>
      <c r="B984" s="114">
        <f ca="1">IF(H984&lt;3,"",OFFSET(phase,$F984,0))</f>
        <v>162</v>
      </c>
      <c r="E984" s="114" t="s">
        <v>37</v>
      </c>
      <c r="F984" s="114">
        <v>162</v>
      </c>
      <c r="H984" s="114">
        <f ca="1">IF(ISTEXT(OFFSET(cmd,$F984,0)),3,1+OFFSET(cmd,$F984,0))</f>
        <v>3</v>
      </c>
    </row>
    <row r="985" spans="1:8">
      <c r="A985" s="114" t="str">
        <f t="shared" ref="A985" ca="1" si="243">CHOOSE(H984,"","SETUP ADR=","FUN")</f>
        <v>FUN</v>
      </c>
      <c r="B985" s="114" t="str">
        <f ca="1">IF(H984&gt;2,OFFSET(cmd,$F984,0),"")</f>
        <v>RAT</v>
      </c>
    </row>
    <row r="986" spans="1:8">
      <c r="A986" s="114" t="str">
        <f ca="1">IF(OFFSET(T,$F984,0)&lt;phasenum,"RAT","")</f>
        <v>RAT</v>
      </c>
      <c r="B986" s="114">
        <f ca="1">IF(A986&lt;&gt;"",OFFSET(Rate,$F984,0),"")</f>
        <v>2.2200000000000002</v>
      </c>
      <c r="C986" s="114" t="str">
        <f ca="1">IF(A986&lt;&gt;"",T(OFFSET(U,$F984,0)),"")</f>
        <v>UM</v>
      </c>
    </row>
    <row r="987" spans="1:8">
      <c r="A987" s="114" t="str">
        <f ca="1">IF(OR(A986="",OFFSET(Volume,$F984,0)=""),"","VOL")</f>
        <v>VOL</v>
      </c>
      <c r="B987" s="114">
        <f ca="1">IF(($A987)="","",OFFSET(Volume,$F984,0))</f>
        <v>6.07</v>
      </c>
      <c r="D987" s="116" t="str">
        <f ca="1">IF(($C987)="","",OFFSET(Time,$F984,0))</f>
        <v/>
      </c>
    </row>
    <row r="988" spans="1:8">
      <c r="A988" s="114" t="str">
        <f ca="1">IF(AND(A984&lt;&gt;"",OFFSET(dt,$F984,0)&gt;1),"DIR","")</f>
        <v>DIR</v>
      </c>
      <c r="B988" s="114" t="str">
        <f ca="1">IF(A988="","",OFFSET(d,$F984,0))</f>
        <v>INF</v>
      </c>
    </row>
    <row r="989" spans="1:8">
      <c r="A989" s="114" t="s">
        <v>36</v>
      </c>
    </row>
    <row r="990" spans="1:8">
      <c r="A990" s="114" t="str">
        <f t="shared" ref="A990" ca="1" si="244">IF(H990&gt;2,"PHN","")</f>
        <v>PHN</v>
      </c>
      <c r="B990" s="114">
        <f ca="1">IF(H990&lt;3,"",OFFSET(phase,$F990,0))</f>
        <v>163</v>
      </c>
      <c r="E990" s="114" t="s">
        <v>37</v>
      </c>
      <c r="F990" s="114">
        <v>163</v>
      </c>
      <c r="H990" s="114">
        <f ca="1">IF(ISTEXT(OFFSET(cmd,$F990,0)),3,1+OFFSET(cmd,$F990,0))</f>
        <v>3</v>
      </c>
    </row>
    <row r="991" spans="1:8">
      <c r="A991" s="114" t="str">
        <f t="shared" ref="A991" ca="1" si="245">CHOOSE(H990,"","SETUP ADR=","FUN")</f>
        <v>FUN</v>
      </c>
      <c r="B991" s="114" t="str">
        <f ca="1">IF(H990&gt;2,OFFSET(cmd,$F990,0),"")</f>
        <v>RAT</v>
      </c>
    </row>
    <row r="992" spans="1:8">
      <c r="A992" s="114" t="str">
        <f ca="1">IF(OFFSET(T,$F990,0)&lt;phasenum,"RAT","")</f>
        <v>RAT</v>
      </c>
      <c r="B992" s="114">
        <f ca="1">IF(A992&lt;&gt;"",OFFSET(Rate,$F990,0),"")</f>
        <v>2.2400000000000002</v>
      </c>
      <c r="C992" s="114" t="str">
        <f ca="1">IF(A992&lt;&gt;"",T(OFFSET(U,$F990,0)),"")</f>
        <v>UM</v>
      </c>
    </row>
    <row r="993" spans="1:8">
      <c r="A993" s="114" t="str">
        <f ca="1">IF(OR(A992="",OFFSET(Volume,$F990,0)=""),"","VOL")</f>
        <v>VOL</v>
      </c>
      <c r="B993" s="114">
        <f ca="1">IF(($A993)="","",OFFSET(Volume,$F990,0))</f>
        <v>6.12</v>
      </c>
      <c r="D993" s="116" t="str">
        <f ca="1">IF(($C993)="","",OFFSET(Time,$F990,0))</f>
        <v/>
      </c>
    </row>
    <row r="994" spans="1:8">
      <c r="A994" s="114" t="str">
        <f ca="1">IF(AND(A990&lt;&gt;"",OFFSET(dt,$F990,0)&gt;1),"DIR","")</f>
        <v>DIR</v>
      </c>
      <c r="B994" s="114" t="str">
        <f ca="1">IF(A994="","",OFFSET(d,$F990,0))</f>
        <v>INF</v>
      </c>
    </row>
    <row r="995" spans="1:8">
      <c r="A995" s="114" t="s">
        <v>36</v>
      </c>
    </row>
    <row r="996" spans="1:8">
      <c r="A996" s="114" t="str">
        <f t="shared" ref="A996" ca="1" si="246">IF(H996&gt;2,"PHN","")</f>
        <v>PHN</v>
      </c>
      <c r="B996" s="114">
        <f ca="1">IF(H996&lt;3,"",OFFSET(phase,$F996,0))</f>
        <v>164</v>
      </c>
      <c r="E996" s="114" t="s">
        <v>37</v>
      </c>
      <c r="F996" s="114">
        <v>164</v>
      </c>
      <c r="H996" s="114">
        <f ca="1">IF(ISTEXT(OFFSET(cmd,$F996,0)),3,1+OFFSET(cmd,$F996,0))</f>
        <v>3</v>
      </c>
    </row>
    <row r="997" spans="1:8">
      <c r="A997" s="114" t="str">
        <f t="shared" ref="A997" ca="1" si="247">CHOOSE(H996,"","SETUP ADR=","FUN")</f>
        <v>FUN</v>
      </c>
      <c r="B997" s="114" t="str">
        <f ca="1">IF(H996&gt;2,OFFSET(cmd,$F996,0),"")</f>
        <v>RAT</v>
      </c>
    </row>
    <row r="998" spans="1:8">
      <c r="A998" s="114" t="str">
        <f ca="1">IF(OFFSET(T,$F996,0)&lt;phasenum,"RAT","")</f>
        <v>RAT</v>
      </c>
      <c r="B998" s="114">
        <f ca="1">IF(A998&lt;&gt;"",OFFSET(Rate,$F996,0),"")</f>
        <v>2.2600000000000002</v>
      </c>
      <c r="C998" s="114" t="str">
        <f ca="1">IF(A998&lt;&gt;"",T(OFFSET(U,$F996,0)),"")</f>
        <v>UM</v>
      </c>
    </row>
    <row r="999" spans="1:8">
      <c r="A999" s="114" t="str">
        <f ca="1">IF(OR(A998="",OFFSET(Volume,$F996,0)=""),"","VOL")</f>
        <v>VOL</v>
      </c>
      <c r="B999" s="114">
        <f ca="1">IF(($A999)="","",OFFSET(Volume,$F996,0))</f>
        <v>6.18</v>
      </c>
      <c r="D999" s="116" t="str">
        <f ca="1">IF(($C999)="","",OFFSET(Time,$F996,0))</f>
        <v/>
      </c>
    </row>
    <row r="1000" spans="1:8">
      <c r="A1000" s="114" t="str">
        <f ca="1">IF(AND(A996&lt;&gt;"",OFFSET(dt,$F996,0)&gt;1),"DIR","")</f>
        <v>DIR</v>
      </c>
      <c r="B1000" s="114" t="str">
        <f ca="1">IF(A1000="","",OFFSET(d,$F996,0))</f>
        <v>INF</v>
      </c>
    </row>
    <row r="1001" spans="1:8">
      <c r="A1001" s="114" t="s">
        <v>36</v>
      </c>
    </row>
    <row r="1002" spans="1:8">
      <c r="A1002" s="114" t="str">
        <f t="shared" ref="A1002" ca="1" si="248">IF(H1002&gt;2,"PHN","")</f>
        <v>PHN</v>
      </c>
      <c r="B1002" s="114">
        <f ca="1">IF(H1002&lt;3,"",OFFSET(phase,$F1002,0))</f>
        <v>165</v>
      </c>
      <c r="E1002" s="114" t="s">
        <v>37</v>
      </c>
      <c r="F1002" s="114">
        <v>165</v>
      </c>
      <c r="H1002" s="114">
        <f ca="1">IF(ISTEXT(OFFSET(cmd,$F1002,0)),3,1+OFFSET(cmd,$F1002,0))</f>
        <v>3</v>
      </c>
    </row>
    <row r="1003" spans="1:8">
      <c r="A1003" s="114" t="str">
        <f t="shared" ref="A1003" ca="1" si="249">CHOOSE(H1002,"","SETUP ADR=","FUN")</f>
        <v>FUN</v>
      </c>
      <c r="B1003" s="114" t="str">
        <f ca="1">IF(H1002&gt;2,OFFSET(cmd,$F1002,0),"")</f>
        <v>RAT</v>
      </c>
    </row>
    <row r="1004" spans="1:8">
      <c r="A1004" s="114" t="str">
        <f ca="1">IF(OFFSET(T,$F1002,0)&lt;phasenum,"RAT","")</f>
        <v>RAT</v>
      </c>
      <c r="B1004" s="114">
        <f ca="1">IF(A1004&lt;&gt;"",OFFSET(Rate,$F1002,0),"")</f>
        <v>2.29</v>
      </c>
      <c r="C1004" s="114" t="str">
        <f ca="1">IF(A1004&lt;&gt;"",T(OFFSET(U,$F1002,0)),"")</f>
        <v>UM</v>
      </c>
    </row>
    <row r="1005" spans="1:8">
      <c r="A1005" s="114" t="str">
        <f ca="1">IF(OR(A1004="",OFFSET(Volume,$F1002,0)=""),"","VOL")</f>
        <v>VOL</v>
      </c>
      <c r="B1005" s="114">
        <f ca="1">IF(($A1005)="","",OFFSET(Volume,$F1002,0))</f>
        <v>6.26</v>
      </c>
      <c r="D1005" s="116" t="str">
        <f ca="1">IF(($C1005)="","",OFFSET(Time,$F1002,0))</f>
        <v/>
      </c>
    </row>
    <row r="1006" spans="1:8">
      <c r="A1006" s="114" t="str">
        <f ca="1">IF(AND(A1002&lt;&gt;"",OFFSET(dt,$F1002,0)&gt;1),"DIR","")</f>
        <v>DIR</v>
      </c>
      <c r="B1006" s="114" t="str">
        <f ca="1">IF(A1006="","",OFFSET(d,$F1002,0))</f>
        <v>INF</v>
      </c>
    </row>
    <row r="1007" spans="1:8">
      <c r="A1007" s="114" t="s">
        <v>36</v>
      </c>
    </row>
    <row r="1008" spans="1:8">
      <c r="A1008" s="114" t="str">
        <f t="shared" ref="A1008" ca="1" si="250">IF(H1008&gt;2,"PHN","")</f>
        <v>PHN</v>
      </c>
      <c r="B1008" s="114">
        <f ca="1">IF(H1008&lt;3,"",OFFSET(phase,$F1008,0))</f>
        <v>166</v>
      </c>
      <c r="E1008" s="114" t="s">
        <v>37</v>
      </c>
      <c r="F1008" s="114">
        <v>166</v>
      </c>
      <c r="H1008" s="114">
        <f ca="1">IF(ISTEXT(OFFSET(cmd,$F1008,0)),3,1+OFFSET(cmd,$F1008,0))</f>
        <v>3</v>
      </c>
    </row>
    <row r="1009" spans="1:8">
      <c r="A1009" s="114" t="str">
        <f t="shared" ref="A1009" ca="1" si="251">CHOOSE(H1008,"","SETUP ADR=","FUN")</f>
        <v>FUN</v>
      </c>
      <c r="B1009" s="114" t="str">
        <f ca="1">IF(H1008&gt;2,OFFSET(cmd,$F1008,0),"")</f>
        <v>RAT</v>
      </c>
    </row>
    <row r="1010" spans="1:8">
      <c r="A1010" s="114" t="str">
        <f ca="1">IF(OFFSET(T,$F1008,0)&lt;phasenum,"RAT","")</f>
        <v>RAT</v>
      </c>
      <c r="B1010" s="114">
        <f ca="1">IF(A1010&lt;&gt;"",OFFSET(Rate,$F1008,0),"")</f>
        <v>2.31</v>
      </c>
      <c r="C1010" s="114" t="str">
        <f ca="1">IF(A1010&lt;&gt;"",T(OFFSET(U,$F1008,0)),"")</f>
        <v>UM</v>
      </c>
    </row>
    <row r="1011" spans="1:8">
      <c r="A1011" s="114" t="str">
        <f ca="1">IF(OR(A1010="",OFFSET(Volume,$F1008,0)=""),"","VOL")</f>
        <v>VOL</v>
      </c>
      <c r="B1011" s="114">
        <f ca="1">IF(($A1011)="","",OFFSET(Volume,$F1008,0))</f>
        <v>6.3100000000000005</v>
      </c>
      <c r="D1011" s="116" t="str">
        <f ca="1">IF(($C1011)="","",OFFSET(Time,$F1008,0))</f>
        <v/>
      </c>
    </row>
    <row r="1012" spans="1:8">
      <c r="A1012" s="114" t="str">
        <f ca="1">IF(AND(A1008&lt;&gt;"",OFFSET(dt,$F1008,0)&gt;1),"DIR","")</f>
        <v>DIR</v>
      </c>
      <c r="B1012" s="114" t="str">
        <f ca="1">IF(A1012="","",OFFSET(d,$F1008,0))</f>
        <v>INF</v>
      </c>
    </row>
    <row r="1013" spans="1:8">
      <c r="A1013" s="114" t="s">
        <v>36</v>
      </c>
    </row>
    <row r="1014" spans="1:8">
      <c r="A1014" s="114" t="str">
        <f t="shared" ref="A1014" ca="1" si="252">IF(H1014&gt;2,"PHN","")</f>
        <v>PHN</v>
      </c>
      <c r="B1014" s="114">
        <f ca="1">IF(H1014&lt;3,"",OFFSET(phase,$F1014,0))</f>
        <v>167</v>
      </c>
      <c r="E1014" s="114" t="s">
        <v>37</v>
      </c>
      <c r="F1014" s="114">
        <v>167</v>
      </c>
      <c r="H1014" s="114">
        <f ca="1">IF(ISTEXT(OFFSET(cmd,$F1014,0)),3,1+OFFSET(cmd,$F1014,0))</f>
        <v>3</v>
      </c>
    </row>
    <row r="1015" spans="1:8">
      <c r="A1015" s="114" t="str">
        <f t="shared" ref="A1015" ca="1" si="253">CHOOSE(H1014,"","SETUP ADR=","FUN")</f>
        <v>FUN</v>
      </c>
      <c r="B1015" s="114" t="str">
        <f ca="1">IF(H1014&gt;2,OFFSET(cmd,$F1014,0),"")</f>
        <v>RAT</v>
      </c>
    </row>
    <row r="1016" spans="1:8">
      <c r="A1016" s="114" t="str">
        <f ca="1">IF(OFFSET(T,$F1014,0)&lt;phasenum,"RAT","")</f>
        <v>RAT</v>
      </c>
      <c r="B1016" s="114">
        <f ca="1">IF(A1016&lt;&gt;"",OFFSET(Rate,$F1014,0),"")</f>
        <v>2.33</v>
      </c>
      <c r="C1016" s="114" t="str">
        <f ca="1">IF(A1016&lt;&gt;"",T(OFFSET(U,$F1014,0)),"")</f>
        <v>UM</v>
      </c>
    </row>
    <row r="1017" spans="1:8">
      <c r="A1017" s="114" t="str">
        <f ca="1">IF(OR(A1016="",OFFSET(Volume,$F1014,0)=""),"","VOL")</f>
        <v>VOL</v>
      </c>
      <c r="B1017" s="114">
        <f ca="1">IF(($A1017)="","",OFFSET(Volume,$F1014,0))</f>
        <v>6.37</v>
      </c>
      <c r="D1017" s="116" t="str">
        <f ca="1">IF(($C1017)="","",OFFSET(Time,$F1014,0))</f>
        <v/>
      </c>
    </row>
    <row r="1018" spans="1:8">
      <c r="A1018" s="114" t="str">
        <f ca="1">IF(AND(A1014&lt;&gt;"",OFFSET(dt,$F1014,0)&gt;1),"DIR","")</f>
        <v>DIR</v>
      </c>
      <c r="B1018" s="114" t="str">
        <f ca="1">IF(A1018="","",OFFSET(d,$F1014,0))</f>
        <v>INF</v>
      </c>
    </row>
    <row r="1019" spans="1:8">
      <c r="A1019" s="114" t="s">
        <v>36</v>
      </c>
    </row>
    <row r="1020" spans="1:8">
      <c r="A1020" s="114" t="str">
        <f t="shared" ref="A1020" ca="1" si="254">IF(H1020&gt;2,"PHN","")</f>
        <v>PHN</v>
      </c>
      <c r="B1020" s="114">
        <f ca="1">IF(H1020&lt;3,"",OFFSET(phase,$F1020,0))</f>
        <v>168</v>
      </c>
      <c r="E1020" s="114" t="s">
        <v>37</v>
      </c>
      <c r="F1020" s="114">
        <v>168</v>
      </c>
      <c r="H1020" s="114">
        <f ca="1">IF(ISTEXT(OFFSET(cmd,$F1020,0)),3,1+OFFSET(cmd,$F1020,0))</f>
        <v>3</v>
      </c>
    </row>
    <row r="1021" spans="1:8">
      <c r="A1021" s="114" t="str">
        <f t="shared" ref="A1021" ca="1" si="255">CHOOSE(H1020,"","SETUP ADR=","FUN")</f>
        <v>FUN</v>
      </c>
      <c r="B1021" s="114" t="str">
        <f ca="1">IF(H1020&gt;2,OFFSET(cmd,$F1020,0),"")</f>
        <v>RAT</v>
      </c>
    </row>
    <row r="1022" spans="1:8">
      <c r="A1022" s="114" t="str">
        <f ca="1">IF(OFFSET(T,$F1020,0)&lt;phasenum,"RAT","")</f>
        <v>RAT</v>
      </c>
      <c r="B1022" s="114">
        <f ca="1">IF(A1022&lt;&gt;"",OFFSET(Rate,$F1020,0),"")</f>
        <v>2.36</v>
      </c>
      <c r="C1022" s="114" t="str">
        <f ca="1">IF(A1022&lt;&gt;"",T(OFFSET(U,$F1020,0)),"")</f>
        <v>UM</v>
      </c>
    </row>
    <row r="1023" spans="1:8">
      <c r="A1023" s="114" t="str">
        <f ca="1">IF(OR(A1022="",OFFSET(Volume,$F1020,0)=""),"","VOL")</f>
        <v>VOL</v>
      </c>
      <c r="B1023" s="114">
        <f ca="1">IF(($A1023)="","",OFFSET(Volume,$F1020,0))</f>
        <v>6.45</v>
      </c>
      <c r="D1023" s="116" t="str">
        <f ca="1">IF(($C1023)="","",OFFSET(Time,$F1020,0))</f>
        <v/>
      </c>
    </row>
    <row r="1024" spans="1:8">
      <c r="A1024" s="114" t="str">
        <f ca="1">IF(AND(A1020&lt;&gt;"",OFFSET(dt,$F1020,0)&gt;1),"DIR","")</f>
        <v>DIR</v>
      </c>
      <c r="B1024" s="114" t="str">
        <f ca="1">IF(A1024="","",OFFSET(d,$F1020,0))</f>
        <v>INF</v>
      </c>
    </row>
    <row r="1025" spans="1:8">
      <c r="A1025" s="114" t="s">
        <v>36</v>
      </c>
    </row>
    <row r="1026" spans="1:8">
      <c r="A1026" s="114" t="str">
        <f t="shared" ref="A1026" ca="1" si="256">IF(H1026&gt;2,"PHN","")</f>
        <v>PHN</v>
      </c>
      <c r="B1026" s="114">
        <f ca="1">IF(H1026&lt;3,"",OFFSET(phase,$F1026,0))</f>
        <v>169</v>
      </c>
      <c r="E1026" s="114" t="s">
        <v>37</v>
      </c>
      <c r="F1026" s="114">
        <v>169</v>
      </c>
      <c r="H1026" s="114">
        <f ca="1">IF(ISTEXT(OFFSET(cmd,$F1026,0)),3,1+OFFSET(cmd,$F1026,0))</f>
        <v>3</v>
      </c>
    </row>
    <row r="1027" spans="1:8">
      <c r="A1027" s="114" t="str">
        <f t="shared" ref="A1027" ca="1" si="257">CHOOSE(H1026,"","SETUP ADR=","FUN")</f>
        <v>FUN</v>
      </c>
      <c r="B1027" s="114" t="str">
        <f ca="1">IF(H1026&gt;2,OFFSET(cmd,$F1026,0),"")</f>
        <v>RAT</v>
      </c>
    </row>
    <row r="1028" spans="1:8">
      <c r="A1028" s="114" t="str">
        <f ca="1">IF(OFFSET(T,$F1026,0)&lt;phasenum,"RAT","")</f>
        <v>RAT</v>
      </c>
      <c r="B1028" s="114">
        <f ca="1">IF(A1028&lt;&gt;"",OFFSET(Rate,$F1026,0),"")</f>
        <v>2.38</v>
      </c>
      <c r="C1028" s="114" t="str">
        <f ca="1">IF(A1028&lt;&gt;"",T(OFFSET(U,$F1026,0)),"")</f>
        <v>UM</v>
      </c>
    </row>
    <row r="1029" spans="1:8">
      <c r="A1029" s="114" t="str">
        <f ca="1">IF(OR(A1028="",OFFSET(Volume,$F1026,0)=""),"","VOL")</f>
        <v>VOL</v>
      </c>
      <c r="B1029" s="114">
        <f ca="1">IF(($A1029)="","",OFFSET(Volume,$F1026,0))</f>
        <v>6.51</v>
      </c>
      <c r="D1029" s="116" t="str">
        <f ca="1">IF(($C1029)="","",OFFSET(Time,$F1026,0))</f>
        <v/>
      </c>
    </row>
    <row r="1030" spans="1:8">
      <c r="A1030" s="114" t="str">
        <f ca="1">IF(AND(A1026&lt;&gt;"",OFFSET(dt,$F1026,0)&gt;1),"DIR","")</f>
        <v>DIR</v>
      </c>
      <c r="B1030" s="114" t="str">
        <f ca="1">IF(A1030="","",OFFSET(d,$F1026,0))</f>
        <v>INF</v>
      </c>
    </row>
    <row r="1031" spans="1:8">
      <c r="A1031" s="114" t="s">
        <v>36</v>
      </c>
    </row>
    <row r="1032" spans="1:8">
      <c r="A1032" s="114" t="str">
        <f t="shared" ref="A1032" ca="1" si="258">IF(H1032&gt;2,"PHN","")</f>
        <v>PHN</v>
      </c>
      <c r="B1032" s="114">
        <f ca="1">IF(H1032&lt;3,"",OFFSET(phase,$F1032,0))</f>
        <v>170</v>
      </c>
      <c r="E1032" s="114" t="s">
        <v>37</v>
      </c>
      <c r="F1032" s="114">
        <v>170</v>
      </c>
      <c r="H1032" s="114">
        <f ca="1">IF(ISTEXT(OFFSET(cmd,$F1032,0)),3,1+OFFSET(cmd,$F1032,0))</f>
        <v>3</v>
      </c>
    </row>
    <row r="1033" spans="1:8">
      <c r="A1033" s="114" t="str">
        <f t="shared" ref="A1033" ca="1" si="259">CHOOSE(H1032,"","SETUP ADR=","FUN")</f>
        <v>FUN</v>
      </c>
      <c r="B1033" s="114" t="str">
        <f ca="1">IF(H1032&gt;2,OFFSET(cmd,$F1032,0),"")</f>
        <v>RAT</v>
      </c>
    </row>
    <row r="1034" spans="1:8">
      <c r="A1034" s="114" t="str">
        <f ca="1">IF(OFFSET(T,$F1032,0)&lt;phasenum,"RAT","")</f>
        <v>RAT</v>
      </c>
      <c r="B1034" s="114">
        <f ca="1">IF(A1034&lt;&gt;"",OFFSET(Rate,$F1032,0),"")</f>
        <v>2.4</v>
      </c>
      <c r="C1034" s="114" t="str">
        <f ca="1">IF(A1034&lt;&gt;"",T(OFFSET(U,$F1032,0)),"")</f>
        <v>UM</v>
      </c>
    </row>
    <row r="1035" spans="1:8">
      <c r="A1035" s="114" t="str">
        <f ca="1">IF(OR(A1034="",OFFSET(Volume,$F1032,0)=""),"","VOL")</f>
        <v>VOL</v>
      </c>
      <c r="B1035" s="114">
        <f ca="1">IF(($A1035)="","",OFFSET(Volume,$F1032,0))</f>
        <v>6.5600000000000005</v>
      </c>
      <c r="D1035" s="116" t="str">
        <f ca="1">IF(($C1035)="","",OFFSET(Time,$F1032,0))</f>
        <v/>
      </c>
    </row>
    <row r="1036" spans="1:8">
      <c r="A1036" s="114" t="str">
        <f ca="1">IF(AND(A1032&lt;&gt;"",OFFSET(dt,$F1032,0)&gt;1),"DIR","")</f>
        <v>DIR</v>
      </c>
      <c r="B1036" s="114" t="str">
        <f ca="1">IF(A1036="","",OFFSET(d,$F1032,0))</f>
        <v>INF</v>
      </c>
    </row>
    <row r="1037" spans="1:8">
      <c r="A1037" s="114" t="s">
        <v>36</v>
      </c>
    </row>
    <row r="1038" spans="1:8">
      <c r="A1038" s="114" t="str">
        <f t="shared" ref="A1038" ca="1" si="260">IF(H1038&gt;2,"PHN","")</f>
        <v>PHN</v>
      </c>
      <c r="B1038" s="114">
        <f ca="1">IF(H1038&lt;3,"",OFFSET(phase,$F1038,0))</f>
        <v>171</v>
      </c>
      <c r="E1038" s="114" t="s">
        <v>37</v>
      </c>
      <c r="F1038" s="114">
        <v>171</v>
      </c>
      <c r="H1038" s="114">
        <f ca="1">IF(ISTEXT(OFFSET(cmd,$F1038,0)),3,1+OFFSET(cmd,$F1038,0))</f>
        <v>3</v>
      </c>
    </row>
    <row r="1039" spans="1:8">
      <c r="A1039" s="114" t="str">
        <f t="shared" ref="A1039" ca="1" si="261">CHOOSE(H1038,"","SETUP ADR=","FUN")</f>
        <v>FUN</v>
      </c>
      <c r="B1039" s="114" t="str">
        <f ca="1">IF(H1038&gt;2,OFFSET(cmd,$F1038,0),"")</f>
        <v>RAT</v>
      </c>
    </row>
    <row r="1040" spans="1:8">
      <c r="A1040" s="114" t="str">
        <f ca="1">IF(OFFSET(T,$F1038,0)&lt;phasenum,"RAT","")</f>
        <v>RAT</v>
      </c>
      <c r="B1040" s="114">
        <f ca="1">IF(A1040&lt;&gt;"",OFFSET(Rate,$F1038,0),"")</f>
        <v>2.42</v>
      </c>
      <c r="C1040" s="114" t="str">
        <f ca="1">IF(A1040&lt;&gt;"",T(OFFSET(U,$F1038,0)),"")</f>
        <v>UM</v>
      </c>
    </row>
    <row r="1041" spans="1:8">
      <c r="A1041" s="114" t="str">
        <f ca="1">IF(OR(A1040="",OFFSET(Volume,$F1038,0)=""),"","VOL")</f>
        <v>VOL</v>
      </c>
      <c r="B1041" s="114">
        <f ca="1">IF(($A1041)="","",OFFSET(Volume,$F1038,0))</f>
        <v>6.61</v>
      </c>
      <c r="D1041" s="116" t="str">
        <f ca="1">IF(($C1041)="","",OFFSET(Time,$F1038,0))</f>
        <v/>
      </c>
    </row>
    <row r="1042" spans="1:8">
      <c r="A1042" s="114" t="str">
        <f ca="1">IF(AND(A1038&lt;&gt;"",OFFSET(dt,$F1038,0)&gt;1),"DIR","")</f>
        <v>DIR</v>
      </c>
      <c r="B1042" s="114" t="str">
        <f ca="1">IF(A1042="","",OFFSET(d,$F1038,0))</f>
        <v>INF</v>
      </c>
    </row>
    <row r="1043" spans="1:8">
      <c r="A1043" s="114" t="s">
        <v>36</v>
      </c>
    </row>
    <row r="1044" spans="1:8">
      <c r="A1044" s="114" t="str">
        <f t="shared" ref="A1044" ca="1" si="262">IF(H1044&gt;2,"PHN","")</f>
        <v>PHN</v>
      </c>
      <c r="B1044" s="114">
        <f ca="1">IF(H1044&lt;3,"",OFFSET(phase,$F1044,0))</f>
        <v>172</v>
      </c>
      <c r="E1044" s="114" t="s">
        <v>37</v>
      </c>
      <c r="F1044" s="114">
        <v>172</v>
      </c>
      <c r="H1044" s="114">
        <f ca="1">IF(ISTEXT(OFFSET(cmd,$F1044,0)),3,1+OFFSET(cmd,$F1044,0))</f>
        <v>3</v>
      </c>
    </row>
    <row r="1045" spans="1:8">
      <c r="A1045" s="114" t="str">
        <f t="shared" ref="A1045" ca="1" si="263">CHOOSE(H1044,"","SETUP ADR=","FUN")</f>
        <v>FUN</v>
      </c>
      <c r="B1045" s="114" t="str">
        <f ca="1">IF(H1044&gt;2,OFFSET(cmd,$F1044,0),"")</f>
        <v>RAT</v>
      </c>
    </row>
    <row r="1046" spans="1:8">
      <c r="A1046" s="114" t="str">
        <f ca="1">IF(OFFSET(T,$F1044,0)&lt;phasenum,"RAT","")</f>
        <v>RAT</v>
      </c>
      <c r="B1046" s="114">
        <f ca="1">IF(A1046&lt;&gt;"",OFFSET(Rate,$F1044,0),"")</f>
        <v>2.4500000000000002</v>
      </c>
      <c r="C1046" s="114" t="str">
        <f ca="1">IF(A1046&lt;&gt;"",T(OFFSET(U,$F1044,0)),"")</f>
        <v>UM</v>
      </c>
    </row>
    <row r="1047" spans="1:8">
      <c r="A1047" s="114" t="str">
        <f ca="1">IF(OR(A1046="",OFFSET(Volume,$F1044,0)=""),"","VOL")</f>
        <v>VOL</v>
      </c>
      <c r="B1047" s="114">
        <f ca="1">IF(($A1047)="","",OFFSET(Volume,$F1044,0))</f>
        <v>6.7</v>
      </c>
      <c r="D1047" s="116" t="str">
        <f ca="1">IF(($C1047)="","",OFFSET(Time,$F1044,0))</f>
        <v/>
      </c>
    </row>
    <row r="1048" spans="1:8">
      <c r="A1048" s="114" t="str">
        <f ca="1">IF(AND(A1044&lt;&gt;"",OFFSET(dt,$F1044,0)&gt;1),"DIR","")</f>
        <v>DIR</v>
      </c>
      <c r="B1048" s="114" t="str">
        <f ca="1">IF(A1048="","",OFFSET(d,$F1044,0))</f>
        <v>INF</v>
      </c>
    </row>
    <row r="1049" spans="1:8">
      <c r="A1049" s="114" t="s">
        <v>36</v>
      </c>
    </row>
    <row r="1050" spans="1:8">
      <c r="A1050" s="114" t="str">
        <f t="shared" ref="A1050" ca="1" si="264">IF(H1050&gt;2,"PHN","")</f>
        <v>PHN</v>
      </c>
      <c r="B1050" s="114">
        <f ca="1">IF(H1050&lt;3,"",OFFSET(phase,$F1050,0))</f>
        <v>173</v>
      </c>
      <c r="E1050" s="114" t="s">
        <v>37</v>
      </c>
      <c r="F1050" s="114">
        <v>173</v>
      </c>
      <c r="H1050" s="114">
        <f ca="1">IF(ISTEXT(OFFSET(cmd,$F1050,0)),3,1+OFFSET(cmd,$F1050,0))</f>
        <v>3</v>
      </c>
    </row>
    <row r="1051" spans="1:8">
      <c r="A1051" s="114" t="str">
        <f t="shared" ref="A1051" ca="1" si="265">CHOOSE(H1050,"","SETUP ADR=","FUN")</f>
        <v>FUN</v>
      </c>
      <c r="B1051" s="114" t="str">
        <f ca="1">IF(H1050&gt;2,OFFSET(cmd,$F1050,0),"")</f>
        <v>RAT</v>
      </c>
    </row>
    <row r="1052" spans="1:8">
      <c r="A1052" s="114" t="str">
        <f ca="1">IF(OFFSET(T,$F1050,0)&lt;phasenum,"RAT","")</f>
        <v>RAT</v>
      </c>
      <c r="B1052" s="114">
        <f ca="1">IF(A1052&lt;&gt;"",OFFSET(Rate,$F1050,0),"")</f>
        <v>2.4700000000000002</v>
      </c>
      <c r="C1052" s="114" t="str">
        <f ca="1">IF(A1052&lt;&gt;"",T(OFFSET(U,$F1050,0)),"")</f>
        <v>UM</v>
      </c>
    </row>
    <row r="1053" spans="1:8">
      <c r="A1053" s="114" t="str">
        <f ca="1">IF(OR(A1052="",OFFSET(Volume,$F1050,0)=""),"","VOL")</f>
        <v>VOL</v>
      </c>
      <c r="B1053" s="114">
        <f ca="1">IF(($A1053)="","",OFFSET(Volume,$F1050,0))</f>
        <v>6.75</v>
      </c>
      <c r="D1053" s="116" t="str">
        <f ca="1">IF(($C1053)="","",OFFSET(Time,$F1050,0))</f>
        <v/>
      </c>
    </row>
    <row r="1054" spans="1:8">
      <c r="A1054" s="114" t="str">
        <f ca="1">IF(AND(A1050&lt;&gt;"",OFFSET(dt,$F1050,0)&gt;1),"DIR","")</f>
        <v>DIR</v>
      </c>
      <c r="B1054" s="114" t="str">
        <f ca="1">IF(A1054="","",OFFSET(d,$F1050,0))</f>
        <v>INF</v>
      </c>
    </row>
    <row r="1055" spans="1:8">
      <c r="A1055" s="114" t="s">
        <v>36</v>
      </c>
    </row>
    <row r="1056" spans="1:8">
      <c r="A1056" s="114" t="str">
        <f t="shared" ref="A1056" ca="1" si="266">IF(H1056&gt;2,"PHN","")</f>
        <v>PHN</v>
      </c>
      <c r="B1056" s="114">
        <f ca="1">IF(H1056&lt;3,"",OFFSET(phase,$F1056,0))</f>
        <v>174</v>
      </c>
      <c r="E1056" s="114" t="s">
        <v>37</v>
      </c>
      <c r="F1056" s="114">
        <v>174</v>
      </c>
      <c r="H1056" s="114">
        <f ca="1">IF(ISTEXT(OFFSET(cmd,$F1056,0)),3,1+OFFSET(cmd,$F1056,0))</f>
        <v>3</v>
      </c>
    </row>
    <row r="1057" spans="1:8">
      <c r="A1057" s="114" t="str">
        <f t="shared" ref="A1057" ca="1" si="267">CHOOSE(H1056,"","SETUP ADR=","FUN")</f>
        <v>FUN</v>
      </c>
      <c r="B1057" s="114" t="str">
        <f ca="1">IF(H1056&gt;2,OFFSET(cmd,$F1056,0),"")</f>
        <v>RAT</v>
      </c>
    </row>
    <row r="1058" spans="1:8">
      <c r="A1058" s="114" t="str">
        <f ca="1">IF(OFFSET(T,$F1056,0)&lt;phasenum,"RAT","")</f>
        <v>RAT</v>
      </c>
      <c r="B1058" s="114">
        <f ca="1">IF(A1058&lt;&gt;"",OFFSET(Rate,$F1056,0),"")</f>
        <v>2.5</v>
      </c>
      <c r="C1058" s="114" t="str">
        <f ca="1">IF(A1058&lt;&gt;"",T(OFFSET(U,$F1056,0)),"")</f>
        <v>UM</v>
      </c>
    </row>
    <row r="1059" spans="1:8">
      <c r="A1059" s="114" t="str">
        <f ca="1">IF(OR(A1058="",OFFSET(Volume,$F1056,0)=""),"","VOL")</f>
        <v>VOL</v>
      </c>
      <c r="B1059" s="114">
        <f ca="1">IF(($A1059)="","",OFFSET(Volume,$F1056,0))</f>
        <v>6.83</v>
      </c>
      <c r="D1059" s="116" t="str">
        <f ca="1">IF(($C1059)="","",OFFSET(Time,$F1056,0))</f>
        <v/>
      </c>
    </row>
    <row r="1060" spans="1:8">
      <c r="A1060" s="114" t="str">
        <f ca="1">IF(AND(A1056&lt;&gt;"",OFFSET(dt,$F1056,0)&gt;1),"DIR","")</f>
        <v>DIR</v>
      </c>
      <c r="B1060" s="114" t="str">
        <f ca="1">IF(A1060="","",OFFSET(d,$F1056,0))</f>
        <v>INF</v>
      </c>
    </row>
    <row r="1061" spans="1:8">
      <c r="A1061" s="114" t="s">
        <v>36</v>
      </c>
    </row>
    <row r="1062" spans="1:8">
      <c r="A1062" s="114" t="str">
        <f t="shared" ref="A1062" ca="1" si="268">IF(H1062&gt;2,"PHN","")</f>
        <v>PHN</v>
      </c>
      <c r="B1062" s="114">
        <f ca="1">IF(H1062&lt;3,"",OFFSET(phase,$F1062,0))</f>
        <v>175</v>
      </c>
      <c r="E1062" s="114" t="s">
        <v>37</v>
      </c>
      <c r="F1062" s="114">
        <v>175</v>
      </c>
      <c r="H1062" s="114">
        <f ca="1">IF(ISTEXT(OFFSET(cmd,$F1062,0)),3,1+OFFSET(cmd,$F1062,0))</f>
        <v>3</v>
      </c>
    </row>
    <row r="1063" spans="1:8">
      <c r="A1063" s="114" t="str">
        <f t="shared" ref="A1063" ca="1" si="269">CHOOSE(H1062,"","SETUP ADR=","FUN")</f>
        <v>FUN</v>
      </c>
      <c r="B1063" s="114" t="str">
        <f ca="1">IF(H1062&gt;2,OFFSET(cmd,$F1062,0),"")</f>
        <v>RAT</v>
      </c>
    </row>
    <row r="1064" spans="1:8">
      <c r="A1064" s="114" t="str">
        <f ca="1">IF(OFFSET(T,$F1062,0)&lt;phasenum,"RAT","")</f>
        <v>RAT</v>
      </c>
      <c r="B1064" s="114">
        <f ca="1">IF(A1064&lt;&gt;"",OFFSET(Rate,$F1062,0),"")</f>
        <v>2.52</v>
      </c>
      <c r="C1064" s="114" t="str">
        <f ca="1">IF(A1064&lt;&gt;"",T(OFFSET(U,$F1062,0)),"")</f>
        <v>UM</v>
      </c>
    </row>
    <row r="1065" spans="1:8">
      <c r="A1065" s="114" t="str">
        <f ca="1">IF(OR(A1064="",OFFSET(Volume,$F1062,0)=""),"","VOL")</f>
        <v>VOL</v>
      </c>
      <c r="B1065" s="114">
        <f ca="1">IF(($A1065)="","",OFFSET(Volume,$F1062,0))</f>
        <v>6.8900000000000006</v>
      </c>
      <c r="D1065" s="116" t="str">
        <f ca="1">IF(($C1065)="","",OFFSET(Time,$F1062,0))</f>
        <v/>
      </c>
    </row>
    <row r="1066" spans="1:8">
      <c r="A1066" s="114" t="str">
        <f ca="1">IF(AND(A1062&lt;&gt;"",OFFSET(dt,$F1062,0)&gt;1),"DIR","")</f>
        <v>DIR</v>
      </c>
      <c r="B1066" s="114" t="str">
        <f ca="1">IF(A1066="","",OFFSET(d,$F1062,0))</f>
        <v>INF</v>
      </c>
    </row>
    <row r="1067" spans="1:8">
      <c r="A1067" s="114" t="s">
        <v>36</v>
      </c>
    </row>
    <row r="1068" spans="1:8">
      <c r="A1068" s="114" t="str">
        <f t="shared" ref="A1068" ca="1" si="270">IF(H1068&gt;2,"PHN","")</f>
        <v>PHN</v>
      </c>
      <c r="B1068" s="114">
        <f ca="1">IF(H1068&lt;3,"",OFFSET(phase,$F1068,0))</f>
        <v>176</v>
      </c>
      <c r="E1068" s="114" t="s">
        <v>37</v>
      </c>
      <c r="F1068" s="114">
        <v>176</v>
      </c>
      <c r="H1068" s="114">
        <f ca="1">IF(ISTEXT(OFFSET(cmd,$F1068,0)),3,1+OFFSET(cmd,$F1068,0))</f>
        <v>3</v>
      </c>
    </row>
    <row r="1069" spans="1:8">
      <c r="A1069" s="114" t="str">
        <f t="shared" ref="A1069" ca="1" si="271">CHOOSE(H1068,"","SETUP ADR=","FUN")</f>
        <v>FUN</v>
      </c>
      <c r="B1069" s="114" t="str">
        <f ca="1">IF(H1068&gt;2,OFFSET(cmd,$F1068,0),"")</f>
        <v>RAT</v>
      </c>
    </row>
    <row r="1070" spans="1:8">
      <c r="A1070" s="114" t="str">
        <f ca="1">IF(OFFSET(T,$F1068,0)&lt;phasenum,"RAT","")</f>
        <v>RAT</v>
      </c>
      <c r="B1070" s="114">
        <f ca="1">IF(A1070&lt;&gt;"",OFFSET(Rate,$F1068,0),"")</f>
        <v>2.54</v>
      </c>
      <c r="C1070" s="114" t="str">
        <f ca="1">IF(A1070&lt;&gt;"",T(OFFSET(U,$F1068,0)),"")</f>
        <v>UM</v>
      </c>
    </row>
    <row r="1071" spans="1:8">
      <c r="A1071" s="114" t="str">
        <f ca="1">IF(OR(A1070="",OFFSET(Volume,$F1068,0)=""),"","VOL")</f>
        <v>VOL</v>
      </c>
      <c r="B1071" s="114">
        <f ca="1">IF(($A1071)="","",OFFSET(Volume,$F1068,0))</f>
        <v>6.94</v>
      </c>
      <c r="D1071" s="116" t="str">
        <f ca="1">IF(($C1071)="","",OFFSET(Time,$F1068,0))</f>
        <v/>
      </c>
    </row>
    <row r="1072" spans="1:8">
      <c r="A1072" s="114" t="str">
        <f ca="1">IF(AND(A1068&lt;&gt;"",OFFSET(dt,$F1068,0)&gt;1),"DIR","")</f>
        <v>DIR</v>
      </c>
      <c r="B1072" s="114" t="str">
        <f ca="1">IF(A1072="","",OFFSET(d,$F1068,0))</f>
        <v>INF</v>
      </c>
    </row>
    <row r="1073" spans="1:8">
      <c r="A1073" s="114" t="s">
        <v>36</v>
      </c>
    </row>
    <row r="1074" spans="1:8">
      <c r="A1074" s="114" t="str">
        <f t="shared" ref="A1074" ca="1" si="272">IF(H1074&gt;2,"PHN","")</f>
        <v>PHN</v>
      </c>
      <c r="B1074" s="114">
        <f ca="1">IF(H1074&lt;3,"",OFFSET(phase,$F1074,0))</f>
        <v>177</v>
      </c>
      <c r="E1074" s="114" t="s">
        <v>37</v>
      </c>
      <c r="F1074" s="114">
        <v>177</v>
      </c>
      <c r="H1074" s="114">
        <f ca="1">IF(ISTEXT(OFFSET(cmd,$F1074,0)),3,1+OFFSET(cmd,$F1074,0))</f>
        <v>3</v>
      </c>
    </row>
    <row r="1075" spans="1:8">
      <c r="A1075" s="114" t="str">
        <f t="shared" ref="A1075" ca="1" si="273">CHOOSE(H1074,"","SETUP ADR=","FUN")</f>
        <v>FUN</v>
      </c>
      <c r="B1075" s="114" t="str">
        <f ca="1">IF(H1074&gt;2,OFFSET(cmd,$F1074,0),"")</f>
        <v>RAT</v>
      </c>
    </row>
    <row r="1076" spans="1:8">
      <c r="A1076" s="114" t="str">
        <f ca="1">IF(OFFSET(T,$F1074,0)&lt;phasenum,"RAT","")</f>
        <v>RAT</v>
      </c>
      <c r="B1076" s="114">
        <f ca="1">IF(A1076&lt;&gt;"",OFFSET(Rate,$F1074,0),"")</f>
        <v>2.57</v>
      </c>
      <c r="C1076" s="114" t="str">
        <f ca="1">IF(A1076&lt;&gt;"",T(OFFSET(U,$F1074,0)),"")</f>
        <v>UM</v>
      </c>
    </row>
    <row r="1077" spans="1:8">
      <c r="A1077" s="114" t="str">
        <f ca="1">IF(OR(A1076="",OFFSET(Volume,$F1074,0)=""),"","VOL")</f>
        <v>VOL</v>
      </c>
      <c r="B1077" s="114">
        <f ca="1">IF(($A1077)="","",OFFSET(Volume,$F1074,0))</f>
        <v>7.0200000000000005</v>
      </c>
      <c r="D1077" s="116" t="str">
        <f ca="1">IF(($C1077)="","",OFFSET(Time,$F1074,0))</f>
        <v/>
      </c>
    </row>
    <row r="1078" spans="1:8">
      <c r="A1078" s="114" t="str">
        <f ca="1">IF(AND(A1074&lt;&gt;"",OFFSET(dt,$F1074,0)&gt;1),"DIR","")</f>
        <v>DIR</v>
      </c>
      <c r="B1078" s="114" t="str">
        <f ca="1">IF(A1078="","",OFFSET(d,$F1074,0))</f>
        <v>INF</v>
      </c>
    </row>
    <row r="1079" spans="1:8">
      <c r="A1079" s="114" t="s">
        <v>36</v>
      </c>
    </row>
    <row r="1080" spans="1:8">
      <c r="A1080" s="114" t="str">
        <f t="shared" ref="A1080" ca="1" si="274">IF(H1080&gt;2,"PHN","")</f>
        <v>PHN</v>
      </c>
      <c r="B1080" s="114">
        <f ca="1">IF(H1080&lt;3,"",OFFSET(phase,$F1080,0))</f>
        <v>178</v>
      </c>
      <c r="E1080" s="114" t="s">
        <v>37</v>
      </c>
      <c r="F1080" s="114">
        <v>178</v>
      </c>
      <c r="H1080" s="114">
        <f ca="1">IF(ISTEXT(OFFSET(cmd,$F1080,0)),3,1+OFFSET(cmd,$F1080,0))</f>
        <v>3</v>
      </c>
    </row>
    <row r="1081" spans="1:8">
      <c r="A1081" s="114" t="str">
        <f t="shared" ref="A1081" ca="1" si="275">CHOOSE(H1080,"","SETUP ADR=","FUN")</f>
        <v>FUN</v>
      </c>
      <c r="B1081" s="114" t="str">
        <f ca="1">IF(H1080&gt;2,OFFSET(cmd,$F1080,0),"")</f>
        <v>RAT</v>
      </c>
    </row>
    <row r="1082" spans="1:8">
      <c r="A1082" s="114" t="str">
        <f ca="1">IF(OFFSET(T,$F1080,0)&lt;phasenum,"RAT","")</f>
        <v>RAT</v>
      </c>
      <c r="B1082" s="114">
        <f ca="1">IF(A1082&lt;&gt;"",OFFSET(Rate,$F1080,0),"")</f>
        <v>2.59</v>
      </c>
      <c r="C1082" s="114" t="str">
        <f ca="1">IF(A1082&lt;&gt;"",T(OFFSET(U,$F1080,0)),"")</f>
        <v>UM</v>
      </c>
    </row>
    <row r="1083" spans="1:8">
      <c r="A1083" s="114" t="str">
        <f ca="1">IF(OR(A1082="",OFFSET(Volume,$F1080,0)=""),"","VOL")</f>
        <v>VOL</v>
      </c>
      <c r="B1083" s="114">
        <f ca="1">IF(($A1083)="","",OFFSET(Volume,$F1080,0))</f>
        <v>7.08</v>
      </c>
      <c r="D1083" s="116" t="str">
        <f ca="1">IF(($C1083)="","",OFFSET(Time,$F1080,0))</f>
        <v/>
      </c>
    </row>
    <row r="1084" spans="1:8">
      <c r="A1084" s="114" t="str">
        <f ca="1">IF(AND(A1080&lt;&gt;"",OFFSET(dt,$F1080,0)&gt;1),"DIR","")</f>
        <v>DIR</v>
      </c>
      <c r="B1084" s="114" t="str">
        <f ca="1">IF(A1084="","",OFFSET(d,$F1080,0))</f>
        <v>INF</v>
      </c>
    </row>
    <row r="1085" spans="1:8">
      <c r="A1085" s="114" t="s">
        <v>36</v>
      </c>
    </row>
    <row r="1086" spans="1:8">
      <c r="A1086" s="114" t="str">
        <f t="shared" ref="A1086" ca="1" si="276">IF(H1086&gt;2,"PHN","")</f>
        <v>PHN</v>
      </c>
      <c r="B1086" s="114">
        <f ca="1">IF(H1086&lt;3,"",OFFSET(phase,$F1086,0))</f>
        <v>179</v>
      </c>
      <c r="E1086" s="114" t="s">
        <v>37</v>
      </c>
      <c r="F1086" s="114">
        <v>179</v>
      </c>
      <c r="H1086" s="114">
        <f ca="1">IF(ISTEXT(OFFSET(cmd,$F1086,0)),3,1+OFFSET(cmd,$F1086,0))</f>
        <v>3</v>
      </c>
    </row>
    <row r="1087" spans="1:8">
      <c r="A1087" s="114" t="str">
        <f t="shared" ref="A1087" ca="1" si="277">CHOOSE(H1086,"","SETUP ADR=","FUN")</f>
        <v>FUN</v>
      </c>
      <c r="B1087" s="114" t="str">
        <f ca="1">IF(H1086&gt;2,OFFSET(cmd,$F1086,0),"")</f>
        <v>RAT</v>
      </c>
    </row>
    <row r="1088" spans="1:8">
      <c r="A1088" s="114" t="str">
        <f ca="1">IF(OFFSET(T,$F1086,0)&lt;phasenum,"RAT","")</f>
        <v>RAT</v>
      </c>
      <c r="B1088" s="114">
        <f ca="1">IF(A1088&lt;&gt;"",OFFSET(Rate,$F1086,0),"")</f>
        <v>2.62</v>
      </c>
      <c r="C1088" s="114" t="str">
        <f ca="1">IF(A1088&lt;&gt;"",T(OFFSET(U,$F1086,0)),"")</f>
        <v>UM</v>
      </c>
    </row>
    <row r="1089" spans="1:8">
      <c r="A1089" s="114" t="str">
        <f ca="1">IF(OR(A1088="",OFFSET(Volume,$F1086,0)=""),"","VOL")</f>
        <v>VOL</v>
      </c>
      <c r="B1089" s="114">
        <f ca="1">IF(($A1089)="","",OFFSET(Volume,$F1086,0))</f>
        <v>7.16</v>
      </c>
      <c r="D1089" s="116" t="str">
        <f ca="1">IF(($C1089)="","",OFFSET(Time,$F1086,0))</f>
        <v/>
      </c>
    </row>
    <row r="1090" spans="1:8">
      <c r="A1090" s="114" t="str">
        <f ca="1">IF(AND(A1086&lt;&gt;"",OFFSET(dt,$F1086,0)&gt;1),"DIR","")</f>
        <v>DIR</v>
      </c>
      <c r="B1090" s="114" t="str">
        <f ca="1">IF(A1090="","",OFFSET(d,$F1086,0))</f>
        <v>INF</v>
      </c>
    </row>
    <row r="1091" spans="1:8">
      <c r="A1091" s="114" t="s">
        <v>36</v>
      </c>
    </row>
    <row r="1092" spans="1:8">
      <c r="A1092" s="114" t="str">
        <f t="shared" ref="A1092" ca="1" si="278">IF(H1092&gt;2,"PHN","")</f>
        <v>PHN</v>
      </c>
      <c r="B1092" s="114">
        <f ca="1">IF(H1092&lt;3,"",OFFSET(phase,$F1092,0))</f>
        <v>180</v>
      </c>
      <c r="E1092" s="114" t="s">
        <v>37</v>
      </c>
      <c r="F1092" s="114">
        <v>180</v>
      </c>
      <c r="H1092" s="114">
        <f ca="1">IF(ISTEXT(OFFSET(cmd,$F1092,0)),3,1+OFFSET(cmd,$F1092,0))</f>
        <v>3</v>
      </c>
    </row>
    <row r="1093" spans="1:8">
      <c r="A1093" s="114" t="str">
        <f t="shared" ref="A1093" ca="1" si="279">CHOOSE(H1092,"","SETUP ADR=","FUN")</f>
        <v>FUN</v>
      </c>
      <c r="B1093" s="114" t="str">
        <f ca="1">IF(H1092&gt;2,OFFSET(cmd,$F1092,0),"")</f>
        <v>RAT</v>
      </c>
    </row>
    <row r="1094" spans="1:8">
      <c r="A1094" s="114" t="str">
        <f ca="1">IF(OFFSET(T,$F1092,0)&lt;phasenum,"RAT","")</f>
        <v>RAT</v>
      </c>
      <c r="B1094" s="114">
        <f ca="1">IF(A1094&lt;&gt;"",OFFSET(Rate,$F1092,0),"")</f>
        <v>2.64</v>
      </c>
      <c r="C1094" s="114" t="str">
        <f ca="1">IF(A1094&lt;&gt;"",T(OFFSET(U,$F1092,0)),"")</f>
        <v>UM</v>
      </c>
    </row>
    <row r="1095" spans="1:8">
      <c r="A1095" s="114" t="str">
        <f ca="1">IF(OR(A1094="",OFFSET(Volume,$F1092,0)=""),"","VOL")</f>
        <v>VOL</v>
      </c>
      <c r="B1095" s="114">
        <f ca="1">IF(($A1095)="","",OFFSET(Volume,$F1092,0))</f>
        <v>7.22</v>
      </c>
      <c r="D1095" s="116" t="str">
        <f ca="1">IF(($C1095)="","",OFFSET(Time,$F1092,0))</f>
        <v/>
      </c>
    </row>
    <row r="1096" spans="1:8">
      <c r="A1096" s="114" t="str">
        <f ca="1">IF(AND(A1092&lt;&gt;"",OFFSET(dt,$F1092,0)&gt;1),"DIR","")</f>
        <v>DIR</v>
      </c>
      <c r="B1096" s="114" t="str">
        <f ca="1">IF(A1096="","",OFFSET(d,$F1092,0))</f>
        <v>INF</v>
      </c>
    </row>
    <row r="1097" spans="1:8">
      <c r="A1097" s="114" t="s">
        <v>36</v>
      </c>
    </row>
    <row r="1098" spans="1:8">
      <c r="A1098" s="114" t="str">
        <f t="shared" ref="A1098" ca="1" si="280">IF(H1098&gt;2,"PHN","")</f>
        <v>PHN</v>
      </c>
      <c r="B1098" s="114">
        <f ca="1">IF(H1098&lt;3,"",OFFSET(phase,$F1098,0))</f>
        <v>181</v>
      </c>
      <c r="E1098" s="114" t="s">
        <v>37</v>
      </c>
      <c r="F1098" s="114">
        <v>181</v>
      </c>
      <c r="H1098" s="114">
        <f ca="1">IF(ISTEXT(OFFSET(cmd,$F1098,0)),3,1+OFFSET(cmd,$F1098,0))</f>
        <v>3</v>
      </c>
    </row>
    <row r="1099" spans="1:8">
      <c r="A1099" s="114" t="str">
        <f t="shared" ref="A1099" ca="1" si="281">CHOOSE(H1098,"","SETUP ADR=","FUN")</f>
        <v>FUN</v>
      </c>
      <c r="B1099" s="114" t="str">
        <f ca="1">IF(H1098&gt;2,OFFSET(cmd,$F1098,0),"")</f>
        <v>RAT</v>
      </c>
    </row>
    <row r="1100" spans="1:8">
      <c r="A1100" s="114" t="str">
        <f ca="1">IF(OFFSET(T,$F1098,0)&lt;phasenum,"RAT","")</f>
        <v>RAT</v>
      </c>
      <c r="B1100" s="114">
        <f ca="1">IF(A1100&lt;&gt;"",OFFSET(Rate,$F1098,0),"")</f>
        <v>2.67</v>
      </c>
      <c r="C1100" s="114" t="str">
        <f ca="1">IF(A1100&lt;&gt;"",T(OFFSET(U,$F1098,0)),"")</f>
        <v>UM</v>
      </c>
    </row>
    <row r="1101" spans="1:8">
      <c r="A1101" s="114" t="str">
        <f ca="1">IF(OR(A1100="",OFFSET(Volume,$F1098,0)=""),"","VOL")</f>
        <v>VOL</v>
      </c>
      <c r="B1101" s="114">
        <f ca="1">IF(($A1101)="","",OFFSET(Volume,$F1098,0))</f>
        <v>7.3</v>
      </c>
      <c r="D1101" s="116" t="str">
        <f ca="1">IF(($C1101)="","",OFFSET(Time,$F1098,0))</f>
        <v/>
      </c>
    </row>
    <row r="1102" spans="1:8">
      <c r="A1102" s="114" t="str">
        <f ca="1">IF(AND(A1098&lt;&gt;"",OFFSET(dt,$F1098,0)&gt;1),"DIR","")</f>
        <v>DIR</v>
      </c>
      <c r="B1102" s="114" t="str">
        <f ca="1">IF(A1102="","",OFFSET(d,$F1098,0))</f>
        <v>INF</v>
      </c>
    </row>
    <row r="1103" spans="1:8">
      <c r="A1103" s="114" t="s">
        <v>36</v>
      </c>
    </row>
    <row r="1104" spans="1:8">
      <c r="A1104" s="114" t="str">
        <f t="shared" ref="A1104" ca="1" si="282">IF(H1104&gt;2,"PHN","")</f>
        <v>PHN</v>
      </c>
      <c r="B1104" s="114">
        <f ca="1">IF(H1104&lt;3,"",OFFSET(phase,$F1104,0))</f>
        <v>182</v>
      </c>
      <c r="E1104" s="114" t="s">
        <v>37</v>
      </c>
      <c r="F1104" s="114">
        <v>182</v>
      </c>
      <c r="H1104" s="114">
        <f ca="1">IF(ISTEXT(OFFSET(cmd,$F1104,0)),3,1+OFFSET(cmd,$F1104,0))</f>
        <v>3</v>
      </c>
    </row>
    <row r="1105" spans="1:8">
      <c r="A1105" s="114" t="str">
        <f t="shared" ref="A1105" ca="1" si="283">CHOOSE(H1104,"","SETUP ADR=","FUN")</f>
        <v>FUN</v>
      </c>
      <c r="B1105" s="114" t="str">
        <f ca="1">IF(H1104&gt;2,OFFSET(cmd,$F1104,0),"")</f>
        <v>RAT</v>
      </c>
    </row>
    <row r="1106" spans="1:8">
      <c r="A1106" s="114" t="str">
        <f ca="1">IF(OFFSET(T,$F1104,0)&lt;phasenum,"RAT","")</f>
        <v>RAT</v>
      </c>
      <c r="B1106" s="114">
        <f ca="1">IF(A1106&lt;&gt;"",OFFSET(Rate,$F1104,0),"")</f>
        <v>2.69</v>
      </c>
      <c r="C1106" s="114" t="str">
        <f ca="1">IF(A1106&lt;&gt;"",T(OFFSET(U,$F1104,0)),"")</f>
        <v>UM</v>
      </c>
    </row>
    <row r="1107" spans="1:8">
      <c r="A1107" s="114" t="str">
        <f ca="1">IF(OR(A1106="",OFFSET(Volume,$F1104,0)=""),"","VOL")</f>
        <v>VOL</v>
      </c>
      <c r="B1107" s="114">
        <f ca="1">IF(($A1107)="","",OFFSET(Volume,$F1104,0))</f>
        <v>7.3500000000000005</v>
      </c>
      <c r="D1107" s="116" t="str">
        <f ca="1">IF(($C1107)="","",OFFSET(Time,$F1104,0))</f>
        <v/>
      </c>
    </row>
    <row r="1108" spans="1:8">
      <c r="A1108" s="114" t="str">
        <f ca="1">IF(AND(A1104&lt;&gt;"",OFFSET(dt,$F1104,0)&gt;1),"DIR","")</f>
        <v>DIR</v>
      </c>
      <c r="B1108" s="114" t="str">
        <f ca="1">IF(A1108="","",OFFSET(d,$F1104,0))</f>
        <v>INF</v>
      </c>
    </row>
    <row r="1109" spans="1:8">
      <c r="A1109" s="114" t="s">
        <v>36</v>
      </c>
    </row>
    <row r="1110" spans="1:8">
      <c r="A1110" s="114" t="str">
        <f t="shared" ref="A1110" ca="1" si="284">IF(H1110&gt;2,"PHN","")</f>
        <v>PHN</v>
      </c>
      <c r="B1110" s="114">
        <f ca="1">IF(H1110&lt;3,"",OFFSET(phase,$F1110,0))</f>
        <v>183</v>
      </c>
      <c r="E1110" s="114" t="s">
        <v>37</v>
      </c>
      <c r="F1110" s="114">
        <v>183</v>
      </c>
      <c r="H1110" s="114">
        <f ca="1">IF(ISTEXT(OFFSET(cmd,$F1110,0)),3,1+OFFSET(cmd,$F1110,0))</f>
        <v>3</v>
      </c>
    </row>
    <row r="1111" spans="1:8">
      <c r="A1111" s="114" t="str">
        <f t="shared" ref="A1111" ca="1" si="285">CHOOSE(H1110,"","SETUP ADR=","FUN")</f>
        <v>FUN</v>
      </c>
      <c r="B1111" s="114" t="str">
        <f ca="1">IF(H1110&gt;2,OFFSET(cmd,$F1110,0),"")</f>
        <v>RAT</v>
      </c>
    </row>
    <row r="1112" spans="1:8">
      <c r="A1112" s="114" t="str">
        <f ca="1">IF(OFFSET(T,$F1110,0)&lt;phasenum,"RAT","")</f>
        <v>RAT</v>
      </c>
      <c r="B1112" s="114">
        <f ca="1">IF(A1112&lt;&gt;"",OFFSET(Rate,$F1110,0),"")</f>
        <v>2.72</v>
      </c>
      <c r="C1112" s="114" t="str">
        <f ca="1">IF(A1112&lt;&gt;"",T(OFFSET(U,$F1110,0)),"")</f>
        <v>UM</v>
      </c>
    </row>
    <row r="1113" spans="1:8">
      <c r="A1113" s="114" t="str">
        <f ca="1">IF(OR(A1112="",OFFSET(Volume,$F1110,0)=""),"","VOL")</f>
        <v>VOL</v>
      </c>
      <c r="B1113" s="114">
        <f ca="1">IF(($A1113)="","",OFFSET(Volume,$F1110,0))</f>
        <v>7.43</v>
      </c>
      <c r="D1113" s="116" t="str">
        <f ca="1">IF(($C1113)="","",OFFSET(Time,$F1110,0))</f>
        <v/>
      </c>
    </row>
    <row r="1114" spans="1:8">
      <c r="A1114" s="114" t="str">
        <f ca="1">IF(AND(A1110&lt;&gt;"",OFFSET(dt,$F1110,0)&gt;1),"DIR","")</f>
        <v>DIR</v>
      </c>
      <c r="B1114" s="114" t="str">
        <f ca="1">IF(A1114="","",OFFSET(d,$F1110,0))</f>
        <v>INF</v>
      </c>
    </row>
    <row r="1115" spans="1:8">
      <c r="A1115" s="114" t="s">
        <v>36</v>
      </c>
    </row>
    <row r="1116" spans="1:8">
      <c r="A1116" s="114" t="str">
        <f t="shared" ref="A1116" ca="1" si="286">IF(H1116&gt;2,"PHN","")</f>
        <v>PHN</v>
      </c>
      <c r="B1116" s="114">
        <f ca="1">IF(H1116&lt;3,"",OFFSET(phase,$F1116,0))</f>
        <v>184</v>
      </c>
      <c r="E1116" s="114" t="s">
        <v>37</v>
      </c>
      <c r="F1116" s="114">
        <v>184</v>
      </c>
      <c r="H1116" s="114">
        <f ca="1">IF(ISTEXT(OFFSET(cmd,$F1116,0)),3,1+OFFSET(cmd,$F1116,0))</f>
        <v>3</v>
      </c>
    </row>
    <row r="1117" spans="1:8">
      <c r="A1117" s="114" t="str">
        <f t="shared" ref="A1117" ca="1" si="287">CHOOSE(H1116,"","SETUP ADR=","FUN")</f>
        <v>FUN</v>
      </c>
      <c r="B1117" s="114" t="str">
        <f ca="1">IF(H1116&gt;2,OFFSET(cmd,$F1116,0),"")</f>
        <v>RAT</v>
      </c>
    </row>
    <row r="1118" spans="1:8">
      <c r="A1118" s="114" t="str">
        <f ca="1">IF(OFFSET(T,$F1116,0)&lt;phasenum,"RAT","")</f>
        <v>RAT</v>
      </c>
      <c r="B1118" s="114">
        <f ca="1">IF(A1118&lt;&gt;"",OFFSET(Rate,$F1116,0),"")</f>
        <v>2.75</v>
      </c>
      <c r="C1118" s="114" t="str">
        <f ca="1">IF(A1118&lt;&gt;"",T(OFFSET(U,$F1116,0)),"")</f>
        <v>UM</v>
      </c>
    </row>
    <row r="1119" spans="1:8">
      <c r="A1119" s="114" t="str">
        <f ca="1">IF(OR(A1118="",OFFSET(Volume,$F1116,0)=""),"","VOL")</f>
        <v>VOL</v>
      </c>
      <c r="B1119" s="114">
        <f ca="1">IF(($A1119)="","",OFFSET(Volume,$F1116,0))</f>
        <v>7.5200000000000005</v>
      </c>
      <c r="D1119" s="116" t="str">
        <f ca="1">IF(($C1119)="","",OFFSET(Time,$F1116,0))</f>
        <v/>
      </c>
    </row>
    <row r="1120" spans="1:8">
      <c r="A1120" s="114" t="str">
        <f ca="1">IF(AND(A1116&lt;&gt;"",OFFSET(dt,$F1116,0)&gt;1),"DIR","")</f>
        <v>DIR</v>
      </c>
      <c r="B1120" s="114" t="str">
        <f ca="1">IF(A1120="","",OFFSET(d,$F1116,0))</f>
        <v>INF</v>
      </c>
    </row>
    <row r="1121" spans="1:8">
      <c r="A1121" s="114" t="s">
        <v>36</v>
      </c>
    </row>
    <row r="1122" spans="1:8">
      <c r="A1122" s="114" t="str">
        <f t="shared" ref="A1122" ca="1" si="288">IF(H1122&gt;2,"PHN","")</f>
        <v>PHN</v>
      </c>
      <c r="B1122" s="114">
        <f ca="1">IF(H1122&lt;3,"",OFFSET(phase,$F1122,0))</f>
        <v>185</v>
      </c>
      <c r="E1122" s="114" t="s">
        <v>37</v>
      </c>
      <c r="F1122" s="114">
        <v>185</v>
      </c>
      <c r="H1122" s="114">
        <f ca="1">IF(ISTEXT(OFFSET(cmd,$F1122,0)),3,1+OFFSET(cmd,$F1122,0))</f>
        <v>3</v>
      </c>
    </row>
    <row r="1123" spans="1:8">
      <c r="A1123" s="114" t="str">
        <f t="shared" ref="A1123" ca="1" si="289">CHOOSE(H1122,"","SETUP ADR=","FUN")</f>
        <v>FUN</v>
      </c>
      <c r="B1123" s="114" t="str">
        <f ca="1">IF(H1122&gt;2,OFFSET(cmd,$F1122,0),"")</f>
        <v>RAT</v>
      </c>
    </row>
    <row r="1124" spans="1:8">
      <c r="A1124" s="114" t="str">
        <f ca="1">IF(OFFSET(T,$F1122,0)&lt;phasenum,"RAT","")</f>
        <v>RAT</v>
      </c>
      <c r="B1124" s="114">
        <f ca="1">IF(A1124&lt;&gt;"",OFFSET(Rate,$F1122,0),"")</f>
        <v>2.77</v>
      </c>
      <c r="C1124" s="114" t="str">
        <f ca="1">IF(A1124&lt;&gt;"",T(OFFSET(U,$F1122,0)),"")</f>
        <v>UM</v>
      </c>
    </row>
    <row r="1125" spans="1:8">
      <c r="A1125" s="114" t="str">
        <f ca="1">IF(OR(A1124="",OFFSET(Volume,$F1122,0)=""),"","VOL")</f>
        <v>VOL</v>
      </c>
      <c r="B1125" s="114">
        <f ca="1">IF(($A1125)="","",OFFSET(Volume,$F1122,0))</f>
        <v>7.57</v>
      </c>
      <c r="D1125" s="116" t="str">
        <f ca="1">IF(($C1125)="","",OFFSET(Time,$F1122,0))</f>
        <v/>
      </c>
    </row>
    <row r="1126" spans="1:8">
      <c r="A1126" s="114" t="str">
        <f ca="1">IF(AND(A1122&lt;&gt;"",OFFSET(dt,$F1122,0)&gt;1),"DIR","")</f>
        <v>DIR</v>
      </c>
      <c r="B1126" s="114" t="str">
        <f ca="1">IF(A1126="","",OFFSET(d,$F1122,0))</f>
        <v>INF</v>
      </c>
    </row>
    <row r="1127" spans="1:8">
      <c r="A1127" s="114" t="s">
        <v>36</v>
      </c>
    </row>
    <row r="1128" spans="1:8">
      <c r="A1128" s="114" t="str">
        <f t="shared" ref="A1128" ca="1" si="290">IF(H1128&gt;2,"PHN","")</f>
        <v>PHN</v>
      </c>
      <c r="B1128" s="114">
        <f ca="1">IF(H1128&lt;3,"",OFFSET(phase,$F1128,0))</f>
        <v>186</v>
      </c>
      <c r="E1128" s="114" t="s">
        <v>37</v>
      </c>
      <c r="F1128" s="114">
        <v>186</v>
      </c>
      <c r="H1128" s="114">
        <f ca="1">IF(ISTEXT(OFFSET(cmd,$F1128,0)),3,1+OFFSET(cmd,$F1128,0))</f>
        <v>3</v>
      </c>
    </row>
    <row r="1129" spans="1:8">
      <c r="A1129" s="114" t="str">
        <f t="shared" ref="A1129" ca="1" si="291">CHOOSE(H1128,"","SETUP ADR=","FUN")</f>
        <v>FUN</v>
      </c>
      <c r="B1129" s="114" t="str">
        <f ca="1">IF(H1128&gt;2,OFFSET(cmd,$F1128,0),"")</f>
        <v>RAT</v>
      </c>
    </row>
    <row r="1130" spans="1:8">
      <c r="A1130" s="114" t="str">
        <f ca="1">IF(OFFSET(T,$F1128,0)&lt;phasenum,"RAT","")</f>
        <v>RAT</v>
      </c>
      <c r="B1130" s="114">
        <f ca="1">IF(A1130&lt;&gt;"",OFFSET(Rate,$F1128,0),"")</f>
        <v>2.8000000000000003</v>
      </c>
      <c r="C1130" s="114" t="str">
        <f ca="1">IF(A1130&lt;&gt;"",T(OFFSET(U,$F1128,0)),"")</f>
        <v>UM</v>
      </c>
    </row>
    <row r="1131" spans="1:8">
      <c r="A1131" s="114" t="str">
        <f ca="1">IF(OR(A1130="",OFFSET(Volume,$F1128,0)=""),"","VOL")</f>
        <v>VOL</v>
      </c>
      <c r="B1131" s="114">
        <f ca="1">IF(($A1131)="","",OFFSET(Volume,$F1128,0))</f>
        <v>7.65</v>
      </c>
      <c r="D1131" s="116" t="str">
        <f ca="1">IF(($C1131)="","",OFFSET(Time,$F1128,0))</f>
        <v/>
      </c>
    </row>
    <row r="1132" spans="1:8">
      <c r="A1132" s="114" t="str">
        <f ca="1">IF(AND(A1128&lt;&gt;"",OFFSET(dt,$F1128,0)&gt;1),"DIR","")</f>
        <v>DIR</v>
      </c>
      <c r="B1132" s="114" t="str">
        <f ca="1">IF(A1132="","",OFFSET(d,$F1128,0))</f>
        <v>INF</v>
      </c>
    </row>
    <row r="1133" spans="1:8">
      <c r="A1133" s="114" t="s">
        <v>36</v>
      </c>
    </row>
    <row r="1134" spans="1:8">
      <c r="A1134" s="114" t="str">
        <f t="shared" ref="A1134" ca="1" si="292">IF(H1134&gt;2,"PHN","")</f>
        <v>PHN</v>
      </c>
      <c r="B1134" s="114">
        <f ca="1">IF(H1134&lt;3,"",OFFSET(phase,$F1134,0))</f>
        <v>187</v>
      </c>
      <c r="E1134" s="114" t="s">
        <v>37</v>
      </c>
      <c r="F1134" s="114">
        <v>187</v>
      </c>
      <c r="H1134" s="114">
        <f ca="1">IF(ISTEXT(OFFSET(cmd,$F1134,0)),3,1+OFFSET(cmd,$F1134,0))</f>
        <v>3</v>
      </c>
    </row>
    <row r="1135" spans="1:8">
      <c r="A1135" s="114" t="str">
        <f t="shared" ref="A1135" ca="1" si="293">CHOOSE(H1134,"","SETUP ADR=","FUN")</f>
        <v>FUN</v>
      </c>
      <c r="B1135" s="114" t="str">
        <f ca="1">IF(H1134&gt;2,OFFSET(cmd,$F1134,0),"")</f>
        <v>RAT</v>
      </c>
    </row>
    <row r="1136" spans="1:8">
      <c r="A1136" s="114" t="str">
        <f ca="1">IF(OFFSET(T,$F1134,0)&lt;phasenum,"RAT","")</f>
        <v>RAT</v>
      </c>
      <c r="B1136" s="114">
        <f ca="1">IF(A1136&lt;&gt;"",OFFSET(Rate,$F1134,0),"")</f>
        <v>2.82</v>
      </c>
      <c r="C1136" s="114" t="str">
        <f ca="1">IF(A1136&lt;&gt;"",T(OFFSET(U,$F1134,0)),"")</f>
        <v>UM</v>
      </c>
    </row>
    <row r="1137" spans="1:8">
      <c r="A1137" s="114" t="str">
        <f ca="1">IF(OR(A1136="",OFFSET(Volume,$F1134,0)=""),"","VOL")</f>
        <v>VOL</v>
      </c>
      <c r="B1137" s="114">
        <f ca="1">IF(($A1137)="","",OFFSET(Volume,$F1134,0))</f>
        <v>7.71</v>
      </c>
      <c r="D1137" s="116" t="str">
        <f ca="1">IF(($C1137)="","",OFFSET(Time,$F1134,0))</f>
        <v/>
      </c>
    </row>
    <row r="1138" spans="1:8">
      <c r="A1138" s="114" t="str">
        <f ca="1">IF(AND(A1134&lt;&gt;"",OFFSET(dt,$F1134,0)&gt;1),"DIR","")</f>
        <v>DIR</v>
      </c>
      <c r="B1138" s="114" t="str">
        <f ca="1">IF(A1138="","",OFFSET(d,$F1134,0))</f>
        <v>INF</v>
      </c>
    </row>
    <row r="1139" spans="1:8">
      <c r="A1139" s="114" t="s">
        <v>36</v>
      </c>
    </row>
    <row r="1140" spans="1:8">
      <c r="A1140" s="114" t="str">
        <f t="shared" ref="A1140" ca="1" si="294">IF(H1140&gt;2,"PHN","")</f>
        <v>PHN</v>
      </c>
      <c r="B1140" s="114">
        <f ca="1">IF(H1140&lt;3,"",OFFSET(phase,$F1140,0))</f>
        <v>188</v>
      </c>
      <c r="E1140" s="114" t="s">
        <v>37</v>
      </c>
      <c r="F1140" s="114">
        <v>188</v>
      </c>
      <c r="H1140" s="114">
        <f ca="1">IF(ISTEXT(OFFSET(cmd,$F1140,0)),3,1+OFFSET(cmd,$F1140,0))</f>
        <v>3</v>
      </c>
    </row>
    <row r="1141" spans="1:8">
      <c r="A1141" s="114" t="str">
        <f t="shared" ref="A1141" ca="1" si="295">CHOOSE(H1140,"","SETUP ADR=","FUN")</f>
        <v>FUN</v>
      </c>
      <c r="B1141" s="114" t="str">
        <f ca="1">IF(H1140&gt;2,OFFSET(cmd,$F1140,0),"")</f>
        <v>RAT</v>
      </c>
    </row>
    <row r="1142" spans="1:8">
      <c r="A1142" s="114" t="str">
        <f ca="1">IF(OFFSET(T,$F1140,0)&lt;phasenum,"RAT","")</f>
        <v>RAT</v>
      </c>
      <c r="B1142" s="114">
        <f ca="1">IF(A1142&lt;&gt;"",OFFSET(Rate,$F1140,0),"")</f>
        <v>2.85</v>
      </c>
      <c r="C1142" s="114" t="str">
        <f ca="1">IF(A1142&lt;&gt;"",T(OFFSET(U,$F1140,0)),"")</f>
        <v>UM</v>
      </c>
    </row>
    <row r="1143" spans="1:8">
      <c r="A1143" s="114" t="str">
        <f ca="1">IF(OR(A1142="",OFFSET(Volume,$F1140,0)=""),"","VOL")</f>
        <v>VOL</v>
      </c>
      <c r="B1143" s="114">
        <f ca="1">IF(($A1143)="","",OFFSET(Volume,$F1140,0))</f>
        <v>7.79</v>
      </c>
      <c r="D1143" s="116" t="str">
        <f ca="1">IF(($C1143)="","",OFFSET(Time,$F1140,0))</f>
        <v/>
      </c>
    </row>
    <row r="1144" spans="1:8">
      <c r="A1144" s="114" t="str">
        <f ca="1">IF(AND(A1140&lt;&gt;"",OFFSET(dt,$F1140,0)&gt;1),"DIR","")</f>
        <v>DIR</v>
      </c>
      <c r="B1144" s="114" t="str">
        <f ca="1">IF(A1144="","",OFFSET(d,$F1140,0))</f>
        <v>INF</v>
      </c>
    </row>
    <row r="1145" spans="1:8">
      <c r="A1145" s="114" t="s">
        <v>36</v>
      </c>
    </row>
    <row r="1146" spans="1:8">
      <c r="A1146" s="114" t="str">
        <f t="shared" ref="A1146" ca="1" si="296">IF(H1146&gt;2,"PHN","")</f>
        <v>PHN</v>
      </c>
      <c r="B1146" s="114">
        <f ca="1">IF(H1146&lt;3,"",OFFSET(phase,$F1146,0))</f>
        <v>189</v>
      </c>
      <c r="E1146" s="114" t="s">
        <v>37</v>
      </c>
      <c r="F1146" s="114">
        <v>189</v>
      </c>
      <c r="H1146" s="114">
        <f ca="1">IF(ISTEXT(OFFSET(cmd,$F1146,0)),3,1+OFFSET(cmd,$F1146,0))</f>
        <v>3</v>
      </c>
    </row>
    <row r="1147" spans="1:8">
      <c r="A1147" s="114" t="str">
        <f t="shared" ref="A1147" ca="1" si="297">CHOOSE(H1146,"","SETUP ADR=","FUN")</f>
        <v>FUN</v>
      </c>
      <c r="B1147" s="114" t="str">
        <f ca="1">IF(H1146&gt;2,OFFSET(cmd,$F1146,0),"")</f>
        <v>RAT</v>
      </c>
    </row>
    <row r="1148" spans="1:8">
      <c r="A1148" s="114" t="str">
        <f ca="1">IF(OFFSET(T,$F1146,0)&lt;phasenum,"RAT","")</f>
        <v>RAT</v>
      </c>
      <c r="B1148" s="114">
        <f ca="1">IF(A1148&lt;&gt;"",OFFSET(Rate,$F1146,0),"")</f>
        <v>2.88</v>
      </c>
      <c r="C1148" s="114" t="str">
        <f ca="1">IF(A1148&lt;&gt;"",T(OFFSET(U,$F1146,0)),"")</f>
        <v>UM</v>
      </c>
    </row>
    <row r="1149" spans="1:8">
      <c r="A1149" s="114" t="str">
        <f ca="1">IF(OR(A1148="",OFFSET(Volume,$F1146,0)=""),"","VOL")</f>
        <v>VOL</v>
      </c>
      <c r="B1149" s="114">
        <f ca="1">IF(($A1149)="","",OFFSET(Volume,$F1146,0))</f>
        <v>7.87</v>
      </c>
      <c r="D1149" s="116" t="str">
        <f ca="1">IF(($C1149)="","",OFFSET(Time,$F1146,0))</f>
        <v/>
      </c>
    </row>
    <row r="1150" spans="1:8">
      <c r="A1150" s="114" t="str">
        <f ca="1">IF(AND(A1146&lt;&gt;"",OFFSET(dt,$F1146,0)&gt;1),"DIR","")</f>
        <v>DIR</v>
      </c>
      <c r="B1150" s="114" t="str">
        <f ca="1">IF(A1150="","",OFFSET(d,$F1146,0))</f>
        <v>INF</v>
      </c>
    </row>
    <row r="1151" spans="1:8">
      <c r="A1151" s="114" t="s">
        <v>36</v>
      </c>
    </row>
    <row r="1152" spans="1:8">
      <c r="A1152" s="114" t="str">
        <f t="shared" ref="A1152" ca="1" si="298">IF(H1152&gt;2,"PHN","")</f>
        <v>PHN</v>
      </c>
      <c r="B1152" s="114">
        <f ca="1">IF(H1152&lt;3,"",OFFSET(phase,$F1152,0))</f>
        <v>190</v>
      </c>
      <c r="E1152" s="114" t="s">
        <v>37</v>
      </c>
      <c r="F1152" s="114">
        <v>190</v>
      </c>
      <c r="H1152" s="114">
        <f ca="1">IF(ISTEXT(OFFSET(cmd,$F1152,0)),3,1+OFFSET(cmd,$F1152,0))</f>
        <v>3</v>
      </c>
    </row>
    <row r="1153" spans="1:8">
      <c r="A1153" s="114" t="str">
        <f t="shared" ref="A1153" ca="1" si="299">CHOOSE(H1152,"","SETUP ADR=","FUN")</f>
        <v>FUN</v>
      </c>
      <c r="B1153" s="114" t="str">
        <f ca="1">IF(H1152&gt;2,OFFSET(cmd,$F1152,0),"")</f>
        <v>RAT</v>
      </c>
    </row>
    <row r="1154" spans="1:8">
      <c r="A1154" s="114" t="str">
        <f ca="1">IF(OFFSET(T,$F1152,0)&lt;phasenum,"RAT","")</f>
        <v>RAT</v>
      </c>
      <c r="B1154" s="114">
        <f ca="1">IF(A1154&lt;&gt;"",OFFSET(Rate,$F1152,0),"")</f>
        <v>2.91</v>
      </c>
      <c r="C1154" s="114" t="str">
        <f ca="1">IF(A1154&lt;&gt;"",T(OFFSET(U,$F1152,0)),"")</f>
        <v>UM</v>
      </c>
    </row>
    <row r="1155" spans="1:8">
      <c r="A1155" s="114" t="str">
        <f ca="1">IF(OR(A1154="",OFFSET(Volume,$F1152,0)=""),"","VOL")</f>
        <v>VOL</v>
      </c>
      <c r="B1155" s="114">
        <f ca="1">IF(($A1155)="","",OFFSET(Volume,$F1152,0))</f>
        <v>7.95</v>
      </c>
      <c r="D1155" s="116" t="str">
        <f ca="1">IF(($C1155)="","",OFFSET(Time,$F1152,0))</f>
        <v/>
      </c>
    </row>
    <row r="1156" spans="1:8">
      <c r="A1156" s="114" t="str">
        <f ca="1">IF(AND(A1152&lt;&gt;"",OFFSET(dt,$F1152,0)&gt;1),"DIR","")</f>
        <v>DIR</v>
      </c>
      <c r="B1156" s="114" t="str">
        <f ca="1">IF(A1156="","",OFFSET(d,$F1152,0))</f>
        <v>INF</v>
      </c>
    </row>
    <row r="1157" spans="1:8">
      <c r="A1157" s="114" t="s">
        <v>36</v>
      </c>
    </row>
    <row r="1158" spans="1:8">
      <c r="A1158" s="114" t="str">
        <f t="shared" ref="A1158" ca="1" si="300">IF(H1158&gt;2,"PHN","")</f>
        <v>PHN</v>
      </c>
      <c r="B1158" s="114">
        <f ca="1">IF(H1158&lt;3,"",OFFSET(phase,$F1158,0))</f>
        <v>191</v>
      </c>
      <c r="E1158" s="114" t="s">
        <v>37</v>
      </c>
      <c r="F1158" s="114">
        <v>191</v>
      </c>
      <c r="H1158" s="114">
        <f ca="1">IF(ISTEXT(OFFSET(cmd,$F1158,0)),3,1+OFFSET(cmd,$F1158,0))</f>
        <v>3</v>
      </c>
    </row>
    <row r="1159" spans="1:8">
      <c r="A1159" s="114" t="str">
        <f t="shared" ref="A1159" ca="1" si="301">CHOOSE(H1158,"","SETUP ADR=","FUN")</f>
        <v>FUN</v>
      </c>
      <c r="B1159" s="114" t="str">
        <f ca="1">IF(H1158&gt;2,OFFSET(cmd,$F1158,0),"")</f>
        <v>RAT</v>
      </c>
    </row>
    <row r="1160" spans="1:8">
      <c r="A1160" s="114" t="str">
        <f ca="1">IF(OFFSET(T,$F1158,0)&lt;phasenum,"RAT","")</f>
        <v>RAT</v>
      </c>
      <c r="B1160" s="114">
        <f ca="1">IF(A1160&lt;&gt;"",OFFSET(Rate,$F1158,0),"")</f>
        <v>2.94</v>
      </c>
      <c r="C1160" s="114" t="str">
        <f ca="1">IF(A1160&lt;&gt;"",T(OFFSET(U,$F1158,0)),"")</f>
        <v>UM</v>
      </c>
    </row>
    <row r="1161" spans="1:8">
      <c r="A1161" s="114" t="str">
        <f ca="1">IF(OR(A1160="",OFFSET(Volume,$F1158,0)=""),"","VOL")</f>
        <v>VOL</v>
      </c>
      <c r="B1161" s="114">
        <f ca="1">IF(($A1161)="","",OFFSET(Volume,$F1158,0))</f>
        <v>8.0400000000000009</v>
      </c>
      <c r="D1161" s="116" t="str">
        <f ca="1">IF(($C1161)="","",OFFSET(Time,$F1158,0))</f>
        <v/>
      </c>
    </row>
    <row r="1162" spans="1:8">
      <c r="A1162" s="114" t="str">
        <f ca="1">IF(AND(A1158&lt;&gt;"",OFFSET(dt,$F1158,0)&gt;1),"DIR","")</f>
        <v>DIR</v>
      </c>
      <c r="B1162" s="114" t="str">
        <f ca="1">IF(A1162="","",OFFSET(d,$F1158,0))</f>
        <v>INF</v>
      </c>
    </row>
    <row r="1163" spans="1:8">
      <c r="A1163" s="114" t="s">
        <v>36</v>
      </c>
    </row>
    <row r="1164" spans="1:8">
      <c r="A1164" s="114" t="str">
        <f t="shared" ref="A1164" ca="1" si="302">IF(H1164&gt;2,"PHN","")</f>
        <v>PHN</v>
      </c>
      <c r="B1164" s="114">
        <f ca="1">IF(H1164&lt;3,"",OFFSET(phase,$F1164,0))</f>
        <v>192</v>
      </c>
      <c r="E1164" s="114" t="s">
        <v>37</v>
      </c>
      <c r="F1164" s="114">
        <v>192</v>
      </c>
      <c r="H1164" s="114">
        <f ca="1">IF(ISTEXT(OFFSET(cmd,$F1164,0)),3,1+OFFSET(cmd,$F1164,0))</f>
        <v>3</v>
      </c>
    </row>
    <row r="1165" spans="1:8">
      <c r="A1165" s="114" t="str">
        <f t="shared" ref="A1165" ca="1" si="303">CHOOSE(H1164,"","SETUP ADR=","FUN")</f>
        <v>FUN</v>
      </c>
      <c r="B1165" s="114" t="str">
        <f ca="1">IF(H1164&gt;2,OFFSET(cmd,$F1164,0),"")</f>
        <v>RAT</v>
      </c>
    </row>
    <row r="1166" spans="1:8">
      <c r="A1166" s="114" t="str">
        <f ca="1">IF(OFFSET(T,$F1164,0)&lt;phasenum,"RAT","")</f>
        <v>RAT</v>
      </c>
      <c r="B1166" s="114">
        <f ca="1">IF(A1166&lt;&gt;"",OFFSET(Rate,$F1164,0),"")</f>
        <v>2.97</v>
      </c>
      <c r="C1166" s="114" t="str">
        <f ca="1">IF(A1166&lt;&gt;"",T(OFFSET(U,$F1164,0)),"")</f>
        <v>UM</v>
      </c>
    </row>
    <row r="1167" spans="1:8">
      <c r="A1167" s="114" t="str">
        <f ca="1">IF(OR(A1166="",OFFSET(Volume,$F1164,0)=""),"","VOL")</f>
        <v>VOL</v>
      </c>
      <c r="B1167" s="114">
        <f ca="1">IF(($A1167)="","",OFFSET(Volume,$F1164,0))</f>
        <v>8.120000000000001</v>
      </c>
      <c r="D1167" s="116" t="str">
        <f ca="1">IF(($C1167)="","",OFFSET(Time,$F1164,0))</f>
        <v/>
      </c>
    </row>
    <row r="1168" spans="1:8">
      <c r="A1168" s="114" t="str">
        <f ca="1">IF(AND(A1164&lt;&gt;"",OFFSET(dt,$F1164,0)&gt;1),"DIR","")</f>
        <v>DIR</v>
      </c>
      <c r="B1168" s="114" t="str">
        <f ca="1">IF(A1168="","",OFFSET(d,$F1164,0))</f>
        <v>INF</v>
      </c>
    </row>
    <row r="1169" spans="1:8">
      <c r="A1169" s="114" t="s">
        <v>36</v>
      </c>
    </row>
    <row r="1170" spans="1:8">
      <c r="A1170" s="114" t="str">
        <f t="shared" ref="A1170" ca="1" si="304">IF(H1170&gt;2,"PHN","")</f>
        <v>PHN</v>
      </c>
      <c r="B1170" s="114">
        <f ca="1">IF(H1170&lt;3,"",OFFSET(phase,$F1170,0))</f>
        <v>193</v>
      </c>
      <c r="E1170" s="114" t="s">
        <v>37</v>
      </c>
      <c r="F1170" s="114">
        <v>193</v>
      </c>
      <c r="H1170" s="114">
        <f ca="1">IF(ISTEXT(OFFSET(cmd,$F1170,0)),3,1+OFFSET(cmd,$F1170,0))</f>
        <v>3</v>
      </c>
    </row>
    <row r="1171" spans="1:8">
      <c r="A1171" s="114" t="str">
        <f t="shared" ref="A1171" ca="1" si="305">CHOOSE(H1170,"","SETUP ADR=","FUN")</f>
        <v>FUN</v>
      </c>
      <c r="B1171" s="114" t="str">
        <f ca="1">IF(H1170&gt;2,OFFSET(cmd,$F1170,0),"")</f>
        <v>RAT</v>
      </c>
    </row>
    <row r="1172" spans="1:8">
      <c r="A1172" s="114" t="str">
        <f ca="1">IF(OFFSET(T,$F1170,0)&lt;phasenum,"RAT","")</f>
        <v>RAT</v>
      </c>
      <c r="B1172" s="114">
        <f ca="1">IF(A1172&lt;&gt;"",OFFSET(Rate,$F1170,0),"")</f>
        <v>2.99</v>
      </c>
      <c r="C1172" s="114" t="str">
        <f ca="1">IF(A1172&lt;&gt;"",T(OFFSET(U,$F1170,0)),"")</f>
        <v>UM</v>
      </c>
    </row>
    <row r="1173" spans="1:8">
      <c r="A1173" s="114" t="str">
        <f ca="1">IF(OR(A1172="",OFFSET(Volume,$F1170,0)=""),"","VOL")</f>
        <v>VOL</v>
      </c>
      <c r="B1173" s="114">
        <f ca="1">IF(($A1173)="","",OFFSET(Volume,$F1170,0))</f>
        <v>8.17</v>
      </c>
      <c r="D1173" s="116" t="str">
        <f ca="1">IF(($C1173)="","",OFFSET(Time,$F1170,0))</f>
        <v/>
      </c>
    </row>
    <row r="1174" spans="1:8">
      <c r="A1174" s="114" t="str">
        <f ca="1">IF(AND(A1170&lt;&gt;"",OFFSET(dt,$F1170,0)&gt;1),"DIR","")</f>
        <v>DIR</v>
      </c>
      <c r="B1174" s="114" t="str">
        <f ca="1">IF(A1174="","",OFFSET(d,$F1170,0))</f>
        <v>INF</v>
      </c>
    </row>
    <row r="1175" spans="1:8">
      <c r="A1175" s="114" t="s">
        <v>36</v>
      </c>
    </row>
    <row r="1176" spans="1:8">
      <c r="A1176" s="114" t="str">
        <f t="shared" ref="A1176" ca="1" si="306">IF(H1176&gt;2,"PHN","")</f>
        <v>PHN</v>
      </c>
      <c r="B1176" s="114">
        <f ca="1">IF(H1176&lt;3,"",OFFSET(phase,$F1176,0))</f>
        <v>194</v>
      </c>
      <c r="E1176" s="114" t="s">
        <v>37</v>
      </c>
      <c r="F1176" s="114">
        <v>194</v>
      </c>
      <c r="H1176" s="114">
        <f ca="1">IF(ISTEXT(OFFSET(cmd,$F1176,0)),3,1+OFFSET(cmd,$F1176,0))</f>
        <v>3</v>
      </c>
    </row>
    <row r="1177" spans="1:8">
      <c r="A1177" s="114" t="str">
        <f t="shared" ref="A1177" ca="1" si="307">CHOOSE(H1176,"","SETUP ADR=","FUN")</f>
        <v>FUN</v>
      </c>
      <c r="B1177" s="114" t="str">
        <f ca="1">IF(H1176&gt;2,OFFSET(cmd,$F1176,0),"")</f>
        <v>RAT</v>
      </c>
    </row>
    <row r="1178" spans="1:8">
      <c r="A1178" s="114" t="str">
        <f ca="1">IF(OFFSET(T,$F1176,0)&lt;phasenum,"RAT","")</f>
        <v>RAT</v>
      </c>
      <c r="B1178" s="114">
        <f ca="1">IF(A1178&lt;&gt;"",OFFSET(Rate,$F1176,0),"")</f>
        <v>3.02</v>
      </c>
      <c r="C1178" s="114" t="str">
        <f ca="1">IF(A1178&lt;&gt;"",T(OFFSET(U,$F1176,0)),"")</f>
        <v>UM</v>
      </c>
    </row>
    <row r="1179" spans="1:8">
      <c r="A1179" s="114" t="str">
        <f ca="1">IF(OR(A1178="",OFFSET(Volume,$F1176,0)=""),"","VOL")</f>
        <v>VOL</v>
      </c>
      <c r="B1179" s="114">
        <f ca="1">IF(($A1179)="","",OFFSET(Volume,$F1176,0))</f>
        <v>8.25</v>
      </c>
      <c r="D1179" s="116" t="str">
        <f ca="1">IF(($C1179)="","",OFFSET(Time,$F1176,0))</f>
        <v/>
      </c>
    </row>
    <row r="1180" spans="1:8">
      <c r="A1180" s="114" t="str">
        <f ca="1">IF(AND(A1176&lt;&gt;"",OFFSET(dt,$F1176,0)&gt;1),"DIR","")</f>
        <v>DIR</v>
      </c>
      <c r="B1180" s="114" t="str">
        <f ca="1">IF(A1180="","",OFFSET(d,$F1176,0))</f>
        <v>INF</v>
      </c>
    </row>
    <row r="1181" spans="1:8">
      <c r="A1181" s="114" t="s">
        <v>36</v>
      </c>
    </row>
    <row r="1182" spans="1:8">
      <c r="A1182" s="114" t="str">
        <f t="shared" ref="A1182" ca="1" si="308">IF(H1182&gt;2,"PHN","")</f>
        <v>PHN</v>
      </c>
      <c r="B1182" s="114">
        <f ca="1">IF(H1182&lt;3,"",OFFSET(phase,$F1182,0))</f>
        <v>195</v>
      </c>
      <c r="E1182" s="114" t="s">
        <v>37</v>
      </c>
      <c r="F1182" s="114">
        <v>195</v>
      </c>
      <c r="H1182" s="114">
        <f ca="1">IF(ISTEXT(OFFSET(cmd,$F1182,0)),3,1+OFFSET(cmd,$F1182,0))</f>
        <v>3</v>
      </c>
    </row>
    <row r="1183" spans="1:8">
      <c r="A1183" s="114" t="str">
        <f t="shared" ref="A1183" ca="1" si="309">CHOOSE(H1182,"","SETUP ADR=","FUN")</f>
        <v>FUN</v>
      </c>
      <c r="B1183" s="114" t="str">
        <f ca="1">IF(H1182&gt;2,OFFSET(cmd,$F1182,0),"")</f>
        <v>RAT</v>
      </c>
    </row>
    <row r="1184" spans="1:8">
      <c r="A1184" s="114" t="str">
        <f ca="1">IF(OFFSET(T,$F1182,0)&lt;phasenum,"RAT","")</f>
        <v>RAT</v>
      </c>
      <c r="B1184" s="114">
        <f ca="1">IF(A1184&lt;&gt;"",OFFSET(Rate,$F1182,0),"")</f>
        <v>3.0500000000000003</v>
      </c>
      <c r="C1184" s="114" t="str">
        <f ca="1">IF(A1184&lt;&gt;"",T(OFFSET(U,$F1182,0)),"")</f>
        <v>UM</v>
      </c>
    </row>
    <row r="1185" spans="1:8">
      <c r="A1185" s="114" t="str">
        <f ca="1">IF(OR(A1184="",OFFSET(Volume,$F1182,0)=""),"","VOL")</f>
        <v>VOL</v>
      </c>
      <c r="B1185" s="114">
        <f ca="1">IF(($A1185)="","",OFFSET(Volume,$F1182,0))</f>
        <v>8.34</v>
      </c>
      <c r="D1185" s="116" t="str">
        <f ca="1">IF(($C1185)="","",OFFSET(Time,$F1182,0))</f>
        <v/>
      </c>
    </row>
    <row r="1186" spans="1:8">
      <c r="A1186" s="114" t="str">
        <f ca="1">IF(AND(A1182&lt;&gt;"",OFFSET(dt,$F1182,0)&gt;1),"DIR","")</f>
        <v>DIR</v>
      </c>
      <c r="B1186" s="114" t="str">
        <f ca="1">IF(A1186="","",OFFSET(d,$F1182,0))</f>
        <v>INF</v>
      </c>
    </row>
    <row r="1187" spans="1:8">
      <c r="A1187" s="114" t="s">
        <v>36</v>
      </c>
    </row>
    <row r="1188" spans="1:8">
      <c r="A1188" s="114" t="str">
        <f t="shared" ref="A1188" ca="1" si="310">IF(H1188&gt;2,"PHN","")</f>
        <v>PHN</v>
      </c>
      <c r="B1188" s="114">
        <f ca="1">IF(H1188&lt;3,"",OFFSET(phase,$F1188,0))</f>
        <v>196</v>
      </c>
      <c r="E1188" s="114" t="s">
        <v>37</v>
      </c>
      <c r="F1188" s="114">
        <v>196</v>
      </c>
      <c r="H1188" s="114">
        <f ca="1">IF(ISTEXT(OFFSET(cmd,$F1188,0)),3,1+OFFSET(cmd,$F1188,0))</f>
        <v>3</v>
      </c>
    </row>
    <row r="1189" spans="1:8">
      <c r="A1189" s="114" t="str">
        <f t="shared" ref="A1189" ca="1" si="311">CHOOSE(H1188,"","SETUP ADR=","FUN")</f>
        <v>FUN</v>
      </c>
      <c r="B1189" s="114" t="str">
        <f ca="1">IF(H1188&gt;2,OFFSET(cmd,$F1188,0),"")</f>
        <v>RAT</v>
      </c>
    </row>
    <row r="1190" spans="1:8">
      <c r="A1190" s="114" t="str">
        <f ca="1">IF(OFFSET(T,$F1188,0)&lt;phasenum,"RAT","")</f>
        <v>RAT</v>
      </c>
      <c r="B1190" s="114">
        <f ca="1">IF(A1190&lt;&gt;"",OFFSET(Rate,$F1188,0),"")</f>
        <v>3.08</v>
      </c>
      <c r="C1190" s="114" t="str">
        <f ca="1">IF(A1190&lt;&gt;"",T(OFFSET(U,$F1188,0)),"")</f>
        <v>UM</v>
      </c>
    </row>
    <row r="1191" spans="1:8">
      <c r="A1191" s="114" t="str">
        <f ca="1">IF(OR(A1190="",OFFSET(Volume,$F1188,0)=""),"","VOL")</f>
        <v>VOL</v>
      </c>
      <c r="B1191" s="114">
        <f ca="1">IF(($A1191)="","",OFFSET(Volume,$F1188,0))</f>
        <v>8.42</v>
      </c>
      <c r="D1191" s="116" t="str">
        <f ca="1">IF(($C1191)="","",OFFSET(Time,$F1188,0))</f>
        <v/>
      </c>
    </row>
    <row r="1192" spans="1:8">
      <c r="A1192" s="114" t="str">
        <f ca="1">IF(AND(A1188&lt;&gt;"",OFFSET(dt,$F1188,0)&gt;1),"DIR","")</f>
        <v>DIR</v>
      </c>
      <c r="B1192" s="114" t="str">
        <f ca="1">IF(A1192="","",OFFSET(d,$F1188,0))</f>
        <v>INF</v>
      </c>
    </row>
    <row r="1193" spans="1:8">
      <c r="A1193" s="114" t="s">
        <v>36</v>
      </c>
    </row>
    <row r="1194" spans="1:8">
      <c r="A1194" s="114" t="str">
        <f t="shared" ref="A1194" ca="1" si="312">IF(H1194&gt;2,"PHN","")</f>
        <v>PHN</v>
      </c>
      <c r="B1194" s="114">
        <f ca="1">IF(H1194&lt;3,"",OFFSET(phase,$F1194,0))</f>
        <v>197</v>
      </c>
      <c r="E1194" s="114" t="s">
        <v>37</v>
      </c>
      <c r="F1194" s="114">
        <v>197</v>
      </c>
      <c r="H1194" s="114">
        <f ca="1">IF(ISTEXT(OFFSET(cmd,$F1194,0)),3,1+OFFSET(cmd,$F1194,0))</f>
        <v>3</v>
      </c>
    </row>
    <row r="1195" spans="1:8">
      <c r="A1195" s="114" t="str">
        <f t="shared" ref="A1195" ca="1" si="313">CHOOSE(H1194,"","SETUP ADR=","FUN")</f>
        <v>FUN</v>
      </c>
      <c r="B1195" s="114" t="str">
        <f ca="1">IF(H1194&gt;2,OFFSET(cmd,$F1194,0),"")</f>
        <v>RAT</v>
      </c>
    </row>
    <row r="1196" spans="1:8">
      <c r="A1196" s="114" t="str">
        <f ca="1">IF(OFFSET(T,$F1194,0)&lt;phasenum,"RAT","")</f>
        <v>RAT</v>
      </c>
      <c r="B1196" s="114">
        <f ca="1">IF(A1196&lt;&gt;"",OFFSET(Rate,$F1194,0),"")</f>
        <v>3.11</v>
      </c>
      <c r="C1196" s="114" t="str">
        <f ca="1">IF(A1196&lt;&gt;"",T(OFFSET(U,$F1194,0)),"")</f>
        <v>UM</v>
      </c>
    </row>
    <row r="1197" spans="1:8">
      <c r="A1197" s="114" t="str">
        <f ca="1">IF(OR(A1196="",OFFSET(Volume,$F1194,0)=""),"","VOL")</f>
        <v>VOL</v>
      </c>
      <c r="B1197" s="114">
        <f ca="1">IF(($A1197)="","",OFFSET(Volume,$F1194,0))</f>
        <v>8.5</v>
      </c>
      <c r="D1197" s="116" t="str">
        <f ca="1">IF(($C1197)="","",OFFSET(Time,$F1194,0))</f>
        <v/>
      </c>
    </row>
    <row r="1198" spans="1:8">
      <c r="A1198" s="114" t="str">
        <f ca="1">IF(AND(A1194&lt;&gt;"",OFFSET(dt,$F1194,0)&gt;1),"DIR","")</f>
        <v>DIR</v>
      </c>
      <c r="B1198" s="114" t="str">
        <f ca="1">IF(A1198="","",OFFSET(d,$F1194,0))</f>
        <v>INF</v>
      </c>
    </row>
    <row r="1199" spans="1:8">
      <c r="A1199" s="114" t="s">
        <v>36</v>
      </c>
    </row>
    <row r="1200" spans="1:8">
      <c r="A1200" s="114" t="str">
        <f t="shared" ref="A1200" ca="1" si="314">IF(H1200&gt;2,"PHN","")</f>
        <v>PHN</v>
      </c>
      <c r="B1200" s="114">
        <f ca="1">IF(H1200&lt;3,"",OFFSET(phase,$F1200,0))</f>
        <v>198</v>
      </c>
      <c r="E1200" s="114" t="s">
        <v>37</v>
      </c>
      <c r="F1200" s="114">
        <v>198</v>
      </c>
      <c r="H1200" s="114">
        <f ca="1">IF(ISTEXT(OFFSET(cmd,$F1200,0)),3,1+OFFSET(cmd,$F1200,0))</f>
        <v>3</v>
      </c>
    </row>
    <row r="1201" spans="1:8">
      <c r="A1201" s="114" t="str">
        <f t="shared" ref="A1201" ca="1" si="315">CHOOSE(H1200,"","SETUP ADR=","FUN")</f>
        <v>FUN</v>
      </c>
      <c r="B1201" s="114" t="str">
        <f ca="1">IF(H1200&gt;2,OFFSET(cmd,$F1200,0),"")</f>
        <v>RAT</v>
      </c>
    </row>
    <row r="1202" spans="1:8">
      <c r="A1202" s="114" t="str">
        <f ca="1">IF(OFFSET(T,$F1200,0)&lt;phasenum,"RAT","")</f>
        <v>RAT</v>
      </c>
      <c r="B1202" s="114">
        <f ca="1">IF(A1202&lt;&gt;"",OFFSET(Rate,$F1200,0),"")</f>
        <v>3.14</v>
      </c>
      <c r="C1202" s="114" t="str">
        <f ca="1">IF(A1202&lt;&gt;"",T(OFFSET(U,$F1200,0)),"")</f>
        <v>UM</v>
      </c>
    </row>
    <row r="1203" spans="1:8">
      <c r="A1203" s="114" t="str">
        <f ca="1">IF(OR(A1202="",OFFSET(Volume,$F1200,0)=""),"","VOL")</f>
        <v>VOL</v>
      </c>
      <c r="B1203" s="114">
        <f ca="1">IF(($A1203)="","",OFFSET(Volume,$F1200,0))</f>
        <v>8.58</v>
      </c>
      <c r="D1203" s="116" t="str">
        <f ca="1">IF(($C1203)="","",OFFSET(Time,$F1200,0))</f>
        <v/>
      </c>
    </row>
    <row r="1204" spans="1:8">
      <c r="A1204" s="114" t="str">
        <f ca="1">IF(AND(A1200&lt;&gt;"",OFFSET(dt,$F1200,0)&gt;1),"DIR","")</f>
        <v>DIR</v>
      </c>
      <c r="B1204" s="114" t="str">
        <f ca="1">IF(A1204="","",OFFSET(d,$F1200,0))</f>
        <v>INF</v>
      </c>
    </row>
    <row r="1205" spans="1:8">
      <c r="A1205" s="114" t="s">
        <v>36</v>
      </c>
    </row>
    <row r="1206" spans="1:8">
      <c r="A1206" s="114" t="str">
        <f t="shared" ref="A1206" ca="1" si="316">IF(H1206&gt;2,"PHN","")</f>
        <v>PHN</v>
      </c>
      <c r="B1206" s="114">
        <f ca="1">IF(H1206&lt;3,"",OFFSET(phase,$F1206,0))</f>
        <v>199</v>
      </c>
      <c r="E1206" s="114" t="s">
        <v>37</v>
      </c>
      <c r="F1206" s="114">
        <v>199</v>
      </c>
      <c r="H1206" s="114">
        <f ca="1">IF(ISTEXT(OFFSET(cmd,$F1206,0)),3,1+OFFSET(cmd,$F1206,0))</f>
        <v>3</v>
      </c>
    </row>
    <row r="1207" spans="1:8">
      <c r="A1207" s="114" t="str">
        <f t="shared" ref="A1207" ca="1" si="317">CHOOSE(H1206,"","SETUP ADR=","FUN")</f>
        <v>FUN</v>
      </c>
      <c r="B1207" s="114" t="str">
        <f ca="1">IF(H1206&gt;2,OFFSET(cmd,$F1206,0),"")</f>
        <v>RAT</v>
      </c>
    </row>
    <row r="1208" spans="1:8">
      <c r="A1208" s="114" t="str">
        <f ca="1">IF(OFFSET(T,$F1206,0)&lt;phasenum,"RAT","")</f>
        <v>RAT</v>
      </c>
      <c r="B1208" s="114">
        <f ca="1">IF(A1208&lt;&gt;"",OFFSET(Rate,$F1206,0),"")</f>
        <v>3.17</v>
      </c>
      <c r="C1208" s="114" t="str">
        <f ca="1">IF(A1208&lt;&gt;"",T(OFFSET(U,$F1206,0)),"")</f>
        <v>UM</v>
      </c>
    </row>
    <row r="1209" spans="1:8">
      <c r="A1209" s="114" t="str">
        <f ca="1">IF(OR(A1208="",OFFSET(Volume,$F1206,0)=""),"","VOL")</f>
        <v>VOL</v>
      </c>
      <c r="B1209" s="114">
        <f ca="1">IF(($A1209)="","",OFFSET(Volume,$F1206,0))</f>
        <v>8.66</v>
      </c>
      <c r="D1209" s="116" t="str">
        <f ca="1">IF(($C1209)="","",OFFSET(Time,$F1206,0))</f>
        <v/>
      </c>
    </row>
    <row r="1210" spans="1:8">
      <c r="A1210" s="114" t="str">
        <f ca="1">IF(AND(A1206&lt;&gt;"",OFFSET(dt,$F1206,0)&gt;1),"DIR","")</f>
        <v>DIR</v>
      </c>
      <c r="B1210" s="114" t="str">
        <f ca="1">IF(A1210="","",OFFSET(d,$F1206,0))</f>
        <v>INF</v>
      </c>
    </row>
    <row r="1211" spans="1:8">
      <c r="A1211" s="114" t="s">
        <v>36</v>
      </c>
    </row>
    <row r="1212" spans="1:8">
      <c r="A1212" s="114" t="str">
        <f t="shared" ref="A1212" ca="1" si="318">IF(H1212&gt;2,"PHN","")</f>
        <v>PHN</v>
      </c>
      <c r="B1212" s="114">
        <f ca="1">IF(H1212&lt;3,"",OFFSET(phase,$F1212,0))</f>
        <v>200</v>
      </c>
      <c r="E1212" s="114" t="s">
        <v>37</v>
      </c>
      <c r="F1212" s="114">
        <v>200</v>
      </c>
      <c r="H1212" s="114">
        <f ca="1">IF(ISTEXT(OFFSET(cmd,$F1212,0)),3,1+OFFSET(cmd,$F1212,0))</f>
        <v>3</v>
      </c>
    </row>
    <row r="1213" spans="1:8">
      <c r="A1213" s="114" t="str">
        <f t="shared" ref="A1213" ca="1" si="319">CHOOSE(H1212,"","SETUP ADR=","FUN")</f>
        <v>FUN</v>
      </c>
      <c r="B1213" s="114" t="str">
        <f ca="1">IF(H1212&gt;2,OFFSET(cmd,$F1212,0),"")</f>
        <v>RAT</v>
      </c>
    </row>
    <row r="1214" spans="1:8">
      <c r="A1214" s="114" t="str">
        <f ca="1">IF(OFFSET(T,$F1212,0)&lt;phasenum,"RAT","")</f>
        <v>RAT</v>
      </c>
      <c r="B1214" s="114">
        <f ca="1">IF(A1214&lt;&gt;"",OFFSET(Rate,$F1212,0),"")</f>
        <v>3.2</v>
      </c>
      <c r="C1214" s="114" t="str">
        <f ca="1">IF(A1214&lt;&gt;"",T(OFFSET(U,$F1212,0)),"")</f>
        <v>UM</v>
      </c>
    </row>
    <row r="1215" spans="1:8">
      <c r="A1215" s="114" t="str">
        <f ca="1">IF(OR(A1214="",OFFSET(Volume,$F1212,0)=""),"","VOL")</f>
        <v>VOL</v>
      </c>
      <c r="B1215" s="114">
        <f ca="1">IF(($A1215)="","",OFFSET(Volume,$F1212,0))</f>
        <v>8.75</v>
      </c>
      <c r="D1215" s="116" t="str">
        <f ca="1">IF(($C1215)="","",OFFSET(Time,$F1212,0))</f>
        <v/>
      </c>
    </row>
    <row r="1216" spans="1:8">
      <c r="A1216" s="114" t="str">
        <f ca="1">IF(AND(A1212&lt;&gt;"",OFFSET(dt,$F1212,0)&gt;1),"DIR","")</f>
        <v>DIR</v>
      </c>
      <c r="B1216" s="114" t="str">
        <f ca="1">IF(A1216="","",OFFSET(d,$F1212,0))</f>
        <v>INF</v>
      </c>
    </row>
    <row r="1217" spans="1:8">
      <c r="A1217" s="114" t="s">
        <v>36</v>
      </c>
    </row>
    <row r="1218" spans="1:8">
      <c r="A1218" s="114" t="str">
        <f t="shared" ref="A1218" ca="1" si="320">IF(H1218&gt;2,"PHN","")</f>
        <v>PHN</v>
      </c>
      <c r="B1218" s="114">
        <f ca="1">IF(H1218&lt;3,"",OFFSET(phase,$F1218,0))</f>
        <v>201</v>
      </c>
      <c r="E1218" s="114" t="s">
        <v>37</v>
      </c>
      <c r="F1218" s="114">
        <v>201</v>
      </c>
      <c r="H1218" s="114">
        <f ca="1">IF(ISTEXT(OFFSET(cmd,$F1218,0)),3,1+OFFSET(cmd,$F1218,0))</f>
        <v>3</v>
      </c>
    </row>
    <row r="1219" spans="1:8">
      <c r="A1219" s="114" t="str">
        <f t="shared" ref="A1219" ca="1" si="321">CHOOSE(H1218,"","SETUP ADR=","FUN")</f>
        <v>FUN</v>
      </c>
      <c r="B1219" s="114" t="str">
        <f ca="1">IF(H1218&gt;2,OFFSET(cmd,$F1218,0),"")</f>
        <v>RAT</v>
      </c>
    </row>
    <row r="1220" spans="1:8">
      <c r="A1220" s="114" t="str">
        <f ca="1">IF(OFFSET(T,$F1218,0)&lt;phasenum,"RAT","")</f>
        <v>RAT</v>
      </c>
      <c r="B1220" s="114">
        <f ca="1">IF(A1220&lt;&gt;"",OFFSET(Rate,$F1218,0),"")</f>
        <v>3.23</v>
      </c>
      <c r="C1220" s="114" t="str">
        <f ca="1">IF(A1220&lt;&gt;"",T(OFFSET(U,$F1218,0)),"")</f>
        <v>UM</v>
      </c>
    </row>
    <row r="1221" spans="1:8">
      <c r="A1221" s="114" t="str">
        <f ca="1">IF(OR(A1220="",OFFSET(Volume,$F1218,0)=""),"","VOL")</f>
        <v>VOL</v>
      </c>
      <c r="B1221" s="114">
        <f ca="1">IF(($A1221)="","",OFFSET(Volume,$F1218,0))</f>
        <v>8.83</v>
      </c>
      <c r="D1221" s="116" t="str">
        <f ca="1">IF(($C1221)="","",OFFSET(Time,$F1218,0))</f>
        <v/>
      </c>
    </row>
    <row r="1222" spans="1:8">
      <c r="A1222" s="114" t="str">
        <f ca="1">IF(AND(A1218&lt;&gt;"",OFFSET(dt,$F1218,0)&gt;1),"DIR","")</f>
        <v>DIR</v>
      </c>
      <c r="B1222" s="114" t="str">
        <f ca="1">IF(A1222="","",OFFSET(d,$F1218,0))</f>
        <v>INF</v>
      </c>
    </row>
    <row r="1223" spans="1:8">
      <c r="A1223" s="114" t="s">
        <v>36</v>
      </c>
    </row>
    <row r="1224" spans="1:8">
      <c r="A1224" s="114" t="str">
        <f t="shared" ref="A1224" ca="1" si="322">IF(H1224&gt;2,"PHN","")</f>
        <v>PHN</v>
      </c>
      <c r="B1224" s="114">
        <f ca="1">IF(H1224&lt;3,"",OFFSET(phase,$F1224,0))</f>
        <v>202</v>
      </c>
      <c r="E1224" s="114" t="s">
        <v>37</v>
      </c>
      <c r="F1224" s="114">
        <v>202</v>
      </c>
      <c r="H1224" s="114">
        <f ca="1">IF(ISTEXT(OFFSET(cmd,$F1224,0)),3,1+OFFSET(cmd,$F1224,0))</f>
        <v>3</v>
      </c>
    </row>
    <row r="1225" spans="1:8">
      <c r="A1225" s="114" t="str">
        <f t="shared" ref="A1225" ca="1" si="323">CHOOSE(H1224,"","SETUP ADR=","FUN")</f>
        <v>FUN</v>
      </c>
      <c r="B1225" s="114" t="str">
        <f ca="1">IF(H1224&gt;2,OFFSET(cmd,$F1224,0),"")</f>
        <v>RAT</v>
      </c>
    </row>
    <row r="1226" spans="1:8">
      <c r="A1226" s="114" t="str">
        <f ca="1">IF(OFFSET(T,$F1224,0)&lt;phasenum,"RAT","")</f>
        <v>RAT</v>
      </c>
      <c r="B1226" s="114">
        <f ca="1">IF(A1226&lt;&gt;"",OFFSET(Rate,$F1224,0),"")</f>
        <v>3.27</v>
      </c>
      <c r="C1226" s="114" t="str">
        <f ca="1">IF(A1226&lt;&gt;"",T(OFFSET(U,$F1224,0)),"")</f>
        <v>UM</v>
      </c>
    </row>
    <row r="1227" spans="1:8">
      <c r="A1227" s="114" t="str">
        <f ca="1">IF(OR(A1226="",OFFSET(Volume,$F1224,0)=""),"","VOL")</f>
        <v>VOL</v>
      </c>
      <c r="B1227" s="114">
        <f ca="1">IF(($A1227)="","",OFFSET(Volume,$F1224,0))</f>
        <v>8.94</v>
      </c>
      <c r="D1227" s="116" t="str">
        <f ca="1">IF(($C1227)="","",OFFSET(Time,$F1224,0))</f>
        <v/>
      </c>
    </row>
    <row r="1228" spans="1:8">
      <c r="A1228" s="114" t="str">
        <f ca="1">IF(AND(A1224&lt;&gt;"",OFFSET(dt,$F1224,0)&gt;1),"DIR","")</f>
        <v>DIR</v>
      </c>
      <c r="B1228" s="114" t="str">
        <f ca="1">IF(A1228="","",OFFSET(d,$F1224,0))</f>
        <v>INF</v>
      </c>
    </row>
    <row r="1229" spans="1:8">
      <c r="A1229" s="114" t="s">
        <v>36</v>
      </c>
    </row>
    <row r="1230" spans="1:8">
      <c r="A1230" s="114" t="str">
        <f t="shared" ref="A1230" ca="1" si="324">IF(H1230&gt;2,"PHN","")</f>
        <v>PHN</v>
      </c>
      <c r="B1230" s="114">
        <f ca="1">IF(H1230&lt;3,"",OFFSET(phase,$F1230,0))</f>
        <v>203</v>
      </c>
      <c r="E1230" s="114" t="s">
        <v>37</v>
      </c>
      <c r="F1230" s="114">
        <v>203</v>
      </c>
      <c r="H1230" s="114">
        <f ca="1">IF(ISTEXT(OFFSET(cmd,$F1230,0)),3,1+OFFSET(cmd,$F1230,0))</f>
        <v>3</v>
      </c>
    </row>
    <row r="1231" spans="1:8">
      <c r="A1231" s="114" t="str">
        <f t="shared" ref="A1231" ca="1" si="325">CHOOSE(H1230,"","SETUP ADR=","FUN")</f>
        <v>FUN</v>
      </c>
      <c r="B1231" s="114" t="str">
        <f ca="1">IF(H1230&gt;2,OFFSET(cmd,$F1230,0),"")</f>
        <v>RAT</v>
      </c>
    </row>
    <row r="1232" spans="1:8">
      <c r="A1232" s="114" t="str">
        <f ca="1">IF(OFFSET(T,$F1230,0)&lt;phasenum,"RAT","")</f>
        <v>RAT</v>
      </c>
      <c r="B1232" s="114">
        <f ca="1">IF(A1232&lt;&gt;"",OFFSET(Rate,$F1230,0),"")</f>
        <v>3.3000000000000003</v>
      </c>
      <c r="C1232" s="114" t="str">
        <f ca="1">IF(A1232&lt;&gt;"",T(OFFSET(U,$F1230,0)),"")</f>
        <v>UM</v>
      </c>
    </row>
    <row r="1233" spans="1:8">
      <c r="A1233" s="114" t="str">
        <f ca="1">IF(OR(A1232="",OFFSET(Volume,$F1230,0)=""),"","VOL")</f>
        <v>VOL</v>
      </c>
      <c r="B1233" s="114">
        <f ca="1">IF(($A1233)="","",OFFSET(Volume,$F1230,0))</f>
        <v>9.02</v>
      </c>
      <c r="D1233" s="116" t="str">
        <f ca="1">IF(($C1233)="","",OFFSET(Time,$F1230,0))</f>
        <v/>
      </c>
    </row>
    <row r="1234" spans="1:8">
      <c r="A1234" s="114" t="str">
        <f ca="1">IF(AND(A1230&lt;&gt;"",OFFSET(dt,$F1230,0)&gt;1),"DIR","")</f>
        <v>DIR</v>
      </c>
      <c r="B1234" s="114" t="str">
        <f ca="1">IF(A1234="","",OFFSET(d,$F1230,0))</f>
        <v>INF</v>
      </c>
    </row>
    <row r="1235" spans="1:8">
      <c r="A1235" s="114" t="s">
        <v>36</v>
      </c>
    </row>
    <row r="1236" spans="1:8">
      <c r="A1236" s="114" t="str">
        <f t="shared" ref="A1236" ca="1" si="326">IF(H1236&gt;2,"PHN","")</f>
        <v>PHN</v>
      </c>
      <c r="B1236" s="114">
        <f ca="1">IF(H1236&lt;3,"",OFFSET(phase,$F1236,0))</f>
        <v>204</v>
      </c>
      <c r="E1236" s="114" t="s">
        <v>37</v>
      </c>
      <c r="F1236" s="114">
        <v>204</v>
      </c>
      <c r="H1236" s="114">
        <f ca="1">IF(ISTEXT(OFFSET(cmd,$F1236,0)),3,1+OFFSET(cmd,$F1236,0))</f>
        <v>3</v>
      </c>
    </row>
    <row r="1237" spans="1:8">
      <c r="A1237" s="114" t="str">
        <f t="shared" ref="A1237" ca="1" si="327">CHOOSE(H1236,"","SETUP ADR=","FUN")</f>
        <v>FUN</v>
      </c>
      <c r="B1237" s="114" t="str">
        <f ca="1">IF(H1236&gt;2,OFFSET(cmd,$F1236,0),"")</f>
        <v>RAT</v>
      </c>
    </row>
    <row r="1238" spans="1:8">
      <c r="A1238" s="114" t="str">
        <f ca="1">IF(OFFSET(T,$F1236,0)&lt;phasenum,"RAT","")</f>
        <v>RAT</v>
      </c>
      <c r="B1238" s="114">
        <f ca="1">IF(A1238&lt;&gt;"",OFFSET(Rate,$F1236,0),"")</f>
        <v>3.33</v>
      </c>
      <c r="C1238" s="114" t="str">
        <f ca="1">IF(A1238&lt;&gt;"",T(OFFSET(U,$F1236,0)),"")</f>
        <v>UM</v>
      </c>
    </row>
    <row r="1239" spans="1:8">
      <c r="A1239" s="114" t="str">
        <f ca="1">IF(OR(A1238="",OFFSET(Volume,$F1236,0)=""),"","VOL")</f>
        <v>VOL</v>
      </c>
      <c r="B1239" s="114">
        <f ca="1">IF(($A1239)="","",OFFSET(Volume,$F1236,0))</f>
        <v>9.1</v>
      </c>
      <c r="D1239" s="116" t="str">
        <f ca="1">IF(($C1239)="","",OFFSET(Time,$F1236,0))</f>
        <v/>
      </c>
    </row>
    <row r="1240" spans="1:8">
      <c r="A1240" s="114" t="str">
        <f ca="1">IF(AND(A1236&lt;&gt;"",OFFSET(dt,$F1236,0)&gt;1),"DIR","")</f>
        <v>DIR</v>
      </c>
      <c r="B1240" s="114" t="str">
        <f ca="1">IF(A1240="","",OFFSET(d,$F1236,0))</f>
        <v>INF</v>
      </c>
    </row>
    <row r="1241" spans="1:8">
      <c r="A1241" s="114" t="s">
        <v>36</v>
      </c>
    </row>
    <row r="1242" spans="1:8">
      <c r="A1242" s="114" t="str">
        <f t="shared" ref="A1242" ca="1" si="328">IF(H1242&gt;2,"PHN","")</f>
        <v>PHN</v>
      </c>
      <c r="B1242" s="114">
        <f ca="1">IF(H1242&lt;3,"",OFFSET(phase,$F1242,0))</f>
        <v>205</v>
      </c>
      <c r="E1242" s="114" t="s">
        <v>37</v>
      </c>
      <c r="F1242" s="114">
        <v>205</v>
      </c>
      <c r="H1242" s="114">
        <f ca="1">IF(ISTEXT(OFFSET(cmd,$F1242,0)),3,1+OFFSET(cmd,$F1242,0))</f>
        <v>3</v>
      </c>
    </row>
    <row r="1243" spans="1:8">
      <c r="A1243" s="114" t="str">
        <f t="shared" ref="A1243" ca="1" si="329">CHOOSE(H1242,"","SETUP ADR=","FUN")</f>
        <v>FUN</v>
      </c>
      <c r="B1243" s="114" t="str">
        <f ca="1">IF(H1242&gt;2,OFFSET(cmd,$F1242,0),"")</f>
        <v>RAT</v>
      </c>
    </row>
    <row r="1244" spans="1:8">
      <c r="A1244" s="114" t="str">
        <f ca="1">IF(OFFSET(T,$F1242,0)&lt;phasenum,"RAT","")</f>
        <v>RAT</v>
      </c>
      <c r="B1244" s="114">
        <f ca="1">IF(A1244&lt;&gt;"",OFFSET(Rate,$F1242,0),"")</f>
        <v>3.36</v>
      </c>
      <c r="C1244" s="114" t="str">
        <f ca="1">IF(A1244&lt;&gt;"",T(OFFSET(U,$F1242,0)),"")</f>
        <v>UM</v>
      </c>
    </row>
    <row r="1245" spans="1:8">
      <c r="A1245" s="114" t="str">
        <f ca="1">IF(OR(A1244="",OFFSET(Volume,$F1242,0)=""),"","VOL")</f>
        <v>VOL</v>
      </c>
      <c r="B1245" s="114">
        <f ca="1">IF(($A1245)="","",OFFSET(Volume,$F1242,0))</f>
        <v>9.18</v>
      </c>
      <c r="D1245" s="116" t="str">
        <f ca="1">IF(($C1245)="","",OFFSET(Time,$F1242,0))</f>
        <v/>
      </c>
    </row>
    <row r="1246" spans="1:8">
      <c r="A1246" s="114" t="str">
        <f ca="1">IF(AND(A1242&lt;&gt;"",OFFSET(dt,$F1242,0)&gt;1),"DIR","")</f>
        <v>DIR</v>
      </c>
      <c r="B1246" s="114" t="str">
        <f ca="1">IF(A1246="","",OFFSET(d,$F1242,0))</f>
        <v>INF</v>
      </c>
    </row>
    <row r="1247" spans="1:8">
      <c r="A1247" s="114" t="s">
        <v>36</v>
      </c>
    </row>
    <row r="1248" spans="1:8">
      <c r="A1248" s="114" t="str">
        <f t="shared" ref="A1248" ca="1" si="330">IF(H1248&gt;2,"PHN","")</f>
        <v>PHN</v>
      </c>
      <c r="B1248" s="114">
        <f ca="1">IF(H1248&lt;3,"",OFFSET(phase,$F1248,0))</f>
        <v>206</v>
      </c>
      <c r="E1248" s="114" t="s">
        <v>37</v>
      </c>
      <c r="F1248" s="114">
        <v>206</v>
      </c>
      <c r="H1248" s="114">
        <f ca="1">IF(ISTEXT(OFFSET(cmd,$F1248,0)),3,1+OFFSET(cmd,$F1248,0))</f>
        <v>3</v>
      </c>
    </row>
    <row r="1249" spans="1:8">
      <c r="A1249" s="114" t="str">
        <f t="shared" ref="A1249" ca="1" si="331">CHOOSE(H1248,"","SETUP ADR=","FUN")</f>
        <v>FUN</v>
      </c>
      <c r="B1249" s="114" t="str">
        <f ca="1">IF(H1248&gt;2,OFFSET(cmd,$F1248,0),"")</f>
        <v>RAT</v>
      </c>
    </row>
    <row r="1250" spans="1:8">
      <c r="A1250" s="114" t="str">
        <f ca="1">IF(OFFSET(T,$F1248,0)&lt;phasenum,"RAT","")</f>
        <v>RAT</v>
      </c>
      <c r="B1250" s="114">
        <f ca="1">IF(A1250&lt;&gt;"",OFFSET(Rate,$F1248,0),"")</f>
        <v>3.4</v>
      </c>
      <c r="C1250" s="114" t="str">
        <f ca="1">IF(A1250&lt;&gt;"",T(OFFSET(U,$F1248,0)),"")</f>
        <v>UM</v>
      </c>
    </row>
    <row r="1251" spans="1:8">
      <c r="A1251" s="114" t="str">
        <f ca="1">IF(OR(A1250="",OFFSET(Volume,$F1248,0)=""),"","VOL")</f>
        <v>VOL</v>
      </c>
      <c r="B1251" s="114">
        <f ca="1">IF(($A1251)="","",OFFSET(Volume,$F1248,0))</f>
        <v>9.2900000000000009</v>
      </c>
      <c r="D1251" s="116" t="str">
        <f ca="1">IF(($C1251)="","",OFFSET(Time,$F1248,0))</f>
        <v/>
      </c>
    </row>
    <row r="1252" spans="1:8">
      <c r="A1252" s="114" t="str">
        <f ca="1">IF(AND(A1248&lt;&gt;"",OFFSET(dt,$F1248,0)&gt;1),"DIR","")</f>
        <v>DIR</v>
      </c>
      <c r="B1252" s="114" t="str">
        <f ca="1">IF(A1252="","",OFFSET(d,$F1248,0))</f>
        <v>INF</v>
      </c>
    </row>
    <row r="1253" spans="1:8">
      <c r="A1253" s="114" t="s">
        <v>36</v>
      </c>
    </row>
    <row r="1254" spans="1:8">
      <c r="A1254" s="114" t="str">
        <f t="shared" ref="A1254" ca="1" si="332">IF(H1254&gt;2,"PHN","")</f>
        <v>PHN</v>
      </c>
      <c r="B1254" s="114">
        <f ca="1">IF(H1254&lt;3,"",OFFSET(phase,$F1254,0))</f>
        <v>207</v>
      </c>
      <c r="E1254" s="114" t="s">
        <v>37</v>
      </c>
      <c r="F1254" s="114">
        <v>207</v>
      </c>
      <c r="H1254" s="114">
        <f ca="1">IF(ISTEXT(OFFSET(cmd,$F1254,0)),3,1+OFFSET(cmd,$F1254,0))</f>
        <v>3</v>
      </c>
    </row>
    <row r="1255" spans="1:8">
      <c r="A1255" s="114" t="str">
        <f t="shared" ref="A1255" ca="1" si="333">CHOOSE(H1254,"","SETUP ADR=","FUN")</f>
        <v>FUN</v>
      </c>
      <c r="B1255" s="114" t="str">
        <f ca="1">IF(H1254&gt;2,OFFSET(cmd,$F1254,0),"")</f>
        <v>RAT</v>
      </c>
    </row>
    <row r="1256" spans="1:8">
      <c r="A1256" s="114" t="str">
        <f ca="1">IF(OFFSET(T,$F1254,0)&lt;phasenum,"RAT","")</f>
        <v>RAT</v>
      </c>
      <c r="B1256" s="114">
        <f ca="1">IF(A1256&lt;&gt;"",OFFSET(Rate,$F1254,0),"")</f>
        <v>3.43</v>
      </c>
      <c r="C1256" s="114" t="str">
        <f ca="1">IF(A1256&lt;&gt;"",T(OFFSET(U,$F1254,0)),"")</f>
        <v>UM</v>
      </c>
    </row>
    <row r="1257" spans="1:8">
      <c r="A1257" s="114" t="str">
        <f ca="1">IF(OR(A1256="",OFFSET(Volume,$F1254,0)=""),"","VOL")</f>
        <v>VOL</v>
      </c>
      <c r="B1257" s="114">
        <f ca="1">IF(($A1257)="","",OFFSET(Volume,$F1254,0))</f>
        <v>9.3800000000000008</v>
      </c>
      <c r="D1257" s="116" t="str">
        <f ca="1">IF(($C1257)="","",OFFSET(Time,$F1254,0))</f>
        <v/>
      </c>
    </row>
    <row r="1258" spans="1:8">
      <c r="A1258" s="114" t="str">
        <f ca="1">IF(AND(A1254&lt;&gt;"",OFFSET(dt,$F1254,0)&gt;1),"DIR","")</f>
        <v>DIR</v>
      </c>
      <c r="B1258" s="114" t="str">
        <f ca="1">IF(A1258="","",OFFSET(d,$F1254,0))</f>
        <v>INF</v>
      </c>
    </row>
    <row r="1259" spans="1:8">
      <c r="A1259" s="114" t="s">
        <v>36</v>
      </c>
    </row>
    <row r="1260" spans="1:8">
      <c r="A1260" s="114" t="str">
        <f t="shared" ref="A1260" ca="1" si="334">IF(H1260&gt;2,"PHN","")</f>
        <v>PHN</v>
      </c>
      <c r="B1260" s="114">
        <f ca="1">IF(H1260&lt;3,"",OFFSET(phase,$F1260,0))</f>
        <v>208</v>
      </c>
      <c r="E1260" s="114" t="s">
        <v>37</v>
      </c>
      <c r="F1260" s="114">
        <v>208</v>
      </c>
      <c r="H1260" s="114">
        <f ca="1">IF(ISTEXT(OFFSET(cmd,$F1260,0)),3,1+OFFSET(cmd,$F1260,0))</f>
        <v>3</v>
      </c>
    </row>
    <row r="1261" spans="1:8">
      <c r="A1261" s="114" t="str">
        <f t="shared" ref="A1261" ca="1" si="335">CHOOSE(H1260,"","SETUP ADR=","FUN")</f>
        <v>FUN</v>
      </c>
      <c r="B1261" s="114" t="str">
        <f ca="1">IF(H1260&gt;2,OFFSET(cmd,$F1260,0),"")</f>
        <v>RAT</v>
      </c>
    </row>
    <row r="1262" spans="1:8">
      <c r="A1262" s="114" t="str">
        <f ca="1">IF(OFFSET(T,$F1260,0)&lt;phasenum,"RAT","")</f>
        <v>RAT</v>
      </c>
      <c r="B1262" s="114">
        <f ca="1">IF(A1262&lt;&gt;"",OFFSET(Rate,$F1260,0),"")</f>
        <v>3.46</v>
      </c>
      <c r="C1262" s="114" t="str">
        <f ca="1">IF(A1262&lt;&gt;"",T(OFFSET(U,$F1260,0)),"")</f>
        <v>UM</v>
      </c>
    </row>
    <row r="1263" spans="1:8">
      <c r="A1263" s="114" t="str">
        <f ca="1">IF(OR(A1262="",OFFSET(Volume,$F1260,0)=""),"","VOL")</f>
        <v>VOL</v>
      </c>
      <c r="B1263" s="114">
        <f ca="1">IF(($A1263)="","",OFFSET(Volume,$F1260,0))</f>
        <v>9.4600000000000009</v>
      </c>
      <c r="D1263" s="116" t="str">
        <f ca="1">IF(($C1263)="","",OFFSET(Time,$F1260,0))</f>
        <v/>
      </c>
    </row>
    <row r="1264" spans="1:8">
      <c r="A1264" s="114" t="str">
        <f ca="1">IF(AND(A1260&lt;&gt;"",OFFSET(dt,$F1260,0)&gt;1),"DIR","")</f>
        <v>DIR</v>
      </c>
      <c r="B1264" s="114" t="str">
        <f ca="1">IF(A1264="","",OFFSET(d,$F1260,0))</f>
        <v>INF</v>
      </c>
    </row>
    <row r="1265" spans="1:8">
      <c r="A1265" s="114" t="s">
        <v>36</v>
      </c>
    </row>
    <row r="1266" spans="1:8">
      <c r="A1266" s="114" t="str">
        <f t="shared" ref="A1266" ca="1" si="336">IF(H1266&gt;2,"PHN","")</f>
        <v>PHN</v>
      </c>
      <c r="B1266" s="114">
        <f ca="1">IF(H1266&lt;3,"",OFFSET(phase,$F1266,0))</f>
        <v>209</v>
      </c>
      <c r="E1266" s="114" t="s">
        <v>37</v>
      </c>
      <c r="F1266" s="114">
        <v>209</v>
      </c>
      <c r="H1266" s="114">
        <f ca="1">IF(ISTEXT(OFFSET(cmd,$F1266,0)),3,1+OFFSET(cmd,$F1266,0))</f>
        <v>3</v>
      </c>
    </row>
    <row r="1267" spans="1:8">
      <c r="A1267" s="114" t="str">
        <f t="shared" ref="A1267" ca="1" si="337">CHOOSE(H1266,"","SETUP ADR=","FUN")</f>
        <v>FUN</v>
      </c>
      <c r="B1267" s="114" t="str">
        <f ca="1">IF(H1266&gt;2,OFFSET(cmd,$F1266,0),"")</f>
        <v>RAT</v>
      </c>
    </row>
    <row r="1268" spans="1:8">
      <c r="A1268" s="114" t="str">
        <f ca="1">IF(OFFSET(T,$F1266,0)&lt;phasenum,"RAT","")</f>
        <v>RAT</v>
      </c>
      <c r="B1268" s="114">
        <f ca="1">IF(A1268&lt;&gt;"",OFFSET(Rate,$F1266,0),"")</f>
        <v>3.5</v>
      </c>
      <c r="C1268" s="114" t="str">
        <f ca="1">IF(A1268&lt;&gt;"",T(OFFSET(U,$F1266,0)),"")</f>
        <v>UM</v>
      </c>
    </row>
    <row r="1269" spans="1:8">
      <c r="A1269" s="114" t="str">
        <f ca="1">IF(OR(A1268="",OFFSET(Volume,$F1266,0)=""),"","VOL")</f>
        <v>VOL</v>
      </c>
      <c r="B1269" s="114">
        <f ca="1">IF(($A1269)="","",OFFSET(Volume,$F1266,0))</f>
        <v>9.57</v>
      </c>
      <c r="D1269" s="116" t="str">
        <f ca="1">IF(($C1269)="","",OFFSET(Time,$F1266,0))</f>
        <v/>
      </c>
    </row>
    <row r="1270" spans="1:8">
      <c r="A1270" s="114" t="str">
        <f ca="1">IF(AND(A1266&lt;&gt;"",OFFSET(dt,$F1266,0)&gt;1),"DIR","")</f>
        <v>DIR</v>
      </c>
      <c r="B1270" s="114" t="str">
        <f ca="1">IF(A1270="","",OFFSET(d,$F1266,0))</f>
        <v>INF</v>
      </c>
    </row>
    <row r="1271" spans="1:8">
      <c r="A1271" s="114" t="s">
        <v>36</v>
      </c>
    </row>
    <row r="1272" spans="1:8">
      <c r="A1272" s="114" t="str">
        <f t="shared" ref="A1272" ca="1" si="338">IF(H1272&gt;2,"PHN","")</f>
        <v>PHN</v>
      </c>
      <c r="B1272" s="114">
        <f ca="1">IF(H1272&lt;3,"",OFFSET(phase,$F1272,0))</f>
        <v>210</v>
      </c>
      <c r="E1272" s="114" t="s">
        <v>37</v>
      </c>
      <c r="F1272" s="114">
        <v>210</v>
      </c>
      <c r="H1272" s="114">
        <f ca="1">IF(ISTEXT(OFFSET(cmd,$F1272,0)),3,1+OFFSET(cmd,$F1272,0))</f>
        <v>3</v>
      </c>
    </row>
    <row r="1273" spans="1:8">
      <c r="A1273" s="114" t="str">
        <f t="shared" ref="A1273" ca="1" si="339">CHOOSE(H1272,"","SETUP ADR=","FUN")</f>
        <v>FUN</v>
      </c>
      <c r="B1273" s="114" t="str">
        <f ca="1">IF(H1272&gt;2,OFFSET(cmd,$F1272,0),"")</f>
        <v>RAT</v>
      </c>
    </row>
    <row r="1274" spans="1:8">
      <c r="A1274" s="114" t="str">
        <f ca="1">IF(OFFSET(T,$F1272,0)&lt;phasenum,"RAT","")</f>
        <v>RAT</v>
      </c>
      <c r="B1274" s="114">
        <f ca="1">IF(A1274&lt;&gt;"",OFFSET(Rate,$F1272,0),"")</f>
        <v>3.5300000000000002</v>
      </c>
      <c r="C1274" s="114" t="str">
        <f ca="1">IF(A1274&lt;&gt;"",T(OFFSET(U,$F1272,0)),"")</f>
        <v>UM</v>
      </c>
    </row>
    <row r="1275" spans="1:8">
      <c r="A1275" s="114" t="str">
        <f ca="1">IF(OR(A1274="",OFFSET(Volume,$F1272,0)=""),"","VOL")</f>
        <v>VOL</v>
      </c>
      <c r="B1275" s="114">
        <f ca="1">IF(($A1275)="","",OFFSET(Volume,$F1272,0))</f>
        <v>9.65</v>
      </c>
      <c r="D1275" s="116" t="str">
        <f ca="1">IF(($C1275)="","",OFFSET(Time,$F1272,0))</f>
        <v/>
      </c>
    </row>
    <row r="1276" spans="1:8">
      <c r="A1276" s="114" t="str">
        <f ca="1">IF(AND(A1272&lt;&gt;"",OFFSET(dt,$F1272,0)&gt;1),"DIR","")</f>
        <v>DIR</v>
      </c>
      <c r="B1276" s="114" t="str">
        <f ca="1">IF(A1276="","",OFFSET(d,$F1272,0))</f>
        <v>INF</v>
      </c>
    </row>
    <row r="1277" spans="1:8">
      <c r="A1277" s="114" t="s">
        <v>36</v>
      </c>
    </row>
    <row r="1278" spans="1:8">
      <c r="A1278" s="114" t="str">
        <f t="shared" ref="A1278" ca="1" si="340">IF(H1278&gt;2,"PHN","")</f>
        <v>PHN</v>
      </c>
      <c r="B1278" s="114">
        <f ca="1">IF(H1278&lt;3,"",OFFSET(phase,$F1278,0))</f>
        <v>211</v>
      </c>
      <c r="E1278" s="114" t="s">
        <v>37</v>
      </c>
      <c r="F1278" s="114">
        <v>211</v>
      </c>
      <c r="H1278" s="114">
        <f ca="1">IF(ISTEXT(OFFSET(cmd,$F1278,0)),3,1+OFFSET(cmd,$F1278,0))</f>
        <v>3</v>
      </c>
    </row>
    <row r="1279" spans="1:8">
      <c r="A1279" s="114" t="str">
        <f t="shared" ref="A1279" ca="1" si="341">CHOOSE(H1278,"","SETUP ADR=","FUN")</f>
        <v>FUN</v>
      </c>
      <c r="B1279" s="114" t="str">
        <f ca="1">IF(H1278&gt;2,OFFSET(cmd,$F1278,0),"")</f>
        <v>RAT</v>
      </c>
    </row>
    <row r="1280" spans="1:8">
      <c r="A1280" s="114" t="str">
        <f ca="1">IF(OFFSET(T,$F1278,0)&lt;phasenum,"RAT","")</f>
        <v>RAT</v>
      </c>
      <c r="B1280" s="114">
        <f ca="1">IF(A1280&lt;&gt;"",OFFSET(Rate,$F1278,0),"")</f>
        <v>3.5700000000000003</v>
      </c>
      <c r="C1280" s="114" t="str">
        <f ca="1">IF(A1280&lt;&gt;"",T(OFFSET(U,$F1278,0)),"")</f>
        <v>UM</v>
      </c>
    </row>
    <row r="1281" spans="1:8">
      <c r="A1281" s="114" t="str">
        <f ca="1">IF(OR(A1280="",OFFSET(Volume,$F1278,0)=""),"","VOL")</f>
        <v>VOL</v>
      </c>
      <c r="B1281" s="114">
        <f ca="1">IF(($A1281)="","",OFFSET(Volume,$F1278,0))</f>
        <v>9.76</v>
      </c>
      <c r="D1281" s="116" t="str">
        <f ca="1">IF(($C1281)="","",OFFSET(Time,$F1278,0))</f>
        <v/>
      </c>
    </row>
    <row r="1282" spans="1:8">
      <c r="A1282" s="114" t="str">
        <f ca="1">IF(AND(A1278&lt;&gt;"",OFFSET(dt,$F1278,0)&gt;1),"DIR","")</f>
        <v>DIR</v>
      </c>
      <c r="B1282" s="114" t="str">
        <f ca="1">IF(A1282="","",OFFSET(d,$F1278,0))</f>
        <v>INF</v>
      </c>
    </row>
    <row r="1283" spans="1:8">
      <c r="A1283" s="114" t="s">
        <v>36</v>
      </c>
    </row>
    <row r="1284" spans="1:8">
      <c r="A1284" s="114" t="str">
        <f t="shared" ref="A1284" ca="1" si="342">IF(H1284&gt;2,"PHN","")</f>
        <v>PHN</v>
      </c>
      <c r="B1284" s="114">
        <f ca="1">IF(H1284&lt;3,"",OFFSET(phase,$F1284,0))</f>
        <v>212</v>
      </c>
      <c r="E1284" s="114" t="s">
        <v>37</v>
      </c>
      <c r="F1284" s="114">
        <v>212</v>
      </c>
      <c r="H1284" s="114">
        <f ca="1">IF(ISTEXT(OFFSET(cmd,$F1284,0)),3,1+OFFSET(cmd,$F1284,0))</f>
        <v>3</v>
      </c>
    </row>
    <row r="1285" spans="1:8">
      <c r="A1285" s="114" t="str">
        <f t="shared" ref="A1285" ca="1" si="343">CHOOSE(H1284,"","SETUP ADR=","FUN")</f>
        <v>FUN</v>
      </c>
      <c r="B1285" s="114" t="str">
        <f ca="1">IF(H1284&gt;2,OFFSET(cmd,$F1284,0),"")</f>
        <v>RAT</v>
      </c>
    </row>
    <row r="1286" spans="1:8">
      <c r="A1286" s="114" t="str">
        <f ca="1">IF(OFFSET(T,$F1284,0)&lt;phasenum,"RAT","")</f>
        <v>RAT</v>
      </c>
      <c r="B1286" s="114">
        <f ca="1">IF(A1286&lt;&gt;"",OFFSET(Rate,$F1284,0),"")</f>
        <v>3.6</v>
      </c>
      <c r="C1286" s="114" t="str">
        <f ca="1">IF(A1286&lt;&gt;"",T(OFFSET(U,$F1284,0)),"")</f>
        <v>UM</v>
      </c>
    </row>
    <row r="1287" spans="1:8">
      <c r="A1287" s="114" t="str">
        <f ca="1">IF(OR(A1286="",OFFSET(Volume,$F1284,0)=""),"","VOL")</f>
        <v>VOL</v>
      </c>
      <c r="B1287" s="114">
        <f ca="1">IF(($A1287)="","",OFFSET(Volume,$F1284,0))</f>
        <v>9.84</v>
      </c>
      <c r="D1287" s="116" t="str">
        <f ca="1">IF(($C1287)="","",OFFSET(Time,$F1284,0))</f>
        <v/>
      </c>
    </row>
    <row r="1288" spans="1:8">
      <c r="A1288" s="114" t="str">
        <f ca="1">IF(AND(A1284&lt;&gt;"",OFFSET(dt,$F1284,0)&gt;1),"DIR","")</f>
        <v>DIR</v>
      </c>
      <c r="B1288" s="114" t="str">
        <f ca="1">IF(A1288="","",OFFSET(d,$F1284,0))</f>
        <v>INF</v>
      </c>
    </row>
    <row r="1289" spans="1:8">
      <c r="A1289" s="114" t="s">
        <v>36</v>
      </c>
    </row>
    <row r="1290" spans="1:8">
      <c r="A1290" s="114" t="str">
        <f t="shared" ref="A1290" ca="1" si="344">IF(H1290&gt;2,"PHN","")</f>
        <v>PHN</v>
      </c>
      <c r="B1290" s="114">
        <f ca="1">IF(H1290&lt;3,"",OFFSET(phase,$F1290,0))</f>
        <v>213</v>
      </c>
      <c r="E1290" s="114" t="s">
        <v>37</v>
      </c>
      <c r="F1290" s="114">
        <v>213</v>
      </c>
      <c r="H1290" s="114">
        <f ca="1">IF(ISTEXT(OFFSET(cmd,$F1290,0)),3,1+OFFSET(cmd,$F1290,0))</f>
        <v>3</v>
      </c>
    </row>
    <row r="1291" spans="1:8">
      <c r="A1291" s="114" t="str">
        <f t="shared" ref="A1291" ca="1" si="345">CHOOSE(H1290,"","SETUP ADR=","FUN")</f>
        <v>FUN</v>
      </c>
      <c r="B1291" s="114" t="str">
        <f ca="1">IF(H1290&gt;2,OFFSET(cmd,$F1290,0),"")</f>
        <v>RAT</v>
      </c>
    </row>
    <row r="1292" spans="1:8">
      <c r="A1292" s="114" t="str">
        <f ca="1">IF(OFFSET(T,$F1290,0)&lt;phasenum,"RAT","")</f>
        <v>RAT</v>
      </c>
      <c r="B1292" s="114">
        <f ca="1">IF(A1292&lt;&gt;"",OFFSET(Rate,$F1290,0),"")</f>
        <v>3.64</v>
      </c>
      <c r="C1292" s="114" t="str">
        <f ca="1">IF(A1292&lt;&gt;"",T(OFFSET(U,$F1290,0)),"")</f>
        <v>UM</v>
      </c>
    </row>
    <row r="1293" spans="1:8">
      <c r="A1293" s="114" t="str">
        <f ca="1">IF(OR(A1292="",OFFSET(Volume,$F1290,0)=""),"","VOL")</f>
        <v>VOL</v>
      </c>
      <c r="B1293" s="114">
        <f ca="1">IF(($A1293)="","",OFFSET(Volume,$F1290,0))</f>
        <v>9.9500000000000011</v>
      </c>
      <c r="D1293" s="116" t="str">
        <f ca="1">IF(($C1293)="","",OFFSET(Time,$F1290,0))</f>
        <v/>
      </c>
    </row>
    <row r="1294" spans="1:8">
      <c r="A1294" s="114" t="str">
        <f ca="1">IF(AND(A1290&lt;&gt;"",OFFSET(dt,$F1290,0)&gt;1),"DIR","")</f>
        <v>DIR</v>
      </c>
      <c r="B1294" s="114" t="str">
        <f ca="1">IF(A1294="","",OFFSET(d,$F1290,0))</f>
        <v>INF</v>
      </c>
    </row>
    <row r="1295" spans="1:8">
      <c r="A1295" s="114" t="s">
        <v>36</v>
      </c>
    </row>
    <row r="1296" spans="1:8">
      <c r="A1296" s="114" t="str">
        <f t="shared" ref="A1296" ca="1" si="346">IF(H1296&gt;2,"PHN","")</f>
        <v>PHN</v>
      </c>
      <c r="B1296" s="114">
        <f ca="1">IF(H1296&lt;3,"",OFFSET(phase,$F1296,0))</f>
        <v>214</v>
      </c>
      <c r="E1296" s="114" t="s">
        <v>37</v>
      </c>
      <c r="F1296" s="114">
        <v>214</v>
      </c>
      <c r="H1296" s="114">
        <f ca="1">IF(ISTEXT(OFFSET(cmd,$F1296,0)),3,1+OFFSET(cmd,$F1296,0))</f>
        <v>3</v>
      </c>
    </row>
    <row r="1297" spans="1:8">
      <c r="A1297" s="114" t="str">
        <f t="shared" ref="A1297" ca="1" si="347">CHOOSE(H1296,"","SETUP ADR=","FUN")</f>
        <v>FUN</v>
      </c>
      <c r="B1297" s="114" t="str">
        <f ca="1">IF(H1296&gt;2,OFFSET(cmd,$F1296,0),"")</f>
        <v>RAT</v>
      </c>
    </row>
    <row r="1298" spans="1:8">
      <c r="A1298" s="114" t="str">
        <f ca="1">IF(OFFSET(T,$F1296,0)&lt;phasenum,"RAT","")</f>
        <v>RAT</v>
      </c>
      <c r="B1298" s="114">
        <f ca="1">IF(A1298&lt;&gt;"",OFFSET(Rate,$F1296,0),"")</f>
        <v>3.67</v>
      </c>
      <c r="C1298" s="114" t="str">
        <f ca="1">IF(A1298&lt;&gt;"",T(OFFSET(U,$F1296,0)),"")</f>
        <v>UM</v>
      </c>
    </row>
    <row r="1299" spans="1:8">
      <c r="A1299" s="114" t="str">
        <f ca="1">IF(OR(A1298="",OFFSET(Volume,$F1296,0)=""),"","VOL")</f>
        <v>VOL</v>
      </c>
      <c r="B1299" s="114">
        <f ca="1">IF(($A1299)="","",OFFSET(Volume,$F1296,0))</f>
        <v>10.029999999999999</v>
      </c>
      <c r="D1299" s="116" t="str">
        <f ca="1">IF(($C1299)="","",OFFSET(Time,$F1296,0))</f>
        <v/>
      </c>
    </row>
    <row r="1300" spans="1:8">
      <c r="A1300" s="114" t="str">
        <f ca="1">IF(AND(A1296&lt;&gt;"",OFFSET(dt,$F1296,0)&gt;1),"DIR","")</f>
        <v>DIR</v>
      </c>
      <c r="B1300" s="114" t="str">
        <f ca="1">IF(A1300="","",OFFSET(d,$F1296,0))</f>
        <v>INF</v>
      </c>
    </row>
    <row r="1301" spans="1:8">
      <c r="A1301" s="114" t="s">
        <v>36</v>
      </c>
    </row>
    <row r="1302" spans="1:8">
      <c r="A1302" s="114" t="str">
        <f t="shared" ref="A1302" ca="1" si="348">IF(H1302&gt;2,"PHN","")</f>
        <v>PHN</v>
      </c>
      <c r="B1302" s="114">
        <f ca="1">IF(H1302&lt;3,"",OFFSET(phase,$F1302,0))</f>
        <v>215</v>
      </c>
      <c r="E1302" s="114" t="s">
        <v>37</v>
      </c>
      <c r="F1302" s="114">
        <v>215</v>
      </c>
      <c r="H1302" s="114">
        <f ca="1">IF(ISTEXT(OFFSET(cmd,$F1302,0)),3,1+OFFSET(cmd,$F1302,0))</f>
        <v>3</v>
      </c>
    </row>
    <row r="1303" spans="1:8">
      <c r="A1303" s="114" t="str">
        <f t="shared" ref="A1303" ca="1" si="349">CHOOSE(H1302,"","SETUP ADR=","FUN")</f>
        <v>FUN</v>
      </c>
      <c r="B1303" s="114" t="str">
        <f ca="1">IF(H1302&gt;2,OFFSET(cmd,$F1302,0),"")</f>
        <v>RAT</v>
      </c>
    </row>
    <row r="1304" spans="1:8">
      <c r="A1304" s="114" t="str">
        <f ca="1">IF(OFFSET(T,$F1302,0)&lt;phasenum,"RAT","")</f>
        <v>RAT</v>
      </c>
      <c r="B1304" s="114">
        <f ca="1">IF(A1304&lt;&gt;"",OFFSET(Rate,$F1302,0),"")</f>
        <v>3.71</v>
      </c>
      <c r="C1304" s="114" t="str">
        <f ca="1">IF(A1304&lt;&gt;"",T(OFFSET(U,$F1302,0)),"")</f>
        <v>UM</v>
      </c>
    </row>
    <row r="1305" spans="1:8">
      <c r="A1305" s="114" t="str">
        <f ca="1">IF(OR(A1304="",OFFSET(Volume,$F1302,0)=""),"","VOL")</f>
        <v>VOL</v>
      </c>
      <c r="B1305" s="114">
        <f ca="1">IF(($A1305)="","",OFFSET(Volume,$F1302,0))</f>
        <v>10.14</v>
      </c>
      <c r="D1305" s="116" t="str">
        <f ca="1">IF(($C1305)="","",OFFSET(Time,$F1302,0))</f>
        <v/>
      </c>
    </row>
    <row r="1306" spans="1:8">
      <c r="A1306" s="114" t="str">
        <f ca="1">IF(AND(A1302&lt;&gt;"",OFFSET(dt,$F1302,0)&gt;1),"DIR","")</f>
        <v>DIR</v>
      </c>
      <c r="B1306" s="114" t="str">
        <f ca="1">IF(A1306="","",OFFSET(d,$F1302,0))</f>
        <v>INF</v>
      </c>
    </row>
    <row r="1307" spans="1:8">
      <c r="A1307" s="114" t="s">
        <v>36</v>
      </c>
    </row>
    <row r="1308" spans="1:8">
      <c r="A1308" s="114" t="str">
        <f t="shared" ref="A1308" ca="1" si="350">IF(H1308&gt;2,"PHN","")</f>
        <v>PHN</v>
      </c>
      <c r="B1308" s="114">
        <f ca="1">IF(H1308&lt;3,"",OFFSET(phase,$F1308,0))</f>
        <v>216</v>
      </c>
      <c r="E1308" s="114" t="s">
        <v>37</v>
      </c>
      <c r="F1308" s="114">
        <v>216</v>
      </c>
      <c r="H1308" s="114">
        <f ca="1">IF(ISTEXT(OFFSET(cmd,$F1308,0)),3,1+OFFSET(cmd,$F1308,0))</f>
        <v>3</v>
      </c>
    </row>
    <row r="1309" spans="1:8">
      <c r="A1309" s="114" t="str">
        <f t="shared" ref="A1309" ca="1" si="351">CHOOSE(H1308,"","SETUP ADR=","FUN")</f>
        <v>FUN</v>
      </c>
      <c r="B1309" s="114" t="str">
        <f ca="1">IF(H1308&gt;2,OFFSET(cmd,$F1308,0),"")</f>
        <v>RAT</v>
      </c>
    </row>
    <row r="1310" spans="1:8">
      <c r="A1310" s="114" t="str">
        <f ca="1">IF(OFFSET(T,$F1308,0)&lt;phasenum,"RAT","")</f>
        <v>RAT</v>
      </c>
      <c r="B1310" s="114">
        <f ca="1">IF(A1310&lt;&gt;"",OFFSET(Rate,$F1308,0),"")</f>
        <v>3.75</v>
      </c>
      <c r="C1310" s="114" t="str">
        <f ca="1">IF(A1310&lt;&gt;"",T(OFFSET(U,$F1308,0)),"")</f>
        <v>UM</v>
      </c>
    </row>
    <row r="1311" spans="1:8">
      <c r="A1311" s="114" t="str">
        <f ca="1">IF(OR(A1310="",OFFSET(Volume,$F1308,0)=""),"","VOL")</f>
        <v>VOL</v>
      </c>
      <c r="B1311" s="114">
        <f ca="1">IF(($A1311)="","",OFFSET(Volume,$F1308,0))</f>
        <v>10.25</v>
      </c>
      <c r="D1311" s="116" t="str">
        <f ca="1">IF(($C1311)="","",OFFSET(Time,$F1308,0))</f>
        <v/>
      </c>
    </row>
    <row r="1312" spans="1:8">
      <c r="A1312" s="114" t="str">
        <f ca="1">IF(AND(A1308&lt;&gt;"",OFFSET(dt,$F1308,0)&gt;1),"DIR","")</f>
        <v>DIR</v>
      </c>
      <c r="B1312" s="114" t="str">
        <f ca="1">IF(A1312="","",OFFSET(d,$F1308,0))</f>
        <v>INF</v>
      </c>
    </row>
    <row r="1313" spans="1:8">
      <c r="A1313" s="114" t="s">
        <v>36</v>
      </c>
    </row>
    <row r="1314" spans="1:8">
      <c r="A1314" s="114" t="str">
        <f t="shared" ref="A1314" ca="1" si="352">IF(H1314&gt;2,"PHN","")</f>
        <v>PHN</v>
      </c>
      <c r="B1314" s="114">
        <f ca="1">IF(H1314&lt;3,"",OFFSET(phase,$F1314,0))</f>
        <v>217</v>
      </c>
      <c r="E1314" s="114" t="s">
        <v>37</v>
      </c>
      <c r="F1314" s="114">
        <v>217</v>
      </c>
      <c r="H1314" s="114">
        <f ca="1">IF(ISTEXT(OFFSET(cmd,$F1314,0)),3,1+OFFSET(cmd,$F1314,0))</f>
        <v>3</v>
      </c>
    </row>
    <row r="1315" spans="1:8">
      <c r="A1315" s="114" t="str">
        <f t="shared" ref="A1315" ca="1" si="353">CHOOSE(H1314,"","SETUP ADR=","FUN")</f>
        <v>FUN</v>
      </c>
      <c r="B1315" s="114" t="str">
        <f ca="1">IF(H1314&gt;2,OFFSET(cmd,$F1314,0),"")</f>
        <v>RAT</v>
      </c>
    </row>
    <row r="1316" spans="1:8">
      <c r="A1316" s="114" t="str">
        <f ca="1">IF(OFFSET(T,$F1314,0)&lt;phasenum,"RAT","")</f>
        <v>RAT</v>
      </c>
      <c r="B1316" s="114">
        <f ca="1">IF(A1316&lt;&gt;"",OFFSET(Rate,$F1314,0),"")</f>
        <v>3.79</v>
      </c>
      <c r="C1316" s="114" t="str">
        <f ca="1">IF(A1316&lt;&gt;"",T(OFFSET(U,$F1314,0)),"")</f>
        <v>UM</v>
      </c>
    </row>
    <row r="1317" spans="1:8">
      <c r="A1317" s="114" t="str">
        <f ca="1">IF(OR(A1316="",OFFSET(Volume,$F1314,0)=""),"","VOL")</f>
        <v>VOL</v>
      </c>
      <c r="B1317" s="114">
        <f ca="1">IF(($A1317)="","",OFFSET(Volume,$F1314,0))</f>
        <v>10.36</v>
      </c>
      <c r="D1317" s="116" t="str">
        <f ca="1">IF(($C1317)="","",OFFSET(Time,$F1314,0))</f>
        <v/>
      </c>
    </row>
    <row r="1318" spans="1:8">
      <c r="A1318" s="114" t="str">
        <f ca="1">IF(AND(A1314&lt;&gt;"",OFFSET(dt,$F1314,0)&gt;1),"DIR","")</f>
        <v>DIR</v>
      </c>
      <c r="B1318" s="114" t="str">
        <f ca="1">IF(A1318="","",OFFSET(d,$F1314,0))</f>
        <v>INF</v>
      </c>
    </row>
    <row r="1319" spans="1:8">
      <c r="A1319" s="114" t="s">
        <v>36</v>
      </c>
    </row>
    <row r="1320" spans="1:8">
      <c r="A1320" s="114" t="str">
        <f t="shared" ref="A1320" ca="1" si="354">IF(H1320&gt;2,"PHN","")</f>
        <v>PHN</v>
      </c>
      <c r="B1320" s="114">
        <f ca="1">IF(H1320&lt;3,"",OFFSET(phase,$F1320,0))</f>
        <v>218</v>
      </c>
      <c r="E1320" s="114" t="s">
        <v>37</v>
      </c>
      <c r="F1320" s="114">
        <v>218</v>
      </c>
      <c r="H1320" s="114">
        <f ca="1">IF(ISTEXT(OFFSET(cmd,$F1320,0)),3,1+OFFSET(cmd,$F1320,0))</f>
        <v>3</v>
      </c>
    </row>
    <row r="1321" spans="1:8">
      <c r="A1321" s="114" t="str">
        <f t="shared" ref="A1321" ca="1" si="355">CHOOSE(H1320,"","SETUP ADR=","FUN")</f>
        <v>FUN</v>
      </c>
      <c r="B1321" s="114" t="str">
        <f ca="1">IF(H1320&gt;2,OFFSET(cmd,$F1320,0),"")</f>
        <v>RAT</v>
      </c>
    </row>
    <row r="1322" spans="1:8">
      <c r="A1322" s="114" t="str">
        <f ca="1">IF(OFFSET(T,$F1320,0)&lt;phasenum,"RAT","")</f>
        <v>RAT</v>
      </c>
      <c r="B1322" s="114">
        <f ca="1">IF(A1322&lt;&gt;"",OFFSET(Rate,$F1320,0),"")</f>
        <v>3.8200000000000003</v>
      </c>
      <c r="C1322" s="114" t="str">
        <f ca="1">IF(A1322&lt;&gt;"",T(OFFSET(U,$F1320,0)),"")</f>
        <v>UM</v>
      </c>
    </row>
    <row r="1323" spans="1:8">
      <c r="A1323" s="114" t="str">
        <f ca="1">IF(OR(A1322="",OFFSET(Volume,$F1320,0)=""),"","VOL")</f>
        <v>VOL</v>
      </c>
      <c r="B1323" s="114">
        <f ca="1">IF(($A1323)="","",OFFSET(Volume,$F1320,0))</f>
        <v>10.44</v>
      </c>
      <c r="D1323" s="116" t="str">
        <f ca="1">IF(($C1323)="","",OFFSET(Time,$F1320,0))</f>
        <v/>
      </c>
    </row>
    <row r="1324" spans="1:8">
      <c r="A1324" s="114" t="str">
        <f ca="1">IF(AND(A1320&lt;&gt;"",OFFSET(dt,$F1320,0)&gt;1),"DIR","")</f>
        <v>DIR</v>
      </c>
      <c r="B1324" s="114" t="str">
        <f ca="1">IF(A1324="","",OFFSET(d,$F1320,0))</f>
        <v>INF</v>
      </c>
    </row>
    <row r="1325" spans="1:8">
      <c r="A1325" s="114" t="s">
        <v>36</v>
      </c>
    </row>
    <row r="1326" spans="1:8">
      <c r="A1326" s="114" t="str">
        <f t="shared" ref="A1326" ca="1" si="356">IF(H1326&gt;2,"PHN","")</f>
        <v>PHN</v>
      </c>
      <c r="B1326" s="114">
        <f ca="1">IF(H1326&lt;3,"",OFFSET(phase,$F1326,0))</f>
        <v>219</v>
      </c>
      <c r="E1326" s="114" t="s">
        <v>37</v>
      </c>
      <c r="F1326" s="114">
        <v>219</v>
      </c>
      <c r="H1326" s="114">
        <f ca="1">IF(ISTEXT(OFFSET(cmd,$F1326,0)),3,1+OFFSET(cmd,$F1326,0))</f>
        <v>3</v>
      </c>
    </row>
    <row r="1327" spans="1:8">
      <c r="A1327" s="114" t="str">
        <f t="shared" ref="A1327" ca="1" si="357">CHOOSE(H1326,"","SETUP ADR=","FUN")</f>
        <v>FUN</v>
      </c>
      <c r="B1327" s="114" t="str">
        <f ca="1">IF(H1326&gt;2,OFFSET(cmd,$F1326,0),"")</f>
        <v>RAT</v>
      </c>
    </row>
    <row r="1328" spans="1:8">
      <c r="A1328" s="114" t="str">
        <f ca="1">IF(OFFSET(T,$F1326,0)&lt;phasenum,"RAT","")</f>
        <v>RAT</v>
      </c>
      <c r="B1328" s="114">
        <f ca="1">IF(A1328&lt;&gt;"",OFFSET(Rate,$F1326,0),"")</f>
        <v>3.86</v>
      </c>
      <c r="C1328" s="114" t="str">
        <f ca="1">IF(A1328&lt;&gt;"",T(OFFSET(U,$F1326,0)),"")</f>
        <v>UM</v>
      </c>
    </row>
    <row r="1329" spans="1:8">
      <c r="A1329" s="114" t="str">
        <f ca="1">IF(OR(A1328="",OFFSET(Volume,$F1326,0)=""),"","VOL")</f>
        <v>VOL</v>
      </c>
      <c r="B1329" s="114">
        <f ca="1">IF(($A1329)="","",OFFSET(Volume,$F1326,0))</f>
        <v>10.55</v>
      </c>
      <c r="D1329" s="116" t="str">
        <f ca="1">IF(($C1329)="","",OFFSET(Time,$F1326,0))</f>
        <v/>
      </c>
    </row>
    <row r="1330" spans="1:8">
      <c r="A1330" s="114" t="str">
        <f ca="1">IF(AND(A1326&lt;&gt;"",OFFSET(dt,$F1326,0)&gt;1),"DIR","")</f>
        <v>DIR</v>
      </c>
      <c r="B1330" s="114" t="str">
        <f ca="1">IF(A1330="","",OFFSET(d,$F1326,0))</f>
        <v>INF</v>
      </c>
    </row>
    <row r="1331" spans="1:8">
      <c r="A1331" s="114" t="s">
        <v>36</v>
      </c>
    </row>
    <row r="1332" spans="1:8">
      <c r="A1332" s="114" t="str">
        <f t="shared" ref="A1332" ca="1" si="358">IF(H1332&gt;2,"PHN","")</f>
        <v>PHN</v>
      </c>
      <c r="B1332" s="114">
        <f ca="1">IF(H1332&lt;3,"",OFFSET(phase,$F1332,0))</f>
        <v>220</v>
      </c>
      <c r="E1332" s="114" t="s">
        <v>37</v>
      </c>
      <c r="F1332" s="114">
        <v>220</v>
      </c>
      <c r="H1332" s="114">
        <f ca="1">IF(ISTEXT(OFFSET(cmd,$F1332,0)),3,1+OFFSET(cmd,$F1332,0))</f>
        <v>3</v>
      </c>
    </row>
    <row r="1333" spans="1:8">
      <c r="A1333" s="114" t="str">
        <f t="shared" ref="A1333" ca="1" si="359">CHOOSE(H1332,"","SETUP ADR=","FUN")</f>
        <v>FUN</v>
      </c>
      <c r="B1333" s="114" t="str">
        <f ca="1">IF(H1332&gt;2,OFFSET(cmd,$F1332,0),"")</f>
        <v>RAT</v>
      </c>
    </row>
    <row r="1334" spans="1:8">
      <c r="A1334" s="114" t="str">
        <f ca="1">IF(OFFSET(T,$F1332,0)&lt;phasenum,"RAT","")</f>
        <v>RAT</v>
      </c>
      <c r="B1334" s="114">
        <f ca="1">IF(A1334&lt;&gt;"",OFFSET(Rate,$F1332,0),"")</f>
        <v>3.9</v>
      </c>
      <c r="C1334" s="114" t="str">
        <f ca="1">IF(A1334&lt;&gt;"",T(OFFSET(U,$F1332,0)),"")</f>
        <v>UM</v>
      </c>
    </row>
    <row r="1335" spans="1:8">
      <c r="A1335" s="114" t="str">
        <f ca="1">IF(OR(A1334="",OFFSET(Volume,$F1332,0)=""),"","VOL")</f>
        <v>VOL</v>
      </c>
      <c r="B1335" s="114">
        <f ca="1">IF(($A1335)="","",OFFSET(Volume,$F1332,0))</f>
        <v>10.66</v>
      </c>
      <c r="D1335" s="116" t="str">
        <f ca="1">IF(($C1335)="","",OFFSET(Time,$F1332,0))</f>
        <v/>
      </c>
    </row>
    <row r="1336" spans="1:8">
      <c r="A1336" s="114" t="str">
        <f ca="1">IF(AND(A1332&lt;&gt;"",OFFSET(dt,$F1332,0)&gt;1),"DIR","")</f>
        <v>DIR</v>
      </c>
      <c r="B1336" s="114" t="str">
        <f ca="1">IF(A1336="","",OFFSET(d,$F1332,0))</f>
        <v>INF</v>
      </c>
    </row>
    <row r="1337" spans="1:8">
      <c r="A1337" s="114" t="s">
        <v>36</v>
      </c>
    </row>
    <row r="1338" spans="1:8">
      <c r="A1338" s="114" t="str">
        <f t="shared" ref="A1338" ca="1" si="360">IF(H1338&gt;2,"PHN","")</f>
        <v>PHN</v>
      </c>
      <c r="B1338" s="114">
        <f ca="1">IF(H1338&lt;3,"",OFFSET(phase,$F1338,0))</f>
        <v>221</v>
      </c>
      <c r="E1338" s="114" t="s">
        <v>37</v>
      </c>
      <c r="F1338" s="114">
        <v>221</v>
      </c>
      <c r="H1338" s="114">
        <f ca="1">IF(ISTEXT(OFFSET(cmd,$F1338,0)),3,1+OFFSET(cmd,$F1338,0))</f>
        <v>3</v>
      </c>
    </row>
    <row r="1339" spans="1:8">
      <c r="A1339" s="114" t="str">
        <f t="shared" ref="A1339" ca="1" si="361">CHOOSE(H1338,"","SETUP ADR=","FUN")</f>
        <v>FUN</v>
      </c>
      <c r="B1339" s="114" t="str">
        <f ca="1">IF(H1338&gt;2,OFFSET(cmd,$F1338,0),"")</f>
        <v>RAT</v>
      </c>
    </row>
    <row r="1340" spans="1:8">
      <c r="A1340" s="114" t="str">
        <f ca="1">IF(OFFSET(T,$F1338,0)&lt;phasenum,"RAT","")</f>
        <v>RAT</v>
      </c>
      <c r="B1340" s="114">
        <f ca="1">IF(A1340&lt;&gt;"",OFFSET(Rate,$F1338,0),"")</f>
        <v>3.94</v>
      </c>
      <c r="C1340" s="114" t="str">
        <f ca="1">IF(A1340&lt;&gt;"",T(OFFSET(U,$F1338,0)),"")</f>
        <v>UM</v>
      </c>
    </row>
    <row r="1341" spans="1:8">
      <c r="A1341" s="114" t="str">
        <f ca="1">IF(OR(A1340="",OFFSET(Volume,$F1338,0)=""),"","VOL")</f>
        <v>VOL</v>
      </c>
      <c r="B1341" s="114">
        <f ca="1">IF(($A1341)="","",OFFSET(Volume,$F1338,0))</f>
        <v>10.77</v>
      </c>
      <c r="D1341" s="116" t="str">
        <f ca="1">IF(($C1341)="","",OFFSET(Time,$F1338,0))</f>
        <v/>
      </c>
    </row>
    <row r="1342" spans="1:8">
      <c r="A1342" s="114" t="str">
        <f ca="1">IF(AND(A1338&lt;&gt;"",OFFSET(dt,$F1338,0)&gt;1),"DIR","")</f>
        <v>DIR</v>
      </c>
      <c r="B1342" s="114" t="str">
        <f ca="1">IF(A1342="","",OFFSET(d,$F1338,0))</f>
        <v>INF</v>
      </c>
    </row>
    <row r="1343" spans="1:8">
      <c r="A1343" s="114" t="s">
        <v>36</v>
      </c>
    </row>
    <row r="1344" spans="1:8">
      <c r="A1344" s="114" t="str">
        <f t="shared" ref="A1344" ca="1" si="362">IF(H1344&gt;2,"PHN","")</f>
        <v>PHN</v>
      </c>
      <c r="B1344" s="114">
        <f ca="1">IF(H1344&lt;3,"",OFFSET(phase,$F1344,0))</f>
        <v>222</v>
      </c>
      <c r="E1344" s="114" t="s">
        <v>37</v>
      </c>
      <c r="F1344" s="114">
        <v>222</v>
      </c>
      <c r="H1344" s="114">
        <f ca="1">IF(ISTEXT(OFFSET(cmd,$F1344,0)),3,1+OFFSET(cmd,$F1344,0))</f>
        <v>3</v>
      </c>
    </row>
    <row r="1345" spans="1:8">
      <c r="A1345" s="114" t="str">
        <f t="shared" ref="A1345" ca="1" si="363">CHOOSE(H1344,"","SETUP ADR=","FUN")</f>
        <v>FUN</v>
      </c>
      <c r="B1345" s="114" t="str">
        <f ca="1">IF(H1344&gt;2,OFFSET(cmd,$F1344,0),"")</f>
        <v>RAT</v>
      </c>
    </row>
    <row r="1346" spans="1:8">
      <c r="A1346" s="114" t="str">
        <f ca="1">IF(OFFSET(T,$F1344,0)&lt;phasenum,"RAT","")</f>
        <v>RAT</v>
      </c>
      <c r="B1346" s="114">
        <f ca="1">IF(A1346&lt;&gt;"",OFFSET(Rate,$F1344,0),"")</f>
        <v>3.98</v>
      </c>
      <c r="C1346" s="114" t="str">
        <f ca="1">IF(A1346&lt;&gt;"",T(OFFSET(U,$F1344,0)),"")</f>
        <v>UM</v>
      </c>
    </row>
    <row r="1347" spans="1:8">
      <c r="A1347" s="114" t="str">
        <f ca="1">IF(OR(A1346="",OFFSET(Volume,$F1344,0)=""),"","VOL")</f>
        <v>VOL</v>
      </c>
      <c r="B1347" s="114">
        <f ca="1">IF(($A1347)="","",OFFSET(Volume,$F1344,0))</f>
        <v>10.88</v>
      </c>
      <c r="D1347" s="116" t="str">
        <f ca="1">IF(($C1347)="","",OFFSET(Time,$F1344,0))</f>
        <v/>
      </c>
    </row>
    <row r="1348" spans="1:8">
      <c r="A1348" s="114" t="str">
        <f ca="1">IF(AND(A1344&lt;&gt;"",OFFSET(dt,$F1344,0)&gt;1),"DIR","")</f>
        <v>DIR</v>
      </c>
      <c r="B1348" s="114" t="str">
        <f ca="1">IF(A1348="","",OFFSET(d,$F1344,0))</f>
        <v>INF</v>
      </c>
    </row>
    <row r="1349" spans="1:8">
      <c r="A1349" s="114" t="s">
        <v>36</v>
      </c>
    </row>
    <row r="1350" spans="1:8">
      <c r="A1350" s="114" t="str">
        <f t="shared" ref="A1350" ca="1" si="364">IF(H1350&gt;2,"PHN","")</f>
        <v>PHN</v>
      </c>
      <c r="B1350" s="114">
        <f ca="1">IF(H1350&lt;3,"",OFFSET(phase,$F1350,0))</f>
        <v>223</v>
      </c>
      <c r="E1350" s="114" t="s">
        <v>37</v>
      </c>
      <c r="F1350" s="114">
        <v>223</v>
      </c>
      <c r="H1350" s="114">
        <f ca="1">IF(ISTEXT(OFFSET(cmd,$F1350,0)),3,1+OFFSET(cmd,$F1350,0))</f>
        <v>3</v>
      </c>
    </row>
    <row r="1351" spans="1:8">
      <c r="A1351" s="114" t="str">
        <f t="shared" ref="A1351" ca="1" si="365">CHOOSE(H1350,"","SETUP ADR=","FUN")</f>
        <v>FUN</v>
      </c>
      <c r="B1351" s="114" t="str">
        <f ca="1">IF(H1350&gt;2,OFFSET(cmd,$F1350,0),"")</f>
        <v>RAT</v>
      </c>
    </row>
    <row r="1352" spans="1:8">
      <c r="A1352" s="114" t="str">
        <f ca="1">IF(OFFSET(T,$F1350,0)&lt;phasenum,"RAT","")</f>
        <v>RAT</v>
      </c>
      <c r="B1352" s="114">
        <f ca="1">IF(A1352&lt;&gt;"",OFFSET(Rate,$F1350,0),"")</f>
        <v>4.0200000000000005</v>
      </c>
      <c r="C1352" s="114" t="str">
        <f ca="1">IF(A1352&lt;&gt;"",T(OFFSET(U,$F1350,0)),"")</f>
        <v>UM</v>
      </c>
    </row>
    <row r="1353" spans="1:8">
      <c r="A1353" s="114" t="str">
        <f ca="1">IF(OR(A1352="",OFFSET(Volume,$F1350,0)=""),"","VOL")</f>
        <v>VOL</v>
      </c>
      <c r="B1353" s="114">
        <f ca="1">IF(($A1353)="","",OFFSET(Volume,$F1350,0))</f>
        <v>10.99</v>
      </c>
      <c r="D1353" s="116" t="str">
        <f ca="1">IF(($C1353)="","",OFFSET(Time,$F1350,0))</f>
        <v/>
      </c>
    </row>
    <row r="1354" spans="1:8">
      <c r="A1354" s="114" t="str">
        <f ca="1">IF(AND(A1350&lt;&gt;"",OFFSET(dt,$F1350,0)&gt;1),"DIR","")</f>
        <v>DIR</v>
      </c>
      <c r="B1354" s="114" t="str">
        <f ca="1">IF(A1354="","",OFFSET(d,$F1350,0))</f>
        <v>INF</v>
      </c>
    </row>
    <row r="1355" spans="1:8">
      <c r="A1355" s="114" t="s">
        <v>36</v>
      </c>
    </row>
    <row r="1356" spans="1:8">
      <c r="A1356" s="114" t="str">
        <f t="shared" ref="A1356" ca="1" si="366">IF(H1356&gt;2,"PHN","")</f>
        <v>PHN</v>
      </c>
      <c r="B1356" s="114">
        <f ca="1">IF(H1356&lt;3,"",OFFSET(phase,$F1356,0))</f>
        <v>224</v>
      </c>
      <c r="E1356" s="114" t="s">
        <v>37</v>
      </c>
      <c r="F1356" s="114">
        <v>224</v>
      </c>
      <c r="H1356" s="114">
        <f ca="1">IF(ISTEXT(OFFSET(cmd,$F1356,0)),3,1+OFFSET(cmd,$F1356,0))</f>
        <v>3</v>
      </c>
    </row>
    <row r="1357" spans="1:8">
      <c r="A1357" s="114" t="str">
        <f t="shared" ref="A1357" ca="1" si="367">CHOOSE(H1356,"","SETUP ADR=","FUN")</f>
        <v>FUN</v>
      </c>
      <c r="B1357" s="114" t="str">
        <f ca="1">IF(H1356&gt;2,OFFSET(cmd,$F1356,0),"")</f>
        <v>RAT</v>
      </c>
    </row>
    <row r="1358" spans="1:8">
      <c r="A1358" s="114" t="str">
        <f ca="1">IF(OFFSET(T,$F1356,0)&lt;phasenum,"RAT","")</f>
        <v>RAT</v>
      </c>
      <c r="B1358" s="114">
        <f ca="1">IF(A1358&lt;&gt;"",OFFSET(Rate,$F1356,0),"")</f>
        <v>4.0600000000000005</v>
      </c>
      <c r="C1358" s="114" t="str">
        <f ca="1">IF(A1358&lt;&gt;"",T(OFFSET(U,$F1356,0)),"")</f>
        <v>UM</v>
      </c>
    </row>
    <row r="1359" spans="1:8">
      <c r="A1359" s="114" t="str">
        <f ca="1">IF(OR(A1358="",OFFSET(Volume,$F1356,0)=""),"","VOL")</f>
        <v>VOL</v>
      </c>
      <c r="B1359" s="114">
        <f ca="1">IF(($A1359)="","",OFFSET(Volume,$F1356,0))</f>
        <v>11.1</v>
      </c>
      <c r="D1359" s="116" t="str">
        <f ca="1">IF(($C1359)="","",OFFSET(Time,$F1356,0))</f>
        <v/>
      </c>
    </row>
    <row r="1360" spans="1:8">
      <c r="A1360" s="114" t="str">
        <f ca="1">IF(AND(A1356&lt;&gt;"",OFFSET(dt,$F1356,0)&gt;1),"DIR","")</f>
        <v>DIR</v>
      </c>
      <c r="B1360" s="114" t="str">
        <f ca="1">IF(A1360="","",OFFSET(d,$F1356,0))</f>
        <v>INF</v>
      </c>
    </row>
    <row r="1361" spans="1:8">
      <c r="A1361" s="114" t="s">
        <v>36</v>
      </c>
    </row>
    <row r="1362" spans="1:8">
      <c r="A1362" s="114" t="str">
        <f t="shared" ref="A1362" ca="1" si="368">IF(H1362&gt;2,"PHN","")</f>
        <v>PHN</v>
      </c>
      <c r="B1362" s="114">
        <f ca="1">IF(H1362&lt;3,"",OFFSET(phase,$F1362,0))</f>
        <v>225</v>
      </c>
      <c r="E1362" s="114" t="s">
        <v>37</v>
      </c>
      <c r="F1362" s="114">
        <v>225</v>
      </c>
      <c r="H1362" s="114">
        <f ca="1">IF(ISTEXT(OFFSET(cmd,$F1362,0)),3,1+OFFSET(cmd,$F1362,0))</f>
        <v>3</v>
      </c>
    </row>
    <row r="1363" spans="1:8">
      <c r="A1363" s="114" t="str">
        <f t="shared" ref="A1363" ca="1" si="369">CHOOSE(H1362,"","SETUP ADR=","FUN")</f>
        <v>FUN</v>
      </c>
      <c r="B1363" s="114" t="str">
        <f ca="1">IF(H1362&gt;2,OFFSET(cmd,$F1362,0),"")</f>
        <v>RAT</v>
      </c>
    </row>
    <row r="1364" spans="1:8">
      <c r="A1364" s="114" t="str">
        <f ca="1">IF(OFFSET(T,$F1362,0)&lt;phasenum,"RAT","")</f>
        <v>RAT</v>
      </c>
      <c r="B1364" s="114">
        <f ca="1">IF(A1364&lt;&gt;"",OFFSET(Rate,$F1362,0),"")</f>
        <v>4.0999999999999996</v>
      </c>
      <c r="C1364" s="114" t="str">
        <f ca="1">IF(A1364&lt;&gt;"",T(OFFSET(U,$F1362,0)),"")</f>
        <v>UM</v>
      </c>
    </row>
    <row r="1365" spans="1:8">
      <c r="A1365" s="114" t="str">
        <f ca="1">IF(OR(A1364="",OFFSET(Volume,$F1362,0)=""),"","VOL")</f>
        <v>VOL</v>
      </c>
      <c r="B1365" s="114">
        <f ca="1">IF(($A1365)="","",OFFSET(Volume,$F1362,0))</f>
        <v>11.21</v>
      </c>
      <c r="D1365" s="116" t="str">
        <f ca="1">IF(($C1365)="","",OFFSET(Time,$F1362,0))</f>
        <v/>
      </c>
    </row>
    <row r="1366" spans="1:8">
      <c r="A1366" s="114" t="str">
        <f ca="1">IF(AND(A1362&lt;&gt;"",OFFSET(dt,$F1362,0)&gt;1),"DIR","")</f>
        <v>DIR</v>
      </c>
      <c r="B1366" s="114" t="str">
        <f ca="1">IF(A1366="","",OFFSET(d,$F1362,0))</f>
        <v>INF</v>
      </c>
    </row>
    <row r="1367" spans="1:8">
      <c r="A1367" s="114" t="s">
        <v>36</v>
      </c>
    </row>
    <row r="1368" spans="1:8">
      <c r="A1368" s="114" t="str">
        <f t="shared" ref="A1368" ca="1" si="370">IF(H1368&gt;2,"PHN","")</f>
        <v>PHN</v>
      </c>
      <c r="B1368" s="114">
        <f ca="1">IF(H1368&lt;3,"",OFFSET(phase,$F1368,0))</f>
        <v>226</v>
      </c>
      <c r="E1368" s="114" t="s">
        <v>37</v>
      </c>
      <c r="F1368" s="114">
        <v>226</v>
      </c>
      <c r="H1368" s="114">
        <f ca="1">IF(ISTEXT(OFFSET(cmd,$F1368,0)),3,1+OFFSET(cmd,$F1368,0))</f>
        <v>3</v>
      </c>
    </row>
    <row r="1369" spans="1:8">
      <c r="A1369" s="114" t="str">
        <f t="shared" ref="A1369" ca="1" si="371">CHOOSE(H1368,"","SETUP ADR=","FUN")</f>
        <v>FUN</v>
      </c>
      <c r="B1369" s="114" t="str">
        <f ca="1">IF(H1368&gt;2,OFFSET(cmd,$F1368,0),"")</f>
        <v>RAT</v>
      </c>
    </row>
    <row r="1370" spans="1:8">
      <c r="A1370" s="114" t="str">
        <f ca="1">IF(OFFSET(T,$F1368,0)&lt;phasenum,"RAT","")</f>
        <v>RAT</v>
      </c>
      <c r="B1370" s="114">
        <f ca="1">IF(A1370&lt;&gt;"",OFFSET(Rate,$F1368,0),"")</f>
        <v>4.1399999999999997</v>
      </c>
      <c r="C1370" s="114" t="str">
        <f ca="1">IF(A1370&lt;&gt;"",T(OFFSET(U,$F1368,0)),"")</f>
        <v>UM</v>
      </c>
    </row>
    <row r="1371" spans="1:8">
      <c r="A1371" s="114" t="str">
        <f ca="1">IF(OR(A1370="",OFFSET(Volume,$F1368,0)=""),"","VOL")</f>
        <v>VOL</v>
      </c>
      <c r="B1371" s="114">
        <f ca="1">IF(($A1371)="","",OFFSET(Volume,$F1368,0))</f>
        <v>11.32</v>
      </c>
      <c r="D1371" s="116" t="str">
        <f ca="1">IF(($C1371)="","",OFFSET(Time,$F1368,0))</f>
        <v/>
      </c>
    </row>
    <row r="1372" spans="1:8">
      <c r="A1372" s="114" t="str">
        <f ca="1">IF(AND(A1368&lt;&gt;"",OFFSET(dt,$F1368,0)&gt;1),"DIR","")</f>
        <v>DIR</v>
      </c>
      <c r="B1372" s="114" t="str">
        <f ca="1">IF(A1372="","",OFFSET(d,$F1368,0))</f>
        <v>INF</v>
      </c>
    </row>
    <row r="1373" spans="1:8">
      <c r="A1373" s="114" t="s">
        <v>36</v>
      </c>
    </row>
    <row r="1374" spans="1:8">
      <c r="A1374" s="114" t="str">
        <f t="shared" ref="A1374" ca="1" si="372">IF(H1374&gt;2,"PHN","")</f>
        <v>PHN</v>
      </c>
      <c r="B1374" s="114">
        <f ca="1">IF(H1374&lt;3,"",OFFSET(phase,$F1374,0))</f>
        <v>227</v>
      </c>
      <c r="E1374" s="114" t="s">
        <v>37</v>
      </c>
      <c r="F1374" s="114">
        <v>227</v>
      </c>
      <c r="H1374" s="114">
        <f ca="1">IF(ISTEXT(OFFSET(cmd,$F1374,0)),3,1+OFFSET(cmd,$F1374,0))</f>
        <v>3</v>
      </c>
    </row>
    <row r="1375" spans="1:8">
      <c r="A1375" s="114" t="str">
        <f t="shared" ref="A1375" ca="1" si="373">CHOOSE(H1374,"","SETUP ADR=","FUN")</f>
        <v>FUN</v>
      </c>
      <c r="B1375" s="114" t="str">
        <f ca="1">IF(H1374&gt;2,OFFSET(cmd,$F1374,0),"")</f>
        <v>RAT</v>
      </c>
    </row>
    <row r="1376" spans="1:8">
      <c r="A1376" s="114" t="str">
        <f ca="1">IF(OFFSET(T,$F1374,0)&lt;phasenum,"RAT","")</f>
        <v>RAT</v>
      </c>
      <c r="B1376" s="114">
        <f ca="1">IF(A1376&lt;&gt;"",OFFSET(Rate,$F1374,0),"")</f>
        <v>4.1900000000000004</v>
      </c>
      <c r="C1376" s="114" t="str">
        <f ca="1">IF(A1376&lt;&gt;"",T(OFFSET(U,$F1374,0)),"")</f>
        <v>UM</v>
      </c>
    </row>
    <row r="1377" spans="1:8">
      <c r="A1377" s="114" t="str">
        <f ca="1">IF(OR(A1376="",OFFSET(Volume,$F1374,0)=""),"","VOL")</f>
        <v>VOL</v>
      </c>
      <c r="B1377" s="114">
        <f ca="1">IF(($A1377)="","",OFFSET(Volume,$F1374,0))</f>
        <v>11.450000000000001</v>
      </c>
      <c r="D1377" s="116" t="str">
        <f ca="1">IF(($C1377)="","",OFFSET(Time,$F1374,0))</f>
        <v/>
      </c>
    </row>
    <row r="1378" spans="1:8">
      <c r="A1378" s="114" t="str">
        <f ca="1">IF(AND(A1374&lt;&gt;"",OFFSET(dt,$F1374,0)&gt;1),"DIR","")</f>
        <v>DIR</v>
      </c>
      <c r="B1378" s="114" t="str">
        <f ca="1">IF(A1378="","",OFFSET(d,$F1374,0))</f>
        <v>INF</v>
      </c>
    </row>
    <row r="1379" spans="1:8">
      <c r="A1379" s="114" t="s">
        <v>36</v>
      </c>
    </row>
    <row r="1380" spans="1:8">
      <c r="A1380" s="114" t="str">
        <f t="shared" ref="A1380" ca="1" si="374">IF(H1380&gt;2,"PHN","")</f>
        <v>PHN</v>
      </c>
      <c r="B1380" s="114">
        <f ca="1">IF(H1380&lt;3,"",OFFSET(phase,$F1380,0))</f>
        <v>228</v>
      </c>
      <c r="E1380" s="114" t="s">
        <v>37</v>
      </c>
      <c r="F1380" s="114">
        <v>228</v>
      </c>
      <c r="H1380" s="114">
        <f ca="1">IF(ISTEXT(OFFSET(cmd,$F1380,0)),3,1+OFFSET(cmd,$F1380,0))</f>
        <v>3</v>
      </c>
    </row>
    <row r="1381" spans="1:8">
      <c r="A1381" s="114" t="str">
        <f t="shared" ref="A1381" ca="1" si="375">CHOOSE(H1380,"","SETUP ADR=","FUN")</f>
        <v>FUN</v>
      </c>
      <c r="B1381" s="114" t="str">
        <f ca="1">IF(H1380&gt;2,OFFSET(cmd,$F1380,0),"")</f>
        <v>RAT</v>
      </c>
    </row>
    <row r="1382" spans="1:8">
      <c r="A1382" s="114" t="str">
        <f ca="1">IF(OFFSET(T,$F1380,0)&lt;phasenum,"RAT","")</f>
        <v>RAT</v>
      </c>
      <c r="B1382" s="114">
        <f ca="1">IF(A1382&lt;&gt;"",OFFSET(Rate,$F1380,0),"")</f>
        <v>4.2300000000000004</v>
      </c>
      <c r="C1382" s="114" t="str">
        <f ca="1">IF(A1382&lt;&gt;"",T(OFFSET(U,$F1380,0)),"")</f>
        <v>UM</v>
      </c>
    </row>
    <row r="1383" spans="1:8">
      <c r="A1383" s="114" t="str">
        <f ca="1">IF(OR(A1382="",OFFSET(Volume,$F1380,0)=""),"","VOL")</f>
        <v>VOL</v>
      </c>
      <c r="B1383" s="114">
        <f ca="1">IF(($A1383)="","",OFFSET(Volume,$F1380,0))</f>
        <v>11.56</v>
      </c>
      <c r="D1383" s="116" t="str">
        <f ca="1">IF(($C1383)="","",OFFSET(Time,$F1380,0))</f>
        <v/>
      </c>
    </row>
    <row r="1384" spans="1:8">
      <c r="A1384" s="114" t="str">
        <f ca="1">IF(AND(A1380&lt;&gt;"",OFFSET(dt,$F1380,0)&gt;1),"DIR","")</f>
        <v>DIR</v>
      </c>
      <c r="B1384" s="114" t="str">
        <f ca="1">IF(A1384="","",OFFSET(d,$F1380,0))</f>
        <v>INF</v>
      </c>
    </row>
    <row r="1385" spans="1:8">
      <c r="A1385" s="114" t="s">
        <v>36</v>
      </c>
    </row>
    <row r="1386" spans="1:8">
      <c r="A1386" s="114" t="str">
        <f t="shared" ref="A1386" ca="1" si="376">IF(H1386&gt;2,"PHN","")</f>
        <v>PHN</v>
      </c>
      <c r="B1386" s="114">
        <f ca="1">IF(H1386&lt;3,"",OFFSET(phase,$F1386,0))</f>
        <v>229</v>
      </c>
      <c r="E1386" s="114" t="s">
        <v>37</v>
      </c>
      <c r="F1386" s="114">
        <v>229</v>
      </c>
      <c r="H1386" s="114">
        <f ca="1">IF(ISTEXT(OFFSET(cmd,$F1386,0)),3,1+OFFSET(cmd,$F1386,0))</f>
        <v>3</v>
      </c>
    </row>
    <row r="1387" spans="1:8">
      <c r="A1387" s="114" t="str">
        <f t="shared" ref="A1387" ca="1" si="377">CHOOSE(H1386,"","SETUP ADR=","FUN")</f>
        <v>FUN</v>
      </c>
      <c r="B1387" s="114" t="str">
        <f ca="1">IF(H1386&gt;2,OFFSET(cmd,$F1386,0),"")</f>
        <v>RAT</v>
      </c>
    </row>
    <row r="1388" spans="1:8">
      <c r="A1388" s="114" t="str">
        <f ca="1">IF(OFFSET(T,$F1386,0)&lt;phasenum,"RAT","")</f>
        <v>RAT</v>
      </c>
      <c r="B1388" s="114">
        <f ca="1">IF(A1388&lt;&gt;"",OFFSET(Rate,$F1386,0),"")</f>
        <v>4.2700000000000005</v>
      </c>
      <c r="C1388" s="114" t="str">
        <f ca="1">IF(A1388&lt;&gt;"",T(OFFSET(U,$F1386,0)),"")</f>
        <v>UM</v>
      </c>
    </row>
    <row r="1389" spans="1:8">
      <c r="A1389" s="114" t="str">
        <f ca="1">IF(OR(A1388="",OFFSET(Volume,$F1386,0)=""),"","VOL")</f>
        <v>VOL</v>
      </c>
      <c r="B1389" s="114">
        <f ca="1">IF(($A1389)="","",OFFSET(Volume,$F1386,0))</f>
        <v>11.67</v>
      </c>
      <c r="D1389" s="116" t="str">
        <f ca="1">IF(($C1389)="","",OFFSET(Time,$F1386,0))</f>
        <v/>
      </c>
    </row>
    <row r="1390" spans="1:8">
      <c r="A1390" s="114" t="str">
        <f ca="1">IF(AND(A1386&lt;&gt;"",OFFSET(dt,$F1386,0)&gt;1),"DIR","")</f>
        <v>DIR</v>
      </c>
      <c r="B1390" s="114" t="str">
        <f ca="1">IF(A1390="","",OFFSET(d,$F1386,0))</f>
        <v>INF</v>
      </c>
    </row>
    <row r="1391" spans="1:8">
      <c r="A1391" s="114" t="s">
        <v>36</v>
      </c>
    </row>
    <row r="1392" spans="1:8">
      <c r="A1392" s="114" t="str">
        <f t="shared" ref="A1392" ca="1" si="378">IF(H1392&gt;2,"PHN","")</f>
        <v>PHN</v>
      </c>
      <c r="B1392" s="114">
        <f ca="1">IF(H1392&lt;3,"",OFFSET(phase,$F1392,0))</f>
        <v>230</v>
      </c>
      <c r="E1392" s="114" t="s">
        <v>37</v>
      </c>
      <c r="F1392" s="114">
        <v>230</v>
      </c>
      <c r="H1392" s="114">
        <f ca="1">IF(ISTEXT(OFFSET(cmd,$F1392,0)),3,1+OFFSET(cmd,$F1392,0))</f>
        <v>3</v>
      </c>
    </row>
    <row r="1393" spans="1:8">
      <c r="A1393" s="114" t="str">
        <f t="shared" ref="A1393" ca="1" si="379">CHOOSE(H1392,"","SETUP ADR=","FUN")</f>
        <v>FUN</v>
      </c>
      <c r="B1393" s="114" t="str">
        <f ca="1">IF(H1392&gt;2,OFFSET(cmd,$F1392,0),"")</f>
        <v>RAT</v>
      </c>
    </row>
    <row r="1394" spans="1:8">
      <c r="A1394" s="114" t="str">
        <f ca="1">IF(OFFSET(T,$F1392,0)&lt;phasenum,"RAT","")</f>
        <v>RAT</v>
      </c>
      <c r="B1394" s="114">
        <f ca="1">IF(A1394&lt;&gt;"",OFFSET(Rate,$F1392,0),"")</f>
        <v>4.3100000000000005</v>
      </c>
      <c r="C1394" s="114" t="str">
        <f ca="1">IF(A1394&lt;&gt;"",T(OFFSET(U,$F1392,0)),"")</f>
        <v>UM</v>
      </c>
    </row>
    <row r="1395" spans="1:8">
      <c r="A1395" s="114" t="str">
        <f ca="1">IF(OR(A1394="",OFFSET(Volume,$F1392,0)=""),"","VOL")</f>
        <v>VOL</v>
      </c>
      <c r="B1395" s="114">
        <f ca="1">IF(($A1395)="","",OFFSET(Volume,$F1392,0))</f>
        <v>11.78</v>
      </c>
      <c r="D1395" s="116" t="str">
        <f ca="1">IF(($C1395)="","",OFFSET(Time,$F1392,0))</f>
        <v/>
      </c>
    </row>
    <row r="1396" spans="1:8">
      <c r="A1396" s="114" t="str">
        <f ca="1">IF(AND(A1392&lt;&gt;"",OFFSET(dt,$F1392,0)&gt;1),"DIR","")</f>
        <v>DIR</v>
      </c>
      <c r="B1396" s="114" t="str">
        <f ca="1">IF(A1396="","",OFFSET(d,$F1392,0))</f>
        <v>INF</v>
      </c>
    </row>
    <row r="1397" spans="1:8">
      <c r="A1397" s="114" t="s">
        <v>36</v>
      </c>
    </row>
    <row r="1398" spans="1:8">
      <c r="A1398" s="114" t="str">
        <f t="shared" ref="A1398" ca="1" si="380">IF(H1398&gt;2,"PHN","")</f>
        <v>PHN</v>
      </c>
      <c r="B1398" s="114">
        <f ca="1">IF(H1398&lt;3,"",OFFSET(phase,$F1398,0))</f>
        <v>231</v>
      </c>
      <c r="E1398" s="114" t="s">
        <v>37</v>
      </c>
      <c r="F1398" s="114">
        <v>231</v>
      </c>
      <c r="H1398" s="114">
        <f ca="1">IF(ISTEXT(OFFSET(cmd,$F1398,0)),3,1+OFFSET(cmd,$F1398,0))</f>
        <v>3</v>
      </c>
    </row>
    <row r="1399" spans="1:8">
      <c r="A1399" s="114" t="str">
        <f t="shared" ref="A1399" ca="1" si="381">CHOOSE(H1398,"","SETUP ADR=","FUN")</f>
        <v>FUN</v>
      </c>
      <c r="B1399" s="114" t="str">
        <f ca="1">IF(H1398&gt;2,OFFSET(cmd,$F1398,0),"")</f>
        <v>RAT</v>
      </c>
    </row>
    <row r="1400" spans="1:8">
      <c r="A1400" s="114" t="str">
        <f ca="1">IF(OFFSET(T,$F1398,0)&lt;phasenum,"RAT","")</f>
        <v>RAT</v>
      </c>
      <c r="B1400" s="114">
        <f ca="1">IF(A1400&lt;&gt;"",OFFSET(Rate,$F1398,0),"")</f>
        <v>4.3600000000000003</v>
      </c>
      <c r="C1400" s="114" t="str">
        <f ca="1">IF(A1400&lt;&gt;"",T(OFFSET(U,$F1398,0)),"")</f>
        <v>UM</v>
      </c>
    </row>
    <row r="1401" spans="1:8">
      <c r="A1401" s="114" t="str">
        <f ca="1">IF(OR(A1400="",OFFSET(Volume,$F1398,0)=""),"","VOL")</f>
        <v>VOL</v>
      </c>
      <c r="B1401" s="114">
        <f ca="1">IF(($A1401)="","",OFFSET(Volume,$F1398,0))</f>
        <v>11.92</v>
      </c>
      <c r="D1401" s="116" t="str">
        <f ca="1">IF(($C1401)="","",OFFSET(Time,$F1398,0))</f>
        <v/>
      </c>
    </row>
    <row r="1402" spans="1:8">
      <c r="A1402" s="114" t="str">
        <f ca="1">IF(AND(A1398&lt;&gt;"",OFFSET(dt,$F1398,0)&gt;1),"DIR","")</f>
        <v>DIR</v>
      </c>
      <c r="B1402" s="114" t="str">
        <f ca="1">IF(A1402="","",OFFSET(d,$F1398,0))</f>
        <v>INF</v>
      </c>
    </row>
    <row r="1403" spans="1:8">
      <c r="A1403" s="114" t="s">
        <v>36</v>
      </c>
    </row>
    <row r="1404" spans="1:8">
      <c r="A1404" s="114" t="str">
        <f t="shared" ref="A1404" ca="1" si="382">IF(H1404&gt;2,"PHN","")</f>
        <v>PHN</v>
      </c>
      <c r="B1404" s="114">
        <f ca="1">IF(H1404&lt;3,"",OFFSET(phase,$F1404,0))</f>
        <v>232</v>
      </c>
      <c r="E1404" s="114" t="s">
        <v>37</v>
      </c>
      <c r="F1404" s="114">
        <v>232</v>
      </c>
      <c r="H1404" s="114">
        <f ca="1">IF(ISTEXT(OFFSET(cmd,$F1404,0)),3,1+OFFSET(cmd,$F1404,0))</f>
        <v>3</v>
      </c>
    </row>
    <row r="1405" spans="1:8">
      <c r="A1405" s="114" t="str">
        <f t="shared" ref="A1405" ca="1" si="383">CHOOSE(H1404,"","SETUP ADR=","FUN")</f>
        <v>FUN</v>
      </c>
      <c r="B1405" s="114" t="str">
        <f ca="1">IF(H1404&gt;2,OFFSET(cmd,$F1404,0),"")</f>
        <v>RAT</v>
      </c>
    </row>
    <row r="1406" spans="1:8">
      <c r="A1406" s="114" t="str">
        <f ca="1">IF(OFFSET(T,$F1404,0)&lt;phasenum,"RAT","")</f>
        <v>RAT</v>
      </c>
      <c r="B1406" s="114">
        <f ca="1">IF(A1406&lt;&gt;"",OFFSET(Rate,$F1404,0),"")</f>
        <v>4.4000000000000004</v>
      </c>
      <c r="C1406" s="114" t="str">
        <f ca="1">IF(A1406&lt;&gt;"",T(OFFSET(U,$F1404,0)),"")</f>
        <v>UM</v>
      </c>
    </row>
    <row r="1407" spans="1:8">
      <c r="A1407" s="114" t="str">
        <f ca="1">IF(OR(A1406="",OFFSET(Volume,$F1404,0)=""),"","VOL")</f>
        <v>VOL</v>
      </c>
      <c r="B1407" s="114">
        <f ca="1">IF(($A1407)="","",OFFSET(Volume,$F1404,0))</f>
        <v>12.030000000000001</v>
      </c>
      <c r="D1407" s="116" t="str">
        <f ca="1">IF(($C1407)="","",OFFSET(Time,$F1404,0))</f>
        <v/>
      </c>
    </row>
    <row r="1408" spans="1:8">
      <c r="A1408" s="114" t="str">
        <f ca="1">IF(AND(A1404&lt;&gt;"",OFFSET(dt,$F1404,0)&gt;1),"DIR","")</f>
        <v>DIR</v>
      </c>
      <c r="B1408" s="114" t="str">
        <f ca="1">IF(A1408="","",OFFSET(d,$F1404,0))</f>
        <v>INF</v>
      </c>
    </row>
    <row r="1409" spans="1:8">
      <c r="A1409" s="114" t="s">
        <v>36</v>
      </c>
    </row>
    <row r="1410" spans="1:8">
      <c r="A1410" s="114" t="str">
        <f t="shared" ref="A1410" ca="1" si="384">IF(H1410&gt;2,"PHN","")</f>
        <v>PHN</v>
      </c>
      <c r="B1410" s="114">
        <f ca="1">IF(H1410&lt;3,"",OFFSET(phase,$F1410,0))</f>
        <v>233</v>
      </c>
      <c r="E1410" s="114" t="s">
        <v>37</v>
      </c>
      <c r="F1410" s="114">
        <v>233</v>
      </c>
      <c r="H1410" s="114">
        <f ca="1">IF(ISTEXT(OFFSET(cmd,$F1410,0)),3,1+OFFSET(cmd,$F1410,0))</f>
        <v>3</v>
      </c>
    </row>
    <row r="1411" spans="1:8">
      <c r="A1411" s="114" t="str">
        <f t="shared" ref="A1411" ca="1" si="385">CHOOSE(H1410,"","SETUP ADR=","FUN")</f>
        <v>FUN</v>
      </c>
      <c r="B1411" s="114" t="str">
        <f ca="1">IF(H1410&gt;2,OFFSET(cmd,$F1410,0),"")</f>
        <v>RAT</v>
      </c>
    </row>
    <row r="1412" spans="1:8">
      <c r="A1412" s="114" t="str">
        <f ca="1">IF(OFFSET(T,$F1410,0)&lt;phasenum,"RAT","")</f>
        <v>RAT</v>
      </c>
      <c r="B1412" s="114">
        <f ca="1">IF(A1412&lt;&gt;"",OFFSET(Rate,$F1410,0),"")</f>
        <v>4.45</v>
      </c>
      <c r="C1412" s="114" t="str">
        <f ca="1">IF(A1412&lt;&gt;"",T(OFFSET(U,$F1410,0)),"")</f>
        <v>UM</v>
      </c>
    </row>
    <row r="1413" spans="1:8">
      <c r="A1413" s="114" t="str">
        <f ca="1">IF(OR(A1412="",OFFSET(Volume,$F1410,0)=""),"","VOL")</f>
        <v>VOL</v>
      </c>
      <c r="B1413" s="114">
        <f ca="1">IF(($A1413)="","",OFFSET(Volume,$F1410,0))</f>
        <v>12.16</v>
      </c>
      <c r="D1413" s="116" t="str">
        <f ca="1">IF(($C1413)="","",OFFSET(Time,$F1410,0))</f>
        <v/>
      </c>
    </row>
    <row r="1414" spans="1:8">
      <c r="A1414" s="114" t="str">
        <f ca="1">IF(AND(A1410&lt;&gt;"",OFFSET(dt,$F1410,0)&gt;1),"DIR","")</f>
        <v>DIR</v>
      </c>
      <c r="B1414" s="114" t="str">
        <f ca="1">IF(A1414="","",OFFSET(d,$F1410,0))</f>
        <v>INF</v>
      </c>
    </row>
    <row r="1415" spans="1:8">
      <c r="A1415" s="114" t="s">
        <v>36</v>
      </c>
    </row>
    <row r="1416" spans="1:8">
      <c r="A1416" s="114" t="str">
        <f t="shared" ref="A1416" ca="1" si="386">IF(H1416&gt;2,"PHN","")</f>
        <v>PHN</v>
      </c>
      <c r="B1416" s="114">
        <f ca="1">IF(H1416&lt;3,"",OFFSET(phase,$F1416,0))</f>
        <v>234</v>
      </c>
      <c r="E1416" s="114" t="s">
        <v>37</v>
      </c>
      <c r="F1416" s="114">
        <v>234</v>
      </c>
      <c r="H1416" s="114">
        <f ca="1">IF(ISTEXT(OFFSET(cmd,$F1416,0)),3,1+OFFSET(cmd,$F1416,0))</f>
        <v>3</v>
      </c>
    </row>
    <row r="1417" spans="1:8">
      <c r="A1417" s="114" t="str">
        <f t="shared" ref="A1417" ca="1" si="387">CHOOSE(H1416,"","SETUP ADR=","FUN")</f>
        <v>FUN</v>
      </c>
      <c r="B1417" s="114" t="str">
        <f ca="1">IF(H1416&gt;2,OFFSET(cmd,$F1416,0),"")</f>
        <v>RAT</v>
      </c>
    </row>
    <row r="1418" spans="1:8">
      <c r="A1418" s="114" t="str">
        <f ca="1">IF(OFFSET(T,$F1416,0)&lt;phasenum,"RAT","")</f>
        <v>RAT</v>
      </c>
      <c r="B1418" s="114">
        <f ca="1">IF(A1418&lt;&gt;"",OFFSET(Rate,$F1416,0),"")</f>
        <v>4.5</v>
      </c>
      <c r="C1418" s="114" t="str">
        <f ca="1">IF(A1418&lt;&gt;"",T(OFFSET(U,$F1416,0)),"")</f>
        <v>UM</v>
      </c>
    </row>
    <row r="1419" spans="1:8">
      <c r="A1419" s="114" t="str">
        <f ca="1">IF(OR(A1418="",OFFSET(Volume,$F1416,0)=""),"","VOL")</f>
        <v>VOL</v>
      </c>
      <c r="B1419" s="114">
        <f ca="1">IF(($A1419)="","",OFFSET(Volume,$F1416,0))</f>
        <v>12.3</v>
      </c>
      <c r="D1419" s="116" t="str">
        <f ca="1">IF(($C1419)="","",OFFSET(Time,$F1416,0))</f>
        <v/>
      </c>
    </row>
    <row r="1420" spans="1:8">
      <c r="A1420" s="114" t="str">
        <f ca="1">IF(AND(A1416&lt;&gt;"",OFFSET(dt,$F1416,0)&gt;1),"DIR","")</f>
        <v>DIR</v>
      </c>
      <c r="B1420" s="114" t="str">
        <f ca="1">IF(A1420="","",OFFSET(d,$F1416,0))</f>
        <v>INF</v>
      </c>
    </row>
    <row r="1421" spans="1:8">
      <c r="A1421" s="114" t="s">
        <v>36</v>
      </c>
    </row>
    <row r="1422" spans="1:8">
      <c r="A1422" s="114" t="str">
        <f t="shared" ref="A1422" ca="1" si="388">IF(H1422&gt;2,"PHN","")</f>
        <v>PHN</v>
      </c>
      <c r="B1422" s="114">
        <f ca="1">IF(H1422&lt;3,"",OFFSET(phase,$F1422,0))</f>
        <v>235</v>
      </c>
      <c r="E1422" s="114" t="s">
        <v>37</v>
      </c>
      <c r="F1422" s="114">
        <v>235</v>
      </c>
      <c r="H1422" s="114">
        <f ca="1">IF(ISTEXT(OFFSET(cmd,$F1422,0)),3,1+OFFSET(cmd,$F1422,0))</f>
        <v>3</v>
      </c>
    </row>
    <row r="1423" spans="1:8">
      <c r="A1423" s="114" t="str">
        <f t="shared" ref="A1423" ca="1" si="389">CHOOSE(H1422,"","SETUP ADR=","FUN")</f>
        <v>FUN</v>
      </c>
      <c r="B1423" s="114" t="str">
        <f ca="1">IF(H1422&gt;2,OFFSET(cmd,$F1422,0),"")</f>
        <v>RAT</v>
      </c>
    </row>
    <row r="1424" spans="1:8">
      <c r="A1424" s="114" t="str">
        <f ca="1">IF(OFFSET(T,$F1422,0)&lt;phasenum,"RAT","")</f>
        <v>RAT</v>
      </c>
      <c r="B1424" s="114">
        <f ca="1">IF(A1424&lt;&gt;"",OFFSET(Rate,$F1422,0),"")</f>
        <v>4.54</v>
      </c>
      <c r="C1424" s="114" t="str">
        <f ca="1">IF(A1424&lt;&gt;"",T(OFFSET(U,$F1422,0)),"")</f>
        <v>UM</v>
      </c>
    </row>
    <row r="1425" spans="1:8">
      <c r="A1425" s="114" t="str">
        <f ca="1">IF(OR(A1424="",OFFSET(Volume,$F1422,0)=""),"","VOL")</f>
        <v>VOL</v>
      </c>
      <c r="B1425" s="114">
        <f ca="1">IF(($A1425)="","",OFFSET(Volume,$F1422,0))</f>
        <v>12.41</v>
      </c>
      <c r="D1425" s="116" t="str">
        <f ca="1">IF(($C1425)="","",OFFSET(Time,$F1422,0))</f>
        <v/>
      </c>
    </row>
    <row r="1426" spans="1:8">
      <c r="A1426" s="114" t="str">
        <f ca="1">IF(AND(A1422&lt;&gt;"",OFFSET(dt,$F1422,0)&gt;1),"DIR","")</f>
        <v>DIR</v>
      </c>
      <c r="B1426" s="114" t="str">
        <f ca="1">IF(A1426="","",OFFSET(d,$F1422,0))</f>
        <v>INF</v>
      </c>
    </row>
    <row r="1427" spans="1:8">
      <c r="A1427" s="114" t="s">
        <v>36</v>
      </c>
    </row>
    <row r="1428" spans="1:8">
      <c r="A1428" s="114" t="str">
        <f t="shared" ref="A1428" ca="1" si="390">IF(H1428&gt;2,"PHN","")</f>
        <v>PHN</v>
      </c>
      <c r="B1428" s="114">
        <f ca="1">IF(H1428&lt;3,"",OFFSET(phase,$F1428,0))</f>
        <v>236</v>
      </c>
      <c r="E1428" s="114" t="s">
        <v>37</v>
      </c>
      <c r="F1428" s="114">
        <v>236</v>
      </c>
      <c r="H1428" s="114">
        <f ca="1">IF(ISTEXT(OFFSET(cmd,$F1428,0)),3,1+OFFSET(cmd,$F1428,0))</f>
        <v>3</v>
      </c>
    </row>
    <row r="1429" spans="1:8">
      <c r="A1429" s="114" t="str">
        <f t="shared" ref="A1429" ca="1" si="391">CHOOSE(H1428,"","SETUP ADR=","FUN")</f>
        <v>FUN</v>
      </c>
      <c r="B1429" s="114" t="str">
        <f ca="1">IF(H1428&gt;2,OFFSET(cmd,$F1428,0),"")</f>
        <v>RAT</v>
      </c>
    </row>
    <row r="1430" spans="1:8">
      <c r="A1430" s="114" t="str">
        <f ca="1">IF(OFFSET(T,$F1428,0)&lt;phasenum,"RAT","")</f>
        <v>RAT</v>
      </c>
      <c r="B1430" s="114">
        <f ca="1">IF(A1430&lt;&gt;"",OFFSET(Rate,$F1428,0),"")</f>
        <v>4.59</v>
      </c>
      <c r="C1430" s="114" t="str">
        <f ca="1">IF(A1430&lt;&gt;"",T(OFFSET(U,$F1428,0)),"")</f>
        <v>UM</v>
      </c>
    </row>
    <row r="1431" spans="1:8">
      <c r="A1431" s="114" t="str">
        <f ca="1">IF(OR(A1430="",OFFSET(Volume,$F1428,0)=""),"","VOL")</f>
        <v>VOL</v>
      </c>
      <c r="B1431" s="114">
        <f ca="1">IF(($A1431)="","",OFFSET(Volume,$F1428,0))</f>
        <v>12.55</v>
      </c>
      <c r="D1431" s="116" t="str">
        <f ca="1">IF(($C1431)="","",OFFSET(Time,$F1428,0))</f>
        <v/>
      </c>
    </row>
    <row r="1432" spans="1:8">
      <c r="A1432" s="114" t="str">
        <f ca="1">IF(AND(A1428&lt;&gt;"",OFFSET(dt,$F1428,0)&gt;1),"DIR","")</f>
        <v>DIR</v>
      </c>
      <c r="B1432" s="114" t="str">
        <f ca="1">IF(A1432="","",OFFSET(d,$F1428,0))</f>
        <v>INF</v>
      </c>
    </row>
    <row r="1433" spans="1:8">
      <c r="A1433" s="114" t="s">
        <v>36</v>
      </c>
    </row>
    <row r="1434" spans="1:8">
      <c r="A1434" s="114" t="str">
        <f t="shared" ref="A1434" ca="1" si="392">IF(H1434&gt;2,"PHN","")</f>
        <v>PHN</v>
      </c>
      <c r="B1434" s="114">
        <f ca="1">IF(H1434&lt;3,"",OFFSET(phase,$F1434,0))</f>
        <v>237</v>
      </c>
      <c r="E1434" s="114" t="s">
        <v>37</v>
      </c>
      <c r="F1434" s="114">
        <v>237</v>
      </c>
      <c r="H1434" s="114">
        <f ca="1">IF(ISTEXT(OFFSET(cmd,$F1434,0)),3,1+OFFSET(cmd,$F1434,0))</f>
        <v>3</v>
      </c>
    </row>
    <row r="1435" spans="1:8">
      <c r="A1435" s="114" t="str">
        <f t="shared" ref="A1435" ca="1" si="393">CHOOSE(H1434,"","SETUP ADR=","FUN")</f>
        <v>FUN</v>
      </c>
      <c r="B1435" s="114" t="str">
        <f ca="1">IF(H1434&gt;2,OFFSET(cmd,$F1434,0),"")</f>
        <v>RAT</v>
      </c>
    </row>
    <row r="1436" spans="1:8">
      <c r="A1436" s="114" t="str">
        <f ca="1">IF(OFFSET(T,$F1434,0)&lt;phasenum,"RAT","")</f>
        <v>RAT</v>
      </c>
      <c r="B1436" s="114">
        <f ca="1">IF(A1436&lt;&gt;"",OFFSET(Rate,$F1434,0),"")</f>
        <v>4.6399999999999997</v>
      </c>
      <c r="C1436" s="114" t="str">
        <f ca="1">IF(A1436&lt;&gt;"",T(OFFSET(U,$F1434,0)),"")</f>
        <v>UM</v>
      </c>
    </row>
    <row r="1437" spans="1:8">
      <c r="A1437" s="114" t="str">
        <f ca="1">IF(OR(A1436="",OFFSET(Volume,$F1434,0)=""),"","VOL")</f>
        <v>VOL</v>
      </c>
      <c r="B1437" s="114">
        <f ca="1">IF(($A1437)="","",OFFSET(Volume,$F1434,0))</f>
        <v>12.68</v>
      </c>
      <c r="D1437" s="116" t="str">
        <f ca="1">IF(($C1437)="","",OFFSET(Time,$F1434,0))</f>
        <v/>
      </c>
    </row>
    <row r="1438" spans="1:8">
      <c r="A1438" s="114" t="str">
        <f ca="1">IF(AND(A1434&lt;&gt;"",OFFSET(dt,$F1434,0)&gt;1),"DIR","")</f>
        <v>DIR</v>
      </c>
      <c r="B1438" s="114" t="str">
        <f ca="1">IF(A1438="","",OFFSET(d,$F1434,0))</f>
        <v>INF</v>
      </c>
    </row>
    <row r="1439" spans="1:8">
      <c r="A1439" s="114" t="s">
        <v>36</v>
      </c>
    </row>
    <row r="1440" spans="1:8">
      <c r="A1440" s="114" t="str">
        <f t="shared" ref="A1440" ca="1" si="394">IF(H1440&gt;2,"PHN","")</f>
        <v>PHN</v>
      </c>
      <c r="B1440" s="114">
        <f ca="1">IF(H1440&lt;3,"",OFFSET(phase,$F1440,0))</f>
        <v>238</v>
      </c>
      <c r="E1440" s="114" t="s">
        <v>37</v>
      </c>
      <c r="F1440" s="114">
        <v>238</v>
      </c>
      <c r="H1440" s="114">
        <f ca="1">IF(ISTEXT(OFFSET(cmd,$F1440,0)),3,1+OFFSET(cmd,$F1440,0))</f>
        <v>3</v>
      </c>
    </row>
    <row r="1441" spans="1:8">
      <c r="A1441" s="114" t="str">
        <f t="shared" ref="A1441" ca="1" si="395">CHOOSE(H1440,"","SETUP ADR=","FUN")</f>
        <v>FUN</v>
      </c>
      <c r="B1441" s="114" t="str">
        <f ca="1">IF(H1440&gt;2,OFFSET(cmd,$F1440,0),"")</f>
        <v>RAT</v>
      </c>
    </row>
    <row r="1442" spans="1:8">
      <c r="A1442" s="114" t="str">
        <f ca="1">IF(OFFSET(T,$F1440,0)&lt;phasenum,"RAT","")</f>
        <v>RAT</v>
      </c>
      <c r="B1442" s="114">
        <f ca="1">IF(A1442&lt;&gt;"",OFFSET(Rate,$F1440,0),"")</f>
        <v>4.68</v>
      </c>
      <c r="C1442" s="114" t="str">
        <f ca="1">IF(A1442&lt;&gt;"",T(OFFSET(U,$F1440,0)),"")</f>
        <v>UM</v>
      </c>
    </row>
    <row r="1443" spans="1:8">
      <c r="A1443" s="114" t="str">
        <f ca="1">IF(OR(A1442="",OFFSET(Volume,$F1440,0)=""),"","VOL")</f>
        <v>VOL</v>
      </c>
      <c r="B1443" s="114">
        <f ca="1">IF(($A1443)="","",OFFSET(Volume,$F1440,0))</f>
        <v>12.790000000000001</v>
      </c>
      <c r="D1443" s="116" t="str">
        <f ca="1">IF(($C1443)="","",OFFSET(Time,$F1440,0))</f>
        <v/>
      </c>
    </row>
    <row r="1444" spans="1:8">
      <c r="A1444" s="114" t="str">
        <f ca="1">IF(AND(A1440&lt;&gt;"",OFFSET(dt,$F1440,0)&gt;1),"DIR","")</f>
        <v>DIR</v>
      </c>
      <c r="B1444" s="114" t="str">
        <f ca="1">IF(A1444="","",OFFSET(d,$F1440,0))</f>
        <v>INF</v>
      </c>
    </row>
    <row r="1445" spans="1:8">
      <c r="A1445" s="114" t="s">
        <v>36</v>
      </c>
    </row>
    <row r="1446" spans="1:8">
      <c r="A1446" s="114" t="str">
        <f t="shared" ref="A1446" ca="1" si="396">IF(H1446&gt;2,"PHN","")</f>
        <v>PHN</v>
      </c>
      <c r="B1446" s="114">
        <f ca="1">IF(H1446&lt;3,"",OFFSET(phase,$F1446,0))</f>
        <v>239</v>
      </c>
      <c r="E1446" s="114" t="s">
        <v>37</v>
      </c>
      <c r="F1446" s="114">
        <v>239</v>
      </c>
      <c r="H1446" s="114">
        <f ca="1">IF(ISTEXT(OFFSET(cmd,$F1446,0)),3,1+OFFSET(cmd,$F1446,0))</f>
        <v>3</v>
      </c>
    </row>
    <row r="1447" spans="1:8">
      <c r="A1447" s="114" t="str">
        <f t="shared" ref="A1447" ca="1" si="397">CHOOSE(H1446,"","SETUP ADR=","FUN")</f>
        <v>FUN</v>
      </c>
      <c r="B1447" s="114" t="str">
        <f ca="1">IF(H1446&gt;2,OFFSET(cmd,$F1446,0),"")</f>
        <v>RAT</v>
      </c>
    </row>
    <row r="1448" spans="1:8">
      <c r="A1448" s="114" t="str">
        <f ca="1">IF(OFFSET(T,$F1446,0)&lt;phasenum,"RAT","")</f>
        <v>RAT</v>
      </c>
      <c r="B1448" s="114">
        <f ca="1">IF(A1448&lt;&gt;"",OFFSET(Rate,$F1446,0),"")</f>
        <v>4.7300000000000004</v>
      </c>
      <c r="C1448" s="114" t="str">
        <f ca="1">IF(A1448&lt;&gt;"",T(OFFSET(U,$F1446,0)),"")</f>
        <v>UM</v>
      </c>
    </row>
    <row r="1449" spans="1:8">
      <c r="A1449" s="114" t="str">
        <f ca="1">IF(OR(A1448="",OFFSET(Volume,$F1446,0)=""),"","VOL")</f>
        <v>VOL</v>
      </c>
      <c r="B1449" s="114">
        <f ca="1">IF(($A1449)="","",OFFSET(Volume,$F1446,0))</f>
        <v>12.93</v>
      </c>
      <c r="D1449" s="116" t="str">
        <f ca="1">IF(($C1449)="","",OFFSET(Time,$F1446,0))</f>
        <v/>
      </c>
    </row>
    <row r="1450" spans="1:8">
      <c r="A1450" s="114" t="str">
        <f ca="1">IF(AND(A1446&lt;&gt;"",OFFSET(dt,$F1446,0)&gt;1),"DIR","")</f>
        <v>DIR</v>
      </c>
      <c r="B1450" s="114" t="str">
        <f ca="1">IF(A1450="","",OFFSET(d,$F1446,0))</f>
        <v>INF</v>
      </c>
    </row>
    <row r="1451" spans="1:8">
      <c r="A1451" s="114" t="s">
        <v>36</v>
      </c>
    </row>
    <row r="1452" spans="1:8">
      <c r="A1452" s="114" t="str">
        <f t="shared" ref="A1452" ca="1" si="398">IF(H1452&gt;2,"PHN","")</f>
        <v>PHN</v>
      </c>
      <c r="B1452" s="114">
        <f ca="1">IF(H1452&lt;3,"",OFFSET(phase,$F1452,0))</f>
        <v>240</v>
      </c>
      <c r="E1452" s="114" t="s">
        <v>37</v>
      </c>
      <c r="F1452" s="114">
        <v>240</v>
      </c>
      <c r="H1452" s="114">
        <f ca="1">IF(ISTEXT(OFFSET(cmd,$F1452,0)),3,1+OFFSET(cmd,$F1452,0))</f>
        <v>3</v>
      </c>
    </row>
    <row r="1453" spans="1:8">
      <c r="A1453" s="114" t="str">
        <f t="shared" ref="A1453" ca="1" si="399">CHOOSE(H1452,"","SETUP ADR=","FUN")</f>
        <v>FUN</v>
      </c>
      <c r="B1453" s="114" t="str">
        <f ca="1">IF(H1452&gt;2,OFFSET(cmd,$F1452,0),"")</f>
        <v>RAT</v>
      </c>
    </row>
    <row r="1454" spans="1:8">
      <c r="A1454" s="114" t="str">
        <f ca="1">IF(OFFSET(T,$F1452,0)&lt;phasenum,"RAT","")</f>
        <v>RAT</v>
      </c>
      <c r="B1454" s="114">
        <f ca="1">IF(A1454&lt;&gt;"",OFFSET(Rate,$F1452,0),"")</f>
        <v>4.79</v>
      </c>
      <c r="C1454" s="114" t="str">
        <f ca="1">IF(A1454&lt;&gt;"",T(OFFSET(U,$F1452,0)),"")</f>
        <v>UM</v>
      </c>
    </row>
    <row r="1455" spans="1:8">
      <c r="A1455" s="114" t="str">
        <f ca="1">IF(OR(A1454="",OFFSET(Volume,$F1452,0)=""),"","VOL")</f>
        <v>VOL</v>
      </c>
      <c r="B1455" s="114">
        <f ca="1">IF(($A1455)="","",OFFSET(Volume,$F1452,0))</f>
        <v>13.09</v>
      </c>
      <c r="D1455" s="116" t="str">
        <f ca="1">IF(($C1455)="","",OFFSET(Time,$F1452,0))</f>
        <v/>
      </c>
    </row>
    <row r="1456" spans="1:8">
      <c r="A1456" s="114" t="str">
        <f ca="1">IF(AND(A1452&lt;&gt;"",OFFSET(dt,$F1452,0)&gt;1),"DIR","")</f>
        <v>DIR</v>
      </c>
      <c r="B1456" s="114" t="str">
        <f ca="1">IF(A1456="","",OFFSET(d,$F1452,0))</f>
        <v>INF</v>
      </c>
    </row>
    <row r="1457" spans="1:8">
      <c r="A1457" s="114" t="s">
        <v>36</v>
      </c>
    </row>
    <row r="1458" spans="1:8">
      <c r="A1458" s="114" t="str">
        <f t="shared" ref="A1458" ca="1" si="400">IF(H1458&gt;2,"PHN","")</f>
        <v>PHN</v>
      </c>
      <c r="B1458" s="114">
        <f ca="1">IF(H1458&lt;3,"",OFFSET(phase,$F1458,0))</f>
        <v>241</v>
      </c>
      <c r="E1458" s="114" t="s">
        <v>37</v>
      </c>
      <c r="F1458" s="114">
        <v>241</v>
      </c>
      <c r="H1458" s="114">
        <f ca="1">IF(ISTEXT(OFFSET(cmd,$F1458,0)),3,1+OFFSET(cmd,$F1458,0))</f>
        <v>3</v>
      </c>
    </row>
    <row r="1459" spans="1:8">
      <c r="A1459" s="114" t="str">
        <f t="shared" ref="A1459" ca="1" si="401">CHOOSE(H1458,"","SETUP ADR=","FUN")</f>
        <v>FUN</v>
      </c>
      <c r="B1459" s="114" t="str">
        <f ca="1">IF(H1458&gt;2,OFFSET(cmd,$F1458,0),"")</f>
        <v>RAT</v>
      </c>
    </row>
    <row r="1460" spans="1:8">
      <c r="A1460" s="114" t="str">
        <f ca="1">IF(OFFSET(T,$F1458,0)&lt;phasenum,"RAT","")</f>
        <v>RAT</v>
      </c>
      <c r="B1460" s="114">
        <f ca="1">IF(A1460&lt;&gt;"",OFFSET(Rate,$F1458,0),"")</f>
        <v>4.83</v>
      </c>
      <c r="C1460" s="114" t="str">
        <f ca="1">IF(A1460&lt;&gt;"",T(OFFSET(U,$F1458,0)),"")</f>
        <v>UM</v>
      </c>
    </row>
    <row r="1461" spans="1:8">
      <c r="A1461" s="114" t="str">
        <f ca="1">IF(OR(A1460="",OFFSET(Volume,$F1458,0)=""),"","VOL")</f>
        <v>VOL</v>
      </c>
      <c r="B1461" s="114">
        <f ca="1">IF(($A1461)="","",OFFSET(Volume,$F1458,0))</f>
        <v>13.200000000000001</v>
      </c>
      <c r="D1461" s="116" t="str">
        <f ca="1">IF(($C1461)="","",OFFSET(Time,$F1458,0))</f>
        <v/>
      </c>
    </row>
    <row r="1462" spans="1:8">
      <c r="A1462" s="114" t="str">
        <f ca="1">IF(AND(A1458&lt;&gt;"",OFFSET(dt,$F1458,0)&gt;1),"DIR","")</f>
        <v>DIR</v>
      </c>
      <c r="B1462" s="114" t="str">
        <f ca="1">IF(A1462="","",OFFSET(d,$F1458,0))</f>
        <v>INF</v>
      </c>
    </row>
    <row r="1463" spans="1:8">
      <c r="A1463" s="114" t="s">
        <v>36</v>
      </c>
    </row>
    <row r="1464" spans="1:8">
      <c r="A1464" s="114" t="str">
        <f t="shared" ref="A1464" ca="1" si="402">IF(H1464&gt;2,"PHN","")</f>
        <v>PHN</v>
      </c>
      <c r="B1464" s="114">
        <f ca="1">IF(H1464&lt;3,"",OFFSET(phase,$F1464,0))</f>
        <v>242</v>
      </c>
      <c r="E1464" s="114" t="s">
        <v>37</v>
      </c>
      <c r="F1464" s="114">
        <v>242</v>
      </c>
      <c r="H1464" s="114">
        <f ca="1">IF(ISTEXT(OFFSET(cmd,$F1464,0)),3,1+OFFSET(cmd,$F1464,0))</f>
        <v>3</v>
      </c>
    </row>
    <row r="1465" spans="1:8">
      <c r="A1465" s="114" t="str">
        <f t="shared" ref="A1465" ca="1" si="403">CHOOSE(H1464,"","SETUP ADR=","FUN")</f>
        <v>FUN</v>
      </c>
      <c r="B1465" s="114" t="str">
        <f ca="1">IF(H1464&gt;2,OFFSET(cmd,$F1464,0),"")</f>
        <v>RAT</v>
      </c>
    </row>
    <row r="1466" spans="1:8">
      <c r="A1466" s="114" t="str">
        <f ca="1">IF(OFFSET(T,$F1464,0)&lt;phasenum,"RAT","")</f>
        <v>RAT</v>
      </c>
      <c r="B1466" s="114">
        <f ca="1">IF(A1466&lt;&gt;"",OFFSET(Rate,$F1464,0),"")</f>
        <v>4.88</v>
      </c>
      <c r="C1466" s="114" t="str">
        <f ca="1">IF(A1466&lt;&gt;"",T(OFFSET(U,$F1464,0)),"")</f>
        <v>UM</v>
      </c>
    </row>
    <row r="1467" spans="1:8">
      <c r="A1467" s="114" t="str">
        <f ca="1">IF(OR(A1466="",OFFSET(Volume,$F1464,0)=""),"","VOL")</f>
        <v>VOL</v>
      </c>
      <c r="B1467" s="114">
        <f ca="1">IF(($A1467)="","",OFFSET(Volume,$F1464,0))</f>
        <v>13.34</v>
      </c>
      <c r="D1467" s="116" t="str">
        <f ca="1">IF(($C1467)="","",OFFSET(Time,$F1464,0))</f>
        <v/>
      </c>
    </row>
    <row r="1468" spans="1:8">
      <c r="A1468" s="114" t="str">
        <f ca="1">IF(AND(A1464&lt;&gt;"",OFFSET(dt,$F1464,0)&gt;1),"DIR","")</f>
        <v>DIR</v>
      </c>
      <c r="B1468" s="114" t="str">
        <f ca="1">IF(A1468="","",OFFSET(d,$F1464,0))</f>
        <v>INF</v>
      </c>
    </row>
    <row r="1469" spans="1:8">
      <c r="A1469" s="114" t="s">
        <v>36</v>
      </c>
    </row>
    <row r="1470" spans="1:8">
      <c r="A1470" s="114" t="str">
        <f t="shared" ref="A1470" ca="1" si="404">IF(H1470&gt;2,"PHN","")</f>
        <v>PHN</v>
      </c>
      <c r="B1470" s="114">
        <f ca="1">IF(H1470&lt;3,"",OFFSET(phase,$F1470,0))</f>
        <v>243</v>
      </c>
      <c r="E1470" s="114" t="s">
        <v>37</v>
      </c>
      <c r="F1470" s="114">
        <v>243</v>
      </c>
      <c r="H1470" s="114">
        <f ca="1">IF(ISTEXT(OFFSET(cmd,$F1470,0)),3,1+OFFSET(cmd,$F1470,0))</f>
        <v>3</v>
      </c>
    </row>
    <row r="1471" spans="1:8">
      <c r="A1471" s="114" t="str">
        <f t="shared" ref="A1471" ca="1" si="405">CHOOSE(H1470,"","SETUP ADR=","FUN")</f>
        <v>FUN</v>
      </c>
      <c r="B1471" s="114" t="str">
        <f ca="1">IF(H1470&gt;2,OFFSET(cmd,$F1470,0),"")</f>
        <v>RAT</v>
      </c>
    </row>
    <row r="1472" spans="1:8">
      <c r="A1472" s="114" t="str">
        <f ca="1">IF(OFFSET(T,$F1470,0)&lt;phasenum,"RAT","")</f>
        <v>RAT</v>
      </c>
      <c r="B1472" s="114">
        <f ca="1">IF(A1472&lt;&gt;"",OFFSET(Rate,$F1470,0),"")</f>
        <v>4.9400000000000004</v>
      </c>
      <c r="C1472" s="114" t="str">
        <f ca="1">IF(A1472&lt;&gt;"",T(OFFSET(U,$F1470,0)),"")</f>
        <v>UM</v>
      </c>
    </row>
    <row r="1473" spans="1:8">
      <c r="A1473" s="114" t="str">
        <f ca="1">IF(OR(A1472="",OFFSET(Volume,$F1470,0)=""),"","VOL")</f>
        <v>VOL</v>
      </c>
      <c r="B1473" s="114">
        <f ca="1">IF(($A1473)="","",OFFSET(Volume,$F1470,0))</f>
        <v>13.5</v>
      </c>
      <c r="D1473" s="116" t="str">
        <f ca="1">IF(($C1473)="","",OFFSET(Time,$F1470,0))</f>
        <v/>
      </c>
    </row>
    <row r="1474" spans="1:8">
      <c r="A1474" s="114" t="str">
        <f ca="1">IF(AND(A1470&lt;&gt;"",OFFSET(dt,$F1470,0)&gt;1),"DIR","")</f>
        <v>DIR</v>
      </c>
      <c r="B1474" s="114" t="str">
        <f ca="1">IF(A1474="","",OFFSET(d,$F1470,0))</f>
        <v>INF</v>
      </c>
    </row>
    <row r="1475" spans="1:8">
      <c r="A1475" s="114" t="s">
        <v>36</v>
      </c>
    </row>
    <row r="1476" spans="1:8">
      <c r="A1476" s="114" t="str">
        <f t="shared" ref="A1476" ca="1" si="406">IF(H1476&gt;2,"PHN","")</f>
        <v>PHN</v>
      </c>
      <c r="B1476" s="114">
        <f ca="1">IF(H1476&lt;3,"",OFFSET(phase,$F1476,0))</f>
        <v>244</v>
      </c>
      <c r="E1476" s="114" t="s">
        <v>37</v>
      </c>
      <c r="F1476" s="114">
        <v>244</v>
      </c>
      <c r="H1476" s="114">
        <f ca="1">IF(ISTEXT(OFFSET(cmd,$F1476,0)),3,1+OFFSET(cmd,$F1476,0))</f>
        <v>3</v>
      </c>
    </row>
    <row r="1477" spans="1:8">
      <c r="A1477" s="114" t="str">
        <f t="shared" ref="A1477" ca="1" si="407">CHOOSE(H1476,"","SETUP ADR=","FUN")</f>
        <v>FUN</v>
      </c>
      <c r="B1477" s="114" t="str">
        <f ca="1">IF(H1476&gt;2,OFFSET(cmd,$F1476,0),"")</f>
        <v>RAT</v>
      </c>
    </row>
    <row r="1478" spans="1:8">
      <c r="A1478" s="114" t="str">
        <f ca="1">IF(OFFSET(T,$F1476,0)&lt;phasenum,"RAT","")</f>
        <v>RAT</v>
      </c>
      <c r="B1478" s="114">
        <f ca="1">IF(A1478&lt;&gt;"",OFFSET(Rate,$F1476,0),"")</f>
        <v>4.99</v>
      </c>
      <c r="C1478" s="114" t="str">
        <f ca="1">IF(A1478&lt;&gt;"",T(OFFSET(U,$F1476,0)),"")</f>
        <v>UM</v>
      </c>
    </row>
    <row r="1479" spans="1:8">
      <c r="A1479" s="114" t="str">
        <f ca="1">IF(OR(A1478="",OFFSET(Volume,$F1476,0)=""),"","VOL")</f>
        <v>VOL</v>
      </c>
      <c r="B1479" s="114">
        <f ca="1">IF(($A1479)="","",OFFSET(Volume,$F1476,0))</f>
        <v>13.64</v>
      </c>
      <c r="D1479" s="116" t="str">
        <f ca="1">IF(($C1479)="","",OFFSET(Time,$F1476,0))</f>
        <v/>
      </c>
    </row>
    <row r="1480" spans="1:8">
      <c r="A1480" s="114" t="str">
        <f ca="1">IF(AND(A1476&lt;&gt;"",OFFSET(dt,$F1476,0)&gt;1),"DIR","")</f>
        <v>DIR</v>
      </c>
      <c r="B1480" s="114" t="str">
        <f ca="1">IF(A1480="","",OFFSET(d,$F1476,0))</f>
        <v>INF</v>
      </c>
    </row>
    <row r="1481" spans="1:8">
      <c r="A1481" s="114" t="s">
        <v>36</v>
      </c>
    </row>
    <row r="1482" spans="1:8">
      <c r="A1482" s="114" t="str">
        <f t="shared" ref="A1482" ca="1" si="408">IF(H1482&gt;2,"PHN","")</f>
        <v>PHN</v>
      </c>
      <c r="B1482" s="114">
        <f ca="1">IF(H1482&lt;3,"",OFFSET(phase,$F1482,0))</f>
        <v>245</v>
      </c>
      <c r="E1482" s="114" t="s">
        <v>37</v>
      </c>
      <c r="F1482" s="114">
        <v>245</v>
      </c>
      <c r="H1482" s="114">
        <f ca="1">IF(ISTEXT(OFFSET(cmd,$F1482,0)),3,1+OFFSET(cmd,$F1482,0))</f>
        <v>3</v>
      </c>
    </row>
    <row r="1483" spans="1:8">
      <c r="A1483" s="114" t="str">
        <f t="shared" ref="A1483" ca="1" si="409">CHOOSE(H1482,"","SETUP ADR=","FUN")</f>
        <v>FUN</v>
      </c>
      <c r="B1483" s="114" t="str">
        <f ca="1">IF(H1482&gt;2,OFFSET(cmd,$F1482,0),"")</f>
        <v>RAT</v>
      </c>
    </row>
    <row r="1484" spans="1:8">
      <c r="A1484" s="114" t="str">
        <f ca="1">IF(OFFSET(T,$F1482,0)&lt;phasenum,"RAT","")</f>
        <v>RAT</v>
      </c>
      <c r="B1484" s="114">
        <f ca="1">IF(A1484&lt;&gt;"",OFFSET(Rate,$F1482,0),"")</f>
        <v>5.04</v>
      </c>
      <c r="C1484" s="114" t="str">
        <f ca="1">IF(A1484&lt;&gt;"",T(OFFSET(U,$F1482,0)),"")</f>
        <v>UM</v>
      </c>
    </row>
    <row r="1485" spans="1:8">
      <c r="A1485" s="114" t="str">
        <f ca="1">IF(OR(A1484="",OFFSET(Volume,$F1482,0)=""),"","VOL")</f>
        <v>VOL</v>
      </c>
      <c r="B1485" s="114">
        <f ca="1">IF(($A1485)="","",OFFSET(Volume,$F1482,0))</f>
        <v>13.780000000000001</v>
      </c>
      <c r="D1485" s="116" t="str">
        <f ca="1">IF(($C1485)="","",OFFSET(Time,$F1482,0))</f>
        <v/>
      </c>
    </row>
    <row r="1486" spans="1:8">
      <c r="A1486" s="114" t="str">
        <f ca="1">IF(AND(A1482&lt;&gt;"",OFFSET(dt,$F1482,0)&gt;1),"DIR","")</f>
        <v>DIR</v>
      </c>
      <c r="B1486" s="114" t="str">
        <f ca="1">IF(A1486="","",OFFSET(d,$F1482,0))</f>
        <v>INF</v>
      </c>
    </row>
    <row r="1487" spans="1:8">
      <c r="A1487" s="114" t="s">
        <v>36</v>
      </c>
    </row>
    <row r="1488" spans="1:8">
      <c r="A1488" s="114" t="str">
        <f t="shared" ref="A1488" ca="1" si="410">IF(H1488&gt;2,"PHN","")</f>
        <v>PHN</v>
      </c>
      <c r="B1488" s="114">
        <f ca="1">IF(H1488&lt;3,"",OFFSET(phase,$F1488,0))</f>
        <v>246</v>
      </c>
      <c r="E1488" s="114" t="s">
        <v>37</v>
      </c>
      <c r="F1488" s="114">
        <v>246</v>
      </c>
      <c r="H1488" s="114">
        <f ca="1">IF(ISTEXT(OFFSET(cmd,$F1488,0)),3,1+OFFSET(cmd,$F1488,0))</f>
        <v>3</v>
      </c>
    </row>
    <row r="1489" spans="1:8">
      <c r="A1489" s="114" t="str">
        <f t="shared" ref="A1489" ca="1" si="411">CHOOSE(H1488,"","SETUP ADR=","FUN")</f>
        <v>FUN</v>
      </c>
      <c r="B1489" s="114" t="str">
        <f ca="1">IF(H1488&gt;2,OFFSET(cmd,$F1488,0),"")</f>
        <v>RAT</v>
      </c>
    </row>
    <row r="1490" spans="1:8">
      <c r="A1490" s="114" t="str">
        <f ca="1">IF(OFFSET(T,$F1488,0)&lt;phasenum,"RAT","")</f>
        <v>RAT</v>
      </c>
      <c r="B1490" s="114">
        <f ca="1">IF(A1490&lt;&gt;"",OFFSET(Rate,$F1488,0),"")</f>
        <v>5.1000000000000005</v>
      </c>
      <c r="C1490" s="114" t="str">
        <f ca="1">IF(A1490&lt;&gt;"",T(OFFSET(U,$F1488,0)),"")</f>
        <v>UM</v>
      </c>
    </row>
    <row r="1491" spans="1:8">
      <c r="A1491" s="114" t="str">
        <f ca="1">IF(OR(A1490="",OFFSET(Volume,$F1488,0)=""),"","VOL")</f>
        <v>VOL</v>
      </c>
      <c r="B1491" s="114">
        <f ca="1">IF(($A1491)="","",OFFSET(Volume,$F1488,0))</f>
        <v>13.94</v>
      </c>
      <c r="D1491" s="116" t="str">
        <f ca="1">IF(($C1491)="","",OFFSET(Time,$F1488,0))</f>
        <v/>
      </c>
    </row>
    <row r="1492" spans="1:8">
      <c r="A1492" s="114" t="str">
        <f ca="1">IF(AND(A1488&lt;&gt;"",OFFSET(dt,$F1488,0)&gt;1),"DIR","")</f>
        <v>DIR</v>
      </c>
      <c r="B1492" s="114" t="str">
        <f ca="1">IF(A1492="","",OFFSET(d,$F1488,0))</f>
        <v>INF</v>
      </c>
    </row>
    <row r="1493" spans="1:8">
      <c r="A1493" s="114" t="s">
        <v>36</v>
      </c>
    </row>
    <row r="1494" spans="1:8">
      <c r="A1494" s="114" t="str">
        <f t="shared" ref="A1494" ca="1" si="412">IF(H1494&gt;2,"PHN","")</f>
        <v>PHN</v>
      </c>
      <c r="B1494" s="114">
        <f ca="1">IF(H1494&lt;3,"",OFFSET(phase,$F1494,0))</f>
        <v>247</v>
      </c>
      <c r="E1494" s="114" t="s">
        <v>37</v>
      </c>
      <c r="F1494" s="114">
        <v>247</v>
      </c>
      <c r="H1494" s="114">
        <f ca="1">IF(ISTEXT(OFFSET(cmd,$F1494,0)),3,1+OFFSET(cmd,$F1494,0))</f>
        <v>3</v>
      </c>
    </row>
    <row r="1495" spans="1:8">
      <c r="A1495" s="114" t="str">
        <f t="shared" ref="A1495" ca="1" si="413">CHOOSE(H1494,"","SETUP ADR=","FUN")</f>
        <v>FUN</v>
      </c>
      <c r="B1495" s="114" t="str">
        <f ca="1">IF(H1494&gt;2,OFFSET(cmd,$F1494,0),"")</f>
        <v>RAT</v>
      </c>
    </row>
    <row r="1496" spans="1:8">
      <c r="A1496" s="114" t="str">
        <f ca="1">IF(OFFSET(T,$F1494,0)&lt;phasenum,"RAT","")</f>
        <v>RAT</v>
      </c>
      <c r="B1496" s="114">
        <f ca="1">IF(A1496&lt;&gt;"",OFFSET(Rate,$F1494,0),"")</f>
        <v>5.15</v>
      </c>
      <c r="C1496" s="114" t="str">
        <f ca="1">IF(A1496&lt;&gt;"",T(OFFSET(U,$F1494,0)),"")</f>
        <v>UM</v>
      </c>
    </row>
    <row r="1497" spans="1:8">
      <c r="A1497" s="114" t="str">
        <f ca="1">IF(OR(A1496="",OFFSET(Volume,$F1494,0)=""),"","VOL")</f>
        <v>VOL</v>
      </c>
      <c r="B1497" s="114">
        <f ca="1">IF(($A1497)="","",OFFSET(Volume,$F1494,0))</f>
        <v>14.08</v>
      </c>
      <c r="D1497" s="116" t="str">
        <f ca="1">IF(($C1497)="","",OFFSET(Time,$F1494,0))</f>
        <v/>
      </c>
    </row>
    <row r="1498" spans="1:8">
      <c r="A1498" s="114" t="str">
        <f ca="1">IF(AND(A1494&lt;&gt;"",OFFSET(dt,$F1494,0)&gt;1),"DIR","")</f>
        <v>DIR</v>
      </c>
      <c r="B1498" s="114" t="str">
        <f ca="1">IF(A1498="","",OFFSET(d,$F1494,0))</f>
        <v>INF</v>
      </c>
    </row>
    <row r="1499" spans="1:8">
      <c r="A1499" s="114" t="s">
        <v>36</v>
      </c>
    </row>
    <row r="1500" spans="1:8">
      <c r="A1500" s="114" t="str">
        <f t="shared" ref="A1500" ca="1" si="414">IF(H1500&gt;2,"PHN","")</f>
        <v>PHN</v>
      </c>
      <c r="B1500" s="114">
        <f ca="1">IF(H1500&lt;3,"",OFFSET(phase,$F1500,0))</f>
        <v>248</v>
      </c>
      <c r="E1500" s="114" t="s">
        <v>37</v>
      </c>
      <c r="F1500" s="114">
        <v>248</v>
      </c>
      <c r="H1500" s="114">
        <f ca="1">IF(ISTEXT(OFFSET(cmd,$F1500,0)),3,1+OFFSET(cmd,$F1500,0))</f>
        <v>3</v>
      </c>
    </row>
    <row r="1501" spans="1:8">
      <c r="A1501" s="114" t="str">
        <f t="shared" ref="A1501" ca="1" si="415">CHOOSE(H1500,"","SETUP ADR=","FUN")</f>
        <v>FUN</v>
      </c>
      <c r="B1501" s="114" t="str">
        <f ca="1">IF(H1500&gt;2,OFFSET(cmd,$F1500,0),"")</f>
        <v>RAT</v>
      </c>
    </row>
    <row r="1502" spans="1:8">
      <c r="A1502" s="114" t="str">
        <f ca="1">IF(OFFSET(T,$F1500,0)&lt;phasenum,"RAT","")</f>
        <v>RAT</v>
      </c>
      <c r="B1502" s="114">
        <f ca="1">IF(A1502&lt;&gt;"",OFFSET(Rate,$F1500,0),"")</f>
        <v>5.21</v>
      </c>
      <c r="C1502" s="114" t="str">
        <f ca="1">IF(A1502&lt;&gt;"",T(OFFSET(U,$F1500,0)),"")</f>
        <v>UM</v>
      </c>
    </row>
    <row r="1503" spans="1:8">
      <c r="A1503" s="114" t="str">
        <f ca="1">IF(OR(A1502="",OFFSET(Volume,$F1500,0)=""),"","VOL")</f>
        <v>VOL</v>
      </c>
      <c r="B1503" s="114">
        <f ca="1">IF(($A1503)="","",OFFSET(Volume,$F1500,0))</f>
        <v>14.24</v>
      </c>
      <c r="D1503" s="116" t="str">
        <f ca="1">IF(($C1503)="","",OFFSET(Time,$F1500,0))</f>
        <v/>
      </c>
    </row>
    <row r="1504" spans="1:8">
      <c r="A1504" s="114" t="str">
        <f ca="1">IF(AND(A1500&lt;&gt;"",OFFSET(dt,$F1500,0)&gt;1),"DIR","")</f>
        <v>DIR</v>
      </c>
      <c r="B1504" s="114" t="str">
        <f ca="1">IF(A1504="","",OFFSET(d,$F1500,0))</f>
        <v>INF</v>
      </c>
    </row>
    <row r="1505" spans="1:8">
      <c r="A1505" s="114" t="s">
        <v>36</v>
      </c>
    </row>
    <row r="1506" spans="1:8">
      <c r="A1506" s="114" t="str">
        <f t="shared" ref="A1506" ca="1" si="416">IF(H1506&gt;2,"PHN","")</f>
        <v>PHN</v>
      </c>
      <c r="B1506" s="114">
        <f ca="1">IF(H1506&lt;3,"",OFFSET(phase,$F1506,0))</f>
        <v>249</v>
      </c>
      <c r="E1506" s="114" t="s">
        <v>37</v>
      </c>
      <c r="F1506" s="114">
        <v>249</v>
      </c>
      <c r="H1506" s="114">
        <f ca="1">IF(ISTEXT(OFFSET(cmd,$F1506,0)),3,1+OFFSET(cmd,$F1506,0))</f>
        <v>3</v>
      </c>
    </row>
    <row r="1507" spans="1:8">
      <c r="A1507" s="114" t="str">
        <f t="shared" ref="A1507" ca="1" si="417">CHOOSE(H1506,"","SETUP ADR=","FUN")</f>
        <v>FUN</v>
      </c>
      <c r="B1507" s="114" t="str">
        <f ca="1">IF(H1506&gt;2,OFFSET(cmd,$F1506,0),"")</f>
        <v>RAT</v>
      </c>
    </row>
    <row r="1508" spans="1:8">
      <c r="A1508" s="114" t="str">
        <f ca="1">IF(OFFSET(T,$F1506,0)&lt;phasenum,"RAT","")</f>
        <v>RAT</v>
      </c>
      <c r="B1508" s="114">
        <f ca="1">IF(A1508&lt;&gt;"",OFFSET(Rate,$F1506,0),"")</f>
        <v>5.26</v>
      </c>
      <c r="C1508" s="114" t="str">
        <f ca="1">IF(A1508&lt;&gt;"",T(OFFSET(U,$F1506,0)),"")</f>
        <v>UM</v>
      </c>
    </row>
    <row r="1509" spans="1:8">
      <c r="A1509" s="114" t="str">
        <f ca="1">IF(OR(A1508="",OFFSET(Volume,$F1506,0)=""),"","VOL")</f>
        <v>VOL</v>
      </c>
      <c r="B1509" s="114">
        <f ca="1">IF(($A1509)="","",OFFSET(Volume,$F1506,0))</f>
        <v>14.38</v>
      </c>
      <c r="D1509" s="116" t="str">
        <f ca="1">IF(($C1509)="","",OFFSET(Time,$F1506,0))</f>
        <v/>
      </c>
    </row>
    <row r="1510" spans="1:8">
      <c r="A1510" s="114" t="str">
        <f ca="1">IF(AND(A1506&lt;&gt;"",OFFSET(dt,$F1506,0)&gt;1),"DIR","")</f>
        <v>DIR</v>
      </c>
      <c r="B1510" s="114" t="str">
        <f ca="1">IF(A1510="","",OFFSET(d,$F1506,0))</f>
        <v>INF</v>
      </c>
    </row>
    <row r="1511" spans="1:8">
      <c r="A1511" s="114" t="s">
        <v>36</v>
      </c>
    </row>
    <row r="1512" spans="1:8">
      <c r="A1512" s="114" t="str">
        <f t="shared" ref="A1512" ca="1" si="418">IF(H1512&gt;2,"PHN","")</f>
        <v>PHN</v>
      </c>
      <c r="B1512" s="114">
        <f ca="1">IF(H1512&lt;3,"",OFFSET(phase,$F1512,0))</f>
        <v>250</v>
      </c>
      <c r="E1512" s="114" t="s">
        <v>37</v>
      </c>
      <c r="F1512" s="114">
        <v>250</v>
      </c>
      <c r="H1512" s="114">
        <f ca="1">IF(ISTEXT(OFFSET(cmd,$F1512,0)),3,1+OFFSET(cmd,$F1512,0))</f>
        <v>3</v>
      </c>
    </row>
    <row r="1513" spans="1:8">
      <c r="A1513" s="114" t="str">
        <f t="shared" ref="A1513" ca="1" si="419">CHOOSE(H1512,"","SETUP ADR=","FUN")</f>
        <v>FUN</v>
      </c>
      <c r="B1513" s="114" t="str">
        <f ca="1">IF(H1512&gt;2,OFFSET(cmd,$F1512,0),"")</f>
        <v>RAT</v>
      </c>
    </row>
    <row r="1514" spans="1:8">
      <c r="A1514" s="114" t="str">
        <f ca="1">IF(OFFSET(T,$F1512,0)&lt;phasenum,"RAT","")</f>
        <v>RAT</v>
      </c>
      <c r="B1514" s="114">
        <f ca="1">IF(A1514&lt;&gt;"",OFFSET(Rate,$F1512,0),"")</f>
        <v>5.32</v>
      </c>
      <c r="C1514" s="114" t="str">
        <f ca="1">IF(A1514&lt;&gt;"",T(OFFSET(U,$F1512,0)),"")</f>
        <v>UM</v>
      </c>
    </row>
    <row r="1515" spans="1:8">
      <c r="A1515" s="114" t="str">
        <f ca="1">IF(OR(A1514="",OFFSET(Volume,$F1512,0)=""),"","VOL")</f>
        <v>VOL</v>
      </c>
      <c r="B1515" s="114">
        <f ca="1">IF(($A1515)="","",OFFSET(Volume,$F1512,0))</f>
        <v>14.540000000000001</v>
      </c>
      <c r="D1515" s="116" t="str">
        <f ca="1">IF(($C1515)="","",OFFSET(Time,$F1512,0))</f>
        <v/>
      </c>
    </row>
    <row r="1516" spans="1:8">
      <c r="A1516" s="114" t="str">
        <f ca="1">IF(AND(A1512&lt;&gt;"",OFFSET(dt,$F1512,0)&gt;1),"DIR","")</f>
        <v>DIR</v>
      </c>
      <c r="B1516" s="114" t="str">
        <f ca="1">IF(A1516="","",OFFSET(d,$F1512,0))</f>
        <v>INF</v>
      </c>
    </row>
    <row r="1517" spans="1:8">
      <c r="A1517" s="114" t="s">
        <v>36</v>
      </c>
    </row>
    <row r="1518" spans="1:8">
      <c r="A1518" s="114" t="str">
        <f t="shared" ref="A1518" ca="1" si="420">IF(H1518&gt;2,"PHN","")</f>
        <v/>
      </c>
      <c r="B1518" s="114" t="str">
        <f ca="1">IF(H1518&lt;3,"",OFFSET(phase,$F1518,0))</f>
        <v/>
      </c>
      <c r="E1518" s="114" t="s">
        <v>37</v>
      </c>
      <c r="F1518" s="114">
        <v>251</v>
      </c>
      <c r="H1518" s="114">
        <f ca="1">IF(ISTEXT(OFFSET(cmd,$F1518,0)),3,1+OFFSET(cmd,$F1518,0))</f>
        <v>1</v>
      </c>
    </row>
    <row r="1519" spans="1:8">
      <c r="A1519" s="114" t="str">
        <f t="shared" ref="A1519" ca="1" si="421">CHOOSE(H1518,"","SETUP ADR=","FUN")</f>
        <v/>
      </c>
      <c r="B1519" s="114" t="str">
        <f ca="1">IF(H1518&gt;2,OFFSET(cmd,$F1518,0),"")</f>
        <v/>
      </c>
    </row>
    <row r="1520" spans="1:8">
      <c r="A1520" s="114" t="str">
        <f ca="1">IF(OFFSET(T,$F1518,0)&lt;phasenum,"RAT","")</f>
        <v/>
      </c>
      <c r="B1520" s="114" t="str">
        <f ca="1">IF(A1520&lt;&gt;"",OFFSET(Rate,$F1518,0),"")</f>
        <v/>
      </c>
      <c r="C1520" s="114" t="str">
        <f ca="1">IF(A1520&lt;&gt;"",T(OFFSET(U,$F1518,0)),"")</f>
        <v/>
      </c>
    </row>
    <row r="1521" spans="1:4">
      <c r="A1521" s="114" t="str">
        <f ca="1">IF(OR(A1520="",OFFSET(Volume,$F1518,0)=""),"","VOL")</f>
        <v/>
      </c>
      <c r="B1521" s="114" t="str">
        <f ca="1">IF(($A1521)="","",OFFSET(Volume,$F1518,0))</f>
        <v/>
      </c>
      <c r="D1521" s="116" t="str">
        <f ca="1">IF(($C1521)="","",OFFSET(Time,$F1518,0))</f>
        <v/>
      </c>
    </row>
    <row r="1522" spans="1:4">
      <c r="A1522" s="114" t="str">
        <f ca="1">IF(AND(A1518&lt;&gt;"",OFFSET(dt,$F1518,0)&gt;1),"DIR","")</f>
        <v/>
      </c>
      <c r="B1522" s="114" t="str">
        <f ca="1">IF(A1522="","",OFFSET(d,$F1518,0))</f>
        <v/>
      </c>
    </row>
    <row r="1523" spans="1:4">
      <c r="A1523" s="114" t="s">
        <v>36</v>
      </c>
    </row>
    <row r="1524" spans="1:4">
      <c r="A1524" s="114" t="s">
        <v>75</v>
      </c>
    </row>
    <row r="1527" spans="1:4">
      <c r="D1527" s="116"/>
    </row>
    <row r="1529" spans="1:4">
      <c r="A1529" s="117" t="str">
        <f>IF(r_in_60m!P34="Yes","EXIT","")</f>
        <v>EXIT</v>
      </c>
    </row>
    <row r="1533" spans="1:4">
      <c r="D1533" s="116"/>
    </row>
    <row r="1539" spans="4:4">
      <c r="D1539" s="116"/>
    </row>
    <row r="1545" spans="4:4">
      <c r="D1545" s="116"/>
    </row>
    <row r="1551" spans="4:4">
      <c r="D1551" s="116"/>
    </row>
    <row r="1557" spans="4:4">
      <c r="D1557" s="116"/>
    </row>
    <row r="1563" spans="4:4">
      <c r="D1563" s="116"/>
    </row>
    <row r="1569" spans="4:4">
      <c r="D1569" s="116"/>
    </row>
    <row r="1575" spans="4:4">
      <c r="D1575" s="116"/>
    </row>
    <row r="1581" spans="4:4">
      <c r="D1581" s="116"/>
    </row>
    <row r="1587" spans="4:4">
      <c r="D1587" s="116"/>
    </row>
    <row r="1593" spans="4:4">
      <c r="D1593" s="116"/>
    </row>
    <row r="1599" spans="4:4">
      <c r="D1599" s="116"/>
    </row>
    <row r="1605" spans="4:4">
      <c r="D1605" s="116"/>
    </row>
    <row r="1611" spans="4:4">
      <c r="D1611" s="116"/>
    </row>
    <row r="1617" spans="4:4">
      <c r="D1617" s="116"/>
    </row>
    <row r="1623" spans="4:4">
      <c r="D1623" s="116"/>
    </row>
    <row r="1629" spans="4:4">
      <c r="D1629" s="116"/>
    </row>
    <row r="1635" spans="4:4">
      <c r="D1635" s="116"/>
    </row>
    <row r="1641" spans="4:4">
      <c r="D1641" s="116"/>
    </row>
    <row r="1647" spans="4:4">
      <c r="D1647" s="116"/>
    </row>
    <row r="1653" spans="4:4">
      <c r="D1653" s="116"/>
    </row>
    <row r="1659" spans="4:4">
      <c r="D1659" s="116"/>
    </row>
    <row r="1665" spans="4:4">
      <c r="D1665" s="116"/>
    </row>
    <row r="1671" spans="4:4">
      <c r="D1671" s="116"/>
    </row>
    <row r="1677" spans="4:4">
      <c r="D1677" s="116"/>
    </row>
    <row r="1683" spans="4:4">
      <c r="D1683" s="116"/>
    </row>
    <row r="1689" spans="4:4">
      <c r="D1689" s="116"/>
    </row>
    <row r="1695" spans="4:4">
      <c r="D1695" s="116"/>
    </row>
    <row r="1701" spans="4:4">
      <c r="D1701" s="116"/>
    </row>
    <row r="1707" spans="4:4">
      <c r="D1707" s="116"/>
    </row>
    <row r="1713" spans="4:4">
      <c r="D1713" s="116"/>
    </row>
    <row r="1719" spans="4:4">
      <c r="D1719" s="116"/>
    </row>
    <row r="1725" spans="4:4">
      <c r="D1725" s="116"/>
    </row>
    <row r="1731" spans="4:4">
      <c r="D1731" s="116"/>
    </row>
    <row r="1737" spans="4:4">
      <c r="D1737" s="116"/>
    </row>
    <row r="1743" spans="4:4">
      <c r="D1743" s="116"/>
    </row>
    <row r="1749" spans="4:4">
      <c r="D1749" s="116"/>
    </row>
    <row r="1755" spans="4:4">
      <c r="D1755" s="116"/>
    </row>
    <row r="1761" spans="4:4">
      <c r="D1761" s="116"/>
    </row>
    <row r="1767" spans="4:4">
      <c r="D1767" s="116"/>
    </row>
    <row r="1773" spans="4:4">
      <c r="D1773" s="116"/>
    </row>
    <row r="1779" spans="4:4">
      <c r="D1779" s="116"/>
    </row>
    <row r="1785" spans="4:4">
      <c r="D1785" s="116"/>
    </row>
    <row r="1791" spans="4:4">
      <c r="D1791" s="116"/>
    </row>
    <row r="1797" spans="4:4">
      <c r="D1797" s="116"/>
    </row>
    <row r="1803" spans="4:4">
      <c r="D1803" s="116"/>
    </row>
    <row r="1809" spans="4:4">
      <c r="D1809" s="116"/>
    </row>
    <row r="1815" spans="4:4">
      <c r="D1815" s="116"/>
    </row>
    <row r="1821" spans="4:4">
      <c r="D1821" s="116"/>
    </row>
    <row r="1827" spans="4:4">
      <c r="D1827" s="116"/>
    </row>
    <row r="1833" spans="4:4">
      <c r="D1833" s="116"/>
    </row>
    <row r="1839" spans="4:4">
      <c r="D1839" s="116"/>
    </row>
    <row r="1845" spans="4:4">
      <c r="D1845" s="116"/>
    </row>
    <row r="1851" spans="4:4">
      <c r="D1851" s="116"/>
    </row>
    <row r="1857" spans="4:4">
      <c r="D1857" s="116"/>
    </row>
    <row r="1863" spans="4:4">
      <c r="D1863" s="116"/>
    </row>
    <row r="1869" spans="4:4">
      <c r="D1869" s="116"/>
    </row>
    <row r="1875" spans="4:4">
      <c r="D1875" s="116"/>
    </row>
    <row r="1881" spans="4:4">
      <c r="D1881" s="116"/>
    </row>
    <row r="1887" spans="4:4">
      <c r="D1887" s="116"/>
    </row>
    <row r="1893" spans="4:4">
      <c r="D1893" s="116"/>
    </row>
    <row r="1899" spans="4:4">
      <c r="D1899" s="116"/>
    </row>
    <row r="1905" spans="4:4">
      <c r="D1905" s="116"/>
    </row>
    <row r="1911" spans="4:4">
      <c r="D1911" s="116"/>
    </row>
    <row r="1917" spans="4:4">
      <c r="D1917" s="116"/>
    </row>
    <row r="1923" spans="4:4">
      <c r="D1923" s="116"/>
    </row>
    <row r="1929" spans="4:4">
      <c r="D1929" s="116"/>
    </row>
    <row r="1935" spans="4:4">
      <c r="D1935" s="116"/>
    </row>
    <row r="1941" spans="4:4">
      <c r="D1941" s="116"/>
    </row>
    <row r="1947" spans="4:4">
      <c r="D1947" s="116"/>
    </row>
    <row r="1953" spans="4:4">
      <c r="D1953" s="116"/>
    </row>
    <row r="1959" spans="4:4">
      <c r="D1959" s="116"/>
    </row>
    <row r="1965" spans="4:4">
      <c r="D1965" s="116"/>
    </row>
    <row r="1971" spans="4:4">
      <c r="D1971" s="116"/>
    </row>
    <row r="1977" spans="4:4">
      <c r="D1977" s="116"/>
    </row>
    <row r="1983" spans="4:4">
      <c r="D1983" s="116"/>
    </row>
    <row r="1989" spans="4:4">
      <c r="D1989" s="116"/>
    </row>
    <row r="1995" spans="4:4">
      <c r="D1995" s="116"/>
    </row>
    <row r="2001" spans="4:4">
      <c r="D2001" s="116"/>
    </row>
    <row r="2007" spans="4:4">
      <c r="D2007" s="116"/>
    </row>
    <row r="2013" spans="4:4">
      <c r="D2013" s="116"/>
    </row>
    <row r="2019" spans="4:4">
      <c r="D2019" s="116"/>
    </row>
    <row r="2025" spans="4:4">
      <c r="D2025" s="116"/>
    </row>
    <row r="2031" spans="4:4">
      <c r="D2031" s="116"/>
    </row>
    <row r="2037" spans="4:4">
      <c r="D2037" s="116"/>
    </row>
    <row r="2043" spans="4:4">
      <c r="D2043" s="116"/>
    </row>
    <row r="2049" spans="4:4">
      <c r="D2049" s="116"/>
    </row>
    <row r="2055" spans="4:4">
      <c r="D2055" s="116"/>
    </row>
    <row r="2061" spans="4:4">
      <c r="D2061" s="116"/>
    </row>
    <row r="2067" spans="4:4">
      <c r="D2067" s="116"/>
    </row>
    <row r="2073" spans="4:4">
      <c r="D2073" s="116"/>
    </row>
    <row r="2079" spans="4:4">
      <c r="D2079" s="116"/>
    </row>
    <row r="2085" spans="4:4">
      <c r="D2085" s="116"/>
    </row>
    <row r="2091" spans="4:4">
      <c r="D2091" s="116"/>
    </row>
    <row r="2097" spans="4:4">
      <c r="D2097" s="116"/>
    </row>
    <row r="2103" spans="4:4">
      <c r="D2103" s="116"/>
    </row>
    <row r="2109" spans="4:4">
      <c r="D2109" s="116"/>
    </row>
    <row r="2115" spans="4:4">
      <c r="D2115" s="116"/>
    </row>
    <row r="2121" spans="4:4">
      <c r="D2121" s="116"/>
    </row>
    <row r="2127" spans="4:4">
      <c r="D2127" s="116"/>
    </row>
    <row r="2133" spans="4:4">
      <c r="D2133" s="116"/>
    </row>
    <row r="2139" spans="4:4">
      <c r="D2139" s="116"/>
    </row>
    <row r="2145" spans="4:4">
      <c r="D2145" s="116"/>
    </row>
    <row r="2151" spans="4:4">
      <c r="D2151" s="116"/>
    </row>
    <row r="2157" spans="4:4">
      <c r="D2157" s="116"/>
    </row>
    <row r="2163" spans="4:4">
      <c r="D2163" s="116"/>
    </row>
    <row r="2169" spans="4:4">
      <c r="D2169" s="116"/>
    </row>
    <row r="2175" spans="4:4">
      <c r="D2175" s="116"/>
    </row>
    <row r="2181" spans="4:4">
      <c r="D2181" s="116"/>
    </row>
    <row r="2187" spans="4:4">
      <c r="D2187" s="116"/>
    </row>
    <row r="2193" spans="4:4">
      <c r="D2193" s="116"/>
    </row>
    <row r="2199" spans="4:4">
      <c r="D2199" s="116"/>
    </row>
    <row r="2205" spans="4:4">
      <c r="D2205" s="116"/>
    </row>
    <row r="2211" spans="4:4">
      <c r="D2211" s="116"/>
    </row>
    <row r="2217" spans="4:4">
      <c r="D2217" s="116"/>
    </row>
    <row r="2223" spans="4:4">
      <c r="D2223" s="116"/>
    </row>
    <row r="2229" spans="4:4">
      <c r="D2229" s="116"/>
    </row>
    <row r="2235" spans="4:4">
      <c r="D2235" s="116"/>
    </row>
    <row r="2241" spans="4:4">
      <c r="D2241" s="116"/>
    </row>
    <row r="2247" spans="4:4">
      <c r="D2247" s="116"/>
    </row>
    <row r="2253" spans="4:4">
      <c r="D2253" s="116"/>
    </row>
    <row r="2259" spans="4:4">
      <c r="D2259" s="116"/>
    </row>
    <row r="2265" spans="4:4">
      <c r="D2265" s="116"/>
    </row>
    <row r="2271" spans="4:4">
      <c r="D2271" s="116"/>
    </row>
    <row r="2277" spans="4:4">
      <c r="D2277" s="116"/>
    </row>
    <row r="2283" spans="4:4">
      <c r="D2283" s="116"/>
    </row>
    <row r="2289" spans="4:4">
      <c r="D2289" s="116"/>
    </row>
    <row r="2295" spans="4:4">
      <c r="D2295" s="116"/>
    </row>
    <row r="2301" spans="4:4">
      <c r="D2301" s="116"/>
    </row>
    <row r="2307" spans="4:4">
      <c r="D2307" s="116"/>
    </row>
    <row r="2313" spans="4:4">
      <c r="D2313" s="116"/>
    </row>
    <row r="2319" spans="4:4">
      <c r="D2319" s="116"/>
    </row>
    <row r="2325" spans="4:4">
      <c r="D2325" s="116"/>
    </row>
    <row r="2331" spans="4:4">
      <c r="D2331" s="116"/>
    </row>
    <row r="2337" spans="4:4">
      <c r="D2337" s="116"/>
    </row>
    <row r="2343" spans="4:4">
      <c r="D2343" s="116"/>
    </row>
    <row r="2349" spans="4:4">
      <c r="D2349" s="116"/>
    </row>
    <row r="2355" spans="4:4">
      <c r="D2355" s="116"/>
    </row>
    <row r="2361" spans="4:4">
      <c r="D2361" s="116"/>
    </row>
    <row r="2367" spans="4:4">
      <c r="D2367" s="116"/>
    </row>
    <row r="2373" spans="4:4">
      <c r="D2373" s="116"/>
    </row>
    <row r="2379" spans="4:4">
      <c r="D2379" s="116"/>
    </row>
    <row r="2385" spans="4:4">
      <c r="D2385" s="116"/>
    </row>
    <row r="2391" spans="4:4">
      <c r="D2391" s="116"/>
    </row>
    <row r="2397" spans="4:4">
      <c r="D2397" s="116"/>
    </row>
    <row r="2403" spans="4:4">
      <c r="D2403" s="116"/>
    </row>
    <row r="2409" spans="4:4">
      <c r="D2409" s="116"/>
    </row>
    <row r="2415" spans="4:4">
      <c r="D2415" s="116"/>
    </row>
    <row r="2421" spans="4:4">
      <c r="D2421" s="116"/>
    </row>
    <row r="2427" spans="4:4">
      <c r="D2427" s="116"/>
    </row>
    <row r="2433" spans="4:4">
      <c r="D2433" s="116"/>
    </row>
    <row r="2439" spans="4:4">
      <c r="D2439" s="116"/>
    </row>
    <row r="2445" spans="4:4">
      <c r="D2445" s="116"/>
    </row>
    <row r="2451" spans="4:4">
      <c r="D2451" s="116"/>
    </row>
    <row r="2457" spans="4:4">
      <c r="D2457" s="116"/>
    </row>
    <row r="2463" spans="4:4">
      <c r="D2463" s="116"/>
    </row>
    <row r="2469" spans="4:4">
      <c r="D2469" s="116"/>
    </row>
    <row r="2475" spans="4:4">
      <c r="D2475" s="116"/>
    </row>
    <row r="2481" spans="4:4">
      <c r="D2481" s="116"/>
    </row>
    <row r="2487" spans="4:4">
      <c r="D2487" s="116"/>
    </row>
    <row r="2493" spans="4:4">
      <c r="D2493" s="116"/>
    </row>
    <row r="2499" spans="4:4">
      <c r="D2499" s="116"/>
    </row>
    <row r="2505" spans="4:4">
      <c r="D2505" s="116"/>
    </row>
    <row r="2511" spans="4:4">
      <c r="D2511" s="116"/>
    </row>
    <row r="2517" spans="4:4">
      <c r="D2517" s="116"/>
    </row>
    <row r="2523" spans="4:4">
      <c r="D2523" s="116"/>
    </row>
    <row r="2529" spans="4:4">
      <c r="D2529" s="116"/>
    </row>
    <row r="2535" spans="4:4">
      <c r="D2535" s="116"/>
    </row>
    <row r="2541" spans="4:4">
      <c r="D2541" s="116"/>
    </row>
    <row r="2547" spans="4:4">
      <c r="D2547" s="116"/>
    </row>
    <row r="2553" spans="4:4">
      <c r="D2553" s="116"/>
    </row>
    <row r="2559" spans="4:4">
      <c r="D2559" s="116"/>
    </row>
    <row r="2565" spans="4:4">
      <c r="D2565" s="116"/>
    </row>
    <row r="2571" spans="4:4">
      <c r="D2571" s="116"/>
    </row>
    <row r="2577" spans="4:4">
      <c r="D2577" s="116"/>
    </row>
    <row r="2583" spans="4:4">
      <c r="D2583" s="116"/>
    </row>
    <row r="2589" spans="4:4">
      <c r="D2589" s="116"/>
    </row>
    <row r="2595" spans="4:4">
      <c r="D2595" s="116"/>
    </row>
    <row r="2601" spans="4:4">
      <c r="D2601" s="116"/>
    </row>
    <row r="2607" spans="4:4">
      <c r="D2607" s="116"/>
    </row>
    <row r="2613" spans="4:4">
      <c r="D2613" s="116"/>
    </row>
    <row r="2619" spans="4:4">
      <c r="D2619" s="116"/>
    </row>
    <row r="2625" spans="4:4">
      <c r="D2625" s="116"/>
    </row>
    <row r="2631" spans="4:4">
      <c r="D2631" s="116"/>
    </row>
    <row r="2637" spans="4:4">
      <c r="D2637" s="116"/>
    </row>
    <row r="2643" spans="4:4">
      <c r="D2643" s="116"/>
    </row>
    <row r="2649" spans="4:4">
      <c r="D2649" s="116"/>
    </row>
    <row r="2655" spans="4:4">
      <c r="D2655" s="116"/>
    </row>
    <row r="2661" spans="4:4">
      <c r="D2661" s="116"/>
    </row>
    <row r="2667" spans="4:4">
      <c r="D2667" s="116"/>
    </row>
    <row r="2673" spans="4:4">
      <c r="D2673" s="116"/>
    </row>
    <row r="2679" spans="4:4">
      <c r="D2679" s="116"/>
    </row>
    <row r="2685" spans="4:4">
      <c r="D2685" s="116"/>
    </row>
    <row r="2691" spans="4:4">
      <c r="D2691" s="116"/>
    </row>
    <row r="2697" spans="4:4">
      <c r="D2697" s="116"/>
    </row>
    <row r="2703" spans="4:4">
      <c r="D2703" s="116"/>
    </row>
    <row r="2709" spans="4:4">
      <c r="D2709" s="116"/>
    </row>
    <row r="2715" spans="4:4">
      <c r="D2715" s="116"/>
    </row>
    <row r="2721" spans="4:4">
      <c r="D2721" s="116"/>
    </row>
    <row r="2727" spans="4:4">
      <c r="D2727" s="116"/>
    </row>
    <row r="2733" spans="4:4">
      <c r="D2733" s="116"/>
    </row>
    <row r="2739" spans="4:4">
      <c r="D2739" s="116"/>
    </row>
    <row r="2745" spans="4:4">
      <c r="D2745" s="116"/>
    </row>
    <row r="2751" spans="4:4">
      <c r="D2751" s="116"/>
    </row>
    <row r="2757" spans="4:4">
      <c r="D2757" s="116"/>
    </row>
    <row r="2763" spans="4:4">
      <c r="D2763" s="116"/>
    </row>
    <row r="2769" spans="4:4">
      <c r="D2769" s="116"/>
    </row>
    <row r="2775" spans="4:4">
      <c r="D2775" s="116"/>
    </row>
    <row r="2781" spans="4:4">
      <c r="D2781" s="116"/>
    </row>
    <row r="2787" spans="4:4">
      <c r="D2787" s="116"/>
    </row>
    <row r="2793" spans="4:4">
      <c r="D2793" s="116"/>
    </row>
    <row r="2799" spans="4:4">
      <c r="D2799" s="116"/>
    </row>
    <row r="2805" spans="4:4">
      <c r="D2805" s="116"/>
    </row>
    <row r="2811" spans="4:4">
      <c r="D2811" s="116"/>
    </row>
    <row r="2817" spans="4:4">
      <c r="D2817" s="116"/>
    </row>
    <row r="2823" spans="4:4">
      <c r="D2823" s="116"/>
    </row>
    <row r="2829" spans="4:4">
      <c r="D2829" s="116"/>
    </row>
    <row r="2835" spans="4:4">
      <c r="D2835" s="116"/>
    </row>
    <row r="2841" spans="4:4">
      <c r="D2841" s="116"/>
    </row>
    <row r="2847" spans="4:4">
      <c r="D2847" s="116"/>
    </row>
    <row r="2853" spans="4:4">
      <c r="D2853" s="116"/>
    </row>
    <row r="2859" spans="4:4">
      <c r="D2859" s="116"/>
    </row>
    <row r="2865" spans="4:4">
      <c r="D2865" s="116"/>
    </row>
    <row r="2871" spans="4:4">
      <c r="D2871" s="116"/>
    </row>
    <row r="2877" spans="4:4">
      <c r="D2877" s="116"/>
    </row>
    <row r="2883" spans="4:4">
      <c r="D2883" s="116"/>
    </row>
    <row r="2889" spans="4:4">
      <c r="D2889" s="116"/>
    </row>
    <row r="2895" spans="4:4">
      <c r="D2895" s="116"/>
    </row>
    <row r="2901" spans="4:4">
      <c r="D2901" s="116"/>
    </row>
    <row r="2907" spans="4:4">
      <c r="D2907" s="116"/>
    </row>
    <row r="2913" spans="4:4">
      <c r="D2913" s="116"/>
    </row>
    <row r="2919" spans="4:4">
      <c r="D2919" s="116"/>
    </row>
    <row r="2925" spans="4:4">
      <c r="D2925" s="116"/>
    </row>
    <row r="2931" spans="4:4">
      <c r="D2931" s="116"/>
    </row>
    <row r="2937" spans="4:4">
      <c r="D2937" s="116"/>
    </row>
    <row r="2943" spans="4:4">
      <c r="D2943" s="116"/>
    </row>
    <row r="2949" spans="4:4">
      <c r="D2949" s="116"/>
    </row>
    <row r="2955" spans="4:4">
      <c r="D2955" s="116"/>
    </row>
    <row r="2961" spans="4:4">
      <c r="D2961" s="116"/>
    </row>
    <row r="2967" spans="4:4">
      <c r="D2967" s="116"/>
    </row>
    <row r="2973" spans="4:4">
      <c r="D2973" s="116"/>
    </row>
    <row r="2979" spans="4:4">
      <c r="D2979" s="116"/>
    </row>
    <row r="2985" spans="4:4">
      <c r="D2985" s="116"/>
    </row>
    <row r="2991" spans="4:4">
      <c r="D2991" s="116"/>
    </row>
    <row r="2997" spans="4:4">
      <c r="D2997" s="116"/>
    </row>
    <row r="3003" spans="4:4">
      <c r="D3003" s="116"/>
    </row>
    <row r="3009" spans="4:4">
      <c r="D3009" s="116"/>
    </row>
    <row r="3015" spans="4:4">
      <c r="D3015" s="116"/>
    </row>
    <row r="3021" spans="4:4">
      <c r="D3021" s="116"/>
    </row>
    <row r="3027" spans="4:4">
      <c r="D3027" s="116"/>
    </row>
    <row r="3033" spans="4:4">
      <c r="D3033" s="116"/>
    </row>
    <row r="3039" spans="4:4">
      <c r="D3039" s="116"/>
    </row>
    <row r="3045" spans="4:4">
      <c r="D3045" s="116"/>
    </row>
    <row r="3051" spans="4:4">
      <c r="D3051" s="116"/>
    </row>
    <row r="3057" spans="4:4">
      <c r="D3057" s="116"/>
    </row>
    <row r="3063" spans="4:4">
      <c r="D3063" s="116"/>
    </row>
    <row r="3069" spans="4:4">
      <c r="D3069" s="116"/>
    </row>
    <row r="3075" spans="4:4">
      <c r="D3075" s="116"/>
    </row>
    <row r="3081" spans="4:4">
      <c r="D3081" s="116"/>
    </row>
    <row r="3087" spans="4:4">
      <c r="D3087" s="116"/>
    </row>
    <row r="3093" spans="4:4">
      <c r="D3093" s="116"/>
    </row>
    <row r="3099" spans="4:4">
      <c r="D3099" s="116"/>
    </row>
    <row r="3105" spans="4:4">
      <c r="D3105" s="116"/>
    </row>
    <row r="3111" spans="4:4">
      <c r="D3111" s="116"/>
    </row>
    <row r="3117" spans="4:4">
      <c r="D3117" s="116"/>
    </row>
    <row r="3123" spans="4:4">
      <c r="D3123" s="116"/>
    </row>
    <row r="3129" spans="4:4">
      <c r="D3129" s="116"/>
    </row>
    <row r="3135" spans="4:4">
      <c r="D3135" s="116"/>
    </row>
    <row r="3141" spans="4:4">
      <c r="D3141" s="116"/>
    </row>
    <row r="3147" spans="4:4">
      <c r="D3147" s="116"/>
    </row>
    <row r="3153" spans="4:4">
      <c r="D3153" s="116"/>
    </row>
    <row r="3159" spans="4:4">
      <c r="D3159" s="116"/>
    </row>
    <row r="3165" spans="4:4">
      <c r="D3165" s="116"/>
    </row>
    <row r="3171" spans="4:4">
      <c r="D3171" s="116"/>
    </row>
    <row r="3177" spans="4:4">
      <c r="D3177" s="116"/>
    </row>
    <row r="3183" spans="4:4">
      <c r="D3183" s="116"/>
    </row>
    <row r="3189" spans="4:4">
      <c r="D3189" s="116"/>
    </row>
    <row r="3195" spans="4:4">
      <c r="D3195" s="116"/>
    </row>
    <row r="3201" spans="4:4">
      <c r="D3201" s="116"/>
    </row>
    <row r="3207" spans="4:4">
      <c r="D3207" s="116"/>
    </row>
    <row r="3213" spans="4:4">
      <c r="D3213" s="116"/>
    </row>
    <row r="3219" spans="4:4">
      <c r="D3219" s="116"/>
    </row>
    <row r="3225" spans="4:4">
      <c r="D3225" s="116"/>
    </row>
    <row r="3231" spans="4:4">
      <c r="D3231" s="116"/>
    </row>
    <row r="3237" spans="4:4">
      <c r="D3237" s="116"/>
    </row>
    <row r="3243" spans="4:4">
      <c r="D3243" s="116"/>
    </row>
    <row r="3249" spans="4:4">
      <c r="D3249" s="116"/>
    </row>
    <row r="3255" spans="4:4">
      <c r="D3255" s="116"/>
    </row>
    <row r="3261" spans="4:4">
      <c r="D3261" s="116"/>
    </row>
    <row r="3267" spans="4:4">
      <c r="D3267" s="116"/>
    </row>
    <row r="3273" spans="4:4">
      <c r="D3273" s="116"/>
    </row>
    <row r="3279" spans="4:4">
      <c r="D3279" s="116"/>
    </row>
    <row r="3285" spans="4:4">
      <c r="D3285" s="116"/>
    </row>
    <row r="3291" spans="4:4">
      <c r="D3291" s="116"/>
    </row>
    <row r="3297" spans="4:4">
      <c r="D3297" s="116"/>
    </row>
    <row r="3303" spans="4:4">
      <c r="D3303" s="116"/>
    </row>
    <row r="3309" spans="4:4">
      <c r="D3309" s="116"/>
    </row>
    <row r="3315" spans="4:4">
      <c r="D3315" s="116"/>
    </row>
    <row r="3321" spans="4:4">
      <c r="D3321" s="116"/>
    </row>
    <row r="3327" spans="4:4">
      <c r="D3327" s="116"/>
    </row>
    <row r="3333" spans="4:4">
      <c r="D3333" s="116"/>
    </row>
    <row r="3339" spans="4:4">
      <c r="D3339" s="116"/>
    </row>
    <row r="3345" spans="4:4">
      <c r="D3345" s="116"/>
    </row>
    <row r="3351" spans="4:4">
      <c r="D3351" s="116"/>
    </row>
    <row r="3357" spans="4:4">
      <c r="D3357" s="116"/>
    </row>
    <row r="3363" spans="4:4">
      <c r="D3363" s="116"/>
    </row>
    <row r="3369" spans="4:4">
      <c r="D3369" s="116"/>
    </row>
    <row r="3375" spans="4:4">
      <c r="D3375" s="116"/>
    </row>
    <row r="3381" spans="4:4">
      <c r="D3381" s="116"/>
    </row>
    <row r="3387" spans="4:4">
      <c r="D3387" s="116"/>
    </row>
    <row r="3393" spans="4:4">
      <c r="D3393" s="116"/>
    </row>
    <row r="3399" spans="4:4">
      <c r="D3399" s="116"/>
    </row>
    <row r="3405" spans="4:4">
      <c r="D3405" s="116"/>
    </row>
    <row r="3411" spans="4:4">
      <c r="D3411" s="116"/>
    </row>
    <row r="3417" spans="4:4">
      <c r="D3417" s="116"/>
    </row>
    <row r="3423" spans="4:4">
      <c r="D3423" s="116"/>
    </row>
    <row r="3429" spans="4:4">
      <c r="D3429" s="116"/>
    </row>
    <row r="3435" spans="4:4">
      <c r="D3435" s="116"/>
    </row>
    <row r="3441" spans="4:4">
      <c r="D3441" s="116"/>
    </row>
    <row r="3447" spans="4:4">
      <c r="D3447" s="116"/>
    </row>
    <row r="3453" spans="4:4">
      <c r="D3453" s="116"/>
    </row>
    <row r="3459" spans="4:4">
      <c r="D3459" s="116"/>
    </row>
    <row r="3465" spans="4:4">
      <c r="D3465" s="116"/>
    </row>
    <row r="3471" spans="4:4">
      <c r="D3471" s="116"/>
    </row>
    <row r="3477" spans="4:4">
      <c r="D3477" s="116"/>
    </row>
    <row r="3483" spans="4:4">
      <c r="D3483" s="116"/>
    </row>
    <row r="3489" spans="4:4">
      <c r="D3489" s="116"/>
    </row>
    <row r="3495" spans="4:4">
      <c r="D3495" s="116"/>
    </row>
    <row r="3501" spans="4:4">
      <c r="D3501" s="116"/>
    </row>
    <row r="3507" spans="4:4">
      <c r="D3507" s="116"/>
    </row>
    <row r="3513" spans="4:4">
      <c r="D3513" s="116"/>
    </row>
    <row r="3519" spans="4:4">
      <c r="D3519" s="116"/>
    </row>
    <row r="3525" spans="4:4">
      <c r="D3525" s="116"/>
    </row>
    <row r="3531" spans="4:4">
      <c r="D3531" s="116"/>
    </row>
    <row r="3537" spans="4:4">
      <c r="D3537" s="116"/>
    </row>
    <row r="3543" spans="4:4">
      <c r="D3543" s="116"/>
    </row>
    <row r="3549" spans="4:4">
      <c r="D3549" s="116"/>
    </row>
    <row r="3555" spans="4:4">
      <c r="D3555" s="116"/>
    </row>
    <row r="3561" spans="4:4">
      <c r="D3561" s="116"/>
    </row>
    <row r="3567" spans="4:4">
      <c r="D3567" s="116"/>
    </row>
    <row r="3573" spans="4:4">
      <c r="D3573" s="116"/>
    </row>
    <row r="3579" spans="4:4">
      <c r="D3579" s="116"/>
    </row>
    <row r="3585" spans="4:4">
      <c r="D3585" s="116"/>
    </row>
    <row r="3591" spans="4:4">
      <c r="D3591" s="116"/>
    </row>
    <row r="3597" spans="4:4">
      <c r="D3597" s="116"/>
    </row>
    <row r="3603" spans="4:4">
      <c r="D3603" s="116"/>
    </row>
    <row r="3609" spans="4:4">
      <c r="D3609" s="116"/>
    </row>
    <row r="3615" spans="4:4">
      <c r="D3615" s="116"/>
    </row>
    <row r="3621" spans="4:4">
      <c r="D3621" s="116"/>
    </row>
    <row r="3627" spans="4:4">
      <c r="D3627" s="116"/>
    </row>
    <row r="3633" spans="4:4">
      <c r="D3633" s="116"/>
    </row>
    <row r="3639" spans="4:4">
      <c r="D3639" s="116"/>
    </row>
    <row r="3645" spans="4:4">
      <c r="D3645" s="116"/>
    </row>
  </sheetData>
  <sheetProtection insertColumns="0" insertRows="0" deleteColumns="0" deleteRows="0"/>
  <phoneticPr fontId="3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54</vt:i4>
      </vt:variant>
    </vt:vector>
  </HeadingPairs>
  <TitlesOfParts>
    <vt:vector size="56" baseType="lpstr">
      <vt:lpstr>r_in_60m</vt:lpstr>
      <vt:lpstr>I_25m_3M</vt:lpstr>
      <vt:lpstr>Air_Tite</vt:lpstr>
      <vt:lpstr>Becton_Dickinson</vt:lpstr>
      <vt:lpstr>Cadence</vt:lpstr>
      <vt:lpstr>cmd</vt:lpstr>
      <vt:lpstr>Commands</vt:lpstr>
      <vt:lpstr>corner</vt:lpstr>
      <vt:lpstr>count1_99</vt:lpstr>
      <vt:lpstr>d</vt:lpstr>
      <vt:lpstr>dcmd</vt:lpstr>
      <vt:lpstr>diameters</vt:lpstr>
      <vt:lpstr>dir</vt:lpstr>
      <vt:lpstr>Direction</vt:lpstr>
      <vt:lpstr>dmax</vt:lpstr>
      <vt:lpstr>dmin</vt:lpstr>
      <vt:lpstr>drcmd</vt:lpstr>
      <vt:lpstr>dt</vt:lpstr>
      <vt:lpstr>dtype</vt:lpstr>
      <vt:lpstr>Functions</vt:lpstr>
      <vt:lpstr>Hamilton_Microliter</vt:lpstr>
      <vt:lpstr>HSW_Norm_Ject</vt:lpstr>
      <vt:lpstr>j</vt:lpstr>
      <vt:lpstr>logic</vt:lpstr>
      <vt:lpstr>Max_Phase</vt:lpstr>
      <vt:lpstr>Mono_Ject</vt:lpstr>
      <vt:lpstr>nodata</vt:lpstr>
      <vt:lpstr>notused</vt:lpstr>
      <vt:lpstr>number0_99</vt:lpstr>
      <vt:lpstr>pdir</vt:lpstr>
      <vt:lpstr>phase</vt:lpstr>
      <vt:lpstr>phasenum</vt:lpstr>
      <vt:lpstr>pname</vt:lpstr>
      <vt:lpstr>Poulten_Graf</vt:lpstr>
      <vt:lpstr>pparam</vt:lpstr>
      <vt:lpstr>ppath</vt:lpstr>
      <vt:lpstr>Rate</vt:lpstr>
      <vt:lpstr>ratenovol</vt:lpstr>
      <vt:lpstr>rateonly</vt:lpstr>
      <vt:lpstr>ratetime</vt:lpstr>
      <vt:lpstr>rateunits</vt:lpstr>
      <vt:lpstr>SGE</vt:lpstr>
      <vt:lpstr>Steel</vt:lpstr>
      <vt:lpstr>Syringe_Makes</vt:lpstr>
      <vt:lpstr>T</vt:lpstr>
      <vt:lpstr>Terumo</vt:lpstr>
      <vt:lpstr>trgcmd</vt:lpstr>
      <vt:lpstr>trigger</vt:lpstr>
      <vt:lpstr>Triggerfunct</vt:lpstr>
      <vt:lpstr>U</vt:lpstr>
      <vt:lpstr>ucmd</vt:lpstr>
      <vt:lpstr>umult</vt:lpstr>
      <vt:lpstr>Units</vt:lpstr>
      <vt:lpstr>value</vt:lpstr>
      <vt:lpstr>Volume</vt:lpstr>
      <vt:lpstr>vu</vt:lpstr>
    </vt:vector>
  </TitlesOfParts>
  <Company>New Era Pump Systems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www.SyringePump.com</dc:title>
  <dc:subject>NE-1000 Syringe Pump Program Creator</dc:subject>
  <dc:creator>Barry Cowen (New Era Pump Systems Inc.)</dc:creator>
  <dc:description>Creates PPL pumping programs for the NE-1000 family of syringe pumps from New Era Pump Systems Inc.</dc:description>
  <cp:lastModifiedBy>Hossein Jashnsaz</cp:lastModifiedBy>
  <dcterms:created xsi:type="dcterms:W3CDTF">2008-12-08T00:30:53Z</dcterms:created>
  <dcterms:modified xsi:type="dcterms:W3CDTF">2020-05-22T18:13:14Z</dcterms:modified>
  <cp:contentStatus>V2.2a</cp:contentStatus>
</cp:coreProperties>
</file>