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. JT\Documents\GitHub\OpticalEstimator\"/>
    </mc:Choice>
  </mc:AlternateContent>
  <bookViews>
    <workbookView xWindow="480" yWindow="120" windowWidth="27795" windowHeight="12585" activeTab="1"/>
  </bookViews>
  <sheets>
    <sheet name="Percent Thresh" sheetId="1" r:id="rId1"/>
    <sheet name="Positive Cells" sheetId="3" r:id="rId2"/>
  </sheets>
  <calcPr calcId="152511"/>
</workbook>
</file>

<file path=xl/calcChain.xml><?xml version="1.0" encoding="utf-8"?>
<calcChain xmlns="http://schemas.openxmlformats.org/spreadsheetml/2006/main">
  <c r="U138" i="3" l="1"/>
  <c r="T138" i="3"/>
  <c r="S138" i="3"/>
  <c r="U137" i="3"/>
  <c r="T137" i="3"/>
  <c r="S137" i="3"/>
  <c r="P124" i="3"/>
  <c r="O124" i="3"/>
  <c r="N124" i="3"/>
  <c r="K124" i="3"/>
  <c r="J124" i="3"/>
  <c r="I124" i="3"/>
  <c r="F124" i="3"/>
  <c r="E124" i="3"/>
  <c r="D124" i="3"/>
  <c r="P138" i="3" l="1"/>
  <c r="O138" i="3"/>
  <c r="N138" i="3"/>
  <c r="K138" i="3"/>
  <c r="J138" i="3"/>
  <c r="I138" i="3"/>
  <c r="E138" i="3"/>
  <c r="F138" i="3"/>
  <c r="D138" i="3"/>
  <c r="P137" i="3"/>
  <c r="O137" i="3"/>
  <c r="N137" i="3"/>
  <c r="D137" i="3"/>
  <c r="F137" i="3"/>
  <c r="E137" i="3"/>
  <c r="K137" i="3"/>
  <c r="J137" i="3"/>
  <c r="I137" i="3"/>
  <c r="P123" i="3"/>
  <c r="O123" i="3"/>
  <c r="N123" i="3"/>
  <c r="K123" i="3"/>
  <c r="J123" i="3"/>
  <c r="I123" i="3"/>
  <c r="E123" i="3"/>
  <c r="F123" i="3"/>
  <c r="D123" i="3"/>
  <c r="S99" i="3" l="1"/>
  <c r="U99" i="3"/>
  <c r="T99" i="3"/>
  <c r="U101" i="3"/>
  <c r="T101" i="3"/>
  <c r="S101" i="3"/>
  <c r="E101" i="3"/>
  <c r="D101" i="3"/>
  <c r="C101" i="3"/>
  <c r="E99" i="3"/>
  <c r="C99" i="3"/>
  <c r="M99" i="3"/>
  <c r="M101" i="3"/>
  <c r="AH100" i="3"/>
  <c r="AG100" i="3"/>
  <c r="AF100" i="3"/>
  <c r="Z100" i="3"/>
  <c r="Z101" i="3" s="1"/>
  <c r="Y100" i="3"/>
  <c r="AB100" i="3" s="1"/>
  <c r="X100" i="3"/>
  <c r="X101" i="3" s="1"/>
  <c r="O100" i="3"/>
  <c r="L101" i="3" s="1"/>
  <c r="G100" i="3"/>
  <c r="AH98" i="3"/>
  <c r="AG98" i="3"/>
  <c r="AF98" i="3"/>
  <c r="Z98" i="3"/>
  <c r="Z99" i="3" s="1"/>
  <c r="Y98" i="3"/>
  <c r="X98" i="3"/>
  <c r="AB98" i="3" s="1"/>
  <c r="O98" i="3"/>
  <c r="K99" i="3" s="1"/>
  <c r="G98" i="3"/>
  <c r="D99" i="3" s="1"/>
  <c r="Y99" i="3" l="1"/>
  <c r="L99" i="3"/>
  <c r="O99" i="3" s="1"/>
  <c r="X99" i="3"/>
  <c r="AB99" i="3" s="1"/>
  <c r="G99" i="3"/>
  <c r="K101" i="3"/>
  <c r="Y101" i="3"/>
  <c r="AB101" i="3" s="1"/>
  <c r="G101" i="3"/>
  <c r="AH27" i="3"/>
  <c r="AG27" i="3"/>
  <c r="AF27" i="3"/>
  <c r="AH26" i="3"/>
  <c r="AG26" i="3"/>
  <c r="AF26" i="3"/>
  <c r="AH25" i="3"/>
  <c r="AG25" i="3"/>
  <c r="AF25" i="3"/>
  <c r="AH20" i="3"/>
  <c r="AG20" i="3"/>
  <c r="AF20" i="3"/>
  <c r="AH19" i="3"/>
  <c r="AG19" i="3"/>
  <c r="AF19" i="3"/>
  <c r="AH18" i="3"/>
  <c r="AG18" i="3"/>
  <c r="AF18" i="3"/>
  <c r="AH13" i="3"/>
  <c r="AG13" i="3"/>
  <c r="AF13" i="3"/>
  <c r="AH12" i="3"/>
  <c r="AG12" i="3"/>
  <c r="AF12" i="3"/>
  <c r="AH11" i="3"/>
  <c r="AG11" i="3"/>
  <c r="AF11" i="3"/>
  <c r="AF5" i="3"/>
  <c r="AG5" i="3"/>
  <c r="AH5" i="3"/>
  <c r="AF6" i="3"/>
  <c r="AG6" i="3"/>
  <c r="AH6" i="3"/>
  <c r="AG4" i="3"/>
  <c r="AH4" i="3"/>
  <c r="AF4" i="3"/>
  <c r="Z27" i="3"/>
  <c r="Y27" i="3"/>
  <c r="X27" i="3"/>
  <c r="Z26" i="3"/>
  <c r="Y26" i="3"/>
  <c r="X26" i="3"/>
  <c r="Z25" i="3"/>
  <c r="Y25" i="3"/>
  <c r="X25" i="3"/>
  <c r="Z20" i="3"/>
  <c r="Y20" i="3"/>
  <c r="X20" i="3"/>
  <c r="Z19" i="3"/>
  <c r="Y19" i="3"/>
  <c r="X19" i="3"/>
  <c r="Z18" i="3"/>
  <c r="Y18" i="3"/>
  <c r="X18" i="3"/>
  <c r="Z13" i="3"/>
  <c r="Y13" i="3"/>
  <c r="X13" i="3"/>
  <c r="Z12" i="3"/>
  <c r="Y12" i="3"/>
  <c r="X12" i="3"/>
  <c r="Z11" i="3"/>
  <c r="Y11" i="3"/>
  <c r="X5" i="3"/>
  <c r="Y5" i="3"/>
  <c r="Z5" i="3"/>
  <c r="X6" i="3"/>
  <c r="Y6" i="3"/>
  <c r="Z6" i="3"/>
  <c r="Y4" i="3"/>
  <c r="Z4" i="3"/>
  <c r="X4" i="3"/>
  <c r="G12" i="3"/>
  <c r="G13" i="3"/>
  <c r="U29" i="3"/>
  <c r="T29" i="3"/>
  <c r="S29" i="3"/>
  <c r="U28" i="3"/>
  <c r="T28" i="3"/>
  <c r="S28" i="3"/>
  <c r="U22" i="3"/>
  <c r="T22" i="3"/>
  <c r="S22" i="3"/>
  <c r="U21" i="3"/>
  <c r="T21" i="3"/>
  <c r="S21" i="3"/>
  <c r="U15" i="3"/>
  <c r="T15" i="3"/>
  <c r="S15" i="3"/>
  <c r="U14" i="3"/>
  <c r="T14" i="3"/>
  <c r="S14" i="3"/>
  <c r="U8" i="3"/>
  <c r="T8" i="3"/>
  <c r="S8" i="3"/>
  <c r="U7" i="3"/>
  <c r="T7" i="3"/>
  <c r="S7" i="3"/>
  <c r="M29" i="3"/>
  <c r="L29" i="3"/>
  <c r="K29" i="3"/>
  <c r="M28" i="3"/>
  <c r="L28" i="3"/>
  <c r="K28" i="3"/>
  <c r="O27" i="3"/>
  <c r="O26" i="3"/>
  <c r="O25" i="3"/>
  <c r="M22" i="3"/>
  <c r="L22" i="3"/>
  <c r="K22" i="3"/>
  <c r="M21" i="3"/>
  <c r="L21" i="3"/>
  <c r="K21" i="3"/>
  <c r="O20" i="3"/>
  <c r="O19" i="3"/>
  <c r="O18" i="3"/>
  <c r="M15" i="3"/>
  <c r="L15" i="3"/>
  <c r="K15" i="3"/>
  <c r="M14" i="3"/>
  <c r="L14" i="3"/>
  <c r="K14" i="3"/>
  <c r="O13" i="3"/>
  <c r="O12" i="3"/>
  <c r="O11" i="3"/>
  <c r="M8" i="3"/>
  <c r="L8" i="3"/>
  <c r="K8" i="3"/>
  <c r="M7" i="3"/>
  <c r="L7" i="3"/>
  <c r="K7" i="3"/>
  <c r="O6" i="3"/>
  <c r="O5" i="3"/>
  <c r="O4" i="3"/>
  <c r="E29" i="3"/>
  <c r="D29" i="3"/>
  <c r="C29" i="3"/>
  <c r="E28" i="3"/>
  <c r="D28" i="3"/>
  <c r="C28" i="3"/>
  <c r="G27" i="3"/>
  <c r="G26" i="3"/>
  <c r="G25" i="3"/>
  <c r="E22" i="3"/>
  <c r="D22" i="3"/>
  <c r="C22" i="3"/>
  <c r="E21" i="3"/>
  <c r="D21" i="3"/>
  <c r="C21" i="3"/>
  <c r="G20" i="3"/>
  <c r="G19" i="3"/>
  <c r="G18" i="3"/>
  <c r="E15" i="3"/>
  <c r="D15" i="3"/>
  <c r="C15" i="3"/>
  <c r="E14" i="3"/>
  <c r="D14" i="3"/>
  <c r="C14" i="3"/>
  <c r="G11" i="3"/>
  <c r="E8" i="3"/>
  <c r="D8" i="3"/>
  <c r="C8" i="3"/>
  <c r="E7" i="3"/>
  <c r="D7" i="3"/>
  <c r="C7" i="3"/>
  <c r="G6" i="3"/>
  <c r="G5" i="3"/>
  <c r="G4" i="3"/>
  <c r="G25" i="1"/>
  <c r="G24" i="1"/>
  <c r="G23" i="1"/>
  <c r="G18" i="1"/>
  <c r="G17" i="1"/>
  <c r="G16" i="1"/>
  <c r="G20" i="1" s="1"/>
  <c r="V6" i="1" s="1"/>
  <c r="G11" i="1"/>
  <c r="G10" i="1"/>
  <c r="G9" i="1"/>
  <c r="G12" i="1" s="1"/>
  <c r="U5" i="1" s="1"/>
  <c r="G3" i="1"/>
  <c r="G4" i="1"/>
  <c r="G2" i="1"/>
  <c r="C19" i="1"/>
  <c r="C20" i="1"/>
  <c r="E27" i="1"/>
  <c r="D27" i="1"/>
  <c r="C27" i="1"/>
  <c r="E26" i="1"/>
  <c r="D26" i="1"/>
  <c r="C26" i="1"/>
  <c r="AG15" i="3" l="1"/>
  <c r="AG42" i="3" s="1"/>
  <c r="AF22" i="3"/>
  <c r="AH41" i="3" s="1"/>
  <c r="AH29" i="3"/>
  <c r="AI43" i="3" s="1"/>
  <c r="AH7" i="3"/>
  <c r="AF35" i="3" s="1"/>
  <c r="AF29" i="3"/>
  <c r="AI41" i="3" s="1"/>
  <c r="Z14" i="3"/>
  <c r="Y35" i="3" s="1"/>
  <c r="AF8" i="3"/>
  <c r="AF41" i="3" s="1"/>
  <c r="AF15" i="3"/>
  <c r="AG41" i="3" s="1"/>
  <c r="AH21" i="3"/>
  <c r="AH35" i="3" s="1"/>
  <c r="AG29" i="3"/>
  <c r="AI42" i="3" s="1"/>
  <c r="G6" i="1"/>
  <c r="T6" i="1" s="1"/>
  <c r="G26" i="1"/>
  <c r="W5" i="1" s="1"/>
  <c r="X14" i="3"/>
  <c r="Y33" i="3" s="1"/>
  <c r="Z29" i="3"/>
  <c r="AA43" i="3" s="1"/>
  <c r="AG7" i="3"/>
  <c r="AF34" i="3" s="1"/>
  <c r="X8" i="3"/>
  <c r="X41" i="3" s="1"/>
  <c r="Y15" i="3"/>
  <c r="Y42" i="3" s="1"/>
  <c r="X22" i="3"/>
  <c r="Z41" i="3" s="1"/>
  <c r="Y8" i="3"/>
  <c r="X42" i="3" s="1"/>
  <c r="Z15" i="3"/>
  <c r="Y43" i="3" s="1"/>
  <c r="Y22" i="3"/>
  <c r="Z42" i="3" s="1"/>
  <c r="X28" i="3"/>
  <c r="AA33" i="3" s="1"/>
  <c r="AG8" i="3"/>
  <c r="AF42" i="3" s="1"/>
  <c r="Z22" i="3"/>
  <c r="Z43" i="3" s="1"/>
  <c r="Y14" i="3"/>
  <c r="Y34" i="3" s="1"/>
  <c r="Y29" i="3"/>
  <c r="AA42" i="3" s="1"/>
  <c r="Y28" i="3"/>
  <c r="AA34" i="3" s="1"/>
  <c r="Z28" i="3"/>
  <c r="AA35" i="3" s="1"/>
  <c r="G5" i="1"/>
  <c r="T5" i="1" s="1"/>
  <c r="X15" i="3"/>
  <c r="Y41" i="3" s="1"/>
  <c r="X29" i="3"/>
  <c r="AA41" i="3" s="1"/>
  <c r="G27" i="1"/>
  <c r="W6" i="1" s="1"/>
  <c r="G13" i="1"/>
  <c r="U6" i="1" s="1"/>
  <c r="Z8" i="3"/>
  <c r="X43" i="3" s="1"/>
  <c r="X7" i="3"/>
  <c r="X33" i="3" s="1"/>
  <c r="Z21" i="3"/>
  <c r="Z35" i="3" s="1"/>
  <c r="G19" i="1"/>
  <c r="V5" i="1" s="1"/>
  <c r="Y7" i="3"/>
  <c r="X34" i="3" s="1"/>
  <c r="AH8" i="3"/>
  <c r="AF43" i="3" s="1"/>
  <c r="AG14" i="3"/>
  <c r="AG34" i="3" s="1"/>
  <c r="AH15" i="3"/>
  <c r="AG43" i="3" s="1"/>
  <c r="AG22" i="3"/>
  <c r="AH42" i="3" s="1"/>
  <c r="X21" i="3"/>
  <c r="Z33" i="3" s="1"/>
  <c r="AH22" i="3"/>
  <c r="AH43" i="3" s="1"/>
  <c r="AH14" i="3"/>
  <c r="AG35" i="3" s="1"/>
  <c r="AF7" i="3"/>
  <c r="AF33" i="3" s="1"/>
  <c r="AF28" i="3"/>
  <c r="AI33" i="3" s="1"/>
  <c r="AF21" i="3"/>
  <c r="AH33" i="3" s="1"/>
  <c r="AG28" i="3"/>
  <c r="AI34" i="3" s="1"/>
  <c r="AF14" i="3"/>
  <c r="AG33" i="3" s="1"/>
  <c r="AG21" i="3"/>
  <c r="AH34" i="3" s="1"/>
  <c r="AH28" i="3"/>
  <c r="AI35" i="3" s="1"/>
  <c r="Y21" i="3"/>
  <c r="Z34" i="3" s="1"/>
  <c r="Z7" i="3"/>
  <c r="X35" i="3" s="1"/>
  <c r="O29" i="3"/>
  <c r="G28" i="3"/>
  <c r="O22" i="3"/>
  <c r="G21" i="3"/>
  <c r="O21" i="3"/>
  <c r="O8" i="3"/>
  <c r="G7" i="3"/>
  <c r="G14" i="3"/>
  <c r="O14" i="3"/>
  <c r="O15" i="3"/>
  <c r="O7" i="3"/>
  <c r="O28" i="3"/>
  <c r="G29" i="3"/>
  <c r="G22" i="3"/>
  <c r="G15" i="3"/>
  <c r="G8" i="3"/>
  <c r="E20" i="1"/>
  <c r="M15" i="1" s="1"/>
  <c r="E19" i="1"/>
  <c r="M7" i="1" s="1"/>
  <c r="D20" i="1"/>
  <c r="M14" i="1" s="1"/>
  <c r="D19" i="1"/>
  <c r="M6" i="1" s="1"/>
  <c r="M13" i="1"/>
  <c r="M5" i="1"/>
  <c r="E13" i="1"/>
  <c r="L15" i="1" s="1"/>
  <c r="E12" i="1"/>
  <c r="L7" i="1" s="1"/>
  <c r="D13" i="1"/>
  <c r="L14" i="1" s="1"/>
  <c r="D12" i="1"/>
  <c r="L6" i="1" s="1"/>
  <c r="C13" i="1"/>
  <c r="L13" i="1" s="1"/>
  <c r="C12" i="1"/>
  <c r="L5" i="1" s="1"/>
  <c r="E6" i="1"/>
  <c r="K15" i="1" s="1"/>
  <c r="E5" i="1"/>
  <c r="K7" i="1" s="1"/>
  <c r="D6" i="1"/>
  <c r="K14" i="1" s="1"/>
  <c r="D5" i="1"/>
  <c r="K6" i="1" s="1"/>
  <c r="C6" i="1"/>
  <c r="K13" i="1" s="1"/>
  <c r="N6" i="1"/>
  <c r="N7" i="1"/>
  <c r="N14" i="1"/>
  <c r="N15" i="1"/>
  <c r="N13" i="1"/>
  <c r="N5" i="1"/>
  <c r="C5" i="1"/>
  <c r="K5" i="1" s="1"/>
  <c r="O101" i="3" l="1"/>
</calcChain>
</file>

<file path=xl/sharedStrings.xml><?xml version="1.0" encoding="utf-8"?>
<sst xmlns="http://schemas.openxmlformats.org/spreadsheetml/2006/main" count="529" uniqueCount="64">
  <si>
    <t>c1</t>
  </si>
  <si>
    <t>i1</t>
  </si>
  <si>
    <t>r3</t>
  </si>
  <si>
    <t>unstim no food or water ON</t>
  </si>
  <si>
    <t>unstimulated</t>
  </si>
  <si>
    <t>130929a</t>
  </si>
  <si>
    <t>150 mM MSG</t>
  </si>
  <si>
    <t>131017a</t>
  </si>
  <si>
    <t>131017b</t>
  </si>
  <si>
    <t>140123b</t>
  </si>
  <si>
    <t>150 mM MSG Perfused 5 h post stimulation</t>
  </si>
  <si>
    <t>140131c</t>
  </si>
  <si>
    <t>140123c</t>
  </si>
  <si>
    <t>Avg.</t>
  </si>
  <si>
    <t>S.D.</t>
  </si>
  <si>
    <t>Stats</t>
  </si>
  <si>
    <t>F</t>
  </si>
  <si>
    <t>p</t>
  </si>
  <si>
    <t>group</t>
  </si>
  <si>
    <t>1</t>
  </si>
  <si>
    <t>2</t>
  </si>
  <si>
    <t>3</t>
  </si>
  <si>
    <t>LEVEL</t>
  </si>
  <si>
    <t>LEVEL*group</t>
  </si>
  <si>
    <t>140123a</t>
  </si>
  <si>
    <t>SS</t>
  </si>
  <si>
    <t>Degr. of</t>
  </si>
  <si>
    <t>MS</t>
  </si>
  <si>
    <t>Intercept</t>
  </si>
  <si>
    <t>Error</t>
  </si>
  <si>
    <t>Level Avg. Together</t>
  </si>
  <si>
    <t>S.E.</t>
  </si>
  <si>
    <t>Avg together</t>
  </si>
  <si>
    <t>c-Fos positive Cells vs. bGal Positive</t>
  </si>
  <si>
    <t>cfos</t>
  </si>
  <si>
    <t>bgal</t>
  </si>
  <si>
    <t>{1}</t>
  </si>
  <si>
    <t>{2}</t>
  </si>
  <si>
    <t>{3}</t>
  </si>
  <si>
    <t>{4}</t>
  </si>
  <si>
    <t>{5}</t>
  </si>
  <si>
    <t>{6}</t>
  </si>
  <si>
    <t>{7}</t>
  </si>
  <si>
    <t>{8}</t>
  </si>
  <si>
    <t>{9}</t>
  </si>
  <si>
    <t>{10}</t>
  </si>
  <si>
    <t>{11}</t>
  </si>
  <si>
    <t>{12}</t>
  </si>
  <si>
    <t>Percent of c-fos positive/bgal double label out of total # of cfos positive cells</t>
  </si>
  <si>
    <t>Percent of c-fos positive/bgal double label out of total # of bgal positive cells</t>
  </si>
  <si>
    <t># of double label</t>
  </si>
  <si>
    <t xml:space="preserve">beta </t>
  </si>
  <si>
    <t>overlap</t>
  </si>
  <si>
    <t>Pixel Num</t>
  </si>
  <si>
    <t>Unstim1</t>
  </si>
  <si>
    <t>Unstim2</t>
  </si>
  <si>
    <t>Unstim3</t>
  </si>
  <si>
    <t>150_5hr</t>
  </si>
  <si>
    <t>unstim</t>
  </si>
  <si>
    <t>150mM</t>
  </si>
  <si>
    <t>150mM_5hr</t>
  </si>
  <si>
    <t>set a threshold with all sections</t>
  </si>
  <si>
    <t>use all animals from group to get averages</t>
  </si>
  <si>
    <t>UnstimFd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</si>
</sst>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0.0000"/>
    <numFmt numFmtId="166" formatCode="0.00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8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/>
    <xf numFmtId="0" fontId="2" fillId="0" borderId="0" xfId="1" applyFont="1" applyFill="1" applyBorder="1" applyAlignment="1" applyProtection="1">
      <alignment horizontal="left" vertical="top"/>
    </xf>
    <xf numFmtId="1" fontId="2" fillId="0" borderId="0" xfId="1" applyNumberFormat="1" applyFont="1" applyFill="1" applyBorder="1" applyAlignment="1" applyProtection="1">
      <alignment horizontal="right" vertical="center"/>
    </xf>
    <xf numFmtId="164" fontId="2" fillId="0" borderId="0" xfId="1" applyNumberFormat="1" applyFont="1" applyFill="1" applyBorder="1" applyAlignment="1" applyProtection="1">
      <alignment horizontal="right" vertical="center"/>
    </xf>
    <xf numFmtId="0" fontId="3" fillId="0" borderId="0" xfId="2"/>
    <xf numFmtId="0" fontId="4" fillId="2" borderId="0" xfId="2" applyFont="1" applyFill="1" applyBorder="1" applyAlignment="1" applyProtection="1">
      <alignment horizontal="center" vertical="top" wrapText="1"/>
    </xf>
    <xf numFmtId="0" fontId="4" fillId="2" borderId="0" xfId="2" applyFont="1" applyFill="1" applyBorder="1" applyAlignment="1" applyProtection="1">
      <alignment horizontal="left" vertical="center"/>
    </xf>
    <xf numFmtId="1" fontId="4" fillId="0" borderId="0" xfId="2" applyNumberFormat="1" applyFont="1" applyFill="1" applyBorder="1" applyAlignment="1" applyProtection="1">
      <alignment horizontal="right" vertical="center"/>
    </xf>
    <xf numFmtId="164" fontId="4" fillId="0" borderId="0" xfId="2" applyNumberFormat="1" applyFont="1" applyFill="1" applyBorder="1" applyAlignment="1" applyProtection="1">
      <alignment horizontal="right" vertical="center"/>
    </xf>
    <xf numFmtId="0" fontId="2" fillId="0" borderId="0" xfId="1" applyFont="1" applyFill="1" applyBorder="1" applyAlignment="1" applyProtection="1">
      <alignment horizontal="left"/>
    </xf>
    <xf numFmtId="0" fontId="1" fillId="0" borderId="0" xfId="1"/>
    <xf numFmtId="0" fontId="2" fillId="2" borderId="0" xfId="1" applyFont="1" applyFill="1" applyBorder="1" applyAlignment="1" applyProtection="1">
      <alignment horizontal="center" vertical="top" wrapText="1"/>
    </xf>
    <xf numFmtId="0" fontId="2" fillId="2" borderId="0" xfId="1" applyFont="1" applyFill="1" applyBorder="1" applyAlignment="1" applyProtection="1">
      <alignment horizontal="left" vertical="center"/>
    </xf>
    <xf numFmtId="2" fontId="5" fillId="0" borderId="0" xfId="1" applyNumberFormat="1" applyFont="1" applyFill="1" applyBorder="1" applyAlignment="1" applyProtection="1">
      <alignment horizontal="right" vertical="center"/>
    </xf>
    <xf numFmtId="1" fontId="5" fillId="0" borderId="0" xfId="1" applyNumberFormat="1" applyFont="1" applyFill="1" applyBorder="1" applyAlignment="1" applyProtection="1">
      <alignment horizontal="right" vertical="center"/>
    </xf>
    <xf numFmtId="165" fontId="5" fillId="0" borderId="0" xfId="1" applyNumberFormat="1" applyFont="1" applyFill="1" applyBorder="1" applyAlignment="1" applyProtection="1">
      <alignment horizontal="right" vertical="center"/>
    </xf>
    <xf numFmtId="164" fontId="5" fillId="0" borderId="0" xfId="1" applyNumberFormat="1" applyFont="1" applyFill="1" applyBorder="1" applyAlignment="1" applyProtection="1">
      <alignment horizontal="right" vertical="center"/>
    </xf>
    <xf numFmtId="2" fontId="2" fillId="0" borderId="0" xfId="1" applyNumberFormat="1" applyFont="1" applyFill="1" applyBorder="1" applyAlignment="1" applyProtection="1">
      <alignment horizontal="right" vertical="center"/>
    </xf>
    <xf numFmtId="165" fontId="2" fillId="0" borderId="0" xfId="1" applyNumberFormat="1" applyFont="1" applyFill="1" applyBorder="1" applyAlignment="1" applyProtection="1">
      <alignment horizontal="right" vertical="center"/>
    </xf>
    <xf numFmtId="0" fontId="6" fillId="2" borderId="0" xfId="1" applyFont="1" applyFill="1" applyBorder="1" applyAlignment="1" applyProtection="1">
      <alignment horizontal="left" vertical="center"/>
    </xf>
    <xf numFmtId="2" fontId="6" fillId="0" borderId="0" xfId="1" applyNumberFormat="1" applyFont="1" applyFill="1" applyBorder="1" applyAlignment="1" applyProtection="1">
      <alignment horizontal="right" vertical="center"/>
    </xf>
    <xf numFmtId="1" fontId="6" fillId="0" borderId="0" xfId="1" applyNumberFormat="1" applyFont="1" applyFill="1" applyBorder="1" applyAlignment="1" applyProtection="1">
      <alignment horizontal="right" vertical="center"/>
    </xf>
    <xf numFmtId="165" fontId="6" fillId="0" borderId="0" xfId="1" applyNumberFormat="1" applyFont="1" applyFill="1" applyBorder="1" applyAlignment="1" applyProtection="1">
      <alignment horizontal="right" vertical="center"/>
    </xf>
    <xf numFmtId="164" fontId="6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2" fontId="7" fillId="0" borderId="0" xfId="2" applyNumberFormat="1" applyFont="1" applyFill="1" applyBorder="1" applyAlignment="1" applyProtection="1">
      <alignment horizontal="right" vertical="center"/>
    </xf>
    <xf numFmtId="1" fontId="7" fillId="0" borderId="0" xfId="2" applyNumberFormat="1" applyFont="1" applyFill="1" applyBorder="1" applyAlignment="1" applyProtection="1">
      <alignment horizontal="right" vertical="center"/>
    </xf>
    <xf numFmtId="165" fontId="7" fillId="0" borderId="0" xfId="2" applyNumberFormat="1" applyFont="1" applyFill="1" applyBorder="1" applyAlignment="1" applyProtection="1">
      <alignment horizontal="right" vertical="center"/>
    </xf>
    <xf numFmtId="164" fontId="7" fillId="0" borderId="0" xfId="2" applyNumberFormat="1" applyFont="1" applyFill="1" applyBorder="1" applyAlignment="1" applyProtection="1">
      <alignment horizontal="right" vertical="center"/>
    </xf>
    <xf numFmtId="2" fontId="4" fillId="0" borderId="0" xfId="2" applyNumberFormat="1" applyFont="1" applyFill="1" applyBorder="1" applyAlignment="1" applyProtection="1">
      <alignment horizontal="right" vertical="center"/>
    </xf>
    <xf numFmtId="165" fontId="4" fillId="0" borderId="0" xfId="2" applyNumberFormat="1" applyFont="1" applyFill="1" applyBorder="1" applyAlignment="1" applyProtection="1">
      <alignment horizontal="right" vertical="center"/>
    </xf>
    <xf numFmtId="0" fontId="6" fillId="2" borderId="0" xfId="2" applyFont="1" applyFill="1" applyBorder="1" applyAlignment="1" applyProtection="1">
      <alignment horizontal="left" vertical="center"/>
    </xf>
    <xf numFmtId="2" fontId="6" fillId="0" borderId="0" xfId="2" applyNumberFormat="1" applyFont="1" applyFill="1" applyBorder="1" applyAlignment="1" applyProtection="1">
      <alignment horizontal="right" vertical="center"/>
    </xf>
    <xf numFmtId="1" fontId="6" fillId="0" borderId="0" xfId="2" applyNumberFormat="1" applyFont="1" applyFill="1" applyBorder="1" applyAlignment="1" applyProtection="1">
      <alignment horizontal="right" vertical="center"/>
    </xf>
    <xf numFmtId="165" fontId="6" fillId="0" borderId="0" xfId="2" applyNumberFormat="1" applyFont="1" applyFill="1" applyBorder="1" applyAlignment="1" applyProtection="1">
      <alignment horizontal="right" vertical="center"/>
    </xf>
    <xf numFmtId="164" fontId="6" fillId="0" borderId="0" xfId="2" applyNumberFormat="1" applyFont="1" applyFill="1" applyBorder="1" applyAlignment="1" applyProtection="1">
      <alignment horizontal="right" vertical="center"/>
    </xf>
    <xf numFmtId="0" fontId="0" fillId="0" borderId="0" xfId="0" applyFill="1" applyAlignment="1">
      <alignment horizontal="right"/>
    </xf>
    <xf numFmtId="0" fontId="3" fillId="0" borderId="0" xfId="3"/>
    <xf numFmtId="0" fontId="4" fillId="2" borderId="0" xfId="3" applyFont="1" applyFill="1" applyBorder="1" applyAlignment="1" applyProtection="1">
      <alignment horizontal="center" vertical="top" wrapText="1"/>
    </xf>
    <xf numFmtId="0" fontId="4" fillId="2" borderId="0" xfId="3" applyFont="1" applyFill="1" applyBorder="1" applyAlignment="1" applyProtection="1">
      <alignment horizontal="left" vertical="center"/>
    </xf>
    <xf numFmtId="2" fontId="7" fillId="0" borderId="0" xfId="3" applyNumberFormat="1" applyFont="1" applyFill="1" applyBorder="1" applyAlignment="1" applyProtection="1">
      <alignment horizontal="right" vertical="center"/>
    </xf>
    <xf numFmtId="1" fontId="7" fillId="0" borderId="0" xfId="3" applyNumberFormat="1" applyFont="1" applyFill="1" applyBorder="1" applyAlignment="1" applyProtection="1">
      <alignment horizontal="right" vertical="center"/>
    </xf>
    <xf numFmtId="165" fontId="7" fillId="0" borderId="0" xfId="3" applyNumberFormat="1" applyFont="1" applyFill="1" applyBorder="1" applyAlignment="1" applyProtection="1">
      <alignment horizontal="right" vertical="center"/>
    </xf>
    <xf numFmtId="164" fontId="7" fillId="0" borderId="0" xfId="3" applyNumberFormat="1" applyFont="1" applyFill="1" applyBorder="1" applyAlignment="1" applyProtection="1">
      <alignment horizontal="right" vertical="center"/>
    </xf>
    <xf numFmtId="2" fontId="4" fillId="0" borderId="0" xfId="3" applyNumberFormat="1" applyFont="1" applyFill="1" applyBorder="1" applyAlignment="1" applyProtection="1">
      <alignment horizontal="right" vertical="center"/>
    </xf>
    <xf numFmtId="1" fontId="4" fillId="0" borderId="0" xfId="3" applyNumberFormat="1" applyFont="1" applyFill="1" applyBorder="1" applyAlignment="1" applyProtection="1">
      <alignment horizontal="right" vertical="center"/>
    </xf>
    <xf numFmtId="165" fontId="4" fillId="0" borderId="0" xfId="3" applyNumberFormat="1" applyFont="1" applyFill="1" applyBorder="1" applyAlignment="1" applyProtection="1">
      <alignment horizontal="right" vertical="center"/>
    </xf>
    <xf numFmtId="164" fontId="4" fillId="0" borderId="0" xfId="3" applyNumberFormat="1" applyFont="1" applyFill="1" applyBorder="1" applyAlignment="1" applyProtection="1">
      <alignment horizontal="right" vertical="center"/>
    </xf>
    <xf numFmtId="0" fontId="6" fillId="2" borderId="0" xfId="3" applyFont="1" applyFill="1" applyBorder="1" applyAlignment="1" applyProtection="1">
      <alignment horizontal="left" vertical="center"/>
    </xf>
    <xf numFmtId="2" fontId="8" fillId="0" borderId="0" xfId="3" applyNumberFormat="1" applyFont="1" applyFill="1" applyBorder="1" applyAlignment="1" applyProtection="1">
      <alignment horizontal="right" vertical="center"/>
    </xf>
    <xf numFmtId="1" fontId="8" fillId="0" borderId="0" xfId="3" applyNumberFormat="1" applyFont="1" applyFill="1" applyBorder="1" applyAlignment="1" applyProtection="1">
      <alignment horizontal="right" vertical="center"/>
    </xf>
    <xf numFmtId="165" fontId="8" fillId="0" borderId="0" xfId="3" applyNumberFormat="1" applyFont="1" applyFill="1" applyBorder="1" applyAlignment="1" applyProtection="1">
      <alignment horizontal="right" vertical="center"/>
    </xf>
    <xf numFmtId="164" fontId="8" fillId="0" borderId="0" xfId="3" applyNumberFormat="1" applyFont="1" applyFill="1" applyBorder="1" applyAlignment="1" applyProtection="1">
      <alignment horizontal="right" vertical="center"/>
    </xf>
    <xf numFmtId="0" fontId="0" fillId="0" borderId="0" xfId="0" applyFill="1" applyAlignment="1"/>
    <xf numFmtId="0" fontId="0" fillId="0" borderId="0" xfId="0" applyFill="1" applyAlignment="1">
      <alignment vertical="center" wrapText="1"/>
    </xf>
    <xf numFmtId="0" fontId="1" fillId="0" borderId="0" xfId="4"/>
    <xf numFmtId="0" fontId="2" fillId="2" borderId="0" xfId="4" applyFont="1" applyFill="1" applyBorder="1" applyAlignment="1" applyProtection="1">
      <alignment horizontal="center" vertical="top" wrapText="1"/>
    </xf>
    <xf numFmtId="0" fontId="2" fillId="2" borderId="0" xfId="4" applyFont="1" applyFill="1" applyBorder="1" applyAlignment="1" applyProtection="1">
      <alignment horizontal="left" vertical="center"/>
    </xf>
    <xf numFmtId="2" fontId="5" fillId="0" borderId="0" xfId="4" applyNumberFormat="1" applyFont="1" applyFill="1" applyBorder="1" applyAlignment="1" applyProtection="1">
      <alignment horizontal="right" vertical="center"/>
    </xf>
    <xf numFmtId="1" fontId="5" fillId="0" borderId="0" xfId="4" applyNumberFormat="1" applyFont="1" applyFill="1" applyBorder="1" applyAlignment="1" applyProtection="1">
      <alignment horizontal="right" vertical="center"/>
    </xf>
    <xf numFmtId="166" fontId="5" fillId="0" borderId="0" xfId="4" applyNumberFormat="1" applyFont="1" applyFill="1" applyBorder="1" applyAlignment="1" applyProtection="1">
      <alignment horizontal="right" vertical="center"/>
    </xf>
    <xf numFmtId="164" fontId="5" fillId="0" borderId="0" xfId="4" applyNumberFormat="1" applyFont="1" applyFill="1" applyBorder="1" applyAlignment="1" applyProtection="1">
      <alignment horizontal="right" vertical="center"/>
    </xf>
    <xf numFmtId="2" fontId="2" fillId="0" borderId="0" xfId="4" applyNumberFormat="1" applyFont="1" applyFill="1" applyBorder="1" applyAlignment="1" applyProtection="1">
      <alignment horizontal="right" vertical="center"/>
    </xf>
    <xf numFmtId="1" fontId="2" fillId="0" borderId="0" xfId="4" applyNumberFormat="1" applyFont="1" applyFill="1" applyBorder="1" applyAlignment="1" applyProtection="1">
      <alignment horizontal="right" vertical="center"/>
    </xf>
    <xf numFmtId="166" fontId="2" fillId="0" borderId="0" xfId="4" applyNumberFormat="1" applyFont="1" applyFill="1" applyBorder="1" applyAlignment="1" applyProtection="1">
      <alignment horizontal="right" vertical="center"/>
    </xf>
    <xf numFmtId="164" fontId="2" fillId="0" borderId="0" xfId="4" applyNumberFormat="1" applyFont="1" applyFill="1" applyBorder="1" applyAlignment="1" applyProtection="1">
      <alignment horizontal="right" vertical="center"/>
    </xf>
    <xf numFmtId="0" fontId="6" fillId="2" borderId="0" xfId="4" applyFont="1" applyFill="1" applyBorder="1" applyAlignment="1" applyProtection="1">
      <alignment horizontal="left" vertical="center"/>
    </xf>
    <xf numFmtId="2" fontId="8" fillId="0" borderId="0" xfId="4" applyNumberFormat="1" applyFont="1" applyFill="1" applyBorder="1" applyAlignment="1" applyProtection="1">
      <alignment horizontal="right" vertical="center"/>
    </xf>
    <xf numFmtId="1" fontId="8" fillId="0" borderId="0" xfId="4" applyNumberFormat="1" applyFont="1" applyFill="1" applyBorder="1" applyAlignment="1" applyProtection="1">
      <alignment horizontal="right" vertical="center"/>
    </xf>
    <xf numFmtId="166" fontId="8" fillId="0" borderId="0" xfId="4" applyNumberFormat="1" applyFont="1" applyFill="1" applyBorder="1" applyAlignment="1" applyProtection="1">
      <alignment horizontal="right" vertical="center"/>
    </xf>
    <xf numFmtId="164" fontId="8" fillId="0" borderId="0" xfId="4" applyNumberFormat="1" applyFont="1" applyFill="1" applyBorder="1" applyAlignment="1" applyProtection="1">
      <alignment horizontal="right" vertical="center"/>
    </xf>
    <xf numFmtId="0" fontId="0" fillId="3" borderId="0" xfId="0" applyFill="1"/>
    <xf numFmtId="2" fontId="0" fillId="0" borderId="0" xfId="0" applyNumberFormat="1" applyFill="1"/>
    <xf numFmtId="2" fontId="0" fillId="3" borderId="0" xfId="0" applyNumberFormat="1" applyFill="1"/>
    <xf numFmtId="2" fontId="0" fillId="0" borderId="0" xfId="0" applyNumberFormat="1"/>
    <xf numFmtId="167" fontId="9" fillId="0" borderId="0" xfId="0" applyNumberFormat="1" applyFont="1"/>
    <xf numFmtId="167" fontId="10" fillId="0" borderId="0" xfId="0" applyNumberFormat="1" applyFont="1"/>
    <xf numFmtId="167" fontId="11" fillId="0" borderId="0" xfId="0" applyNumberFormat="1" applyFont="1"/>
    <xf numFmtId="11" fontId="0" fillId="0" borderId="0" xfId="0" applyNumberFormat="1"/>
    <xf numFmtId="1" fontId="4" fillId="0" borderId="0" xfId="3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left"/>
    </xf>
  </cellXfs>
  <cellStyles count="5">
    <cellStyle name="Normal" xfId="0" builtinId="0"/>
    <cellStyle name="Normal_Positive Cells" xfId="3"/>
    <cellStyle name="Normal_Positive Cells_1" xfId="4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'Percent Thresh'!$J$5</c:f>
              <c:strCache>
                <c:ptCount val="1"/>
                <c:pt idx="0">
                  <c:v>c1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'Percent Thresh'!$K$13:$N$13</c:f>
                <c:numCache>
                  <c:formatCode>General</c:formatCode>
                  <c:ptCount val="4"/>
                  <c:pt idx="0">
                    <c:v>7.2905441040661527</c:v>
                  </c:pt>
                  <c:pt idx="1">
                    <c:v>4.818910665285256</c:v>
                  </c:pt>
                  <c:pt idx="2">
                    <c:v>12.165419570788933</c:v>
                  </c:pt>
                  <c:pt idx="3">
                    <c:v>3.0399999999999974</c:v>
                  </c:pt>
                </c:numCache>
              </c:numRef>
            </c:plus>
            <c:minus>
              <c:numRef>
                <c:f>'Percent Thresh'!$K$13:$N$13</c:f>
                <c:numCache>
                  <c:formatCode>General</c:formatCode>
                  <c:ptCount val="4"/>
                  <c:pt idx="0">
                    <c:v>7.2905441040661527</c:v>
                  </c:pt>
                  <c:pt idx="1">
                    <c:v>4.818910665285256</c:v>
                  </c:pt>
                  <c:pt idx="2">
                    <c:v>12.165419570788933</c:v>
                  </c:pt>
                  <c:pt idx="3">
                    <c:v>3.0399999999999974</c:v>
                  </c:pt>
                </c:numCache>
              </c:numRef>
            </c:minus>
          </c:errBars>
          <c:cat>
            <c:strRef>
              <c:f>'Percent Thresh'!$K$4:$N$4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'Percent Thresh'!$K$5:$N$5</c:f>
              <c:numCache>
                <c:formatCode>General</c:formatCode>
                <c:ptCount val="4"/>
                <c:pt idx="0">
                  <c:v>47.273333333333333</c:v>
                </c:pt>
                <c:pt idx="1">
                  <c:v>46.48</c:v>
                </c:pt>
                <c:pt idx="2">
                  <c:v>44.483333333333327</c:v>
                </c:pt>
                <c:pt idx="3">
                  <c:v>45.56</c:v>
                </c:pt>
              </c:numCache>
            </c:numRef>
          </c:val>
        </c:ser>
        <c:ser>
          <c:idx val="1"/>
          <c:order val="1"/>
          <c:tx>
            <c:strRef>
              <c:f>'Percent Thresh'!$J$6</c:f>
              <c:strCache>
                <c:ptCount val="1"/>
                <c:pt idx="0">
                  <c:v>i1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'Percent Thresh'!$K$14:$N$14</c:f>
                <c:numCache>
                  <c:formatCode>General</c:formatCode>
                  <c:ptCount val="4"/>
                  <c:pt idx="0">
                    <c:v>4.5228899315960946</c:v>
                  </c:pt>
                  <c:pt idx="1">
                    <c:v>3.3228351348409282</c:v>
                  </c:pt>
                  <c:pt idx="2">
                    <c:v>9.5872641213921899</c:v>
                  </c:pt>
                  <c:pt idx="3">
                    <c:v>7.3081757869753519</c:v>
                  </c:pt>
                </c:numCache>
              </c:numRef>
            </c:plus>
            <c:minus>
              <c:numRef>
                <c:f>'Percent Thresh'!$K$15:$N$15</c:f>
                <c:numCache>
                  <c:formatCode>General</c:formatCode>
                  <c:ptCount val="4"/>
                  <c:pt idx="0">
                    <c:v>3.8533491925855876</c:v>
                  </c:pt>
                  <c:pt idx="1">
                    <c:v>6.8683792362778968</c:v>
                  </c:pt>
                  <c:pt idx="2">
                    <c:v>15.540824731439853</c:v>
                  </c:pt>
                  <c:pt idx="3">
                    <c:v>6.9002922643415889</c:v>
                  </c:pt>
                </c:numCache>
              </c:numRef>
            </c:minus>
          </c:errBars>
          <c:cat>
            <c:strRef>
              <c:f>'Percent Thresh'!$K$4:$N$4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'Percent Thresh'!$K$6:$N$6</c:f>
              <c:numCache>
                <c:formatCode>General</c:formatCode>
                <c:ptCount val="4"/>
                <c:pt idx="0">
                  <c:v>53.00333333333333</c:v>
                </c:pt>
                <c:pt idx="1">
                  <c:v>51.266666666666673</c:v>
                </c:pt>
                <c:pt idx="2">
                  <c:v>47.606666666666662</c:v>
                </c:pt>
                <c:pt idx="3">
                  <c:v>46.31666666666667</c:v>
                </c:pt>
              </c:numCache>
            </c:numRef>
          </c:val>
        </c:ser>
        <c:ser>
          <c:idx val="2"/>
          <c:order val="2"/>
          <c:tx>
            <c:strRef>
              <c:f>'Percent Thresh'!$J$7</c:f>
              <c:strCache>
                <c:ptCount val="1"/>
                <c:pt idx="0">
                  <c:v>r3</c:v>
                </c:pt>
              </c:strCache>
            </c:strRef>
          </c:tx>
          <c:invertIfNegative val="0"/>
          <c:errBars>
            <c:errBarType val="both"/>
            <c:errValType val="cust"/>
            <c:noEndCap val="0"/>
            <c:plus>
              <c:numRef>
                <c:f>'Percent Thresh'!$K$15:$N$15</c:f>
                <c:numCache>
                  <c:formatCode>General</c:formatCode>
                  <c:ptCount val="4"/>
                  <c:pt idx="0">
                    <c:v>3.8533491925855876</c:v>
                  </c:pt>
                  <c:pt idx="1">
                    <c:v>6.8683792362778968</c:v>
                  </c:pt>
                  <c:pt idx="2">
                    <c:v>15.540824731439853</c:v>
                  </c:pt>
                  <c:pt idx="3">
                    <c:v>6.9002922643415889</c:v>
                  </c:pt>
                </c:numCache>
              </c:numRef>
            </c:plus>
            <c:minus>
              <c:numRef>
                <c:f>'Percent Thresh'!$K$15:$N$15</c:f>
                <c:numCache>
                  <c:formatCode>General</c:formatCode>
                  <c:ptCount val="4"/>
                  <c:pt idx="0">
                    <c:v>3.8533491925855876</c:v>
                  </c:pt>
                  <c:pt idx="1">
                    <c:v>6.8683792362778968</c:v>
                  </c:pt>
                  <c:pt idx="2">
                    <c:v>15.540824731439853</c:v>
                  </c:pt>
                  <c:pt idx="3">
                    <c:v>6.9002922643415889</c:v>
                  </c:pt>
                </c:numCache>
              </c:numRef>
            </c:minus>
          </c:errBars>
          <c:cat>
            <c:strRef>
              <c:f>'Percent Thresh'!$K$4:$N$4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'Percent Thresh'!$K$7:$N$7</c:f>
              <c:numCache>
                <c:formatCode>General</c:formatCode>
                <c:ptCount val="4"/>
                <c:pt idx="0">
                  <c:v>48.550000000000004</c:v>
                </c:pt>
                <c:pt idx="1">
                  <c:v>58.533333333333331</c:v>
                </c:pt>
                <c:pt idx="2">
                  <c:v>50.786666666666669</c:v>
                </c:pt>
                <c:pt idx="3">
                  <c:v>44.286666666666669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687552"/>
        <c:axId val="288687936"/>
      </c:barChart>
      <c:catAx>
        <c:axId val="2886875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687936"/>
        <c:crosses val="autoZero"/>
        <c:auto val="1"/>
        <c:lblAlgn val="ctr"/>
        <c:lblOffset val="100"/>
        <c:noMultiLvlLbl val="0"/>
      </c:catAx>
      <c:valAx>
        <c:axId val="288687936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288687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errBars>
            <c:errBarType val="both"/>
            <c:errValType val="cust"/>
            <c:noEndCap val="0"/>
            <c:plus>
              <c:numRef>
                <c:f>'Percent Thresh'!$T$6:$W$6</c:f>
                <c:numCache>
                  <c:formatCode>General</c:formatCode>
                  <c:ptCount val="4"/>
                  <c:pt idx="0">
                    <c:v>0.84156453359057892</c:v>
                  </c:pt>
                  <c:pt idx="1">
                    <c:v>2.8789600745948385</c:v>
                  </c:pt>
                  <c:pt idx="2">
                    <c:v>6.3304333516555413</c:v>
                  </c:pt>
                  <c:pt idx="3">
                    <c:v>3.2600848281018466</c:v>
                  </c:pt>
                </c:numCache>
              </c:numRef>
            </c:plus>
            <c:minus>
              <c:numRef>
                <c:f>'Percent Thresh'!$T$6:$W$6</c:f>
                <c:numCache>
                  <c:formatCode>General</c:formatCode>
                  <c:ptCount val="4"/>
                  <c:pt idx="0">
                    <c:v>0.84156453359057892</c:v>
                  </c:pt>
                  <c:pt idx="1">
                    <c:v>2.8789600745948385</c:v>
                  </c:pt>
                  <c:pt idx="2">
                    <c:v>6.3304333516555413</c:v>
                  </c:pt>
                  <c:pt idx="3">
                    <c:v>3.2600848281018466</c:v>
                  </c:pt>
                </c:numCache>
              </c:numRef>
            </c:minus>
          </c:errBars>
          <c:cat>
            <c:strRef>
              <c:f>'Percent Thresh'!$T$4:$W$4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'Percent Thresh'!$T$5:$W$5</c:f>
              <c:numCache>
                <c:formatCode>General</c:formatCode>
                <c:ptCount val="4"/>
                <c:pt idx="0">
                  <c:v>49.608888888888885</c:v>
                </c:pt>
                <c:pt idx="1">
                  <c:v>52.093333333333327</c:v>
                </c:pt>
                <c:pt idx="2">
                  <c:v>47.625555555555557</c:v>
                </c:pt>
                <c:pt idx="3">
                  <c:v>45.387777777777778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835152"/>
        <c:axId val="288835536"/>
      </c:barChart>
      <c:catAx>
        <c:axId val="2888351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835536"/>
        <c:crosses val="autoZero"/>
        <c:auto val="1"/>
        <c:lblAlgn val="ctr"/>
        <c:lblOffset val="100"/>
        <c:noMultiLvlLbl val="0"/>
      </c:catAx>
      <c:valAx>
        <c:axId val="288835536"/>
        <c:scaling>
          <c:orientation val="minMax"/>
          <c:max val="100"/>
        </c:scaling>
        <c:delete val="0"/>
        <c:axPos val="l"/>
        <c:numFmt formatCode="General" sourceLinked="1"/>
        <c:majorTickMark val="out"/>
        <c:minorTickMark val="none"/>
        <c:tickLblPos val="nextTo"/>
        <c:crossAx val="28883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c-fos positive/bgal double label out of total # of cfos positive cells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'Positive Cells'!$W$33</c:f>
              <c:strCache>
                <c:ptCount val="1"/>
                <c:pt idx="0">
                  <c:v>c1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'Positive Cells'!$X$41:$AA$41</c:f>
                <c:numCache>
                  <c:formatCode>General</c:formatCode>
                  <c:ptCount val="4"/>
                  <c:pt idx="0">
                    <c:v>11.547005383792515</c:v>
                  </c:pt>
                  <c:pt idx="1">
                    <c:v>0</c:v>
                  </c:pt>
                  <c:pt idx="2">
                    <c:v>16.818167042336388</c:v>
                  </c:pt>
                  <c:pt idx="3">
                    <c:v>25.166114784235845</c:v>
                  </c:pt>
                </c:numCache>
              </c:numRef>
            </c:plus>
            <c:minus>
              <c:numRef>
                <c:f>'Positive Cells'!$X$41:$AA$41</c:f>
                <c:numCache>
                  <c:formatCode>General</c:formatCode>
                  <c:ptCount val="4"/>
                  <c:pt idx="0">
                    <c:v>11.547005383792515</c:v>
                  </c:pt>
                  <c:pt idx="1">
                    <c:v>0</c:v>
                  </c:pt>
                  <c:pt idx="2">
                    <c:v>16.818167042336388</c:v>
                  </c:pt>
                  <c:pt idx="3">
                    <c:v>25.166114784235845</c:v>
                  </c:pt>
                </c:numCache>
              </c:numRef>
            </c:minus>
          </c:errBars>
          <c:cat>
            <c:strRef>
              <c:f>'Positive Cells'!$X$32:$AA$32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'Positive Cells'!$X$33:$AA$33</c:f>
              <c:numCache>
                <c:formatCode>0.00</c:formatCode>
                <c:ptCount val="4"/>
                <c:pt idx="0">
                  <c:v>6.666666666666667</c:v>
                </c:pt>
                <c:pt idx="1">
                  <c:v>0</c:v>
                </c:pt>
                <c:pt idx="2">
                  <c:v>57.549450549450547</c:v>
                </c:pt>
                <c:pt idx="3">
                  <c:v>76.666666666666671</c:v>
                </c:pt>
              </c:numCache>
            </c:numRef>
          </c:val>
        </c:ser>
        <c:ser>
          <c:idx val="1"/>
          <c:order val="1"/>
          <c:tx>
            <c:strRef>
              <c:f>'Positive Cells'!$W$34</c:f>
              <c:strCache>
                <c:ptCount val="1"/>
                <c:pt idx="0">
                  <c:v>i1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'Positive Cells'!$X$42:$AA$42</c:f>
                <c:numCache>
                  <c:formatCode>General</c:formatCode>
                  <c:ptCount val="4"/>
                  <c:pt idx="0">
                    <c:v>17.347216662217772</c:v>
                  </c:pt>
                  <c:pt idx="1">
                    <c:v>8.2478609884232252</c:v>
                  </c:pt>
                  <c:pt idx="2">
                    <c:v>2.8798757118957314</c:v>
                  </c:pt>
                  <c:pt idx="3">
                    <c:v>0</c:v>
                  </c:pt>
                </c:numCache>
              </c:numRef>
            </c:plus>
            <c:minus>
              <c:numRef>
                <c:f>'Positive Cells'!$X$42:$AA$42</c:f>
                <c:numCache>
                  <c:formatCode>General</c:formatCode>
                  <c:ptCount val="4"/>
                  <c:pt idx="0">
                    <c:v>17.347216662217772</c:v>
                  </c:pt>
                  <c:pt idx="1">
                    <c:v>8.2478609884232252</c:v>
                  </c:pt>
                  <c:pt idx="2">
                    <c:v>2.8798757118957314</c:v>
                  </c:pt>
                  <c:pt idx="3">
                    <c:v>0</c:v>
                  </c:pt>
                </c:numCache>
              </c:numRef>
            </c:minus>
          </c:errBars>
          <c:cat>
            <c:strRef>
              <c:f>'Positive Cells'!$X$32:$AA$32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'Positive Cells'!$X$34:$AA$34</c:f>
              <c:numCache>
                <c:formatCode>0.00</c:formatCode>
                <c:ptCount val="4"/>
                <c:pt idx="0">
                  <c:v>19.444444444444443</c:v>
                </c:pt>
                <c:pt idx="1">
                  <c:v>4.7619047619047619</c:v>
                </c:pt>
                <c:pt idx="2">
                  <c:v>40.244034506621865</c:v>
                </c:pt>
                <c:pt idx="3">
                  <c:v>66.666666666666657</c:v>
                </c:pt>
              </c:numCache>
            </c:numRef>
          </c:val>
        </c:ser>
        <c:ser>
          <c:idx val="2"/>
          <c:order val="2"/>
          <c:tx>
            <c:strRef>
              <c:f>'Positive Cells'!$W$35</c:f>
              <c:strCache>
                <c:ptCount val="1"/>
                <c:pt idx="0">
                  <c:v>r3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'Positive Cells'!$X$43:$AA$43</c:f>
                <c:numCache>
                  <c:formatCode>General</c:formatCode>
                  <c:ptCount val="4"/>
                  <c:pt idx="0">
                    <c:v>12.583057392117917</c:v>
                  </c:pt>
                  <c:pt idx="1">
                    <c:v>9.6225044864937619</c:v>
                  </c:pt>
                  <c:pt idx="2">
                    <c:v>2.3576146230456727</c:v>
                  </c:pt>
                  <c:pt idx="3">
                    <c:v>9.6225044864937868</c:v>
                  </c:pt>
                </c:numCache>
              </c:numRef>
            </c:plus>
            <c:minus>
              <c:numRef>
                <c:f>'Positive Cells'!$X$43:$AA$43</c:f>
                <c:numCache>
                  <c:formatCode>General</c:formatCode>
                  <c:ptCount val="4"/>
                  <c:pt idx="0">
                    <c:v>12.583057392117917</c:v>
                  </c:pt>
                  <c:pt idx="1">
                    <c:v>9.6225044864937619</c:v>
                  </c:pt>
                  <c:pt idx="2">
                    <c:v>2.3576146230456727</c:v>
                  </c:pt>
                  <c:pt idx="3">
                    <c:v>9.6225044864937868</c:v>
                  </c:pt>
                </c:numCache>
              </c:numRef>
            </c:minus>
          </c:errBars>
          <c:cat>
            <c:strRef>
              <c:f>'Positive Cells'!$X$32:$AA$32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'Positive Cells'!$X$35:$AA$35</c:f>
              <c:numCache>
                <c:formatCode>0.00</c:formatCode>
                <c:ptCount val="4"/>
                <c:pt idx="0">
                  <c:v>11.666666666666666</c:v>
                </c:pt>
                <c:pt idx="1">
                  <c:v>5.5555555555555545</c:v>
                </c:pt>
                <c:pt idx="2">
                  <c:v>70.433884817808675</c:v>
                </c:pt>
                <c:pt idx="3">
                  <c:v>61.111111111111107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8864408"/>
        <c:axId val="288376048"/>
      </c:barChart>
      <c:catAx>
        <c:axId val="288864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8376048"/>
        <c:crosses val="autoZero"/>
        <c:auto val="1"/>
        <c:lblAlgn val="ctr"/>
        <c:lblOffset val="100"/>
        <c:noMultiLvlLbl val="0"/>
      </c:catAx>
      <c:valAx>
        <c:axId val="2883760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88864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Percent of c-fos positive/bgal double label out of total # of bgal positive cells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'Positive Cells'!$AE$33</c:f>
              <c:strCache>
                <c:ptCount val="1"/>
                <c:pt idx="0">
                  <c:v>c1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'Positive Cells'!$AF$41:$AI$41</c:f>
                <c:numCache>
                  <c:formatCode>General</c:formatCode>
                  <c:ptCount val="4"/>
                  <c:pt idx="0">
                    <c:v>1.862420223192341</c:v>
                  </c:pt>
                  <c:pt idx="1">
                    <c:v>0</c:v>
                  </c:pt>
                  <c:pt idx="2">
                    <c:v>9.9698229845527493</c:v>
                  </c:pt>
                  <c:pt idx="3">
                    <c:v>3.8853942274081805</c:v>
                  </c:pt>
                </c:numCache>
              </c:numRef>
            </c:plus>
            <c:minus>
              <c:numRef>
                <c:f>'Positive Cells'!$AF$41:$AI$41</c:f>
                <c:numCache>
                  <c:formatCode>General</c:formatCode>
                  <c:ptCount val="4"/>
                  <c:pt idx="0">
                    <c:v>1.862420223192341</c:v>
                  </c:pt>
                  <c:pt idx="1">
                    <c:v>0</c:v>
                  </c:pt>
                  <c:pt idx="2">
                    <c:v>9.9698229845527493</c:v>
                  </c:pt>
                  <c:pt idx="3">
                    <c:v>3.8853942274081805</c:v>
                  </c:pt>
                </c:numCache>
              </c:numRef>
            </c:minus>
          </c:errBars>
          <c:cat>
            <c:strRef>
              <c:f>'Positive Cells'!$AF$32:$AI$32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'Positive Cells'!$AF$33:$AI$33</c:f>
              <c:numCache>
                <c:formatCode>0.00</c:formatCode>
                <c:ptCount val="4"/>
                <c:pt idx="0">
                  <c:v>1.075268817204301</c:v>
                </c:pt>
                <c:pt idx="1">
                  <c:v>0</c:v>
                </c:pt>
                <c:pt idx="2">
                  <c:v>83.918918918918919</c:v>
                </c:pt>
                <c:pt idx="3">
                  <c:v>6.5307242726597563</c:v>
                </c:pt>
              </c:numCache>
            </c:numRef>
          </c:val>
        </c:ser>
        <c:ser>
          <c:idx val="1"/>
          <c:order val="1"/>
          <c:tx>
            <c:strRef>
              <c:f>'Positive Cells'!$AE$34</c:f>
              <c:strCache>
                <c:ptCount val="1"/>
                <c:pt idx="0">
                  <c:v>i1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'Positive Cells'!$AF$42:$AI$42</c:f>
                <c:numCache>
                  <c:formatCode>General</c:formatCode>
                  <c:ptCount val="4"/>
                  <c:pt idx="0">
                    <c:v>1.8469854789378577</c:v>
                  </c:pt>
                  <c:pt idx="1">
                    <c:v>1.3426750446270368</c:v>
                  </c:pt>
                  <c:pt idx="2">
                    <c:v>3.4213317007576922</c:v>
                  </c:pt>
                  <c:pt idx="3">
                    <c:v>5.8669361320577806</c:v>
                  </c:pt>
                </c:numCache>
              </c:numRef>
            </c:plus>
            <c:minus>
              <c:numRef>
                <c:f>'Positive Cells'!$AF$42:$AI$42</c:f>
                <c:numCache>
                  <c:formatCode>General</c:formatCode>
                  <c:ptCount val="4"/>
                  <c:pt idx="0">
                    <c:v>1.8469854789378577</c:v>
                  </c:pt>
                  <c:pt idx="1">
                    <c:v>1.3426750446270368</c:v>
                  </c:pt>
                  <c:pt idx="2">
                    <c:v>3.4213317007576922</c:v>
                  </c:pt>
                  <c:pt idx="3">
                    <c:v>5.8669361320577806</c:v>
                  </c:pt>
                </c:numCache>
              </c:numRef>
            </c:minus>
          </c:errBars>
          <c:cat>
            <c:strRef>
              <c:f>'Positive Cells'!$AF$32:$AI$32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'Positive Cells'!$AF$34:$AI$34</c:f>
              <c:numCache>
                <c:formatCode>0.00</c:formatCode>
                <c:ptCount val="4"/>
                <c:pt idx="0">
                  <c:v>2.0057720057720059</c:v>
                </c:pt>
                <c:pt idx="1">
                  <c:v>0.77519379844961245</c:v>
                </c:pt>
                <c:pt idx="2">
                  <c:v>88.205128205128219</c:v>
                </c:pt>
                <c:pt idx="3">
                  <c:v>7.5113378684807257</c:v>
                </c:pt>
              </c:numCache>
            </c:numRef>
          </c:val>
        </c:ser>
        <c:ser>
          <c:idx val="2"/>
          <c:order val="2"/>
          <c:tx>
            <c:strRef>
              <c:f>'Positive Cells'!$AE$35</c:f>
              <c:strCache>
                <c:ptCount val="1"/>
                <c:pt idx="0">
                  <c:v>r3</c:v>
                </c:pt>
              </c:strCache>
            </c:strRef>
          </c:tx>
          <c:invertIfNegative val="0"/>
          <c:errBars>
            <c:errBarType val="plus"/>
            <c:errValType val="cust"/>
            <c:noEndCap val="0"/>
            <c:plus>
              <c:numRef>
                <c:f>'Positive Cells'!$AF$43:$AI$43</c:f>
                <c:numCache>
                  <c:formatCode>General</c:formatCode>
                  <c:ptCount val="4"/>
                  <c:pt idx="0">
                    <c:v>1.0461957426871682</c:v>
                  </c:pt>
                  <c:pt idx="1">
                    <c:v>1.0893401305464638</c:v>
                  </c:pt>
                  <c:pt idx="2">
                    <c:v>1.5855337916298815</c:v>
                  </c:pt>
                  <c:pt idx="3">
                    <c:v>3.3717606846615777</c:v>
                  </c:pt>
                </c:numCache>
              </c:numRef>
            </c:plus>
            <c:minus>
              <c:numRef>
                <c:f>'Positive Cells'!$AF$43:$AI$43</c:f>
                <c:numCache>
                  <c:formatCode>General</c:formatCode>
                  <c:ptCount val="4"/>
                  <c:pt idx="0">
                    <c:v>1.0461957426871682</c:v>
                  </c:pt>
                  <c:pt idx="1">
                    <c:v>1.0893401305464638</c:v>
                  </c:pt>
                  <c:pt idx="2">
                    <c:v>1.5855337916298815</c:v>
                  </c:pt>
                  <c:pt idx="3">
                    <c:v>3.3717606846615777</c:v>
                  </c:pt>
                </c:numCache>
              </c:numRef>
            </c:minus>
          </c:errBars>
          <c:cat>
            <c:strRef>
              <c:f>'Positive Cells'!$AF$32:$AI$32</c:f>
              <c:strCache>
                <c:ptCount val="4"/>
                <c:pt idx="0">
                  <c:v>unstimulated</c:v>
                </c:pt>
                <c:pt idx="1">
                  <c:v>unstim no food or water ON</c:v>
                </c:pt>
                <c:pt idx="2">
                  <c:v>150 mM MSG</c:v>
                </c:pt>
                <c:pt idx="3">
                  <c:v>150 mM MSG Perfused 5 h post stimulation</c:v>
                </c:pt>
              </c:strCache>
            </c:strRef>
          </c:cat>
          <c:val>
            <c:numRef>
              <c:f>'Positive Cells'!$AF$35:$AI$35</c:f>
              <c:numCache>
                <c:formatCode>0.00</c:formatCode>
                <c:ptCount val="4"/>
                <c:pt idx="0">
                  <c:v>1.1912291798439805</c:v>
                </c:pt>
                <c:pt idx="1">
                  <c:v>0.62893081761006286</c:v>
                </c:pt>
                <c:pt idx="2">
                  <c:v>93.086997248064051</c:v>
                </c:pt>
                <c:pt idx="3">
                  <c:v>4.7725254859172255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9088320"/>
        <c:axId val="289088712"/>
      </c:barChart>
      <c:catAx>
        <c:axId val="289088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89088712"/>
        <c:crosses val="autoZero"/>
        <c:auto val="1"/>
        <c:lblAlgn val="ctr"/>
        <c:lblOffset val="100"/>
        <c:noMultiLvlLbl val="0"/>
      </c:catAx>
      <c:valAx>
        <c:axId val="2890887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890883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Pixel</a:t>
            </a:r>
            <a:r>
              <a:rPr lang="en-US" baseline="0"/>
              <a:t> Number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'Positive Cells'!$X$128</c:f>
              <c:strCache>
                <c:ptCount val="1"/>
                <c:pt idx="0">
                  <c:v>unstim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'Positive Cells'!$D$112:$F$112</c:f>
              <c:strCache>
                <c:ptCount val="3"/>
                <c:pt idx="0">
                  <c:v>cfos</c:v>
                </c:pt>
                <c:pt idx="1">
                  <c:v>beta </c:v>
                </c:pt>
                <c:pt idx="2">
                  <c:v>overlap</c:v>
                </c:pt>
              </c:strCache>
            </c:strRef>
          </c:cat>
          <c:val>
            <c:numRef>
              <c:f>'Positive Cells'!$D$123:$F$123</c:f>
              <c:numCache>
                <c:formatCode>0.0</c:formatCode>
                <c:ptCount val="3"/>
                <c:pt idx="0">
                  <c:v>3497.4444444444443</c:v>
                </c:pt>
                <c:pt idx="1">
                  <c:v>9237.7777777777774</c:v>
                </c:pt>
                <c:pt idx="2">
                  <c:v>2043.5555555555557</c:v>
                </c:pt>
              </c:numCache>
            </c:numRef>
          </c:val>
        </c:ser>
        <c:ser>
          <c:idx val="1"/>
          <c:order val="1"/>
          <c:tx>
            <c:strRef>
              <c:f>'Positive Cells'!$Y$128</c:f>
              <c:strCache>
                <c:ptCount val="1"/>
                <c:pt idx="0">
                  <c:v>150mM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'Positive Cells'!$D$112:$F$112</c:f>
              <c:strCache>
                <c:ptCount val="3"/>
                <c:pt idx="0">
                  <c:v>cfos</c:v>
                </c:pt>
                <c:pt idx="1">
                  <c:v>beta </c:v>
                </c:pt>
                <c:pt idx="2">
                  <c:v>overlap</c:v>
                </c:pt>
              </c:strCache>
            </c:strRef>
          </c:cat>
          <c:val>
            <c:numRef>
              <c:f>'Positive Cells'!$I$123:$K$123</c:f>
              <c:numCache>
                <c:formatCode>0.0</c:formatCode>
                <c:ptCount val="3"/>
                <c:pt idx="0">
                  <c:v>6780.5555555555557</c:v>
                </c:pt>
                <c:pt idx="1">
                  <c:v>8316.6666666666661</c:v>
                </c:pt>
                <c:pt idx="2">
                  <c:v>2281.6666666666665</c:v>
                </c:pt>
              </c:numCache>
            </c:numRef>
          </c:val>
        </c:ser>
        <c:ser>
          <c:idx val="2"/>
          <c:order val="2"/>
          <c:tx>
            <c:strRef>
              <c:f>'Positive Cells'!$Z$128</c:f>
              <c:strCache>
                <c:ptCount val="1"/>
                <c:pt idx="0">
                  <c:v>150mM_5hr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'Positive Cells'!$D$112:$F$112</c:f>
              <c:strCache>
                <c:ptCount val="3"/>
                <c:pt idx="0">
                  <c:v>cfos</c:v>
                </c:pt>
                <c:pt idx="1">
                  <c:v>beta </c:v>
                </c:pt>
                <c:pt idx="2">
                  <c:v>overlap</c:v>
                </c:pt>
              </c:strCache>
            </c:strRef>
          </c:cat>
          <c:val>
            <c:numRef>
              <c:f>'Positive Cells'!$N$123:$P$123</c:f>
              <c:numCache>
                <c:formatCode>0.0</c:formatCode>
                <c:ptCount val="3"/>
                <c:pt idx="0">
                  <c:v>2513.6666666666665</c:v>
                </c:pt>
                <c:pt idx="1">
                  <c:v>6069</c:v>
                </c:pt>
                <c:pt idx="2">
                  <c:v>1363.7777777777778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9091064"/>
        <c:axId val="289091456"/>
      </c:barChart>
      <c:catAx>
        <c:axId val="28909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91456"/>
        <c:crosses val="autoZero"/>
        <c:auto val="1"/>
        <c:lblAlgn val="ctr"/>
        <c:lblOffset val="100"/>
        <c:noMultiLvlLbl val="0"/>
      </c:catAx>
      <c:valAx>
        <c:axId val="28909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9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Pixel</a:t>
            </a:r>
            <a:r>
              <a:rPr lang="en-US" baseline="0"/>
              <a:t> Number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'Positive Cells'!$X$128</c:f>
              <c:strCache>
                <c:ptCount val="1"/>
                <c:pt idx="0">
                  <c:v>unstim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'Positive Cells'!$D$138:$F$138</c:f>
                <c:numCache>
                  <c:formatCode>General</c:formatCode>
                  <c:ptCount val="3"/>
                  <c:pt idx="0">
                    <c:v>1366.1836093003706</c:v>
                  </c:pt>
                  <c:pt idx="1">
                    <c:v>2040.2450349085857</c:v>
                  </c:pt>
                  <c:pt idx="2">
                    <c:v>412.85213925676692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'Positive Cells'!$D$112:$F$112</c:f>
              <c:strCache>
                <c:ptCount val="3"/>
                <c:pt idx="0">
                  <c:v>cfos</c:v>
                </c:pt>
                <c:pt idx="1">
                  <c:v>beta </c:v>
                </c:pt>
                <c:pt idx="2">
                  <c:v>overlap</c:v>
                </c:pt>
              </c:strCache>
            </c:strRef>
          </c:cat>
          <c:val>
            <c:numRef>
              <c:f>'Positive Cells'!$D$137:$F$137</c:f>
              <c:numCache>
                <c:formatCode>0.0</c:formatCode>
                <c:ptCount val="3"/>
                <c:pt idx="0">
                  <c:v>838.88888888888891</c:v>
                </c:pt>
                <c:pt idx="1">
                  <c:v>1500.4444444444443</c:v>
                </c:pt>
                <c:pt idx="2">
                  <c:v>229.66666666666666</c:v>
                </c:pt>
              </c:numCache>
            </c:numRef>
          </c:val>
        </c:ser>
        <c:ser>
          <c:idx val="1"/>
          <c:order val="1"/>
          <c:tx>
            <c:strRef>
              <c:f>'Positive Cells'!$Y$128</c:f>
              <c:strCache>
                <c:ptCount val="1"/>
                <c:pt idx="0">
                  <c:v>150mM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'Positive Cells'!$I$138:$K$138</c:f>
                <c:numCache>
                  <c:formatCode>General</c:formatCode>
                  <c:ptCount val="3"/>
                  <c:pt idx="0">
                    <c:v>6903.1938036939118</c:v>
                  </c:pt>
                  <c:pt idx="1">
                    <c:v>258.09448934856931</c:v>
                  </c:pt>
                  <c:pt idx="2">
                    <c:v>168.77269394727995</c:v>
                  </c:pt>
                </c:numCache>
              </c:numRef>
            </c:plus>
            <c:minus>
              <c:numRef>
                <c:f>'Positive Cells'!$I$138:$K$138</c:f>
                <c:numCache>
                  <c:formatCode>General</c:formatCode>
                  <c:ptCount val="3"/>
                  <c:pt idx="0">
                    <c:v>6903.1938036939118</c:v>
                  </c:pt>
                  <c:pt idx="1">
                    <c:v>258.09448934856931</c:v>
                  </c:pt>
                  <c:pt idx="2">
                    <c:v>168.77269394727995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'Positive Cells'!$D$112:$F$112</c:f>
              <c:strCache>
                <c:ptCount val="3"/>
                <c:pt idx="0">
                  <c:v>cfos</c:v>
                </c:pt>
                <c:pt idx="1">
                  <c:v>beta </c:v>
                </c:pt>
                <c:pt idx="2">
                  <c:v>overlap</c:v>
                </c:pt>
              </c:strCache>
            </c:strRef>
          </c:cat>
          <c:val>
            <c:numRef>
              <c:f>'Positive Cells'!$I$137:$K$137</c:f>
              <c:numCache>
                <c:formatCode>0.0</c:formatCode>
                <c:ptCount val="3"/>
                <c:pt idx="0">
                  <c:v>11895.555555555555</c:v>
                </c:pt>
                <c:pt idx="1">
                  <c:v>514.11111111111109</c:v>
                </c:pt>
                <c:pt idx="2">
                  <c:v>329.33333333333331</c:v>
                </c:pt>
              </c:numCache>
            </c:numRef>
          </c:val>
        </c:ser>
        <c:ser>
          <c:idx val="2"/>
          <c:order val="2"/>
          <c:tx>
            <c:strRef>
              <c:f>'Positive Cells'!$Z$128</c:f>
              <c:strCache>
                <c:ptCount val="1"/>
                <c:pt idx="0">
                  <c:v>150mM_5hr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'Positive Cells'!$N$138:$P$138</c:f>
                <c:numCache>
                  <c:formatCode>General</c:formatCode>
                  <c:ptCount val="3"/>
                  <c:pt idx="0">
                    <c:v>157.05727507607213</c:v>
                  </c:pt>
                  <c:pt idx="1">
                    <c:v>168.62713634261573</c:v>
                  </c:pt>
                  <c:pt idx="2">
                    <c:v>35.344163259910538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'Positive Cells'!$D$112:$F$112</c:f>
              <c:strCache>
                <c:ptCount val="3"/>
                <c:pt idx="0">
                  <c:v>cfos</c:v>
                </c:pt>
                <c:pt idx="1">
                  <c:v>beta </c:v>
                </c:pt>
                <c:pt idx="2">
                  <c:v>overlap</c:v>
                </c:pt>
              </c:strCache>
            </c:strRef>
          </c:cat>
          <c:val>
            <c:numRef>
              <c:f>'Positive Cells'!$N$137:$P$137</c:f>
              <c:numCache>
                <c:formatCode>0.0</c:formatCode>
                <c:ptCount val="3"/>
                <c:pt idx="0">
                  <c:v>83.111111111111114</c:v>
                </c:pt>
                <c:pt idx="1">
                  <c:v>217.66666666666666</c:v>
                </c:pt>
                <c:pt idx="2">
                  <c:v>15.111111111111111</c:v>
                </c:pt>
              </c:numCache>
            </c:numRef>
          </c:val>
        </c:ser>
        <c:ser>
          <c:idx val="3"/>
          <c:order val="3"/>
          <c:tx>
            <c:strRef>
              <c:f>'Positive Cells'!$R$125</c:f>
              <c:strCache>
                <c:ptCount val="1"/>
                <c:pt idx="0">
                  <c:v>UnstimFd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'Positive Cells'!$S$138:$U$138</c:f>
                <c:numCache>
                  <c:formatCode>General</c:formatCode>
                  <c:ptCount val="3"/>
                  <c:pt idx="0">
                    <c:v>233.92550706826063</c:v>
                  </c:pt>
                  <c:pt idx="1">
                    <c:v>530.81039314371731</c:v>
                  </c:pt>
                  <c:pt idx="2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'Positive Cells'!$S$137:$U$137</c:f>
              <c:numCache>
                <c:formatCode>0.0</c:formatCode>
                <c:ptCount val="3"/>
                <c:pt idx="0">
                  <c:v>102</c:v>
                </c:pt>
                <c:pt idx="1">
                  <c:v>448.57142857142856</c:v>
                </c:pt>
                <c:pt idx="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4"/>
        <c:axId val="289092632"/>
        <c:axId val="289093024"/>
      </c:barChart>
      <c:catAx>
        <c:axId val="289092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93024"/>
        <c:crosses val="autoZero"/>
        <c:auto val="1"/>
        <c:lblAlgn val="ctr"/>
        <c:lblOffset val="100"/>
        <c:noMultiLvlLbl val="0"/>
      </c:catAx>
      <c:valAx>
        <c:axId val="28909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092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297316</xdr:colOff>
      <xdr:row>16</xdr:row>
      <xdr:rowOff>86405</xdr:rowOff>
    </xdr:from>
    <xdr:to>
      <xdr:col>16</xdr:col>
      <xdr:colOff>466043</xdr:colOff>
      <xdr:row>30</xdr:row>
      <xdr:rowOff>162605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489858</xdr:colOff>
      <xdr:row>15</xdr:row>
      <xdr:rowOff>108857</xdr:rowOff>
    </xdr:from>
    <xdr:to>
      <xdr:col>25</xdr:col>
      <xdr:colOff>182335</xdr:colOff>
      <xdr:row>29</xdr:row>
      <xdr:rowOff>185057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400050</xdr:colOff>
      <xdr:row>43</xdr:row>
      <xdr:rowOff>176212</xdr:rowOff>
    </xdr:from>
    <xdr:to>
      <xdr:col>28</xdr:col>
      <xdr:colOff>95250</xdr:colOff>
      <xdr:row>58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57150</xdr:colOff>
      <xdr:row>43</xdr:row>
      <xdr:rowOff>66675</xdr:rowOff>
    </xdr:from>
    <xdr:to>
      <xdr:col>36</xdr:col>
      <xdr:colOff>361950</xdr:colOff>
      <xdr:row>57</xdr:row>
      <xdr:rowOff>142875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139</xdr:row>
      <xdr:rowOff>104775</xdr:rowOff>
    </xdr:from>
    <xdr:to>
      <xdr:col>7</xdr:col>
      <xdr:colOff>104776</xdr:colOff>
      <xdr:row>159</xdr:row>
      <xdr:rowOff>128587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428625</xdr:colOff>
      <xdr:row>139</xdr:row>
      <xdr:rowOff>133350</xdr:rowOff>
    </xdr:from>
    <xdr:to>
      <xdr:col>18</xdr:col>
      <xdr:colOff>200026</xdr:colOff>
      <xdr:row>159</xdr:row>
      <xdr:rowOff>157162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zoomScale="70" zoomScaleNormal="70" workbookViewId="0">
      <selection activeCell="Q62" sqref="Q62"/>
    </sheetView>
  </sheetViews>
  <sheetFormatPr defaultRowHeight="15" x14ac:dyDescent="0.25"/>
  <cols>
    <col min="1" max="1" width="39.5703125" bestFit="1" customWidth="1"/>
    <col min="11" max="11" width="10.42578125" customWidth="1"/>
    <col min="14" max="14" width="10" customWidth="1"/>
  </cols>
  <sheetData>
    <row r="1" spans="1:23" x14ac:dyDescent="0.25">
      <c r="A1" t="s">
        <v>4</v>
      </c>
      <c r="C1" t="s">
        <v>0</v>
      </c>
      <c r="D1" t="s">
        <v>1</v>
      </c>
      <c r="E1" t="s">
        <v>2</v>
      </c>
      <c r="G1" t="s">
        <v>30</v>
      </c>
    </row>
    <row r="2" spans="1:23" x14ac:dyDescent="0.25">
      <c r="B2">
        <v>130827</v>
      </c>
      <c r="C2">
        <v>55.65</v>
      </c>
      <c r="D2">
        <v>48.39</v>
      </c>
      <c r="E2" s="2">
        <v>45.64</v>
      </c>
      <c r="G2">
        <f>AVERAGE(C2:E2)</f>
        <v>49.893333333333338</v>
      </c>
    </row>
    <row r="3" spans="1:23" x14ac:dyDescent="0.25">
      <c r="B3">
        <v>131003</v>
      </c>
      <c r="C3">
        <v>42.36</v>
      </c>
      <c r="D3">
        <v>57.43</v>
      </c>
      <c r="E3">
        <v>52.92</v>
      </c>
      <c r="G3">
        <f t="shared" ref="G3:G4" si="0">AVERAGE(C3:E3)</f>
        <v>50.903333333333329</v>
      </c>
      <c r="J3" t="s">
        <v>13</v>
      </c>
    </row>
    <row r="4" spans="1:23" x14ac:dyDescent="0.25">
      <c r="B4">
        <v>131115</v>
      </c>
      <c r="C4">
        <v>43.81</v>
      </c>
      <c r="D4">
        <v>53.19</v>
      </c>
      <c r="E4">
        <v>47.09</v>
      </c>
      <c r="G4">
        <f t="shared" si="0"/>
        <v>48.03</v>
      </c>
      <c r="K4" t="s">
        <v>4</v>
      </c>
      <c r="L4" t="s">
        <v>3</v>
      </c>
      <c r="M4" t="s">
        <v>6</v>
      </c>
      <c r="N4" t="s">
        <v>10</v>
      </c>
      <c r="T4" t="s">
        <v>4</v>
      </c>
      <c r="U4" t="s">
        <v>3</v>
      </c>
      <c r="V4" t="s">
        <v>6</v>
      </c>
      <c r="W4" t="s">
        <v>10</v>
      </c>
    </row>
    <row r="5" spans="1:23" x14ac:dyDescent="0.25">
      <c r="B5" t="s">
        <v>13</v>
      </c>
      <c r="C5">
        <f>AVERAGE(C2:C4)</f>
        <v>47.273333333333333</v>
      </c>
      <c r="D5">
        <f>AVERAGE(D2:D4)</f>
        <v>53.00333333333333</v>
      </c>
      <c r="E5">
        <f>AVERAGE(E2:E4)</f>
        <v>48.550000000000004</v>
      </c>
      <c r="F5" s="26" t="s">
        <v>13</v>
      </c>
      <c r="G5">
        <f>AVERAGE(G2:G4)</f>
        <v>49.608888888888885</v>
      </c>
      <c r="J5" t="s">
        <v>0</v>
      </c>
      <c r="K5">
        <f>C5</f>
        <v>47.273333333333333</v>
      </c>
      <c r="L5">
        <f>C12</f>
        <v>46.48</v>
      </c>
      <c r="M5">
        <f>C19</f>
        <v>44.483333333333327</v>
      </c>
      <c r="N5">
        <f>C26</f>
        <v>45.56</v>
      </c>
      <c r="S5" t="s">
        <v>13</v>
      </c>
      <c r="T5">
        <f>G5</f>
        <v>49.608888888888885</v>
      </c>
      <c r="U5">
        <f>G12</f>
        <v>52.093333333333327</v>
      </c>
      <c r="V5">
        <f>G19</f>
        <v>47.625555555555557</v>
      </c>
      <c r="W5">
        <f>G26</f>
        <v>45.387777777777778</v>
      </c>
    </row>
    <row r="6" spans="1:23" x14ac:dyDescent="0.25">
      <c r="B6" t="s">
        <v>14</v>
      </c>
      <c r="C6">
        <f>STDEV(C2:C4)</f>
        <v>7.2905441040661527</v>
      </c>
      <c r="D6">
        <f>STDEV(D2:D4)</f>
        <v>4.5228899315960946</v>
      </c>
      <c r="E6">
        <f>STDEV(E2:E4)</f>
        <v>3.8533491925855876</v>
      </c>
      <c r="F6" s="26" t="s">
        <v>31</v>
      </c>
      <c r="G6">
        <f>STDEV(G2:G4)/SQRT(3)</f>
        <v>0.84156453359057892</v>
      </c>
      <c r="J6" t="s">
        <v>1</v>
      </c>
      <c r="K6">
        <f>D5</f>
        <v>53.00333333333333</v>
      </c>
      <c r="L6">
        <f>D12</f>
        <v>51.266666666666673</v>
      </c>
      <c r="M6">
        <f>D19</f>
        <v>47.606666666666662</v>
      </c>
      <c r="N6">
        <f>D26</f>
        <v>46.31666666666667</v>
      </c>
      <c r="S6" t="s">
        <v>31</v>
      </c>
      <c r="T6">
        <f>G6</f>
        <v>0.84156453359057892</v>
      </c>
      <c r="U6">
        <f>G13</f>
        <v>2.8789600745948385</v>
      </c>
      <c r="V6">
        <f>G20</f>
        <v>6.3304333516555413</v>
      </c>
      <c r="W6">
        <f>G27</f>
        <v>3.2600848281018466</v>
      </c>
    </row>
    <row r="7" spans="1:23" x14ac:dyDescent="0.25">
      <c r="B7" s="2"/>
      <c r="C7" s="2"/>
      <c r="D7" s="2"/>
      <c r="E7" s="2"/>
      <c r="F7" s="2"/>
      <c r="J7" t="s">
        <v>2</v>
      </c>
      <c r="K7">
        <f>E5</f>
        <v>48.550000000000004</v>
      </c>
      <c r="L7">
        <f>E12</f>
        <v>58.533333333333331</v>
      </c>
      <c r="M7">
        <f>E19</f>
        <v>50.786666666666669</v>
      </c>
      <c r="N7">
        <f>E26</f>
        <v>44.286666666666669</v>
      </c>
    </row>
    <row r="8" spans="1:23" x14ac:dyDescent="0.25">
      <c r="A8" t="s">
        <v>3</v>
      </c>
      <c r="B8" s="2"/>
      <c r="C8" s="2" t="s">
        <v>0</v>
      </c>
      <c r="D8" s="2" t="s">
        <v>1</v>
      </c>
      <c r="E8" s="2" t="s">
        <v>2</v>
      </c>
      <c r="F8" s="2"/>
    </row>
    <row r="9" spans="1:23" x14ac:dyDescent="0.25">
      <c r="B9" s="2">
        <v>120206</v>
      </c>
      <c r="C9" s="2">
        <v>48.71</v>
      </c>
      <c r="D9" s="2">
        <v>53.15</v>
      </c>
      <c r="E9" s="2">
        <v>60.92</v>
      </c>
      <c r="F9" s="2"/>
      <c r="G9">
        <f>AVERAGE(C9:E9)</f>
        <v>54.26</v>
      </c>
    </row>
    <row r="10" spans="1:23" x14ac:dyDescent="0.25">
      <c r="B10" s="2" t="s">
        <v>5</v>
      </c>
      <c r="C10" s="2">
        <v>49.78</v>
      </c>
      <c r="D10" s="2">
        <v>53.22</v>
      </c>
      <c r="E10" s="2">
        <v>63.89</v>
      </c>
      <c r="F10" s="2"/>
      <c r="G10">
        <f t="shared" ref="G10:G11" si="1">AVERAGE(C10:E10)</f>
        <v>55.629999999999995</v>
      </c>
      <c r="J10" t="s">
        <v>14</v>
      </c>
    </row>
    <row r="11" spans="1:23" x14ac:dyDescent="0.25">
      <c r="B11" s="2">
        <v>131114</v>
      </c>
      <c r="C11" s="2">
        <v>40.950000000000003</v>
      </c>
      <c r="D11" s="2">
        <v>47.43</v>
      </c>
      <c r="E11" s="2">
        <v>50.79</v>
      </c>
      <c r="F11" s="2"/>
      <c r="G11">
        <f t="shared" si="1"/>
        <v>46.389999999999993</v>
      </c>
    </row>
    <row r="12" spans="1:23" x14ac:dyDescent="0.25">
      <c r="B12" s="2" t="s">
        <v>13</v>
      </c>
      <c r="C12" s="2">
        <f>AVERAGE(C9:C11)</f>
        <v>46.48</v>
      </c>
      <c r="D12" s="2">
        <f>AVERAGE(D9:D11)</f>
        <v>51.266666666666673</v>
      </c>
      <c r="E12" s="2">
        <f>AVERAGE(E9:E11)</f>
        <v>58.533333333333331</v>
      </c>
      <c r="F12" s="38" t="s">
        <v>13</v>
      </c>
      <c r="G12">
        <f>AVERAGE(G9:G11)</f>
        <v>52.093333333333327</v>
      </c>
      <c r="K12" t="s">
        <v>4</v>
      </c>
      <c r="L12" t="s">
        <v>3</v>
      </c>
      <c r="M12" t="s">
        <v>6</v>
      </c>
      <c r="N12" t="s">
        <v>10</v>
      </c>
    </row>
    <row r="13" spans="1:23" x14ac:dyDescent="0.25">
      <c r="B13" s="2" t="s">
        <v>14</v>
      </c>
      <c r="C13" s="2">
        <f>STDEV(C9:C11)</f>
        <v>4.818910665285256</v>
      </c>
      <c r="D13" s="2">
        <f>STDEV(D9:D11)</f>
        <v>3.3228351348409282</v>
      </c>
      <c r="E13" s="2">
        <f>STDEV(E9:E11)</f>
        <v>6.8683792362778968</v>
      </c>
      <c r="F13" s="38" t="s">
        <v>31</v>
      </c>
      <c r="G13">
        <f>STDEV(G9:G11)/SQRT(3)</f>
        <v>2.8789600745948385</v>
      </c>
      <c r="J13" t="s">
        <v>0</v>
      </c>
      <c r="K13">
        <f>C6</f>
        <v>7.2905441040661527</v>
      </c>
      <c r="L13">
        <f>C13</f>
        <v>4.818910665285256</v>
      </c>
      <c r="M13">
        <f>C20</f>
        <v>12.165419570788933</v>
      </c>
      <c r="N13">
        <f>C27</f>
        <v>3.0399999999999974</v>
      </c>
    </row>
    <row r="14" spans="1:23" x14ac:dyDescent="0.25">
      <c r="B14" s="2"/>
      <c r="C14" s="2"/>
      <c r="D14" s="2"/>
      <c r="E14" s="2"/>
      <c r="F14" s="2"/>
      <c r="J14" t="s">
        <v>1</v>
      </c>
      <c r="K14">
        <f>D6</f>
        <v>4.5228899315960946</v>
      </c>
      <c r="L14">
        <f>D13</f>
        <v>3.3228351348409282</v>
      </c>
      <c r="M14">
        <f>D20</f>
        <v>9.5872641213921899</v>
      </c>
      <c r="N14">
        <f>D27</f>
        <v>7.3081757869753519</v>
      </c>
    </row>
    <row r="15" spans="1:23" x14ac:dyDescent="0.25">
      <c r="A15" t="s">
        <v>6</v>
      </c>
      <c r="B15" s="2"/>
      <c r="C15" s="2" t="s">
        <v>0</v>
      </c>
      <c r="D15" s="2" t="s">
        <v>1</v>
      </c>
      <c r="E15" s="2" t="s">
        <v>2</v>
      </c>
      <c r="F15" s="2"/>
      <c r="J15" t="s">
        <v>2</v>
      </c>
      <c r="K15">
        <f>E6</f>
        <v>3.8533491925855876</v>
      </c>
      <c r="L15">
        <f>E13</f>
        <v>6.8683792362778968</v>
      </c>
      <c r="M15">
        <f>E20</f>
        <v>15.540824731439853</v>
      </c>
      <c r="N15">
        <f>E27</f>
        <v>6.9002922643415889</v>
      </c>
    </row>
    <row r="16" spans="1:23" x14ac:dyDescent="0.25">
      <c r="B16" s="2" t="s">
        <v>7</v>
      </c>
      <c r="C16" s="2">
        <v>56.59</v>
      </c>
      <c r="D16" s="2">
        <v>57.8</v>
      </c>
      <c r="E16" s="2">
        <v>52.67</v>
      </c>
      <c r="F16" s="2"/>
      <c r="G16">
        <f>AVERAGE(C16:E16)</f>
        <v>55.686666666666667</v>
      </c>
    </row>
    <row r="17" spans="1:11" x14ac:dyDescent="0.25">
      <c r="B17" s="2" t="s">
        <v>8</v>
      </c>
      <c r="C17" s="2">
        <v>44.6</v>
      </c>
      <c r="D17" s="2">
        <v>46.25</v>
      </c>
      <c r="E17" s="2">
        <v>65.3</v>
      </c>
      <c r="F17" s="2"/>
      <c r="G17">
        <f t="shared" ref="G17:G18" si="2">AVERAGE(C17:E17)</f>
        <v>52.04999999999999</v>
      </c>
      <c r="K17" s="1"/>
    </row>
    <row r="18" spans="1:11" x14ac:dyDescent="0.25">
      <c r="B18" s="2" t="s">
        <v>11</v>
      </c>
      <c r="C18" s="2">
        <v>32.26</v>
      </c>
      <c r="D18" s="2">
        <v>38.770000000000003</v>
      </c>
      <c r="E18" s="2">
        <v>34.39</v>
      </c>
      <c r="F18" s="2"/>
      <c r="G18">
        <f t="shared" si="2"/>
        <v>35.14</v>
      </c>
      <c r="K18" s="1"/>
    </row>
    <row r="19" spans="1:11" x14ac:dyDescent="0.25">
      <c r="B19" s="2" t="s">
        <v>13</v>
      </c>
      <c r="C19" s="2">
        <f>AVERAGE(C16:C18)</f>
        <v>44.483333333333327</v>
      </c>
      <c r="D19" s="2">
        <f>AVERAGE(D16:D18)</f>
        <v>47.606666666666662</v>
      </c>
      <c r="E19" s="2">
        <f>AVERAGE(E16:E18)</f>
        <v>50.786666666666669</v>
      </c>
      <c r="F19" s="38" t="s">
        <v>13</v>
      </c>
      <c r="G19">
        <f>AVERAGE(G16:G18)</f>
        <v>47.625555555555557</v>
      </c>
      <c r="K19" s="1"/>
    </row>
    <row r="20" spans="1:11" x14ac:dyDescent="0.25">
      <c r="B20" t="s">
        <v>14</v>
      </c>
      <c r="C20">
        <f>STDEV(C16:C18)</f>
        <v>12.165419570788933</v>
      </c>
      <c r="D20">
        <f>STDEV(D16:D18)</f>
        <v>9.5872641213921899</v>
      </c>
      <c r="E20">
        <f>STDEV(E16:E18)</f>
        <v>15.540824731439853</v>
      </c>
      <c r="F20" s="26" t="s">
        <v>31</v>
      </c>
      <c r="G20">
        <f>STDEV(G16:G18)/SQRT(3)</f>
        <v>6.3304333516555413</v>
      </c>
    </row>
    <row r="22" spans="1:11" x14ac:dyDescent="0.25">
      <c r="A22" t="s">
        <v>10</v>
      </c>
      <c r="C22" t="s">
        <v>0</v>
      </c>
      <c r="D22" t="s">
        <v>1</v>
      </c>
      <c r="E22" t="s">
        <v>2</v>
      </c>
    </row>
    <row r="23" spans="1:11" x14ac:dyDescent="0.25">
      <c r="B23" t="s">
        <v>24</v>
      </c>
      <c r="C23">
        <v>42.2</v>
      </c>
      <c r="D23">
        <v>38.21</v>
      </c>
      <c r="E23">
        <v>36.36</v>
      </c>
      <c r="F23" s="1"/>
      <c r="G23">
        <f>AVERAGE(C23:E23)</f>
        <v>38.923333333333332</v>
      </c>
      <c r="H23" s="1"/>
    </row>
    <row r="24" spans="1:11" x14ac:dyDescent="0.25">
      <c r="B24" t="s">
        <v>9</v>
      </c>
      <c r="C24" s="1">
        <v>46.36</v>
      </c>
      <c r="D24" s="1">
        <v>48.34</v>
      </c>
      <c r="E24" s="1">
        <v>48.95</v>
      </c>
      <c r="F24" s="1"/>
      <c r="G24">
        <f t="shared" ref="G24:G25" si="3">AVERAGE(C24:E24)</f>
        <v>47.883333333333333</v>
      </c>
      <c r="H24" s="1"/>
    </row>
    <row r="25" spans="1:11" x14ac:dyDescent="0.25">
      <c r="B25" t="s">
        <v>12</v>
      </c>
      <c r="C25" s="1">
        <v>48.12</v>
      </c>
      <c r="D25">
        <v>52.4</v>
      </c>
      <c r="E25">
        <v>47.55</v>
      </c>
      <c r="F25" s="1"/>
      <c r="G25">
        <f t="shared" si="3"/>
        <v>49.356666666666662</v>
      </c>
      <c r="H25" s="1"/>
    </row>
    <row r="26" spans="1:11" x14ac:dyDescent="0.25">
      <c r="B26" t="s">
        <v>13</v>
      </c>
      <c r="C26">
        <f>AVERAGE(C23:C25)</f>
        <v>45.56</v>
      </c>
      <c r="D26">
        <f>AVERAGE(D23:D25)</f>
        <v>46.31666666666667</v>
      </c>
      <c r="E26">
        <f>AVERAGE(E23:E25)</f>
        <v>44.286666666666669</v>
      </c>
      <c r="F26" s="26" t="s">
        <v>13</v>
      </c>
      <c r="G26">
        <f>AVERAGE(G23:G25)</f>
        <v>45.387777777777778</v>
      </c>
    </row>
    <row r="27" spans="1:11" x14ac:dyDescent="0.25">
      <c r="B27" t="s">
        <v>14</v>
      </c>
      <c r="C27">
        <f>STDEV(C23:C25)</f>
        <v>3.0399999999999974</v>
      </c>
      <c r="D27">
        <f>STDEV(D23:D25)</f>
        <v>7.3081757869753519</v>
      </c>
      <c r="E27">
        <f>STDEV(E23:E25)</f>
        <v>6.9002922643415889</v>
      </c>
      <c r="F27" s="26" t="s">
        <v>31</v>
      </c>
      <c r="G27">
        <f>STDEV(G23:G25)/SQRT(3)</f>
        <v>3.2600848281018466</v>
      </c>
    </row>
    <row r="35" spans="1:14" x14ac:dyDescent="0.25">
      <c r="A35" t="s">
        <v>15</v>
      </c>
      <c r="B35" t="s">
        <v>0</v>
      </c>
      <c r="C35" t="s">
        <v>1</v>
      </c>
      <c r="D35" t="s">
        <v>2</v>
      </c>
      <c r="J35" s="11"/>
    </row>
    <row r="36" spans="1:14" x14ac:dyDescent="0.25">
      <c r="A36" t="s">
        <v>4</v>
      </c>
      <c r="B36">
        <v>55.65</v>
      </c>
      <c r="C36">
        <v>48.39</v>
      </c>
      <c r="D36">
        <v>45.64</v>
      </c>
    </row>
    <row r="37" spans="1:14" x14ac:dyDescent="0.25">
      <c r="A37" t="s">
        <v>4</v>
      </c>
      <c r="B37">
        <v>42.36</v>
      </c>
      <c r="C37">
        <v>57.43</v>
      </c>
      <c r="D37">
        <v>52.92</v>
      </c>
      <c r="F37" s="3"/>
      <c r="G37" s="3"/>
      <c r="H37" s="3"/>
      <c r="I37" s="12"/>
      <c r="J37" s="13" t="s">
        <v>25</v>
      </c>
      <c r="K37" s="13" t="s">
        <v>26</v>
      </c>
      <c r="L37" s="13" t="s">
        <v>27</v>
      </c>
      <c r="M37" s="13" t="s">
        <v>16</v>
      </c>
      <c r="N37" s="13" t="s">
        <v>17</v>
      </c>
    </row>
    <row r="38" spans="1:14" x14ac:dyDescent="0.25">
      <c r="A38" t="s">
        <v>4</v>
      </c>
      <c r="B38">
        <v>43.81</v>
      </c>
      <c r="C38">
        <v>53.19</v>
      </c>
      <c r="D38">
        <v>47.09</v>
      </c>
      <c r="I38" s="14" t="s">
        <v>28</v>
      </c>
      <c r="J38" s="15">
        <v>85306.83204444444</v>
      </c>
      <c r="K38" s="16">
        <v>1</v>
      </c>
      <c r="L38" s="15">
        <v>85306.83204444444</v>
      </c>
      <c r="M38" s="17">
        <v>635.08655620461911</v>
      </c>
      <c r="N38" s="18">
        <v>6.5813177130280565E-9</v>
      </c>
    </row>
    <row r="39" spans="1:14" x14ac:dyDescent="0.25">
      <c r="A39" t="s">
        <v>3</v>
      </c>
      <c r="B39">
        <v>48.71</v>
      </c>
      <c r="C39">
        <v>53.15</v>
      </c>
      <c r="D39">
        <v>60.92</v>
      </c>
      <c r="I39" s="21" t="s">
        <v>18</v>
      </c>
      <c r="J39" s="22">
        <v>220.17828888888894</v>
      </c>
      <c r="K39" s="23">
        <v>3</v>
      </c>
      <c r="L39" s="22">
        <v>73.392762962962976</v>
      </c>
      <c r="M39" s="24">
        <v>0.54638949734068309</v>
      </c>
      <c r="N39" s="25">
        <v>0.6643099865484845</v>
      </c>
    </row>
    <row r="40" spans="1:14" x14ac:dyDescent="0.25">
      <c r="A40" t="s">
        <v>3</v>
      </c>
      <c r="B40">
        <v>49.78</v>
      </c>
      <c r="C40">
        <v>53.22</v>
      </c>
      <c r="D40">
        <v>63.89</v>
      </c>
      <c r="I40" s="14" t="s">
        <v>29</v>
      </c>
      <c r="J40" s="19">
        <v>1074.5852666666665</v>
      </c>
      <c r="K40" s="4">
        <v>8</v>
      </c>
      <c r="L40" s="19">
        <v>134.32315833333331</v>
      </c>
      <c r="M40" s="20"/>
      <c r="N40" s="5"/>
    </row>
    <row r="41" spans="1:14" x14ac:dyDescent="0.25">
      <c r="A41" t="s">
        <v>3</v>
      </c>
      <c r="B41">
        <v>40.950000000000003</v>
      </c>
      <c r="C41">
        <v>47.43</v>
      </c>
      <c r="D41">
        <v>50.79</v>
      </c>
      <c r="I41" s="21" t="s">
        <v>22</v>
      </c>
      <c r="J41" s="22">
        <v>140.01540555556267</v>
      </c>
      <c r="K41" s="23">
        <v>2</v>
      </c>
      <c r="L41" s="22">
        <v>70.007702777781333</v>
      </c>
      <c r="M41" s="24">
        <v>2.4969603100805497</v>
      </c>
      <c r="N41" s="25">
        <v>0.11381813239471084</v>
      </c>
    </row>
    <row r="42" spans="1:14" x14ac:dyDescent="0.25">
      <c r="A42" t="s">
        <v>6</v>
      </c>
      <c r="B42" s="2">
        <v>56.59</v>
      </c>
      <c r="C42" s="2">
        <v>57.8</v>
      </c>
      <c r="D42" s="2">
        <v>52.67</v>
      </c>
      <c r="I42" s="21" t="s">
        <v>23</v>
      </c>
      <c r="J42" s="22">
        <v>201.1934611111113</v>
      </c>
      <c r="K42" s="23">
        <v>6</v>
      </c>
      <c r="L42" s="22">
        <v>33.532243518518548</v>
      </c>
      <c r="M42" s="24">
        <v>1.1959924101419015</v>
      </c>
      <c r="N42" s="25">
        <v>0.35751115906019715</v>
      </c>
    </row>
    <row r="43" spans="1:14" x14ac:dyDescent="0.25">
      <c r="A43" t="s">
        <v>6</v>
      </c>
      <c r="B43" s="2">
        <v>44.6</v>
      </c>
      <c r="C43" s="2">
        <v>46.25</v>
      </c>
      <c r="D43" s="2">
        <v>65.3</v>
      </c>
      <c r="I43" s="14" t="s">
        <v>29</v>
      </c>
      <c r="J43" s="19">
        <v>448.59473333333324</v>
      </c>
      <c r="K43" s="4">
        <v>16</v>
      </c>
      <c r="L43" s="19">
        <v>28.037170833333327</v>
      </c>
      <c r="M43" s="20"/>
      <c r="N43" s="5"/>
    </row>
    <row r="44" spans="1:14" x14ac:dyDescent="0.25">
      <c r="A44" t="s">
        <v>6</v>
      </c>
      <c r="B44" s="2">
        <v>32.26</v>
      </c>
      <c r="C44" s="2">
        <v>38.770000000000003</v>
      </c>
      <c r="D44" s="2">
        <v>34.39</v>
      </c>
    </row>
    <row r="45" spans="1:14" x14ac:dyDescent="0.25">
      <c r="A45" t="s">
        <v>10</v>
      </c>
      <c r="B45" s="1">
        <v>42.2</v>
      </c>
      <c r="C45" s="1">
        <v>38.21</v>
      </c>
      <c r="D45" s="1">
        <v>36.36</v>
      </c>
    </row>
    <row r="46" spans="1:14" x14ac:dyDescent="0.25">
      <c r="A46" t="s">
        <v>10</v>
      </c>
      <c r="B46">
        <v>46.36</v>
      </c>
      <c r="C46">
        <v>48.34</v>
      </c>
      <c r="D46">
        <v>48.95</v>
      </c>
    </row>
    <row r="47" spans="1:14" x14ac:dyDescent="0.25">
      <c r="A47" t="s">
        <v>10</v>
      </c>
      <c r="B47">
        <v>48.12</v>
      </c>
      <c r="C47">
        <v>52.4</v>
      </c>
      <c r="D47">
        <v>47.55</v>
      </c>
    </row>
    <row r="50" spans="1:11" x14ac:dyDescent="0.25">
      <c r="A50" t="s">
        <v>32</v>
      </c>
      <c r="F50" s="6"/>
      <c r="G50" s="7" t="s">
        <v>25</v>
      </c>
      <c r="H50" s="7" t="s">
        <v>26</v>
      </c>
      <c r="I50" s="7" t="s">
        <v>27</v>
      </c>
      <c r="J50" s="7" t="s">
        <v>16</v>
      </c>
      <c r="K50" s="7" t="s">
        <v>17</v>
      </c>
    </row>
    <row r="51" spans="1:11" x14ac:dyDescent="0.25">
      <c r="A51" t="s">
        <v>4</v>
      </c>
      <c r="B51">
        <v>49.893333333333338</v>
      </c>
      <c r="F51" s="8" t="s">
        <v>28</v>
      </c>
      <c r="G51" s="27">
        <v>28435.610681481478</v>
      </c>
      <c r="H51" s="28">
        <v>1</v>
      </c>
      <c r="I51" s="27">
        <v>28435.610681481478</v>
      </c>
      <c r="J51" s="29">
        <v>635.08655620461889</v>
      </c>
      <c r="K51" s="30">
        <v>6.5813177130280565E-9</v>
      </c>
    </row>
    <row r="52" spans="1:11" x14ac:dyDescent="0.25">
      <c r="A52" t="s">
        <v>4</v>
      </c>
      <c r="B52">
        <v>50.903333333333329</v>
      </c>
      <c r="F52" s="33" t="s">
        <v>18</v>
      </c>
      <c r="G52" s="34">
        <v>73.392762962962934</v>
      </c>
      <c r="H52" s="35">
        <v>3</v>
      </c>
      <c r="I52" s="34">
        <v>24.464254320987646</v>
      </c>
      <c r="J52" s="36">
        <v>0.54638949734068265</v>
      </c>
      <c r="K52" s="37">
        <v>0.66430998654848494</v>
      </c>
    </row>
    <row r="53" spans="1:11" x14ac:dyDescent="0.25">
      <c r="A53" t="s">
        <v>4</v>
      </c>
      <c r="B53">
        <v>48.03</v>
      </c>
      <c r="F53" s="8" t="s">
        <v>29</v>
      </c>
      <c r="G53" s="31">
        <v>358.1950888888889</v>
      </c>
      <c r="H53" s="9">
        <v>8</v>
      </c>
      <c r="I53" s="31">
        <v>44.774386111111113</v>
      </c>
      <c r="J53" s="32"/>
      <c r="K53" s="10"/>
    </row>
    <row r="54" spans="1:11" x14ac:dyDescent="0.25">
      <c r="A54" t="s">
        <v>3</v>
      </c>
      <c r="B54">
        <v>54.26</v>
      </c>
    </row>
    <row r="55" spans="1:11" x14ac:dyDescent="0.25">
      <c r="A55" t="s">
        <v>3</v>
      </c>
      <c r="B55">
        <v>55.629999999999995</v>
      </c>
    </row>
    <row r="56" spans="1:11" x14ac:dyDescent="0.25">
      <c r="A56" t="s">
        <v>3</v>
      </c>
      <c r="B56">
        <v>46.389999999999993</v>
      </c>
    </row>
    <row r="57" spans="1:11" x14ac:dyDescent="0.25">
      <c r="A57" t="s">
        <v>6</v>
      </c>
      <c r="B57">
        <v>55.686666666666667</v>
      </c>
    </row>
    <row r="58" spans="1:11" x14ac:dyDescent="0.25">
      <c r="A58" t="s">
        <v>6</v>
      </c>
      <c r="B58">
        <v>52.04999999999999</v>
      </c>
    </row>
    <row r="59" spans="1:11" x14ac:dyDescent="0.25">
      <c r="A59" t="s">
        <v>6</v>
      </c>
      <c r="B59">
        <v>35.14</v>
      </c>
    </row>
    <row r="60" spans="1:11" x14ac:dyDescent="0.25">
      <c r="A60" t="s">
        <v>10</v>
      </c>
      <c r="B60">
        <v>38.923333333333332</v>
      </c>
    </row>
    <row r="61" spans="1:11" x14ac:dyDescent="0.25">
      <c r="A61" t="s">
        <v>10</v>
      </c>
      <c r="B61">
        <v>47.883333333333333</v>
      </c>
    </row>
    <row r="62" spans="1:11" x14ac:dyDescent="0.25">
      <c r="A62" t="s">
        <v>10</v>
      </c>
      <c r="B62">
        <v>49.356666666666662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8"/>
  <sheetViews>
    <sheetView tabSelected="1" topLeftCell="A109" workbookViewId="0">
      <selection activeCell="V134" sqref="V134"/>
    </sheetView>
  </sheetViews>
  <sheetFormatPr defaultRowHeight="15" x14ac:dyDescent="0.25"/>
  <cols>
    <col min="1" max="1" width="40.85546875" customWidth="1"/>
    <col min="2" max="2" width="9.28515625" customWidth="1"/>
    <col min="7" max="7" width="10.5703125" bestFit="1" customWidth="1"/>
    <col min="11" max="13" width="9.5703125" bestFit="1" customWidth="1"/>
    <col min="15" max="15" width="9.5703125" bestFit="1" customWidth="1"/>
    <col min="18" max="18" width="9.140625" style="2"/>
    <col min="19" max="21" width="10.5703125" style="2" bestFit="1" customWidth="1"/>
    <col min="22" max="23" width="9.140625" style="2"/>
    <col min="24" max="24" width="9.7109375" style="2" bestFit="1" customWidth="1"/>
    <col min="25" max="26" width="9.5703125" style="2" bestFit="1" customWidth="1"/>
    <col min="27" max="29" width="9.140625" style="2"/>
    <col min="32" max="32" width="15.5703125" customWidth="1"/>
    <col min="33" max="33" width="20.42578125" customWidth="1"/>
    <col min="34" max="34" width="11.5703125" bestFit="1" customWidth="1"/>
    <col min="35" max="35" width="10.5703125" bestFit="1" customWidth="1"/>
  </cols>
  <sheetData>
    <row r="1" spans="1:37" x14ac:dyDescent="0.25">
      <c r="A1" t="s">
        <v>33</v>
      </c>
    </row>
    <row r="2" spans="1:37" x14ac:dyDescent="0.25">
      <c r="C2" s="83" t="s">
        <v>34</v>
      </c>
      <c r="D2" s="83"/>
      <c r="E2" s="83"/>
      <c r="K2" s="83" t="s">
        <v>35</v>
      </c>
      <c r="L2" s="83"/>
      <c r="M2" s="83"/>
      <c r="R2" s="82" t="s">
        <v>50</v>
      </c>
      <c r="S2" s="82"/>
      <c r="T2" s="82"/>
      <c r="U2" s="82"/>
      <c r="V2" s="82"/>
      <c r="W2" s="55" t="s">
        <v>48</v>
      </c>
      <c r="AE2" s="55" t="s">
        <v>49</v>
      </c>
      <c r="AF2" s="2"/>
      <c r="AG2" s="2"/>
      <c r="AH2" s="2"/>
      <c r="AI2" s="2"/>
      <c r="AJ2" s="2"/>
      <c r="AK2" s="2"/>
    </row>
    <row r="3" spans="1:37" x14ac:dyDescent="0.25">
      <c r="A3" t="s">
        <v>4</v>
      </c>
      <c r="C3" t="s">
        <v>0</v>
      </c>
      <c r="D3" t="s">
        <v>1</v>
      </c>
      <c r="E3" t="s">
        <v>2</v>
      </c>
      <c r="G3" t="s">
        <v>30</v>
      </c>
      <c r="K3" t="s">
        <v>0</v>
      </c>
      <c r="L3" t="s">
        <v>1</v>
      </c>
      <c r="M3" t="s">
        <v>2</v>
      </c>
      <c r="O3" t="s">
        <v>30</v>
      </c>
      <c r="S3" s="2" t="s">
        <v>0</v>
      </c>
      <c r="T3" s="2" t="s">
        <v>1</v>
      </c>
      <c r="U3" s="2" t="s">
        <v>2</v>
      </c>
      <c r="X3" s="2" t="s">
        <v>0</v>
      </c>
      <c r="Y3" s="2" t="s">
        <v>1</v>
      </c>
      <c r="Z3" s="2" t="s">
        <v>2</v>
      </c>
      <c r="AE3" s="2"/>
      <c r="AF3" s="2" t="s">
        <v>0</v>
      </c>
      <c r="AG3" s="2" t="s">
        <v>1</v>
      </c>
      <c r="AH3" s="2" t="s">
        <v>2</v>
      </c>
      <c r="AI3" s="2"/>
      <c r="AJ3" s="2"/>
      <c r="AK3" s="2"/>
    </row>
    <row r="4" spans="1:37" x14ac:dyDescent="0.25">
      <c r="B4">
        <v>130827</v>
      </c>
      <c r="C4">
        <v>1</v>
      </c>
      <c r="D4">
        <v>3</v>
      </c>
      <c r="E4" s="2">
        <v>3</v>
      </c>
      <c r="G4" s="76">
        <f>AVERAGE(C4:E4)</f>
        <v>2.3333333333333335</v>
      </c>
      <c r="J4">
        <v>130827</v>
      </c>
      <c r="K4">
        <v>31</v>
      </c>
      <c r="L4">
        <v>42</v>
      </c>
      <c r="M4" s="2">
        <v>40</v>
      </c>
      <c r="O4" s="76">
        <f>AVERAGE(K4:M4)</f>
        <v>37.666666666666664</v>
      </c>
      <c r="R4" s="2">
        <v>130827</v>
      </c>
      <c r="S4" s="2">
        <v>0</v>
      </c>
      <c r="T4" s="2">
        <v>1</v>
      </c>
      <c r="U4" s="2">
        <v>0</v>
      </c>
      <c r="W4" s="2">
        <v>130827</v>
      </c>
      <c r="X4" s="74">
        <f>(S4/C4)*100</f>
        <v>0</v>
      </c>
      <c r="Y4" s="74">
        <f t="shared" ref="Y4:Z4" si="0">(T4/D4)*100</f>
        <v>33.333333333333329</v>
      </c>
      <c r="Z4" s="74">
        <f t="shared" si="0"/>
        <v>0</v>
      </c>
      <c r="AE4" s="2">
        <v>130827</v>
      </c>
      <c r="AF4" s="74">
        <f>(S4/K4)*100</f>
        <v>0</v>
      </c>
      <c r="AG4" s="74">
        <f t="shared" ref="AG4:AH4" si="1">(T4/L4)*100</f>
        <v>2.3809523809523809</v>
      </c>
      <c r="AH4" s="74">
        <f t="shared" si="1"/>
        <v>0</v>
      </c>
      <c r="AI4" s="2"/>
      <c r="AJ4" s="2"/>
      <c r="AK4" s="2"/>
    </row>
    <row r="5" spans="1:37" s="73" customFormat="1" x14ac:dyDescent="0.25">
      <c r="B5" s="73">
        <v>131003</v>
      </c>
      <c r="C5" s="73">
        <v>2</v>
      </c>
      <c r="D5" s="73">
        <v>3</v>
      </c>
      <c r="E5" s="73">
        <v>4</v>
      </c>
      <c r="G5" s="75">
        <f t="shared" ref="G5:G6" si="2">AVERAGE(C5:E5)</f>
        <v>3</v>
      </c>
      <c r="J5" s="73">
        <v>131003</v>
      </c>
      <c r="K5" s="73">
        <v>34</v>
      </c>
      <c r="L5" s="73">
        <v>69</v>
      </c>
      <c r="M5" s="73">
        <v>62</v>
      </c>
      <c r="O5" s="75">
        <f t="shared" ref="O5:O6" si="3">AVERAGE(K5:M5)</f>
        <v>55</v>
      </c>
      <c r="R5" s="73">
        <v>131003</v>
      </c>
      <c r="S5" s="73">
        <v>0</v>
      </c>
      <c r="T5" s="73">
        <v>0</v>
      </c>
      <c r="U5" s="73">
        <v>1</v>
      </c>
      <c r="W5" s="73">
        <v>131003</v>
      </c>
      <c r="X5" s="75">
        <f t="shared" ref="X5:X6" si="4">(S5/C5)*100</f>
        <v>0</v>
      </c>
      <c r="Y5" s="75">
        <f t="shared" ref="Y5:Y6" si="5">(T5/D5)*100</f>
        <v>0</v>
      </c>
      <c r="Z5" s="75">
        <f t="shared" ref="Z5:Z6" si="6">(U5/E5)*100</f>
        <v>25</v>
      </c>
      <c r="AE5" s="73">
        <v>131003</v>
      </c>
      <c r="AF5" s="75">
        <f t="shared" ref="AF5:AF6" si="7">(S5/K5)*100</f>
        <v>0</v>
      </c>
      <c r="AG5" s="75">
        <f t="shared" ref="AG5:AG6" si="8">(T5/L5)*100</f>
        <v>0</v>
      </c>
      <c r="AH5" s="75">
        <f t="shared" ref="AH5:AH6" si="9">(U5/M5)*100</f>
        <v>1.6129032258064515</v>
      </c>
    </row>
    <row r="6" spans="1:37" x14ac:dyDescent="0.25">
      <c r="B6">
        <v>131115</v>
      </c>
      <c r="C6">
        <v>5</v>
      </c>
      <c r="D6">
        <v>8</v>
      </c>
      <c r="E6">
        <v>10</v>
      </c>
      <c r="G6" s="76">
        <f t="shared" si="2"/>
        <v>7.666666666666667</v>
      </c>
      <c r="J6">
        <v>131115</v>
      </c>
      <c r="K6">
        <v>31</v>
      </c>
      <c r="L6">
        <v>55</v>
      </c>
      <c r="M6">
        <v>51</v>
      </c>
      <c r="O6" s="76">
        <f t="shared" si="3"/>
        <v>45.666666666666664</v>
      </c>
      <c r="R6" s="2">
        <v>131115</v>
      </c>
      <c r="S6" s="2">
        <v>1</v>
      </c>
      <c r="T6" s="2">
        <v>2</v>
      </c>
      <c r="U6" s="2">
        <v>1</v>
      </c>
      <c r="W6" s="2">
        <v>131115</v>
      </c>
      <c r="X6" s="74">
        <f t="shared" si="4"/>
        <v>20</v>
      </c>
      <c r="Y6" s="74">
        <f t="shared" si="5"/>
        <v>25</v>
      </c>
      <c r="Z6" s="74">
        <f t="shared" si="6"/>
        <v>10</v>
      </c>
      <c r="AE6" s="2">
        <v>131115</v>
      </c>
      <c r="AF6" s="74">
        <f t="shared" si="7"/>
        <v>3.225806451612903</v>
      </c>
      <c r="AG6" s="74">
        <f t="shared" si="8"/>
        <v>3.6363636363636362</v>
      </c>
      <c r="AH6" s="74">
        <f t="shared" si="9"/>
        <v>1.9607843137254901</v>
      </c>
      <c r="AI6" s="2"/>
      <c r="AJ6" s="2"/>
      <c r="AK6" s="2"/>
    </row>
    <row r="7" spans="1:37" x14ac:dyDescent="0.25">
      <c r="B7" t="s">
        <v>13</v>
      </c>
      <c r="C7" s="76">
        <f>AVERAGE(C4:C6)</f>
        <v>2.6666666666666665</v>
      </c>
      <c r="D7" s="76">
        <f>AVERAGE(D4:D6)</f>
        <v>4.666666666666667</v>
      </c>
      <c r="E7" s="76">
        <f>AVERAGE(E4:E6)</f>
        <v>5.666666666666667</v>
      </c>
      <c r="F7" s="26" t="s">
        <v>13</v>
      </c>
      <c r="G7" s="76">
        <f>AVERAGE(G4:G6)</f>
        <v>4.333333333333333</v>
      </c>
      <c r="J7" t="s">
        <v>13</v>
      </c>
      <c r="K7" s="76">
        <f>AVERAGE(K4:K6)</f>
        <v>32</v>
      </c>
      <c r="L7" s="76">
        <f>AVERAGE(L4:L6)</f>
        <v>55.333333333333336</v>
      </c>
      <c r="M7" s="76">
        <f>AVERAGE(M4:M6)</f>
        <v>51</v>
      </c>
      <c r="N7" s="26" t="s">
        <v>13</v>
      </c>
      <c r="O7" s="76">
        <f>AVERAGE(O4:O6)</f>
        <v>46.111111111111107</v>
      </c>
      <c r="R7" s="2" t="s">
        <v>13</v>
      </c>
      <c r="S7" s="74">
        <f>AVERAGE(S4:S6)</f>
        <v>0.33333333333333331</v>
      </c>
      <c r="T7" s="74">
        <f>AVERAGE(T4:T6)</f>
        <v>1</v>
      </c>
      <c r="U7" s="74">
        <f>AVERAGE(U4:U6)</f>
        <v>0.66666666666666663</v>
      </c>
      <c r="W7" s="2" t="s">
        <v>13</v>
      </c>
      <c r="X7" s="74">
        <f>AVERAGE(X4:X6)</f>
        <v>6.666666666666667</v>
      </c>
      <c r="Y7" s="74">
        <f>AVERAGE(Y4:Y6)</f>
        <v>19.444444444444443</v>
      </c>
      <c r="Z7" s="74">
        <f>AVERAGE(Z4:Z6)</f>
        <v>11.666666666666666</v>
      </c>
      <c r="AE7" s="2" t="s">
        <v>13</v>
      </c>
      <c r="AF7" s="74">
        <f>AVERAGE(AF4:AF6)</f>
        <v>1.075268817204301</v>
      </c>
      <c r="AG7" s="74">
        <f>AVERAGE(AG4:AG6)</f>
        <v>2.0057720057720059</v>
      </c>
      <c r="AH7" s="74">
        <f>AVERAGE(AH4:AH6)</f>
        <v>1.1912291798439805</v>
      </c>
      <c r="AI7" s="2"/>
      <c r="AJ7" s="2"/>
      <c r="AK7" s="2"/>
    </row>
    <row r="8" spans="1:37" x14ac:dyDescent="0.25">
      <c r="B8" t="s">
        <v>14</v>
      </c>
      <c r="C8" s="76">
        <f>STDEV(C4:C6)</f>
        <v>2.0816659994661331</v>
      </c>
      <c r="D8" s="76">
        <f>STDEV(D4:D6)</f>
        <v>2.8867513459481291</v>
      </c>
      <c r="E8" s="76">
        <f>STDEV(E4:E6)</f>
        <v>3.7859388972001828</v>
      </c>
      <c r="F8" s="26" t="s">
        <v>31</v>
      </c>
      <c r="G8" s="76">
        <f>STDEV(G4:G6)/SQRT(3)</f>
        <v>1.6777409856157226</v>
      </c>
      <c r="J8" t="s">
        <v>14</v>
      </c>
      <c r="K8" s="76">
        <f>STDEV(K4:K6)</f>
        <v>1.7320508075688772</v>
      </c>
      <c r="L8" s="76">
        <f>STDEV(L4:L6)</f>
        <v>13.503086067019385</v>
      </c>
      <c r="M8" s="76">
        <f>STDEV(M4:M6)</f>
        <v>11</v>
      </c>
      <c r="N8" s="26" t="s">
        <v>31</v>
      </c>
      <c r="O8" s="76">
        <f>STDEV(O4:O6)/SQRT(3)</f>
        <v>5.0086345198154243</v>
      </c>
      <c r="R8" s="2" t="s">
        <v>14</v>
      </c>
      <c r="S8" s="74">
        <f>STDEV(S4:S6)</f>
        <v>0.57735026918962584</v>
      </c>
      <c r="T8" s="74">
        <f>STDEV(T4:T6)</f>
        <v>1</v>
      </c>
      <c r="U8" s="74">
        <f>STDEV(U4:U6)</f>
        <v>0.57735026918962584</v>
      </c>
      <c r="W8" s="2" t="s">
        <v>14</v>
      </c>
      <c r="X8" s="74">
        <f>STDEV(X4:X6)</f>
        <v>11.547005383792515</v>
      </c>
      <c r="Y8" s="74">
        <f>STDEV(Y4:Y6)</f>
        <v>17.347216662217772</v>
      </c>
      <c r="Z8" s="74">
        <f>STDEV(Z4:Z6)</f>
        <v>12.583057392117917</v>
      </c>
      <c r="AE8" s="2" t="s">
        <v>14</v>
      </c>
      <c r="AF8" s="74">
        <f>STDEV(AF4:AF6)</f>
        <v>1.862420223192341</v>
      </c>
      <c r="AG8" s="74">
        <f>STDEV(AG4:AG6)</f>
        <v>1.8469854789378577</v>
      </c>
      <c r="AH8" s="74">
        <f>STDEV(AH4:AH6)</f>
        <v>1.0461957426871682</v>
      </c>
      <c r="AI8" s="2"/>
      <c r="AJ8" s="2"/>
      <c r="AK8" s="2"/>
    </row>
    <row r="9" spans="1:37" x14ac:dyDescent="0.25">
      <c r="B9" s="2"/>
      <c r="C9" s="2"/>
      <c r="D9" s="2"/>
      <c r="E9" s="2"/>
      <c r="F9" s="2"/>
      <c r="J9" s="2"/>
      <c r="K9" s="2"/>
      <c r="L9" s="2"/>
      <c r="M9" s="2"/>
      <c r="N9" s="2"/>
      <c r="AE9" s="2"/>
      <c r="AF9" s="2"/>
      <c r="AG9" s="2"/>
      <c r="AH9" s="2"/>
      <c r="AI9" s="2"/>
      <c r="AJ9" s="2"/>
      <c r="AK9" s="2"/>
    </row>
    <row r="10" spans="1:37" x14ac:dyDescent="0.25">
      <c r="A10" t="s">
        <v>3</v>
      </c>
      <c r="B10" s="2"/>
      <c r="C10" s="2" t="s">
        <v>0</v>
      </c>
      <c r="D10" s="2" t="s">
        <v>1</v>
      </c>
      <c r="E10" s="2" t="s">
        <v>2</v>
      </c>
      <c r="F10" s="2"/>
      <c r="J10" s="2"/>
      <c r="K10" s="2" t="s">
        <v>0</v>
      </c>
      <c r="L10" s="2" t="s">
        <v>1</v>
      </c>
      <c r="M10" s="2" t="s">
        <v>2</v>
      </c>
      <c r="N10" s="2"/>
      <c r="S10" s="2" t="s">
        <v>0</v>
      </c>
      <c r="T10" s="2" t="s">
        <v>1</v>
      </c>
      <c r="U10" s="2" t="s">
        <v>2</v>
      </c>
      <c r="AE10" s="2"/>
      <c r="AF10" s="2"/>
      <c r="AG10" s="2"/>
      <c r="AH10" s="2"/>
      <c r="AI10" s="2"/>
      <c r="AJ10" s="2"/>
      <c r="AK10" s="2"/>
    </row>
    <row r="11" spans="1:37" x14ac:dyDescent="0.25">
      <c r="B11" s="2">
        <v>120206</v>
      </c>
      <c r="C11" s="2">
        <v>0</v>
      </c>
      <c r="D11" s="2">
        <v>2</v>
      </c>
      <c r="E11" s="2">
        <v>1</v>
      </c>
      <c r="F11" s="2"/>
      <c r="G11" s="76">
        <f>AVERAGE(C11:E11)</f>
        <v>1</v>
      </c>
      <c r="J11" s="2">
        <v>120206</v>
      </c>
      <c r="K11" s="2">
        <v>23</v>
      </c>
      <c r="L11" s="2">
        <v>30</v>
      </c>
      <c r="M11" s="2">
        <v>54</v>
      </c>
      <c r="N11" s="2"/>
      <c r="O11" s="76">
        <f>AVERAGE(K11:M11)</f>
        <v>35.666666666666664</v>
      </c>
      <c r="R11" s="2">
        <v>120206</v>
      </c>
      <c r="S11" s="2">
        <v>0</v>
      </c>
      <c r="T11" s="2">
        <v>0</v>
      </c>
      <c r="U11" s="2">
        <v>0</v>
      </c>
      <c r="W11" s="2">
        <v>120206</v>
      </c>
      <c r="X11" s="74">
        <v>0</v>
      </c>
      <c r="Y11" s="74">
        <f t="shared" ref="Y11:Y13" si="10">(T11/D11)*100</f>
        <v>0</v>
      </c>
      <c r="Z11" s="74">
        <f t="shared" ref="Z11:Z13" si="11">(U11/E11)*100</f>
        <v>0</v>
      </c>
      <c r="AE11" s="2">
        <v>120206</v>
      </c>
      <c r="AF11" s="74">
        <f>(S11/K11)*100</f>
        <v>0</v>
      </c>
      <c r="AG11" s="74">
        <f t="shared" ref="AG11:AG13" si="12">(T11/L11)*100</f>
        <v>0</v>
      </c>
      <c r="AH11" s="74">
        <f t="shared" ref="AH11:AH13" si="13">(U11/M11)*100</f>
        <v>0</v>
      </c>
      <c r="AI11" s="2"/>
      <c r="AJ11" s="2"/>
      <c r="AK11" s="2"/>
    </row>
    <row r="12" spans="1:37" x14ac:dyDescent="0.25">
      <c r="B12" s="2" t="s">
        <v>5</v>
      </c>
      <c r="C12" s="2">
        <v>2</v>
      </c>
      <c r="D12" s="2">
        <v>4</v>
      </c>
      <c r="E12" s="2">
        <v>6</v>
      </c>
      <c r="F12" s="2"/>
      <c r="G12" s="76">
        <f t="shared" ref="G12:G13" si="14">AVERAGE(C12:E12)</f>
        <v>4</v>
      </c>
      <c r="J12" s="2" t="s">
        <v>5</v>
      </c>
      <c r="K12" s="2">
        <v>36</v>
      </c>
      <c r="L12" s="2">
        <v>42</v>
      </c>
      <c r="M12" s="2">
        <v>53</v>
      </c>
      <c r="N12" s="2"/>
      <c r="O12" s="76">
        <f t="shared" ref="O12:O13" si="15">AVERAGE(K12:M12)</f>
        <v>43.666666666666664</v>
      </c>
      <c r="R12" s="2" t="s">
        <v>5</v>
      </c>
      <c r="S12" s="2">
        <v>0</v>
      </c>
      <c r="T12" s="2">
        <v>0</v>
      </c>
      <c r="U12" s="2">
        <v>1</v>
      </c>
      <c r="W12" s="2" t="s">
        <v>5</v>
      </c>
      <c r="X12" s="74">
        <f t="shared" ref="X12:X13" si="16">(S12/C12)*100</f>
        <v>0</v>
      </c>
      <c r="Y12" s="74">
        <f t="shared" si="10"/>
        <v>0</v>
      </c>
      <c r="Z12" s="74">
        <f t="shared" si="11"/>
        <v>16.666666666666664</v>
      </c>
      <c r="AE12" s="2" t="s">
        <v>5</v>
      </c>
      <c r="AF12" s="74">
        <f t="shared" ref="AF12:AF13" si="17">(S12/K12)*100</f>
        <v>0</v>
      </c>
      <c r="AG12" s="74">
        <f t="shared" si="12"/>
        <v>0</v>
      </c>
      <c r="AH12" s="74">
        <f t="shared" si="13"/>
        <v>1.8867924528301887</v>
      </c>
      <c r="AI12" s="2"/>
      <c r="AJ12" s="2"/>
      <c r="AK12" s="2"/>
    </row>
    <row r="13" spans="1:37" x14ac:dyDescent="0.25">
      <c r="B13" s="2">
        <v>131114</v>
      </c>
      <c r="C13" s="2">
        <v>2</v>
      </c>
      <c r="D13" s="2">
        <v>7</v>
      </c>
      <c r="E13" s="2">
        <v>5</v>
      </c>
      <c r="F13" s="2"/>
      <c r="G13" s="76">
        <f t="shared" si="14"/>
        <v>4.666666666666667</v>
      </c>
      <c r="J13" s="2">
        <v>131114</v>
      </c>
      <c r="K13" s="2">
        <v>40</v>
      </c>
      <c r="L13" s="2">
        <v>43</v>
      </c>
      <c r="M13" s="2">
        <v>43</v>
      </c>
      <c r="N13" s="2"/>
      <c r="O13" s="76">
        <f t="shared" si="15"/>
        <v>42</v>
      </c>
      <c r="R13" s="2">
        <v>131114</v>
      </c>
      <c r="S13" s="2">
        <v>0</v>
      </c>
      <c r="T13" s="2">
        <v>1</v>
      </c>
      <c r="U13" s="2">
        <v>0</v>
      </c>
      <c r="W13" s="2">
        <v>131114</v>
      </c>
      <c r="X13" s="74">
        <f t="shared" si="16"/>
        <v>0</v>
      </c>
      <c r="Y13" s="74">
        <f t="shared" si="10"/>
        <v>14.285714285714285</v>
      </c>
      <c r="Z13" s="74">
        <f t="shared" si="11"/>
        <v>0</v>
      </c>
      <c r="AE13" s="2">
        <v>131114</v>
      </c>
      <c r="AF13" s="74">
        <f t="shared" si="17"/>
        <v>0</v>
      </c>
      <c r="AG13" s="74">
        <f t="shared" si="12"/>
        <v>2.3255813953488373</v>
      </c>
      <c r="AH13" s="74">
        <f t="shared" si="13"/>
        <v>0</v>
      </c>
      <c r="AI13" s="2"/>
      <c r="AJ13" s="2"/>
      <c r="AK13" s="2"/>
    </row>
    <row r="14" spans="1:37" x14ac:dyDescent="0.25">
      <c r="B14" s="2" t="s">
        <v>13</v>
      </c>
      <c r="C14" s="74">
        <f>AVERAGE(C11:C13)</f>
        <v>1.3333333333333333</v>
      </c>
      <c r="D14" s="74">
        <f>AVERAGE(D11:D13)</f>
        <v>4.333333333333333</v>
      </c>
      <c r="E14" s="74">
        <f>AVERAGE(E11:E13)</f>
        <v>4</v>
      </c>
      <c r="F14" s="38" t="s">
        <v>13</v>
      </c>
      <c r="G14" s="76">
        <f>AVERAGE(G11:G13)</f>
        <v>3.2222222222222228</v>
      </c>
      <c r="J14" s="2" t="s">
        <v>13</v>
      </c>
      <c r="K14" s="74">
        <f>AVERAGE(K11:K13)</f>
        <v>33</v>
      </c>
      <c r="L14" s="74">
        <f>AVERAGE(L11:L13)</f>
        <v>38.333333333333336</v>
      </c>
      <c r="M14" s="74">
        <f>AVERAGE(M11:M13)</f>
        <v>50</v>
      </c>
      <c r="N14" s="38" t="s">
        <v>13</v>
      </c>
      <c r="O14" s="76">
        <f>AVERAGE(O11:O13)</f>
        <v>40.444444444444443</v>
      </c>
      <c r="R14" s="2" t="s">
        <v>13</v>
      </c>
      <c r="S14" s="74">
        <f>AVERAGE(S11:S13)</f>
        <v>0</v>
      </c>
      <c r="T14" s="74">
        <f>AVERAGE(T11:T13)</f>
        <v>0.33333333333333331</v>
      </c>
      <c r="U14" s="74">
        <f>AVERAGE(U11:U13)</f>
        <v>0.33333333333333331</v>
      </c>
      <c r="W14" s="2" t="s">
        <v>13</v>
      </c>
      <c r="X14" s="74">
        <f>AVERAGE(X11:X13)</f>
        <v>0</v>
      </c>
      <c r="Y14" s="74">
        <f>AVERAGE(Y11:Y13)</f>
        <v>4.7619047619047619</v>
      </c>
      <c r="Z14" s="74">
        <f>AVERAGE(Z11:Z13)</f>
        <v>5.5555555555555545</v>
      </c>
      <c r="AE14" s="2" t="s">
        <v>13</v>
      </c>
      <c r="AF14" s="74">
        <f>AVERAGE(AF11:AF13)</f>
        <v>0</v>
      </c>
      <c r="AG14" s="74">
        <f>AVERAGE(AG11:AG13)</f>
        <v>0.77519379844961245</v>
      </c>
      <c r="AH14" s="74">
        <f>AVERAGE(AH11:AH13)</f>
        <v>0.62893081761006286</v>
      </c>
      <c r="AI14" s="2"/>
      <c r="AJ14" s="2"/>
      <c r="AK14" s="2"/>
    </row>
    <row r="15" spans="1:37" x14ac:dyDescent="0.25">
      <c r="B15" s="2" t="s">
        <v>14</v>
      </c>
      <c r="C15" s="74">
        <f>STDEV(C11:C13)</f>
        <v>1.1547005383792517</v>
      </c>
      <c r="D15" s="74">
        <f>STDEV(D11:D13)</f>
        <v>2.5166114784235831</v>
      </c>
      <c r="E15" s="74">
        <f>STDEV(E11:E13)</f>
        <v>2.6457513110645907</v>
      </c>
      <c r="F15" s="38" t="s">
        <v>31</v>
      </c>
      <c r="G15" s="76">
        <f>STDEV(G11:G13)/SQRT(3)</f>
        <v>1.1276546183435801</v>
      </c>
      <c r="J15" s="2" t="s">
        <v>14</v>
      </c>
      <c r="K15" s="74">
        <f>STDEV(K11:K13)</f>
        <v>8.8881944173155887</v>
      </c>
      <c r="L15" s="74">
        <f>STDEV(L11:L13)</f>
        <v>7.2341781380702459</v>
      </c>
      <c r="M15" s="74">
        <f>STDEV(M11:M13)</f>
        <v>6.0827625302982193</v>
      </c>
      <c r="N15" s="38" t="s">
        <v>31</v>
      </c>
      <c r="O15" s="76">
        <f>STDEV(O11:O13)/SQRT(3)</f>
        <v>2.4368569110512568</v>
      </c>
      <c r="R15" s="2" t="s">
        <v>14</v>
      </c>
      <c r="S15" s="74">
        <f>STDEV(S11:S13)</f>
        <v>0</v>
      </c>
      <c r="T15" s="74">
        <f>STDEV(T11:T13)</f>
        <v>0.57735026918962584</v>
      </c>
      <c r="U15" s="74">
        <f>STDEV(U11:U13)</f>
        <v>0.57735026918962584</v>
      </c>
      <c r="W15" s="2" t="s">
        <v>14</v>
      </c>
      <c r="X15" s="74">
        <f>STDEV(X11:X13)</f>
        <v>0</v>
      </c>
      <c r="Y15" s="74">
        <f>STDEV(Y11:Y13)</f>
        <v>8.2478609884232252</v>
      </c>
      <c r="Z15" s="74">
        <f>STDEV(Z11:Z13)</f>
        <v>9.6225044864937619</v>
      </c>
      <c r="AE15" s="2" t="s">
        <v>14</v>
      </c>
      <c r="AF15" s="74">
        <f>STDEV(AF11:AF13)</f>
        <v>0</v>
      </c>
      <c r="AG15" s="74">
        <f>STDEV(AG11:AG13)</f>
        <v>1.3426750446270368</v>
      </c>
      <c r="AH15" s="74">
        <f>STDEV(AH11:AH13)</f>
        <v>1.0893401305464638</v>
      </c>
      <c r="AI15" s="2"/>
      <c r="AJ15" s="2"/>
      <c r="AK15" s="2"/>
    </row>
    <row r="16" spans="1:37" x14ac:dyDescent="0.25">
      <c r="B16" s="2"/>
      <c r="C16" s="2"/>
      <c r="D16" s="2"/>
      <c r="E16" s="2"/>
      <c r="F16" s="2"/>
      <c r="J16" s="2"/>
      <c r="K16" s="2"/>
      <c r="L16" s="2"/>
      <c r="M16" s="2"/>
      <c r="N16" s="2"/>
      <c r="AE16" s="2"/>
      <c r="AF16" s="2"/>
      <c r="AG16" s="2"/>
      <c r="AH16" s="2"/>
      <c r="AI16" s="2"/>
      <c r="AJ16" s="2"/>
      <c r="AK16" s="2"/>
    </row>
    <row r="17" spans="1:37" x14ac:dyDescent="0.25">
      <c r="A17" t="s">
        <v>6</v>
      </c>
      <c r="B17" s="2"/>
      <c r="C17" s="2" t="s">
        <v>0</v>
      </c>
      <c r="D17" s="2" t="s">
        <v>1</v>
      </c>
      <c r="E17" s="2" t="s">
        <v>2</v>
      </c>
      <c r="F17" s="2"/>
      <c r="J17" s="2"/>
      <c r="K17" s="2" t="s">
        <v>0</v>
      </c>
      <c r="L17" s="2" t="s">
        <v>1</v>
      </c>
      <c r="M17" s="2" t="s">
        <v>2</v>
      </c>
      <c r="N17" s="2"/>
      <c r="S17" s="2" t="s">
        <v>0</v>
      </c>
      <c r="T17" s="2" t="s">
        <v>1</v>
      </c>
      <c r="U17" s="2" t="s">
        <v>2</v>
      </c>
      <c r="AE17" s="2"/>
      <c r="AF17" s="2"/>
      <c r="AG17" s="2"/>
      <c r="AH17" s="2"/>
      <c r="AI17" s="2"/>
      <c r="AJ17" s="2"/>
      <c r="AK17" s="2"/>
    </row>
    <row r="18" spans="1:37" x14ac:dyDescent="0.25">
      <c r="B18" s="2" t="s">
        <v>7</v>
      </c>
      <c r="C18" s="2">
        <v>65</v>
      </c>
      <c r="D18" s="2">
        <v>81</v>
      </c>
      <c r="E18" s="2">
        <v>70</v>
      </c>
      <c r="F18" s="2"/>
      <c r="G18" s="76">
        <f>AVERAGE(C18:E18)</f>
        <v>72</v>
      </c>
      <c r="J18" s="2" t="s">
        <v>7</v>
      </c>
      <c r="K18" s="2">
        <v>37</v>
      </c>
      <c r="L18" s="2">
        <v>35</v>
      </c>
      <c r="M18" s="2">
        <v>53</v>
      </c>
      <c r="N18" s="2"/>
      <c r="O18" s="76">
        <f>AVERAGE(K18:M18)</f>
        <v>41.666666666666664</v>
      </c>
      <c r="R18" s="2" t="s">
        <v>7</v>
      </c>
      <c r="S18" s="2">
        <v>28</v>
      </c>
      <c r="T18" s="2">
        <v>32</v>
      </c>
      <c r="U18" s="2">
        <v>50</v>
      </c>
      <c r="W18" s="2" t="s">
        <v>7</v>
      </c>
      <c r="X18" s="74">
        <f>(S18/C18)*100</f>
        <v>43.07692307692308</v>
      </c>
      <c r="Y18" s="74">
        <f t="shared" ref="Y18:Y20" si="18">(T18/D18)*100</f>
        <v>39.506172839506171</v>
      </c>
      <c r="Z18" s="74">
        <f t="shared" ref="Z18:Z20" si="19">(U18/E18)*100</f>
        <v>71.428571428571431</v>
      </c>
      <c r="AE18" s="2" t="s">
        <v>7</v>
      </c>
      <c r="AF18" s="74">
        <f>(S18/K18)*100</f>
        <v>75.675675675675677</v>
      </c>
      <c r="AG18" s="74">
        <f t="shared" ref="AG18:AG20" si="20">(T18/L18)*100</f>
        <v>91.428571428571431</v>
      </c>
      <c r="AH18" s="74">
        <f t="shared" ref="AH18:AH20" si="21">(U18/M18)*100</f>
        <v>94.339622641509436</v>
      </c>
      <c r="AI18" s="2"/>
      <c r="AJ18" s="2"/>
      <c r="AK18" s="2"/>
    </row>
    <row r="19" spans="1:37" s="73" customFormat="1" x14ac:dyDescent="0.25">
      <c r="B19" s="73" t="s">
        <v>8</v>
      </c>
      <c r="C19" s="73">
        <v>56</v>
      </c>
      <c r="D19" s="73">
        <v>82</v>
      </c>
      <c r="E19" s="73">
        <v>61</v>
      </c>
      <c r="G19" s="75">
        <f t="shared" ref="G19:G20" si="22">AVERAGE(C19:E19)</f>
        <v>66.333333333333329</v>
      </c>
      <c r="J19" s="73" t="s">
        <v>8</v>
      </c>
      <c r="K19" s="73">
        <v>37</v>
      </c>
      <c r="L19" s="73">
        <v>35</v>
      </c>
      <c r="M19" s="73">
        <v>47</v>
      </c>
      <c r="O19" s="75">
        <f t="shared" ref="O19:O20" si="23">AVERAGE(K19:M19)</f>
        <v>39.666666666666664</v>
      </c>
      <c r="R19" s="73" t="s">
        <v>8</v>
      </c>
      <c r="S19" s="73">
        <v>30</v>
      </c>
      <c r="T19" s="73">
        <v>31</v>
      </c>
      <c r="U19" s="73">
        <v>44</v>
      </c>
      <c r="W19" s="73" t="s">
        <v>8</v>
      </c>
      <c r="X19" s="75">
        <f t="shared" ref="X19:X20" si="24">(S19/C19)*100</f>
        <v>53.571428571428569</v>
      </c>
      <c r="Y19" s="75">
        <f t="shared" si="18"/>
        <v>37.804878048780488</v>
      </c>
      <c r="Z19" s="75">
        <f t="shared" si="19"/>
        <v>72.131147540983605</v>
      </c>
      <c r="AE19" s="73" t="s">
        <v>8</v>
      </c>
      <c r="AF19" s="75">
        <f t="shared" ref="AF19:AF20" si="25">(S19/K19)*100</f>
        <v>81.081081081081081</v>
      </c>
      <c r="AG19" s="75">
        <f t="shared" si="20"/>
        <v>88.571428571428569</v>
      </c>
      <c r="AH19" s="75">
        <f t="shared" si="21"/>
        <v>93.61702127659575</v>
      </c>
    </row>
    <row r="20" spans="1:37" x14ac:dyDescent="0.25">
      <c r="B20" s="2" t="s">
        <v>11</v>
      </c>
      <c r="C20" s="2">
        <v>50</v>
      </c>
      <c r="D20" s="2">
        <v>76</v>
      </c>
      <c r="E20" s="2">
        <v>62</v>
      </c>
      <c r="F20" s="2"/>
      <c r="G20" s="76">
        <f t="shared" si="22"/>
        <v>62.666666666666664</v>
      </c>
      <c r="J20" s="2" t="s">
        <v>11</v>
      </c>
      <c r="K20" s="2">
        <v>40</v>
      </c>
      <c r="L20" s="2">
        <v>39</v>
      </c>
      <c r="M20" s="2">
        <v>46</v>
      </c>
      <c r="N20" s="2"/>
      <c r="O20" s="76">
        <f t="shared" si="23"/>
        <v>41.666666666666664</v>
      </c>
      <c r="R20" s="2" t="s">
        <v>11</v>
      </c>
      <c r="S20" s="2">
        <v>38</v>
      </c>
      <c r="T20" s="2">
        <v>33</v>
      </c>
      <c r="U20" s="2">
        <v>42</v>
      </c>
      <c r="W20" s="2" t="s">
        <v>11</v>
      </c>
      <c r="X20" s="74">
        <f t="shared" si="24"/>
        <v>76</v>
      </c>
      <c r="Y20" s="74">
        <f t="shared" si="18"/>
        <v>43.421052631578952</v>
      </c>
      <c r="Z20" s="74">
        <f t="shared" si="19"/>
        <v>67.741935483870961</v>
      </c>
      <c r="AE20" s="2" t="s">
        <v>11</v>
      </c>
      <c r="AF20" s="74">
        <f t="shared" si="25"/>
        <v>95</v>
      </c>
      <c r="AG20" s="74">
        <f t="shared" si="20"/>
        <v>84.615384615384613</v>
      </c>
      <c r="AH20" s="74">
        <f t="shared" si="21"/>
        <v>91.304347826086953</v>
      </c>
      <c r="AI20" s="2"/>
      <c r="AJ20" s="2"/>
      <c r="AK20" s="2"/>
    </row>
    <row r="21" spans="1:37" x14ac:dyDescent="0.25">
      <c r="B21" s="2" t="s">
        <v>13</v>
      </c>
      <c r="C21" s="74">
        <f>AVERAGE(C18:C20)</f>
        <v>57</v>
      </c>
      <c r="D21" s="74">
        <f>AVERAGE(D18:D20)</f>
        <v>79.666666666666671</v>
      </c>
      <c r="E21" s="74">
        <f>AVERAGE(E18:E20)</f>
        <v>64.333333333333329</v>
      </c>
      <c r="F21" s="38" t="s">
        <v>13</v>
      </c>
      <c r="G21" s="76">
        <f>AVERAGE(G18:G20)</f>
        <v>66.999999999999986</v>
      </c>
      <c r="J21" s="2" t="s">
        <v>13</v>
      </c>
      <c r="K21" s="74">
        <f>AVERAGE(K18:K20)</f>
        <v>38</v>
      </c>
      <c r="L21" s="74">
        <f>AVERAGE(L18:L20)</f>
        <v>36.333333333333336</v>
      </c>
      <c r="M21" s="74">
        <f>AVERAGE(M18:M20)</f>
        <v>48.666666666666664</v>
      </c>
      <c r="N21" s="38" t="s">
        <v>13</v>
      </c>
      <c r="O21" s="76">
        <f>AVERAGE(O18:O20)</f>
        <v>41</v>
      </c>
      <c r="R21" s="2" t="s">
        <v>13</v>
      </c>
      <c r="S21" s="74">
        <f>AVERAGE(S18:S20)</f>
        <v>32</v>
      </c>
      <c r="T21" s="74">
        <f>AVERAGE(T18:T20)</f>
        <v>32</v>
      </c>
      <c r="U21" s="74">
        <f>AVERAGE(U18:U20)</f>
        <v>45.333333333333336</v>
      </c>
      <c r="W21" s="2" t="s">
        <v>13</v>
      </c>
      <c r="X21" s="74">
        <f>AVERAGE(X18:X20)</f>
        <v>57.549450549450547</v>
      </c>
      <c r="Y21" s="74">
        <f>AVERAGE(Y18:Y20)</f>
        <v>40.244034506621865</v>
      </c>
      <c r="Z21" s="74">
        <f>AVERAGE(Z18:Z20)</f>
        <v>70.433884817808675</v>
      </c>
      <c r="AE21" s="2" t="s">
        <v>13</v>
      </c>
      <c r="AF21" s="74">
        <f>AVERAGE(AF18:AF20)</f>
        <v>83.918918918918919</v>
      </c>
      <c r="AG21" s="74">
        <f>AVERAGE(AG18:AG20)</f>
        <v>88.205128205128219</v>
      </c>
      <c r="AH21" s="74">
        <f>AVERAGE(AH18:AH20)</f>
        <v>93.086997248064051</v>
      </c>
      <c r="AI21" s="2"/>
      <c r="AJ21" s="2"/>
      <c r="AK21" s="2"/>
    </row>
    <row r="22" spans="1:37" x14ac:dyDescent="0.25">
      <c r="B22" t="s">
        <v>14</v>
      </c>
      <c r="C22" s="76">
        <f>STDEV(C18:C20)</f>
        <v>7.5498344352707498</v>
      </c>
      <c r="D22" s="76">
        <f>STDEV(D18:D20)</f>
        <v>3.214550253664318</v>
      </c>
      <c r="E22" s="76">
        <f>STDEV(E18:E20)</f>
        <v>4.9328828623162471</v>
      </c>
      <c r="F22" s="26" t="s">
        <v>31</v>
      </c>
      <c r="G22" s="76">
        <f>STDEV(G18:G20)/SQRT(3)</f>
        <v>2.7148426050823602</v>
      </c>
      <c r="J22" t="s">
        <v>14</v>
      </c>
      <c r="K22" s="76">
        <f>STDEV(K18:K20)</f>
        <v>1.7320508075688772</v>
      </c>
      <c r="L22" s="76">
        <f>STDEV(L18:L20)</f>
        <v>2.3094010767585029</v>
      </c>
      <c r="M22" s="76">
        <f>STDEV(M18:M20)</f>
        <v>3.7859388972001828</v>
      </c>
      <c r="N22" s="26" t="s">
        <v>31</v>
      </c>
      <c r="O22" s="76">
        <f>STDEV(O18:O20)/SQRT(3)</f>
        <v>0.66666666666666674</v>
      </c>
      <c r="R22" s="2" t="s">
        <v>14</v>
      </c>
      <c r="S22" s="74">
        <f>STDEV(S18:S20)</f>
        <v>5.2915026221291814</v>
      </c>
      <c r="T22" s="74">
        <f>STDEV(T18:T20)</f>
        <v>1</v>
      </c>
      <c r="U22" s="74">
        <f>STDEV(U18:U20)</f>
        <v>4.1633319989322661</v>
      </c>
      <c r="W22" s="2" t="s">
        <v>14</v>
      </c>
      <c r="X22" s="74">
        <f>STDEV(X18:X20)</f>
        <v>16.818167042336388</v>
      </c>
      <c r="Y22" s="74">
        <f>STDEV(Y18:Y20)</f>
        <v>2.8798757118957314</v>
      </c>
      <c r="Z22" s="74">
        <f>STDEV(Z18:Z20)</f>
        <v>2.3576146230456727</v>
      </c>
      <c r="AE22" s="2" t="s">
        <v>14</v>
      </c>
      <c r="AF22" s="74">
        <f>STDEV(AF18:AF20)</f>
        <v>9.9698229845527493</v>
      </c>
      <c r="AG22" s="74">
        <f>STDEV(AG18:AG20)</f>
        <v>3.4213317007576922</v>
      </c>
      <c r="AH22" s="74">
        <f>STDEV(AH18:AH20)</f>
        <v>1.5855337916298815</v>
      </c>
      <c r="AI22" s="2"/>
      <c r="AJ22" s="2"/>
      <c r="AK22" s="2"/>
    </row>
    <row r="23" spans="1:37" x14ac:dyDescent="0.25">
      <c r="AE23" s="2"/>
      <c r="AF23" s="74"/>
      <c r="AG23" s="74"/>
      <c r="AH23" s="74"/>
      <c r="AI23" s="2"/>
      <c r="AJ23" s="2"/>
      <c r="AK23" s="2"/>
    </row>
    <row r="24" spans="1:37" x14ac:dyDescent="0.25">
      <c r="A24" t="s">
        <v>10</v>
      </c>
      <c r="C24" t="s">
        <v>0</v>
      </c>
      <c r="D24" t="s">
        <v>1</v>
      </c>
      <c r="E24" t="s">
        <v>2</v>
      </c>
      <c r="K24" t="s">
        <v>0</v>
      </c>
      <c r="L24" t="s">
        <v>1</v>
      </c>
      <c r="M24" t="s">
        <v>2</v>
      </c>
      <c r="S24" s="2" t="s">
        <v>0</v>
      </c>
      <c r="T24" s="2" t="s">
        <v>1</v>
      </c>
      <c r="U24" s="2" t="s">
        <v>2</v>
      </c>
      <c r="AE24" s="2"/>
      <c r="AF24" s="74"/>
      <c r="AG24" s="74"/>
      <c r="AH24" s="74"/>
      <c r="AI24" s="2"/>
      <c r="AJ24" s="2"/>
      <c r="AK24" s="2"/>
    </row>
    <row r="25" spans="1:37" x14ac:dyDescent="0.25">
      <c r="B25" t="s">
        <v>24</v>
      </c>
      <c r="C25">
        <v>5</v>
      </c>
      <c r="D25">
        <v>9</v>
      </c>
      <c r="E25">
        <v>6</v>
      </c>
      <c r="F25" s="1"/>
      <c r="G25" s="76">
        <f>AVERAGE(C25:E25)</f>
        <v>6.666666666666667</v>
      </c>
      <c r="H25" s="1"/>
      <c r="J25" t="s">
        <v>24</v>
      </c>
      <c r="K25">
        <v>37</v>
      </c>
      <c r="L25">
        <v>42</v>
      </c>
      <c r="M25">
        <v>47</v>
      </c>
      <c r="N25" s="1"/>
      <c r="O25" s="76">
        <f>AVERAGE(K25:M25)</f>
        <v>42</v>
      </c>
      <c r="R25" s="2" t="s">
        <v>24</v>
      </c>
      <c r="S25" s="2">
        <v>4</v>
      </c>
      <c r="T25" s="2">
        <v>6</v>
      </c>
      <c r="U25" s="2">
        <v>4</v>
      </c>
      <c r="W25" s="2" t="s">
        <v>24</v>
      </c>
      <c r="X25" s="74">
        <f>(S25/C25)*100</f>
        <v>80</v>
      </c>
      <c r="Y25" s="74">
        <f t="shared" ref="Y25:Y27" si="26">(T25/D25)*100</f>
        <v>66.666666666666657</v>
      </c>
      <c r="Z25" s="74">
        <f t="shared" ref="Z25:Z27" si="27">(U25/E25)*100</f>
        <v>66.666666666666657</v>
      </c>
      <c r="AE25" s="2" t="s">
        <v>24</v>
      </c>
      <c r="AF25" s="74">
        <f>(S25/K25)*100</f>
        <v>10.810810810810811</v>
      </c>
      <c r="AG25" s="74">
        <f t="shared" ref="AG25:AG27" si="28">(T25/L25)*100</f>
        <v>14.285714285714285</v>
      </c>
      <c r="AH25" s="74">
        <f t="shared" ref="AH25:AH27" si="29">(U25/M25)*100</f>
        <v>8.5106382978723403</v>
      </c>
      <c r="AI25" s="2"/>
      <c r="AJ25" s="2"/>
      <c r="AK25" s="2"/>
    </row>
    <row r="26" spans="1:37" x14ac:dyDescent="0.25">
      <c r="B26" t="s">
        <v>9</v>
      </c>
      <c r="C26" s="1">
        <v>2</v>
      </c>
      <c r="D26" s="1">
        <v>3</v>
      </c>
      <c r="E26" s="1">
        <v>3</v>
      </c>
      <c r="F26" s="1"/>
      <c r="G26" s="76">
        <f t="shared" ref="G26:G27" si="30">AVERAGE(C26:E26)</f>
        <v>2.6666666666666665</v>
      </c>
      <c r="H26" s="1"/>
      <c r="J26" t="s">
        <v>9</v>
      </c>
      <c r="K26" s="1">
        <v>36</v>
      </c>
      <c r="L26" s="1">
        <v>49</v>
      </c>
      <c r="M26" s="1">
        <v>52</v>
      </c>
      <c r="N26" s="1"/>
      <c r="O26" s="76">
        <f t="shared" ref="O26:O27" si="31">AVERAGE(K26:M26)</f>
        <v>45.666666666666664</v>
      </c>
      <c r="R26" s="2" t="s">
        <v>9</v>
      </c>
      <c r="S26" s="56">
        <v>2</v>
      </c>
      <c r="T26" s="56">
        <v>2</v>
      </c>
      <c r="U26" s="56">
        <v>2</v>
      </c>
      <c r="W26" s="2" t="s">
        <v>9</v>
      </c>
      <c r="X26" s="74">
        <f t="shared" ref="X26:X27" si="32">(S26/C26)*100</f>
        <v>100</v>
      </c>
      <c r="Y26" s="74">
        <f t="shared" si="26"/>
        <v>66.666666666666657</v>
      </c>
      <c r="Z26" s="74">
        <f t="shared" si="27"/>
        <v>66.666666666666657</v>
      </c>
      <c r="AE26" s="2" t="s">
        <v>9</v>
      </c>
      <c r="AF26" s="74">
        <f t="shared" ref="AF26:AF27" si="33">(S26/K26)*100</f>
        <v>5.5555555555555554</v>
      </c>
      <c r="AG26" s="74">
        <f t="shared" si="28"/>
        <v>4.0816326530612246</v>
      </c>
      <c r="AH26" s="74">
        <f t="shared" si="29"/>
        <v>3.8461538461538463</v>
      </c>
      <c r="AI26" s="2"/>
      <c r="AJ26" s="2"/>
      <c r="AK26" s="2"/>
    </row>
    <row r="27" spans="1:37" x14ac:dyDescent="0.25">
      <c r="B27" t="s">
        <v>12</v>
      </c>
      <c r="C27" s="1">
        <v>2</v>
      </c>
      <c r="D27">
        <v>3</v>
      </c>
      <c r="E27">
        <v>2</v>
      </c>
      <c r="F27" s="1"/>
      <c r="G27" s="76">
        <f t="shared" si="30"/>
        <v>2.3333333333333335</v>
      </c>
      <c r="H27" s="1"/>
      <c r="J27" t="s">
        <v>12</v>
      </c>
      <c r="K27" s="1">
        <v>31</v>
      </c>
      <c r="L27">
        <v>48</v>
      </c>
      <c r="M27">
        <v>51</v>
      </c>
      <c r="N27" s="1"/>
      <c r="O27" s="76">
        <f t="shared" si="31"/>
        <v>43.333333333333336</v>
      </c>
      <c r="R27" s="2" t="s">
        <v>12</v>
      </c>
      <c r="S27" s="56">
        <v>1</v>
      </c>
      <c r="T27" s="2">
        <v>2</v>
      </c>
      <c r="U27" s="2">
        <v>1</v>
      </c>
      <c r="W27" s="2" t="s">
        <v>12</v>
      </c>
      <c r="X27" s="74">
        <f t="shared" si="32"/>
        <v>50</v>
      </c>
      <c r="Y27" s="74">
        <f t="shared" si="26"/>
        <v>66.666666666666657</v>
      </c>
      <c r="Z27" s="74">
        <f t="shared" si="27"/>
        <v>50</v>
      </c>
      <c r="AE27" s="2" t="s">
        <v>12</v>
      </c>
      <c r="AF27" s="74">
        <f t="shared" si="33"/>
        <v>3.225806451612903</v>
      </c>
      <c r="AG27" s="74">
        <f t="shared" si="28"/>
        <v>4.1666666666666661</v>
      </c>
      <c r="AH27" s="74">
        <f t="shared" si="29"/>
        <v>1.9607843137254901</v>
      </c>
      <c r="AI27" s="2"/>
      <c r="AJ27" s="2"/>
      <c r="AK27" s="2"/>
    </row>
    <row r="28" spans="1:37" x14ac:dyDescent="0.25">
      <c r="B28" t="s">
        <v>13</v>
      </c>
      <c r="C28" s="76">
        <f>AVERAGE(C25:C27)</f>
        <v>3</v>
      </c>
      <c r="D28" s="76">
        <f>AVERAGE(D25:D27)</f>
        <v>5</v>
      </c>
      <c r="E28" s="76">
        <f>AVERAGE(E25:E27)</f>
        <v>3.6666666666666665</v>
      </c>
      <c r="F28" s="26" t="s">
        <v>13</v>
      </c>
      <c r="G28" s="76">
        <f>AVERAGE(G25:G27)</f>
        <v>3.8888888888888893</v>
      </c>
      <c r="J28" t="s">
        <v>13</v>
      </c>
      <c r="K28" s="76">
        <f>AVERAGE(K25:K27)</f>
        <v>34.666666666666664</v>
      </c>
      <c r="L28" s="76">
        <f>AVERAGE(L25:L27)</f>
        <v>46.333333333333336</v>
      </c>
      <c r="M28" s="76">
        <f>AVERAGE(M25:M27)</f>
        <v>50</v>
      </c>
      <c r="N28" s="26" t="s">
        <v>13</v>
      </c>
      <c r="O28" s="76">
        <f>AVERAGE(O25:O27)</f>
        <v>43.666666666666664</v>
      </c>
      <c r="R28" s="2" t="s">
        <v>13</v>
      </c>
      <c r="S28" s="74">
        <f>AVERAGE(S25:S27)</f>
        <v>2.3333333333333335</v>
      </c>
      <c r="T28" s="74">
        <f>AVERAGE(T25:T27)</f>
        <v>3.3333333333333335</v>
      </c>
      <c r="U28" s="74">
        <f>AVERAGE(U25:U27)</f>
        <v>2.3333333333333335</v>
      </c>
      <c r="W28" s="2" t="s">
        <v>13</v>
      </c>
      <c r="X28" s="74">
        <f>AVERAGE(X25:X27)</f>
        <v>76.666666666666671</v>
      </c>
      <c r="Y28" s="74">
        <f>AVERAGE(Y25:Y27)</f>
        <v>66.666666666666657</v>
      </c>
      <c r="Z28" s="74">
        <f>AVERAGE(Z25:Z27)</f>
        <v>61.111111111111107</v>
      </c>
      <c r="AE28" s="2" t="s">
        <v>13</v>
      </c>
      <c r="AF28" s="74">
        <f>AVERAGE(AF25:AF27)</f>
        <v>6.5307242726597563</v>
      </c>
      <c r="AG28" s="74">
        <f>AVERAGE(AG25:AG27)</f>
        <v>7.5113378684807257</v>
      </c>
      <c r="AH28" s="74">
        <f>AVERAGE(AH25:AH27)</f>
        <v>4.7725254859172255</v>
      </c>
      <c r="AI28" s="2"/>
      <c r="AJ28" s="2"/>
      <c r="AK28" s="2"/>
    </row>
    <row r="29" spans="1:37" x14ac:dyDescent="0.25">
      <c r="B29" t="s">
        <v>14</v>
      </c>
      <c r="C29" s="76">
        <f>STDEV(C25:C27)</f>
        <v>1.7320508075688772</v>
      </c>
      <c r="D29" s="76">
        <f>STDEV(D25:D27)</f>
        <v>3.4641016151377544</v>
      </c>
      <c r="E29" s="76">
        <f>STDEV(E25:E27)</f>
        <v>2.0816659994661326</v>
      </c>
      <c r="F29" s="26" t="s">
        <v>31</v>
      </c>
      <c r="G29" s="76">
        <f>STDEV(G25:G27)/SQRT(3)</f>
        <v>1.3922182317935181</v>
      </c>
      <c r="J29" t="s">
        <v>14</v>
      </c>
      <c r="K29" s="76">
        <f>STDEV(K25:K27)</f>
        <v>3.214550253664318</v>
      </c>
      <c r="L29" s="76">
        <f>STDEV(L25:L27)</f>
        <v>3.7859388972001828</v>
      </c>
      <c r="M29" s="76">
        <f>STDEV(M25:M27)</f>
        <v>2.6457513110645907</v>
      </c>
      <c r="N29" s="26" t="s">
        <v>31</v>
      </c>
      <c r="O29" s="76">
        <f>STDEV(O25:O27)/SQRT(3)</f>
        <v>1.0715167512214385</v>
      </c>
      <c r="R29" s="2" t="s">
        <v>14</v>
      </c>
      <c r="S29" s="74">
        <f>STDEV(S25:S27)</f>
        <v>1.5275252316519468</v>
      </c>
      <c r="T29" s="74">
        <f>STDEV(T25:T27)</f>
        <v>2.3094010767585029</v>
      </c>
      <c r="U29" s="74">
        <f>STDEV(U25:U27)</f>
        <v>1.5275252316519468</v>
      </c>
      <c r="W29" s="2" t="s">
        <v>14</v>
      </c>
      <c r="X29" s="74">
        <f>STDEV(X25:X27)</f>
        <v>25.166114784235845</v>
      </c>
      <c r="Y29" s="74">
        <f>STDEV(Y25:Y27)</f>
        <v>0</v>
      </c>
      <c r="Z29" s="74">
        <f>STDEV(Z25:Z27)</f>
        <v>9.6225044864937868</v>
      </c>
      <c r="AE29" s="2" t="s">
        <v>14</v>
      </c>
      <c r="AF29" s="74">
        <f>STDEV(AF25:AF27)</f>
        <v>3.8853942274081805</v>
      </c>
      <c r="AG29" s="74">
        <f>STDEV(AG25:AG27)</f>
        <v>5.8669361320577806</v>
      </c>
      <c r="AH29" s="74">
        <f>STDEV(AH25:AH27)</f>
        <v>3.3717606846615777</v>
      </c>
      <c r="AI29" s="2"/>
      <c r="AJ29" s="2"/>
      <c r="AK29" s="2"/>
    </row>
    <row r="30" spans="1:37" x14ac:dyDescent="0.25">
      <c r="W30" s="55" t="s">
        <v>48</v>
      </c>
      <c r="AE30" s="2"/>
      <c r="AF30" s="55" t="s">
        <v>49</v>
      </c>
      <c r="AG30" s="2"/>
      <c r="AH30" s="2"/>
      <c r="AI30" s="2"/>
      <c r="AJ30" s="2"/>
      <c r="AK30" s="2"/>
    </row>
    <row r="31" spans="1:37" x14ac:dyDescent="0.25">
      <c r="W31" t="s">
        <v>13</v>
      </c>
      <c r="X31"/>
      <c r="Y31"/>
      <c r="Z31"/>
      <c r="AA31"/>
      <c r="AB31"/>
      <c r="AC31"/>
      <c r="AE31" t="s">
        <v>13</v>
      </c>
    </row>
    <row r="32" spans="1:37" x14ac:dyDescent="0.25">
      <c r="W32"/>
      <c r="X32" t="s">
        <v>4</v>
      </c>
      <c r="Y32" t="s">
        <v>3</v>
      </c>
      <c r="Z32" t="s">
        <v>6</v>
      </c>
      <c r="AA32" t="s">
        <v>10</v>
      </c>
      <c r="AB32"/>
      <c r="AC32"/>
      <c r="AF32" t="s">
        <v>4</v>
      </c>
      <c r="AG32" t="s">
        <v>3</v>
      </c>
      <c r="AH32" t="s">
        <v>6</v>
      </c>
      <c r="AI32" t="s">
        <v>10</v>
      </c>
    </row>
    <row r="33" spans="1:35" x14ac:dyDescent="0.25">
      <c r="A33" t="s">
        <v>15</v>
      </c>
      <c r="B33" t="s">
        <v>0</v>
      </c>
      <c r="C33" t="s">
        <v>1</v>
      </c>
      <c r="D33" t="s">
        <v>2</v>
      </c>
      <c r="W33" t="s">
        <v>0</v>
      </c>
      <c r="X33" s="76">
        <f>X7</f>
        <v>6.666666666666667</v>
      </c>
      <c r="Y33" s="76">
        <f>X14</f>
        <v>0</v>
      </c>
      <c r="Z33" s="76">
        <f>X21</f>
        <v>57.549450549450547</v>
      </c>
      <c r="AA33" s="76">
        <f>X28</f>
        <v>76.666666666666671</v>
      </c>
      <c r="AB33"/>
      <c r="AC33"/>
      <c r="AE33" t="s">
        <v>0</v>
      </c>
      <c r="AF33" s="76">
        <f>AF7</f>
        <v>1.075268817204301</v>
      </c>
      <c r="AG33" s="76">
        <f>AF14</f>
        <v>0</v>
      </c>
      <c r="AH33" s="76">
        <f>AF21</f>
        <v>83.918918918918919</v>
      </c>
      <c r="AI33" s="76">
        <f>AF28</f>
        <v>6.5307242726597563</v>
      </c>
    </row>
    <row r="34" spans="1:35" x14ac:dyDescent="0.25">
      <c r="A34" t="s">
        <v>4</v>
      </c>
      <c r="B34">
        <v>1</v>
      </c>
      <c r="C34">
        <v>3</v>
      </c>
      <c r="D34" s="2">
        <v>3</v>
      </c>
      <c r="G34" s="80"/>
      <c r="K34">
        <v>1</v>
      </c>
      <c r="O34" s="2">
        <v>65</v>
      </c>
      <c r="W34" t="s">
        <v>1</v>
      </c>
      <c r="X34" s="76">
        <f>Y7</f>
        <v>19.444444444444443</v>
      </c>
      <c r="Y34" s="76">
        <f>Y14</f>
        <v>4.7619047619047619</v>
      </c>
      <c r="Z34" s="76">
        <f>Y21</f>
        <v>40.244034506621865</v>
      </c>
      <c r="AA34" s="76">
        <f>Y28</f>
        <v>66.666666666666657</v>
      </c>
      <c r="AB34"/>
      <c r="AC34"/>
      <c r="AE34" t="s">
        <v>1</v>
      </c>
      <c r="AF34" s="76">
        <f>AG7</f>
        <v>2.0057720057720059</v>
      </c>
      <c r="AG34" s="76">
        <f>AG14</f>
        <v>0.77519379844961245</v>
      </c>
      <c r="AH34" s="76">
        <f>AG21</f>
        <v>88.205128205128219</v>
      </c>
      <c r="AI34" s="76">
        <f>AG28</f>
        <v>7.5113378684807257</v>
      </c>
    </row>
    <row r="35" spans="1:35" x14ac:dyDescent="0.25">
      <c r="A35" t="s">
        <v>4</v>
      </c>
      <c r="B35">
        <v>2</v>
      </c>
      <c r="C35">
        <v>3</v>
      </c>
      <c r="D35">
        <v>4</v>
      </c>
      <c r="K35" s="73">
        <v>2</v>
      </c>
      <c r="O35" s="73">
        <v>56</v>
      </c>
      <c r="W35" t="s">
        <v>2</v>
      </c>
      <c r="X35" s="76">
        <f>Z7</f>
        <v>11.666666666666666</v>
      </c>
      <c r="Y35" s="76">
        <f>Z14</f>
        <v>5.5555555555555545</v>
      </c>
      <c r="Z35" s="76">
        <f>Z21</f>
        <v>70.433884817808675</v>
      </c>
      <c r="AA35" s="76">
        <f>Z28</f>
        <v>61.111111111111107</v>
      </c>
      <c r="AB35"/>
      <c r="AC35"/>
      <c r="AE35" t="s">
        <v>2</v>
      </c>
      <c r="AF35" s="76">
        <f>AH7</f>
        <v>1.1912291798439805</v>
      </c>
      <c r="AG35" s="76">
        <f>AH14</f>
        <v>0.62893081761006286</v>
      </c>
      <c r="AH35" s="76">
        <f>AH21</f>
        <v>93.086997248064051</v>
      </c>
      <c r="AI35" s="76">
        <f>AH28</f>
        <v>4.7725254859172255</v>
      </c>
    </row>
    <row r="36" spans="1:35" x14ac:dyDescent="0.25">
      <c r="A36" t="s">
        <v>4</v>
      </c>
      <c r="B36">
        <v>5</v>
      </c>
      <c r="C36">
        <v>8</v>
      </c>
      <c r="D36">
        <v>10</v>
      </c>
      <c r="K36">
        <v>5</v>
      </c>
      <c r="O36" s="2">
        <v>50</v>
      </c>
      <c r="W36"/>
      <c r="X36"/>
      <c r="Y36"/>
      <c r="Z36"/>
      <c r="AA36"/>
      <c r="AB36"/>
      <c r="AC36"/>
    </row>
    <row r="37" spans="1:35" x14ac:dyDescent="0.25">
      <c r="A37" t="s">
        <v>3</v>
      </c>
      <c r="B37" s="2">
        <v>0</v>
      </c>
      <c r="C37" s="2">
        <v>2</v>
      </c>
      <c r="D37" s="2">
        <v>1</v>
      </c>
      <c r="K37">
        <v>3</v>
      </c>
      <c r="O37" s="2">
        <v>81</v>
      </c>
      <c r="W37"/>
      <c r="X37"/>
      <c r="Y37"/>
      <c r="Z37"/>
      <c r="AA37"/>
      <c r="AB37"/>
      <c r="AC37"/>
    </row>
    <row r="38" spans="1:35" x14ac:dyDescent="0.25">
      <c r="A38" t="s">
        <v>3</v>
      </c>
      <c r="B38" s="2">
        <v>2</v>
      </c>
      <c r="C38" s="2">
        <v>4</v>
      </c>
      <c r="D38" s="2">
        <v>6</v>
      </c>
      <c r="K38" s="73">
        <v>3</v>
      </c>
      <c r="O38" s="73">
        <v>82</v>
      </c>
      <c r="W38" t="s">
        <v>14</v>
      </c>
      <c r="X38"/>
      <c r="Y38"/>
      <c r="Z38"/>
      <c r="AA38"/>
      <c r="AB38"/>
      <c r="AC38"/>
      <c r="AE38" t="s">
        <v>14</v>
      </c>
    </row>
    <row r="39" spans="1:35" x14ac:dyDescent="0.25">
      <c r="A39" t="s">
        <v>3</v>
      </c>
      <c r="B39" s="2">
        <v>2</v>
      </c>
      <c r="C39" s="2">
        <v>7</v>
      </c>
      <c r="D39" s="2">
        <v>5</v>
      </c>
      <c r="K39">
        <v>8</v>
      </c>
      <c r="O39" s="2">
        <v>76</v>
      </c>
      <c r="W39"/>
      <c r="X39"/>
      <c r="Y39"/>
      <c r="Z39"/>
      <c r="AA39"/>
      <c r="AB39"/>
      <c r="AC39"/>
    </row>
    <row r="40" spans="1:35" x14ac:dyDescent="0.25">
      <c r="A40" t="s">
        <v>6</v>
      </c>
      <c r="B40" s="2">
        <v>65</v>
      </c>
      <c r="C40" s="2">
        <v>81</v>
      </c>
      <c r="D40" s="2">
        <v>70</v>
      </c>
      <c r="K40" s="2">
        <v>3</v>
      </c>
      <c r="O40" s="2">
        <v>70</v>
      </c>
      <c r="W40"/>
      <c r="X40" t="s">
        <v>4</v>
      </c>
      <c r="Y40" t="s">
        <v>3</v>
      </c>
      <c r="Z40" t="s">
        <v>6</v>
      </c>
      <c r="AA40" t="s">
        <v>10</v>
      </c>
      <c r="AB40"/>
      <c r="AC40"/>
      <c r="AF40" t="s">
        <v>4</v>
      </c>
      <c r="AG40" t="s">
        <v>3</v>
      </c>
      <c r="AH40" t="s">
        <v>6</v>
      </c>
      <c r="AI40" t="s">
        <v>10</v>
      </c>
    </row>
    <row r="41" spans="1:35" x14ac:dyDescent="0.25">
      <c r="A41" t="s">
        <v>6</v>
      </c>
      <c r="B41" s="2">
        <v>56</v>
      </c>
      <c r="C41" s="2">
        <v>82</v>
      </c>
      <c r="D41" s="2">
        <v>61</v>
      </c>
      <c r="K41" s="73">
        <v>4</v>
      </c>
      <c r="O41" s="73">
        <v>61</v>
      </c>
      <c r="W41" t="s">
        <v>0</v>
      </c>
      <c r="X41" s="76">
        <f>X8</f>
        <v>11.547005383792515</v>
      </c>
      <c r="Y41" s="76">
        <f>X15</f>
        <v>0</v>
      </c>
      <c r="Z41" s="76">
        <f>X22</f>
        <v>16.818167042336388</v>
      </c>
      <c r="AA41" s="76">
        <f>X29</f>
        <v>25.166114784235845</v>
      </c>
      <c r="AB41"/>
      <c r="AC41"/>
      <c r="AE41" t="s">
        <v>0</v>
      </c>
      <c r="AF41" s="76">
        <f>AF8</f>
        <v>1.862420223192341</v>
      </c>
      <c r="AG41" s="76">
        <f>AF15</f>
        <v>0</v>
      </c>
      <c r="AH41" s="76">
        <f>AF22</f>
        <v>9.9698229845527493</v>
      </c>
      <c r="AI41" s="76">
        <f>AF29</f>
        <v>3.8853942274081805</v>
      </c>
    </row>
    <row r="42" spans="1:35" x14ac:dyDescent="0.25">
      <c r="A42" t="s">
        <v>6</v>
      </c>
      <c r="B42" s="2">
        <v>50</v>
      </c>
      <c r="C42" s="2">
        <v>76</v>
      </c>
      <c r="D42" s="2">
        <v>62</v>
      </c>
      <c r="K42">
        <v>10</v>
      </c>
      <c r="O42" s="2">
        <v>62</v>
      </c>
      <c r="W42" t="s">
        <v>1</v>
      </c>
      <c r="X42" s="76">
        <f>Y8</f>
        <v>17.347216662217772</v>
      </c>
      <c r="Y42" s="76">
        <f>Y15</f>
        <v>8.2478609884232252</v>
      </c>
      <c r="Z42" s="76">
        <f>Y22</f>
        <v>2.8798757118957314</v>
      </c>
      <c r="AA42" s="76">
        <f>Y29</f>
        <v>0</v>
      </c>
      <c r="AB42"/>
      <c r="AC42"/>
      <c r="AE42" t="s">
        <v>1</v>
      </c>
      <c r="AF42" s="76">
        <f>AG8</f>
        <v>1.8469854789378577</v>
      </c>
      <c r="AG42" s="76">
        <f>AG15</f>
        <v>1.3426750446270368</v>
      </c>
      <c r="AH42" s="76">
        <f>AG22</f>
        <v>3.4213317007576922</v>
      </c>
      <c r="AI42" s="76">
        <f>AG29</f>
        <v>5.8669361320577806</v>
      </c>
    </row>
    <row r="43" spans="1:35" x14ac:dyDescent="0.25">
      <c r="A43" t="s">
        <v>10</v>
      </c>
      <c r="B43">
        <v>5</v>
      </c>
      <c r="C43">
        <v>9</v>
      </c>
      <c r="D43">
        <v>6</v>
      </c>
      <c r="W43" t="s">
        <v>2</v>
      </c>
      <c r="X43" s="76">
        <f>Z8</f>
        <v>12.583057392117917</v>
      </c>
      <c r="Y43" s="76">
        <f>Z15</f>
        <v>9.6225044864937619</v>
      </c>
      <c r="Z43" s="76">
        <f>Z22</f>
        <v>2.3576146230456727</v>
      </c>
      <c r="AA43" s="76">
        <f>Z29</f>
        <v>9.6225044864937868</v>
      </c>
      <c r="AB43"/>
      <c r="AC43"/>
      <c r="AE43" t="s">
        <v>2</v>
      </c>
      <c r="AF43" s="76">
        <f>AH8</f>
        <v>1.0461957426871682</v>
      </c>
      <c r="AG43" s="76">
        <f>AH15</f>
        <v>1.0893401305464638</v>
      </c>
      <c r="AH43" s="76">
        <f>AH22</f>
        <v>1.5855337916298815</v>
      </c>
      <c r="AI43" s="76">
        <f>AH29</f>
        <v>3.3717606846615777</v>
      </c>
    </row>
    <row r="44" spans="1:35" x14ac:dyDescent="0.25">
      <c r="A44" t="s">
        <v>10</v>
      </c>
      <c r="B44" s="1">
        <v>2</v>
      </c>
      <c r="C44" s="1">
        <v>3</v>
      </c>
      <c r="D44" s="1">
        <v>3</v>
      </c>
    </row>
    <row r="45" spans="1:35" x14ac:dyDescent="0.25">
      <c r="A45" t="s">
        <v>10</v>
      </c>
      <c r="B45" s="1">
        <v>2</v>
      </c>
      <c r="C45">
        <v>2</v>
      </c>
      <c r="D45">
        <v>2</v>
      </c>
    </row>
    <row r="47" spans="1:35" x14ac:dyDescent="0.25">
      <c r="A47" s="39"/>
      <c r="B47" s="40" t="s">
        <v>25</v>
      </c>
      <c r="C47" s="40" t="s">
        <v>26</v>
      </c>
      <c r="D47" s="40" t="s">
        <v>27</v>
      </c>
      <c r="E47" s="40" t="s">
        <v>16</v>
      </c>
      <c r="F47" s="40" t="s">
        <v>17</v>
      </c>
      <c r="H47" s="39"/>
      <c r="I47" s="40" t="s">
        <v>22</v>
      </c>
      <c r="J47" s="40" t="s">
        <v>36</v>
      </c>
      <c r="K47" s="40" t="s">
        <v>37</v>
      </c>
      <c r="L47" s="40" t="s">
        <v>38</v>
      </c>
    </row>
    <row r="48" spans="1:35" x14ac:dyDescent="0.25">
      <c r="A48" s="41" t="s">
        <v>28</v>
      </c>
      <c r="B48" s="42">
        <v>13806.249999999996</v>
      </c>
      <c r="C48" s="43">
        <v>1</v>
      </c>
      <c r="D48" s="42">
        <v>13806.249999999996</v>
      </c>
      <c r="E48" s="44">
        <v>451.84090909093743</v>
      </c>
      <c r="F48" s="45">
        <v>2.5225071365042595E-8</v>
      </c>
      <c r="H48" s="41" t="s">
        <v>19</v>
      </c>
      <c r="I48" s="47" t="s">
        <v>0</v>
      </c>
      <c r="J48" s="49"/>
      <c r="K48" s="45">
        <v>1.6782261600545301E-4</v>
      </c>
      <c r="L48" s="45">
        <v>2.2393363554034096E-3</v>
      </c>
    </row>
    <row r="49" spans="1:34" x14ac:dyDescent="0.25">
      <c r="A49" s="50" t="s">
        <v>18</v>
      </c>
      <c r="B49" s="51">
        <v>26985.638888888901</v>
      </c>
      <c r="C49" s="52">
        <v>3</v>
      </c>
      <c r="D49" s="51">
        <v>8995.2129629629671</v>
      </c>
      <c r="E49" s="53">
        <v>294.38878787880657</v>
      </c>
      <c r="F49" s="54">
        <v>1.5924293661484512E-8</v>
      </c>
      <c r="H49" s="41" t="s">
        <v>20</v>
      </c>
      <c r="I49" s="47" t="s">
        <v>1</v>
      </c>
      <c r="J49" s="45">
        <v>1.6782261600545301E-4</v>
      </c>
      <c r="K49" s="49"/>
      <c r="L49" s="45">
        <v>7.3996688915578535E-4</v>
      </c>
    </row>
    <row r="50" spans="1:34" x14ac:dyDescent="0.25">
      <c r="A50" s="41" t="s">
        <v>29</v>
      </c>
      <c r="B50" s="46">
        <v>244.44444444442905</v>
      </c>
      <c r="C50" s="47">
        <v>8</v>
      </c>
      <c r="D50" s="46">
        <v>30.555555555553632</v>
      </c>
      <c r="E50" s="48"/>
      <c r="F50" s="49"/>
      <c r="H50" s="41" t="s">
        <v>21</v>
      </c>
      <c r="I50" s="47" t="s">
        <v>2</v>
      </c>
      <c r="J50" s="45">
        <v>2.2393363554034096E-3</v>
      </c>
      <c r="K50" s="45">
        <v>7.3996688915578535E-4</v>
      </c>
      <c r="L50" s="49"/>
    </row>
    <row r="51" spans="1:34" x14ac:dyDescent="0.25">
      <c r="A51" s="41" t="s">
        <v>22</v>
      </c>
      <c r="B51" s="42">
        <v>323.16666666666674</v>
      </c>
      <c r="C51" s="43">
        <v>2</v>
      </c>
      <c r="D51" s="42">
        <v>161.58333333333337</v>
      </c>
      <c r="E51" s="44">
        <v>39.437288135592986</v>
      </c>
      <c r="F51" s="45">
        <v>6.542761163963462E-7</v>
      </c>
    </row>
    <row r="52" spans="1:34" x14ac:dyDescent="0.25">
      <c r="A52" s="50" t="s">
        <v>23</v>
      </c>
      <c r="B52" s="51">
        <v>513.94444444444571</v>
      </c>
      <c r="C52" s="52">
        <v>6</v>
      </c>
      <c r="D52" s="51">
        <v>85.657407407407618</v>
      </c>
      <c r="E52" s="53">
        <v>20.906214689265461</v>
      </c>
      <c r="F52" s="54">
        <v>9.7651317498836931E-7</v>
      </c>
    </row>
    <row r="53" spans="1:34" x14ac:dyDescent="0.25">
      <c r="A53" s="41" t="s">
        <v>29</v>
      </c>
      <c r="B53" s="46">
        <v>65.555555555555955</v>
      </c>
      <c r="C53" s="47">
        <v>16</v>
      </c>
      <c r="D53" s="46">
        <v>4.0972222222222472</v>
      </c>
      <c r="E53" s="48"/>
      <c r="F53" s="49"/>
    </row>
    <row r="56" spans="1:34" x14ac:dyDescent="0.25">
      <c r="A56" s="39"/>
      <c r="B56" s="40" t="s">
        <v>18</v>
      </c>
      <c r="C56" s="40" t="s">
        <v>22</v>
      </c>
      <c r="D56" s="40" t="s">
        <v>36</v>
      </c>
      <c r="E56" s="40" t="s">
        <v>37</v>
      </c>
      <c r="F56" s="40" t="s">
        <v>38</v>
      </c>
      <c r="G56" s="40" t="s">
        <v>39</v>
      </c>
      <c r="H56" s="40" t="s">
        <v>40</v>
      </c>
      <c r="I56" s="40" t="s">
        <v>41</v>
      </c>
      <c r="J56" s="40" t="s">
        <v>42</v>
      </c>
      <c r="K56" s="40" t="s">
        <v>43</v>
      </c>
      <c r="L56" s="40" t="s">
        <v>44</v>
      </c>
      <c r="M56" s="40" t="s">
        <v>45</v>
      </c>
      <c r="N56" s="40" t="s">
        <v>46</v>
      </c>
      <c r="O56" s="40" t="s">
        <v>47</v>
      </c>
    </row>
    <row r="57" spans="1:34" x14ac:dyDescent="0.25">
      <c r="A57" s="81" t="s">
        <v>4</v>
      </c>
      <c r="B57" s="81"/>
      <c r="C57" s="47" t="s">
        <v>0</v>
      </c>
      <c r="D57" s="49"/>
      <c r="E57" s="49">
        <v>0.98007330113808844</v>
      </c>
      <c r="F57" s="49">
        <v>0.78959646615279688</v>
      </c>
      <c r="G57" s="49">
        <v>0.99999643951372452</v>
      </c>
      <c r="H57" s="49">
        <v>0.99996655864003137</v>
      </c>
      <c r="I57" s="49">
        <v>0.99999643951372452</v>
      </c>
      <c r="J57" s="45">
        <v>1.672906676730701E-4</v>
      </c>
      <c r="K57" s="45">
        <v>1.6729066766896228E-4</v>
      </c>
      <c r="L57" s="45">
        <v>1.6729066766896228E-4</v>
      </c>
      <c r="M57" s="49">
        <v>0.99999999999877986</v>
      </c>
      <c r="N57" s="49">
        <v>0.99980731749679408</v>
      </c>
      <c r="O57" s="49">
        <v>0.99999982161748391</v>
      </c>
    </row>
    <row r="58" spans="1:34" x14ac:dyDescent="0.25">
      <c r="A58" s="81" t="s">
        <v>4</v>
      </c>
      <c r="B58" s="81"/>
      <c r="C58" s="47" t="s">
        <v>1</v>
      </c>
      <c r="D58" s="49">
        <v>0.98007330113808844</v>
      </c>
      <c r="E58" s="49"/>
      <c r="F58" s="49">
        <v>0.99995128722080562</v>
      </c>
      <c r="G58" s="49">
        <v>0.98576117097271343</v>
      </c>
      <c r="H58" s="49">
        <v>0.99999999999877986</v>
      </c>
      <c r="I58" s="49">
        <v>0.99999999766881331</v>
      </c>
      <c r="J58" s="45">
        <v>1.6729066769927137E-4</v>
      </c>
      <c r="K58" s="45">
        <v>1.6729066766896228E-4</v>
      </c>
      <c r="L58" s="45">
        <v>1.6729066766896228E-4</v>
      </c>
      <c r="M58" s="49">
        <v>0.99996655864003137</v>
      </c>
      <c r="N58" s="49">
        <v>1</v>
      </c>
      <c r="O58" s="49">
        <v>0.99999982161748391</v>
      </c>
    </row>
    <row r="59" spans="1:34" x14ac:dyDescent="0.25">
      <c r="A59" s="81" t="s">
        <v>4</v>
      </c>
      <c r="B59" s="81"/>
      <c r="C59" s="47" t="s">
        <v>2</v>
      </c>
      <c r="D59" s="49">
        <v>0.78959646615279688</v>
      </c>
      <c r="E59" s="49">
        <v>0.99995128722080562</v>
      </c>
      <c r="F59" s="49"/>
      <c r="G59" s="49">
        <v>0.92248689127789563</v>
      </c>
      <c r="H59" s="49">
        <v>0.99999643951372452</v>
      </c>
      <c r="I59" s="49">
        <v>0.99996655864003137</v>
      </c>
      <c r="J59" s="45">
        <v>1.6729066774989754E-4</v>
      </c>
      <c r="K59" s="45">
        <v>1.6729066766896228E-4</v>
      </c>
      <c r="L59" s="45">
        <v>1.6729066766896228E-4</v>
      </c>
      <c r="M59" s="49">
        <v>0.99751237273787563</v>
      </c>
      <c r="N59" s="49">
        <v>0.99999982161748391</v>
      </c>
      <c r="O59" s="49">
        <v>0.99980731749679408</v>
      </c>
    </row>
    <row r="60" spans="1:34" x14ac:dyDescent="0.25">
      <c r="A60" s="81" t="s">
        <v>3</v>
      </c>
      <c r="B60" s="81"/>
      <c r="C60" s="47" t="s">
        <v>0</v>
      </c>
      <c r="D60" s="49">
        <v>0.99999643951372452</v>
      </c>
      <c r="E60" s="49">
        <v>0.98576117097271343</v>
      </c>
      <c r="F60" s="49">
        <v>0.92248689127789563</v>
      </c>
      <c r="G60" s="49"/>
      <c r="H60" s="49">
        <v>0.78959646615279655</v>
      </c>
      <c r="I60" s="49">
        <v>0.88092939667716852</v>
      </c>
      <c r="J60" s="45">
        <v>1.672906676700725E-4</v>
      </c>
      <c r="K60" s="45">
        <v>1.6729066766896228E-4</v>
      </c>
      <c r="L60" s="45">
        <v>1.6729066766896228E-4</v>
      </c>
      <c r="M60" s="49">
        <v>0.99996655864003137</v>
      </c>
      <c r="N60" s="49">
        <v>0.98576117097271343</v>
      </c>
      <c r="O60" s="49">
        <v>0.99921377471610195</v>
      </c>
      <c r="AE60" t="s">
        <v>15</v>
      </c>
      <c r="AF60" t="s">
        <v>0</v>
      </c>
      <c r="AG60" t="s">
        <v>1</v>
      </c>
      <c r="AH60" t="s">
        <v>2</v>
      </c>
    </row>
    <row r="61" spans="1:34" x14ac:dyDescent="0.25">
      <c r="A61" s="81" t="s">
        <v>3</v>
      </c>
      <c r="B61" s="81"/>
      <c r="C61" s="47" t="s">
        <v>1</v>
      </c>
      <c r="D61" s="49">
        <v>0.99996655864003137</v>
      </c>
      <c r="E61" s="49">
        <v>0.99999999999877986</v>
      </c>
      <c r="F61" s="49">
        <v>0.99999643951372452</v>
      </c>
      <c r="G61" s="49">
        <v>0.78959646615279655</v>
      </c>
      <c r="H61" s="49"/>
      <c r="I61" s="49">
        <v>0.99999999952388241</v>
      </c>
      <c r="J61" s="45">
        <v>1.6729066769083367E-4</v>
      </c>
      <c r="K61" s="45">
        <v>1.6729066766896228E-4</v>
      </c>
      <c r="L61" s="45">
        <v>1.6729066766896228E-4</v>
      </c>
      <c r="M61" s="49">
        <v>0.99999643951372452</v>
      </c>
      <c r="N61" s="49">
        <v>0.99999999999877986</v>
      </c>
      <c r="O61" s="49">
        <v>0.99999999766881331</v>
      </c>
      <c r="AE61" t="s">
        <v>4</v>
      </c>
      <c r="AF61">
        <v>0</v>
      </c>
      <c r="AG61">
        <v>2.3809523809523809</v>
      </c>
      <c r="AH61" s="2">
        <v>0</v>
      </c>
    </row>
    <row r="62" spans="1:34" x14ac:dyDescent="0.25">
      <c r="A62" s="81" t="s">
        <v>3</v>
      </c>
      <c r="B62" s="81"/>
      <c r="C62" s="47" t="s">
        <v>2</v>
      </c>
      <c r="D62" s="49">
        <v>0.99999643951372452</v>
      </c>
      <c r="E62" s="49">
        <v>0.99999999766881331</v>
      </c>
      <c r="F62" s="49">
        <v>0.99996655864003137</v>
      </c>
      <c r="G62" s="49">
        <v>0.88092939667716852</v>
      </c>
      <c r="H62" s="49">
        <v>0.99999999952388241</v>
      </c>
      <c r="I62" s="49"/>
      <c r="J62" s="45">
        <v>1.6729066768461642E-4</v>
      </c>
      <c r="K62" s="45">
        <v>1.6729066766896228E-4</v>
      </c>
      <c r="L62" s="45">
        <v>1.6729066766896228E-4</v>
      </c>
      <c r="M62" s="49">
        <v>0.99999982161748391</v>
      </c>
      <c r="N62" s="49">
        <v>0.99999999766881331</v>
      </c>
      <c r="O62" s="49">
        <v>0.99999999999877986</v>
      </c>
      <c r="AE62" t="s">
        <v>4</v>
      </c>
      <c r="AF62">
        <v>0</v>
      </c>
      <c r="AG62">
        <v>0</v>
      </c>
      <c r="AH62">
        <v>1.6129032258064515</v>
      </c>
    </row>
    <row r="63" spans="1:34" x14ac:dyDescent="0.25">
      <c r="A63" s="81" t="s">
        <v>6</v>
      </c>
      <c r="B63" s="81"/>
      <c r="C63" s="47" t="s">
        <v>0</v>
      </c>
      <c r="D63" s="45">
        <v>1.672906676730701E-4</v>
      </c>
      <c r="E63" s="45">
        <v>1.6729066769927137E-4</v>
      </c>
      <c r="F63" s="45">
        <v>1.6729066774989754E-4</v>
      </c>
      <c r="G63" s="45">
        <v>1.672906676700725E-4</v>
      </c>
      <c r="H63" s="45">
        <v>1.6729066769083367E-4</v>
      </c>
      <c r="I63" s="45">
        <v>1.6729066768461642E-4</v>
      </c>
      <c r="J63" s="49"/>
      <c r="K63" s="45">
        <v>1.7295232627168033E-4</v>
      </c>
      <c r="L63" s="45">
        <v>1.4814228649593586E-2</v>
      </c>
      <c r="M63" s="45">
        <v>1.6729066767473544E-4</v>
      </c>
      <c r="N63" s="45">
        <v>1.6729066769927137E-4</v>
      </c>
      <c r="O63" s="45">
        <v>1.6729066768017553E-4</v>
      </c>
      <c r="AE63" t="s">
        <v>4</v>
      </c>
      <c r="AF63">
        <v>3.225806451612903</v>
      </c>
      <c r="AG63">
        <v>3.6363636363636362</v>
      </c>
      <c r="AH63">
        <v>1.9607843137254901</v>
      </c>
    </row>
    <row r="64" spans="1:34" x14ac:dyDescent="0.25">
      <c r="A64" s="81" t="s">
        <v>6</v>
      </c>
      <c r="B64" s="81"/>
      <c r="C64" s="47" t="s">
        <v>1</v>
      </c>
      <c r="D64" s="45">
        <v>1.6729066766896228E-4</v>
      </c>
      <c r="E64" s="45">
        <v>1.6729066766896228E-4</v>
      </c>
      <c r="F64" s="45">
        <v>1.6729066766896228E-4</v>
      </c>
      <c r="G64" s="45">
        <v>1.6729066766896228E-4</v>
      </c>
      <c r="H64" s="45">
        <v>1.6729066766896228E-4</v>
      </c>
      <c r="I64" s="45">
        <v>1.6729066766896228E-4</v>
      </c>
      <c r="J64" s="45">
        <v>1.7295232627168033E-4</v>
      </c>
      <c r="K64" s="49"/>
      <c r="L64" s="45">
        <v>1.7366637633731141E-4</v>
      </c>
      <c r="M64" s="45">
        <v>1.6729066766896228E-4</v>
      </c>
      <c r="N64" s="45">
        <v>1.6729066766896228E-4</v>
      </c>
      <c r="O64" s="45">
        <v>1.6729066766896228E-4</v>
      </c>
      <c r="AE64" t="s">
        <v>3</v>
      </c>
      <c r="AF64" s="2">
        <v>0</v>
      </c>
      <c r="AG64" s="2">
        <v>0</v>
      </c>
      <c r="AH64" s="2">
        <v>0</v>
      </c>
    </row>
    <row r="65" spans="1:36" x14ac:dyDescent="0.25">
      <c r="A65" s="81" t="s">
        <v>6</v>
      </c>
      <c r="B65" s="81"/>
      <c r="C65" s="47" t="s">
        <v>2</v>
      </c>
      <c r="D65" s="45">
        <v>1.6729066766896228E-4</v>
      </c>
      <c r="E65" s="45">
        <v>1.6729066766896228E-4</v>
      </c>
      <c r="F65" s="45">
        <v>1.6729066766896228E-4</v>
      </c>
      <c r="G65" s="45">
        <v>1.6729066766896228E-4</v>
      </c>
      <c r="H65" s="45">
        <v>1.6729066766896228E-4</v>
      </c>
      <c r="I65" s="45">
        <v>1.6729066766896228E-4</v>
      </c>
      <c r="J65" s="45">
        <v>1.4814228649593586E-2</v>
      </c>
      <c r="K65" s="45">
        <v>1.7366637633731141E-4</v>
      </c>
      <c r="L65" s="49"/>
      <c r="M65" s="45">
        <v>1.6729066766896228E-4</v>
      </c>
      <c r="N65" s="45">
        <v>1.6729066766896228E-4</v>
      </c>
      <c r="O65" s="45">
        <v>1.6729066766896228E-4</v>
      </c>
      <c r="AE65" t="s">
        <v>3</v>
      </c>
      <c r="AF65" s="2">
        <v>0</v>
      </c>
      <c r="AG65" s="2">
        <v>0</v>
      </c>
      <c r="AH65" s="2">
        <v>1.8867924528301887</v>
      </c>
    </row>
    <row r="66" spans="1:36" x14ac:dyDescent="0.25">
      <c r="A66" s="81" t="s">
        <v>10</v>
      </c>
      <c r="B66" s="81"/>
      <c r="C66" s="47" t="s">
        <v>0</v>
      </c>
      <c r="D66" s="49">
        <v>0.99999999999877986</v>
      </c>
      <c r="E66" s="49">
        <v>0.99996655864003137</v>
      </c>
      <c r="F66" s="49">
        <v>0.99751237273787563</v>
      </c>
      <c r="G66" s="49">
        <v>0.99996655864003137</v>
      </c>
      <c r="H66" s="49">
        <v>0.99999643951372452</v>
      </c>
      <c r="I66" s="49">
        <v>0.99999982161748391</v>
      </c>
      <c r="J66" s="45">
        <v>1.6729066767473544E-4</v>
      </c>
      <c r="K66" s="45">
        <v>1.6729066766896228E-4</v>
      </c>
      <c r="L66" s="45">
        <v>1.6729066766896228E-4</v>
      </c>
      <c r="M66" s="49"/>
      <c r="N66" s="49">
        <v>0.99503713291062523</v>
      </c>
      <c r="O66" s="49">
        <v>0.99999920791836816</v>
      </c>
      <c r="AE66" t="s">
        <v>3</v>
      </c>
      <c r="AF66" s="2">
        <v>0</v>
      </c>
      <c r="AG66" s="2">
        <v>2.3255813953488373</v>
      </c>
      <c r="AH66" s="2">
        <v>0</v>
      </c>
    </row>
    <row r="67" spans="1:36" x14ac:dyDescent="0.25">
      <c r="A67" s="81" t="s">
        <v>10</v>
      </c>
      <c r="B67" s="81"/>
      <c r="C67" s="47" t="s">
        <v>1</v>
      </c>
      <c r="D67" s="49">
        <v>0.99980731749679408</v>
      </c>
      <c r="E67" s="49">
        <v>1</v>
      </c>
      <c r="F67" s="49">
        <v>0.99999982161748391</v>
      </c>
      <c r="G67" s="49">
        <v>0.98576117097271343</v>
      </c>
      <c r="H67" s="49">
        <v>0.99999999999877986</v>
      </c>
      <c r="I67" s="49">
        <v>0.99999999766881331</v>
      </c>
      <c r="J67" s="45">
        <v>1.6729066769927137E-4</v>
      </c>
      <c r="K67" s="45">
        <v>1.6729066766896228E-4</v>
      </c>
      <c r="L67" s="45">
        <v>1.6729066766896228E-4</v>
      </c>
      <c r="M67" s="49">
        <v>0.99503713291062523</v>
      </c>
      <c r="N67" s="49"/>
      <c r="O67" s="49">
        <v>0.99995128722080562</v>
      </c>
      <c r="AE67" t="s">
        <v>6</v>
      </c>
      <c r="AF67" s="2">
        <v>75.675675675675677</v>
      </c>
      <c r="AG67" s="2">
        <v>91.428571428571431</v>
      </c>
      <c r="AH67" s="2">
        <v>94.339622641509436</v>
      </c>
    </row>
    <row r="68" spans="1:36" x14ac:dyDescent="0.25">
      <c r="A68" s="81" t="s">
        <v>10</v>
      </c>
      <c r="B68" s="81"/>
      <c r="C68" s="47" t="s">
        <v>2</v>
      </c>
      <c r="D68" s="49">
        <v>0.99999982161748391</v>
      </c>
      <c r="E68" s="49">
        <v>0.99999982161748391</v>
      </c>
      <c r="F68" s="49">
        <v>0.99980731749679408</v>
      </c>
      <c r="G68" s="49">
        <v>0.99921377471610195</v>
      </c>
      <c r="H68" s="49">
        <v>0.99999999766881331</v>
      </c>
      <c r="I68" s="49">
        <v>0.99999999999877986</v>
      </c>
      <c r="J68" s="45">
        <v>1.6729066768017553E-4</v>
      </c>
      <c r="K68" s="45">
        <v>1.6729066766896228E-4</v>
      </c>
      <c r="L68" s="45">
        <v>1.6729066766896228E-4</v>
      </c>
      <c r="M68" s="49">
        <v>0.99999920791836816</v>
      </c>
      <c r="N68" s="49">
        <v>0.99995128722080562</v>
      </c>
      <c r="O68" s="49"/>
      <c r="AE68" t="s">
        <v>6</v>
      </c>
      <c r="AF68" s="2">
        <v>81.081081081081081</v>
      </c>
      <c r="AG68" s="2">
        <v>88.571428571428569</v>
      </c>
      <c r="AH68" s="2">
        <v>93.61702127659575</v>
      </c>
    </row>
    <row r="69" spans="1:36" x14ac:dyDescent="0.25">
      <c r="AE69" t="s">
        <v>6</v>
      </c>
      <c r="AF69" s="2">
        <v>95</v>
      </c>
      <c r="AG69" s="2">
        <v>84.615384615384613</v>
      </c>
      <c r="AH69" s="2">
        <v>91.304347826086953</v>
      </c>
    </row>
    <row r="70" spans="1:36" x14ac:dyDescent="0.25">
      <c r="AE70" t="s">
        <v>10</v>
      </c>
      <c r="AF70">
        <v>10.810810810810811</v>
      </c>
      <c r="AG70">
        <v>14.285714285714285</v>
      </c>
      <c r="AH70">
        <v>8.5106382978723403</v>
      </c>
    </row>
    <row r="71" spans="1:36" x14ac:dyDescent="0.25">
      <c r="AE71" t="s">
        <v>10</v>
      </c>
      <c r="AF71" s="1">
        <v>5.5555555555555554</v>
      </c>
      <c r="AG71" s="1">
        <v>4.0816326530612246</v>
      </c>
      <c r="AH71" s="1">
        <v>3.8461538461538463</v>
      </c>
    </row>
    <row r="72" spans="1:36" x14ac:dyDescent="0.25">
      <c r="AE72" t="s">
        <v>10</v>
      </c>
      <c r="AF72" s="1">
        <v>3.225806451612903</v>
      </c>
      <c r="AG72">
        <v>4.1666666666666661</v>
      </c>
      <c r="AH72">
        <v>1.9607843137254901</v>
      </c>
    </row>
    <row r="74" spans="1:36" x14ac:dyDescent="0.25">
      <c r="AE74" s="57"/>
      <c r="AF74" s="58" t="s">
        <v>25</v>
      </c>
      <c r="AG74" s="58" t="s">
        <v>26</v>
      </c>
      <c r="AH74" s="58" t="s">
        <v>27</v>
      </c>
      <c r="AI74" s="58" t="s">
        <v>16</v>
      </c>
      <c r="AJ74" s="58" t="s">
        <v>17</v>
      </c>
    </row>
    <row r="75" spans="1:36" x14ac:dyDescent="0.25">
      <c r="AE75" s="59" t="s">
        <v>28</v>
      </c>
      <c r="AF75" s="60">
        <v>20981.816056651165</v>
      </c>
      <c r="AG75" s="61">
        <v>1</v>
      </c>
      <c r="AH75" s="60">
        <v>20981.816056651165</v>
      </c>
      <c r="AI75" s="62">
        <v>1194.0677866403112</v>
      </c>
      <c r="AJ75" s="63">
        <v>5.3785054188182357E-10</v>
      </c>
    </row>
    <row r="76" spans="1:36" x14ac:dyDescent="0.25">
      <c r="AE76" s="68" t="s">
        <v>18</v>
      </c>
      <c r="AF76" s="69">
        <v>49729.294564785436</v>
      </c>
      <c r="AG76" s="70">
        <v>3</v>
      </c>
      <c r="AH76" s="69">
        <v>16576.431521595146</v>
      </c>
      <c r="AI76" s="71">
        <v>943.35889915074188</v>
      </c>
      <c r="AJ76" s="72">
        <v>1.5519363572025213E-10</v>
      </c>
    </row>
    <row r="77" spans="1:36" x14ac:dyDescent="0.25">
      <c r="AE77" s="59" t="s">
        <v>29</v>
      </c>
      <c r="AF77" s="64">
        <v>140.57370136874155</v>
      </c>
      <c r="AG77" s="65">
        <v>8</v>
      </c>
      <c r="AH77" s="64">
        <v>17.571712671092694</v>
      </c>
      <c r="AI77" s="66"/>
      <c r="AJ77" s="67"/>
    </row>
    <row r="78" spans="1:36" x14ac:dyDescent="0.25">
      <c r="AE78" s="59" t="s">
        <v>22</v>
      </c>
      <c r="AF78" s="64">
        <v>29.12850898603449</v>
      </c>
      <c r="AG78" s="65">
        <v>2</v>
      </c>
      <c r="AH78" s="64">
        <v>14.564254493017245</v>
      </c>
      <c r="AI78" s="66">
        <v>1.0115832919450967</v>
      </c>
      <c r="AJ78" s="67">
        <v>0.3857545762008856</v>
      </c>
    </row>
    <row r="79" spans="1:36" x14ac:dyDescent="0.25">
      <c r="AE79" s="59" t="s">
        <v>23</v>
      </c>
      <c r="AF79" s="64">
        <v>111.24398118872391</v>
      </c>
      <c r="AG79" s="65">
        <v>6</v>
      </c>
      <c r="AH79" s="64">
        <v>18.540663531453983</v>
      </c>
      <c r="AI79" s="66">
        <v>1.2877710602342751</v>
      </c>
      <c r="AJ79" s="67">
        <v>0.31743216520910233</v>
      </c>
    </row>
    <row r="80" spans="1:36" x14ac:dyDescent="0.25">
      <c r="AE80" s="59" t="s">
        <v>29</v>
      </c>
      <c r="AF80" s="64">
        <v>230.35974767851684</v>
      </c>
      <c r="AG80" s="65">
        <v>16</v>
      </c>
      <c r="AH80" s="64">
        <v>14.397484229907302</v>
      </c>
      <c r="AI80" s="66"/>
      <c r="AJ80" s="67"/>
    </row>
    <row r="82" spans="1:35" x14ac:dyDescent="0.25">
      <c r="AF82" s="47" t="s">
        <v>4</v>
      </c>
      <c r="AG82" s="47" t="s">
        <v>3</v>
      </c>
      <c r="AH82" s="47" t="s">
        <v>6</v>
      </c>
      <c r="AI82" s="47" t="s">
        <v>10</v>
      </c>
    </row>
    <row r="83" spans="1:35" x14ac:dyDescent="0.25">
      <c r="AE83" s="47" t="s">
        <v>4</v>
      </c>
      <c r="AF83" s="49"/>
      <c r="AG83" s="49">
        <v>0.96062206140700868</v>
      </c>
      <c r="AH83" s="45">
        <v>2.3063920860522114E-4</v>
      </c>
      <c r="AI83" s="49">
        <v>0.14357928975454726</v>
      </c>
    </row>
    <row r="84" spans="1:35" x14ac:dyDescent="0.25">
      <c r="AE84" s="47" t="s">
        <v>3</v>
      </c>
      <c r="AF84" s="49">
        <v>0.96062206140700868</v>
      </c>
      <c r="AG84" s="49"/>
      <c r="AH84" s="45">
        <v>2.3063920860522114E-4</v>
      </c>
      <c r="AI84" s="49">
        <v>7.2800973021286963E-2</v>
      </c>
    </row>
    <row r="85" spans="1:35" x14ac:dyDescent="0.25">
      <c r="AE85" s="47" t="s">
        <v>6</v>
      </c>
      <c r="AF85" s="45">
        <v>2.3063920860522114E-4</v>
      </c>
      <c r="AG85" s="45">
        <v>2.3063920860522114E-4</v>
      </c>
      <c r="AH85" s="49"/>
      <c r="AI85" s="45">
        <v>2.3063920860522114E-4</v>
      </c>
    </row>
    <row r="86" spans="1:35" x14ac:dyDescent="0.25">
      <c r="AE86" s="47" t="s">
        <v>10</v>
      </c>
      <c r="AF86" s="49">
        <v>0.14357928975454726</v>
      </c>
      <c r="AG86" s="49">
        <v>7.2800973021286963E-2</v>
      </c>
      <c r="AH86" s="45">
        <v>2.3063920860522114E-4</v>
      </c>
      <c r="AI86" s="49"/>
    </row>
    <row r="95" spans="1:35" x14ac:dyDescent="0.25">
      <c r="C95" s="83" t="s">
        <v>34</v>
      </c>
      <c r="D95" s="83"/>
      <c r="E95" s="83"/>
      <c r="K95" s="83" t="s">
        <v>35</v>
      </c>
      <c r="L95" s="83"/>
      <c r="M95" s="83"/>
      <c r="R95" s="82" t="s">
        <v>50</v>
      </c>
      <c r="S95" s="82"/>
      <c r="T95" s="82"/>
      <c r="U95" s="82"/>
      <c r="V95" s="82"/>
      <c r="W95" s="55" t="s">
        <v>48</v>
      </c>
      <c r="AE95" s="55" t="s">
        <v>49</v>
      </c>
      <c r="AF95" s="2"/>
      <c r="AG95" s="2"/>
      <c r="AH95" s="2"/>
      <c r="AI95" s="2"/>
    </row>
    <row r="96" spans="1:35" x14ac:dyDescent="0.25">
      <c r="A96" t="s">
        <v>4</v>
      </c>
      <c r="C96" t="s">
        <v>0</v>
      </c>
      <c r="D96" t="s">
        <v>1</v>
      </c>
      <c r="E96" t="s">
        <v>2</v>
      </c>
      <c r="G96" t="s">
        <v>30</v>
      </c>
      <c r="K96" t="s">
        <v>0</v>
      </c>
      <c r="L96" t="s">
        <v>1</v>
      </c>
      <c r="M96" t="s">
        <v>2</v>
      </c>
      <c r="O96" t="s">
        <v>30</v>
      </c>
      <c r="S96" s="2" t="s">
        <v>0</v>
      </c>
      <c r="T96" s="2" t="s">
        <v>1</v>
      </c>
      <c r="U96" s="2" t="s">
        <v>2</v>
      </c>
      <c r="X96" s="2" t="s">
        <v>0</v>
      </c>
      <c r="Y96" s="2" t="s">
        <v>1</v>
      </c>
      <c r="Z96" s="2" t="s">
        <v>2</v>
      </c>
      <c r="AE96" s="2"/>
      <c r="AF96" s="2" t="s">
        <v>0</v>
      </c>
      <c r="AG96" s="2" t="s">
        <v>1</v>
      </c>
      <c r="AH96" s="2" t="s">
        <v>2</v>
      </c>
      <c r="AI96" s="2"/>
    </row>
    <row r="97" spans="1:36" x14ac:dyDescent="0.25">
      <c r="E97" s="2"/>
      <c r="G97" s="76"/>
      <c r="M97" s="2"/>
      <c r="O97" s="76"/>
      <c r="X97" s="74"/>
      <c r="Y97" s="74"/>
      <c r="Z97" s="74"/>
      <c r="AE97" s="2"/>
      <c r="AF97" s="74"/>
      <c r="AG97" s="74"/>
      <c r="AH97" s="74"/>
      <c r="AI97" s="2"/>
    </row>
    <row r="98" spans="1:36" x14ac:dyDescent="0.25">
      <c r="A98" s="73"/>
      <c r="B98" s="73">
        <v>131003</v>
      </c>
      <c r="C98" s="73">
        <v>4292</v>
      </c>
      <c r="D98" s="73">
        <v>3111</v>
      </c>
      <c r="E98" s="73">
        <v>3338</v>
      </c>
      <c r="F98" s="73"/>
      <c r="G98" s="75">
        <f t="shared" ref="G98" si="34">AVERAGE(C98:E98)</f>
        <v>3580.3333333333335</v>
      </c>
      <c r="H98" s="73"/>
      <c r="I98" s="73"/>
      <c r="J98" s="73">
        <v>131003</v>
      </c>
      <c r="K98" s="73">
        <v>24519</v>
      </c>
      <c r="L98" s="73">
        <v>35076</v>
      </c>
      <c r="M98" s="73">
        <v>25323</v>
      </c>
      <c r="N98" s="73"/>
      <c r="O98" s="75">
        <f t="shared" ref="O98" si="35">AVERAGE(K98:M98)</f>
        <v>28306</v>
      </c>
      <c r="P98" s="73"/>
      <c r="Q98" s="73"/>
      <c r="R98" s="73">
        <v>131003</v>
      </c>
      <c r="S98" s="73">
        <v>3041</v>
      </c>
      <c r="T98" s="73">
        <v>2858</v>
      </c>
      <c r="U98" s="73">
        <v>2826</v>
      </c>
      <c r="V98" s="73"/>
      <c r="W98" s="73">
        <v>131003</v>
      </c>
      <c r="X98" s="75">
        <f t="shared" ref="X98" si="36">(S98/C98)*100</f>
        <v>70.85274930102517</v>
      </c>
      <c r="Y98" s="75">
        <f t="shared" ref="Y98" si="37">(T98/D98)*100</f>
        <v>91.867566698810677</v>
      </c>
      <c r="Z98" s="75">
        <f t="shared" ref="Z98" si="38">(U98/E98)*100</f>
        <v>84.661473936488918</v>
      </c>
      <c r="AA98" s="73"/>
      <c r="AB98" s="75">
        <f t="shared" ref="AB98" si="39">AVERAGE(X98:Z98)</f>
        <v>82.460596645441584</v>
      </c>
      <c r="AC98" s="73"/>
      <c r="AD98" s="73"/>
      <c r="AE98" s="73">
        <v>131003</v>
      </c>
      <c r="AF98" s="75">
        <f t="shared" ref="AF98" si="40">(S98/K98)*100</f>
        <v>12.402626534524247</v>
      </c>
      <c r="AG98" s="75">
        <f t="shared" ref="AG98" si="41">(T98/L98)*100</f>
        <v>8.1480214391606793</v>
      </c>
      <c r="AH98" s="75">
        <f t="shared" ref="AH98" si="42">(U98/M98)*100</f>
        <v>11.159815187773962</v>
      </c>
      <c r="AI98" s="73"/>
    </row>
    <row r="99" spans="1:36" x14ac:dyDescent="0.25">
      <c r="C99" s="76">
        <f>C98/G98</f>
        <v>1.1987710641467275</v>
      </c>
      <c r="D99" s="76">
        <f>D98/G98</f>
        <v>0.86891350898426589</v>
      </c>
      <c r="E99" s="76">
        <f>E98/G98</f>
        <v>0.93231542686900659</v>
      </c>
      <c r="G99" s="76">
        <f>AVERAGE(C99:E99)</f>
        <v>1</v>
      </c>
      <c r="K99" s="76">
        <f>K98/O98</f>
        <v>0.8662121105066064</v>
      </c>
      <c r="L99" s="76">
        <f>L98/O98</f>
        <v>1.2391719070161804</v>
      </c>
      <c r="M99" s="76">
        <f>M98/O98</f>
        <v>0.8946159824772133</v>
      </c>
      <c r="O99" s="76">
        <f>AVERAGE(K99:M99)</f>
        <v>1</v>
      </c>
      <c r="S99" s="76">
        <f>S98/W98</f>
        <v>2.3213208857812417E-2</v>
      </c>
      <c r="T99" s="76">
        <f>T98/W98</f>
        <v>2.1816294283337024E-2</v>
      </c>
      <c r="U99" s="76">
        <f>U98/W98</f>
        <v>2.157202506812821E-2</v>
      </c>
      <c r="X99" s="76">
        <f>X98/AB98</f>
        <v>0.85923158676225642</v>
      </c>
      <c r="Y99" s="76">
        <f>Y98/AB98</f>
        <v>1.1140783651350055</v>
      </c>
      <c r="Z99" s="76">
        <f>Z98/AB98</f>
        <v>1.0266900481027383</v>
      </c>
      <c r="AB99" s="76">
        <f>AVERAGE(X99:Z99)</f>
        <v>1</v>
      </c>
      <c r="AJ99" s="73"/>
    </row>
    <row r="100" spans="1:36" x14ac:dyDescent="0.25">
      <c r="A100" s="73"/>
      <c r="B100" s="73">
        <v>131003</v>
      </c>
      <c r="C100" s="73">
        <v>2</v>
      </c>
      <c r="D100" s="73">
        <v>3</v>
      </c>
      <c r="E100" s="73">
        <v>4</v>
      </c>
      <c r="F100" s="73"/>
      <c r="G100" s="75">
        <f>AVERAGE(C100:E100)</f>
        <v>3</v>
      </c>
      <c r="H100" s="73"/>
      <c r="I100" s="73"/>
      <c r="J100" s="73">
        <v>131003</v>
      </c>
      <c r="K100" s="73">
        <v>34</v>
      </c>
      <c r="L100" s="73">
        <v>69</v>
      </c>
      <c r="M100" s="73">
        <v>62</v>
      </c>
      <c r="N100" s="73"/>
      <c r="O100" s="75">
        <f>AVERAGE(K100:M100)</f>
        <v>55</v>
      </c>
      <c r="P100" s="73"/>
      <c r="Q100" s="73"/>
      <c r="R100" s="73">
        <v>131003</v>
      </c>
      <c r="S100" s="73">
        <v>0</v>
      </c>
      <c r="T100" s="73">
        <v>0</v>
      </c>
      <c r="U100" s="73">
        <v>1</v>
      </c>
      <c r="V100" s="73"/>
      <c r="W100" s="73">
        <v>131003</v>
      </c>
      <c r="X100" s="75">
        <f>(S100/C100)*100</f>
        <v>0</v>
      </c>
      <c r="Y100" s="75">
        <f>(T100/D100)*100</f>
        <v>0</v>
      </c>
      <c r="Z100" s="75">
        <f>(U100/E100)*100</f>
        <v>25</v>
      </c>
      <c r="AA100" s="73"/>
      <c r="AB100" s="75">
        <f>AVERAGE(X100:Z100)</f>
        <v>8.3333333333333339</v>
      </c>
      <c r="AC100" s="73"/>
      <c r="AD100" s="73"/>
      <c r="AE100" s="73">
        <v>131003</v>
      </c>
      <c r="AF100" s="75">
        <f>(S100/K100)*100</f>
        <v>0</v>
      </c>
      <c r="AG100" s="75">
        <f>(T100/L100)*100</f>
        <v>0</v>
      </c>
      <c r="AH100" s="75">
        <f>(U100/M100)*100</f>
        <v>1.6129032258064515</v>
      </c>
      <c r="AI100" s="73"/>
    </row>
    <row r="101" spans="1:36" x14ac:dyDescent="0.25">
      <c r="C101" s="76">
        <f>C100/G100</f>
        <v>0.66666666666666663</v>
      </c>
      <c r="D101" s="76">
        <f>D100/G100</f>
        <v>1</v>
      </c>
      <c r="E101" s="76">
        <f>E100/G100</f>
        <v>1.3333333333333333</v>
      </c>
      <c r="F101" s="26"/>
      <c r="G101" s="76">
        <f>AVERAGE(C101:E101)</f>
        <v>1</v>
      </c>
      <c r="K101" s="76">
        <f>K100/O100</f>
        <v>0.61818181818181817</v>
      </c>
      <c r="L101" s="76">
        <f>L100/O100</f>
        <v>1.2545454545454546</v>
      </c>
      <c r="M101" s="76">
        <f>M100/O100</f>
        <v>1.1272727272727272</v>
      </c>
      <c r="N101" s="26"/>
      <c r="O101" s="76">
        <f>AVERAGE(K101:M101)</f>
        <v>1</v>
      </c>
      <c r="S101" s="76">
        <f>S100/W100</f>
        <v>0</v>
      </c>
      <c r="T101" s="76">
        <f>T100/W100</f>
        <v>0</v>
      </c>
      <c r="U101" s="76">
        <f>U100/W100</f>
        <v>7.6334129752753753E-6</v>
      </c>
      <c r="X101" s="76">
        <f>X100/AB100</f>
        <v>0</v>
      </c>
      <c r="Y101" s="76">
        <f>Y100/AB100</f>
        <v>0</v>
      </c>
      <c r="Z101" s="76">
        <f>Z100/AB100</f>
        <v>3</v>
      </c>
      <c r="AB101" s="76">
        <f>AVERAGE(X101:Z101)</f>
        <v>1</v>
      </c>
      <c r="AE101" s="2"/>
      <c r="AF101" s="74"/>
      <c r="AG101" s="74"/>
      <c r="AH101" s="74"/>
      <c r="AI101" s="2"/>
    </row>
    <row r="112" spans="1:36" x14ac:dyDescent="0.25">
      <c r="D112" t="s">
        <v>34</v>
      </c>
      <c r="E112" t="s">
        <v>51</v>
      </c>
      <c r="F112" t="s">
        <v>52</v>
      </c>
      <c r="I112" t="s">
        <v>34</v>
      </c>
      <c r="J112" t="s">
        <v>51</v>
      </c>
      <c r="K112" t="s">
        <v>52</v>
      </c>
      <c r="N112" t="s">
        <v>34</v>
      </c>
      <c r="O112" t="s">
        <v>51</v>
      </c>
      <c r="P112" t="s">
        <v>52</v>
      </c>
    </row>
    <row r="113" spans="2:26" x14ac:dyDescent="0.25">
      <c r="D113" t="s">
        <v>53</v>
      </c>
      <c r="E113" t="s">
        <v>53</v>
      </c>
      <c r="F113" t="s">
        <v>53</v>
      </c>
      <c r="I113" t="s">
        <v>53</v>
      </c>
      <c r="J113" t="s">
        <v>53</v>
      </c>
      <c r="K113" t="s">
        <v>53</v>
      </c>
      <c r="N113" t="s">
        <v>53</v>
      </c>
      <c r="O113" t="s">
        <v>53</v>
      </c>
      <c r="P113" t="s">
        <v>53</v>
      </c>
    </row>
    <row r="114" spans="2:26" x14ac:dyDescent="0.25">
      <c r="B114" s="2">
        <v>131003</v>
      </c>
      <c r="C114" t="s">
        <v>54</v>
      </c>
      <c r="D114">
        <v>3025</v>
      </c>
      <c r="E114">
        <v>9302</v>
      </c>
      <c r="F114">
        <v>1452</v>
      </c>
      <c r="G114" s="2" t="s">
        <v>8</v>
      </c>
      <c r="H114">
        <v>150</v>
      </c>
      <c r="I114">
        <v>6449</v>
      </c>
      <c r="J114">
        <v>6020</v>
      </c>
      <c r="K114">
        <v>2079</v>
      </c>
      <c r="L114" t="s">
        <v>24</v>
      </c>
      <c r="M114" t="s">
        <v>57</v>
      </c>
      <c r="N114">
        <v>3449</v>
      </c>
      <c r="O114">
        <v>6299</v>
      </c>
      <c r="P114">
        <v>2184</v>
      </c>
      <c r="S114" s="2" t="s">
        <v>61</v>
      </c>
    </row>
    <row r="115" spans="2:26" x14ac:dyDescent="0.25">
      <c r="B115" s="2">
        <v>131003</v>
      </c>
      <c r="C115" t="s">
        <v>55</v>
      </c>
      <c r="D115">
        <v>3524</v>
      </c>
      <c r="E115">
        <v>17939</v>
      </c>
      <c r="F115">
        <v>2681</v>
      </c>
      <c r="G115" s="2" t="s">
        <v>8</v>
      </c>
      <c r="H115">
        <v>150</v>
      </c>
      <c r="I115">
        <v>10180</v>
      </c>
      <c r="J115">
        <v>10658</v>
      </c>
      <c r="K115">
        <v>3085</v>
      </c>
      <c r="L115" t="s">
        <v>24</v>
      </c>
      <c r="M115" t="s">
        <v>57</v>
      </c>
      <c r="N115">
        <v>2658</v>
      </c>
      <c r="O115">
        <v>5778</v>
      </c>
      <c r="P115">
        <v>1495</v>
      </c>
      <c r="S115" s="2" t="s">
        <v>62</v>
      </c>
    </row>
    <row r="116" spans="2:26" x14ac:dyDescent="0.25">
      <c r="B116" s="2">
        <v>131003</v>
      </c>
      <c r="C116" t="s">
        <v>56</v>
      </c>
      <c r="D116">
        <v>4629</v>
      </c>
      <c r="E116">
        <v>15077</v>
      </c>
      <c r="F116">
        <v>3191</v>
      </c>
      <c r="G116" s="2" t="s">
        <v>8</v>
      </c>
      <c r="H116">
        <v>150</v>
      </c>
      <c r="I116">
        <v>7725</v>
      </c>
      <c r="J116">
        <v>9151</v>
      </c>
      <c r="K116">
        <v>3678</v>
      </c>
      <c r="L116" t="s">
        <v>24</v>
      </c>
      <c r="M116" t="s">
        <v>57</v>
      </c>
      <c r="N116">
        <v>3194</v>
      </c>
      <c r="O116">
        <v>6341</v>
      </c>
      <c r="P116">
        <v>2305</v>
      </c>
    </row>
    <row r="117" spans="2:26" x14ac:dyDescent="0.25">
      <c r="B117" s="2">
        <v>130827</v>
      </c>
      <c r="C117" t="s">
        <v>54</v>
      </c>
      <c r="D117">
        <v>1990</v>
      </c>
      <c r="E117">
        <v>7075</v>
      </c>
      <c r="F117">
        <v>1072</v>
      </c>
      <c r="G117" s="2" t="s">
        <v>7</v>
      </c>
      <c r="H117">
        <v>150</v>
      </c>
      <c r="I117">
        <v>6692</v>
      </c>
      <c r="J117">
        <v>7022</v>
      </c>
      <c r="K117">
        <v>1645</v>
      </c>
      <c r="L117" t="s">
        <v>9</v>
      </c>
      <c r="M117" t="s">
        <v>57</v>
      </c>
      <c r="N117">
        <v>1488</v>
      </c>
      <c r="O117">
        <v>4579</v>
      </c>
      <c r="P117">
        <v>283</v>
      </c>
    </row>
    <row r="118" spans="2:26" x14ac:dyDescent="0.25">
      <c r="B118" s="2">
        <v>130827</v>
      </c>
      <c r="C118" t="s">
        <v>55</v>
      </c>
      <c r="D118">
        <v>1956</v>
      </c>
      <c r="E118">
        <v>5730</v>
      </c>
      <c r="F118">
        <v>941</v>
      </c>
      <c r="G118" s="2" t="s">
        <v>7</v>
      </c>
      <c r="H118">
        <v>150</v>
      </c>
      <c r="I118">
        <v>7681</v>
      </c>
      <c r="J118">
        <v>8130</v>
      </c>
      <c r="K118">
        <v>2273</v>
      </c>
      <c r="L118" t="s">
        <v>9</v>
      </c>
      <c r="M118" t="s">
        <v>57</v>
      </c>
      <c r="N118">
        <v>1582</v>
      </c>
      <c r="O118">
        <v>6739</v>
      </c>
      <c r="P118">
        <v>1063</v>
      </c>
    </row>
    <row r="119" spans="2:26" x14ac:dyDescent="0.25">
      <c r="B119" s="2">
        <v>130827</v>
      </c>
      <c r="C119" t="s">
        <v>56</v>
      </c>
      <c r="D119">
        <v>2841</v>
      </c>
      <c r="E119">
        <v>6766</v>
      </c>
      <c r="F119">
        <v>1221</v>
      </c>
      <c r="G119" s="2" t="s">
        <v>7</v>
      </c>
      <c r="H119">
        <v>150</v>
      </c>
      <c r="I119">
        <v>8995</v>
      </c>
      <c r="J119">
        <v>10351</v>
      </c>
      <c r="K119">
        <v>3580</v>
      </c>
      <c r="L119" t="s">
        <v>9</v>
      </c>
      <c r="M119" t="s">
        <v>57</v>
      </c>
      <c r="N119">
        <v>2356</v>
      </c>
      <c r="O119">
        <v>6993</v>
      </c>
      <c r="P119">
        <v>1728</v>
      </c>
    </row>
    <row r="120" spans="2:26" x14ac:dyDescent="0.25">
      <c r="B120" s="2">
        <v>131115</v>
      </c>
      <c r="C120" t="s">
        <v>54</v>
      </c>
      <c r="D120">
        <v>4049</v>
      </c>
      <c r="E120">
        <v>6557</v>
      </c>
      <c r="F120">
        <v>1940</v>
      </c>
      <c r="G120" s="2" t="s">
        <v>11</v>
      </c>
      <c r="H120">
        <v>150</v>
      </c>
      <c r="I120">
        <v>5190</v>
      </c>
      <c r="J120">
        <v>9676</v>
      </c>
      <c r="K120">
        <v>1112</v>
      </c>
      <c r="L120" t="s">
        <v>12</v>
      </c>
      <c r="M120" t="s">
        <v>57</v>
      </c>
      <c r="N120">
        <v>2699</v>
      </c>
      <c r="O120">
        <v>5019</v>
      </c>
      <c r="P120">
        <v>313</v>
      </c>
    </row>
    <row r="121" spans="2:26" x14ac:dyDescent="0.25">
      <c r="B121" s="2">
        <v>131115</v>
      </c>
      <c r="C121" t="s">
        <v>55</v>
      </c>
      <c r="D121">
        <v>4674</v>
      </c>
      <c r="E121">
        <v>8407</v>
      </c>
      <c r="F121">
        <v>2898</v>
      </c>
      <c r="G121" s="2" t="s">
        <v>11</v>
      </c>
      <c r="H121">
        <v>150</v>
      </c>
      <c r="I121">
        <v>4567</v>
      </c>
      <c r="J121">
        <v>7759</v>
      </c>
      <c r="K121">
        <v>1983</v>
      </c>
      <c r="L121" t="s">
        <v>12</v>
      </c>
      <c r="M121" t="s">
        <v>57</v>
      </c>
      <c r="N121">
        <v>2369</v>
      </c>
      <c r="O121">
        <v>5756</v>
      </c>
      <c r="P121">
        <v>1000</v>
      </c>
    </row>
    <row r="122" spans="2:26" x14ac:dyDescent="0.25">
      <c r="B122" s="2">
        <v>131115</v>
      </c>
      <c r="C122" t="s">
        <v>56</v>
      </c>
      <c r="D122">
        <v>4789</v>
      </c>
      <c r="E122">
        <v>6287</v>
      </c>
      <c r="F122">
        <v>2996</v>
      </c>
      <c r="G122" s="2" t="s">
        <v>11</v>
      </c>
      <c r="H122">
        <v>150</v>
      </c>
      <c r="I122">
        <v>3546</v>
      </c>
      <c r="J122">
        <v>6083</v>
      </c>
      <c r="K122">
        <v>1100</v>
      </c>
      <c r="L122" t="s">
        <v>12</v>
      </c>
      <c r="M122" t="s">
        <v>57</v>
      </c>
      <c r="N122">
        <v>2828</v>
      </c>
      <c r="O122">
        <v>7117</v>
      </c>
      <c r="P122">
        <v>1903</v>
      </c>
    </row>
    <row r="123" spans="2:26" x14ac:dyDescent="0.25">
      <c r="D123" s="78">
        <f>AVERAGE(D114:D122)</f>
        <v>3497.4444444444443</v>
      </c>
      <c r="E123" s="78">
        <f t="shared" ref="E123:F123" si="43">AVERAGE(E114:E122)</f>
        <v>9237.7777777777774</v>
      </c>
      <c r="F123" s="79">
        <f t="shared" si="43"/>
        <v>2043.5555555555557</v>
      </c>
      <c r="I123" s="78">
        <f>AVERAGE(I114:I122)</f>
        <v>6780.5555555555557</v>
      </c>
      <c r="J123" s="78">
        <f t="shared" ref="J123" si="44">AVERAGE(J114:J122)</f>
        <v>8316.6666666666661</v>
      </c>
      <c r="K123" s="79">
        <f t="shared" ref="K123" si="45">AVERAGE(K114:K122)</f>
        <v>2281.6666666666665</v>
      </c>
      <c r="L123" s="77"/>
      <c r="N123" s="78">
        <f>AVERAGE(N114:N122)</f>
        <v>2513.6666666666665</v>
      </c>
      <c r="O123" s="78">
        <f t="shared" ref="O123" si="46">AVERAGE(O114:O122)</f>
        <v>6069</v>
      </c>
      <c r="P123" s="79">
        <f t="shared" ref="P123" si="47">AVERAGE(P114:P122)</f>
        <v>1363.7777777777778</v>
      </c>
    </row>
    <row r="124" spans="2:26" x14ac:dyDescent="0.25">
      <c r="D124" s="78">
        <f>_xlfn.STDEV.P(D114:D122)</f>
        <v>1050.9412829682319</v>
      </c>
      <c r="E124" s="78">
        <f t="shared" ref="E124:F124" si="48">_xlfn.STDEV.P(E114:E122)</f>
        <v>4075.5034802198306</v>
      </c>
      <c r="F124" s="77">
        <f t="shared" si="48"/>
        <v>853.55454308713706</v>
      </c>
      <c r="I124" s="78">
        <f>_xlfn.STDEV.P(I114:I122)</f>
        <v>2004.7881080115901</v>
      </c>
      <c r="J124" s="78">
        <f t="shared" ref="J124:K124" si="49">_xlfn.STDEV.P(J114:J122)</f>
        <v>1648.2379817382089</v>
      </c>
      <c r="K124" s="77">
        <f t="shared" si="49"/>
        <v>917.78186708801104</v>
      </c>
      <c r="N124" s="78">
        <f>_xlfn.STDEV.P(N114:N122)</f>
        <v>619.80911039878504</v>
      </c>
      <c r="O124" s="78">
        <f t="shared" ref="O124:P124" si="50">_xlfn.STDEV.P(O114:O122)</f>
        <v>818.74660304638826</v>
      </c>
      <c r="P124" s="77">
        <f t="shared" si="50"/>
        <v>706.66018515546114</v>
      </c>
    </row>
    <row r="125" spans="2:26" x14ac:dyDescent="0.25">
      <c r="C125" t="s">
        <v>54</v>
      </c>
      <c r="H125">
        <v>150</v>
      </c>
      <c r="M125" t="s">
        <v>57</v>
      </c>
      <c r="R125" t="s">
        <v>63</v>
      </c>
      <c r="S125"/>
      <c r="T125"/>
      <c r="U125"/>
    </row>
    <row r="126" spans="2:26" x14ac:dyDescent="0.25">
      <c r="D126" t="s">
        <v>34</v>
      </c>
      <c r="E126" t="s">
        <v>51</v>
      </c>
      <c r="F126" t="s">
        <v>52</v>
      </c>
      <c r="I126" t="s">
        <v>34</v>
      </c>
      <c r="J126" t="s">
        <v>51</v>
      </c>
      <c r="K126" t="s">
        <v>52</v>
      </c>
      <c r="N126" t="s">
        <v>34</v>
      </c>
      <c r="O126" t="s">
        <v>51</v>
      </c>
      <c r="P126" t="s">
        <v>52</v>
      </c>
      <c r="R126"/>
      <c r="S126" t="s">
        <v>34</v>
      </c>
      <c r="T126" t="s">
        <v>51</v>
      </c>
      <c r="U126" t="s">
        <v>52</v>
      </c>
    </row>
    <row r="127" spans="2:26" x14ac:dyDescent="0.25">
      <c r="D127" t="s">
        <v>53</v>
      </c>
      <c r="E127" t="s">
        <v>53</v>
      </c>
      <c r="F127" t="s">
        <v>53</v>
      </c>
      <c r="I127" t="s">
        <v>53</v>
      </c>
      <c r="J127" t="s">
        <v>53</v>
      </c>
      <c r="K127" t="s">
        <v>53</v>
      </c>
      <c r="N127" t="s">
        <v>53</v>
      </c>
      <c r="O127" t="s">
        <v>53</v>
      </c>
      <c r="P127" t="s">
        <v>53</v>
      </c>
      <c r="R127"/>
      <c r="S127" t="s">
        <v>53</v>
      </c>
      <c r="T127" t="s">
        <v>53</v>
      </c>
      <c r="U127" t="s">
        <v>53</v>
      </c>
    </row>
    <row r="128" spans="2:26" x14ac:dyDescent="0.25">
      <c r="C128" s="2">
        <v>131003</v>
      </c>
      <c r="D128">
        <v>0</v>
      </c>
      <c r="E128">
        <v>1706</v>
      </c>
      <c r="F128">
        <v>0</v>
      </c>
      <c r="H128" s="2" t="s">
        <v>8</v>
      </c>
      <c r="I128">
        <v>17181</v>
      </c>
      <c r="J128">
        <v>258</v>
      </c>
      <c r="K128">
        <v>214</v>
      </c>
      <c r="M128" t="s">
        <v>24</v>
      </c>
      <c r="N128">
        <v>421</v>
      </c>
      <c r="O128">
        <v>210</v>
      </c>
      <c r="P128">
        <v>113</v>
      </c>
      <c r="R128" s="84">
        <v>120206</v>
      </c>
      <c r="S128">
        <v>674</v>
      </c>
      <c r="T128">
        <v>184</v>
      </c>
      <c r="U128">
        <v>0</v>
      </c>
      <c r="X128" t="s">
        <v>58</v>
      </c>
      <c r="Y128" t="s">
        <v>59</v>
      </c>
      <c r="Z128" t="s">
        <v>60</v>
      </c>
    </row>
    <row r="129" spans="3:21" x14ac:dyDescent="0.25">
      <c r="C129" s="2">
        <v>131003</v>
      </c>
      <c r="D129">
        <v>81</v>
      </c>
      <c r="E129">
        <v>6957</v>
      </c>
      <c r="F129">
        <v>79</v>
      </c>
      <c r="H129" s="2" t="s">
        <v>8</v>
      </c>
      <c r="I129">
        <v>13397</v>
      </c>
      <c r="J129">
        <v>804</v>
      </c>
      <c r="K129">
        <v>571</v>
      </c>
      <c r="M129" t="s">
        <v>24</v>
      </c>
      <c r="N129">
        <v>327</v>
      </c>
      <c r="O129">
        <v>118</v>
      </c>
      <c r="P129">
        <v>23</v>
      </c>
      <c r="R129" s="84">
        <v>120206</v>
      </c>
      <c r="S129">
        <v>0</v>
      </c>
      <c r="T129">
        <v>251</v>
      </c>
      <c r="U129">
        <v>0</v>
      </c>
    </row>
    <row r="130" spans="3:21" x14ac:dyDescent="0.25">
      <c r="C130" s="2">
        <v>131003</v>
      </c>
      <c r="D130">
        <v>0</v>
      </c>
      <c r="E130">
        <v>1247</v>
      </c>
      <c r="F130">
        <v>0</v>
      </c>
      <c r="H130" s="2" t="s">
        <v>8</v>
      </c>
      <c r="I130">
        <v>14100</v>
      </c>
      <c r="J130">
        <v>509</v>
      </c>
      <c r="K130">
        <v>462</v>
      </c>
      <c r="M130" t="s">
        <v>24</v>
      </c>
      <c r="N130">
        <v>0</v>
      </c>
      <c r="O130">
        <v>69</v>
      </c>
      <c r="P130">
        <v>0</v>
      </c>
      <c r="R130" s="84">
        <v>120206</v>
      </c>
      <c r="S130">
        <v>0</v>
      </c>
      <c r="T130">
        <v>233</v>
      </c>
      <c r="U130">
        <v>0</v>
      </c>
    </row>
    <row r="131" spans="3:21" x14ac:dyDescent="0.25">
      <c r="C131" s="2">
        <v>130827</v>
      </c>
      <c r="D131">
        <v>0</v>
      </c>
      <c r="E131">
        <v>260</v>
      </c>
      <c r="F131">
        <v>0</v>
      </c>
      <c r="H131" s="2" t="s">
        <v>7</v>
      </c>
      <c r="I131">
        <v>23704</v>
      </c>
      <c r="J131">
        <v>412</v>
      </c>
      <c r="K131">
        <v>360</v>
      </c>
      <c r="M131" t="s">
        <v>9</v>
      </c>
      <c r="N131">
        <v>0</v>
      </c>
      <c r="O131">
        <v>43</v>
      </c>
      <c r="P131">
        <v>0</v>
      </c>
      <c r="R131" s="84" t="s">
        <v>5</v>
      </c>
      <c r="S131">
        <v>0</v>
      </c>
      <c r="T131">
        <v>336</v>
      </c>
      <c r="U131">
        <v>0</v>
      </c>
    </row>
    <row r="132" spans="3:21" x14ac:dyDescent="0.25">
      <c r="C132" s="2">
        <v>130827</v>
      </c>
      <c r="D132">
        <v>0</v>
      </c>
      <c r="E132">
        <v>316</v>
      </c>
      <c r="F132">
        <v>0</v>
      </c>
      <c r="H132" s="2" t="s">
        <v>7</v>
      </c>
      <c r="I132">
        <v>14730</v>
      </c>
      <c r="J132">
        <v>474</v>
      </c>
      <c r="K132">
        <v>321</v>
      </c>
      <c r="M132" t="s">
        <v>9</v>
      </c>
      <c r="N132">
        <v>0</v>
      </c>
      <c r="O132">
        <v>458</v>
      </c>
      <c r="P132">
        <v>0</v>
      </c>
      <c r="R132" s="84" t="s">
        <v>5</v>
      </c>
      <c r="S132">
        <v>0</v>
      </c>
      <c r="T132">
        <v>402</v>
      </c>
      <c r="U132">
        <v>0</v>
      </c>
    </row>
    <row r="133" spans="3:21" x14ac:dyDescent="0.25">
      <c r="C133" s="2">
        <v>130827</v>
      </c>
      <c r="D133">
        <v>0</v>
      </c>
      <c r="E133">
        <v>46</v>
      </c>
      <c r="F133">
        <v>0</v>
      </c>
      <c r="H133" s="2" t="s">
        <v>7</v>
      </c>
      <c r="I133">
        <v>14870</v>
      </c>
      <c r="J133">
        <v>462</v>
      </c>
      <c r="K133">
        <v>405</v>
      </c>
      <c r="M133" t="s">
        <v>9</v>
      </c>
      <c r="N133">
        <v>0</v>
      </c>
      <c r="O133">
        <v>529</v>
      </c>
      <c r="P133">
        <v>0</v>
      </c>
      <c r="R133" s="84" t="s">
        <v>5</v>
      </c>
      <c r="S133">
        <v>0</v>
      </c>
      <c r="T133">
        <v>1719</v>
      </c>
      <c r="U133">
        <v>0</v>
      </c>
    </row>
    <row r="134" spans="3:21" x14ac:dyDescent="0.25">
      <c r="C134" s="2">
        <v>131115</v>
      </c>
      <c r="D134">
        <v>753</v>
      </c>
      <c r="E134">
        <v>351</v>
      </c>
      <c r="F134">
        <v>223</v>
      </c>
      <c r="H134" s="2" t="s">
        <v>11</v>
      </c>
      <c r="I134">
        <v>2148</v>
      </c>
      <c r="J134">
        <v>247</v>
      </c>
      <c r="K134">
        <v>45</v>
      </c>
      <c r="M134" t="s">
        <v>12</v>
      </c>
      <c r="N134">
        <v>0</v>
      </c>
      <c r="O134">
        <v>42</v>
      </c>
      <c r="P134">
        <v>0</v>
      </c>
      <c r="R134" s="84">
        <v>131114</v>
      </c>
      <c r="S134">
        <v>40</v>
      </c>
      <c r="T134">
        <v>15</v>
      </c>
      <c r="U134">
        <v>0</v>
      </c>
    </row>
    <row r="135" spans="3:21" x14ac:dyDescent="0.25">
      <c r="C135" s="2">
        <v>131115</v>
      </c>
      <c r="D135">
        <v>3412</v>
      </c>
      <c r="E135">
        <v>2063</v>
      </c>
      <c r="F135">
        <v>1327</v>
      </c>
      <c r="H135" s="2" t="s">
        <v>11</v>
      </c>
      <c r="I135">
        <v>3885</v>
      </c>
      <c r="J135">
        <v>1098</v>
      </c>
      <c r="K135">
        <v>489</v>
      </c>
      <c r="M135" t="s">
        <v>12</v>
      </c>
      <c r="N135">
        <v>0</v>
      </c>
      <c r="O135">
        <v>301</v>
      </c>
      <c r="P135">
        <v>0</v>
      </c>
      <c r="R135" s="84">
        <v>131114</v>
      </c>
      <c r="S135"/>
      <c r="T135"/>
      <c r="U135"/>
    </row>
    <row r="136" spans="3:21" x14ac:dyDescent="0.25">
      <c r="C136" s="2">
        <v>131115</v>
      </c>
      <c r="D136">
        <v>3304</v>
      </c>
      <c r="E136">
        <v>558</v>
      </c>
      <c r="F136">
        <v>438</v>
      </c>
      <c r="H136" s="2" t="s">
        <v>11</v>
      </c>
      <c r="I136">
        <v>3045</v>
      </c>
      <c r="J136">
        <v>363</v>
      </c>
      <c r="K136">
        <v>97</v>
      </c>
      <c r="M136" t="s">
        <v>12</v>
      </c>
      <c r="N136">
        <v>0</v>
      </c>
      <c r="O136">
        <v>189</v>
      </c>
      <c r="P136">
        <v>0</v>
      </c>
      <c r="R136" s="84">
        <v>131114</v>
      </c>
      <c r="S136"/>
      <c r="T136"/>
      <c r="U136"/>
    </row>
    <row r="137" spans="3:21" x14ac:dyDescent="0.25">
      <c r="D137" s="78">
        <f>AVERAGE(D128:D136)</f>
        <v>838.88888888888891</v>
      </c>
      <c r="E137" s="78">
        <f t="shared" ref="E137" si="51">AVERAGE(E128:E136)</f>
        <v>1500.4444444444443</v>
      </c>
      <c r="F137" s="79">
        <f t="shared" ref="F137" si="52">AVERAGE(F128:F136)</f>
        <v>229.66666666666666</v>
      </c>
      <c r="I137" s="78">
        <f>AVERAGE(I128:I136)</f>
        <v>11895.555555555555</v>
      </c>
      <c r="J137" s="78">
        <f>AVERAGE(J128:J136)</f>
        <v>514.11111111111109</v>
      </c>
      <c r="K137" s="79">
        <f>AVERAGE(K128:K136)</f>
        <v>329.33333333333331</v>
      </c>
      <c r="L137" s="77"/>
      <c r="N137" s="78">
        <f>AVERAGE(N128:N136)</f>
        <v>83.111111111111114</v>
      </c>
      <c r="O137" s="78">
        <f t="shared" ref="O137" si="53">AVERAGE(O128:O136)</f>
        <v>217.66666666666666</v>
      </c>
      <c r="P137" s="79">
        <f t="shared" ref="P137" si="54">AVERAGE(P128:P136)</f>
        <v>15.111111111111111</v>
      </c>
      <c r="R137"/>
      <c r="S137" s="78">
        <f>AVERAGE(S128:S136)</f>
        <v>102</v>
      </c>
      <c r="T137" s="78">
        <f t="shared" ref="T137:U137" si="55">AVERAGE(T128:T136)</f>
        <v>448.57142857142856</v>
      </c>
      <c r="U137" s="79">
        <f t="shared" si="55"/>
        <v>0</v>
      </c>
    </row>
    <row r="138" spans="3:21" x14ac:dyDescent="0.25">
      <c r="D138" s="78">
        <f>_xlfn.STDEV.P(D128:D136)</f>
        <v>1366.1836093003706</v>
      </c>
      <c r="E138" s="78">
        <f t="shared" ref="E138:F138" si="56">_xlfn.STDEV.P(E128:E136)</f>
        <v>2040.2450349085857</v>
      </c>
      <c r="F138" s="77">
        <f t="shared" si="56"/>
        <v>412.85213925676692</v>
      </c>
      <c r="I138" s="78">
        <f>_xlfn.STDEV.P(I128:I136)</f>
        <v>6903.1938036939118</v>
      </c>
      <c r="J138" s="78">
        <f t="shared" ref="J138:K138" si="57">_xlfn.STDEV.P(J128:J136)</f>
        <v>258.09448934856931</v>
      </c>
      <c r="K138" s="77">
        <f t="shared" si="57"/>
        <v>168.77269394727995</v>
      </c>
      <c r="N138" s="78">
        <f>_xlfn.STDEV.P(N128:N136)</f>
        <v>157.05727507607213</v>
      </c>
      <c r="O138" s="78">
        <f t="shared" ref="O138:P138" si="58">_xlfn.STDEV.P(O128:O136)</f>
        <v>168.62713634261573</v>
      </c>
      <c r="P138" s="77">
        <f t="shared" si="58"/>
        <v>35.344163259910538</v>
      </c>
      <c r="R138"/>
      <c r="S138" s="78">
        <f>_xlfn.STDEV.P(S128:S136)</f>
        <v>233.92550706826063</v>
      </c>
      <c r="T138" s="78">
        <f t="shared" ref="T138:U138" si="59">_xlfn.STDEV.P(T128:T136)</f>
        <v>530.81039314371731</v>
      </c>
      <c r="U138" s="77">
        <f t="shared" si="59"/>
        <v>0</v>
      </c>
    </row>
  </sheetData>
  <mergeCells count="18">
    <mergeCell ref="C95:E95"/>
    <mergeCell ref="K95:M95"/>
    <mergeCell ref="R95:V95"/>
    <mergeCell ref="A66:B66"/>
    <mergeCell ref="A67:B67"/>
    <mergeCell ref="A68:B68"/>
    <mergeCell ref="R2:V2"/>
    <mergeCell ref="A57:B57"/>
    <mergeCell ref="A58:B58"/>
    <mergeCell ref="A59:B59"/>
    <mergeCell ref="A60:B60"/>
    <mergeCell ref="C2:E2"/>
    <mergeCell ref="K2:M2"/>
    <mergeCell ref="A61:B61"/>
    <mergeCell ref="A62:B62"/>
    <mergeCell ref="A63:B63"/>
    <mergeCell ref="A64:B64"/>
    <mergeCell ref="A65:B6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Percent Thresh</vt:lpstr>
      <vt:lpstr>Positive Cells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Stratford</dc:creator>
  <cp:lastModifiedBy>Dr. JT</cp:lastModifiedBy>
  <dcterms:created xsi:type="dcterms:W3CDTF">2014-04-15T22:10:39Z</dcterms:created>
  <dcterms:modified xsi:type="dcterms:W3CDTF">2014-04-21T02:18:34Z</dcterms:modified>
</cp:coreProperties>
</file>