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0dbfe6f41347dc2b/Documents/GitHub/sportsanalytics/College Ball/"/>
    </mc:Choice>
  </mc:AlternateContent>
  <xr:revisionPtr revIDLastSave="235" documentId="8_{8FB0D886-3541-4833-BAB7-AF12BC162C49}" xr6:coauthVersionLast="47" xr6:coauthVersionMax="47" xr10:uidLastSave="{794E91C7-BF1B-410E-83B3-D7A02D6385AE}"/>
  <bookViews>
    <workbookView xWindow="19090" yWindow="-110" windowWidth="19420" windowHeight="10300" xr2:uid="{1E2993F7-2CD8-46DC-9F81-948107919941}"/>
  </bookViews>
  <sheets>
    <sheet name="Actual" sheetId="5" r:id="rId1"/>
    <sheet name="Calculation"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5" l="1"/>
  <c r="H3" i="5"/>
  <c r="H4" i="5"/>
  <c r="H5" i="5"/>
  <c r="H6" i="5"/>
  <c r="H7" i="5"/>
  <c r="H2" i="5"/>
  <c r="H13" i="5"/>
  <c r="H9" i="5"/>
  <c r="H10" i="5"/>
  <c r="H11" i="5"/>
  <c r="H12" i="5"/>
  <c r="H8" i="5"/>
  <c r="G13" i="5"/>
  <c r="G12" i="5"/>
  <c r="G11" i="5"/>
  <c r="G10" i="5"/>
  <c r="G9" i="5"/>
  <c r="G8" i="5"/>
  <c r="G7" i="5"/>
  <c r="G6" i="5"/>
  <c r="G5" i="5"/>
  <c r="G4" i="5"/>
  <c r="G3" i="5"/>
  <c r="F13" i="5"/>
  <c r="F12" i="5"/>
  <c r="F11" i="5"/>
  <c r="F10" i="5"/>
  <c r="F9" i="5"/>
  <c r="F8" i="5"/>
  <c r="F7" i="5"/>
  <c r="F6" i="5"/>
  <c r="F5" i="5"/>
  <c r="F4" i="5"/>
  <c r="F3" i="5"/>
  <c r="F2" i="5"/>
  <c r="F15" i="4"/>
  <c r="F16" i="4"/>
  <c r="F17" i="4"/>
  <c r="F18" i="4"/>
  <c r="F19" i="4"/>
  <c r="F20" i="4"/>
  <c r="R16" i="4"/>
  <c r="R17" i="4"/>
  <c r="R18" i="4"/>
  <c r="R19" i="4"/>
  <c r="R20" i="4"/>
  <c r="R15" i="4"/>
  <c r="L13" i="4"/>
  <c r="Q16" i="4"/>
  <c r="Q17" i="4"/>
  <c r="Q18" i="4"/>
  <c r="Q19" i="4"/>
  <c r="Q20" i="4"/>
  <c r="Q15" i="4"/>
  <c r="P16" i="4"/>
  <c r="P17" i="4"/>
  <c r="P18" i="4"/>
  <c r="P19" i="4"/>
  <c r="P20" i="4"/>
  <c r="P15" i="4"/>
  <c r="B13" i="4"/>
  <c r="H16" i="4" s="1"/>
  <c r="G16" i="4"/>
  <c r="G17" i="4"/>
  <c r="G18" i="4"/>
  <c r="G19" i="4"/>
  <c r="G20" i="4"/>
  <c r="G15" i="4"/>
  <c r="H15" i="4" l="1"/>
  <c r="H20" i="4"/>
  <c r="H19" i="4"/>
  <c r="H18" i="4"/>
  <c r="H17" i="4"/>
</calcChain>
</file>

<file path=xl/sharedStrings.xml><?xml version="1.0" encoding="utf-8"?>
<sst xmlns="http://schemas.openxmlformats.org/spreadsheetml/2006/main" count="73" uniqueCount="30">
  <si>
    <t>Totals</t>
  </si>
  <si>
    <t>Player</t>
  </si>
  <si>
    <t>MIN</t>
  </si>
  <si>
    <t>PTS</t>
  </si>
  <si>
    <t>FGA</t>
  </si>
  <si>
    <t>FTA</t>
  </si>
  <si>
    <t>Brandon Whitney</t>
  </si>
  <si>
    <t>Malik Moore</t>
  </si>
  <si>
    <t>Te'Jon Sawyer</t>
  </si>
  <si>
    <t>Joe Pridgen</t>
  </si>
  <si>
    <t>Money Williams</t>
  </si>
  <si>
    <t>Kai Johnson</t>
  </si>
  <si>
    <r>
      <t xml:space="preserve">Plot the </t>
    </r>
    <r>
      <rPr>
        <b/>
        <sz val="11"/>
        <color theme="1"/>
        <rFont val="Aptos Narrow"/>
        <family val="2"/>
        <scheme val="minor"/>
      </rPr>
      <t>true shooting percentage</t>
    </r>
    <r>
      <rPr>
        <sz val="11"/>
        <color theme="1"/>
        <rFont val="Aptos Narrow"/>
        <family val="2"/>
        <scheme val="minor"/>
      </rPr>
      <t xml:space="preserve"> of each Montana player (that plays over 10 minutes) vs. the </t>
    </r>
    <r>
      <rPr>
        <b/>
        <sz val="11"/>
        <color theme="1"/>
        <rFont val="Aptos Narrow"/>
        <family val="2"/>
        <scheme val="minor"/>
      </rPr>
      <t>% of  shot opportunities </t>
    </r>
    <r>
      <rPr>
        <sz val="11"/>
        <color theme="1"/>
        <rFont val="Aptos Narrow"/>
        <family val="2"/>
        <scheme val="minor"/>
      </rPr>
      <t xml:space="preserve"> that player took.  (% of shot opportunities is the number of shot opportunities the player took divided by the number of shot opportunities for the team).   You must calculate the true shooting percentage as discussed in class.  </t>
    </r>
  </si>
  <si>
    <t>TS% = 0.5 x points/(FGA + 0.475 x FTA)</t>
  </si>
  <si>
    <t>Do the same for season averages for each of these Montana players. </t>
  </si>
  <si>
    <t xml:space="preserve">Use arrows to indicate the differences between the game results and the season averages.  </t>
  </si>
  <si>
    <t>TS%</t>
  </si>
  <si>
    <t>SO% = FGA + 0.475 x FTA</t>
  </si>
  <si>
    <t>Team SO</t>
  </si>
  <si>
    <t>Player SO</t>
  </si>
  <si>
    <t>% SO</t>
  </si>
  <si>
    <t>Montana vs Montana State - Saturday February 22nd</t>
  </si>
  <si>
    <t>Season Averages - Montana is 20-8</t>
  </si>
  <si>
    <t>https://www.sports-reference.com/cbb/schools/montana/men/2025.html#all_players_advanced</t>
  </si>
  <si>
    <t>https://www.sports-reference.com/cbb/boxscores/2025-02-22-21-montana-state.html#all_box-score-basic-montana</t>
  </si>
  <si>
    <t>SO</t>
  </si>
  <si>
    <t>%SO</t>
  </si>
  <si>
    <t>Type</t>
  </si>
  <si>
    <t>Game</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</si>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</sst>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Aptos Narrow"/>
      <family val="2"/>
      <scheme val="minor"/>
    </font>
    <font>
      <b/>
      <sz val="11"/>
      <color theme="1"/>
      <name val="Aptos Narrow"/>
      <family val="2"/>
      <scheme val="minor"/>
    </font>
    <font>
      <u/>
      <sz val="11"/>
      <color theme="10"/>
      <name val="Aptos Narrow"/>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vertical="center" wrapText="1"/>
    </xf>
    <xf numFmtId="0" fontId="1" fillId="0" borderId="0" xfId="0" applyFont="1"/>
    <xf numFmtId="0" fontId="1" fillId="0" borderId="1" xfId="0" applyFont="1" applyBorder="1" applyAlignment="1">
      <alignment horizontal="center"/>
    </xf>
    <xf numFmtId="164" fontId="0" fillId="0" borderId="0" xfId="0" applyNumberFormat="1"/>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sports-reference.com/cbb/schools/montana/men/2025.html" TargetMode="External"/><Relationship Id="rId1" Type="http://schemas.openxmlformats.org/officeDocument/2006/relationships/hyperlink" Target="https://www.sports-reference.com/cbb/boxscores/2025-02-22-21-montana-st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07EE-AA25-4B78-A671-6296BB48E57D}">
  <dimension ref="A1:I13"/>
  <sheetViews>
    <sheetView tabSelected="1" workbookViewId="0">
      <selection activeCell="K10" sqref="K10"/>
    </sheetView>
  </sheetViews>
  <sheetFormatPr defaultRowHeight="14.4" x14ac:dyDescent="0.3"/>
  <cols>
    <col min="1" max="1" width="18" customWidth="1"/>
    <col min="8" max="8" width="12.6640625" bestFit="1" customWidth="1"/>
  </cols>
  <sheetData>
    <row r="1" spans="1:9" x14ac:dyDescent="0.3">
      <c r="A1" t="s">
        <v>1</v>
      </c>
      <c r="B1" t="s">
        <v>2</v>
      </c>
      <c r="C1" t="s">
        <v>3</v>
      </c>
      <c r="D1" t="s">
        <v>4</v>
      </c>
      <c r="E1" t="s">
        <v>5</v>
      </c>
      <c r="F1" t="s">
        <v>16</v>
      </c>
      <c r="G1" t="s">
        <v>25</v>
      </c>
      <c r="H1" t="s">
        <v>26</v>
      </c>
      <c r="I1" t="s">
        <v>27</v>
      </c>
    </row>
    <row r="2" spans="1:9" x14ac:dyDescent="0.3">
      <c r="A2" t="s">
        <v>6</v>
      </c>
      <c r="B2" s="1">
        <v>34</v>
      </c>
      <c r="C2" s="1">
        <v>18</v>
      </c>
      <c r="D2" s="1">
        <v>10</v>
      </c>
      <c r="E2" s="1">
        <v>5</v>
      </c>
      <c r="F2">
        <f>(0.5*C2)/(D2+(0.475*E2))</f>
        <v>0.72727272727272729</v>
      </c>
      <c r="G2">
        <f>(D2+(0.475*E2))</f>
        <v>12.375</v>
      </c>
      <c r="H2" s="4">
        <f>(G2/67.35)</f>
        <v>0.18374164810690424</v>
      </c>
      <c r="I2" t="s">
        <v>28</v>
      </c>
    </row>
    <row r="3" spans="1:9" x14ac:dyDescent="0.3">
      <c r="A3" t="s">
        <v>7</v>
      </c>
      <c r="B3" s="1">
        <v>35</v>
      </c>
      <c r="C3" s="1">
        <v>14</v>
      </c>
      <c r="D3" s="1">
        <v>8</v>
      </c>
      <c r="E3" s="1">
        <v>4</v>
      </c>
      <c r="F3">
        <f>(0.5*C3)/(D3+(0.475*E3))</f>
        <v>0.70707070707070707</v>
      </c>
      <c r="G3">
        <f t="shared" ref="G3:G7" si="0">(D3+(0.475*E3))</f>
        <v>9.9</v>
      </c>
      <c r="H3" s="4">
        <f t="shared" ref="H3:H7" si="1">(G3/67.35)</f>
        <v>0.14699331848552341</v>
      </c>
      <c r="I3" t="s">
        <v>28</v>
      </c>
    </row>
    <row r="4" spans="1:9" x14ac:dyDescent="0.3">
      <c r="A4" t="s">
        <v>8</v>
      </c>
      <c r="B4" s="1">
        <v>21</v>
      </c>
      <c r="C4" s="1">
        <v>12</v>
      </c>
      <c r="D4" s="1">
        <v>9</v>
      </c>
      <c r="E4" s="1">
        <v>2</v>
      </c>
      <c r="F4">
        <f t="shared" ref="F4:F7" si="2">(0.5*C4)/(D4+(0.475*E4))</f>
        <v>0.60301507537688448</v>
      </c>
      <c r="G4">
        <f t="shared" si="0"/>
        <v>9.9499999999999993</v>
      </c>
      <c r="H4" s="4">
        <f t="shared" si="1"/>
        <v>0.14773570898292501</v>
      </c>
      <c r="I4" t="s">
        <v>28</v>
      </c>
    </row>
    <row r="5" spans="1:9" x14ac:dyDescent="0.3">
      <c r="A5" t="s">
        <v>9</v>
      </c>
      <c r="B5" s="1">
        <v>30</v>
      </c>
      <c r="C5" s="1">
        <v>13</v>
      </c>
      <c r="D5" s="1">
        <v>8</v>
      </c>
      <c r="E5" s="1">
        <v>4</v>
      </c>
      <c r="F5">
        <f t="shared" si="2"/>
        <v>0.65656565656565657</v>
      </c>
      <c r="G5">
        <f t="shared" si="0"/>
        <v>9.9</v>
      </c>
      <c r="H5" s="4">
        <f t="shared" si="1"/>
        <v>0.14699331848552341</v>
      </c>
      <c r="I5" t="s">
        <v>28</v>
      </c>
    </row>
    <row r="6" spans="1:9" x14ac:dyDescent="0.3">
      <c r="A6" t="s">
        <v>10</v>
      </c>
      <c r="B6" s="1">
        <v>27</v>
      </c>
      <c r="C6" s="1">
        <v>9</v>
      </c>
      <c r="D6" s="1">
        <v>8</v>
      </c>
      <c r="E6" s="1">
        <v>4</v>
      </c>
      <c r="F6">
        <f t="shared" si="2"/>
        <v>0.45454545454545453</v>
      </c>
      <c r="G6">
        <f t="shared" si="0"/>
        <v>9.9</v>
      </c>
      <c r="H6" s="4">
        <f t="shared" si="1"/>
        <v>0.14699331848552341</v>
      </c>
      <c r="I6" t="s">
        <v>28</v>
      </c>
    </row>
    <row r="7" spans="1:9" x14ac:dyDescent="0.3">
      <c r="A7" t="s">
        <v>11</v>
      </c>
      <c r="B7" s="1">
        <v>35</v>
      </c>
      <c r="C7" s="1">
        <v>23</v>
      </c>
      <c r="D7" s="1">
        <v>12</v>
      </c>
      <c r="E7" s="1">
        <v>7</v>
      </c>
      <c r="F7">
        <f t="shared" si="2"/>
        <v>0.75040783034257752</v>
      </c>
      <c r="G7">
        <f t="shared" si="0"/>
        <v>15.324999999999999</v>
      </c>
      <c r="H7" s="4">
        <f t="shared" si="1"/>
        <v>0.2275426874536006</v>
      </c>
      <c r="I7" t="s">
        <v>28</v>
      </c>
    </row>
    <row r="8" spans="1:9" x14ac:dyDescent="0.3">
      <c r="A8" t="s">
        <v>6</v>
      </c>
      <c r="B8">
        <v>28.82</v>
      </c>
      <c r="C8">
        <v>8.5</v>
      </c>
      <c r="D8">
        <v>5.9</v>
      </c>
      <c r="E8">
        <v>2.2999999999999998</v>
      </c>
      <c r="F8">
        <f>(0.5*C8)/(D8+(0.475*E8))</f>
        <v>0.60779406506971756</v>
      </c>
      <c r="G8">
        <f>D8+(0.475*E8)</f>
        <v>6.9924999999999997</v>
      </c>
      <c r="H8" s="4">
        <f>G8/64.7975</f>
        <v>0.10791311393186465</v>
      </c>
      <c r="I8" t="s">
        <v>29</v>
      </c>
    </row>
    <row r="9" spans="1:9" x14ac:dyDescent="0.3">
      <c r="A9" t="s">
        <v>7</v>
      </c>
      <c r="B9">
        <v>31.26</v>
      </c>
      <c r="C9">
        <v>13.7</v>
      </c>
      <c r="D9">
        <v>10</v>
      </c>
      <c r="E9">
        <v>2.2999999999999998</v>
      </c>
      <c r="F9">
        <f t="shared" ref="F9:F13" si="3">(0.5*C9)/(D9+(0.475*E9))</f>
        <v>0.617534370069867</v>
      </c>
      <c r="G9">
        <f t="shared" ref="G9:G13" si="4">D9+(0.475*E9)</f>
        <v>11.092499999999999</v>
      </c>
      <c r="H9" s="4">
        <f t="shared" ref="H9:H12" si="5">G9/64.7975</f>
        <v>0.17118715999845671</v>
      </c>
      <c r="I9" t="s">
        <v>29</v>
      </c>
    </row>
    <row r="10" spans="1:9" x14ac:dyDescent="0.3">
      <c r="A10" t="s">
        <v>8</v>
      </c>
      <c r="B10">
        <v>22.37</v>
      </c>
      <c r="C10">
        <v>8.8000000000000007</v>
      </c>
      <c r="D10">
        <v>6</v>
      </c>
      <c r="E10">
        <v>1.9</v>
      </c>
      <c r="F10">
        <f t="shared" si="3"/>
        <v>0.63745019920318735</v>
      </c>
      <c r="G10">
        <f t="shared" si="4"/>
        <v>6.9024999999999999</v>
      </c>
      <c r="H10" s="4">
        <f t="shared" si="5"/>
        <v>0.10652417145723214</v>
      </c>
      <c r="I10" t="s">
        <v>29</v>
      </c>
    </row>
    <row r="11" spans="1:9" x14ac:dyDescent="0.3">
      <c r="A11" t="s">
        <v>9</v>
      </c>
      <c r="B11">
        <v>27.46</v>
      </c>
      <c r="C11">
        <v>11.8</v>
      </c>
      <c r="D11">
        <v>8</v>
      </c>
      <c r="E11">
        <v>2.4</v>
      </c>
      <c r="F11">
        <f t="shared" si="3"/>
        <v>0.64551422319474838</v>
      </c>
      <c r="G11">
        <f t="shared" si="4"/>
        <v>9.14</v>
      </c>
      <c r="H11" s="4">
        <f t="shared" si="5"/>
        <v>0.1410548246460126</v>
      </c>
      <c r="I11" t="s">
        <v>29</v>
      </c>
    </row>
    <row r="12" spans="1:9" x14ac:dyDescent="0.3">
      <c r="A12" t="s">
        <v>10</v>
      </c>
      <c r="B12">
        <v>26.8</v>
      </c>
      <c r="C12">
        <v>12.5</v>
      </c>
      <c r="D12">
        <v>10.3</v>
      </c>
      <c r="E12">
        <v>3.4</v>
      </c>
      <c r="F12">
        <f t="shared" si="3"/>
        <v>0.52454888795635746</v>
      </c>
      <c r="G12">
        <f t="shared" si="4"/>
        <v>11.915000000000001</v>
      </c>
      <c r="H12" s="4">
        <f t="shared" si="5"/>
        <v>0.18388055094718161</v>
      </c>
      <c r="I12" t="s">
        <v>29</v>
      </c>
    </row>
    <row r="13" spans="1:9" x14ac:dyDescent="0.3">
      <c r="A13" t="s">
        <v>11</v>
      </c>
      <c r="B13">
        <v>24.67</v>
      </c>
      <c r="C13">
        <v>11.5</v>
      </c>
      <c r="D13">
        <v>7.9</v>
      </c>
      <c r="E13">
        <v>3.7</v>
      </c>
      <c r="F13">
        <f t="shared" si="3"/>
        <v>0.59539218224178092</v>
      </c>
      <c r="G13">
        <f t="shared" si="4"/>
        <v>9.6575000000000006</v>
      </c>
      <c r="H13" s="4">
        <f>G13/64.7975</f>
        <v>0.14904124387514953</v>
      </c>
      <c r="I1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8A414-6A84-4C67-9419-28E49247DA61}">
  <dimension ref="A1:R21"/>
  <sheetViews>
    <sheetView zoomScale="81" workbookViewId="0">
      <selection activeCell="G21" sqref="G21"/>
    </sheetView>
  </sheetViews>
  <sheetFormatPr defaultRowHeight="14.4" x14ac:dyDescent="0.3"/>
  <cols>
    <col min="1" max="1" width="19.5546875" customWidth="1"/>
    <col min="2" max="5" width="9" bestFit="1" customWidth="1"/>
    <col min="6" max="6" width="10" bestFit="1" customWidth="1"/>
    <col min="7" max="8" width="9" bestFit="1" customWidth="1"/>
    <col min="11" max="11" width="16.6640625" customWidth="1"/>
    <col min="12" max="15" width="9" bestFit="1" customWidth="1"/>
    <col min="16" max="16" width="10" bestFit="1" customWidth="1"/>
    <col min="17" max="17" width="9" bestFit="1" customWidth="1"/>
    <col min="18" max="18" width="10" bestFit="1" customWidth="1"/>
  </cols>
  <sheetData>
    <row r="1" spans="1:18" x14ac:dyDescent="0.3">
      <c r="A1" s="5" t="s">
        <v>24</v>
      </c>
    </row>
    <row r="2" spans="1:18" x14ac:dyDescent="0.3">
      <c r="A2" s="5" t="s">
        <v>23</v>
      </c>
    </row>
    <row r="3" spans="1:18" x14ac:dyDescent="0.3">
      <c r="A3" t="s">
        <v>12</v>
      </c>
    </row>
    <row r="5" spans="1:18" x14ac:dyDescent="0.3">
      <c r="A5" s="2" t="s">
        <v>13</v>
      </c>
    </row>
    <row r="6" spans="1:18" x14ac:dyDescent="0.3">
      <c r="A6" s="2" t="s">
        <v>17</v>
      </c>
    </row>
    <row r="8" spans="1:18" x14ac:dyDescent="0.3">
      <c r="A8" t="s">
        <v>14</v>
      </c>
    </row>
    <row r="10" spans="1:18" x14ac:dyDescent="0.3">
      <c r="A10" t="s">
        <v>15</v>
      </c>
    </row>
    <row r="11" spans="1:18" x14ac:dyDescent="0.3">
      <c r="L11" t="s">
        <v>22</v>
      </c>
    </row>
    <row r="12" spans="1:18" x14ac:dyDescent="0.3">
      <c r="C12" s="2" t="s">
        <v>21</v>
      </c>
    </row>
    <row r="13" spans="1:18" x14ac:dyDescent="0.3">
      <c r="A13" t="s">
        <v>18</v>
      </c>
      <c r="B13">
        <f>D21+(0.475*E21)</f>
        <v>67.349999999999994</v>
      </c>
      <c r="K13" t="s">
        <v>18</v>
      </c>
      <c r="L13">
        <f>N21+(0.475*O21)</f>
        <v>64.797499999999999</v>
      </c>
    </row>
    <row r="14" spans="1:18" x14ac:dyDescent="0.3">
      <c r="A14" s="3" t="s">
        <v>1</v>
      </c>
      <c r="B14" s="3" t="s">
        <v>2</v>
      </c>
      <c r="C14" s="3" t="s">
        <v>3</v>
      </c>
      <c r="D14" s="3" t="s">
        <v>4</v>
      </c>
      <c r="E14" s="3" t="s">
        <v>5</v>
      </c>
      <c r="F14" s="3" t="s">
        <v>16</v>
      </c>
      <c r="G14" s="3" t="s">
        <v>19</v>
      </c>
      <c r="H14" s="3" t="s">
        <v>20</v>
      </c>
      <c r="K14" s="3" t="s">
        <v>1</v>
      </c>
      <c r="L14" s="3" t="s">
        <v>2</v>
      </c>
      <c r="M14" s="3" t="s">
        <v>3</v>
      </c>
      <c r="N14" s="3" t="s">
        <v>4</v>
      </c>
      <c r="O14" s="3" t="s">
        <v>5</v>
      </c>
      <c r="P14" s="3" t="s">
        <v>16</v>
      </c>
      <c r="Q14" s="3" t="s">
        <v>19</v>
      </c>
      <c r="R14" s="3" t="s">
        <v>20</v>
      </c>
    </row>
    <row r="15" spans="1:18" x14ac:dyDescent="0.3">
      <c r="A15" t="s">
        <v>6</v>
      </c>
      <c r="B15" s="1">
        <v>34</v>
      </c>
      <c r="C15" s="1">
        <v>18</v>
      </c>
      <c r="D15" s="1">
        <v>10</v>
      </c>
      <c r="E15" s="1">
        <v>5</v>
      </c>
      <c r="F15">
        <f>(0.5*C15)/(D15+(0.475*E15))</f>
        <v>0.72727272727272729</v>
      </c>
      <c r="G15">
        <f>(D15+(0.475*E15))</f>
        <v>12.375</v>
      </c>
      <c r="H15" s="4">
        <f>(G15/$B$13)</f>
        <v>0.18374164810690424</v>
      </c>
      <c r="K15" t="s">
        <v>6</v>
      </c>
      <c r="L15">
        <v>28.82</v>
      </c>
      <c r="M15">
        <v>8.5</v>
      </c>
      <c r="N15">
        <v>5.9</v>
      </c>
      <c r="O15">
        <v>2.2999999999999998</v>
      </c>
      <c r="P15">
        <f>(0.5*M15)/(N15+(0.475*O15))</f>
        <v>0.60779406506971756</v>
      </c>
      <c r="Q15">
        <f>N15+(0.475*O15)</f>
        <v>6.9924999999999997</v>
      </c>
      <c r="R15">
        <f>Q15/$L$13</f>
        <v>0.10791311393186465</v>
      </c>
    </row>
    <row r="16" spans="1:18" x14ac:dyDescent="0.3">
      <c r="A16" t="s">
        <v>7</v>
      </c>
      <c r="B16" s="1">
        <v>35</v>
      </c>
      <c r="C16" s="1">
        <v>14</v>
      </c>
      <c r="D16" s="1">
        <v>8</v>
      </c>
      <c r="E16" s="1">
        <v>4</v>
      </c>
      <c r="F16">
        <f>(0.5*C16)/(D16+(0.475*E16))</f>
        <v>0.70707070707070707</v>
      </c>
      <c r="G16">
        <f t="shared" ref="G16:G20" si="0">(D16+(0.475*E16))</f>
        <v>9.9</v>
      </c>
      <c r="H16" s="4">
        <f t="shared" ref="H16:H20" si="1">(G16/$B$13)</f>
        <v>0.14699331848552341</v>
      </c>
      <c r="K16" t="s">
        <v>7</v>
      </c>
      <c r="L16">
        <v>31.26</v>
      </c>
      <c r="M16">
        <v>13.7</v>
      </c>
      <c r="N16">
        <v>10</v>
      </c>
      <c r="O16">
        <v>2.2999999999999998</v>
      </c>
      <c r="P16">
        <f t="shared" ref="P16:P20" si="2">(0.5*M16)/(N16+(0.475*O16))</f>
        <v>0.617534370069867</v>
      </c>
      <c r="Q16">
        <f t="shared" ref="Q16:Q20" si="3">N16+(0.475*O16)</f>
        <v>11.092499999999999</v>
      </c>
      <c r="R16">
        <f t="shared" ref="R16:R20" si="4">Q16/$L$13</f>
        <v>0.17118715999845671</v>
      </c>
    </row>
    <row r="17" spans="1:18" x14ac:dyDescent="0.3">
      <c r="A17" t="s">
        <v>8</v>
      </c>
      <c r="B17" s="1">
        <v>21</v>
      </c>
      <c r="C17" s="1">
        <v>12</v>
      </c>
      <c r="D17" s="1">
        <v>9</v>
      </c>
      <c r="E17" s="1">
        <v>2</v>
      </c>
      <c r="F17">
        <f t="shared" ref="F17:F20" si="5">(0.5*C17)/(D17+(0.475*E17))</f>
        <v>0.60301507537688448</v>
      </c>
      <c r="G17">
        <f t="shared" si="0"/>
        <v>9.9499999999999993</v>
      </c>
      <c r="H17" s="4">
        <f t="shared" si="1"/>
        <v>0.14773570898292501</v>
      </c>
      <c r="K17" t="s">
        <v>8</v>
      </c>
      <c r="L17">
        <v>22.37</v>
      </c>
      <c r="M17">
        <v>8.8000000000000007</v>
      </c>
      <c r="N17">
        <v>6</v>
      </c>
      <c r="O17">
        <v>1.9</v>
      </c>
      <c r="P17">
        <f t="shared" si="2"/>
        <v>0.63745019920318735</v>
      </c>
      <c r="Q17">
        <f t="shared" si="3"/>
        <v>6.9024999999999999</v>
      </c>
      <c r="R17">
        <f t="shared" si="4"/>
        <v>0.10652417145723214</v>
      </c>
    </row>
    <row r="18" spans="1:18" x14ac:dyDescent="0.3">
      <c r="A18" t="s">
        <v>9</v>
      </c>
      <c r="B18" s="1">
        <v>30</v>
      </c>
      <c r="C18" s="1">
        <v>13</v>
      </c>
      <c r="D18" s="1">
        <v>8</v>
      </c>
      <c r="E18" s="1">
        <v>4</v>
      </c>
      <c r="F18">
        <f t="shared" si="5"/>
        <v>0.65656565656565657</v>
      </c>
      <c r="G18">
        <f t="shared" si="0"/>
        <v>9.9</v>
      </c>
      <c r="H18" s="4">
        <f t="shared" si="1"/>
        <v>0.14699331848552341</v>
      </c>
      <c r="K18" t="s">
        <v>9</v>
      </c>
      <c r="L18">
        <v>27.46</v>
      </c>
      <c r="M18">
        <v>11.8</v>
      </c>
      <c r="N18">
        <v>8</v>
      </c>
      <c r="O18">
        <v>2.4</v>
      </c>
      <c r="P18">
        <f t="shared" si="2"/>
        <v>0.64551422319474838</v>
      </c>
      <c r="Q18">
        <f t="shared" si="3"/>
        <v>9.14</v>
      </c>
      <c r="R18">
        <f t="shared" si="4"/>
        <v>0.1410548246460126</v>
      </c>
    </row>
    <row r="19" spans="1:18" x14ac:dyDescent="0.3">
      <c r="A19" t="s">
        <v>10</v>
      </c>
      <c r="B19" s="1">
        <v>27</v>
      </c>
      <c r="C19" s="1">
        <v>9</v>
      </c>
      <c r="D19" s="1">
        <v>8</v>
      </c>
      <c r="E19" s="1">
        <v>4</v>
      </c>
      <c r="F19">
        <f t="shared" si="5"/>
        <v>0.45454545454545453</v>
      </c>
      <c r="G19">
        <f t="shared" si="0"/>
        <v>9.9</v>
      </c>
      <c r="H19" s="4">
        <f t="shared" si="1"/>
        <v>0.14699331848552341</v>
      </c>
      <c r="K19" t="s">
        <v>10</v>
      </c>
      <c r="L19">
        <v>26.8</v>
      </c>
      <c r="M19">
        <v>12.5</v>
      </c>
      <c r="N19">
        <v>10.3</v>
      </c>
      <c r="O19">
        <v>3.4</v>
      </c>
      <c r="P19">
        <f t="shared" si="2"/>
        <v>0.52454888795635746</v>
      </c>
      <c r="Q19">
        <f t="shared" si="3"/>
        <v>11.915000000000001</v>
      </c>
      <c r="R19">
        <f t="shared" si="4"/>
        <v>0.18388055094718161</v>
      </c>
    </row>
    <row r="20" spans="1:18" x14ac:dyDescent="0.3">
      <c r="A20" t="s">
        <v>11</v>
      </c>
      <c r="B20" s="1">
        <v>35</v>
      </c>
      <c r="C20" s="1">
        <v>23</v>
      </c>
      <c r="D20" s="1">
        <v>12</v>
      </c>
      <c r="E20" s="1">
        <v>7</v>
      </c>
      <c r="F20">
        <f t="shared" si="5"/>
        <v>0.75040783034257752</v>
      </c>
      <c r="G20">
        <f t="shared" si="0"/>
        <v>15.324999999999999</v>
      </c>
      <c r="H20" s="4">
        <f t="shared" si="1"/>
        <v>0.2275426874536006</v>
      </c>
      <c r="K20" t="s">
        <v>11</v>
      </c>
      <c r="L20">
        <v>24.67</v>
      </c>
      <c r="M20">
        <v>11.5</v>
      </c>
      <c r="N20">
        <v>7.9</v>
      </c>
      <c r="O20">
        <v>3.7</v>
      </c>
      <c r="P20">
        <f t="shared" si="2"/>
        <v>0.59539218224178092</v>
      </c>
      <c r="Q20">
        <f t="shared" si="3"/>
        <v>9.6575000000000006</v>
      </c>
      <c r="R20">
        <f t="shared" si="4"/>
        <v>0.14904124387514953</v>
      </c>
    </row>
    <row r="21" spans="1:18" x14ac:dyDescent="0.3">
      <c r="A21" t="s">
        <v>0</v>
      </c>
      <c r="D21" s="1">
        <v>55</v>
      </c>
      <c r="E21" s="1">
        <v>26</v>
      </c>
      <c r="N21">
        <v>56.2</v>
      </c>
      <c r="O21">
        <v>18.100000000000001</v>
      </c>
    </row>
  </sheetData>
  <hyperlinks>
    <hyperlink ref="A1" r:id="rId1" location="all_box-score-basic-montana" xr:uid="{2084054E-25DA-4809-8CB5-45D1B2E44B85}"/>
    <hyperlink ref="A2" r:id="rId2" location="all_players_advanced" xr:uid="{CEE53D33-2E4D-401F-AB1E-40B8CD693E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Actual</vt:lpstr>
      <vt:lpstr>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Neven Marinkovic</dc:creator>
  <cp:lastModifiedBy>Neven Marinkovic</cp:lastModifiedBy>
  <dcterms:created xsi:type="dcterms:W3CDTF">2025-02-19T22:28:59Z</dcterms:created>
  <dcterms:modified xsi:type="dcterms:W3CDTF">2025-02-26T06:03:26Z</dcterms:modified>
</cp:coreProperties>
</file>