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2" i="1" l="1"/>
  <c r="E122" i="1"/>
  <c r="D122" i="1"/>
  <c r="C122" i="1"/>
  <c r="B122" i="1"/>
  <c r="A122" i="1"/>
  <c r="A114" i="1"/>
  <c r="F121" i="1"/>
  <c r="E121" i="1"/>
  <c r="D121" i="1"/>
  <c r="C121" i="1"/>
  <c r="B121" i="1"/>
  <c r="G114" i="1"/>
  <c r="F114" i="1"/>
  <c r="E114" i="1"/>
  <c r="D114" i="1"/>
  <c r="C114" i="1"/>
  <c r="B114" i="1"/>
  <c r="G113" i="1"/>
  <c r="F113" i="1"/>
  <c r="E113" i="1"/>
  <c r="D113" i="1"/>
  <c r="C113" i="1"/>
  <c r="B113" i="1"/>
  <c r="A113" i="1"/>
  <c r="G98" i="1"/>
  <c r="F98" i="1"/>
  <c r="E98" i="1"/>
  <c r="D98" i="1"/>
  <c r="C98" i="1"/>
  <c r="B98" i="1"/>
  <c r="A98" i="1"/>
  <c r="H86" i="1"/>
  <c r="G86" i="1"/>
  <c r="F86" i="1"/>
  <c r="E86" i="1"/>
  <c r="D86" i="1"/>
  <c r="C86" i="1"/>
  <c r="B86" i="1"/>
  <c r="A86" i="1"/>
  <c r="B49" i="1"/>
  <c r="C49" i="1"/>
  <c r="D49" i="1"/>
  <c r="E49" i="1"/>
  <c r="F49" i="1"/>
  <c r="G49" i="1"/>
  <c r="A49" i="1"/>
  <c r="D85" i="1"/>
  <c r="E85" i="1"/>
  <c r="F85" i="1"/>
  <c r="G85" i="1"/>
  <c r="H85" i="1"/>
  <c r="C85" i="1"/>
  <c r="B85" i="1"/>
  <c r="A85" i="1"/>
  <c r="L63" i="1" l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62" i="1"/>
  <c r="M62" i="1" s="1"/>
  <c r="C27" i="1"/>
  <c r="H26" i="1"/>
  <c r="H27" i="1" s="1"/>
  <c r="G26" i="1"/>
  <c r="G27" i="1" s="1"/>
  <c r="F26" i="1"/>
  <c r="F27" i="1" s="1"/>
  <c r="E26" i="1"/>
  <c r="E27" i="1" s="1"/>
  <c r="D26" i="1"/>
  <c r="D27" i="1" s="1"/>
  <c r="I26" i="1"/>
  <c r="I27" i="1" s="1"/>
  <c r="C26" i="1"/>
  <c r="B26" i="1"/>
  <c r="B27" i="1" s="1"/>
  <c r="A26" i="1"/>
  <c r="A27" i="1" s="1"/>
  <c r="L2" i="1"/>
  <c r="M2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" i="1"/>
  <c r="M1" i="1" s="1"/>
</calcChain>
</file>

<file path=xl/sharedStrings.xml><?xml version="1.0" encoding="utf-8"?>
<sst xmlns="http://schemas.openxmlformats.org/spreadsheetml/2006/main" count="6" uniqueCount="5">
  <si>
    <t>Multiple senders</t>
  </si>
  <si>
    <t>Concurrent</t>
  </si>
  <si>
    <t>Message size</t>
  </si>
  <si>
    <t>Latency</t>
  </si>
  <si>
    <t>Message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</si>
</sst>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General Latency</a:t>
            </a:r>
          </a:p>
        </c:rich>
      </c:tx>
      <c:layout>
        <c:manualLayout>
          <c:xMode val="edge"/>
          <c:yMode val="edge"/>
          <c:x val="0.4176526684164479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Sheet1!$A$1:$A$10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Sheet1!$L$1:$L$10</c:f>
              <c:numCache>
                <c:formatCode>General</c:formatCode>
                <c:ptCount val="10"/>
                <c:pt idx="0">
                  <c:v>818.8</c:v>
                </c:pt>
                <c:pt idx="1">
                  <c:v>1317.1</c:v>
                </c:pt>
                <c:pt idx="2">
                  <c:v>1847.5</c:v>
                </c:pt>
                <c:pt idx="3">
                  <c:v>2329.6</c:v>
                </c:pt>
                <c:pt idx="4">
                  <c:v>2839.5</c:v>
                </c:pt>
                <c:pt idx="5">
                  <c:v>3300.4</c:v>
                </c:pt>
                <c:pt idx="6">
                  <c:v>3828.3</c:v>
                </c:pt>
                <c:pt idx="7">
                  <c:v>4478.2</c:v>
                </c:pt>
                <c:pt idx="8">
                  <c:v>5062.3999999999996</c:v>
                </c:pt>
                <c:pt idx="9">
                  <c:v>5558.3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487840"/>
        <c:axId val="209488400"/>
      </c:lineChart>
      <c:catAx>
        <c:axId val="20948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Protocol Runs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88400"/>
        <c:crosses val="autoZero"/>
        <c:auto val="1"/>
        <c:lblAlgn val="ctr"/>
        <c:lblOffset val="100"/>
        <c:noMultiLvlLbl val="0"/>
      </c:catAx>
      <c:valAx>
        <c:axId val="2094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Cost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8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Message Size Scalability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Sheet1!$A$79:$H$79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Sheet1!$A$80:$H$80</c:f>
              <c:numCache>
                <c:formatCode>General</c:formatCode>
                <c:ptCount val="8"/>
                <c:pt idx="0">
                  <c:v>5452</c:v>
                </c:pt>
                <c:pt idx="1">
                  <c:v>5535</c:v>
                </c:pt>
                <c:pt idx="2">
                  <c:v>5569</c:v>
                </c:pt>
                <c:pt idx="3">
                  <c:v>5660</c:v>
                </c:pt>
                <c:pt idx="4">
                  <c:v>5694</c:v>
                </c:pt>
                <c:pt idx="5">
                  <c:v>5759</c:v>
                </c:pt>
                <c:pt idx="6">
                  <c:v>5717</c:v>
                </c:pt>
                <c:pt idx="7">
                  <c:v>6012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Sheet1!$A$79:$H$79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Sheet1!$A$81:$H$81</c:f>
              <c:numCache>
                <c:formatCode>General</c:formatCode>
                <c:ptCount val="8"/>
                <c:pt idx="0">
                  <c:v>5640</c:v>
                </c:pt>
                <c:pt idx="1">
                  <c:v>5513</c:v>
                </c:pt>
                <c:pt idx="2">
                  <c:v>5647</c:v>
                </c:pt>
                <c:pt idx="3">
                  <c:v>5766</c:v>
                </c:pt>
                <c:pt idx="4">
                  <c:v>5683</c:v>
                </c:pt>
                <c:pt idx="5">
                  <c:v>5655</c:v>
                </c:pt>
                <c:pt idx="6">
                  <c:v>5690</c:v>
                </c:pt>
                <c:pt idx="7">
                  <c:v>6003</c:v>
                </c:pt>
              </c:numCache>
            </c:numRef>
          </c:y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Sheet1!$A$79:$H$79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Sheet1!$A$82:$H$82</c:f>
              <c:numCache>
                <c:formatCode>General</c:formatCode>
                <c:ptCount val="8"/>
                <c:pt idx="0">
                  <c:v>5498</c:v>
                </c:pt>
                <c:pt idx="1">
                  <c:v>5510</c:v>
                </c:pt>
                <c:pt idx="2">
                  <c:v>5590</c:v>
                </c:pt>
                <c:pt idx="3">
                  <c:v>5650</c:v>
                </c:pt>
                <c:pt idx="4">
                  <c:v>5704</c:v>
                </c:pt>
                <c:pt idx="5">
                  <c:v>5631</c:v>
                </c:pt>
                <c:pt idx="6">
                  <c:v>5800</c:v>
                </c:pt>
                <c:pt idx="7">
                  <c:v>6053</c:v>
                </c:pt>
              </c:numCache>
            </c:numRef>
          </c:yVal>
          <c:smooth val="0"/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Sheet1!$A$79:$H$79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Sheet1!$A$83:$H$83</c:f>
              <c:numCache>
                <c:formatCode>General</c:formatCode>
                <c:ptCount val="8"/>
                <c:pt idx="0">
                  <c:v>5545</c:v>
                </c:pt>
                <c:pt idx="1">
                  <c:v>5582</c:v>
                </c:pt>
                <c:pt idx="2">
                  <c:v>5560</c:v>
                </c:pt>
                <c:pt idx="3">
                  <c:v>5657</c:v>
                </c:pt>
                <c:pt idx="4">
                  <c:v>5583</c:v>
                </c:pt>
                <c:pt idx="5">
                  <c:v>5746</c:v>
                </c:pt>
                <c:pt idx="6">
                  <c:v>5724</c:v>
                </c:pt>
                <c:pt idx="7">
                  <c:v>5980</c:v>
                </c:pt>
              </c:numCache>
            </c:numRef>
          </c:yVal>
          <c:smooth val="0"/>
        </c:ser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Sheet1!$A$79:$H$79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Sheet1!$A$84:$H$84</c:f>
              <c:numCache>
                <c:formatCode>General</c:formatCode>
                <c:ptCount val="8"/>
                <c:pt idx="0">
                  <c:v>5514</c:v>
                </c:pt>
                <c:pt idx="1">
                  <c:v>5556</c:v>
                </c:pt>
                <c:pt idx="2">
                  <c:v>5549</c:v>
                </c:pt>
                <c:pt idx="3">
                  <c:v>5672</c:v>
                </c:pt>
                <c:pt idx="4">
                  <c:v>5658</c:v>
                </c:pt>
                <c:pt idx="5">
                  <c:v>5767</c:v>
                </c:pt>
                <c:pt idx="6">
                  <c:v>5754</c:v>
                </c:pt>
                <c:pt idx="7">
                  <c:v>5964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002096"/>
        <c:axId val="253997616"/>
      </c:scatterChart>
      <c:valAx>
        <c:axId val="25400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Message Size (Byte)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97616"/>
        <c:crosses val="autoZero"/>
        <c:crossBetween val="midCat"/>
      </c:valAx>
      <c:valAx>
        <c:axId val="253997616"/>
        <c:scaling>
          <c:orientation val="minMax"/>
          <c:max val="80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Time</a:t>
                </a:r>
                <a:r>
                  <a:rPr lang="en-GB" sz="1400" baseline="0"/>
                  <a:t> Cost (ms)</a:t>
                </a:r>
                <a:endParaRPr lang="en-GB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0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Effective 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Sheet1!$A$79:$H$79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Sheet1!$A$86:$H$86</c:f>
              <c:numCache>
                <c:formatCode>0.00</c:formatCode>
                <c:ptCount val="8"/>
                <c:pt idx="0">
                  <c:v>1.8083836666787225</c:v>
                </c:pt>
                <c:pt idx="1">
                  <c:v>18.05314846909301</c:v>
                </c:pt>
                <c:pt idx="2">
                  <c:v>179.11517105498837</c:v>
                </c:pt>
                <c:pt idx="3">
                  <c:v>352.05069530012321</c:v>
                </c:pt>
                <c:pt idx="4">
                  <c:v>529.62361415154305</c:v>
                </c:pt>
                <c:pt idx="5">
                  <c:v>700.32915470271018</c:v>
                </c:pt>
                <c:pt idx="6">
                  <c:v>871.53564580791351</c:v>
                </c:pt>
                <c:pt idx="7">
                  <c:v>1666.0002665600427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66448096"/>
        <c:axId val="266447536"/>
      </c:scatterChart>
      <c:valAx>
        <c:axId val="26644809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Message Size (byte)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447536"/>
        <c:crosses val="autoZero"/>
        <c:crossBetween val="midCat"/>
      </c:valAx>
      <c:valAx>
        <c:axId val="2664475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Throughput (KB/s)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44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Concurrent Scalability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Sheet1!$A$92:$G$92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Sheet1!$A$93:$G$93</c:f>
              <c:numCache>
                <c:formatCode>General</c:formatCode>
                <c:ptCount val="7"/>
                <c:pt idx="0">
                  <c:v>835</c:v>
                </c:pt>
                <c:pt idx="1">
                  <c:v>876</c:v>
                </c:pt>
                <c:pt idx="2">
                  <c:v>981</c:v>
                </c:pt>
                <c:pt idx="3">
                  <c:v>1015</c:v>
                </c:pt>
                <c:pt idx="4">
                  <c:v>1160</c:v>
                </c:pt>
                <c:pt idx="5">
                  <c:v>1935</c:v>
                </c:pt>
                <c:pt idx="6">
                  <c:v>3098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Sheet1!$A$92:$G$92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Sheet1!$A$94:$G$94</c:f>
              <c:numCache>
                <c:formatCode>General</c:formatCode>
                <c:ptCount val="7"/>
                <c:pt idx="0">
                  <c:v>848</c:v>
                </c:pt>
                <c:pt idx="1">
                  <c:v>876</c:v>
                </c:pt>
                <c:pt idx="2">
                  <c:v>944</c:v>
                </c:pt>
                <c:pt idx="3">
                  <c:v>1027</c:v>
                </c:pt>
                <c:pt idx="4">
                  <c:v>1142</c:v>
                </c:pt>
                <c:pt idx="5">
                  <c:v>1848</c:v>
                </c:pt>
                <c:pt idx="6">
                  <c:v>3346</c:v>
                </c:pt>
              </c:numCache>
            </c:numRef>
          </c:y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Sheet1!$A$92:$G$92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Sheet1!$A$95:$G$95</c:f>
              <c:numCache>
                <c:formatCode>General</c:formatCode>
                <c:ptCount val="7"/>
                <c:pt idx="0">
                  <c:v>845</c:v>
                </c:pt>
                <c:pt idx="1">
                  <c:v>861</c:v>
                </c:pt>
                <c:pt idx="2">
                  <c:v>971</c:v>
                </c:pt>
                <c:pt idx="3">
                  <c:v>1044</c:v>
                </c:pt>
                <c:pt idx="4">
                  <c:v>1140</c:v>
                </c:pt>
                <c:pt idx="5">
                  <c:v>1615</c:v>
                </c:pt>
                <c:pt idx="6">
                  <c:v>3215</c:v>
                </c:pt>
              </c:numCache>
            </c:numRef>
          </c:yVal>
          <c:smooth val="0"/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Sheet1!$A$92:$G$92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Sheet1!$A$96:$G$96</c:f>
              <c:numCache>
                <c:formatCode>General</c:formatCode>
                <c:ptCount val="7"/>
                <c:pt idx="0">
                  <c:v>817</c:v>
                </c:pt>
                <c:pt idx="1">
                  <c:v>865</c:v>
                </c:pt>
                <c:pt idx="2">
                  <c:v>917</c:v>
                </c:pt>
                <c:pt idx="3">
                  <c:v>1007</c:v>
                </c:pt>
                <c:pt idx="4">
                  <c:v>1139</c:v>
                </c:pt>
                <c:pt idx="5">
                  <c:v>1866</c:v>
                </c:pt>
                <c:pt idx="6">
                  <c:v>3247</c:v>
                </c:pt>
              </c:numCache>
            </c:numRef>
          </c:yVal>
          <c:smooth val="0"/>
        </c:ser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Sheet1!$A$92:$G$92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Sheet1!$A$97:$G$97</c:f>
              <c:numCache>
                <c:formatCode>General</c:formatCode>
                <c:ptCount val="7"/>
                <c:pt idx="0">
                  <c:v>827</c:v>
                </c:pt>
                <c:pt idx="1">
                  <c:v>891</c:v>
                </c:pt>
                <c:pt idx="2">
                  <c:v>949</c:v>
                </c:pt>
                <c:pt idx="3">
                  <c:v>1001</c:v>
                </c:pt>
                <c:pt idx="4">
                  <c:v>1072</c:v>
                </c:pt>
                <c:pt idx="5">
                  <c:v>1709</c:v>
                </c:pt>
                <c:pt idx="6">
                  <c:v>3241</c:v>
                </c:pt>
              </c:numCache>
            </c:numRef>
          </c:yVal>
          <c:smooth val="0"/>
        </c:ser>
        <c:ser>
          <c:idx val="5"/>
          <c:order val="5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9.4576005102165961E-2"/>
                  <c:y val="4.336801750729998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/>
                      <a:t>y = 2.2x</a:t>
                    </a:r>
                    <a:r>
                      <a:rPr lang="en-US" sz="1000" baseline="30000"/>
                      <a:t>2</a:t>
                    </a:r>
                    <a:r>
                      <a:rPr lang="en-US" sz="1000" baseline="0"/>
                      <a:t> + 81.4x + 701.4</a:t>
                    </a:r>
                    <a:endParaRPr lang="en-US" sz="1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Sheet1!$A$92:$G$92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Sheet1!$A$98:$G$98</c:f>
              <c:numCache>
                <c:formatCode>General</c:formatCode>
                <c:ptCount val="7"/>
                <c:pt idx="0">
                  <c:v>834.4</c:v>
                </c:pt>
                <c:pt idx="1">
                  <c:v>873.8</c:v>
                </c:pt>
                <c:pt idx="2">
                  <c:v>952.4</c:v>
                </c:pt>
                <c:pt idx="3">
                  <c:v>1018.8</c:v>
                </c:pt>
                <c:pt idx="4">
                  <c:v>1130.5999999999999</c:v>
                </c:pt>
                <c:pt idx="5">
                  <c:v>1794.6</c:v>
                </c:pt>
                <c:pt idx="6">
                  <c:v>3229.4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859488"/>
        <c:axId val="253440048"/>
      </c:scatterChart>
      <c:valAx>
        <c:axId val="28585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Concurrent Communications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40048"/>
        <c:crosses val="autoZero"/>
        <c:crossBetween val="midCat"/>
      </c:valAx>
      <c:valAx>
        <c:axId val="2534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5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Message Number Scalability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Sheet1!$A$107:$G$107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Sheet1!$A$113:$G$113</c:f>
              <c:numCache>
                <c:formatCode>General</c:formatCode>
                <c:ptCount val="7"/>
                <c:pt idx="0">
                  <c:v>834.4</c:v>
                </c:pt>
                <c:pt idx="1">
                  <c:v>1083.2</c:v>
                </c:pt>
                <c:pt idx="2">
                  <c:v>1269.2</c:v>
                </c:pt>
                <c:pt idx="3">
                  <c:v>1450.4</c:v>
                </c:pt>
                <c:pt idx="4">
                  <c:v>1594</c:v>
                </c:pt>
                <c:pt idx="5">
                  <c:v>2393.1999999999998</c:v>
                </c:pt>
                <c:pt idx="6">
                  <c:v>3919.6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5840720"/>
        <c:axId val="315841280"/>
      </c:scatterChart>
      <c:valAx>
        <c:axId val="31584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Messages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41280"/>
        <c:crosses val="autoZero"/>
        <c:crossBetween val="midCat"/>
      </c:valAx>
      <c:valAx>
        <c:axId val="31584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4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Throughput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Multiple Message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Sheet1!$A$107:$F$107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Sheet1!$A$114:$F$114</c:f>
              <c:numCache>
                <c:formatCode>0.00</c:formatCode>
                <c:ptCount val="6"/>
                <c:pt idx="0">
                  <c:v>119.84659635666348</c:v>
                </c:pt>
                <c:pt idx="1">
                  <c:v>184.63810930576071</c:v>
                </c:pt>
                <c:pt idx="2">
                  <c:v>236.36936653009769</c:v>
                </c:pt>
                <c:pt idx="3">
                  <c:v>275.7859900717043</c:v>
                </c:pt>
                <c:pt idx="4">
                  <c:v>313.67628607277288</c:v>
                </c:pt>
                <c:pt idx="5">
                  <c:v>417.85057663379575</c:v>
                </c:pt>
              </c:numCache>
            </c:numRef>
          </c:yVal>
          <c:smooth val="1"/>
        </c:ser>
        <c:ser>
          <c:idx val="1"/>
          <c:order val="1"/>
          <c:tx>
            <c:v>Single Message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Sheet1!$A$107:$F$107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Sheet1!$A$122:$F$122</c:f>
              <c:numCache>
                <c:formatCode>0.00</c:formatCode>
                <c:ptCount val="6"/>
                <c:pt idx="0">
                  <c:v>113.76564277588169</c:v>
                </c:pt>
                <c:pt idx="1">
                  <c:v>218.16198527406598</c:v>
                </c:pt>
                <c:pt idx="2">
                  <c:v>325.82134129785499</c:v>
                </c:pt>
                <c:pt idx="3">
                  <c:v>425.531914893617</c:v>
                </c:pt>
                <c:pt idx="4">
                  <c:v>528.68094105207513</c:v>
                </c:pt>
                <c:pt idx="5">
                  <c:v>1052.3546435148646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66859648"/>
        <c:axId val="266858528"/>
      </c:scatterChart>
      <c:valAx>
        <c:axId val="26685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Message Size 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858528"/>
        <c:crosses val="autoZero"/>
        <c:crossBetween val="midCat"/>
      </c:valAx>
      <c:valAx>
        <c:axId val="26685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Throughput (KB/s)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85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Sheet1!$M$1:$M$10</c:f>
              <c:numCache>
                <c:formatCode>General</c:formatCode>
                <c:ptCount val="10"/>
                <c:pt idx="0">
                  <c:v>8.1879999999999988</c:v>
                </c:pt>
                <c:pt idx="1">
                  <c:v>6.5854999999999997</c:v>
                </c:pt>
                <c:pt idx="2">
                  <c:v>6.1583333333333332</c:v>
                </c:pt>
                <c:pt idx="3">
                  <c:v>5.8239999999999998</c:v>
                </c:pt>
                <c:pt idx="4">
                  <c:v>5.6790000000000003</c:v>
                </c:pt>
                <c:pt idx="5">
                  <c:v>5.5006666666666666</c:v>
                </c:pt>
                <c:pt idx="6">
                  <c:v>5.4690000000000003</c:v>
                </c:pt>
                <c:pt idx="7">
                  <c:v>5.5977499999999996</c:v>
                </c:pt>
                <c:pt idx="8">
                  <c:v>5.6248888888888882</c:v>
                </c:pt>
                <c:pt idx="9">
                  <c:v>5.5583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90640"/>
        <c:axId val="209491200"/>
      </c:lineChart>
      <c:catAx>
        <c:axId val="20949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1200"/>
        <c:crosses val="autoZero"/>
        <c:auto val="1"/>
        <c:lblAlgn val="ctr"/>
        <c:lblOffset val="100"/>
        <c:noMultiLvlLbl val="0"/>
      </c:catAx>
      <c:valAx>
        <c:axId val="2094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Sheet1!$A$20:$I$20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Sheet1!$A$26:$I$26</c:f>
              <c:numCache>
                <c:formatCode>General</c:formatCode>
                <c:ptCount val="9"/>
                <c:pt idx="0">
                  <c:v>5584.8</c:v>
                </c:pt>
                <c:pt idx="1">
                  <c:v>5579.8</c:v>
                </c:pt>
                <c:pt idx="2">
                  <c:v>5645.4</c:v>
                </c:pt>
                <c:pt idx="3">
                  <c:v>5643.2</c:v>
                </c:pt>
                <c:pt idx="4">
                  <c:v>5836</c:v>
                </c:pt>
                <c:pt idx="5">
                  <c:v>5860.6</c:v>
                </c:pt>
                <c:pt idx="6">
                  <c:v>5897.2</c:v>
                </c:pt>
                <c:pt idx="7">
                  <c:v>5965.6</c:v>
                </c:pt>
                <c:pt idx="8">
                  <c:v>6298.6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93440"/>
        <c:axId val="209494000"/>
      </c:scatterChart>
      <c:valAx>
        <c:axId val="20949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4000"/>
        <c:crosses val="autoZero"/>
        <c:crossBetween val="midCat"/>
      </c:valAx>
      <c:valAx>
        <c:axId val="209494000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Effective Throughput</a:t>
            </a:r>
          </a:p>
        </c:rich>
      </c:tx>
      <c:layout>
        <c:manualLayout>
          <c:xMode val="edge"/>
          <c:yMode val="edge"/>
          <c:x val="0.25368780422578646"/>
          <c:y val="2.61209131931639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Sheet1!$A$20:$I$20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Sheet1!$A$27:$I$27</c:f>
              <c:numCache>
                <c:formatCode>0.00</c:formatCode>
                <c:ptCount val="9"/>
                <c:pt idx="0">
                  <c:v>0.17905744162727402</c:v>
                </c:pt>
                <c:pt idx="1">
                  <c:v>1.7921789311444853</c:v>
                </c:pt>
                <c:pt idx="2">
                  <c:v>17.713536684734475</c:v>
                </c:pt>
                <c:pt idx="3">
                  <c:v>177.20442302239866</c:v>
                </c:pt>
                <c:pt idx="4">
                  <c:v>342.70047978067169</c:v>
                </c:pt>
                <c:pt idx="5">
                  <c:v>511.89298024093091</c:v>
                </c:pt>
                <c:pt idx="6">
                  <c:v>678.28800108526082</c:v>
                </c:pt>
                <c:pt idx="7">
                  <c:v>838.13866166018499</c:v>
                </c:pt>
                <c:pt idx="8">
                  <c:v>1587.6543993903406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9496240"/>
        <c:axId val="209496800"/>
      </c:scatterChart>
      <c:valAx>
        <c:axId val="209496240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Message Size (byte)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6800"/>
        <c:crosses val="autoZero"/>
        <c:crossBetween val="midCat"/>
      </c:valAx>
      <c:valAx>
        <c:axId val="2094968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Throughput (KB/s)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Message Size Scalability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Sheet1!$A$20:$I$20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Sheet1!$A$21:$I$21</c:f>
              <c:numCache>
                <c:formatCode>General</c:formatCode>
                <c:ptCount val="9"/>
                <c:pt idx="0">
                  <c:v>5542</c:v>
                </c:pt>
                <c:pt idx="1">
                  <c:v>5762</c:v>
                </c:pt>
                <c:pt idx="2">
                  <c:v>5763</c:v>
                </c:pt>
                <c:pt idx="3">
                  <c:v>5719</c:v>
                </c:pt>
                <c:pt idx="4">
                  <c:v>5798</c:v>
                </c:pt>
                <c:pt idx="5">
                  <c:v>5789</c:v>
                </c:pt>
                <c:pt idx="6">
                  <c:v>5969</c:v>
                </c:pt>
                <c:pt idx="7">
                  <c:v>5918</c:v>
                </c:pt>
                <c:pt idx="8">
                  <c:v>6325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Sheet1!$A$20:$I$20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Sheet1!$A$22:$I$22</c:f>
              <c:numCache>
                <c:formatCode>General</c:formatCode>
                <c:ptCount val="9"/>
                <c:pt idx="0">
                  <c:v>5587</c:v>
                </c:pt>
                <c:pt idx="1">
                  <c:v>5575</c:v>
                </c:pt>
                <c:pt idx="2">
                  <c:v>5739</c:v>
                </c:pt>
                <c:pt idx="3">
                  <c:v>5607</c:v>
                </c:pt>
                <c:pt idx="4">
                  <c:v>5871</c:v>
                </c:pt>
                <c:pt idx="5">
                  <c:v>5812</c:v>
                </c:pt>
                <c:pt idx="6">
                  <c:v>5971</c:v>
                </c:pt>
                <c:pt idx="7">
                  <c:v>5912</c:v>
                </c:pt>
                <c:pt idx="8">
                  <c:v>6212</c:v>
                </c:pt>
              </c:numCache>
            </c:numRef>
          </c:y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Sheet1!$A$20:$I$20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Sheet1!$A$23:$I$23</c:f>
              <c:numCache>
                <c:formatCode>General</c:formatCode>
                <c:ptCount val="9"/>
                <c:pt idx="0">
                  <c:v>5636</c:v>
                </c:pt>
                <c:pt idx="1">
                  <c:v>5500</c:v>
                </c:pt>
                <c:pt idx="2">
                  <c:v>5548</c:v>
                </c:pt>
                <c:pt idx="3">
                  <c:v>5679</c:v>
                </c:pt>
                <c:pt idx="4">
                  <c:v>5816</c:v>
                </c:pt>
                <c:pt idx="5">
                  <c:v>5960</c:v>
                </c:pt>
                <c:pt idx="6">
                  <c:v>5797</c:v>
                </c:pt>
                <c:pt idx="7">
                  <c:v>6088</c:v>
                </c:pt>
                <c:pt idx="8">
                  <c:v>6312</c:v>
                </c:pt>
              </c:numCache>
            </c:numRef>
          </c:yVal>
          <c:smooth val="0"/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Sheet1!$A$20:$I$20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Sheet1!$A$24:$I$24</c:f>
              <c:numCache>
                <c:formatCode>General</c:formatCode>
                <c:ptCount val="9"/>
                <c:pt idx="0">
                  <c:v>5506</c:v>
                </c:pt>
                <c:pt idx="1">
                  <c:v>5507</c:v>
                </c:pt>
                <c:pt idx="2">
                  <c:v>5575</c:v>
                </c:pt>
                <c:pt idx="3">
                  <c:v>5632</c:v>
                </c:pt>
                <c:pt idx="4">
                  <c:v>5821</c:v>
                </c:pt>
                <c:pt idx="5">
                  <c:v>5946</c:v>
                </c:pt>
                <c:pt idx="6">
                  <c:v>5829</c:v>
                </c:pt>
                <c:pt idx="7">
                  <c:v>5917</c:v>
                </c:pt>
                <c:pt idx="8">
                  <c:v>6281</c:v>
                </c:pt>
              </c:numCache>
            </c:numRef>
          </c:yVal>
          <c:smooth val="0"/>
        </c:ser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Sheet1!$A$20:$I$20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Sheet1!$A$25:$I$25</c:f>
              <c:numCache>
                <c:formatCode>General</c:formatCode>
                <c:ptCount val="9"/>
                <c:pt idx="0">
                  <c:v>5653</c:v>
                </c:pt>
                <c:pt idx="1">
                  <c:v>5555</c:v>
                </c:pt>
                <c:pt idx="2">
                  <c:v>5602</c:v>
                </c:pt>
                <c:pt idx="3">
                  <c:v>5579</c:v>
                </c:pt>
                <c:pt idx="4">
                  <c:v>5874</c:v>
                </c:pt>
                <c:pt idx="5">
                  <c:v>5796</c:v>
                </c:pt>
                <c:pt idx="6">
                  <c:v>5920</c:v>
                </c:pt>
                <c:pt idx="7">
                  <c:v>5993</c:v>
                </c:pt>
                <c:pt idx="8">
                  <c:v>6363</c:v>
                </c:pt>
              </c:numCache>
            </c:numRef>
          </c:yVal>
          <c:smooth val="0"/>
        </c:ser>
        <c:ser>
          <c:idx val="5"/>
          <c:order val="5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Sheet1!$A$20:$I$20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Sheet1!$A$26:$I$26</c:f>
              <c:numCache>
                <c:formatCode>General</c:formatCode>
                <c:ptCount val="9"/>
                <c:pt idx="0">
                  <c:v>5584.8</c:v>
                </c:pt>
                <c:pt idx="1">
                  <c:v>5579.8</c:v>
                </c:pt>
                <c:pt idx="2">
                  <c:v>5645.4</c:v>
                </c:pt>
                <c:pt idx="3">
                  <c:v>5643.2</c:v>
                </c:pt>
                <c:pt idx="4">
                  <c:v>5836</c:v>
                </c:pt>
                <c:pt idx="5">
                  <c:v>5860.6</c:v>
                </c:pt>
                <c:pt idx="6">
                  <c:v>5897.2</c:v>
                </c:pt>
                <c:pt idx="7">
                  <c:v>5965.6</c:v>
                </c:pt>
                <c:pt idx="8">
                  <c:v>6298.6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56352"/>
        <c:axId val="206056912"/>
      </c:scatterChart>
      <c:valAx>
        <c:axId val="20605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Message</a:t>
                </a:r>
                <a:r>
                  <a:rPr lang="en-GB" sz="1400" baseline="0"/>
                  <a:t> Size (Byte)</a:t>
                </a:r>
                <a:endParaRPr lang="en-GB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56912"/>
        <c:crosses val="autoZero"/>
        <c:crossBetween val="midCat"/>
      </c:valAx>
      <c:valAx>
        <c:axId val="206056912"/>
        <c:scaling>
          <c:orientation val="minMax"/>
          <c:max val="8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Time Cost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5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Concurrent</a:t>
            </a:r>
            <a:r>
              <a:rPr lang="en-GB" sz="1800" baseline="0"/>
              <a:t> Scalability</a:t>
            </a:r>
            <a:endParaRPr lang="en-GB" sz="1800"/>
          </a:p>
        </c:rich>
      </c:tx>
      <c:layout>
        <c:manualLayout>
          <c:xMode val="edge"/>
          <c:yMode val="edge"/>
          <c:x val="0.37171190459198644"/>
          <c:y val="1.91938579654510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Sheet1!$A$43:$G$43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Sheet1!$A$44:$G$44</c:f>
              <c:numCache>
                <c:formatCode>General</c:formatCode>
                <c:ptCount val="7"/>
                <c:pt idx="0">
                  <c:v>879</c:v>
                </c:pt>
                <c:pt idx="1">
                  <c:v>991</c:v>
                </c:pt>
                <c:pt idx="2">
                  <c:v>1106</c:v>
                </c:pt>
                <c:pt idx="3">
                  <c:v>1218</c:v>
                </c:pt>
                <c:pt idx="4">
                  <c:v>1364</c:v>
                </c:pt>
                <c:pt idx="5">
                  <c:v>2113</c:v>
                </c:pt>
                <c:pt idx="6">
                  <c:v>5081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Sheet1!$A$43:$G$43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Sheet1!$A$45:$G$45</c:f>
              <c:numCache>
                <c:formatCode>General</c:formatCode>
                <c:ptCount val="7"/>
                <c:pt idx="0">
                  <c:v>895</c:v>
                </c:pt>
                <c:pt idx="1">
                  <c:v>1020</c:v>
                </c:pt>
                <c:pt idx="2">
                  <c:v>1097</c:v>
                </c:pt>
                <c:pt idx="3">
                  <c:v>1238</c:v>
                </c:pt>
                <c:pt idx="4">
                  <c:v>1332</c:v>
                </c:pt>
                <c:pt idx="5">
                  <c:v>2081</c:v>
                </c:pt>
                <c:pt idx="6">
                  <c:v>5439</c:v>
                </c:pt>
              </c:numCache>
            </c:numRef>
          </c:y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Sheet1!$A$43:$G$43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Sheet1!$A$46:$G$46</c:f>
              <c:numCache>
                <c:formatCode>General</c:formatCode>
                <c:ptCount val="7"/>
                <c:pt idx="0">
                  <c:v>880</c:v>
                </c:pt>
                <c:pt idx="1">
                  <c:v>962</c:v>
                </c:pt>
                <c:pt idx="2">
                  <c:v>1084</c:v>
                </c:pt>
                <c:pt idx="3">
                  <c:v>1284</c:v>
                </c:pt>
                <c:pt idx="4">
                  <c:v>1370</c:v>
                </c:pt>
                <c:pt idx="5">
                  <c:v>2164</c:v>
                </c:pt>
                <c:pt idx="6">
                  <c:v>4790</c:v>
                </c:pt>
              </c:numCache>
            </c:numRef>
          </c:yVal>
          <c:smooth val="0"/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Sheet1!$A$43:$G$43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Sheet1!$A$47:$G$47</c:f>
              <c:numCache>
                <c:formatCode>General</c:formatCode>
                <c:ptCount val="7"/>
                <c:pt idx="0">
                  <c:v>876</c:v>
                </c:pt>
                <c:pt idx="1">
                  <c:v>978</c:v>
                </c:pt>
                <c:pt idx="2">
                  <c:v>1118</c:v>
                </c:pt>
                <c:pt idx="3">
                  <c:v>1247</c:v>
                </c:pt>
                <c:pt idx="4">
                  <c:v>1367</c:v>
                </c:pt>
                <c:pt idx="5">
                  <c:v>2032</c:v>
                </c:pt>
                <c:pt idx="6">
                  <c:v>5312</c:v>
                </c:pt>
              </c:numCache>
            </c:numRef>
          </c:yVal>
          <c:smooth val="0"/>
        </c:ser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Sheet1!$A$43:$G$43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Sheet1!$A$48:$G$48</c:f>
              <c:numCache>
                <c:formatCode>General</c:formatCode>
                <c:ptCount val="7"/>
                <c:pt idx="0">
                  <c:v>882</c:v>
                </c:pt>
                <c:pt idx="1">
                  <c:v>985</c:v>
                </c:pt>
                <c:pt idx="2">
                  <c:v>1109</c:v>
                </c:pt>
                <c:pt idx="3">
                  <c:v>1219</c:v>
                </c:pt>
                <c:pt idx="4">
                  <c:v>1362</c:v>
                </c:pt>
                <c:pt idx="5">
                  <c:v>2091</c:v>
                </c:pt>
                <c:pt idx="6">
                  <c:v>4890</c:v>
                </c:pt>
              </c:numCache>
            </c:numRef>
          </c:yVal>
          <c:smooth val="0"/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7.2775479609418395E-2"/>
                  <c:y val="6.437171916010499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/>
                      <a:t>y = 8x</a:t>
                    </a:r>
                    <a:r>
                      <a:rPr lang="en-US" sz="1050" baseline="30000"/>
                      <a:t>2</a:t>
                    </a:r>
                    <a:r>
                      <a:rPr lang="en-US" sz="1050" baseline="0"/>
                      <a:t> + 45x + 876</a:t>
                    </a:r>
                    <a:endParaRPr lang="en-US" sz="105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Sheet1!$A$43:$G$43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Sheet1!$A$49:$G$49</c:f>
              <c:numCache>
                <c:formatCode>General</c:formatCode>
                <c:ptCount val="7"/>
                <c:pt idx="0">
                  <c:v>882.4</c:v>
                </c:pt>
                <c:pt idx="1">
                  <c:v>987.2</c:v>
                </c:pt>
                <c:pt idx="2">
                  <c:v>1102.8</c:v>
                </c:pt>
                <c:pt idx="3">
                  <c:v>1241.2</c:v>
                </c:pt>
                <c:pt idx="4">
                  <c:v>1359</c:v>
                </c:pt>
                <c:pt idx="5">
                  <c:v>2096.1999999999998</c:v>
                </c:pt>
                <c:pt idx="6">
                  <c:v>5102.3999999999996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62512"/>
        <c:axId val="206063072"/>
      </c:scatterChart>
      <c:valAx>
        <c:axId val="20606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Concurrent Communications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63072"/>
        <c:crosses val="autoZero"/>
        <c:crossBetween val="midCat"/>
      </c:valAx>
      <c:valAx>
        <c:axId val="20606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6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Sheet1!$A$43:$G$43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Sheet1!$A$49:$G$49</c:f>
              <c:numCache>
                <c:formatCode>General</c:formatCode>
                <c:ptCount val="7"/>
                <c:pt idx="0">
                  <c:v>882.4</c:v>
                </c:pt>
                <c:pt idx="1">
                  <c:v>987.2</c:v>
                </c:pt>
                <c:pt idx="2">
                  <c:v>1102.8</c:v>
                </c:pt>
                <c:pt idx="3">
                  <c:v>1241.2</c:v>
                </c:pt>
                <c:pt idx="4">
                  <c:v>1359</c:v>
                </c:pt>
                <c:pt idx="5">
                  <c:v>2096.1999999999998</c:v>
                </c:pt>
                <c:pt idx="6">
                  <c:v>5102.3999999999996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65872"/>
        <c:axId val="206066432"/>
      </c:scatterChart>
      <c:valAx>
        <c:axId val="20606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66432"/>
        <c:crosses val="autoZero"/>
        <c:crossBetween val="midCat"/>
      </c:valAx>
      <c:valAx>
        <c:axId val="2060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6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General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Sheet1!$A$62:$A$71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Sheet1!$L$62:$L$71</c:f>
              <c:numCache>
                <c:formatCode>General</c:formatCode>
                <c:ptCount val="10"/>
                <c:pt idx="0">
                  <c:v>838.2</c:v>
                </c:pt>
                <c:pt idx="1">
                  <c:v>1345.9</c:v>
                </c:pt>
                <c:pt idx="2">
                  <c:v>1890.1</c:v>
                </c:pt>
                <c:pt idx="3">
                  <c:v>2382.8000000000002</c:v>
                </c:pt>
                <c:pt idx="4">
                  <c:v>2869.9</c:v>
                </c:pt>
                <c:pt idx="5">
                  <c:v>3375.5</c:v>
                </c:pt>
                <c:pt idx="6">
                  <c:v>3848.4</c:v>
                </c:pt>
                <c:pt idx="7">
                  <c:v>4535.7</c:v>
                </c:pt>
                <c:pt idx="8">
                  <c:v>5003.5</c:v>
                </c:pt>
                <c:pt idx="9">
                  <c:v>5589.3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7350832"/>
        <c:axId val="217352512"/>
      </c:lineChart>
      <c:catAx>
        <c:axId val="21735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Protocol Runs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2512"/>
        <c:crosses val="autoZero"/>
        <c:auto val="1"/>
        <c:lblAlgn val="ctr"/>
        <c:lblOffset val="100"/>
        <c:noMultiLvlLbl val="0"/>
      </c:catAx>
      <c:valAx>
        <c:axId val="2173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Time Cost</a:t>
                </a:r>
                <a:r>
                  <a:rPr lang="en-GB" sz="1400" baseline="0"/>
                  <a:t> (ms)</a:t>
                </a:r>
                <a:endParaRPr lang="en-GB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Average</a:t>
            </a:r>
            <a:r>
              <a:rPr lang="en-GB" sz="1800" baseline="0"/>
              <a:t> Latency</a:t>
            </a:r>
            <a:endParaRPr lang="en-GB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Sheet1!$A$62:$A$71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Sheet1!$M$62:$M$71</c:f>
              <c:numCache>
                <c:formatCode>0.00</c:formatCode>
                <c:ptCount val="10"/>
                <c:pt idx="0">
                  <c:v>8.3819999999999997</c:v>
                </c:pt>
                <c:pt idx="1">
                  <c:v>6.7295000000000007</c:v>
                </c:pt>
                <c:pt idx="2">
                  <c:v>6.3003333333333327</c:v>
                </c:pt>
                <c:pt idx="3">
                  <c:v>5.9570000000000007</c:v>
                </c:pt>
                <c:pt idx="4">
                  <c:v>5.7397999999999998</c:v>
                </c:pt>
                <c:pt idx="5">
                  <c:v>5.6258333333333335</c:v>
                </c:pt>
                <c:pt idx="6">
                  <c:v>5.4977142857142862</c:v>
                </c:pt>
                <c:pt idx="7">
                  <c:v>5.6696249999999999</c:v>
                </c:pt>
                <c:pt idx="8">
                  <c:v>5.5594444444444449</c:v>
                </c:pt>
                <c:pt idx="9">
                  <c:v>5.5893000000000006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>
                  <a:alpha val="51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Sheet1!$A$62:$A$71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Sheet1!$N$62:$N$71</c:f>
              <c:numCache>
                <c:formatCode>General</c:formatCode>
                <c:ptCount val="10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7746640"/>
        <c:axId val="317747200"/>
      </c:lineChart>
      <c:catAx>
        <c:axId val="31774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Protocol Runs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47200"/>
        <c:crosses val="autoZero"/>
        <c:auto val="1"/>
        <c:lblAlgn val="ctr"/>
        <c:lblOffset val="100"/>
        <c:noMultiLvlLbl val="0"/>
      </c:catAx>
      <c:valAx>
        <c:axId val="3177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4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175260</xdr:colOff>
      <xdr:row>0</xdr:row>
      <xdr:rowOff>0</xdr:rowOff>
    </xdr:from>
    <xdr:to>
      <xdr:col>21</xdr:col>
      <xdr:colOff>327660</xdr:colOff>
      <xdr:row>19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22860</xdr:colOff>
      <xdr:row>0</xdr:row>
      <xdr:rowOff>152400</xdr:rowOff>
    </xdr:from>
    <xdr:to>
      <xdr:col>29</xdr:col>
      <xdr:colOff>327660</xdr:colOff>
      <xdr:row>15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468630</xdr:colOff>
      <xdr:row>17</xdr:row>
      <xdr:rowOff>0</xdr:rowOff>
    </xdr:from>
    <xdr:to>
      <xdr:col>17</xdr:col>
      <xdr:colOff>163830</xdr:colOff>
      <xdr:row>32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41910</xdr:colOff>
      <xdr:row>17</xdr:row>
      <xdr:rowOff>60960</xdr:rowOff>
    </xdr:from>
    <xdr:to>
      <xdr:col>22</xdr:col>
      <xdr:colOff>411480</xdr:colOff>
      <xdr:row>32</xdr:row>
      <xdr:rowOff>99822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518160</xdr:colOff>
      <xdr:row>16</xdr:row>
      <xdr:rowOff>53340</xdr:rowOff>
    </xdr:from>
    <xdr:to>
      <xdr:col>35</xdr:col>
      <xdr:colOff>255270</xdr:colOff>
      <xdr:row>42</xdr:row>
      <xdr:rowOff>45720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266700</xdr:colOff>
      <xdr:row>32</xdr:row>
      <xdr:rowOff>69662</xdr:rowOff>
    </xdr:from>
    <xdr:to>
      <xdr:col>16</xdr:col>
      <xdr:colOff>392430</xdr:colOff>
      <xdr:row>49</xdr:row>
      <xdr:rowOff>144780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350520</xdr:colOff>
      <xdr:row>32</xdr:row>
      <xdr:rowOff>160278</xdr:rowOff>
    </xdr:from>
    <xdr:to>
      <xdr:col>24</xdr:col>
      <xdr:colOff>152400</xdr:colOff>
      <xdr:row>48</xdr:row>
      <xdr:rowOff>83819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270510</xdr:colOff>
      <xdr:row>51</xdr:row>
      <xdr:rowOff>83820</xdr:rowOff>
    </xdr:from>
    <xdr:to>
      <xdr:col>28</xdr:col>
      <xdr:colOff>129540</xdr:colOff>
      <xdr:row>78</xdr:row>
      <xdr:rowOff>182118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262890</xdr:colOff>
      <xdr:row>51</xdr:row>
      <xdr:rowOff>121920</xdr:rowOff>
    </xdr:from>
    <xdr:to>
      <xdr:col>41</xdr:col>
      <xdr:colOff>449580</xdr:colOff>
      <xdr:row>78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297180</xdr:colOff>
      <xdr:row>77</xdr:row>
      <xdr:rowOff>160020</xdr:rowOff>
    </xdr:from>
    <xdr:to>
      <xdr:col>31</xdr:col>
      <xdr:colOff>60960</xdr:colOff>
      <xdr:row>97</xdr:row>
      <xdr:rowOff>25851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247650</xdr:colOff>
      <xdr:row>72</xdr:row>
      <xdr:rowOff>30480</xdr:rowOff>
    </xdr:from>
    <xdr:to>
      <xdr:col>20</xdr:col>
      <xdr:colOff>274320</xdr:colOff>
      <xdr:row>88</xdr:row>
      <xdr:rowOff>46482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441960</xdr:colOff>
      <xdr:row>88</xdr:row>
      <xdr:rowOff>129540</xdr:rowOff>
    </xdr:from>
    <xdr:to>
      <xdr:col>19</xdr:col>
      <xdr:colOff>312083</xdr:colOff>
      <xdr:row>104</xdr:row>
      <xdr:rowOff>144780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179070</xdr:colOff>
      <xdr:row>101</xdr:row>
      <xdr:rowOff>99060</xdr:rowOff>
    </xdr:from>
    <xdr:to>
      <xdr:col>22</xdr:col>
      <xdr:colOff>15240</xdr:colOff>
      <xdr:row>129</xdr:row>
      <xdr:rowOff>55138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539750</xdr:colOff>
      <xdr:row>99</xdr:row>
      <xdr:rowOff>76200</xdr:rowOff>
    </xdr:from>
    <xdr:to>
      <xdr:col>37</xdr:col>
      <xdr:colOff>388620</xdr:colOff>
      <xdr:row>126</xdr:row>
      <xdr:rowOff>168402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tabSelected="1" topLeftCell="A100" workbookViewId="0">
      <selection activeCell="F125" sqref="F125"/>
    </sheetView>
  </sheetViews>
  <sheetFormatPr defaultRowHeight="14.4" x14ac:dyDescent="0.3"/>
  <sheetData>
    <row r="1" spans="1:13" x14ac:dyDescent="0.3">
      <c r="A1">
        <v>100</v>
      </c>
      <c r="B1">
        <v>804</v>
      </c>
      <c r="C1">
        <v>803</v>
      </c>
      <c r="D1">
        <v>817</v>
      </c>
      <c r="E1">
        <v>822</v>
      </c>
      <c r="F1">
        <v>804</v>
      </c>
      <c r="G1">
        <v>825</v>
      </c>
      <c r="H1">
        <v>824</v>
      </c>
      <c r="I1">
        <v>835</v>
      </c>
      <c r="J1">
        <v>836</v>
      </c>
      <c r="K1">
        <v>818</v>
      </c>
      <c r="L1">
        <f>SUM(B1:K1)/10</f>
        <v>818.8</v>
      </c>
      <c r="M1">
        <f>$L1/100</f>
        <v>8.1879999999999988</v>
      </c>
    </row>
    <row r="2" spans="1:13" x14ac:dyDescent="0.3">
      <c r="A2">
        <v>200</v>
      </c>
      <c r="B2">
        <v>1304</v>
      </c>
      <c r="C2">
        <v>1281</v>
      </c>
      <c r="D2">
        <v>1320</v>
      </c>
      <c r="E2">
        <v>1329</v>
      </c>
      <c r="F2">
        <v>1298</v>
      </c>
      <c r="G2">
        <v>1328</v>
      </c>
      <c r="H2">
        <v>1336</v>
      </c>
      <c r="I2">
        <v>1334</v>
      </c>
      <c r="J2">
        <v>1322</v>
      </c>
      <c r="K2">
        <v>1319</v>
      </c>
      <c r="L2">
        <f t="shared" ref="L2:L10" si="0">SUM(B2:K2)/10</f>
        <v>1317.1</v>
      </c>
      <c r="M2">
        <f>$L2/200</f>
        <v>6.5854999999999997</v>
      </c>
    </row>
    <row r="3" spans="1:13" x14ac:dyDescent="0.3">
      <c r="A3">
        <v>300</v>
      </c>
      <c r="B3">
        <v>1844</v>
      </c>
      <c r="C3">
        <v>1797</v>
      </c>
      <c r="D3">
        <v>1846</v>
      </c>
      <c r="E3">
        <v>1856</v>
      </c>
      <c r="F3">
        <v>1820</v>
      </c>
      <c r="G3">
        <v>1861</v>
      </c>
      <c r="H3">
        <v>1888</v>
      </c>
      <c r="I3">
        <v>1863</v>
      </c>
      <c r="J3">
        <v>1847</v>
      </c>
      <c r="K3">
        <v>1853</v>
      </c>
      <c r="L3">
        <f t="shared" si="0"/>
        <v>1847.5</v>
      </c>
      <c r="M3">
        <f>$L3/300</f>
        <v>6.1583333333333332</v>
      </c>
    </row>
    <row r="4" spans="1:13" x14ac:dyDescent="0.3">
      <c r="A4">
        <v>400</v>
      </c>
      <c r="B4">
        <v>2328</v>
      </c>
      <c r="C4">
        <v>2263</v>
      </c>
      <c r="D4">
        <v>2328</v>
      </c>
      <c r="E4">
        <v>2344</v>
      </c>
      <c r="F4">
        <v>2292</v>
      </c>
      <c r="G4">
        <v>2352</v>
      </c>
      <c r="H4">
        <v>2378</v>
      </c>
      <c r="I4">
        <v>2349</v>
      </c>
      <c r="J4">
        <v>2321</v>
      </c>
      <c r="K4">
        <v>2341</v>
      </c>
      <c r="L4">
        <f t="shared" si="0"/>
        <v>2329.6</v>
      </c>
      <c r="M4">
        <f>$L4/400</f>
        <v>5.8239999999999998</v>
      </c>
    </row>
    <row r="5" spans="1:13" x14ac:dyDescent="0.3">
      <c r="A5">
        <v>500</v>
      </c>
      <c r="B5">
        <v>2840</v>
      </c>
      <c r="C5">
        <v>2738</v>
      </c>
      <c r="D5">
        <v>2850</v>
      </c>
      <c r="E5">
        <v>2864</v>
      </c>
      <c r="F5">
        <v>2826</v>
      </c>
      <c r="G5">
        <v>2860</v>
      </c>
      <c r="H5">
        <v>2880</v>
      </c>
      <c r="I5">
        <v>2847</v>
      </c>
      <c r="J5">
        <v>2815</v>
      </c>
      <c r="K5">
        <v>2875</v>
      </c>
      <c r="L5">
        <f t="shared" si="0"/>
        <v>2839.5</v>
      </c>
      <c r="M5">
        <f>$L5/500</f>
        <v>5.6790000000000003</v>
      </c>
    </row>
    <row r="6" spans="1:13" x14ac:dyDescent="0.3">
      <c r="A6">
        <v>600</v>
      </c>
      <c r="B6">
        <v>3295</v>
      </c>
      <c r="C6">
        <v>3176</v>
      </c>
      <c r="D6">
        <v>3304</v>
      </c>
      <c r="E6">
        <v>3328</v>
      </c>
      <c r="F6">
        <v>3288</v>
      </c>
      <c r="G6">
        <v>3326</v>
      </c>
      <c r="H6">
        <v>3365</v>
      </c>
      <c r="I6">
        <v>3304</v>
      </c>
      <c r="J6">
        <v>3268</v>
      </c>
      <c r="K6">
        <v>3350</v>
      </c>
      <c r="L6">
        <f t="shared" si="0"/>
        <v>3300.4</v>
      </c>
      <c r="M6">
        <f>$L6/600</f>
        <v>5.5006666666666666</v>
      </c>
    </row>
    <row r="7" spans="1:13" x14ac:dyDescent="0.3">
      <c r="A7">
        <v>700</v>
      </c>
      <c r="B7">
        <v>3773</v>
      </c>
      <c r="C7">
        <v>3738</v>
      </c>
      <c r="D7">
        <v>3797</v>
      </c>
      <c r="E7">
        <v>3832</v>
      </c>
      <c r="F7">
        <v>3791</v>
      </c>
      <c r="G7">
        <v>3890</v>
      </c>
      <c r="H7">
        <v>3929</v>
      </c>
      <c r="I7">
        <v>3864</v>
      </c>
      <c r="J7">
        <v>3825</v>
      </c>
      <c r="K7">
        <v>3844</v>
      </c>
      <c r="L7">
        <f t="shared" si="0"/>
        <v>3828.3</v>
      </c>
      <c r="M7">
        <f>$L7/700</f>
        <v>5.4690000000000003</v>
      </c>
    </row>
    <row r="8" spans="1:13" x14ac:dyDescent="0.3">
      <c r="A8">
        <v>800</v>
      </c>
      <c r="B8">
        <v>4411</v>
      </c>
      <c r="C8">
        <v>4363</v>
      </c>
      <c r="D8">
        <v>4453</v>
      </c>
      <c r="E8">
        <v>4483</v>
      </c>
      <c r="F8">
        <v>4453</v>
      </c>
      <c r="G8">
        <v>4540</v>
      </c>
      <c r="H8">
        <v>4583</v>
      </c>
      <c r="I8">
        <v>4500</v>
      </c>
      <c r="J8">
        <v>4495</v>
      </c>
      <c r="K8">
        <v>4501</v>
      </c>
      <c r="L8">
        <f t="shared" si="0"/>
        <v>4478.2</v>
      </c>
      <c r="M8">
        <f>$L8/800</f>
        <v>5.5977499999999996</v>
      </c>
    </row>
    <row r="9" spans="1:13" x14ac:dyDescent="0.3">
      <c r="A9">
        <v>900</v>
      </c>
      <c r="B9">
        <v>4979</v>
      </c>
      <c r="C9">
        <v>4896</v>
      </c>
      <c r="D9">
        <v>5099</v>
      </c>
      <c r="E9">
        <v>5089</v>
      </c>
      <c r="F9">
        <v>5066</v>
      </c>
      <c r="G9">
        <v>5109</v>
      </c>
      <c r="H9">
        <v>5127</v>
      </c>
      <c r="I9">
        <v>5104</v>
      </c>
      <c r="J9">
        <v>5040</v>
      </c>
      <c r="K9">
        <v>5115</v>
      </c>
      <c r="L9">
        <f t="shared" si="0"/>
        <v>5062.3999999999996</v>
      </c>
      <c r="M9">
        <f>$L9/900</f>
        <v>5.6248888888888882</v>
      </c>
    </row>
    <row r="10" spans="1:13" x14ac:dyDescent="0.3">
      <c r="A10">
        <v>1000</v>
      </c>
      <c r="B10">
        <v>5452</v>
      </c>
      <c r="C10">
        <v>5357</v>
      </c>
      <c r="D10">
        <v>5569</v>
      </c>
      <c r="E10">
        <v>5588</v>
      </c>
      <c r="F10">
        <v>5575</v>
      </c>
      <c r="G10">
        <v>5597</v>
      </c>
      <c r="H10">
        <v>5723</v>
      </c>
      <c r="I10">
        <v>5579</v>
      </c>
      <c r="J10">
        <v>5537</v>
      </c>
      <c r="K10">
        <v>5606</v>
      </c>
      <c r="L10">
        <f t="shared" si="0"/>
        <v>5558.3</v>
      </c>
      <c r="M10">
        <f>$L10/1000</f>
        <v>5.5583</v>
      </c>
    </row>
    <row r="19" spans="1:9" x14ac:dyDescent="0.3">
      <c r="A19" t="s">
        <v>4</v>
      </c>
    </row>
    <row r="20" spans="1:9" x14ac:dyDescent="0.3">
      <c r="A20">
        <v>1</v>
      </c>
      <c r="B20">
        <v>10</v>
      </c>
      <c r="C20">
        <v>100</v>
      </c>
      <c r="D20">
        <v>1000</v>
      </c>
      <c r="E20">
        <v>2000</v>
      </c>
      <c r="F20">
        <v>3000</v>
      </c>
      <c r="G20">
        <v>4000</v>
      </c>
      <c r="H20">
        <v>5000</v>
      </c>
      <c r="I20">
        <v>10000</v>
      </c>
    </row>
    <row r="21" spans="1:9" x14ac:dyDescent="0.3">
      <c r="A21">
        <v>5542</v>
      </c>
      <c r="B21">
        <v>5762</v>
      </c>
      <c r="C21">
        <v>5763</v>
      </c>
      <c r="D21">
        <v>5719</v>
      </c>
      <c r="E21">
        <v>5798</v>
      </c>
      <c r="F21">
        <v>5789</v>
      </c>
      <c r="G21">
        <v>5969</v>
      </c>
      <c r="H21">
        <v>5918</v>
      </c>
      <c r="I21">
        <v>6325</v>
      </c>
    </row>
    <row r="22" spans="1:9" x14ac:dyDescent="0.3">
      <c r="A22">
        <v>5587</v>
      </c>
      <c r="B22">
        <v>5575</v>
      </c>
      <c r="C22">
        <v>5739</v>
      </c>
      <c r="D22">
        <v>5607</v>
      </c>
      <c r="E22">
        <v>5871</v>
      </c>
      <c r="F22">
        <v>5812</v>
      </c>
      <c r="G22">
        <v>5971</v>
      </c>
      <c r="H22">
        <v>5912</v>
      </c>
      <c r="I22">
        <v>6212</v>
      </c>
    </row>
    <row r="23" spans="1:9" x14ac:dyDescent="0.3">
      <c r="A23">
        <v>5636</v>
      </c>
      <c r="B23">
        <v>5500</v>
      </c>
      <c r="C23">
        <v>5548</v>
      </c>
      <c r="D23">
        <v>5679</v>
      </c>
      <c r="E23">
        <v>5816</v>
      </c>
      <c r="F23">
        <v>5960</v>
      </c>
      <c r="G23">
        <v>5797</v>
      </c>
      <c r="H23">
        <v>6088</v>
      </c>
      <c r="I23">
        <v>6312</v>
      </c>
    </row>
    <row r="24" spans="1:9" x14ac:dyDescent="0.3">
      <c r="A24">
        <v>5506</v>
      </c>
      <c r="B24">
        <v>5507</v>
      </c>
      <c r="C24">
        <v>5575</v>
      </c>
      <c r="D24">
        <v>5632</v>
      </c>
      <c r="E24">
        <v>5821</v>
      </c>
      <c r="F24">
        <v>5946</v>
      </c>
      <c r="G24">
        <v>5829</v>
      </c>
      <c r="H24">
        <v>5917</v>
      </c>
      <c r="I24">
        <v>6281</v>
      </c>
    </row>
    <row r="25" spans="1:9" x14ac:dyDescent="0.3">
      <c r="A25">
        <v>5653</v>
      </c>
      <c r="B25">
        <v>5555</v>
      </c>
      <c r="C25">
        <v>5602</v>
      </c>
      <c r="D25">
        <v>5579</v>
      </c>
      <c r="E25">
        <v>5874</v>
      </c>
      <c r="F25">
        <v>5796</v>
      </c>
      <c r="G25">
        <v>5920</v>
      </c>
      <c r="H25">
        <v>5993</v>
      </c>
      <c r="I25">
        <v>6363</v>
      </c>
    </row>
    <row r="26" spans="1:9" x14ac:dyDescent="0.3">
      <c r="A26">
        <f>SUM($A21:$A25)/5</f>
        <v>5584.8</v>
      </c>
      <c r="B26">
        <f>SUM($B21:$B25)/5</f>
        <v>5579.8</v>
      </c>
      <c r="C26">
        <f>SUM($C21:$C25)/5</f>
        <v>5645.4</v>
      </c>
      <c r="D26">
        <f>SUM($D21:$D25)/5</f>
        <v>5643.2</v>
      </c>
      <c r="E26">
        <f>SUM($E21:$E25)/5</f>
        <v>5836</v>
      </c>
      <c r="F26">
        <f>SUM($F21:$F25)/5</f>
        <v>5860.6</v>
      </c>
      <c r="G26">
        <f>SUM($G21:$G25)/5</f>
        <v>5897.2</v>
      </c>
      <c r="H26">
        <f>SUM($H21:$H25)/5</f>
        <v>5965.6</v>
      </c>
      <c r="I26">
        <f>SUM($I21:$I25)/5</f>
        <v>6298.6</v>
      </c>
    </row>
    <row r="27" spans="1:9" x14ac:dyDescent="0.3">
      <c r="A27" s="2">
        <f>$A20*1000/$A26</f>
        <v>0.17905744162727402</v>
      </c>
      <c r="B27" s="2">
        <f>$B20*1000/$B26</f>
        <v>1.7921789311444853</v>
      </c>
      <c r="C27" s="2">
        <f>$C20*1000/$C26</f>
        <v>17.713536684734475</v>
      </c>
      <c r="D27" s="2">
        <f>$D20*1000/$D26</f>
        <v>177.20442302239866</v>
      </c>
      <c r="E27" s="2">
        <f>$E20*1000/$E26</f>
        <v>342.70047978067169</v>
      </c>
      <c r="F27" s="2">
        <f>$F20*1000/$F26</f>
        <v>511.89298024093091</v>
      </c>
      <c r="G27" s="2">
        <f>$G20*1000/$G26</f>
        <v>678.28800108526082</v>
      </c>
      <c r="H27" s="2">
        <f>$H20*1000/$H26</f>
        <v>838.13866166018499</v>
      </c>
      <c r="I27" s="2">
        <f>$I20*1000/$I26</f>
        <v>1587.6543993903406</v>
      </c>
    </row>
    <row r="42" spans="1:7" x14ac:dyDescent="0.3">
      <c r="A42" t="s">
        <v>1</v>
      </c>
    </row>
    <row r="43" spans="1:7" x14ac:dyDescent="0.3">
      <c r="A43">
        <v>1</v>
      </c>
      <c r="B43">
        <v>2</v>
      </c>
      <c r="C43">
        <v>3</v>
      </c>
      <c r="D43">
        <v>4</v>
      </c>
      <c r="E43">
        <v>5</v>
      </c>
      <c r="F43">
        <v>10</v>
      </c>
      <c r="G43">
        <v>20</v>
      </c>
    </row>
    <row r="44" spans="1:7" x14ac:dyDescent="0.3">
      <c r="A44">
        <v>879</v>
      </c>
      <c r="B44">
        <v>991</v>
      </c>
      <c r="C44">
        <v>1106</v>
      </c>
      <c r="D44">
        <v>1218</v>
      </c>
      <c r="E44">
        <v>1364</v>
      </c>
      <c r="F44">
        <v>2113</v>
      </c>
      <c r="G44">
        <v>5081</v>
      </c>
    </row>
    <row r="45" spans="1:7" x14ac:dyDescent="0.3">
      <c r="A45">
        <v>895</v>
      </c>
      <c r="B45">
        <v>1020</v>
      </c>
      <c r="C45">
        <v>1097</v>
      </c>
      <c r="D45">
        <v>1238</v>
      </c>
      <c r="E45">
        <v>1332</v>
      </c>
      <c r="F45">
        <v>2081</v>
      </c>
      <c r="G45">
        <v>5439</v>
      </c>
    </row>
    <row r="46" spans="1:7" x14ac:dyDescent="0.3">
      <c r="A46">
        <v>880</v>
      </c>
      <c r="B46">
        <v>962</v>
      </c>
      <c r="C46">
        <v>1084</v>
      </c>
      <c r="D46">
        <v>1284</v>
      </c>
      <c r="E46">
        <v>1370</v>
      </c>
      <c r="F46">
        <v>2164</v>
      </c>
      <c r="G46">
        <v>4790</v>
      </c>
    </row>
    <row r="47" spans="1:7" x14ac:dyDescent="0.3">
      <c r="A47">
        <v>876</v>
      </c>
      <c r="B47">
        <v>978</v>
      </c>
      <c r="C47">
        <v>1118</v>
      </c>
      <c r="D47">
        <v>1247</v>
      </c>
      <c r="E47">
        <v>1367</v>
      </c>
      <c r="F47">
        <v>2032</v>
      </c>
      <c r="G47">
        <v>5312</v>
      </c>
    </row>
    <row r="48" spans="1:7" x14ac:dyDescent="0.3">
      <c r="A48">
        <v>882</v>
      </c>
      <c r="B48">
        <v>985</v>
      </c>
      <c r="C48">
        <v>1109</v>
      </c>
      <c r="D48">
        <v>1219</v>
      </c>
      <c r="E48">
        <v>1362</v>
      </c>
      <c r="F48">
        <v>2091</v>
      </c>
      <c r="G48">
        <v>4890</v>
      </c>
    </row>
    <row r="49" spans="1:14" x14ac:dyDescent="0.3">
      <c r="A49" s="1">
        <f>AVERAGE(A44:A48)</f>
        <v>882.4</v>
      </c>
      <c r="B49" s="1">
        <f t="shared" ref="B49:G49" si="1">AVERAGE(B44:B48)</f>
        <v>987.2</v>
      </c>
      <c r="C49" s="1">
        <f t="shared" si="1"/>
        <v>1102.8</v>
      </c>
      <c r="D49" s="1">
        <f t="shared" si="1"/>
        <v>1241.2</v>
      </c>
      <c r="E49" s="1">
        <f t="shared" si="1"/>
        <v>1359</v>
      </c>
      <c r="F49" s="1">
        <f t="shared" si="1"/>
        <v>2096.1999999999998</v>
      </c>
      <c r="G49" s="1">
        <f t="shared" si="1"/>
        <v>5102.3999999999996</v>
      </c>
    </row>
    <row r="61" spans="1:14" x14ac:dyDescent="0.3">
      <c r="A61" t="s">
        <v>3</v>
      </c>
    </row>
    <row r="62" spans="1:14" x14ac:dyDescent="0.3">
      <c r="A62">
        <v>100</v>
      </c>
      <c r="B62">
        <v>835</v>
      </c>
      <c r="C62">
        <v>848</v>
      </c>
      <c r="D62">
        <v>845</v>
      </c>
      <c r="E62">
        <v>817</v>
      </c>
      <c r="F62">
        <v>827</v>
      </c>
      <c r="G62">
        <v>833</v>
      </c>
      <c r="H62">
        <v>887</v>
      </c>
      <c r="I62">
        <v>825</v>
      </c>
      <c r="J62">
        <v>834</v>
      </c>
      <c r="K62">
        <v>831</v>
      </c>
      <c r="L62">
        <f>SUM(B62:K62)/10</f>
        <v>838.2</v>
      </c>
      <c r="M62" s="2">
        <f>$L62/$A62</f>
        <v>8.3819999999999997</v>
      </c>
      <c r="N62">
        <v>5.5</v>
      </c>
    </row>
    <row r="63" spans="1:14" x14ac:dyDescent="0.3">
      <c r="A63">
        <v>200</v>
      </c>
      <c r="B63">
        <v>1356</v>
      </c>
      <c r="C63">
        <v>1347</v>
      </c>
      <c r="D63">
        <v>1350</v>
      </c>
      <c r="E63">
        <v>1320</v>
      </c>
      <c r="F63">
        <v>1332</v>
      </c>
      <c r="G63">
        <v>1347</v>
      </c>
      <c r="H63">
        <v>1399</v>
      </c>
      <c r="I63">
        <v>1328</v>
      </c>
      <c r="J63">
        <v>1329</v>
      </c>
      <c r="K63">
        <v>1351</v>
      </c>
      <c r="L63">
        <f t="shared" ref="L63:L71" si="2">SUM(B63:K63)/10</f>
        <v>1345.9</v>
      </c>
      <c r="M63" s="2">
        <f>$L63/$A63</f>
        <v>6.7295000000000007</v>
      </c>
      <c r="N63">
        <v>5.5</v>
      </c>
    </row>
    <row r="64" spans="1:14" x14ac:dyDescent="0.3">
      <c r="A64">
        <v>300</v>
      </c>
      <c r="B64">
        <v>1913</v>
      </c>
      <c r="C64">
        <v>1886</v>
      </c>
      <c r="D64">
        <v>1873</v>
      </c>
      <c r="E64">
        <v>1875</v>
      </c>
      <c r="F64">
        <v>1901</v>
      </c>
      <c r="G64">
        <v>1875</v>
      </c>
      <c r="H64">
        <v>1967</v>
      </c>
      <c r="I64">
        <v>1874</v>
      </c>
      <c r="J64">
        <v>1856</v>
      </c>
      <c r="K64">
        <v>1881</v>
      </c>
      <c r="L64">
        <f t="shared" si="2"/>
        <v>1890.1</v>
      </c>
      <c r="M64" s="2">
        <f>$L64/$A64</f>
        <v>6.3003333333333327</v>
      </c>
      <c r="N64">
        <v>5.5</v>
      </c>
    </row>
    <row r="65" spans="1:14" x14ac:dyDescent="0.3">
      <c r="A65">
        <v>400</v>
      </c>
      <c r="B65">
        <v>2406</v>
      </c>
      <c r="C65">
        <v>2375</v>
      </c>
      <c r="D65">
        <v>2370</v>
      </c>
      <c r="E65">
        <v>2368</v>
      </c>
      <c r="F65">
        <v>2386</v>
      </c>
      <c r="G65">
        <v>2371</v>
      </c>
      <c r="H65">
        <v>2467</v>
      </c>
      <c r="I65">
        <v>2361</v>
      </c>
      <c r="J65">
        <v>2334</v>
      </c>
      <c r="K65">
        <v>2390</v>
      </c>
      <c r="L65">
        <f t="shared" si="2"/>
        <v>2382.8000000000002</v>
      </c>
      <c r="M65" s="2">
        <f>$L65/$A65</f>
        <v>5.9570000000000007</v>
      </c>
      <c r="N65">
        <v>5.5</v>
      </c>
    </row>
    <row r="66" spans="1:14" x14ac:dyDescent="0.3">
      <c r="A66">
        <v>500</v>
      </c>
      <c r="B66">
        <v>2886</v>
      </c>
      <c r="C66">
        <v>2857</v>
      </c>
      <c r="D66">
        <v>2846</v>
      </c>
      <c r="E66">
        <v>2851</v>
      </c>
      <c r="F66">
        <v>2868</v>
      </c>
      <c r="G66">
        <v>2853</v>
      </c>
      <c r="H66">
        <v>2968</v>
      </c>
      <c r="I66">
        <v>2859</v>
      </c>
      <c r="J66">
        <v>2800</v>
      </c>
      <c r="K66">
        <v>2911</v>
      </c>
      <c r="L66">
        <f t="shared" si="2"/>
        <v>2869.9</v>
      </c>
      <c r="M66" s="2">
        <f>$L66/$A66</f>
        <v>5.7397999999999998</v>
      </c>
      <c r="N66">
        <v>5.5</v>
      </c>
    </row>
    <row r="67" spans="1:14" x14ac:dyDescent="0.3">
      <c r="A67">
        <v>600</v>
      </c>
      <c r="B67">
        <v>3405</v>
      </c>
      <c r="C67">
        <v>3371</v>
      </c>
      <c r="D67">
        <v>3352</v>
      </c>
      <c r="E67">
        <v>3346</v>
      </c>
      <c r="F67">
        <v>3375</v>
      </c>
      <c r="G67">
        <v>3354</v>
      </c>
      <c r="H67">
        <v>3469</v>
      </c>
      <c r="I67">
        <v>3346</v>
      </c>
      <c r="J67">
        <v>3319</v>
      </c>
      <c r="K67">
        <v>3418</v>
      </c>
      <c r="L67">
        <f t="shared" si="2"/>
        <v>3375.5</v>
      </c>
      <c r="M67" s="2">
        <f>$L67/$A67</f>
        <v>5.6258333333333335</v>
      </c>
      <c r="N67">
        <v>5.5</v>
      </c>
    </row>
    <row r="68" spans="1:14" x14ac:dyDescent="0.3">
      <c r="A68">
        <v>700</v>
      </c>
      <c r="B68">
        <v>3873</v>
      </c>
      <c r="C68">
        <v>3843</v>
      </c>
      <c r="D68">
        <v>3827</v>
      </c>
      <c r="E68">
        <v>3814</v>
      </c>
      <c r="F68">
        <v>3840</v>
      </c>
      <c r="G68">
        <v>3830</v>
      </c>
      <c r="H68">
        <v>3952</v>
      </c>
      <c r="I68">
        <v>3820</v>
      </c>
      <c r="J68">
        <v>3780</v>
      </c>
      <c r="K68">
        <v>3905</v>
      </c>
      <c r="L68">
        <f t="shared" si="2"/>
        <v>3848.4</v>
      </c>
      <c r="M68" s="2">
        <f>$L68/$A68</f>
        <v>5.4977142857142862</v>
      </c>
      <c r="N68">
        <v>5.5</v>
      </c>
    </row>
    <row r="69" spans="1:14" x14ac:dyDescent="0.3">
      <c r="A69">
        <v>800</v>
      </c>
      <c r="B69">
        <v>4570</v>
      </c>
      <c r="C69">
        <v>4525</v>
      </c>
      <c r="D69">
        <v>4520</v>
      </c>
      <c r="E69">
        <v>4486</v>
      </c>
      <c r="F69">
        <v>4497</v>
      </c>
      <c r="G69">
        <v>4573</v>
      </c>
      <c r="H69">
        <v>4664</v>
      </c>
      <c r="I69">
        <v>4501</v>
      </c>
      <c r="J69">
        <v>4454</v>
      </c>
      <c r="K69">
        <v>4567</v>
      </c>
      <c r="L69">
        <f t="shared" si="2"/>
        <v>4535.7</v>
      </c>
      <c r="M69" s="2">
        <f>$L69/$A69</f>
        <v>5.6696249999999999</v>
      </c>
      <c r="N69">
        <v>5.5</v>
      </c>
    </row>
    <row r="70" spans="1:14" x14ac:dyDescent="0.3">
      <c r="A70">
        <v>900</v>
      </c>
      <c r="B70">
        <v>5041</v>
      </c>
      <c r="C70">
        <v>4992</v>
      </c>
      <c r="D70">
        <v>4990</v>
      </c>
      <c r="E70">
        <v>4953</v>
      </c>
      <c r="F70">
        <v>4957</v>
      </c>
      <c r="G70">
        <v>5041</v>
      </c>
      <c r="H70">
        <v>5142</v>
      </c>
      <c r="I70">
        <v>4967</v>
      </c>
      <c r="J70">
        <v>4919</v>
      </c>
      <c r="K70">
        <v>5033</v>
      </c>
      <c r="L70">
        <f t="shared" si="2"/>
        <v>5003.5</v>
      </c>
      <c r="M70" s="2">
        <f>$L70/$A70</f>
        <v>5.5594444444444449</v>
      </c>
      <c r="N70">
        <v>5.5</v>
      </c>
    </row>
    <row r="71" spans="1:14" x14ac:dyDescent="0.3">
      <c r="A71">
        <v>1000</v>
      </c>
      <c r="B71">
        <v>5604</v>
      </c>
      <c r="C71">
        <v>5560</v>
      </c>
      <c r="D71">
        <v>5543</v>
      </c>
      <c r="E71">
        <v>5535</v>
      </c>
      <c r="F71">
        <v>5517</v>
      </c>
      <c r="G71">
        <v>5780</v>
      </c>
      <c r="H71">
        <v>5713</v>
      </c>
      <c r="I71">
        <v>5554</v>
      </c>
      <c r="J71">
        <v>5514</v>
      </c>
      <c r="K71">
        <v>5573</v>
      </c>
      <c r="L71">
        <f t="shared" si="2"/>
        <v>5589.3</v>
      </c>
      <c r="M71" s="2">
        <f>$L71/$A71</f>
        <v>5.5893000000000006</v>
      </c>
      <c r="N71">
        <v>5.5</v>
      </c>
    </row>
    <row r="78" spans="1:14" x14ac:dyDescent="0.3">
      <c r="A78" t="s">
        <v>2</v>
      </c>
    </row>
    <row r="79" spans="1:14" x14ac:dyDescent="0.3">
      <c r="A79">
        <v>10</v>
      </c>
      <c r="B79">
        <v>100</v>
      </c>
      <c r="C79">
        <v>1000</v>
      </c>
      <c r="D79">
        <v>2000</v>
      </c>
      <c r="E79">
        <v>3000</v>
      </c>
      <c r="F79">
        <v>4000</v>
      </c>
      <c r="G79">
        <v>5000</v>
      </c>
      <c r="H79">
        <v>10000</v>
      </c>
    </row>
    <row r="80" spans="1:14" x14ac:dyDescent="0.3">
      <c r="A80">
        <v>5452</v>
      </c>
      <c r="B80">
        <v>5535</v>
      </c>
      <c r="C80">
        <v>5569</v>
      </c>
      <c r="D80">
        <v>5660</v>
      </c>
      <c r="E80">
        <v>5694</v>
      </c>
      <c r="F80">
        <v>5759</v>
      </c>
      <c r="G80">
        <v>5717</v>
      </c>
      <c r="H80">
        <v>6012</v>
      </c>
    </row>
    <row r="81" spans="1:8" x14ac:dyDescent="0.3">
      <c r="A81">
        <v>5640</v>
      </c>
      <c r="B81">
        <v>5513</v>
      </c>
      <c r="C81">
        <v>5647</v>
      </c>
      <c r="D81">
        <v>5766</v>
      </c>
      <c r="E81">
        <v>5683</v>
      </c>
      <c r="F81">
        <v>5655</v>
      </c>
      <c r="G81">
        <v>5690</v>
      </c>
      <c r="H81">
        <v>6003</v>
      </c>
    </row>
    <row r="82" spans="1:8" x14ac:dyDescent="0.3">
      <c r="A82">
        <v>5498</v>
      </c>
      <c r="B82">
        <v>5510</v>
      </c>
      <c r="C82">
        <v>5590</v>
      </c>
      <c r="D82">
        <v>5650</v>
      </c>
      <c r="E82">
        <v>5704</v>
      </c>
      <c r="F82">
        <v>5631</v>
      </c>
      <c r="G82">
        <v>5800</v>
      </c>
      <c r="H82">
        <v>6053</v>
      </c>
    </row>
    <row r="83" spans="1:8" x14ac:dyDescent="0.3">
      <c r="A83">
        <v>5545</v>
      </c>
      <c r="B83">
        <v>5582</v>
      </c>
      <c r="C83">
        <v>5560</v>
      </c>
      <c r="D83">
        <v>5657</v>
      </c>
      <c r="E83">
        <v>5583</v>
      </c>
      <c r="F83">
        <v>5746</v>
      </c>
      <c r="G83">
        <v>5724</v>
      </c>
      <c r="H83">
        <v>5980</v>
      </c>
    </row>
    <row r="84" spans="1:8" x14ac:dyDescent="0.3">
      <c r="A84">
        <v>5514</v>
      </c>
      <c r="B84">
        <v>5556</v>
      </c>
      <c r="C84">
        <v>5549</v>
      </c>
      <c r="D84">
        <v>5672</v>
      </c>
      <c r="E84">
        <v>5658</v>
      </c>
      <c r="F84">
        <v>5767</v>
      </c>
      <c r="G84">
        <v>5754</v>
      </c>
      <c r="H84">
        <v>5964</v>
      </c>
    </row>
    <row r="85" spans="1:8" x14ac:dyDescent="0.3">
      <c r="A85" s="1">
        <f>AVERAGE(A80:A84)</f>
        <v>5529.8</v>
      </c>
      <c r="B85" s="1">
        <f>AVERAGE(B80:B84)</f>
        <v>5539.2</v>
      </c>
      <c r="C85" s="1">
        <f>AVERAGE(C80:C84)</f>
        <v>5583</v>
      </c>
      <c r="D85" s="1">
        <f t="shared" ref="D85:H85" si="3">AVERAGE(D80:D84)</f>
        <v>5681</v>
      </c>
      <c r="E85" s="1">
        <f t="shared" si="3"/>
        <v>5664.4</v>
      </c>
      <c r="F85" s="1">
        <f t="shared" si="3"/>
        <v>5711.6</v>
      </c>
      <c r="G85" s="1">
        <f t="shared" si="3"/>
        <v>5737</v>
      </c>
      <c r="H85" s="1">
        <f t="shared" si="3"/>
        <v>6002.4</v>
      </c>
    </row>
    <row r="86" spans="1:8" x14ac:dyDescent="0.3">
      <c r="A86" s="2">
        <f>1000*$A79/$A85</f>
        <v>1.8083836666787225</v>
      </c>
      <c r="B86" s="2">
        <f>1000*$B79/$B85</f>
        <v>18.05314846909301</v>
      </c>
      <c r="C86" s="2">
        <f>1000*$C79/$C85</f>
        <v>179.11517105498837</v>
      </c>
      <c r="D86" s="2">
        <f>1000*$D79/$D85</f>
        <v>352.05069530012321</v>
      </c>
      <c r="E86" s="2">
        <f>1000*$E79/$E85</f>
        <v>529.62361415154305</v>
      </c>
      <c r="F86" s="2">
        <f>1000*$F79/$F85</f>
        <v>700.32915470271018</v>
      </c>
      <c r="G86" s="2">
        <f>1000*$G79/$G85</f>
        <v>871.53564580791351</v>
      </c>
      <c r="H86" s="2">
        <f>1000*$H79/$H85</f>
        <v>1666.0002665600427</v>
      </c>
    </row>
    <row r="91" spans="1:8" x14ac:dyDescent="0.3">
      <c r="A91" t="s">
        <v>1</v>
      </c>
    </row>
    <row r="92" spans="1:8" x14ac:dyDescent="0.3">
      <c r="A92">
        <v>1</v>
      </c>
      <c r="B92">
        <v>2</v>
      </c>
      <c r="C92">
        <v>3</v>
      </c>
      <c r="D92">
        <v>4</v>
      </c>
      <c r="E92">
        <v>5</v>
      </c>
      <c r="F92">
        <v>10</v>
      </c>
      <c r="G92">
        <v>20</v>
      </c>
    </row>
    <row r="93" spans="1:8" x14ac:dyDescent="0.3">
      <c r="A93">
        <v>835</v>
      </c>
      <c r="B93">
        <v>876</v>
      </c>
      <c r="C93">
        <v>981</v>
      </c>
      <c r="D93">
        <v>1015</v>
      </c>
      <c r="E93">
        <v>1160</v>
      </c>
      <c r="F93">
        <v>1935</v>
      </c>
      <c r="G93">
        <v>3098</v>
      </c>
    </row>
    <row r="94" spans="1:8" x14ac:dyDescent="0.3">
      <c r="A94">
        <v>848</v>
      </c>
      <c r="B94">
        <v>876</v>
      </c>
      <c r="C94">
        <v>944</v>
      </c>
      <c r="D94">
        <v>1027</v>
      </c>
      <c r="E94">
        <v>1142</v>
      </c>
      <c r="F94">
        <v>1848</v>
      </c>
      <c r="G94">
        <v>3346</v>
      </c>
    </row>
    <row r="95" spans="1:8" x14ac:dyDescent="0.3">
      <c r="A95">
        <v>845</v>
      </c>
      <c r="B95">
        <v>861</v>
      </c>
      <c r="C95">
        <v>971</v>
      </c>
      <c r="D95">
        <v>1044</v>
      </c>
      <c r="E95">
        <v>1140</v>
      </c>
      <c r="F95">
        <v>1615</v>
      </c>
      <c r="G95">
        <v>3215</v>
      </c>
    </row>
    <row r="96" spans="1:8" x14ac:dyDescent="0.3">
      <c r="A96">
        <v>817</v>
      </c>
      <c r="B96">
        <v>865</v>
      </c>
      <c r="C96">
        <v>917</v>
      </c>
      <c r="D96">
        <v>1007</v>
      </c>
      <c r="E96">
        <v>1139</v>
      </c>
      <c r="F96">
        <v>1866</v>
      </c>
      <c r="G96">
        <v>3247</v>
      </c>
    </row>
    <row r="97" spans="1:7" x14ac:dyDescent="0.3">
      <c r="A97">
        <v>827</v>
      </c>
      <c r="B97">
        <v>891</v>
      </c>
      <c r="C97">
        <v>949</v>
      </c>
      <c r="D97">
        <v>1001</v>
      </c>
      <c r="E97">
        <v>1072</v>
      </c>
      <c r="F97">
        <v>1709</v>
      </c>
      <c r="G97">
        <v>3241</v>
      </c>
    </row>
    <row r="98" spans="1:7" x14ac:dyDescent="0.3">
      <c r="A98" s="1">
        <f>AVERAGE(A93:A97)</f>
        <v>834.4</v>
      </c>
      <c r="B98" s="1">
        <f>AVERAGE(B93:B97)</f>
        <v>873.8</v>
      </c>
      <c r="C98" s="1">
        <f>AVERAGE(C93:C97)</f>
        <v>952.4</v>
      </c>
      <c r="D98" s="1">
        <f>AVERAGE(D93:D97)</f>
        <v>1018.8</v>
      </c>
      <c r="E98" s="1">
        <f>AVERAGE(E93:E97)</f>
        <v>1130.5999999999999</v>
      </c>
      <c r="F98" s="1">
        <f>AVERAGE(F93:F97)</f>
        <v>1794.6</v>
      </c>
      <c r="G98" s="1">
        <f>AVERAGE(G93:G97)</f>
        <v>3229.4</v>
      </c>
    </row>
    <row r="106" spans="1:7" x14ac:dyDescent="0.3">
      <c r="A106" t="s">
        <v>0</v>
      </c>
    </row>
    <row r="107" spans="1:7" x14ac:dyDescent="0.3">
      <c r="A107">
        <v>1</v>
      </c>
      <c r="B107">
        <v>2</v>
      </c>
      <c r="C107">
        <v>3</v>
      </c>
      <c r="D107">
        <v>4</v>
      </c>
      <c r="E107">
        <v>5</v>
      </c>
      <c r="F107">
        <v>10</v>
      </c>
      <c r="G107">
        <v>20</v>
      </c>
    </row>
    <row r="108" spans="1:7" x14ac:dyDescent="0.3">
      <c r="A108">
        <v>835</v>
      </c>
      <c r="B108">
        <v>1063</v>
      </c>
      <c r="C108">
        <v>1260</v>
      </c>
      <c r="D108">
        <v>1423</v>
      </c>
      <c r="E108">
        <v>1581</v>
      </c>
      <c r="F108">
        <v>2419</v>
      </c>
      <c r="G108">
        <v>3925</v>
      </c>
    </row>
    <row r="109" spans="1:7" x14ac:dyDescent="0.3">
      <c r="A109">
        <v>848</v>
      </c>
      <c r="B109">
        <v>1089</v>
      </c>
      <c r="C109">
        <v>1291</v>
      </c>
      <c r="D109">
        <v>1443</v>
      </c>
      <c r="E109">
        <v>1591</v>
      </c>
      <c r="F109">
        <v>2400</v>
      </c>
      <c r="G109">
        <v>3927</v>
      </c>
    </row>
    <row r="110" spans="1:7" x14ac:dyDescent="0.3">
      <c r="A110">
        <v>845</v>
      </c>
      <c r="B110">
        <v>1077</v>
      </c>
      <c r="C110">
        <v>1253</v>
      </c>
      <c r="D110">
        <v>1459</v>
      </c>
      <c r="E110">
        <v>1578</v>
      </c>
      <c r="F110">
        <v>2415</v>
      </c>
      <c r="G110">
        <v>3977</v>
      </c>
    </row>
    <row r="111" spans="1:7" x14ac:dyDescent="0.3">
      <c r="A111">
        <v>817</v>
      </c>
      <c r="B111">
        <v>1081</v>
      </c>
      <c r="C111">
        <v>1271</v>
      </c>
      <c r="D111">
        <v>1481</v>
      </c>
      <c r="E111">
        <v>1574</v>
      </c>
      <c r="F111">
        <v>2365</v>
      </c>
      <c r="G111">
        <v>3919</v>
      </c>
    </row>
    <row r="112" spans="1:7" x14ac:dyDescent="0.3">
      <c r="A112">
        <v>827</v>
      </c>
      <c r="B112">
        <v>1106</v>
      </c>
      <c r="C112">
        <v>1271</v>
      </c>
      <c r="D112">
        <v>1446</v>
      </c>
      <c r="E112">
        <v>1646</v>
      </c>
      <c r="F112">
        <v>2367</v>
      </c>
      <c r="G112">
        <v>3850</v>
      </c>
    </row>
    <row r="113" spans="1:7" x14ac:dyDescent="0.3">
      <c r="A113" s="1">
        <f>AVERAGE(A108:A112)</f>
        <v>834.4</v>
      </c>
      <c r="B113" s="1">
        <f>AVERAGE(B108:B112)</f>
        <v>1083.2</v>
      </c>
      <c r="C113" s="1">
        <f>AVERAGE(C108:C112)</f>
        <v>1269.2</v>
      </c>
      <c r="D113" s="1">
        <f>AVERAGE(D108:D112)</f>
        <v>1450.4</v>
      </c>
      <c r="E113" s="1">
        <f>AVERAGE(E108:E112)</f>
        <v>1594</v>
      </c>
      <c r="F113" s="1">
        <f>AVERAGE(F108:F112)</f>
        <v>2393.1999999999998</v>
      </c>
      <c r="G113" s="1">
        <f>AVERAGE(G108:G112)</f>
        <v>3919.6</v>
      </c>
    </row>
    <row r="114" spans="1:7" x14ac:dyDescent="0.3">
      <c r="A114" s="2">
        <f>$A107*1000/($A113/100)</f>
        <v>119.84659635666348</v>
      </c>
      <c r="B114" s="2">
        <f>$B107*1000/($B113/100)</f>
        <v>184.63810930576071</v>
      </c>
      <c r="C114" s="2">
        <f>$C107*1000/($C113/100)</f>
        <v>236.36936653009769</v>
      </c>
      <c r="D114" s="2">
        <f>$D107*1000/($D113/100)</f>
        <v>275.7859900717043</v>
      </c>
      <c r="E114" s="2">
        <f>$E107*1000/($E113/100)</f>
        <v>313.67628607277288</v>
      </c>
      <c r="F114" s="2">
        <f>$F107*1000/($F113/100)</f>
        <v>417.85057663379575</v>
      </c>
      <c r="G114" s="2">
        <f>$G107*1000/($G113/100)</f>
        <v>510.25614858659048</v>
      </c>
    </row>
    <row r="116" spans="1:7" x14ac:dyDescent="0.3">
      <c r="A116">
        <v>1</v>
      </c>
      <c r="B116">
        <v>2</v>
      </c>
      <c r="C116">
        <v>3</v>
      </c>
      <c r="D116">
        <v>4</v>
      </c>
      <c r="E116">
        <v>5</v>
      </c>
      <c r="F116">
        <v>10</v>
      </c>
    </row>
    <row r="117" spans="1:7" x14ac:dyDescent="0.3">
      <c r="A117">
        <v>879</v>
      </c>
      <c r="B117">
        <v>904</v>
      </c>
      <c r="C117">
        <v>932</v>
      </c>
      <c r="D117">
        <v>967</v>
      </c>
      <c r="E117">
        <v>944</v>
      </c>
      <c r="F117">
        <v>955</v>
      </c>
    </row>
    <row r="118" spans="1:7" x14ac:dyDescent="0.3">
      <c r="B118">
        <v>943</v>
      </c>
      <c r="C118">
        <v>930</v>
      </c>
      <c r="D118">
        <v>917</v>
      </c>
      <c r="E118">
        <v>940</v>
      </c>
      <c r="F118">
        <v>945</v>
      </c>
    </row>
    <row r="119" spans="1:7" x14ac:dyDescent="0.3">
      <c r="B119">
        <v>929</v>
      </c>
      <c r="C119">
        <v>912</v>
      </c>
      <c r="D119">
        <v>965</v>
      </c>
      <c r="E119">
        <v>948</v>
      </c>
      <c r="F119">
        <v>949</v>
      </c>
    </row>
    <row r="120" spans="1:7" x14ac:dyDescent="0.3">
      <c r="A120" s="2"/>
      <c r="B120" s="2">
        <v>891</v>
      </c>
      <c r="C120" s="2">
        <v>909</v>
      </c>
      <c r="D120" s="2">
        <v>911</v>
      </c>
      <c r="E120" s="2">
        <v>951</v>
      </c>
      <c r="F120" s="2">
        <v>952</v>
      </c>
    </row>
    <row r="121" spans="1:7" x14ac:dyDescent="0.3">
      <c r="A121">
        <v>879</v>
      </c>
      <c r="B121" s="1">
        <f>AVERAGE(B117:B120)</f>
        <v>916.75</v>
      </c>
      <c r="C121" s="1">
        <f>AVERAGE(C117:C120)</f>
        <v>920.75</v>
      </c>
      <c r="D121" s="1">
        <f>AVERAGE(D117:D120)</f>
        <v>940</v>
      </c>
      <c r="E121" s="1">
        <f>AVERAGE(E117:E120)</f>
        <v>945.75</v>
      </c>
      <c r="F121" s="1">
        <f>AVERAGE(F117:F120)</f>
        <v>950.25</v>
      </c>
    </row>
    <row r="122" spans="1:7" x14ac:dyDescent="0.3">
      <c r="A122" s="2">
        <f>$A116*1000*100/$A121</f>
        <v>113.76564277588169</v>
      </c>
      <c r="B122" s="2">
        <f>$B116*1000*100/$B121</f>
        <v>218.16198527406598</v>
      </c>
      <c r="C122" s="2">
        <f>$C116*1000*100/$C121</f>
        <v>325.82134129785499</v>
      </c>
      <c r="D122" s="2">
        <f>$D116*1000*100/$D121</f>
        <v>425.531914893617</v>
      </c>
      <c r="E122" s="2">
        <f>$E116*1000*100/$E121</f>
        <v>528.68094105207513</v>
      </c>
      <c r="F122" s="2">
        <f>$F116*1000*100/$F121</f>
        <v>1052.3546435148646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2014-09-04T23:01:46Z</dcterms:modified>
</cp:coreProperties>
</file>