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Updated Data" sheetId="1" r:id="rId1"/>
  </sheets>
  <calcPr calcId="152511"/>
</workbook>
</file>

<file path=xl/calcChain.xml><?xml version="1.0" encoding="utf-8"?>
<calcChain xmlns="http://schemas.openxmlformats.org/spreadsheetml/2006/main">
  <c r="B2" i="1" l="1"/>
  <c r="F994" i="1"/>
  <c r="B994" i="1"/>
  <c r="B992" i="1"/>
  <c r="F990" i="1"/>
  <c r="B990" i="1"/>
  <c r="B988" i="1"/>
  <c r="B986" i="1"/>
  <c r="F978" i="1"/>
  <c r="B978" i="1"/>
  <c r="F976" i="1"/>
  <c r="B976" i="1"/>
  <c r="B968" i="1"/>
  <c r="F962" i="1"/>
  <c r="B962" i="1"/>
  <c r="B960" i="1"/>
  <c r="F956" i="1"/>
  <c r="B956" i="1"/>
  <c r="F954" i="1"/>
  <c r="B954" i="1"/>
  <c r="F952" i="1"/>
  <c r="B952" i="1"/>
  <c r="F946" i="1"/>
  <c r="B946" i="1"/>
  <c r="B944" i="1"/>
  <c r="B942" i="1"/>
  <c r="F940" i="1"/>
  <c r="B940" i="1"/>
  <c r="F938" i="1"/>
  <c r="B938" i="1"/>
  <c r="B936" i="1"/>
  <c r="B934" i="1"/>
  <c r="F932" i="1"/>
  <c r="B932" i="1"/>
  <c r="B928" i="1"/>
  <c r="B926" i="1"/>
  <c r="B924" i="1"/>
  <c r="B922" i="1"/>
  <c r="B920" i="1"/>
  <c r="B918" i="1"/>
  <c r="B910" i="1"/>
  <c r="F908" i="1"/>
  <c r="B908" i="1"/>
  <c r="B902" i="1"/>
  <c r="B900" i="1"/>
  <c r="B898" i="1"/>
  <c r="B888" i="1"/>
  <c r="B882" i="1"/>
  <c r="B880" i="1"/>
  <c r="B878" i="1"/>
  <c r="B876" i="1"/>
  <c r="B872" i="1"/>
  <c r="B870" i="1"/>
  <c r="B868" i="1"/>
  <c r="F864" i="1"/>
  <c r="B864" i="1"/>
  <c r="B858" i="1"/>
  <c r="B852" i="1"/>
  <c r="F850" i="1"/>
  <c r="B850" i="1"/>
  <c r="F848" i="1"/>
  <c r="B848" i="1"/>
  <c r="B846" i="1"/>
  <c r="B842" i="1"/>
  <c r="F840" i="1"/>
  <c r="B840" i="1"/>
  <c r="B838" i="1"/>
  <c r="B836" i="1"/>
  <c r="F822" i="1"/>
  <c r="B822" i="1"/>
  <c r="F820" i="1"/>
  <c r="B820" i="1"/>
  <c r="B816" i="1"/>
  <c r="B814" i="1"/>
  <c r="F810" i="1"/>
  <c r="B810" i="1"/>
  <c r="F808" i="1"/>
  <c r="B808" i="1"/>
  <c r="F794" i="1"/>
  <c r="B794" i="1"/>
  <c r="F786" i="1"/>
  <c r="B786" i="1"/>
  <c r="F784" i="1"/>
  <c r="B784" i="1"/>
  <c r="F780" i="1"/>
  <c r="B780" i="1"/>
  <c r="F776" i="1"/>
  <c r="B776" i="1"/>
  <c r="B774" i="1"/>
  <c r="F772" i="1"/>
  <c r="B772" i="1"/>
  <c r="B764" i="1"/>
  <c r="F758" i="1"/>
  <c r="B758" i="1"/>
  <c r="B752" i="1"/>
  <c r="B750" i="1"/>
  <c r="B748" i="1"/>
  <c r="B740" i="1"/>
  <c r="B738" i="1"/>
  <c r="B736" i="1"/>
  <c r="B728" i="1"/>
  <c r="F726" i="1"/>
  <c r="B726" i="1"/>
  <c r="B724" i="1"/>
  <c r="B722" i="1"/>
  <c r="F720" i="1"/>
  <c r="B720" i="1"/>
  <c r="B716" i="1"/>
  <c r="B714" i="1"/>
  <c r="F710" i="1"/>
  <c r="B710" i="1"/>
  <c r="F708" i="1"/>
  <c r="B708" i="1"/>
  <c r="F702" i="1"/>
  <c r="B702" i="1"/>
  <c r="B700" i="1"/>
  <c r="F698" i="1"/>
  <c r="B698" i="1"/>
  <c r="F694" i="1"/>
  <c r="B694" i="1"/>
  <c r="B692" i="1"/>
  <c r="B688" i="1"/>
  <c r="B686" i="1"/>
  <c r="F684" i="1"/>
  <c r="B684" i="1"/>
  <c r="B682" i="1"/>
  <c r="B678" i="1"/>
  <c r="F670" i="1"/>
  <c r="B670" i="1"/>
  <c r="F668" i="1"/>
  <c r="B668" i="1"/>
  <c r="F666" i="1"/>
  <c r="B666" i="1"/>
  <c r="F664" i="1"/>
  <c r="B664" i="1"/>
  <c r="F662" i="1"/>
  <c r="B662" i="1"/>
  <c r="B660" i="1"/>
  <c r="B658" i="1"/>
  <c r="F656" i="1"/>
  <c r="B656" i="1"/>
  <c r="B652" i="1"/>
  <c r="F650" i="1"/>
  <c r="B650" i="1"/>
  <c r="F644" i="1"/>
  <c r="B644" i="1"/>
  <c r="B642" i="1"/>
  <c r="F640" i="1"/>
  <c r="B640" i="1"/>
  <c r="B636" i="1"/>
  <c r="B634" i="1"/>
  <c r="B632" i="1"/>
  <c r="B630" i="1"/>
  <c r="B628" i="1"/>
  <c r="F626" i="1"/>
  <c r="B626" i="1"/>
  <c r="B624" i="1"/>
  <c r="F622" i="1"/>
  <c r="B622" i="1"/>
  <c r="F620" i="1"/>
  <c r="B620" i="1"/>
  <c r="B618" i="1"/>
  <c r="F616" i="1"/>
  <c r="B616" i="1"/>
  <c r="B614" i="1"/>
  <c r="F612" i="1"/>
  <c r="B612" i="1"/>
  <c r="B610" i="1"/>
  <c r="F608" i="1"/>
  <c r="B608" i="1"/>
  <c r="B606" i="1"/>
  <c r="F604" i="1"/>
  <c r="B604" i="1"/>
  <c r="B602" i="1"/>
  <c r="B598" i="1"/>
  <c r="B596" i="1"/>
  <c r="F594" i="1"/>
  <c r="B594" i="1"/>
  <c r="B592" i="1"/>
  <c r="F590" i="1"/>
  <c r="B590" i="1"/>
  <c r="B588" i="1"/>
  <c r="B586" i="1"/>
  <c r="F582" i="1"/>
  <c r="B582" i="1"/>
  <c r="B580" i="1"/>
  <c r="B578" i="1"/>
  <c r="B574" i="1"/>
  <c r="F570" i="1"/>
  <c r="B570" i="1"/>
  <c r="B568" i="1"/>
  <c r="B566" i="1"/>
  <c r="F564" i="1"/>
  <c r="B564" i="1"/>
  <c r="F562" i="1"/>
  <c r="B562" i="1"/>
  <c r="F560" i="1"/>
  <c r="B560" i="1"/>
  <c r="B558" i="1"/>
  <c r="B556" i="1"/>
  <c r="F554" i="1"/>
  <c r="B554" i="1"/>
  <c r="B552" i="1"/>
  <c r="F550" i="1"/>
  <c r="B550" i="1"/>
  <c r="B548" i="1"/>
  <c r="F546" i="1"/>
  <c r="B546" i="1"/>
  <c r="B544" i="1"/>
  <c r="B542" i="1"/>
  <c r="B540" i="1"/>
  <c r="F538" i="1"/>
  <c r="B538" i="1"/>
  <c r="B536" i="1"/>
  <c r="B534" i="1"/>
  <c r="F532" i="1"/>
  <c r="B532" i="1"/>
  <c r="F530" i="1"/>
  <c r="B530" i="1"/>
  <c r="B528" i="1"/>
  <c r="B526" i="1"/>
  <c r="B524" i="1"/>
  <c r="B522" i="1"/>
  <c r="B520" i="1"/>
  <c r="F518" i="1"/>
  <c r="B518" i="1"/>
  <c r="B516" i="1"/>
  <c r="B512" i="1"/>
  <c r="F510" i="1"/>
  <c r="B510" i="1"/>
  <c r="B508" i="1"/>
  <c r="F506" i="1"/>
  <c r="B506" i="1"/>
  <c r="F504" i="1"/>
  <c r="B504" i="1"/>
  <c r="F498" i="1"/>
  <c r="B498" i="1"/>
  <c r="F494" i="1"/>
  <c r="B494" i="1"/>
  <c r="B492" i="1"/>
  <c r="B486" i="1"/>
  <c r="F482" i="1"/>
  <c r="B482" i="1"/>
  <c r="B478" i="1"/>
  <c r="F476" i="1"/>
  <c r="B476" i="1"/>
  <c r="F474" i="1"/>
  <c r="B474" i="1"/>
  <c r="F468" i="1"/>
  <c r="B468" i="1"/>
  <c r="F466" i="1"/>
  <c r="B466" i="1"/>
  <c r="F464" i="1"/>
  <c r="B464" i="1"/>
  <c r="B462" i="1"/>
  <c r="F460" i="1"/>
  <c r="B460" i="1"/>
  <c r="F458" i="1"/>
  <c r="B458" i="1"/>
  <c r="B456" i="1"/>
  <c r="B450" i="1"/>
  <c r="B448" i="1"/>
  <c r="F444" i="1"/>
  <c r="B444" i="1"/>
  <c r="F442" i="1"/>
  <c r="B442" i="1"/>
  <c r="F440" i="1"/>
  <c r="B440" i="1"/>
  <c r="B438" i="1"/>
  <c r="B436" i="1"/>
  <c r="B434" i="1"/>
  <c r="F432" i="1"/>
  <c r="B432" i="1"/>
  <c r="F428" i="1"/>
  <c r="B428" i="1"/>
  <c r="F426" i="1"/>
  <c r="B426" i="1"/>
  <c r="F418" i="1"/>
  <c r="B418" i="1"/>
  <c r="F416" i="1"/>
  <c r="B416" i="1"/>
  <c r="B414" i="1"/>
  <c r="F412" i="1"/>
  <c r="B412" i="1"/>
  <c r="F410" i="1"/>
  <c r="B410" i="1"/>
  <c r="F408" i="1"/>
  <c r="B408" i="1"/>
  <c r="B406" i="1"/>
  <c r="F404" i="1"/>
  <c r="B404" i="1"/>
  <c r="B402" i="1"/>
  <c r="B400" i="1"/>
  <c r="B398" i="1"/>
  <c r="B396" i="1"/>
  <c r="F394" i="1"/>
  <c r="B394" i="1"/>
  <c r="B392" i="1"/>
  <c r="F390" i="1"/>
  <c r="B390" i="1"/>
  <c r="B388" i="1"/>
  <c r="B386" i="1"/>
  <c r="B384" i="1"/>
  <c r="B382" i="1"/>
  <c r="B376" i="1"/>
  <c r="F374" i="1"/>
  <c r="B374" i="1"/>
  <c r="B372" i="1"/>
  <c r="B370" i="1"/>
  <c r="F368" i="1"/>
  <c r="B368" i="1"/>
  <c r="B366" i="1"/>
  <c r="F364" i="1"/>
  <c r="B364" i="1"/>
  <c r="B362" i="1"/>
  <c r="B360" i="1"/>
  <c r="B358" i="1"/>
  <c r="B356" i="1"/>
  <c r="B354" i="1"/>
  <c r="B352" i="1"/>
  <c r="B350" i="1"/>
  <c r="B348" i="1"/>
  <c r="B346" i="1"/>
  <c r="B344" i="1"/>
  <c r="F342" i="1"/>
  <c r="B342" i="1"/>
  <c r="F340" i="1"/>
  <c r="B340" i="1"/>
  <c r="B338" i="1"/>
  <c r="B336" i="1"/>
  <c r="B334" i="1"/>
  <c r="F332" i="1"/>
  <c r="B332" i="1"/>
  <c r="B330" i="1"/>
  <c r="B328" i="1"/>
  <c r="F326" i="1"/>
  <c r="B326" i="1"/>
  <c r="B324" i="1"/>
  <c r="B322" i="1"/>
  <c r="F320" i="1"/>
  <c r="B320" i="1"/>
  <c r="B318" i="1"/>
  <c r="F316" i="1"/>
  <c r="B316" i="1"/>
  <c r="B314" i="1"/>
  <c r="B308" i="1"/>
  <c r="B304" i="1"/>
  <c r="F296" i="1"/>
  <c r="B296" i="1"/>
  <c r="B290" i="1"/>
  <c r="B288" i="1"/>
  <c r="B286" i="1"/>
  <c r="B284" i="1"/>
  <c r="B282" i="1"/>
  <c r="B280" i="1"/>
  <c r="B278" i="1"/>
  <c r="B276" i="1"/>
  <c r="F274" i="1"/>
  <c r="B274" i="1"/>
  <c r="F272" i="1"/>
  <c r="B272" i="1"/>
  <c r="B270" i="1"/>
  <c r="B268" i="1"/>
  <c r="B266" i="1"/>
  <c r="B264" i="1"/>
  <c r="B262" i="1"/>
  <c r="F260" i="1"/>
  <c r="B260" i="1"/>
  <c r="B258" i="1"/>
  <c r="F256" i="1"/>
  <c r="B256" i="1"/>
  <c r="B254" i="1"/>
  <c r="B252" i="1"/>
  <c r="B250" i="1"/>
  <c r="F248" i="1"/>
  <c r="B248" i="1"/>
  <c r="B246" i="1"/>
  <c r="F244" i="1"/>
  <c r="B244" i="1"/>
  <c r="B240" i="1"/>
  <c r="F238" i="1"/>
  <c r="B238" i="1"/>
  <c r="B236" i="1"/>
  <c r="B234" i="1"/>
  <c r="B232" i="1"/>
  <c r="F230" i="1"/>
  <c r="B230" i="1"/>
  <c r="B228" i="1"/>
  <c r="B226" i="1"/>
  <c r="B224" i="1"/>
  <c r="F218" i="1"/>
  <c r="B218" i="1"/>
  <c r="F216" i="1"/>
  <c r="B216" i="1"/>
  <c r="F214" i="1"/>
  <c r="B214" i="1"/>
  <c r="F208" i="1"/>
  <c r="B208" i="1"/>
  <c r="B206" i="1"/>
  <c r="B204" i="1"/>
  <c r="F202" i="1"/>
  <c r="B202" i="1"/>
  <c r="F200" i="1"/>
  <c r="B200" i="1"/>
  <c r="B198" i="1"/>
  <c r="B196" i="1"/>
  <c r="F194" i="1"/>
  <c r="B194" i="1"/>
  <c r="F192" i="1"/>
  <c r="B192" i="1"/>
  <c r="F190" i="1"/>
  <c r="B190" i="1"/>
  <c r="B188" i="1"/>
  <c r="F186" i="1"/>
  <c r="B186" i="1"/>
  <c r="F184" i="1"/>
  <c r="B184" i="1"/>
  <c r="F182" i="1"/>
  <c r="B182" i="1"/>
  <c r="F180" i="1"/>
  <c r="B180" i="1"/>
  <c r="F178" i="1"/>
  <c r="B178" i="1"/>
  <c r="B176" i="1"/>
  <c r="F174" i="1"/>
  <c r="B174" i="1"/>
  <c r="B172" i="1"/>
  <c r="F170" i="1"/>
  <c r="B170" i="1"/>
  <c r="B168" i="1"/>
  <c r="F166" i="1"/>
  <c r="B166" i="1"/>
  <c r="F164" i="1"/>
  <c r="B164" i="1"/>
  <c r="B162" i="1"/>
  <c r="B160" i="1"/>
  <c r="F158" i="1"/>
  <c r="B158" i="1"/>
  <c r="F156" i="1"/>
  <c r="B156" i="1"/>
  <c r="B154" i="1"/>
  <c r="B150" i="1"/>
  <c r="F148" i="1"/>
  <c r="B148" i="1"/>
  <c r="B144" i="1"/>
  <c r="B142" i="1"/>
  <c r="B140" i="1"/>
  <c r="F138" i="1"/>
  <c r="B138" i="1"/>
  <c r="F136" i="1"/>
  <c r="B136" i="1"/>
  <c r="F134" i="1"/>
  <c r="B134" i="1"/>
  <c r="B132" i="1"/>
  <c r="F130" i="1"/>
  <c r="B130" i="1"/>
  <c r="F128" i="1"/>
  <c r="B128" i="1"/>
  <c r="B126" i="1"/>
  <c r="B124" i="1"/>
  <c r="B120" i="1"/>
  <c r="F118" i="1"/>
  <c r="B118" i="1"/>
  <c r="F116" i="1"/>
  <c r="B116" i="1"/>
  <c r="B114" i="1"/>
  <c r="B112" i="1"/>
  <c r="B110" i="1"/>
  <c r="B108" i="1"/>
  <c r="B106" i="1"/>
  <c r="B104" i="1"/>
  <c r="B102" i="1"/>
  <c r="B98" i="1"/>
  <c r="F96" i="1"/>
  <c r="B96" i="1"/>
  <c r="B94" i="1"/>
  <c r="B90" i="1"/>
  <c r="B88" i="1"/>
  <c r="B86" i="1"/>
  <c r="B84" i="1"/>
  <c r="B82" i="1"/>
  <c r="F80" i="1"/>
  <c r="B80" i="1"/>
  <c r="B62" i="1"/>
  <c r="F60" i="1"/>
  <c r="B60" i="1"/>
  <c r="B58" i="1"/>
  <c r="F56" i="1"/>
  <c r="B56" i="1"/>
  <c r="B54" i="1"/>
  <c r="B50" i="1"/>
  <c r="F48" i="1"/>
  <c r="B48" i="1"/>
  <c r="B44" i="1"/>
  <c r="B42" i="1"/>
  <c r="F40" i="1"/>
  <c r="B40" i="1"/>
  <c r="F38" i="1"/>
  <c r="B38" i="1"/>
  <c r="B36" i="1"/>
  <c r="B34" i="1"/>
  <c r="F32" i="1"/>
  <c r="B32" i="1"/>
  <c r="B30" i="1"/>
  <c r="F28" i="1"/>
  <c r="B28" i="1"/>
  <c r="F22" i="1"/>
  <c r="B22" i="1"/>
  <c r="B18" i="1"/>
  <c r="F16" i="1"/>
  <c r="B16" i="1"/>
  <c r="F10" i="1"/>
  <c r="B10" i="1"/>
  <c r="F8" i="1"/>
  <c r="B8" i="1"/>
  <c r="F6" i="1"/>
  <c r="B6" i="1"/>
  <c r="B4" i="1"/>
</calcChain>
</file>

<file path=xl/sharedStrings.xml><?xml version="1.0" encoding="utf-8"?>
<sst xmlns="http://schemas.openxmlformats.org/spreadsheetml/2006/main" count="5483" uniqueCount="1792">
  <si>
    <t>UBND Ủy ban nhân dân quận Ba Đình  thành phố Hà Nội</t>
  </si>
  <si>
    <t>https://badinh.hanoi.gov.vn/</t>
  </si>
  <si>
    <t>-</t>
  </si>
  <si>
    <t>https://www.facebook.com/doanthanhniencahk/?locale=zh_CN</t>
  </si>
  <si>
    <t/>
  </si>
  <si>
    <t>UBND Ủy ban nhân dân quận Hoàn Kiếm  thành phố Hà Nội</t>
  </si>
  <si>
    <t>https://hoankiem.hanoi.gov.vn/</t>
  </si>
  <si>
    <t>https://www.facebook.com/p/Tu%E1%BB%95i-Tr%E1%BA%BB-C%C3%B4ng-An-Qu%E1%BA%ADn-T%C3%A2y-H%E1%BB%93-100080140217978/?locale=vi_VN</t>
  </si>
  <si>
    <t>693 Lạc Long Quân, phường Phú Thượng, quận Tây Hồ</t>
  </si>
  <si>
    <t>UBND Ủy ban nhân dân quận Tây Hồ  thành phố Hà Nội</t>
  </si>
  <si>
    <t>https://tayho.hanoi.gov.vn/</t>
  </si>
  <si>
    <t>https://www.facebook.com/p/Tu%E1%BB%95i-tr%E1%BA%BB-C%C3%B4ng-an-qu%E1%BA%ADn-Long-Bi%C3%AAn-100057063655318/</t>
  </si>
  <si>
    <t>Hanoi, Vietnam</t>
  </si>
  <si>
    <t>UBND Ủy ban nhân dân quận Long Biên  thành phố Hà Nội</t>
  </si>
  <si>
    <t>https://longbien.hanoi.gov.vn/</t>
  </si>
  <si>
    <t>https://www.facebook.com/dtncongancaugiay/?locale=vi_VN</t>
  </si>
  <si>
    <t>Số 62 đường Nguyễn Văn Huyên, phường Nghĩa Đô, quận Cầu Giấy, Hanoi, Vietnam</t>
  </si>
  <si>
    <t>UBND Ủy ban nhân dân quận Cầu Giấy  thành phố Hà Nội</t>
  </si>
  <si>
    <t>http://caugiay.hanoi.gov.vn/</t>
  </si>
  <si>
    <t>Công an quận Đống Đa  thành phố Hà Nội</t>
  </si>
  <si>
    <t>UBND Ủy ban nhân dân quận Đống Đa  thành phố Hà Nội</t>
  </si>
  <si>
    <t>https://dongda.hanoi.gov.vn/</t>
  </si>
  <si>
    <t>Công an quận Hai Bà Trưng  thành phố Hà Nội</t>
  </si>
  <si>
    <t>UBND Ủy ban nhân dân quận Hai Bà Trưng  thành phố Hà Nội</t>
  </si>
  <si>
    <t>https://haibatrung.hanoi.gov.vn/</t>
  </si>
  <si>
    <t>https://www.facebook.com/people/Tu%E1%BB%95i-tr%E1%BA%BB-C%C3%B4ng-an-qu%E1%BA%ADn-Ho%C3%A0ng-Mai/100021155531948/</t>
  </si>
  <si>
    <t>Bùi Huy Bích, Hanoi, Vietnam</t>
  </si>
  <si>
    <t>UBND Ủy ban nhân dân quận Hoàng Mai  thành phố Hà Nội</t>
  </si>
  <si>
    <t>http://hoangmai.hanoi.gov.vn/</t>
  </si>
  <si>
    <t>https://www.facebook.com/CAQTX/</t>
  </si>
  <si>
    <t>UBND Ủy ban nhân dân quận Thanh Xuân  thành phố Hà Nội</t>
  </si>
  <si>
    <t>https://thanhxuan.hanoi.gov.vn/</t>
  </si>
  <si>
    <t>Công an huyện Sóc Sơn  thành phố Hà Nội</t>
  </si>
  <si>
    <t>UBND Ủy ban nhân dân huyện Sóc Sơn  thành phố Hà Nội</t>
  </si>
  <si>
    <t>https://socson.hanoi.gov.vn/</t>
  </si>
  <si>
    <t>https://www.facebook.com/TTCAHDongAnh/?locale=vi_VN</t>
  </si>
  <si>
    <t>0932298986</t>
  </si>
  <si>
    <t>UBND Ủy ban nhân dân huyện Đông Anh  thành phố Hà Nội</t>
  </si>
  <si>
    <t>https://donganh.hanoi.gov.vn/</t>
  </si>
  <si>
    <t>Công an huyện Gia Lâm  thành phố Hà Nội</t>
  </si>
  <si>
    <t>UBND Ủy ban nhân dân huyện Gia Lâm  thành phố Hà Nội</t>
  </si>
  <si>
    <t>http://gialam.hanoi.gov.vn/</t>
  </si>
  <si>
    <t>Công an quận Nam Từ Liêm  thành phố Hà Nội</t>
  </si>
  <si>
    <t>UBND Ủy ban nhân dân quận Nam Từ Liêm  thành phố Hà Nội</t>
  </si>
  <si>
    <t>https://namtuliem.hanoi.gov.vn/</t>
  </si>
  <si>
    <t>https://www.facebook.com/TuoitreConganhuyenThanhTri/</t>
  </si>
  <si>
    <t>02438615220</t>
  </si>
  <si>
    <t>UBND Ủy ban nhân dân huyện Thanh Trì  thành phố Hà Nội</t>
  </si>
  <si>
    <t>https://thanhtri.hanoi.gov.vn/</t>
  </si>
  <si>
    <t>https://www.facebook.com/p/Tu%E1%BB%95i-tr%E1%BA%BB-C%C3%B4ng-an-qu%E1%BA%ADn-B%E1%BA%AFc-T%E1%BB%AB-Li%C3%AAm-100071346134775/</t>
  </si>
  <si>
    <t>UBND Ủy ban nhân dân quận Bắc Từ Liêm  thành phố Hà Nội</t>
  </si>
  <si>
    <t>https://bactuliem.hanoi.gov.vn/</t>
  </si>
  <si>
    <t>https://www.facebook.com/p/Tu%E1%BB%95i-tr%E1%BA%BB-C%C3%B4ng-an-huy%E1%BB%87n-M%C3%AA-Linh-100072183319533/</t>
  </si>
  <si>
    <t>+2435202453</t>
  </si>
  <si>
    <t>số 5, Đường Đại Thịnh, xã Đại Thịnh, huyện Mê Linh,  Hà Nội</t>
  </si>
  <si>
    <t>UBND Ủy ban nhân dân huyện Mê Linh  thành phố Hà Nội</t>
  </si>
  <si>
    <t>https://melinh.hanoi.gov.vn/</t>
  </si>
  <si>
    <t>https://www.facebook.com/tuoitreconganquanhadong/?locale=vi_VN</t>
  </si>
  <si>
    <t>UBND Ủy ban nhân dân quận Hà Đông  thành phố Hà Nội</t>
  </si>
  <si>
    <t>https://hadong.hanoi.gov.vn/</t>
  </si>
  <si>
    <t>https://www.facebook.com/tuoitreconganBaVi/</t>
  </si>
  <si>
    <t>UBND Ủy ban nhân dân huyện Ba Vì  thành phố Hà Nội</t>
  </si>
  <si>
    <t>https://bavi.hanoi.gov.vn/</t>
  </si>
  <si>
    <t>https://www.facebook.com/p/Tu%E1%BB%95i-tr%E1%BA%BB-C%C3%B4ng-an-huy%E1%BB%87n-Ph%C3%BAc-Th%E1%BB%8D-100066934373551/</t>
  </si>
  <si>
    <t>UBND Ủy ban nhân dân huyện Phúc Thọ  thành phố Hà Nội</t>
  </si>
  <si>
    <t>https://phuctho.hanoi.gov.vn/</t>
  </si>
  <si>
    <t>https://www.facebook.com/dtncahdanphuong/?locale=vi_VN</t>
  </si>
  <si>
    <t>+2433885444</t>
  </si>
  <si>
    <t>UBND Ủy ban nhân dân huyện Đan Phượng  thành phố Hà Nội</t>
  </si>
  <si>
    <t>https://danphuong.hanoi.gov.vn/</t>
  </si>
  <si>
    <t>https://www.facebook.com/CAHHoaiDuc/</t>
  </si>
  <si>
    <t>02433861213</t>
  </si>
  <si>
    <t>Khu 6, Thị Trấn Trạm Trôi, huyện Hoài Đức, TP Hà Nội, Hanoi, Vietnam</t>
  </si>
  <si>
    <t>UBND Ủy ban nhân dân huyện Hoài Đức  thành phố Hà Nội</t>
  </si>
  <si>
    <t>http://hoaiduc.hanoi.gov.vn/</t>
  </si>
  <si>
    <t>https://www.facebook.com/tuoitreconganhuyenQuocOai/?locale=fy_NL</t>
  </si>
  <si>
    <t>02433843115</t>
  </si>
  <si>
    <t>TT Quốc Oai</t>
  </si>
  <si>
    <t>UBND Ủy ban nhân dân huyện Quốc Oai  thành phố Hà Nội</t>
  </si>
  <si>
    <t>https://quocoai.hanoi.gov.vn/</t>
  </si>
  <si>
    <t>Công an huyện Thạch Thất  thành phố Hà Nội</t>
  </si>
  <si>
    <t>UBND Ủy ban nhân dân huyện Thạch Thất  thành phố Hà Nội</t>
  </si>
  <si>
    <t>https://thachthat.hanoi.gov.vn/</t>
  </si>
  <si>
    <t>https://www.facebook.com/p/Tu%E1%BB%95i-Tr%E1%BA%BB-C%C3%B4ng-An-Huy%E1%BB%87n-Ch%C6%B0%C6%A1ng-M%E1%BB%B9-100028578047777/</t>
  </si>
  <si>
    <t>Số 29A, Tổ dân phố Ninh Kiều, huyện Chương Mỹ, thành phố Hà Nội, Hanoi, Vietnam</t>
  </si>
  <si>
    <t>UBND Ủy ban nhân dân huyện Chương Mỹ  thành phố Hà Nội</t>
  </si>
  <si>
    <t>https://chuongmy.hanoi.gov.vn/</t>
  </si>
  <si>
    <t>https://www.facebook.com/p/Tu%E1%BB%95i-Tr%E1%BA%BB-C%C3%B4ng-An-Huy%E1%BB%87n-Thanh-Oai-100059080037701/</t>
  </si>
  <si>
    <t>Đường Kim Bài, Hà Nội, Việt Nam, Thanh Oai, Vietnam</t>
  </si>
  <si>
    <t>UBND Ủy ban nhân dân huyện Thanh Oai  thành phố Hà Nội</t>
  </si>
  <si>
    <t>https://thanhoai.hanoi.gov.vn/</t>
  </si>
  <si>
    <t>Công an huyện Thường Tín  thành phố Hà Nội</t>
  </si>
  <si>
    <t>UBND Ủy ban nhân dân huyện Thường Tín  thành phố Hà Nội</t>
  </si>
  <si>
    <t>http://thuongtin.hanoi.gov.vn/</t>
  </si>
  <si>
    <t>https://www.facebook.com/TuoitreConganhuyenPhuXuyen/</t>
  </si>
  <si>
    <t>Tiểu khu Thao Chính, thị trấn Phú Xuyên, huyện Phú Xuyên, Hanoi, Vietnam</t>
  </si>
  <si>
    <t>UBND Ủy ban nhân dân huyện Phú Xuyên  thành phố Hà Nội</t>
  </si>
  <si>
    <t>http://phuxuyen.hanoi.gov.vn/</t>
  </si>
  <si>
    <t>https://www.facebook.com/cahunghoa.hanoi/?locale=vi_VN</t>
  </si>
  <si>
    <t>02433882223</t>
  </si>
  <si>
    <t>UBND Ủy ban nhân dân huyện Ứng Hòa  thành phố Hà Nội</t>
  </si>
  <si>
    <t>https://dichvucong.gov.vn/p/home/dvc-tthc-bonganh-tinhtp.html?id2=390217&amp;name2=UBND%20huy%E1%BB%87n%20%E1%BB%A8ng%20H%C3%B2a&amp;name1=UBND%20Th%C3%A0nh%20ph%E1%BB%91%20H%C3%A0%20N%E1%BB%99i&amp;id1=389181&amp;type_tinh_bo=2&amp;lan=2</t>
  </si>
  <si>
    <t>https://www.facebook.com/p/Tu%E1%BB%95i-tr%E1%BA%BB-C%C3%B4ng-an-huy%E1%BB%87n-M%E1%BB%B9-%C4%90%E1%BB%A9c-100079661302349/</t>
  </si>
  <si>
    <t>Đường C5, TDP Tế Tiêu, TT. Đại Nghĩa, Mỹ Đức, Hanoi, Vietnam</t>
  </si>
  <si>
    <t>UBND Ủy ban nhân dân huyện Mỹ Đức  thành phố Hà Nội</t>
  </si>
  <si>
    <t>http://myduc.hanoi.gov.vn/</t>
  </si>
  <si>
    <t>https://www.facebook.com/congantinhhagiang/?locale=vi_VN</t>
  </si>
  <si>
    <t>Đường Phan Huy Chú, Tổ 10 Phường Minh Khai, Hà Giang, Vietnam</t>
  </si>
  <si>
    <t>UBND Ủy ban nhân dân thành phố Hà Giang  tỉnh Hà Giang</t>
  </si>
  <si>
    <t>https://thanhpho.hagiang.gov.vn/</t>
  </si>
  <si>
    <t>https://www.facebook.com/dongvan2021/</t>
  </si>
  <si>
    <t>0915021486</t>
  </si>
  <si>
    <t>Hà Giang, Vietnam</t>
  </si>
  <si>
    <t>UBND Ủy ban nhân dân huyện Đồng Văn  tỉnh Hà Giang</t>
  </si>
  <si>
    <t>https://dongvan.hagiang.gov.vn/</t>
  </si>
  <si>
    <t>Công an huyện Mèo Vạc  tỉnh Hà Giang</t>
  </si>
  <si>
    <t>UBND Ủy ban nhân dân huyện Mèo Vạc  tỉnh Hà Giang</t>
  </si>
  <si>
    <t>https://meovac.hagiang.gov.vn/vi/trang-chu</t>
  </si>
  <si>
    <t>Công an huyện Yên Minh  tỉnh Hà Giang</t>
  </si>
  <si>
    <t>UBND Ủy ban nhân dân huyện Yên Minh  tỉnh Hà Giang</t>
  </si>
  <si>
    <t>https://yenminh.hagiang.gov.vn/</t>
  </si>
  <si>
    <t>Công an huyện Quản Bạ  tỉnh Hà Giang</t>
  </si>
  <si>
    <t>UBND Ủy ban nhân dân huyện Quản Bạ  tỉnh Hà Giang</t>
  </si>
  <si>
    <t>https://quanba.hagiang.gov.vn/vi/trang-chu</t>
  </si>
  <si>
    <t>Công an huyện Vị Xuyên  tỉnh Hà Giang</t>
  </si>
  <si>
    <t>UBND Ủy ban nhân dân huyện Vị Xuyên  tỉnh Hà Giang</t>
  </si>
  <si>
    <t>https://vixuyen.hagiang.gov.vn/</t>
  </si>
  <si>
    <t>Công an huyện Bắc Mê  tỉnh Hà Giang</t>
  </si>
  <si>
    <t>UBND Ủy ban nhân dân huyện Bắc Mê  tỉnh Hà Giang</t>
  </si>
  <si>
    <t>https://bacme.hagiang.gov.vn/</t>
  </si>
  <si>
    <t>Công an huyện Hoàng Su Phì  tỉnh Hà Giang</t>
  </si>
  <si>
    <t>UBND Ủy ban nhân dân huyện Hoàng Su Phì  tỉnh Hà Giang</t>
  </si>
  <si>
    <t>https://hoangsuphi.hagiang.gov.vn/</t>
  </si>
  <si>
    <t>Công an huyện Xín Mần  tỉnh Hà Giang</t>
  </si>
  <si>
    <t>UBND Ủy ban nhân dân huyện Xín Mần  tỉnh Hà Giang</t>
  </si>
  <si>
    <t>https://xinman.hagiang.gov.vn/</t>
  </si>
  <si>
    <t>Công an huyện Bắc Quang  tỉnh Hà Giang</t>
  </si>
  <si>
    <t>UBND Ủy ban nhân dân huyện Bắc Quang  tỉnh Hà Giang</t>
  </si>
  <si>
    <t>http://bacquang.hagiang.gov.vn/</t>
  </si>
  <si>
    <t>UBND Ủy ban nhân dân huyện Quang Bình  tỉnh Hà Giang</t>
  </si>
  <si>
    <t>https://quangbinh.hagiang.gov.vn/</t>
  </si>
  <si>
    <t>https://www.facebook.com/p/C%C3%B4ng-an-th%C3%A0nh-ph%E1%BB%91-Cao-B%E1%BA%B1ng-100068975147129/</t>
  </si>
  <si>
    <t>02063852295</t>
  </si>
  <si>
    <t>Hoàng Như, Cao Bang, Vietnam</t>
  </si>
  <si>
    <t>UBND Ủy ban nhân dân thành phố Cao Bằng  tỉnh Cao Bằng</t>
  </si>
  <si>
    <t>https://ubndtp.caobang.gov.vn/</t>
  </si>
  <si>
    <t>https://www.facebook.com/p/C%C3%B4ng-an-huy%E1%BB%87n-B%E1%BA%A3o-L%C3%A2m-Cao-B%E1%BA%B1ng-100083205493107/</t>
  </si>
  <si>
    <t>UBND Ủy ban nhân dân huyện Bảo Lâm  tỉnh Cao Bằng</t>
  </si>
  <si>
    <t>https://baolam.caobang.gov.vn/</t>
  </si>
  <si>
    <t>https://www.facebook.com/p/C%C3%B4ng-an-huy%E1%BB%87n-B%E1%BA%A3o-L%E1%BA%A1c-100070790086759/</t>
  </si>
  <si>
    <t>02063870213</t>
  </si>
  <si>
    <t>UBND Ủy ban nhân dân huyện Bảo Lạc  tỉnh Cao Bằng</t>
  </si>
  <si>
    <t>https://baolac.caobang.gov.vn/</t>
  </si>
  <si>
    <t>https://www.facebook.com/conganBaTri/</t>
  </si>
  <si>
    <t>02753850004</t>
  </si>
  <si>
    <t>Ba Tri, Vietnam</t>
  </si>
  <si>
    <t>UBND Ủy ban nhân dân huyện Thông Nông  tỉnh Cao Bằng</t>
  </si>
  <si>
    <t>https://haquang.caobang.gov.vn/</t>
  </si>
  <si>
    <t>https://www.facebook.com/p/C%C3%B4ng-an-huy%E1%BB%87n-H%C3%A0-Qu%E1%BA%A3ng-100066390109350/</t>
  </si>
  <si>
    <t>02063862104</t>
  </si>
  <si>
    <t>Cao Bang, Vietnam</t>
  </si>
  <si>
    <t>UBND Ủy ban nhân dân huyện Hà Quảng  tỉnh Cao Bằng</t>
  </si>
  <si>
    <t>Công an huyện Trà Lĩnh  tỉnh Cao Bằng</t>
  </si>
  <si>
    <t>UBND Ủy ban nhân dân huyện Trà Lĩnh  tỉnh Cao Bằng</t>
  </si>
  <si>
    <t>http://tralinh.trungkhanh.caobang.gov.vn/</t>
  </si>
  <si>
    <t>https://www.facebook.com/p/C%C3%B4ng-an-huy%E1%BB%87n-Tr%C3%B9ng-Kh%C3%A1nh-Cao-B%E1%BA%B1ng-100067421203974/</t>
  </si>
  <si>
    <t>Tổ dân phố 02, thị trấn Trùng Khánh, huyện Trùng Khánh, tỉnh Cao Bằng., Cao Bang, Vietnam</t>
  </si>
  <si>
    <t>UBND Ủy ban nhân dân huyện Trùng Khánh  tỉnh Cao Bằng</t>
  </si>
  <si>
    <t>https://trungkhanh.caobang.gov.vn/</t>
  </si>
  <si>
    <t>https://www.facebook.com/conganhuyenhalangcaobang/</t>
  </si>
  <si>
    <t>02063830205</t>
  </si>
  <si>
    <t>TT Thanh Nhật, Hạ Lang, Cao Bằng, Ha Lang, Vietnam</t>
  </si>
  <si>
    <t>UBND Ủy ban nhân dân huyện Hạ Lang  tỉnh Cao Bằng</t>
  </si>
  <si>
    <t>https://halang.caobang.gov.vn/</t>
  </si>
  <si>
    <t>https://www.facebook.com/p/C%C3%B4ng-an-Huy%E1%BB%87n-Qu%E1%BA%A3ng-Ho%C3%A0-100066298073486/</t>
  </si>
  <si>
    <t>02063820117</t>
  </si>
  <si>
    <t>Phố Hoà Trung, Cao Bang, Vietnam</t>
  </si>
  <si>
    <t>UBND Ủy ban nhân dân huyện Quảng Uyên  tỉnh Cao Bằng</t>
  </si>
  <si>
    <t>https://quanghoa.caobang.gov.vn/</t>
  </si>
  <si>
    <t>Công an huyện Phục Hoà  tỉnh Cao Bằng</t>
  </si>
  <si>
    <t>UBND Ủy ban nhân dân huyện Phục Hoà  tỉnh Cao Bằng</t>
  </si>
  <si>
    <t>https://www.facebook.com/CAHoaAnCB/</t>
  </si>
  <si>
    <t>02063860116</t>
  </si>
  <si>
    <t>UBND Ủy ban nhân dân huyện Hoà An  tỉnh Cao Bằng</t>
  </si>
  <si>
    <t>https://hoaan.caobang.gov.vn/</t>
  </si>
  <si>
    <t>https://www.facebook.com/p/C%C3%B4ng-an-huy%E1%BB%87n-Nguy%C3%AAn-B%C3%ACnh-Cao-B%E1%BA%B1ng-100082142734672/</t>
  </si>
  <si>
    <t>02063872145</t>
  </si>
  <si>
    <t>UBND Ủy ban nhân dân huyện Nguyên Bình  tỉnh Cao Bằng</t>
  </si>
  <si>
    <t>https://nguyenbinh.caobang.gov.vn/</t>
  </si>
  <si>
    <t>https://www.facebook.com/p/C%C3%B4ng-an-huy%E1%BB%87n-Th%E1%BA%A1ch-An-Cao-B%E1%BA%B1ng-100079759901874/</t>
  </si>
  <si>
    <t>UBND Ủy ban nhân dân huyện Thạch An  tỉnh Cao Bằng</t>
  </si>
  <si>
    <t>https://thachan.caobang.gov.vn/</t>
  </si>
  <si>
    <t>https://www.facebook.com/conganthanhphobackan/</t>
  </si>
  <si>
    <t>Nguyễn Thị Minh Khai, Bac Kan, Vietnam</t>
  </si>
  <si>
    <t>UBND Ủy ban nhân dân thành phố Bắc Kạn  tỉnh Bắc Kạn</t>
  </si>
  <si>
    <t>https://backancity.gov.vn/</t>
  </si>
  <si>
    <t>https://www.facebook.com/p/Tu%E1%BB%95i-tr%E1%BA%BB-C%C3%B4ng-an-t%E1%BB%89nh-B%E1%BA%AFc-K%E1%BA%A1n-100057574024652/</t>
  </si>
  <si>
    <t>Tổ 7B, Phường Đức Xuân, TP Bắc Kạn, Bac Kan, Vietnam</t>
  </si>
  <si>
    <t>UBND Ủy ban nhân dân huyện Pác Nặm  tỉnh Bắc Kạn</t>
  </si>
  <si>
    <t>https://pacnam.gov.vn/</t>
  </si>
  <si>
    <t>https://www.facebook.com/p/C%C3%B4ng-an-huy%E1%BB%87n-Ba-B%E1%BB%83-100068333659016/</t>
  </si>
  <si>
    <t>02093503113</t>
  </si>
  <si>
    <t>UBND Ủy ban nhân dân huyện Ba Bể  tỉnh Bắc Kạn</t>
  </si>
  <si>
    <t>https://babe.gov.vn/</t>
  </si>
  <si>
    <t>https://www.facebook.com/p/C%C3%B4ng-an-huy%E1%BB%87n-Ng%C3%A2n-S%C6%A1n-100076957538208/</t>
  </si>
  <si>
    <t>02093874172</t>
  </si>
  <si>
    <t>Khu I, xã Vân Tùng, huyện Ngân Sơn, tỉnh Bắc Kạn</t>
  </si>
  <si>
    <t>UBND Ủy ban nhân dân huyện Ngân Sơn  tỉnh Bắc Kạn</t>
  </si>
  <si>
    <t>https://nganson.backan.gov.vn/</t>
  </si>
  <si>
    <t>https://www.facebook.com/p/C%C3%94NG-AN-HUY%E1%BB%86N-B%E1%BA%A0CH-TH%C3%94NG-100067061685323/</t>
  </si>
  <si>
    <t>02093850087</t>
  </si>
  <si>
    <t>UBND Ủy ban nhân dân huyện Bạch Thông  tỉnh Bắc Kạn</t>
  </si>
  <si>
    <t>https://bachthong.gov.vn/</t>
  </si>
  <si>
    <t>https://www.facebook.com/conganhuyenchodon/</t>
  </si>
  <si>
    <t>02093841323</t>
  </si>
  <si>
    <t>Bac Kan, Vietnam</t>
  </si>
  <si>
    <t>UBND Ủy ban nhân dân huyện Chợ Đồn  tỉnh Bắc Kạn</t>
  </si>
  <si>
    <t>https://chodon.backan.gov.vn/</t>
  </si>
  <si>
    <t>https://www.facebook.com/p/C%C3%B4ng-an-huy%E1%BB%87n-Ch%E1%BB%A3-M%E1%BB%9Bi-B%E1%BA%AFc-K%E1%BA%A1n-100077989742808/</t>
  </si>
  <si>
    <t>02093880666</t>
  </si>
  <si>
    <t>UBND Ủy ban nhân dân huyện Chợ Mới  tỉnh Bắc Kạn</t>
  </si>
  <si>
    <t>https://chomoi.gov.vn/</t>
  </si>
  <si>
    <t>Công an huyện Na Rì  tỉnh Bắc Kạn</t>
  </si>
  <si>
    <t>UBND Ủy ban nhân dân huyện Na Rì  tỉnh Bắc Kạn</t>
  </si>
  <si>
    <t>https://nari.backan.gov.vn/</t>
  </si>
  <si>
    <t>https://www.facebook.com/TSMT.tuyenquang2015/?locale=vi_VN</t>
  </si>
  <si>
    <t>UBND Ủy ban nhân dân thành phố Tuyên Quang  tỉnh Tuyên Quang</t>
  </si>
  <si>
    <t>https://thanhpho.tuyenquang.gov.vn/</t>
  </si>
  <si>
    <t>https://www.facebook.com/p/C%C3%94NG-AN-L%C3%82M-B%C3%8CNH-100064411584657/</t>
  </si>
  <si>
    <t>02073868113</t>
  </si>
  <si>
    <t>Tuyên Quang, Vietnam</t>
  </si>
  <si>
    <t>UBND Ủy ban nhân dân huyện Lâm Bình  tỉnh Tuyên Quang</t>
  </si>
  <si>
    <t>https://lambinh.tuyenquang.gov.vn/</t>
  </si>
  <si>
    <t>https://www.facebook.com/CAHNAHANG/</t>
  </si>
  <si>
    <t>02073864116</t>
  </si>
  <si>
    <t>UBND Ủy ban nhân dân huyện Na Hang  tỉnh Tuyên Quang</t>
  </si>
  <si>
    <t>https://nahang.tuyenquang.gov.vn/</t>
  </si>
  <si>
    <t>https://www.facebook.com/conganhuyenchiemhoa/</t>
  </si>
  <si>
    <t>02073851120</t>
  </si>
  <si>
    <t>UBND Ủy ban nhân dân huyện Chiêm Hóa  tỉnh Tuyên Quang</t>
  </si>
  <si>
    <t>https://chiemhoa.gov.vn/</t>
  </si>
  <si>
    <t>https://www.facebook.com/CSHSHAMYEN/?locale=vi_VN</t>
  </si>
  <si>
    <t>02073542337</t>
  </si>
  <si>
    <t>Tổ dân phố Cống Đôi, thị trấn Tân Yên, huyện Hàm Yên, Tuyên Quang, Vietnam</t>
  </si>
  <si>
    <t>UBND Ủy ban nhân dân huyện Hàm Yên  tỉnh Tuyên Quang</t>
  </si>
  <si>
    <t>https://hamyen.tuyenquang.gov.vn/</t>
  </si>
  <si>
    <t>https://www.facebook.com/p/C%C3%B4ng-an-huy%E1%BB%87n-Y%C3%AAn-S%C6%A1n-t%E1%BB%89nh-Tuy%C3%AAn-Quang-100064458052002/</t>
  </si>
  <si>
    <t>02073872214</t>
  </si>
  <si>
    <t>UBND Ủy ban nhân dân huyện Yên Sơn  tỉnh Tuyên Quang</t>
  </si>
  <si>
    <t>https://yenson.tuyenquang.gov.vn/</t>
  </si>
  <si>
    <t>https://www.facebook.com/conganhuyensonduong/?locale=vi_VN</t>
  </si>
  <si>
    <t>02073835230</t>
  </si>
  <si>
    <t>UBND Ủy ban nhân dân huyện Sơn Dương  tỉnh Tuyên Quang</t>
  </si>
  <si>
    <t>http://congbao.tuyenquang.gov.vn/van-ban/noi-ban-hanh/ubnd-huyen-son-duong.html</t>
  </si>
  <si>
    <t>https://www.facebook.com/p/Tu%E1%BB%95i-tr%E1%BA%BB-C%C3%B4ng-an-th%C3%A0nh-ph%E1%BB%91-L%C3%A0o-Cai-100065690011431/</t>
  </si>
  <si>
    <t>270 Hoàng Liên, Lào Cai, Vietnam</t>
  </si>
  <si>
    <t>UBND Ủy ban nhân dân thành phố Lào Cai  tỉnh Lào Cai</t>
  </si>
  <si>
    <t>https://tplaocai.laocai.gov.vn/</t>
  </si>
  <si>
    <t>https://www.facebook.com/p/C%C3%B4ng-An-Th%E1%BB%8B-Tr%E1%BA%A5n-B%C3%A1t-X%C3%A1t-100080062719160/</t>
  </si>
  <si>
    <t>0363438888</t>
  </si>
  <si>
    <t>thị trấn bát xát huyện bát xát tỉnh lào cai</t>
  </si>
  <si>
    <t>UBND Ủy ban nhân dân huyện Bát Xát  tỉnh Lào Cai</t>
  </si>
  <si>
    <t>https://batxat.laocai.gov.vn/</t>
  </si>
  <si>
    <t>https://www.facebook.com/p/%C4%90o%C3%A0n-Thanh-ni%C3%AAn-C%C3%B4ng-an-huy%E1%BB%87n-M%C6%B0%E1%BB%9Dng-Kh%C6%B0%C6%A1ng-100064030693716/</t>
  </si>
  <si>
    <t>02143881203</t>
  </si>
  <si>
    <t>Số 292, thị trấn Mường Khương, huyện Mường Khương, tỉnh Lào Cai, Việt Nam</t>
  </si>
  <si>
    <t>UBND Ủy ban nhân dân huyện Mường Khương  tỉnh Lào Cai</t>
  </si>
  <si>
    <t>https://muongkhuong.laocai.gov.vn/</t>
  </si>
  <si>
    <t>https://www.facebook.com/p/C%C3%B4ng-an-huy%E1%BB%87n-Si-Ma-Cai-100065263861384/</t>
  </si>
  <si>
    <t>02143796126</t>
  </si>
  <si>
    <t>UBND Ủy ban nhân dân huyện Si Ma Cai  tỉnh Lào Cai</t>
  </si>
  <si>
    <t>https://simacai.laocai.gov.vn/</t>
  </si>
  <si>
    <t>Công an huyện Bắc Hà  tỉnh Lào Cai</t>
  </si>
  <si>
    <t>UBND Ủy ban nhân dân huyện Bắc Hà  tỉnh Lào Cai</t>
  </si>
  <si>
    <t>https://bacha.laocai.gov.vn/</t>
  </si>
  <si>
    <t>https://www.facebook.com/baothangpolice/</t>
  </si>
  <si>
    <t>02143862204</t>
  </si>
  <si>
    <t>TDP Phú Cường 1, Thị trấn Phố Lu, Huyện Bảo Thắng, Lào Cai, Việt Nam, Bao Thang, Vietnam</t>
  </si>
  <si>
    <t>UBND Ủy ban nhân dân huyện Bảo Thắng  tỉnh Lào Cai</t>
  </si>
  <si>
    <t>https://baothang.laocai.gov.vn/</t>
  </si>
  <si>
    <t>https://www.facebook.com/CAH.BAOYEN/</t>
  </si>
  <si>
    <t>02143876222</t>
  </si>
  <si>
    <t>Số 386, đường Nguyễn Tất Thành, Tổ 5A, TT Phố Ràng, huyện Bảo Yên, tỉnh Lào Cai, Lào Cai, Vietnam</t>
  </si>
  <si>
    <t>UBND Ủy ban nhân dân huyện Bảo Yên  tỉnh Lào Cai</t>
  </si>
  <si>
    <t>https://baoyen.laocai.gov.vn/</t>
  </si>
  <si>
    <t>Công an huyện Sa Pa  tỉnh Lào Cai</t>
  </si>
  <si>
    <t>UBND Ủy ban nhân dân huyện Sa Pa  tỉnh Lào Cai</t>
  </si>
  <si>
    <t>https://sapa.laocai.gov.vn/</t>
  </si>
  <si>
    <t>https://www.facebook.com/p/C%C3%B4ng-an-huy%E1%BB%87n-V%C4%83n-B%C3%A0n-100068908192107/</t>
  </si>
  <si>
    <t>02143882121</t>
  </si>
  <si>
    <t>UBND Ủy ban nhân dân huyện Văn Bàn  tỉnh Lào Cai</t>
  </si>
  <si>
    <t>https://vanban.laocai.gov.vn/bo-may-to-chuc</t>
  </si>
  <si>
    <t>https://www.facebook.com/conganthanhphodienbienphu/</t>
  </si>
  <si>
    <t>02153826961</t>
  </si>
  <si>
    <t>Đường Võ Nguyên Giáp, Tổ 4, Phường Nam Thanh, Dien Bien Phu, Vietnam</t>
  </si>
  <si>
    <t>UBND Ủy ban nhân dân thành phố Điện Biên Phủ  tỉnh Điện Biên</t>
  </si>
  <si>
    <t>https://congbao.dienbien.gov.vn/congbao/congbao.nsf/VanBan</t>
  </si>
  <si>
    <t>https://www.facebook.com/muongnhe.ca/?locale=vi_VN</t>
  </si>
  <si>
    <t>02153740113</t>
  </si>
  <si>
    <t>UBND Ủy ban nhân dân huyện Mường Nhé  tỉnh Điện Biên</t>
  </si>
  <si>
    <t>https://muongnhe.dienbien.gov.vn/</t>
  </si>
  <si>
    <t>https://www.facebook.com/TuoiTreCongAnDienBien/</t>
  </si>
  <si>
    <t>UBND Ủy ban nhân dân huyện Mường Chà  tỉnh Điện Biên</t>
  </si>
  <si>
    <t>https://snv.dienbien.gov.vn/</t>
  </si>
  <si>
    <t>https://www.facebook.com/ConganhuyenTuaChua/</t>
  </si>
  <si>
    <t>02153845229</t>
  </si>
  <si>
    <t>UBND Ủy ban nhân dân huyện Tủa Chùa  tỉnh Điện Biên</t>
  </si>
  <si>
    <t>https://huyentuachua.dienbien.gov.vn/</t>
  </si>
  <si>
    <t>https://www.facebook.com/conganhuyentuangiao/</t>
  </si>
  <si>
    <t>02153862348</t>
  </si>
  <si>
    <t>Tuan Giao, Vietnam</t>
  </si>
  <si>
    <t>UBND Ủy ban nhân dân huyện Tuần Giáo  tỉnh Điện Biên</t>
  </si>
  <si>
    <t>https://tuangiao.gov.vn/</t>
  </si>
  <si>
    <t>https://www.facebook.com/p/C%C3%B4ng-an-huy%E1%BB%87n-%C4%90i%E1%BB%87n-Bi%C3%AAn-100064590015562/</t>
  </si>
  <si>
    <t>02153925113</t>
  </si>
  <si>
    <t>Công an huyện Điện Biên, Dien Bien Phu, Vietnam</t>
  </si>
  <si>
    <t>UBND Ủy ban nhân dân huyện Điện Biên  tỉnh Điện Biên</t>
  </si>
  <si>
    <t>http://huyendienbien.gov.vn/</t>
  </si>
  <si>
    <t>UBND Ủy ban nhân dân huyện Điện Biên Đông  tỉnh Điện Biên</t>
  </si>
  <si>
    <t>https://dienbiendong.dienbien.gov.vn/</t>
  </si>
  <si>
    <t>https://www.facebook.com/p/C%C3%B4ng-an-huy%E1%BB%87n-M%C6%B0%E1%BB%9Dng-%E1%BA%A2ng-100057664320652/</t>
  </si>
  <si>
    <t>02153865109</t>
  </si>
  <si>
    <t>Quốc lộ 279, Thị trấn Mường Ảng, huyện Mường Ảng, tỉnh Điện Biên</t>
  </si>
  <si>
    <t>UBND Ủy ban nhân dân huyện Mường Ảng  tỉnh Điện Biên</t>
  </si>
  <si>
    <t>https://muongang.dienbien.gov.vn/</t>
  </si>
  <si>
    <t>https://www.facebook.com/3857544587696583</t>
  </si>
  <si>
    <t>UBND Ủy ban nhân dân huyện Nậm Pồ  tỉnh Điện Biên</t>
  </si>
  <si>
    <t>https://huyennampo.dienbien.gov.vn/</t>
  </si>
  <si>
    <t>https://www.facebook.com/Conganthanhpholaichau/</t>
  </si>
  <si>
    <t>02133875113</t>
  </si>
  <si>
    <t>UBND Ủy ban nhân dân thành phố Lai Châu  tỉnh Lai Châu</t>
  </si>
  <si>
    <t>https://thanhpho.laichau.gov.vn/</t>
  </si>
  <si>
    <t>https://www.facebook.com/p/C%C3%B4ng-an-huy%E1%BB%87n-Tam-%C4%90%C6%B0%E1%BB%9Dng-t%E1%BB%89nh-Lai-Ch%C3%A2u-100077186117059/</t>
  </si>
  <si>
    <t>02133879485</t>
  </si>
  <si>
    <t>UBND Ủy ban nhân dân huyện Tam Đường  tỉnh Lai Châu</t>
  </si>
  <si>
    <t>https://tamduong.laichau.gov.vn/</t>
  </si>
  <si>
    <t>https://www.facebook.com/p/C%C3%B4ng-an-huy%E1%BB%87n-M%C6%B0%E1%BB%9Dng-T%C3%A8-100091490344974/</t>
  </si>
  <si>
    <t>02133885113</t>
  </si>
  <si>
    <t>Khu phố 8, Thị trấn Mường Tè, Huyện Mường Tè, Lai Châu, Vietnam</t>
  </si>
  <si>
    <t>UBND Ủy ban nhân dân huyện Mường Tè  tỉnh Lai Châu</t>
  </si>
  <si>
    <t>https://muongte.laichau.gov.vn/</t>
  </si>
  <si>
    <t>https://www.facebook.com/conganhuyensinho/</t>
  </si>
  <si>
    <t>02133871113</t>
  </si>
  <si>
    <t>Thị trấn Sìn Hồ, huyện Sìn Hồ, tỉnh Lai Châu</t>
  </si>
  <si>
    <t>UBND Ủy ban nhân dân huyện Sìn Hồ  tỉnh Lai Châu</t>
  </si>
  <si>
    <t>https://sinho.laichau.gov.vn/</t>
  </si>
  <si>
    <t>https://www.facebook.com/p/C%C3%B4ng-an-huy%E1%BB%87n-Phong-Th%E1%BB%95-t%E1%BB%89nh-Lai-Ch%C3%A2u-100067685321517/</t>
  </si>
  <si>
    <t>02133896113</t>
  </si>
  <si>
    <t>Thị trấn Phong Thổ, huyện Phong Thổ, tỉnh Lai Châu, Tỉnh Lai Châu, Vietnam</t>
  </si>
  <si>
    <t>UBND Ủy ban nhân dân huyện Phong Thổ  tỉnh Lai Châu</t>
  </si>
  <si>
    <t>https://phongtho.laichau.gov.vn/</t>
  </si>
  <si>
    <t>https://www.facebook.com/p/C%C3%B4ng-an-huy%E1%BB%87n-Than-Uy%C3%AAn-100066600894446/</t>
  </si>
  <si>
    <t>02133784152</t>
  </si>
  <si>
    <t>Số 402, Đường Điện Biên Phủ, Khu 7, Thị trấn Than Uyên, huyện Than Uyên, Tỉnh Lai Châu, Vietnam</t>
  </si>
  <si>
    <t>UBND Ủy ban nhân dân huyện Than Uyên  tỉnh Lai Châu</t>
  </si>
  <si>
    <t>https://thanuyen.laichau.gov.vn/</t>
  </si>
  <si>
    <t>https://www.facebook.com/ConganhuyenTanUyen/</t>
  </si>
  <si>
    <t>02133786444</t>
  </si>
  <si>
    <t>UBND Ủy ban nhân dân huyện Tân Uyên  tỉnh Lai Châu</t>
  </si>
  <si>
    <t>https://tanuyen.laichau.gov.vn/</t>
  </si>
  <si>
    <t>https://www.facebook.com/p/C%C3%B4ng-an-huy%E1%BB%87n-N%E1%BA%ADm-Nh%C3%B9n-t%E1%BB%89nh-Lai-Ch%C3%A2u-100083322993053/</t>
  </si>
  <si>
    <t>UBND Ủy ban nhân dân huyện Nậm Nhùn  tỉnh Lai Châu</t>
  </si>
  <si>
    <t>https://namnhun.laichau.gov.vn/</t>
  </si>
  <si>
    <t>https://www.facebook.com/catpsonla/</t>
  </si>
  <si>
    <t>02123852541</t>
  </si>
  <si>
    <t>53 Tô Hiệu, Son La, Vietnam</t>
  </si>
  <si>
    <t>UBND Ủy ban nhân dân thành phố Sơn La  tỉnh Sơn La</t>
  </si>
  <si>
    <t>https://thanhpho.sonla.gov.vn/</t>
  </si>
  <si>
    <t>https://www.facebook.com/ConganQuynhNhai/</t>
  </si>
  <si>
    <t>02123833113</t>
  </si>
  <si>
    <t>Xóm 1, xã Mường Giàng, huyện Quỳnh Nhai, Tỉnh Sơn La, Son La, Vietnam</t>
  </si>
  <si>
    <t>UBND Ủy ban nhân dân huyện Quỳnh Nhai  tỉnh Sơn La</t>
  </si>
  <si>
    <t>https://quynhnhai.sonla.gov.vn/</t>
  </si>
  <si>
    <t>https://www.facebook.com/p/C%C3%B4ng-an-huy%E1%BB%87n-Thu%E1%BA%ADn-Ch%C3%A2u-t%E1%BB%89nh-S%C6%A1n-La-100064903382297/</t>
  </si>
  <si>
    <t>02123847113</t>
  </si>
  <si>
    <t>UBND Ủy ban nhân dân huyện Thuận Châu  tỉnh Sơn La</t>
  </si>
  <si>
    <t>https://thuanchau.sonla.gov.vn/</t>
  </si>
  <si>
    <t>https://www.facebook.com/conganmuongla/</t>
  </si>
  <si>
    <t>02123830113</t>
  </si>
  <si>
    <t>UBND Ủy ban nhân dân huyện Mường La  tỉnh Sơn La</t>
  </si>
  <si>
    <t>https://muongla.sonla.gov.vn/</t>
  </si>
  <si>
    <t>https://www.facebook.com/p/C%C3%B4ng-an-huy%E1%BB%87n-B%E1%BA%AFc-Y%C3%AAn-t%E1%BB%89nh-S%C6%A1n-La-100061229988068/</t>
  </si>
  <si>
    <t>02123860113</t>
  </si>
  <si>
    <t>UBND Ủy ban nhân dân huyện Bắc Yên  tỉnh Sơn La</t>
  </si>
  <si>
    <t>https://bacyen.sonla.gov.vn/</t>
  </si>
  <si>
    <t>https://www.facebook.com/conganhuyenphuyen/?locale=vi_VN</t>
  </si>
  <si>
    <t>02123863113</t>
  </si>
  <si>
    <t>Tiểu khu 1, thị trấn Phù Yên, huyện Phù Yên, Son La, Vietnam</t>
  </si>
  <si>
    <t>UBND Ủy ban nhân dân huyện Phù Yên  tỉnh Sơn La</t>
  </si>
  <si>
    <t>https://phuyen.sonla.gov.vn/</t>
  </si>
  <si>
    <t>https://www.facebook.com/ConganhuyenMocChau/?locale=vi_VN</t>
  </si>
  <si>
    <t>02123866113</t>
  </si>
  <si>
    <t>UBND Ủy ban nhân dân huyện Mộc Châu  tỉnh Sơn La</t>
  </si>
  <si>
    <t>https://mocchau.sonla.gov.vn/</t>
  </si>
  <si>
    <t>https://www.facebook.com/p/C%C3%B4ng-an-huy%E1%BB%87n-Y%C3%AAn-Ch%C3%A2u-t%E1%BB%89nh-S%C6%A1n-La-100067882819020/</t>
  </si>
  <si>
    <t>02123840113</t>
  </si>
  <si>
    <t>Đường 20/11, Yên Châu, Vietnam</t>
  </si>
  <si>
    <t>UBND Ủy ban nhân dân huyện Yên Châu  tỉnh Sơn La</t>
  </si>
  <si>
    <t>https://yenchau.sonla.gov.vn/</t>
  </si>
  <si>
    <t>https://www.facebook.com/ConganhuyenMaiSon/</t>
  </si>
  <si>
    <t>02123843113</t>
  </si>
  <si>
    <t>Mai Son, Vietnam</t>
  </si>
  <si>
    <t>UBND Ủy ban nhân dân huyện Mai Sơn  tỉnh Sơn La</t>
  </si>
  <si>
    <t>https://maison.sonla.gov.vn/</t>
  </si>
  <si>
    <t>https://www.facebook.com/togiactoiphamsongma/</t>
  </si>
  <si>
    <t>02123836113</t>
  </si>
  <si>
    <t>Thị trấn Sông Mã, Son La, Vietnam</t>
  </si>
  <si>
    <t>UBND Ủy ban nhân dân huyện Sông Mã  tỉnh Sơn La</t>
  </si>
  <si>
    <t>https://songma.sonla.gov.vn/</t>
  </si>
  <si>
    <t>Công an huyện Sốp Cộp  tỉnh Sơn La</t>
  </si>
  <si>
    <t>UBND Ủy ban nhân dân huyện Sốp Cộp  tỉnh Sơn La</t>
  </si>
  <si>
    <t>https://sopcop.sonla.gov.vn/</t>
  </si>
  <si>
    <t>Công an huyện Vân Hồ  tỉnh Sơn La</t>
  </si>
  <si>
    <t>UBND Ủy ban nhân dân huyện Vân Hồ  tỉnh Sơn La</t>
  </si>
  <si>
    <t>https://vanho.sonla.gov.vn/</t>
  </si>
  <si>
    <t>https://www.facebook.com/p/C%C3%B4ng-an-Th%C3%A0nh-ph%E1%BB%91-Y%C3%AAn-B%C3%A1i-100066732884699/?locale=vi_VN</t>
  </si>
  <si>
    <t>02163918888</t>
  </si>
  <si>
    <t>UBND Ủy ban nhân dân thành phố Yên Bái  tỉnh Yên Bái</t>
  </si>
  <si>
    <t>https://thanhphoyenbai.yenbai.gov.vn/</t>
  </si>
  <si>
    <t>https://www.facebook.com/CAHLYYB/</t>
  </si>
  <si>
    <t>02163845233</t>
  </si>
  <si>
    <t>Số 359, đường Nguyễn Tất Thành, TT. Yên Thế, Lục Yên, Yên Bái, Yên Bái, Vietnam</t>
  </si>
  <si>
    <t>UBND Ủy ban nhân dân huyện Lục Yên  tỉnh Yên Bái</t>
  </si>
  <si>
    <t>https://lucyen.yenbai.gov.vn/</t>
  </si>
  <si>
    <t>https://www.facebook.com/conganhuyenvanyen/?locale=vi_VN</t>
  </si>
  <si>
    <t>02163834122</t>
  </si>
  <si>
    <t>tổ dân phố số 6, thị trấn mậu a , huyện văn yên , tỉnh yên bái, Yên Bái, Vietnam</t>
  </si>
  <si>
    <t>UBND Ủy ban nhân dân huyện Văn Yên  tỉnh Yên Bái</t>
  </si>
  <si>
    <t>https://vanyen.yenbai.gov.vn/</t>
  </si>
  <si>
    <t>Công an huyện Mù Căng Chải  tỉnh Yên Bái</t>
  </si>
  <si>
    <t>UBND Ủy ban nhân dân huyện Mù Căng Chải  tỉnh Yên Bái</t>
  </si>
  <si>
    <t>https://mucangchai.yenbai.gov.vn/</t>
  </si>
  <si>
    <t>Công an huyện Trấn Yên  tỉnh Yên Bái</t>
  </si>
  <si>
    <t>UBND Ủy ban nhân dân huyện Trấn Yên  tỉnh Yên Bái</t>
  </si>
  <si>
    <t>https://tranyen.yenbai.gov.vn/</t>
  </si>
  <si>
    <t>https://www.facebook.com/tramtau.ttdt/</t>
  </si>
  <si>
    <t>UBND Ủy ban nhân dân huyện Trạm Tấu  tỉnh Yên Bái</t>
  </si>
  <si>
    <t>https://tramtau.yenbai.gov.vn/</t>
  </si>
  <si>
    <t>https://www.facebook.com/@PoliceVC/</t>
  </si>
  <si>
    <t>02163874060</t>
  </si>
  <si>
    <t>Tổ dân phố Phiêng 1, thị trấn Sơn Thịnh, huyện Văn Chấn, Yên Bái, Vietnam</t>
  </si>
  <si>
    <t>UBND Ủy ban nhân dân huyện Văn Chấn  tỉnh Yên Bái</t>
  </si>
  <si>
    <t>https://vanchan.yenbai.gov.vn/</t>
  </si>
  <si>
    <t>https://www.facebook.com/yenbinhtoancanh21/</t>
  </si>
  <si>
    <t>02163885117</t>
  </si>
  <si>
    <t>UBND Ủy ban nhân dân huyện Yên Bình  tỉnh Yên Bái</t>
  </si>
  <si>
    <t>https://yenbinh.yenbai.gov.vn/</t>
  </si>
  <si>
    <t>https://www.facebook.com/congantinhhoabinh/</t>
  </si>
  <si>
    <t>Đường Chi Lăng, Hòa Bình, Vietnam</t>
  </si>
  <si>
    <t>UBND Ủy ban nhân dân thành phố Hòa Bình  tỉnh Hòa Bình</t>
  </si>
  <si>
    <t>https://thanhpho.hoabinh.gov.vn/index.php/vi/</t>
  </si>
  <si>
    <t>https://www.facebook.com/p/Tu%E1%BB%95i-tr%E1%BA%BB-C%C3%B4ng-an-huy%E1%BB%87n-%C4%90%C3%A0-B%E1%BA%AFc-100064551649842/</t>
  </si>
  <si>
    <t>UBND Ủy ban nhân dân huyện Đà Bắc  tỉnh Hòa Bình</t>
  </si>
  <si>
    <t>https://www.hoabinh.gov.vn/huyen-da-bac</t>
  </si>
  <si>
    <t>UBND Ủy ban nhân dân huyện Kỳ Sơn  tỉnh Hòa Bình</t>
  </si>
  <si>
    <t>https://luongson.hoabinh.gov.vn/</t>
  </si>
  <si>
    <t>https://www.facebook.com/thanhnienluongson/</t>
  </si>
  <si>
    <t>UBND Ủy ban nhân dân huyện Lương Sơn  tỉnh Hòa Bình</t>
  </si>
  <si>
    <t>https://www.facebook.com/p/C%C3%B4ng-an-x%C3%A3-Kim-B%C3%B4i-100065479419555/</t>
  </si>
  <si>
    <t>0963862389</t>
  </si>
  <si>
    <t>kim bôi - kim bôi</t>
  </si>
  <si>
    <t>UBND Ủy ban nhân dân huyện Kim Bôi  tỉnh Hòa Bình</t>
  </si>
  <si>
    <t>https://kimboi.hoabinh.gov.vn/</t>
  </si>
  <si>
    <t>https://www.facebook.com/ConganCaoPhong.net/</t>
  </si>
  <si>
    <t>02183844136</t>
  </si>
  <si>
    <t>Cao Phong, Cao Phong, Vietnam</t>
  </si>
  <si>
    <t>UBND Ủy ban nhân dân huyện Cao Phong  tỉnh Hòa Bình</t>
  </si>
  <si>
    <t>https://caophong.hoabinh.gov.vn/</t>
  </si>
  <si>
    <t>Công an huyện Tân Lạc  tỉnh Hòa Bình</t>
  </si>
  <si>
    <t>UBND Ủy ban nhân dân huyện Tân Lạc  tỉnh Hòa Bình</t>
  </si>
  <si>
    <t>http://tanlac.hoabinh.gov.vn/</t>
  </si>
  <si>
    <t>https://www.facebook.com/cahmaichau28/?locale=vi_VN</t>
  </si>
  <si>
    <t>02183867213</t>
  </si>
  <si>
    <t>Thị trấn Mai Châu, Hòa Bình, Vietnam</t>
  </si>
  <si>
    <t>UBND Ủy ban nhân dân huyện Mai Châu  tỉnh Hòa Bình</t>
  </si>
  <si>
    <t>https://maichau.hoabinh.gov.vn/index.php?lang=vi</t>
  </si>
  <si>
    <t>https://www.facebook.com/conganhuyenLacSon/</t>
  </si>
  <si>
    <t>UBND Ủy ban nhân dân huyện Lạc Sơn  tỉnh Hòa Bình</t>
  </si>
  <si>
    <t>https://lacson.hoabinh.gov.vn/</t>
  </si>
  <si>
    <t>https://www.facebook.com/conganyenthuy/</t>
  </si>
  <si>
    <t>02183864109</t>
  </si>
  <si>
    <t>Khu Phố Tân Bình,  Thị trấn Hàng Trạm, Hòa Bình, Vietnam</t>
  </si>
  <si>
    <t>UBND Ủy ban nhân dân huyện Yên Thủy  tỉnh Hòa Bình</t>
  </si>
  <si>
    <t>https://yenthuy.hoabinh.gov.vn/</t>
  </si>
  <si>
    <t>https://www.facebook.com/p/Tu%E1%BB%95i-tr%E1%BA%BB-C%C3%B4ng-an-huy%E1%BB%87n-L%E1%BA%A1c-Th%E1%BB%A7y-100055980434412/</t>
  </si>
  <si>
    <t>UBND Ủy ban nhân dân huyện Lạc Thủy  tỉnh Hòa Bình</t>
  </si>
  <si>
    <t>https://lacthuy.hoabinh.gov.vn/</t>
  </si>
  <si>
    <t>https://www.facebook.com/Conganthanhphothainguyen/?locale=vi_VN</t>
  </si>
  <si>
    <t>SỐ 17 ĐƯỜNG CÁCH MẠNG THÁNG 8, Thái Nguyên, Vietnam</t>
  </si>
  <si>
    <t>UBND Ủy ban nhân dân thành phố Thái Nguyên  tỉnh Thái Nguyên</t>
  </si>
  <si>
    <t>https://thainguyen.gov.vn/</t>
  </si>
  <si>
    <t>https://www.facebook.com/ConganSongCong/?locale=vi_VN</t>
  </si>
  <si>
    <t>02083862218</t>
  </si>
  <si>
    <t>UBND Ủy ban nhân dân thành phố Sông Công  tỉnh Thái Nguyên</t>
  </si>
  <si>
    <t>https://songcong.thainguyen.gov.vn/</t>
  </si>
  <si>
    <t>https://www.facebook.com/conganhuyendinhhoa/</t>
  </si>
  <si>
    <t>0915638822</t>
  </si>
  <si>
    <t>Tân Lập, Thị trấn Chợ Chu, Định Hóa, Thái Nguyên, Thái Nguyên, Vietnam</t>
  </si>
  <si>
    <t>UBND Ủy ban nhân dân huyện Định Hóa  tỉnh Thái Nguyên</t>
  </si>
  <si>
    <t>https://dinhhoa.thainguyen.gov.vn/</t>
  </si>
  <si>
    <t>https://www.facebook.com/p/C%C3%B4ng-an-Th%E1%BB%8B-tr%E1%BA%A5n-%C4%90u-Huy%E1%BB%87n-Ph%C3%BA-l%C6%B0%C6%A1ng-T%E1%BB%89nh-Th%C3%A1i-Nguy%C3%AAn-100075508793206/</t>
  </si>
  <si>
    <t>UBND Ủy ban nhân dân huyện Phú Lương  tỉnh Thái Nguyên</t>
  </si>
  <si>
    <t>https://phuluong.thainguyen.gov.vn/</t>
  </si>
  <si>
    <t>https://www.facebook.com/TuoitreConganCaoBang/?locale=bn_IN</t>
  </si>
  <si>
    <t>0812668468</t>
  </si>
  <si>
    <t>UBND Ủy ban nhân dân huyện Đồng Hỷ  tỉnh Thái Nguyên</t>
  </si>
  <si>
    <t>https://donghy.thainguyen.gov.vn/</t>
  </si>
  <si>
    <t>https://www.facebook.com/tuoitreconganhuyenvonhai/</t>
  </si>
  <si>
    <t>UBND Ủy ban nhân dân huyện Võ Nhai  tỉnh Thái Nguyên</t>
  </si>
  <si>
    <t>https://vonhai.thainguyen.gov.vn/</t>
  </si>
  <si>
    <t>https://www.facebook.com/tuoitreconganhuyenvanquan/</t>
  </si>
  <si>
    <t>02053830081</t>
  </si>
  <si>
    <t>phố Đức Tâm, thị trấn Văn Quan, huyện Văn Quan, tỉnh Lạng Sơn, Van Quan, Vietnam</t>
  </si>
  <si>
    <t>UBND Ủy ban nhân dân huyện Đại Từ  tỉnh Thái Nguyên</t>
  </si>
  <si>
    <t>https://daitu.thainguyen.gov.vn/</t>
  </si>
  <si>
    <t>https://www.facebook.com/p/C%C3%B4ng-an-th%E1%BB%8B-tr%E1%BA%A5n-H%C6%B0%C6%A1ng-S%C6%A1n-huy%E1%BB%87n-Ph%C3%BA-B%C3%ACnh-t%E1%BB%89nh-Th%C3%A1i-Nguy%C3%AAn-100081791015941/</t>
  </si>
  <si>
    <t>UBND Ủy ban nhân dân huyện Phú Bình  tỉnh Thái Nguyên</t>
  </si>
  <si>
    <t>https://phubinh.thainguyen.gov.vn/</t>
  </si>
  <si>
    <t>https://www.facebook.com/p/C%C3%B4ng-an-th%C3%A0nh-ph%E1%BB%91-L%E1%BA%A1ng-S%C6%A1n-100063697586271/?locale=vi_VN</t>
  </si>
  <si>
    <t>02053870032</t>
  </si>
  <si>
    <t>Số 1 Đường Trần Phú, phường Hoàng Văn Thụ, thành phố Lạng Sơn, Lang Son, Vietnam</t>
  </si>
  <si>
    <t>UBND Ủy ban nhân dân thành phố Lạng Sơn  tỉnh Lạng Sơn</t>
  </si>
  <si>
    <t>https://thanhpho.langson.gov.vn/</t>
  </si>
  <si>
    <t>https://www.facebook.com/p/%C4%90o%C3%A0n-Thanh-Ni%C3%AAn-C%C3%B4ng-An-Huy%E1%BB%87n-Tr%C3%A0ng-%C4%90%E1%BB%8Bnh-100066714612141/</t>
  </si>
  <si>
    <t>02053883091</t>
  </si>
  <si>
    <t>UBND Ủy ban nhân dân huyện Tràng Định  tỉnh Lạng Sơn</t>
  </si>
  <si>
    <t>https://trangdinh.langson.gov.vn/</t>
  </si>
  <si>
    <t>https://www.facebook.com/p/Tu%E1%BB%95i-tr%E1%BA%BB-C%C3%B4ng-an-huy%E1%BB%87n-B%C3%ACnh-Gia-100070618760059/</t>
  </si>
  <si>
    <t>02053834202</t>
  </si>
  <si>
    <t>Lang Son, Vietnam</t>
  </si>
  <si>
    <t>UBND Ủy ban nhân dân huyện Bình Gia  tỉnh Lạng Sơn</t>
  </si>
  <si>
    <t>https://binhgia.langson.gov.vn/</t>
  </si>
  <si>
    <t>https://www.facebook.com/p/TRANG-TIN-V%C4%82N-L%C3%83NG-100065015320423/</t>
  </si>
  <si>
    <t>0979848882</t>
  </si>
  <si>
    <t>UBND Ủy ban nhân dân huyện Văn Lãng  tỉnh Lạng Sơn</t>
  </si>
  <si>
    <t>https://vanlang.langson.gov.vn/</t>
  </si>
  <si>
    <t>https://www.facebook.com/p/Tu%E1%BB%95i-tr%E1%BA%BB-C%C3%B4ng-an-huy%E1%BB%87n-Cao-L%E1%BB%99c-100063884749147/</t>
  </si>
  <si>
    <t>0348262666</t>
  </si>
  <si>
    <t>UBND Ủy ban nhân dân huyện Cao Lộc  tỉnh Lạng Sơn</t>
  </si>
  <si>
    <t>https://caoloc.langson.gov.vn/</t>
  </si>
  <si>
    <t>UBND Ủy ban nhân dân huyện Văn Quan  tỉnh Lạng Sơn</t>
  </si>
  <si>
    <t>https://vanquan.langson.gov.vn/</t>
  </si>
  <si>
    <t>https://www.facebook.com/chidoan.congan/?locale=vi_VN</t>
  </si>
  <si>
    <t>02053837231</t>
  </si>
  <si>
    <t>số 66A, Khối phố Trần Đăng Ninh, Bac Son, Vietnam</t>
  </si>
  <si>
    <t>UBND Ủy ban nhân dân huyện Bắc Sơn  tỉnh Lạng Sơn</t>
  </si>
  <si>
    <t>https://bacson.langson.gov.vn/</t>
  </si>
  <si>
    <t>https://www.facebook.com/CongAnHuuLung.org</t>
  </si>
  <si>
    <t>UBND Ủy ban nhân dân huyện Hữu Lũng  tỉnh Lạng Sơn</t>
  </si>
  <si>
    <t>https://huulung.langson.gov.vn/</t>
  </si>
  <si>
    <t>https://www.facebook.com/ConganChiLang/</t>
  </si>
  <si>
    <t>02053820259</t>
  </si>
  <si>
    <t>UBND Ủy ban nhân dân huyện Chi Lăng  tỉnh Lạng Sơn</t>
  </si>
  <si>
    <t>https://chilang.langson.gov.vn/</t>
  </si>
  <si>
    <t>https://www.facebook.com/p/Tu%E1%BB%95i-tr%E1%BA%BB-C%C3%B4ng-an-huy%E1%BB%87n-L%E1%BB%99c-B%C3%ACnh-100063492099584/</t>
  </si>
  <si>
    <t>UBND Ủy ban nhân dân huyện Lộc Bình  tỉnh Lạng Sơn</t>
  </si>
  <si>
    <t>https://locbinh.langson.gov.vn/</t>
  </si>
  <si>
    <t>https://www.facebook.com/conganhuyendinhlap/</t>
  </si>
  <si>
    <t>UBND Ủy ban nhân dân huyện Đình Lập  tỉnh Lạng Sơn</t>
  </si>
  <si>
    <t>https://dinhlap.langson.gov.vn/</t>
  </si>
  <si>
    <t>https://www.facebook.com/csqlhcquangninh/</t>
  </si>
  <si>
    <t>UBND Ủy ban nhân dân thành phố Hạ Long  tỉnh Quảng Ninh</t>
  </si>
  <si>
    <t>https://www.quangninh.gov.vn/</t>
  </si>
  <si>
    <t>Công an thành phố Móng Cái  tỉnh Quảng Ninh</t>
  </si>
  <si>
    <t>UBND Ủy ban nhân dân thành phố Móng Cái  tỉnh Quảng Ninh</t>
  </si>
  <si>
    <t>https://mongcai.gov.vn/</t>
  </si>
  <si>
    <t>Công an thành phố Cẩm Phả  tỉnh Quảng Ninh</t>
  </si>
  <si>
    <t>UBND Ủy ban nhân dân thành phố Cẩm Phả  tỉnh Quảng Ninh</t>
  </si>
  <si>
    <t>https://www.quangninh.gov.vn/donvi/tpcampha/Trang/Default.aspx</t>
  </si>
  <si>
    <t>https://www.facebook.com/p/Trung-t%C3%A2m-h%C3%A0nh-ch%C3%ADnh-c%C3%B4ng-th%C3%A0nh-ph%E1%BB%91-U%C3%B4ng-B%C3%AD-100068125090282/</t>
  </si>
  <si>
    <t>02033567207</t>
  </si>
  <si>
    <t>Phố Thanh Sơn, phường Thanh Sơn, thành phố Uông Bí</t>
  </si>
  <si>
    <t>UBND Ủy ban nhân dân thành phố Uông Bí  tỉnh Quảng Ninh</t>
  </si>
  <si>
    <t>https://www.quangninh.gov.vn/donvi/tpuongbi/Trang/Default.aspx</t>
  </si>
  <si>
    <t>Công an huyện Bình Liêu  tỉnh Quảng Ninh</t>
  </si>
  <si>
    <t>UBND Ủy ban nhân dân huyện Bình Liêu  tỉnh Quảng Ninh</t>
  </si>
  <si>
    <t>https://binhlieu.quangninh.gov.vn/</t>
  </si>
  <si>
    <t>Công an huyện Tiên Yên  tỉnh Quảng Ninh</t>
  </si>
  <si>
    <t>UBND Ủy ban nhân dân huyện Tiên Yên  tỉnh Quảng Ninh</t>
  </si>
  <si>
    <t>https://www.quangninh.gov.vn/donvi/huyentienyen/Trang/Default.aspx</t>
  </si>
  <si>
    <t>Công an huyện Đầm Hà  tỉnh Quảng Ninh</t>
  </si>
  <si>
    <t>UBND Ủy ban nhân dân huyện Đầm Hà  tỉnh Quảng Ninh</t>
  </si>
  <si>
    <t>https://www.quangninh.gov.vn/donvi/huyendamha/Trang/Default.aspx</t>
  </si>
  <si>
    <t>https://www.facebook.com/1765395260298927</t>
  </si>
  <si>
    <t>UBND Ủy ban nhân dân huyện Hải Hà  tỉnh Quảng Ninh</t>
  </si>
  <si>
    <t>https://haiha.quangninh.gov.vn/</t>
  </si>
  <si>
    <t>Công an huyện Ba Chẽ  tỉnh Quảng Ninh</t>
  </si>
  <si>
    <t>UBND Ủy ban nhân dân huyện Ba Chẽ  tỉnh Quảng Ninh</t>
  </si>
  <si>
    <t>https://www.quangninh.gov.vn/donvi/huyenbache/Trang/Default.aspx</t>
  </si>
  <si>
    <t>https://www.facebook.com/p/Tu%E1%BB%95i-tr%E1%BA%BB-C%C3%B4ng-an-huy%E1%BB%87n-Ninh-Ph%C6%B0%E1%BB%9Bc-100068114569027/</t>
  </si>
  <si>
    <t>02593864529</t>
  </si>
  <si>
    <t>Quốc lộ 1A</t>
  </si>
  <si>
    <t>UBND Ủy ban nhân dân huyện Vân Đồn  tỉnh Quảng Ninh</t>
  </si>
  <si>
    <t>https://vandon.quangninh.gov.vn/</t>
  </si>
  <si>
    <t>Công an huyện Hoành Bồ  tỉnh Quảng Ninh</t>
  </si>
  <si>
    <t>UBND Ủy ban nhân dân huyện Hoành Bồ  tỉnh Quảng Ninh</t>
  </si>
  <si>
    <t>https://congbao.quangninh.gov.vn/congbao/congbao.nsf/$DocsByCate?OpenForm&amp;view=DocumentsByPromulgator&amp;RestrictToCategory=UBND%20TP%20H%E1%BA%A1%20Long</t>
  </si>
  <si>
    <t>Công an huyện Cô Tô  tỉnh Quảng Ninh</t>
  </si>
  <si>
    <t>UBND Ủy ban nhân dân huyện Cô Tô  tỉnh Quảng Ninh</t>
  </si>
  <si>
    <t>https://www.quangninh.gov.vn/donvi/huyencoto/Trang/Default.aspx</t>
  </si>
  <si>
    <t>https://www.facebook.com/CATPBG/?locale=vi_VN</t>
  </si>
  <si>
    <t>02043688788</t>
  </si>
  <si>
    <t>06 Lý Thái Tổ, phường Trần Phú, thành phố Bắc Giang</t>
  </si>
  <si>
    <t>UBND Ủy ban nhân dân thành phố Bắc Giang  tỉnh Bắc Giang</t>
  </si>
  <si>
    <t>https://tpbacgiang.bacgiang.gov.vn/</t>
  </si>
  <si>
    <t>https://www.facebook.com/conganhuyenyenthe/</t>
  </si>
  <si>
    <t>227, Đề Nắm, thị trấn Phồn Xương, huyện Yên Thế, Bac Giang, Vietnam</t>
  </si>
  <si>
    <t>UBND Ủy ban nhân dân huyện Yên Thế  tỉnh Bắc Giang</t>
  </si>
  <si>
    <t>https://yenthe.bacgiang.gov.vn/</t>
  </si>
  <si>
    <t>https://www.facebook.com/p/C%C3%B4ng-an-huy%E1%BB%87n-T%C3%A2n-Y%C3%AAn-B%E1%BA%AFc-Giang-100080975141230/</t>
  </si>
  <si>
    <t>02043878205</t>
  </si>
  <si>
    <t>TDP Hợp Tiến, TT Cao Thượng, huyện Tân Yên, tỉnh Bắc Giang, Bac Giang, Vietnam</t>
  </si>
  <si>
    <t>UBND Ủy ban nhân dân huyện Tân Yên  tỉnh Bắc Giang</t>
  </si>
  <si>
    <t>https://tanyen.bacgiang.gov.vn/uy-ban-nhan-dan</t>
  </si>
  <si>
    <t>https://www.facebook.com/CALangGiang/?locale=vi_VN</t>
  </si>
  <si>
    <t>02043881205</t>
  </si>
  <si>
    <t>Thôn Nam Tiến, xã Xương Lâm, huyện Lạng Giang, Bac Giang, Vietnam</t>
  </si>
  <si>
    <t>UBND Ủy ban nhân dân huyện Lạng Giang  tỉnh Bắc Giang</t>
  </si>
  <si>
    <t>https://langgiang.bacgiang.gov.vn/</t>
  </si>
  <si>
    <t>https://www.facebook.com/conganhuyenlucnam/?locale=vi_VN</t>
  </si>
  <si>
    <t>02043884205</t>
  </si>
  <si>
    <t>Bac Giang, Vietnam</t>
  </si>
  <si>
    <t>UBND Ủy ban nhân dân huyện Lục Nam  tỉnh Bắc Giang</t>
  </si>
  <si>
    <t>https://lucnam.bacgiang.gov.vn/</t>
  </si>
  <si>
    <t>https://www.facebook.com/conganhuyenlucngan/?locale=fo_FO</t>
  </si>
  <si>
    <t>UBND Ủy ban nhân dân huyện Lục Ngạn  tỉnh Bắc Giang</t>
  </si>
  <si>
    <t>https://lucngan.bacgiang.gov.vn/</t>
  </si>
  <si>
    <t>https://www.facebook.com/Conganhuyensondong/</t>
  </si>
  <si>
    <t>02043886105</t>
  </si>
  <si>
    <t>Số 08, Đường Trần Nhân Tông, Tổ dân phố số 3, thị trấn An Châu, huyện Sơn Động, tỉnh Bắc Giang, Bac Giang, Vietnam</t>
  </si>
  <si>
    <t>UBND Ủy ban nhân dân huyện Sơn Động  tỉnh Bắc Giang</t>
  </si>
  <si>
    <t>https://sondong.bacgiang.gov.vn/</t>
  </si>
  <si>
    <t>https://www.facebook.com/ConganhuyenYenDung/?locale=vi_VN</t>
  </si>
  <si>
    <t>UBND Ủy ban nhân dân huyện Yên Dũng  tỉnh Bắc Giang</t>
  </si>
  <si>
    <t>https://yendung.bacgiang.gov.vn/</t>
  </si>
  <si>
    <t>https://www.facebook.com/ConganVietYen/</t>
  </si>
  <si>
    <t>02043874205</t>
  </si>
  <si>
    <t>phường Bích Động, Viet Yen, Vietnam</t>
  </si>
  <si>
    <t>UBND Ủy ban nhân dân huyện Việt Yên  tỉnh Bắc Giang</t>
  </si>
  <si>
    <t>https://vietyen.bacgiang.gov.vn/</t>
  </si>
  <si>
    <t>https://www.facebook.com/cahhiephoa/</t>
  </si>
  <si>
    <t>02043872205</t>
  </si>
  <si>
    <t>Đông Ngàn, thị trấn Thắng, huyện Hiệp Hòa, Bắc Giang, Hiep Hoa, Vietnam</t>
  </si>
  <si>
    <t>UBND Ủy ban nhân dân huyện Hiệp Hòa  tỉnh Bắc Giang</t>
  </si>
  <si>
    <t>https://hiephoa.bacgiang.gov.vn/</t>
  </si>
  <si>
    <t>https://www.facebook.com/p/C%C3%B4ng-an-th%C3%A0nh-ph%E1%BB%91-Vi%E1%BB%87t-Tr%C3%AC-100083326121614/</t>
  </si>
  <si>
    <t>UBND Ủy ban nhân dân thành phố Việt Trì  tỉnh Phú Thọ</t>
  </si>
  <si>
    <t>https://viettri.phutho.gov.vn/</t>
  </si>
  <si>
    <t>https://www.facebook.com/congandoanhung/</t>
  </si>
  <si>
    <t>02103880256</t>
  </si>
  <si>
    <t>UBND Ủy ban nhân dân huyện Đoan Hùng  tỉnh Phú Thọ</t>
  </si>
  <si>
    <t>https://doanhung.phutho.gov.vn/</t>
  </si>
  <si>
    <t>https://www.facebook.com/p/C%C3%B4ng-an-huy%E1%BB%87n-H%E1%BA%A1-H%C3%B2a-100066401801479/</t>
  </si>
  <si>
    <t>UBND Ủy ban nhân dân huyện Hạ Hoà  tỉnh Phú Thọ</t>
  </si>
  <si>
    <t>http://congbao.phutho.gov.vn/tong-tap.html?classification=2&amp;unitid=15</t>
  </si>
  <si>
    <t>https://www.facebook.com/CSHSThanhBa/?locale=vi_VN</t>
  </si>
  <si>
    <t>02103885255</t>
  </si>
  <si>
    <t>UBND Ủy ban nhân dân huyện Thanh Ba  tỉnh Phú Thọ</t>
  </si>
  <si>
    <t>https://thanhba.phutho.gov.vn/</t>
  </si>
  <si>
    <t>https://www.facebook.com/cahphuninh.pt/</t>
  </si>
  <si>
    <t>02103829376</t>
  </si>
  <si>
    <t>UBND Ủy ban nhân dân huyện Phù Ninh  tỉnh Phú Thọ</t>
  </si>
  <si>
    <t>https://phuninh.phutho.gov.vn/</t>
  </si>
  <si>
    <t>https://www.facebook.com/p/C%C3%B4ng-an-huy%E1%BB%87n-Y%C3%AAn-L%E1%BA%ADp-100076404181551/</t>
  </si>
  <si>
    <t>UBND Ủy ban nhân dân huyện Yên Lập  tỉnh Phú Thọ</t>
  </si>
  <si>
    <t>https://yenlap.phutho.gov.vn/</t>
  </si>
  <si>
    <t>https://www.facebook.com/conganhuyencamkhe16920/</t>
  </si>
  <si>
    <t>02103889158</t>
  </si>
  <si>
    <t>Số 303, đường Hoa Khê, khu Thành Công, thị trấn Cẩm Khê, huyện Cẩm Khê, tỉnh Phú Thọ</t>
  </si>
  <si>
    <t>UBND Ủy ban nhân dân huyện Cẩm Khê  tỉnh Phú Thọ</t>
  </si>
  <si>
    <t>https://camkhe.phutho.gov.vn/Chuyen-muc-tin/t/uy-ban-nhan-dan/ctitle/133</t>
  </si>
  <si>
    <t>https://www.facebook.com/ConganhuyenTamNong/</t>
  </si>
  <si>
    <t>02103879138</t>
  </si>
  <si>
    <t>Phu Tho, Vietnam</t>
  </si>
  <si>
    <t>UBND Ủy ban nhân dân huyện Tam Nông  tỉnh Phú Thọ</t>
  </si>
  <si>
    <t>https://tamnong.phutho.gov.vn/</t>
  </si>
  <si>
    <t>https://www.facebook.com/p/C%C3%B4ng-an-th%E1%BB%8B-tr%E1%BA%A5n-L%C3%A2m-Thao-100081296978934/</t>
  </si>
  <si>
    <t>0983268981</t>
  </si>
  <si>
    <t>việt nam, Phu Tho, Vietnam</t>
  </si>
  <si>
    <t>UBND Ủy ban nhân dân huyện Lâm Thao  tỉnh Phú Thọ</t>
  </si>
  <si>
    <t>https://lamthao.phutho.gov.vn/</t>
  </si>
  <si>
    <t>https://www.facebook.com/p/C%C3%B4ng-an-huy%E1%BB%87n-Thanh-S%C6%A1n-100079872025889/</t>
  </si>
  <si>
    <t>02103873217</t>
  </si>
  <si>
    <t>Thị trấn Thanh Sơn, huyện Thanh Sơn, Phu Tho, Vietnam</t>
  </si>
  <si>
    <t>UBND Ủy ban nhân dân huyện Thanh Sơn  tỉnh Phú Thọ</t>
  </si>
  <si>
    <t>https://thanhson.phutho.gov.vn/</t>
  </si>
  <si>
    <t>https://www.facebook.com/p/C%C3%B4ng-an-huy%E1%BB%87n-Thanh-Thu%E1%BB%B7-100063605989453/</t>
  </si>
  <si>
    <t>02103500023</t>
  </si>
  <si>
    <t>UBND Ủy ban nhân dân huyện Thanh Thuỷ  tỉnh Phú Thọ</t>
  </si>
  <si>
    <t>https://thanhthuy.phutho.gov.vn/</t>
  </si>
  <si>
    <t>UBND Ủy ban nhân dân huyện Tân Sơn  tỉnh Phú Thọ</t>
  </si>
  <si>
    <t>https://tanson.phutho.gov.vn/</t>
  </si>
  <si>
    <t>https://www.facebook.com/p/Tu%E1%BB%95i-tr%E1%BA%BB-C%C3%B4ng-an-Th%C3%A0nh-ph%E1%BB%91-V%C4%A9nh-Y%C3%AAn-100066497717181/?locale=vi_VN</t>
  </si>
  <si>
    <t>02113861204</t>
  </si>
  <si>
    <t>Lê Xoay - Ngô Quyền - Vĩnh Yên, Yen, Vietnam</t>
  </si>
  <si>
    <t>UBND Ủy ban nhân dân thành phố Vĩnh Yên  tỉnh Vĩnh Phúc</t>
  </si>
  <si>
    <t>https://vinhyen.vinhphuc.gov.vn/</t>
  </si>
  <si>
    <t>https://www.facebook.com/Conganhuyenlapthach/?locale=vi_VN</t>
  </si>
  <si>
    <t>UBND Ủy ban nhân dân huyện Lập Thạch  tỉnh Vĩnh Phúc</t>
  </si>
  <si>
    <t>https://lapthach.vinhphuc.gov.vn/</t>
  </si>
  <si>
    <t>https://www.facebook.com/832894947302980</t>
  </si>
  <si>
    <t>UBND Ủy ban nhân dân huyện Tam Dương  tỉnh Vĩnh Phúc</t>
  </si>
  <si>
    <t>https://tamduong.vinhphuc.gov.vn/</t>
  </si>
  <si>
    <t>https://www.facebook.com/antthuyentamdao/</t>
  </si>
  <si>
    <t>02113853864</t>
  </si>
  <si>
    <t>UBND Ủy ban nhân dân huyện Tam Đảo  tỉnh Vĩnh Phúc</t>
  </si>
  <si>
    <t>https://tamdao.vinhphuc.gov.vn/</t>
  </si>
  <si>
    <t>https://www.facebook.com/congantthuongcanh/</t>
  </si>
  <si>
    <t>Huong Canh, Vietnam</t>
  </si>
  <si>
    <t>UBND Ủy ban nhân dân huyện Bình Xuyên  tỉnh Vĩnh Phúc</t>
  </si>
  <si>
    <t>https://binhxuyen.vinhphuc.gov.vn/</t>
  </si>
  <si>
    <t>https://www.facebook.com/p/An-ninh-tr%E1%BA%ADt-t%E1%BB%B1-huy%E1%BB%87n-Y%C3%AAn-L%E1%BA%A1c-100071671720863/</t>
  </si>
  <si>
    <t>02113836195</t>
  </si>
  <si>
    <t>UBND Ủy ban nhân dân huyện Yên Lạc  tỉnh Vĩnh Phúc</t>
  </si>
  <si>
    <t>https://yenlac.vinhphuc.gov.vn/</t>
  </si>
  <si>
    <t>https://www.facebook.com/ANTThuyenVinhTuong/</t>
  </si>
  <si>
    <t>02113839120</t>
  </si>
  <si>
    <t>TDP Hồ Xuân Hương- TT Vĩnh Tường- Vĩnh Tường- Vĩnh Phúc</t>
  </si>
  <si>
    <t>UBND Ủy ban nhân dân huyện Vĩnh Tường  tỉnh Vĩnh Phúc</t>
  </si>
  <si>
    <t>https://vinhtuong.vinhphuc.gov.vn/</t>
  </si>
  <si>
    <t>https://www.facebook.com/antthuyensonglo/?locale=vi_VN</t>
  </si>
  <si>
    <t>02113638638</t>
  </si>
  <si>
    <t>UBND Ủy ban nhân dân huyện Sông Lô  tỉnh Vĩnh Phúc</t>
  </si>
  <si>
    <t>https://songlo.vinhphuc.gov.vn/</t>
  </si>
  <si>
    <t>https://www.facebook.com/p/C%C3%B4ng-An-T%E1%BB%89nh-B%E1%BA%AFc-Ninh-100067184832103/</t>
  </si>
  <si>
    <t>02223822527</t>
  </si>
  <si>
    <t>UBND Ủy ban nhân dân thành phố Bắc Ninh  tỉnh Bắc Ninh</t>
  </si>
  <si>
    <t>https://bacninh.gov.vn/</t>
  </si>
  <si>
    <t>https://www.facebook.com/cahyenphong/</t>
  </si>
  <si>
    <t>02223860204</t>
  </si>
  <si>
    <t>Thị trấn Chờ, Yên Phong, Bắc Ninh, Bac Ninh, Vietnam</t>
  </si>
  <si>
    <t>UBND Ủy ban nhân dân huyện Yên Phong  tỉnh Bắc Ninh</t>
  </si>
  <si>
    <t>https://yenphong.bacninh.gov.vn/</t>
  </si>
  <si>
    <t>Công an huyện Quế Võ  tỉnh Bắc Ninh</t>
  </si>
  <si>
    <t>UBND Ủy ban nhân dân huyện Quế Võ  tỉnh Bắc Ninh</t>
  </si>
  <si>
    <t>https://quevo.bacninh.gov.vn/</t>
  </si>
  <si>
    <t>Công an huyện Tiên Du  tỉnh Bắc Ninh</t>
  </si>
  <si>
    <t>UBND Ủy ban nhân dân huyện Tiên Du  tỉnh Bắc Ninh</t>
  </si>
  <si>
    <t>https://tiendu.bacninh.gov.vn/</t>
  </si>
  <si>
    <t>UBND Ủy ban nhân dân huyện Thuận Thành  tỉnh Bắc Ninh</t>
  </si>
  <si>
    <t>https://thuanthanh.bacninh.gov.vn/</t>
  </si>
  <si>
    <t>https://www.facebook.com/p/C%C3%B4ng-an-huy%E1%BB%87n-Gia-B%C3%ACnh-100075950866118/</t>
  </si>
  <si>
    <t>02223556005</t>
  </si>
  <si>
    <t>Nguyễn Văn Cừ, Bac Ninh, Vietnam</t>
  </si>
  <si>
    <t>UBND Ủy ban nhân dân huyện Gia Bình  tỉnh Bắc Ninh</t>
  </si>
  <si>
    <t>https://giabinh.bacninh.gov.vn/</t>
  </si>
  <si>
    <t>https://www.facebook.com/conganluongtai/</t>
  </si>
  <si>
    <t>02223867205</t>
  </si>
  <si>
    <t>Tân Dân - TT Thứa, Bac Ninh, Vietnam</t>
  </si>
  <si>
    <t>UBND Ủy ban nhân dân huyện Lương Tài  tỉnh Bắc Ninh</t>
  </si>
  <si>
    <t>https://luongtai.bacninh.gov.vn/</t>
  </si>
  <si>
    <t>https://www.facebook.com/conganthanhphohaiduong/</t>
  </si>
  <si>
    <t>02203852245</t>
  </si>
  <si>
    <t>25 Đại lộ Hồ Chí Minh, phường Nguyễn Trãi, thành phố Hải Dương, Hai Duong, Vietnam</t>
  </si>
  <si>
    <t>UBND Ủy ban nhân dân thành phố Hải Dương  tỉnh Hải Dương</t>
  </si>
  <si>
    <t>https://tphaiduong.haiduong.gov.vn/</t>
  </si>
  <si>
    <t>https://www.facebook.com/p/C%C3%B4ng-an-huy%E1%BB%87n-Nam-S%C3%A1ch-H%E1%BA%A3i-D%C6%B0%C6%A1ng-100071442241264/</t>
  </si>
  <si>
    <t>02203754335</t>
  </si>
  <si>
    <t>UBND Ủy ban nhân dân huyện Nam Sách  tỉnh Hải Dương</t>
  </si>
  <si>
    <t>https://namsach.haiduong.gov.vn/</t>
  </si>
  <si>
    <t>https://www.facebook.com/CATX.KM/</t>
  </si>
  <si>
    <t>02203822080</t>
  </si>
  <si>
    <t>289 Trần Hưng Đạo - Thị xã Kinh Môn - Tỉnh Hải Dương, Hai Duong, Vietnam</t>
  </si>
  <si>
    <t>UBND Ủy ban nhân dân huyện Kinh Môn  tỉnh Hải Dương</t>
  </si>
  <si>
    <t>https://kinhmon.haiduong.gov.vn/</t>
  </si>
  <si>
    <t>https://www.facebook.com/CAHKTHD/</t>
  </si>
  <si>
    <t>02203720218</t>
  </si>
  <si>
    <t>Hai Duong, Vietnam</t>
  </si>
  <si>
    <t>UBND Ủy ban nhân dân huyện Kim Thành  tỉnh Hải Dương</t>
  </si>
  <si>
    <t>https://kimthanh.haiduong.gov.vn/</t>
  </si>
  <si>
    <t>https://www.facebook.com/p/C%C3%B4ng-an-huy%E1%BB%87n-Thanh-H%C3%A0-H%E1%BA%A3i-D%C6%B0%C6%A1ng-100064628331014/</t>
  </si>
  <si>
    <t>Tỉnh Lộ 390, Huyện Thanh Hà, Việt Nam</t>
  </si>
  <si>
    <t>UBND Ủy ban nhân dân huyện Thanh Hà  tỉnh Hải Dương</t>
  </si>
  <si>
    <t>https://thanhha.haiduong.gov.vn/</t>
  </si>
  <si>
    <t>https://www.facebook.com/p/C%C3%B4ng-an-huy%E1%BB%87n-C%E1%BA%A9m-Gi%C3%A0ng-H%E1%BA%A3i-D%C6%B0%C6%A1ng-100069362282975/</t>
  </si>
  <si>
    <t>+2203786444</t>
  </si>
  <si>
    <t>UBND Ủy ban nhân dân huyện Cẩm Giàng  tỉnh Hải Dương</t>
  </si>
  <si>
    <t>https://camgiang.haiduong.gov.vn/</t>
  </si>
  <si>
    <t>https://www.facebook.com/p/C%C3%B4ng-an-huy%E1%BB%87n-B%C3%ACnh-Giang-H%E1%BA%A3i-D%C6%B0%C6%A1ng-100070047815358/</t>
  </si>
  <si>
    <t>+2203777535</t>
  </si>
  <si>
    <t>Đường Đinh Tiên Hoàng, thị trấn Kẻ Sặt huyện Bình Giang, Hai Duong, Vietnam</t>
  </si>
  <si>
    <t>UBND Ủy ban nhân dân huyện Bình Giang  tỉnh Hải Dương</t>
  </si>
  <si>
    <t>https://binhgiang.haiduong.gov.vn/</t>
  </si>
  <si>
    <t>https://www.facebook.com/conganhuyengialoc/</t>
  </si>
  <si>
    <t>02203716419</t>
  </si>
  <si>
    <t>54 Lê Thanh Nghị, thị trấn Gia Lộc, Hai Duong, Vietnam</t>
  </si>
  <si>
    <t>UBND Ủy ban nhân dân huyện Gia Lộc  tỉnh Hải Dương</t>
  </si>
  <si>
    <t>https://gialoc.haiduong.gov.vn/</t>
  </si>
  <si>
    <t>https://www.facebook.com/p/C%C3%B4ng-an-huy%E1%BB%87n-T%E1%BB%A9-K%E1%BB%B3-100076039831546/</t>
  </si>
  <si>
    <t>02203747235</t>
  </si>
  <si>
    <t>Khu An Nhân Tây, thị trấn Tứ Kỳ, huyện Tứ Kỳ, Hai Duong, Vietnam</t>
  </si>
  <si>
    <t>UBND Ủy ban nhân dân huyện Tứ Kỳ  tỉnh Hải Dương</t>
  </si>
  <si>
    <t>https://tuky.haiduong.gov.vn/</t>
  </si>
  <si>
    <t>https://www.facebook.com/p/C%C3%B4ng-an-huy%E1%BB%87n-Ninh-Giang-H%E1%BA%A3i-D%C6%B0%C6%A1ng-100071685176816/</t>
  </si>
  <si>
    <t>UBND Ủy ban nhân dân huyện Ninh Giang  tỉnh Hải Dương</t>
  </si>
  <si>
    <t>https://ninhgiang.haiduong.gov.vn/</t>
  </si>
  <si>
    <t>https://www.facebook.com/p/C%C3%B4ng-an-Thanh-Mi%E1%BB%87n-100068994404736/</t>
  </si>
  <si>
    <t>02203736534</t>
  </si>
  <si>
    <t>Tứ Cường, Thanh Miện, Hải Dương, Hai Duong, Vietnam</t>
  </si>
  <si>
    <t>UBND Ủy ban nhân dân huyện Thanh Miện  tỉnh Hải Dương</t>
  </si>
  <si>
    <t>https://thanhmien.haiduong.gov.vn/</t>
  </si>
  <si>
    <t>https://www.facebook.com/CAQHongBang/</t>
  </si>
  <si>
    <t>55 Bến Bính, Hồng Bàng, Hải Phòng, Hai Phong, Vietnam</t>
  </si>
  <si>
    <t>UBND Ủy ban nhân dân quận Hồng Bàng  thành phố Hải Phòng</t>
  </si>
  <si>
    <t>https://hongbang.haiphong.gov.vn/</t>
  </si>
  <si>
    <t>https://www.facebook.com/congthongtindientuquanngoquyen/?locale=vi_VN</t>
  </si>
  <si>
    <t>02253836786</t>
  </si>
  <si>
    <t>Trung tâm Chính trị - Hành chính quận, Lô 26A Khu đô thị mới Ngã 5 - Sân bay Cát Bi, phường Đông Khê, Quận Ngô Quyền, Hai Phong, Vietnam</t>
  </si>
  <si>
    <t>UBND Ủy ban nhân dân quận Ngô Quyền  thành phố Hải Phòng</t>
  </si>
  <si>
    <t>https://ngoquyen.haiphong.gov.vn/</t>
  </si>
  <si>
    <t>https://www.facebook.com/people/Qu%E1%BA%ADn-L%C3%AA-Ch%C3%A2n-th%C3%A0nh-ph%E1%BB%91-H%E1%BA%A3i-Ph%C3%B2ng/100069248557826/</t>
  </si>
  <si>
    <t>UBND Ủy ban nhân dân quận Lê Chân  thành phố Hải Phòng</t>
  </si>
  <si>
    <t>https://lechan.haiphong.gov.vn/</t>
  </si>
  <si>
    <t>https://www.facebook.com/dtncatphp/</t>
  </si>
  <si>
    <t>0964989490</t>
  </si>
  <si>
    <t>03 Lê Đại Hành, Minh Khai, Hồng Bàng, Hai Phong, Vietnam</t>
  </si>
  <si>
    <t>UBND Ủy ban nhân dân quận Hải An  thành phố Hải Phòng</t>
  </si>
  <si>
    <t>https://haian.haiphong.gov.vn/</t>
  </si>
  <si>
    <t>https://www.facebook.com/ubndquankienan/</t>
  </si>
  <si>
    <t>02253876500</t>
  </si>
  <si>
    <t>Số 02 Cao Toàn, Trần Thành Ngọ, Kiến An, Hai Phong, Vietnam</t>
  </si>
  <si>
    <t>UBND Ủy ban nhân dân quận Kiến An  thành phố Hải Phòng</t>
  </si>
  <si>
    <t>https://kienan.haiphong.gov.vn/</t>
  </si>
  <si>
    <t>Công an quận Đồ Sơn  thành phố Hải Phòng</t>
  </si>
  <si>
    <t>UBND Ủy ban nhân dân quận Đồ Sơn  thành phố Hải Phòng</t>
  </si>
  <si>
    <t>https://doson.haiphong.gov.vn/</t>
  </si>
  <si>
    <t>Công an quận Dương Kinh  thành phố Hải Phòng</t>
  </si>
  <si>
    <t>UBND Ủy ban nhân dân quận Dương Kinh  thành phố Hải Phòng</t>
  </si>
  <si>
    <t>https://duongkinh.haiphong.gov.vn/</t>
  </si>
  <si>
    <t>Công an huyện Thuỷ Nguyên  thành phố Hải Phòng</t>
  </si>
  <si>
    <t>UBND Ủy ban nhân dân huyện Thuỷ Nguyên  thành phố Hải Phòng</t>
  </si>
  <si>
    <t>https://thuynguyen.haiphong.gov.vn/</t>
  </si>
  <si>
    <t>https://www.facebook.com/cahanduong.haiphong/?locale=vi_VN</t>
  </si>
  <si>
    <t>02253871801</t>
  </si>
  <si>
    <t>đường An Dương 1, tổ dân phố số 7, thị trấn An Dương, huyện An Dương, thành phố Hải Phòng</t>
  </si>
  <si>
    <t>UBND Ủy ban nhân dân huyện An Dương  thành phố Hải Phòng</t>
  </si>
  <si>
    <t>https://anduong.haiphong.gov.vn/</t>
  </si>
  <si>
    <t>UBND Ủy ban nhân dân huyện An Lão  thành phố Hải Phòng</t>
  </si>
  <si>
    <t>https://anlao.haiphong.gov.vn/</t>
  </si>
  <si>
    <t>Công an huyện Kiến Thuỵ  thành phố Hải Phòng</t>
  </si>
  <si>
    <t>UBND Ủy ban nhân dân huyện Kiến Thuỵ  thành phố Hải Phòng</t>
  </si>
  <si>
    <t>https://kienthuy.haiphong.gov.vn/</t>
  </si>
  <si>
    <t>https://www.facebook.com/ConganhuyenTienLang/</t>
  </si>
  <si>
    <t>02253883109</t>
  </si>
  <si>
    <t>Số 9, Phạm Ngọc Đa, Khu 2, Thị trấn Tiên Lãng, huyện Tiên Lãng, TP Hải Phòng, Hai Phong, Vietnam</t>
  </si>
  <si>
    <t>UBND Ủy ban nhân dân huyện Tiên Lãng  thành phố Hải Phòng</t>
  </si>
  <si>
    <t>https://tienlang.haiphong.gov.vn/</t>
  </si>
  <si>
    <t>https://www.facebook.com/p/C%C3%B4ng-an-Huy%E1%BB%87n-V%C4%A9nh-B%E1%BA%A3o-H%E1%BA%A3i-Ph%C3%B2ng-100091921350663/?locale=ur_PK</t>
  </si>
  <si>
    <t>Đường 18/3 Thị trấn Vĩnh Bảo - Vĩnh Bảo - Hải Phòng, Vinh Bao, Vietnam</t>
  </si>
  <si>
    <t>UBND Ủy ban nhân dân huyện Vĩnh Bảo  thành phố Hải Phòng</t>
  </si>
  <si>
    <t>https://vinhbao.haiphong.gov.vn/</t>
  </si>
  <si>
    <t>https://www.facebook.com/952355681898414</t>
  </si>
  <si>
    <t>UBND Ủy ban nhân dân huyện Cát Hải  thành phố Hải Phòng</t>
  </si>
  <si>
    <t>https://cathai.haiphong.gov.vn/</t>
  </si>
  <si>
    <t>https://www.facebook.com/p/C%C3%B4ng-An-Th%C3%A0nh-Ph%E1%BB%91-H%C6%B0ng-Y%C3%AAn-100057576334172/</t>
  </si>
  <si>
    <t>số 6 Bạch Đằng, Hung Yen, Vietnam</t>
  </si>
  <si>
    <t>UBND Ủy ban nhân dân thành phố Hưng Yên  tỉnh Hưng Yên</t>
  </si>
  <si>
    <t>https://vpubnd.hungyen.gov.vn/</t>
  </si>
  <si>
    <t>https://www.facebook.com/congdoanvanlamhy/</t>
  </si>
  <si>
    <t>UBND Ủy ban nhân dân huyện Văn Lâm  tỉnh Hưng Yên</t>
  </si>
  <si>
    <t>https://vanlam.hungyen.gov.vn/</t>
  </si>
  <si>
    <t>https://www.facebook.com/doanthanhniencavg/</t>
  </si>
  <si>
    <t>UBND Ủy ban nhân dân huyện Văn Giang  tỉnh Hưng Yên</t>
  </si>
  <si>
    <t>https://vangiang.hungyen.gov.vn/</t>
  </si>
  <si>
    <t>https://www.facebook.com/p/%C4%90o%C3%A0n-Thanh-ni%C3%AAn-C%C3%B4ng-an-huy%E1%BB%87n-Y%C3%AAn-M%E1%BB%B9-100064984451611/</t>
  </si>
  <si>
    <t>02213964211</t>
  </si>
  <si>
    <t>UBND Ủy ban nhân dân huyện Yên Mỹ  tỉnh Hưng Yên</t>
  </si>
  <si>
    <t>https://yenmy.hungyen.gov.vn/</t>
  </si>
  <si>
    <t>Công an huyện Mỹ Hào  tỉnh Hưng Yên</t>
  </si>
  <si>
    <t>UBND Ủy ban nhân dân huyện Mỹ Hào  tỉnh Hưng Yên</t>
  </si>
  <si>
    <t>https://myhao.hungyen.gov.vn/</t>
  </si>
  <si>
    <t>https://www.facebook.com/p/%C4%90o%C3%A0n-Thanh-ni%C3%AAn-C%C3%B4ng-an-huy%E1%BB%87n-%C3%82n-Thi-t%E1%BB%89nh-H%C6%B0ng-Y%C3%AAn-100029060573137/</t>
  </si>
  <si>
    <t>02213830214</t>
  </si>
  <si>
    <t>Phố Phạm Ngũ Lão, Tỉnh Hưng Yên, Vietnam</t>
  </si>
  <si>
    <t>UBND Ủy ban nhân dân huyện Ân Thi  tỉnh Hưng Yên</t>
  </si>
  <si>
    <t>https://anthi.hungyen.gov.vn/</t>
  </si>
  <si>
    <t>https://www.facebook.com/DTNCAKC/</t>
  </si>
  <si>
    <t>02213910315</t>
  </si>
  <si>
    <t>DH57, Hung Yen, Vietnam</t>
  </si>
  <si>
    <t>UBND Ủy ban nhân dân huyện Khoái Châu  tỉnh Hưng Yên</t>
  </si>
  <si>
    <t>https://khoaichau.hungyen.gov.vn/</t>
  </si>
  <si>
    <t>Công an huyện Kim Động  tỉnh Hưng Yên</t>
  </si>
  <si>
    <t>UBND Ủy ban nhân dân huyện Kim Động  tỉnh Hưng Yên</t>
  </si>
  <si>
    <t>https://kimdong.hungyen.gov.vn/</t>
  </si>
  <si>
    <t>Công an huyện Tiên Lữ  tỉnh Hưng Yên</t>
  </si>
  <si>
    <t>UBND Ủy ban nhân dân huyện Tiên Lữ  tỉnh Hưng Yên</t>
  </si>
  <si>
    <t>https://tienlu.hungyen.gov.vn/</t>
  </si>
  <si>
    <t>https://www.facebook.com/ConganPhuCu/</t>
  </si>
  <si>
    <t>Tỉnh Hưng Yên, Vietnam</t>
  </si>
  <si>
    <t>UBND Ủy ban nhân dân huyện Phù Cừ  tỉnh Hưng Yên</t>
  </si>
  <si>
    <t>https://phucu.hungyen.gov.vn/</t>
  </si>
  <si>
    <t>https://www.facebook.com/congan.thaibinh.gov.vn/</t>
  </si>
  <si>
    <t>Thái Bình, Thai Binh, Vietnam</t>
  </si>
  <si>
    <t>UBND Ủy ban nhân dân thành phố Thái Bình  tỉnh Thái Bình</t>
  </si>
  <si>
    <t>https://thanhpho.thaibinh.gov.vn/</t>
  </si>
  <si>
    <t>https://www.facebook.com/congananbai/</t>
  </si>
  <si>
    <t>đường Trần Hưng Đạo, tổ 13, thị trấn, An Bài, Quỳnh Phụ, Thái Bình</t>
  </si>
  <si>
    <t>UBND Ủy ban nhân dân huyện Quỳnh Phụ  tỉnh Thái Bình</t>
  </si>
  <si>
    <t>https://quynhphu.thaibinh.gov.vn/</t>
  </si>
  <si>
    <t>https://www.facebook.com/p/Tu%E1%BB%95i-tr%E1%BA%BB-C%C3%B4ng-an-Th%C3%A1i-B%C3%ACnh-100068113789461/</t>
  </si>
  <si>
    <t>UBND Ủy ban nhân dân huyện Hưng Hà  tỉnh Thái Bình</t>
  </si>
  <si>
    <t>https://hungha.thaibinh.gov.vn/</t>
  </si>
  <si>
    <t>https://www.facebook.com/ConganxaDongVinh/</t>
  </si>
  <si>
    <t>0945555045</t>
  </si>
  <si>
    <t>UBND Ủy ban nhân dân huyện Đông Hưng  tỉnh Thái Bình</t>
  </si>
  <si>
    <t>https://donghung.thaibinh.gov.vn/</t>
  </si>
  <si>
    <t>https://www.facebook.com/p/Tu%E1%BB%95i-tr%E1%BA%BB-C%C3%B4ng-an-huy%E1%BB%87n-Th%C3%A1i-Th%E1%BB%A5y-100083773900284/</t>
  </si>
  <si>
    <t>Thị trấn Diêm Điền, Thai Binh, Vietnam</t>
  </si>
  <si>
    <t>UBND Ủy ban nhân dân huyện Thái Thụy  tỉnh Thái Bình</t>
  </si>
  <si>
    <t>https://thaithuy.thaibinh.gov.vn/</t>
  </si>
  <si>
    <t>https://www.facebook.com/ConganhuyenTienHai/</t>
  </si>
  <si>
    <t>02273823225</t>
  </si>
  <si>
    <t>Khu Đô thị Trái Diêm II, thôn Đông, xã Tây Giang, huyện Tiền Hải, Thai Binh, Vietnam</t>
  </si>
  <si>
    <t>UBND Ủy ban nhân dân huyện Tiền Hải  tỉnh Thái Bình</t>
  </si>
  <si>
    <t>https://tienhai.thaibinh.gov.vn/</t>
  </si>
  <si>
    <t>Công an huyện Kiến Xương  tỉnh Thái Bình</t>
  </si>
  <si>
    <t>UBND Ủy ban nhân dân huyện Kiến Xương  tỉnh Thái Bình</t>
  </si>
  <si>
    <t>https://kienxuong.thaibinh.gov.vn/</t>
  </si>
  <si>
    <t>Công an huyện Vũ Thư  tỉnh Thái Bình</t>
  </si>
  <si>
    <t>UBND Ủy ban nhân dân huyện Vũ Thư  tỉnh Thái Bình</t>
  </si>
  <si>
    <t>https://vuthu.thaibinh.gov.vn/</t>
  </si>
  <si>
    <t>https://www.facebook.com/conganhanamonline/?locale=vi_VN</t>
  </si>
  <si>
    <t>Số 558 Đường Lý Thường Kiệt, Phường Lê Hồng Phong, TP Phủ Lý, Ha-Nam, Vietnam</t>
  </si>
  <si>
    <t>UBND Ủy ban nhân dân thành phố Phủ Lý  tỉnh Hà Nam</t>
  </si>
  <si>
    <t>https://phuly.hanam.gov.vn/</t>
  </si>
  <si>
    <t>https://www.facebook.com/doanthanhnienconganhanam/</t>
  </si>
  <si>
    <t>UBND Ủy ban nhân dân huyện Duy Tiên  tỉnh Hà Nam</t>
  </si>
  <si>
    <t>https://www.duytien.gov.vn/</t>
  </si>
  <si>
    <t>https://www.facebook.com/conganhuyenkimbang/</t>
  </si>
  <si>
    <t>02263820014</t>
  </si>
  <si>
    <t>đường Quang Trung</t>
  </si>
  <si>
    <t>UBND Ủy ban nhân dân huyện Kim Bảng  tỉnh Hà Nam</t>
  </si>
  <si>
    <t>https://kimbang.hanam.gov.vn/</t>
  </si>
  <si>
    <t>Công an huyện Thanh Liêm  tỉnh Hà Nam</t>
  </si>
  <si>
    <t>UBND Ủy ban nhân dân huyện Thanh Liêm  tỉnh Hà Nam</t>
  </si>
  <si>
    <t>https://thanhliem.hanam.gov.vn/</t>
  </si>
  <si>
    <t>https://www.facebook.com/tintuchuyenbinhluc24h/</t>
  </si>
  <si>
    <t>Thị Trấn Bình Mỹ, Huyện Bình Lục, Binh Luc, Vietnam</t>
  </si>
  <si>
    <t>UBND Ủy ban nhân dân huyện Bình Lục  tỉnh Hà Nam</t>
  </si>
  <si>
    <t>https://binhluc.hanam.gov.vn/</t>
  </si>
  <si>
    <t>Công an huyện Lý Nhân  tỉnh Hà Nam</t>
  </si>
  <si>
    <t>UBND Ủy ban nhân dân huyện Lý Nhân  tỉnh Hà Nam</t>
  </si>
  <si>
    <t>https://lynhan.hanam.gov.vn/</t>
  </si>
  <si>
    <t>https://www.facebook.com/catp.namdinh/</t>
  </si>
  <si>
    <t>UBND Ủy ban nhân dân thành phố Nam Định  tỉnh Nam Định</t>
  </si>
  <si>
    <t>https://thanhpho.namdinh.gov.vn/</t>
  </si>
  <si>
    <t>Công an huyện Mỹ Lộc  tỉnh Nam Định</t>
  </si>
  <si>
    <t>UBND Ủy ban nhân dân huyện Mỹ Lộc  tỉnh Nam Định</t>
  </si>
  <si>
    <t>https://myloc.namdinh.gov.vn/</t>
  </si>
  <si>
    <t>Công an huyện Vụ Bản  tỉnh Nam Định</t>
  </si>
  <si>
    <t>UBND Ủy ban nhân dân huyện Vụ Bản  tỉnh Nam Định</t>
  </si>
  <si>
    <t>https://vuban.namdinh.gov.vn/</t>
  </si>
  <si>
    <t>https://www.facebook.com/p/C%C3%B4ng-an-Th%E1%BB%8B-tr%E1%BA%A5n-L%C3%A2m-%C3%9D-Y%C3%AAn-Nam-%C4%90%E1%BB%8Bnh-100080254186975/</t>
  </si>
  <si>
    <t>thị trấn lâm- ý yên- nam định</t>
  </si>
  <si>
    <t>UBND Ủy ban nhân dân huyện Ý Yên  tỉnh Nam Định</t>
  </si>
  <si>
    <t>https://yyen.namdinh.gov.vn/</t>
  </si>
  <si>
    <t>https://www.facebook.com/dtncahuyennghiahung/</t>
  </si>
  <si>
    <t>02283871070</t>
  </si>
  <si>
    <t>Trụ sở Công an huyện Nghĩa Hưng,  TT Liễu Đề, Nghĩa Hưng, Nam Định, Nam Định, Vietnam</t>
  </si>
  <si>
    <t>UBND Ủy ban nhân dân huyện Nghĩa Hưng  tỉnh Nam Định</t>
  </si>
  <si>
    <t>https://nghiahung.namdinh.gov.vn/</t>
  </si>
  <si>
    <t>Công an huyện Nam Trực  tỉnh Nam Định</t>
  </si>
  <si>
    <t>UBND Ủy ban nhân dân huyện Nam Trực  tỉnh Nam Định</t>
  </si>
  <si>
    <t>https://namtruc.namdinh.gov.vn/</t>
  </si>
  <si>
    <t>https://www.facebook.com/p/C%C3%B4ng-an-th%E1%BB%8B-tr%E1%BA%A5n-C%E1%BB%95-L%E1%BB%85-100069913269136/?locale=vi_VN</t>
  </si>
  <si>
    <t>02283882930</t>
  </si>
  <si>
    <t>Thị trấn Cổ Lễ, huyện Trực Ninh, Nam Truc, Vietnam</t>
  </si>
  <si>
    <t>UBND Ủy ban nhân dân huyện Trực Ninh  tỉnh Nam Định</t>
  </si>
  <si>
    <t>https://trucninh.namdinh.gov.vn/</t>
  </si>
  <si>
    <t>Công an huyện Xuân Trường  tỉnh Nam Định</t>
  </si>
  <si>
    <t>UBND Ủy ban nhân dân huyện Xuân Trường  tỉnh Nam Định</t>
  </si>
  <si>
    <t>https://xuantruong.namdinh.gov.vn/</t>
  </si>
  <si>
    <t>Công an huyện Giao Thủy  tỉnh Nam Định</t>
  </si>
  <si>
    <t>UBND Ủy ban nhân dân huyện Giao Thủy  tỉnh Nam Định</t>
  </si>
  <si>
    <t>https://giaothuy.namdinh.gov.vn/</t>
  </si>
  <si>
    <t>https://www.facebook.com/CAH.HaiHau/</t>
  </si>
  <si>
    <t>02283877150</t>
  </si>
  <si>
    <t>Tổ dân phố số 4 - TT. Yên Định - huyện Hải Hậu - tỉnh Nam Định, Hai Hau, Vietnam</t>
  </si>
  <si>
    <t>UBND Ủy ban nhân dân huyện Hải Hậu  tỉnh Nam Định</t>
  </si>
  <si>
    <t>https://haihau.namdinh.gov.vn/</t>
  </si>
  <si>
    <t>https://www.facebook.com/tuoitreconganninhbinh/</t>
  </si>
  <si>
    <t>Đường Đinh Tất Miễn, Phường Đông Thành, Ninh Bình, Vietnam</t>
  </si>
  <si>
    <t>UBND Ủy ban nhân dân thành phố Ninh Bình  tỉnh Ninh Bình</t>
  </si>
  <si>
    <t>https://tpninhbinh.ninhbinh.gov.vn/</t>
  </si>
  <si>
    <t>https://www.facebook.com/p/C%C3%B4ng-an-th%C3%A0nh-ph%E1%BB%91-Tam-%C4%90i%E1%BB%87p-100069074291255/</t>
  </si>
  <si>
    <t>02293864034</t>
  </si>
  <si>
    <t>Số 123, đường Đồng Giao, tổ 1, phường Tây Sơn</t>
  </si>
  <si>
    <t>UBND Ủy ban nhân dân thành phố Tam Điệp  tỉnh Ninh Bình</t>
  </si>
  <si>
    <t>https://tamdiep.ninhbinh.gov.vn/</t>
  </si>
  <si>
    <t>https://www.facebook.com/CAHNhoQuan/</t>
  </si>
  <si>
    <t>02293866007</t>
  </si>
  <si>
    <t>UBND Ủy ban nhân dân huyện Nho Quan  tỉnh Ninh Bình</t>
  </si>
  <si>
    <t>https://nhoquan.ninhbinh.gov.vn/</t>
  </si>
  <si>
    <t>https://www.facebook.com/CAHGiaVien/</t>
  </si>
  <si>
    <t>02293868018</t>
  </si>
  <si>
    <t>Phố Me, thị trấn Me, huyện Gia Viễn, tỉnh Ninh Bình, Ninh Bình, Vietnam</t>
  </si>
  <si>
    <t>UBND Ủy ban nhân dân huyện Gia Viễn  tỉnh Ninh Bình</t>
  </si>
  <si>
    <t>https://giavien.ninhbinh.gov.vn/</t>
  </si>
  <si>
    <t>Công an huyện Hoa Lư  tỉnh Ninh Bình</t>
  </si>
  <si>
    <t>UBND Ủy ban nhân dân huyện Hoa Lư  tỉnh Ninh Bình</t>
  </si>
  <si>
    <t>https://hoalu.ninhbinh.gov.vn/</t>
  </si>
  <si>
    <t>https://www.facebook.com/Conganhuyenyenkhanh/?locale=vi_VN</t>
  </si>
  <si>
    <t>02293841230</t>
  </si>
  <si>
    <t>Thị trấn Yên Ninh, huyện Yên Khánh, Ninh Bình, Vietnam</t>
  </si>
  <si>
    <t>UBND Ủy ban nhân dân huyện Yên Khánh  tỉnh Ninh Bình</t>
  </si>
  <si>
    <t>https://yenkhanh.ninhbinh.gov.vn/</t>
  </si>
  <si>
    <t>https://www.facebook.com/cahuyenkimson/</t>
  </si>
  <si>
    <t>02293862033</t>
  </si>
  <si>
    <t>Lưu Phương, Kim Sơn, Ninh Bình, Vietnam</t>
  </si>
  <si>
    <t>UBND Ủy ban nhân dân huyện Kim Sơn  tỉnh Ninh Bình</t>
  </si>
  <si>
    <t>https://kimson.ninhbinh.gov.vn/</t>
  </si>
  <si>
    <t>https://www.facebook.com/p/C%C3%B4ng-an-huy%E1%BB%87n-Y%C3%AAn-M%C3%B4-100033535308059/</t>
  </si>
  <si>
    <t>02293869012</t>
  </si>
  <si>
    <t>TT Yên Thịnh, Ninh Bình, Vietnam</t>
  </si>
  <si>
    <t>UBND Ủy ban nhân dân huyện Yên Mô  tỉnh Ninh Bình</t>
  </si>
  <si>
    <t>https://yenmo.ninhbinh.gov.vn/</t>
  </si>
  <si>
    <t>https://www.facebook.com/conganthanhphothanhhoa/?locale=vi_VN</t>
  </si>
  <si>
    <t>02373852285</t>
  </si>
  <si>
    <t>Số 15 Đại lộ Nguyễn Hoàng, phường Đông Hải, Thanh Hóa, Vietnam</t>
  </si>
  <si>
    <t>UBND Ủy ban nhân dân thành phố Thanh Hóa  tỉnh Thanh Hóa</t>
  </si>
  <si>
    <t>https://tpthanhhoa.thanhhoa.gov.vn/</t>
  </si>
  <si>
    <t>https://www.facebook.com/p/C%C3%B4ng-an-th%C3%A0nh-ph%E1%BB%91-S%E1%BA%A7m-S%C6%A1n-Thanh-Ho%C3%A1-100063748233268/</t>
  </si>
  <si>
    <t>85A, Đường Nguyễn Du, phường Bắc Sơn, thành phố Sầm Sơn, tỉnh Thanh Hoá.</t>
  </si>
  <si>
    <t>UBND Ủy ban nhân dân thành phố Sầm Sơn  tỉnh Thanh Hóa</t>
  </si>
  <si>
    <t>https://quangdai.samson.thanhhoa.gov.vn/</t>
  </si>
  <si>
    <t>https://www.facebook.com/p/Tu%E1%BB%95i-tr%E1%BA%BB-C%C3%B4ng-an-TP-S%E1%BA%A7m-S%C6%A1n-100069346653553/?locale=hi_IN</t>
  </si>
  <si>
    <t>UBND Ủy ban nhân dân huyện Mường Lát  tỉnh Thanh Hóa</t>
  </si>
  <si>
    <t>https://thitran.muonglat.thanhhoa.gov.vn/</t>
  </si>
  <si>
    <t>https://www.facebook.com/100063702331996</t>
  </si>
  <si>
    <t>UBND Ủy ban nhân dân huyện Quan Hóa  tỉnh Thanh Hóa</t>
  </si>
  <si>
    <t>https://qppl.thanhhoa.gov.vn/vbpq_quanhoa.nsf/DefaultMetro</t>
  </si>
  <si>
    <t>https://www.facebook.com/conganhuyenbathuoc/</t>
  </si>
  <si>
    <t>02373880503</t>
  </si>
  <si>
    <t>UBND Ủy ban nhân dân huyện Bá Thước  tỉnh Thanh Hóa</t>
  </si>
  <si>
    <t>http://bathuoc.gov.vn/</t>
  </si>
  <si>
    <t>https://www.facebook.com/caqs.36/?locale=vi_VN</t>
  </si>
  <si>
    <t>02373590003</t>
  </si>
  <si>
    <t>Thị trấn Sơn Lư, huyện Quan Sơn, Thanh Hóa, Vietnam</t>
  </si>
  <si>
    <t>UBND Ủy ban nhân dân huyện Quan Sơn  tỉnh Thanh Hóa</t>
  </si>
  <si>
    <t>https://qppl.thanhhoa.gov.vn/vbpq_thanhhoa.nsf/9e6a1e4b64680bd247256801000a8614/EC9F58FCB921D72A47257D6A0038D985/$file/d3309.pdf</t>
  </si>
  <si>
    <t>https://www.facebook.com/p/C%C3%B4ng-an-huy%E1%BB%87n-Lang-Ch%C3%A1nh-100063611228708/</t>
  </si>
  <si>
    <t>02373874113</t>
  </si>
  <si>
    <t>Số 152 đường 15/2, Khu phố Lê Lợi, thị trấn Lang Chánh, Huong Lang Chanh, Vietnam</t>
  </si>
  <si>
    <t>UBND Ủy ban nhân dân huyện Lang Chánh  tỉnh Thanh Hóa</t>
  </si>
  <si>
    <t>https://thitran.langchanh.thanhhoa.gov.vn/</t>
  </si>
  <si>
    <t>https://www.facebook.com/100064202226018/</t>
  </si>
  <si>
    <t>UBND Ủy ban nhân dân huyện Ngọc Lặc  tỉnh Thanh Hóa</t>
  </si>
  <si>
    <t>https://qppl.thanhhoa.gov.vn/vbpq_thanhhoa.nsf/BFD4657191ACAC4C472587030006E9F0/$file/DT-VBDTPT888955083-6-20211624637967645_tuandm_26-06-2021-10-55-28_signed.pdf</t>
  </si>
  <si>
    <t>https://www.facebook.com/congancamthuy/</t>
  </si>
  <si>
    <t>0869548428</t>
  </si>
  <si>
    <t>UBND Ủy ban nhân dân huyện Cẩm Thủy  tỉnh Thanh Hóa</t>
  </si>
  <si>
    <t>https://camphu.camthuy.thanhhoa.gov.vn/</t>
  </si>
  <si>
    <t>https://www.facebook.com/CATT.THO/</t>
  </si>
  <si>
    <t>02373877003</t>
  </si>
  <si>
    <t>UBND Ủy ban nhân dân huyện Thạch Thành  tỉnh Thanh Hóa</t>
  </si>
  <si>
    <t>https://thanhvinh.thachthanh.thanhhoa.gov.vn/</t>
  </si>
  <si>
    <t>UBND Ủy ban nhân dân huyện Hà Trung  tỉnh Thanh Hóa</t>
  </si>
  <si>
    <t>https://thitran.hatrung.thanhhoa.gov.vn/</t>
  </si>
  <si>
    <t>https://www.facebook.com/conganvinhloc/</t>
  </si>
  <si>
    <t>0869549375</t>
  </si>
  <si>
    <t>khu 3, thị trấn Vĩnh Lộc, huyện Vĩnh Lộc, tỉnh Thanh Hóa, Vinh Loc, Vietnam</t>
  </si>
  <si>
    <t>UBND Ủy ban nhân dân huyện Vĩnh Lộc  tỉnh Thanh Hóa</t>
  </si>
  <si>
    <t>https://benhviennhitrunguong.gov.vn/ky-ket-thoa-thuan-hop-tac-ho-tro-chuyen-mon-y-te-voi-ubnd-huyen-vinh-loc-tinh-thanh-hoa.html</t>
  </si>
  <si>
    <t>https://www.facebook.com/CAHYD.THO/</t>
  </si>
  <si>
    <t>02373869203</t>
  </si>
  <si>
    <t>Số 591, Đường mùng 10 tháng 6. Tiểu khu 1, thị trấn Quán Lào, huyện Yên Định, Thanh Hóa, Vietnam</t>
  </si>
  <si>
    <t>UBND Ủy ban nhân dân huyện Yên Định  tỉnh Thanh Hóa</t>
  </si>
  <si>
    <t>https://dichvucong.gov.vn/p/home/dvc-tthc-bonganh-tinhtp.html?id2=372584&amp;name2=UBND%20huy%E1%BB%87n%20Y%C3%AAn%20%C4%90%E1%BB%8Bnh&amp;name1=UBND%20t%E1%BB%89nh%20Thanh%20Ho%C3%A1&amp;id1=371854&amp;type_tinh_bo=2&amp;lan=2</t>
  </si>
  <si>
    <t>https://www.facebook.com/p/C%C3%B4ng-an-huy%E1%BB%87n-Th%E1%BB%8D-Xu%C3%A2n-100072365537592/</t>
  </si>
  <si>
    <t>02373533555</t>
  </si>
  <si>
    <t>tỉnh Thanh Hoá</t>
  </si>
  <si>
    <t>UBND Ủy ban nhân dân huyện Thọ Xuân  tỉnh Thanh Hóa</t>
  </si>
  <si>
    <t>https://thoxuan.thanhhoa.gov.vn/</t>
  </si>
  <si>
    <t>https://www.facebook.com/conganhuyenthuongxuan/?locale=vi_VN</t>
  </si>
  <si>
    <t>02373873003</t>
  </si>
  <si>
    <t>UBND Ủy ban nhân dân huyện Thường Xuân  tỉnh Thanh Hóa</t>
  </si>
  <si>
    <t>http://thuongxuan.gov.vn/</t>
  </si>
  <si>
    <t>https://www.facebook.com/ConganTrieuSonOfficial/</t>
  </si>
  <si>
    <t>02373867103</t>
  </si>
  <si>
    <t>746 Lê Thái Tổ, TT Triệu Sơn, Triệu Sơn, Thanh Hóa</t>
  </si>
  <si>
    <t>UBND Ủy ban nhân dân huyện Triệu Sơn  tỉnh Thanh Hóa</t>
  </si>
  <si>
    <t>http://trieuson.gov.vn/</t>
  </si>
  <si>
    <t>https://www.facebook.com/Conganhuyenthieuhoa/</t>
  </si>
  <si>
    <t>02373842094</t>
  </si>
  <si>
    <t>Quốc lộ 45, tiểu Khu 2, Thị trấn Thiệu Hóa, Thanh Hóa, Vietnam</t>
  </si>
  <si>
    <t>UBND Ủy ban nhân dân huyện Thiệu Hóa  tỉnh Thanh Hóa</t>
  </si>
  <si>
    <t>https://qppl.thanhhoa.gov.vn/vbpq_thanhhoa.nsf/All/668550997CC9E19747257B2B00112189/$file/d768.pdf</t>
  </si>
  <si>
    <t>https://www.facebook.com/conganhuyenhoanghoa/</t>
  </si>
  <si>
    <t>02373643113</t>
  </si>
  <si>
    <t>Thị trấn Bút Sơn, Hoằng Hoá, Thanh Hoá</t>
  </si>
  <si>
    <t>UBND Ủy ban nhân dân huyện Hoằng Hóa  tỉnh Thanh Hóa</t>
  </si>
  <si>
    <t>http://hoanghoa.gov.vn/</t>
  </si>
  <si>
    <t>UBND Ủy ban nhân dân huyện Hậu Lộc  tỉnh Thanh Hóa</t>
  </si>
  <si>
    <t>https://dichvucong.gov.vn/p/home/dvc-tthc-bonganh-tinhtp.html?id2=372303&amp;name2=UBND%20huy%E1%BB%87n%20H%E1%BA%ADu%20L%E1%BB%99c&amp;name1=UBND%20t%E1%BB%89nh%20Thanh%20Ho%C3%A1&amp;id1=371854&amp;type_tinh_bo=2&amp;lan=2</t>
  </si>
  <si>
    <t>https://www.facebook.com/CA.NgaSon.TH/</t>
  </si>
  <si>
    <t>02373872103</t>
  </si>
  <si>
    <t>Công an huyện Nga Sơn, Nga Son, Vietnam</t>
  </si>
  <si>
    <t>UBND Ủy ban nhân dân huyện Nga Sơn  tỉnh Thanh Hóa</t>
  </si>
  <si>
    <t>https://ngason.thanhhoa.gov.vn/</t>
  </si>
  <si>
    <t>https://www.facebook.com/conganhuyennhuxuan/</t>
  </si>
  <si>
    <t>02373878020</t>
  </si>
  <si>
    <t>Khu phố 2, Thị trấn Yên Cát, huyện Như Xuân</t>
  </si>
  <si>
    <t>UBND Ủy ban nhân dân huyện Như Xuân  tỉnh Thanh Hóa</t>
  </si>
  <si>
    <t>http://dieuhanh.nhuxuan.thanhhoa.gov.vn/</t>
  </si>
  <si>
    <t>https://www.facebook.com/conganhuyennhuthanh/?locale=vi_VN</t>
  </si>
  <si>
    <t>02373848003</t>
  </si>
  <si>
    <t>UBND Ủy ban nhân dân huyện Như Thanh  tỉnh Thanh Hóa</t>
  </si>
  <si>
    <t>http://bensung.nhuthanh.thanhhoa.gov.vn/</t>
  </si>
  <si>
    <t>https://www.facebook.com/p/C%C3%B4ng-An-Huy%E1%BB%87n-N%C3%B4ng-C%E1%BB%91ng-100063664087545/?locale=vi_VN</t>
  </si>
  <si>
    <t>02373839003</t>
  </si>
  <si>
    <t>UBND Ủy ban nhân dân huyện Nông Cống  tỉnh Thanh Hóa</t>
  </si>
  <si>
    <t>https://nongcong.thanhhoa.gov.vn/</t>
  </si>
  <si>
    <t>https://www.facebook.com/conganhuyendongsonthanhhoa/?locale=vi_VN</t>
  </si>
  <si>
    <t>02373690691</t>
  </si>
  <si>
    <t>UBND Ủy ban nhân dân huyện Đông Sơn  tỉnh Thanh Hóa</t>
  </si>
  <si>
    <t>https://dongson.thanhhoa.gov.vn/</t>
  </si>
  <si>
    <t>https://www.facebook.com/Conganquangxuong/?locale=vi_VN</t>
  </si>
  <si>
    <t>02373863003</t>
  </si>
  <si>
    <t>UBND Ủy ban nhân dân huyện Quảng Xương  tỉnh Thanh Hóa</t>
  </si>
  <si>
    <t>https://kntc.thanhhoa.gov.vn/kntc.nsf/8B7B11ADD65ADB7D4725877A000C15D3/$file/DT-VBDTPT936332298-10-20211634804359487tungct22.10.2021_08h43p58_giangld_22-10-2021-08-51-13_signed.pdf</t>
  </si>
  <si>
    <t>Công an huyện Tĩnh Gia  tỉnh Thanh Hóa</t>
  </si>
  <si>
    <t>UBND Ủy ban nhân dân huyện Tĩnh Gia  tỉnh Thanh Hóa</t>
  </si>
  <si>
    <t>https://qppl.thanhhoa.gov.vn/vbpq_thanhhoa.nsf/9e6a1e4b64680bd247256801000a8614/FD02D958604DF5B747257D2E00046884/$file/d2499.pdf</t>
  </si>
  <si>
    <t>https://www.facebook.com/ConganthanhphoVinh24h/</t>
  </si>
  <si>
    <t>02383844533</t>
  </si>
  <si>
    <t>Số 95, đường Phạm Đình Toái, xóm 23, xã Nghi Phú, thành phố Vinh, Nghệ An, Vinh, Vietnam</t>
  </si>
  <si>
    <t>UBND Ủy ban nhân dân thành phố Vinh  tỉnh Nghệ An</t>
  </si>
  <si>
    <t>https://vinh.nghean.gov.vn/xem-chi-tiet-bai-viet/-/asset_publisher/t2ZLc8uKcyGV/content/id/3066052</t>
  </si>
  <si>
    <t>Công an huyện Quế Phong  tỉnh Nghệ An</t>
  </si>
  <si>
    <t>UBND Ủy ban nhân dân huyện Quế Phong  tỉnh Nghệ An</t>
  </si>
  <si>
    <t>https://quephong.nghean.gov.vn/</t>
  </si>
  <si>
    <t>https://www.facebook.com/Conganhuyenquychau02383884113/?locale=vi_VN</t>
  </si>
  <si>
    <t>UBND Ủy ban nhân dân huyện Quỳ Châu  tỉnh Nghệ An</t>
  </si>
  <si>
    <t>https://quychau.nghean.gov.vn/</t>
  </si>
  <si>
    <t>https://www.facebook.com/p/C%C3%B4ng-an-huy%E1%BB%87n-T%C6%B0%C6%A1ng-D%C6%B0%C6%A1ng-100064406753739/</t>
  </si>
  <si>
    <t>02383874148</t>
  </si>
  <si>
    <t>UBND Ủy ban nhân dân huyện Tương Dương  tỉnh Nghệ An</t>
  </si>
  <si>
    <t>https://tuongduong.nghean.gov.vn/</t>
  </si>
  <si>
    <t>https://www.facebook.com/p/C%C3%B4ng-an-huy%E1%BB%87n-Ngh%C4%A9a-%C4%90%C3%A0n-100034707650596/</t>
  </si>
  <si>
    <t>02383810667</t>
  </si>
  <si>
    <t>UBND Ủy ban nhân dân huyện Nghĩa Đàn  tỉnh Nghệ An</t>
  </si>
  <si>
    <t>https://nghiadan.nghean.gov.vn/</t>
  </si>
  <si>
    <t>Công an huyện Quỳ Hợp  tỉnh Nghệ An</t>
  </si>
  <si>
    <t>UBND Ủy ban nhân dân huyện Quỳ Hợp  tỉnh Nghệ An</t>
  </si>
  <si>
    <t>http://quyhop.gov.vn/</t>
  </si>
  <si>
    <t>https://www.facebook.com/bophanmotcuaconganhuyenquynhluu/</t>
  </si>
  <si>
    <t>02383864210</t>
  </si>
  <si>
    <t>Quynh Luu, Vietnam</t>
  </si>
  <si>
    <t>UBND Ủy ban nhân dân huyện Quỳnh Lưu  tỉnh Nghệ An</t>
  </si>
  <si>
    <t>https://quynhluu.nghean.gov.vn/</t>
  </si>
  <si>
    <t>https://www.facebook.com/61557574741798</t>
  </si>
  <si>
    <t>UBND Ủy ban nhân dân huyện Con Cuông  tỉnh Nghệ An</t>
  </si>
  <si>
    <t>https://concuong.nghean.gov.vn/</t>
  </si>
  <si>
    <t>https://www.facebook.com/trungtamvanhoathethaovatruyenthongtanky/</t>
  </si>
  <si>
    <t>0945491639</t>
  </si>
  <si>
    <t>Khối 3 thị trấn Tân Kỳ, Tan Ky, Vietnam</t>
  </si>
  <si>
    <t>UBND Ủy ban nhân dân huyện Tân Kỳ  tỉnh Nghệ An</t>
  </si>
  <si>
    <t>https://tanky.nghean.gov.vn/</t>
  </si>
  <si>
    <t>https://www.facebook.com/p/C%C3%B4ng-an-huy%E1%BB%87n-Anh-S%C6%A1n-100050389963999/</t>
  </si>
  <si>
    <t>02383872160</t>
  </si>
  <si>
    <t>UBND Ủy ban nhân dân huyện Anh Sơn  tỉnh Nghệ An</t>
  </si>
  <si>
    <t>https://anhson.nghean.gov.vn/</t>
  </si>
  <si>
    <t>https://www.facebook.com/conganhuyendienchau/?locale=vi_VN</t>
  </si>
  <si>
    <t>02383862313</t>
  </si>
  <si>
    <t>Khối 3, Thị trấn Diễn Châu, Huyện Diễn Châu</t>
  </si>
  <si>
    <t>UBND Ủy ban nhân dân huyện Diễn Châu  tỉnh Nghệ An</t>
  </si>
  <si>
    <t>https://dienchau.nghean.gov.vn/uy-ban-nhan-dan-huyen</t>
  </si>
  <si>
    <t>https://www.facebook.com/p/C%C3%B4ng-an-huy%E1%BB%87n-Y%C3%AAn-Th%C3%A0nh-100064179789086/</t>
  </si>
  <si>
    <t>02383863132</t>
  </si>
  <si>
    <t>Yên Thành, Vietnam</t>
  </si>
  <si>
    <t>UBND Ủy ban nhân dân huyện Yên Thành  tỉnh Nghệ An</t>
  </si>
  <si>
    <t>https://yenthanh.nghean.gov.vn/</t>
  </si>
  <si>
    <t>https://www.facebook.com/ConganDoLuong/</t>
  </si>
  <si>
    <t>02383871113</t>
  </si>
  <si>
    <t>Đường Đội Cung, Khối 3, Thị trấn Đô Lương, Đô Lương, Nghệ An, Anh Son, Vietnam</t>
  </si>
  <si>
    <t>UBND Ủy ban nhân dân huyện Đô Lương  tỉnh Nghệ An</t>
  </si>
  <si>
    <t>https://doluong.nghean.gov.vn/</t>
  </si>
  <si>
    <t>Công an huyện Thanh Chương  tỉnh Nghệ An</t>
  </si>
  <si>
    <t>UBND Ủy ban nhân dân huyện Thanh Chương  tỉnh Nghệ An</t>
  </si>
  <si>
    <t>https://thanhchuong.nghean.gov.vn/</t>
  </si>
  <si>
    <t>https://www.facebook.com/conganhuyennghilocnghean/</t>
  </si>
  <si>
    <t>02383861132</t>
  </si>
  <si>
    <t>UBND Ủy ban nhân dân huyện Nghi Lộc  tỉnh Nghệ An</t>
  </si>
  <si>
    <t>https://nghiloc.nghean.gov.vn/ubnd-huyen</t>
  </si>
  <si>
    <t>https://www.facebook.com/p/C%C3%B4ng-an-th%E1%BB%8B-tr%E1%BA%A5n-Nam-%C4%90%C3%A0n-100077451044059/</t>
  </si>
  <si>
    <t>0822565777</t>
  </si>
  <si>
    <t>UBND thị trấn Nam Đàn</t>
  </si>
  <si>
    <t>UBND Ủy ban nhân dân huyện Nam Đàn  tỉnh Nghệ An</t>
  </si>
  <si>
    <t>https://namdan.nghean.gov.vn/</t>
  </si>
  <si>
    <t>https://www.facebook.com/cahungnguyennghean/</t>
  </si>
  <si>
    <t>02383821126</t>
  </si>
  <si>
    <t>Khối 5, thị trấn Hưng Nguyên, huyện Hưng Nguyên</t>
  </si>
  <si>
    <t>UBND Ủy ban nhân dân huyện Hưng Nguyên  tỉnh Nghệ An</t>
  </si>
  <si>
    <t>https://hungnguyen.nghean.gov.vn/</t>
  </si>
  <si>
    <t>https://www.facebook.com/catphatinh/?locale=vi_VN</t>
  </si>
  <si>
    <t>Số 173, đường Xuân Diệu, P. Nguyễn Du, TP. Hà Tĩnh, tỉnh Hà Tĩnh, Ha Tinh, Vietnam</t>
  </si>
  <si>
    <t>UBND Ủy ban nhân dân thành phố Hà Tĩnh  tỉnh Hà Tĩnh</t>
  </si>
  <si>
    <t>https://hatinh.gov.vn/</t>
  </si>
  <si>
    <t>https://www.facebook.com/ConganhuyenHuongSon/</t>
  </si>
  <si>
    <t>02393875430</t>
  </si>
  <si>
    <t>199 Lê Lợi, thị trấn Phố Châu, Hương Sơn, Hà Tĩnh</t>
  </si>
  <si>
    <t>UBND Ủy ban nhân dân huyện Hương Sơn  tỉnh Hà Tĩnh</t>
  </si>
  <si>
    <t>https://huongson.hatinh.gov.vn/</t>
  </si>
  <si>
    <t>https://www.facebook.com/p/C%C3%B4ng-an-huy%E1%BB%87n-%C4%90%E1%BB%A9c-Th%E1%BB%8D-H%C3%A0-T%C4%A9nh-100069319692485/?locale=vi_VN</t>
  </si>
  <si>
    <t>02393831428</t>
  </si>
  <si>
    <t>Tổ Dân Phố 7, Ha Tinh, Vietnam</t>
  </si>
  <si>
    <t>UBND Ủy ban nhân dân huyện Đức Thọ  tỉnh Hà Tĩnh</t>
  </si>
  <si>
    <t>https://ductho.hatinh.gov.vn/</t>
  </si>
  <si>
    <t>https://www.facebook.com/p/C%C3%B4ng-an-huy%E1%BB%87n-V%C5%A9-Quang-100069158351410/</t>
  </si>
  <si>
    <t>02393814008</t>
  </si>
  <si>
    <t>UBND Ủy ban nhân dân huyện Vũ Quang  tỉnh Hà Tĩnh</t>
  </si>
  <si>
    <t>https://vuquang.hatinh.gov.vn/</t>
  </si>
  <si>
    <t>https://www.facebook.com/Congannghixuan/?locale=vi_VN</t>
  </si>
  <si>
    <t>02393825010</t>
  </si>
  <si>
    <t>UBND Ủy ban nhân dân huyện Nghi Xuân  tỉnh Hà Tĩnh</t>
  </si>
  <si>
    <t>https://nghixuan.hatinh.gov.vn/</t>
  </si>
  <si>
    <t>https://www.facebook.com/p/C%C3%B4ng-an-huy%E1%BB%87n-Can-L%E1%BB%99c-100077389749902/</t>
  </si>
  <si>
    <t>02393841221</t>
  </si>
  <si>
    <t>Số 01, đường Nguyễn Huy Tự, thị trấn Nghèn, huyện Can Lộc, tỉnh Hà Tĩnh, Ha Tinh, Vietnam</t>
  </si>
  <si>
    <t>UBND Ủy ban nhân dân huyện Can Lộc  tỉnh Hà Tĩnh</t>
  </si>
  <si>
    <t>https://canloc.hatinh.gov.vn/</t>
  </si>
  <si>
    <t>https://www.facebook.com/conganhuongkhehatinh/</t>
  </si>
  <si>
    <t>02393871212</t>
  </si>
  <si>
    <t>Công an Hương Khê - Hà Tĩnh, Ha Tin', Vietnam</t>
  </si>
  <si>
    <t>UBND Ủy ban nhân dân huyện Hương Khê  tỉnh Hà Tĩnh</t>
  </si>
  <si>
    <t>https://hscvhk.hatinh.gov.vn/huongkhe/vbpq.nsf</t>
  </si>
  <si>
    <t>https://www.facebook.com/conganthachha/?locale=vi_VN</t>
  </si>
  <si>
    <t>02393845320</t>
  </si>
  <si>
    <t>Ha Tin', Vietnam</t>
  </si>
  <si>
    <t>UBND Ủy ban nhân dân huyện Thạch Hà  tỉnh Hà Tĩnh</t>
  </si>
  <si>
    <t>https://thachha.hatinh.gov.vn/</t>
  </si>
  <si>
    <t>https://www.facebook.com/congancamxuyen/?locale=vi_VN</t>
  </si>
  <si>
    <t>02393861259</t>
  </si>
  <si>
    <t>Tổ dân phố 10, thị trấn Cẩm Xuyên, huyện Cẩm Xuyên, My Loc, Vietnam</t>
  </si>
  <si>
    <t>UBND Ủy ban nhân dân huyện Cẩm Xuyên  tỉnh Hà Tĩnh</t>
  </si>
  <si>
    <t>https://camha.camxuyen.hatinh.gov.vn/</t>
  </si>
  <si>
    <t>https://www.facebook.com/p/C%C3%B4ng-an-huy%E1%BB%87n-K%E1%BB%B3-Anh-H%C3%A0-T%C4%A9nh-100071287980284/</t>
  </si>
  <si>
    <t>02393817999</t>
  </si>
  <si>
    <t>Thôn Đồng Tiến, xã Kỳ Đồng, huyện Kỳ Anh, tỉnh Hà Tĩnh, Ha Tinh, Vietnam</t>
  </si>
  <si>
    <t>UBND Ủy ban nhân dân huyện Kỳ Anh  tỉnh Hà Tĩnh</t>
  </si>
  <si>
    <t>https://kyanh.hatinh.gov.vn/</t>
  </si>
  <si>
    <t>https://www.facebook.com/p/C%C3%B4ng-an-th%E1%BB%8B-tr%E1%BA%A5n-L%E1%BB%99c-H%C3%A0-L%E1%BB%99c-H%C3%A0-H%C3%A0-T%C4%A9nh-100069078312692/</t>
  </si>
  <si>
    <t>0974014222</t>
  </si>
  <si>
    <t>Ha Tinh, Vietnam</t>
  </si>
  <si>
    <t>UBND Ủy ban nhân dân huyện Lộc Hà  tỉnh Hà Tĩnh</t>
  </si>
  <si>
    <t>https://locha.hatinh.gov.vn/</t>
  </si>
  <si>
    <t>https://www.facebook.com/tuoitrephucxa/</t>
  </si>
  <si>
    <t>UBND Ủy ban nhân dân phường Phúc Xá  thành phố Hà Nội</t>
  </si>
  <si>
    <t>https://phucxa.badinh.hanoi.gov.vn/</t>
  </si>
  <si>
    <t>https://www.facebook.com/945075962553814</t>
  </si>
  <si>
    <t>UBND Ủy ban nhân dân phường Trúc Bạch  thành phố Hà Nội</t>
  </si>
  <si>
    <t>https://trucbach.badinh.hanoi.gov.vn/</t>
  </si>
  <si>
    <t>UBND Ủy ban nhân dân phường Vĩnh Phúc  thành phố Hà Nội</t>
  </si>
  <si>
    <t>https://vinhphuc.badinh.hanoi.gov.vn/</t>
  </si>
  <si>
    <t>https://www.facebook.com/groups/toiyeuphuongcongviquanbadinh/</t>
  </si>
  <si>
    <t>UBND Ủy ban nhân dân phường Cống Vị  thành phố Hà Nội</t>
  </si>
  <si>
    <t>https://congvi.badinh.hanoi.gov.vn/</t>
  </si>
  <si>
    <t>Công an phường Liễu Giai  thành phố Hà Nội</t>
  </si>
  <si>
    <t>UBND Ủy ban nhân dân phường Liễu Giai  thành phố Hà Nội</t>
  </si>
  <si>
    <t>https://lieugiai.badinh.hanoi.gov.vn/</t>
  </si>
  <si>
    <t>https://www.facebook.com/doanthanhnien.1956/</t>
  </si>
  <si>
    <t>87 phố Trần Hưng Đạo, quận Hoàn Kiếm, TP Hà Nội, Hanoi, Vietnam</t>
  </si>
  <si>
    <t>UBND Ủy ban nhân dân phường Nguyễn Trung Trực  thành phố Hà Nội</t>
  </si>
  <si>
    <t>https://nguyentrungtruc.badinh.hanoi.gov.vn/</t>
  </si>
  <si>
    <t>https://www.facebook.com/1226720857722655</t>
  </si>
  <si>
    <t>UBND Ủy ban nhân dân phường Quán Thánh  thành phố Hà Nội</t>
  </si>
  <si>
    <t>https://quanthanh.badinh.hanoi.gov.vn/</t>
  </si>
  <si>
    <t>https://www.facebook.com/p/Tu%E1%BB%95i-Tr%E1%BA%BB-C%C3%B4ng-An-Qu%E1%BA%ADn-T%C3%A2y-H%E1%BB%93-100080140217978/</t>
  </si>
  <si>
    <t>UBND Ủy ban nhân dân phường Ngọc Hà  thành phố Hà Nội</t>
  </si>
  <si>
    <t>https://ngocha.badinh.hanoi.gov.vn/bo-may-to-chuc</t>
  </si>
  <si>
    <t>Công an phường Điện Biên  thành phố Hà Nội</t>
  </si>
  <si>
    <t>UBND Ủy ban nhân dân phường Điện Biên  thành phố Hà Nội</t>
  </si>
  <si>
    <t>https://dienbien.badinh.hanoi.gov.vn/</t>
  </si>
  <si>
    <t>Công an phường Đội Cấn  thành phố Hà Nội</t>
  </si>
  <si>
    <t>UBND Ủy ban nhân dân phường Đội Cấn  thành phố Hà Nội</t>
  </si>
  <si>
    <t>https://doican.badinh.hanoi.gov.vn/</t>
  </si>
  <si>
    <t>UBND Ủy ban nhân dân phường Ngọc Khánh  thành phố Hà Nội</t>
  </si>
  <si>
    <t>https://ngockhanh.badinh.hanoi.gov.vn/</t>
  </si>
  <si>
    <t>https://www.facebook.com/1275645332645704</t>
  </si>
  <si>
    <t>UBND Ủy ban nhân dân phường Kim Mã  thành phố Hà Nội</t>
  </si>
  <si>
    <t>https://kimma.badinh.hanoi.gov.vn/</t>
  </si>
  <si>
    <t>Công an phường Giảng Võ  thành phố Hà Nội</t>
  </si>
  <si>
    <t>UBND Ủy ban nhân dân phường Giảng Võ  thành phố Hà Nội</t>
  </si>
  <si>
    <t>https://giangvo.badinh.hanoi.gov.vn/</t>
  </si>
  <si>
    <t>UBND Ủy ban nhân dân phường Thành Công  thành phố Hà Nội</t>
  </si>
  <si>
    <t>https://thanhcong.badinh.hanoi.gov.vn/</t>
  </si>
  <si>
    <t>https://www.facebook.com/groups/1027569767653361/</t>
  </si>
  <si>
    <t>UBND Ủy ban nhân dân phường Phúc Tân  thành phố Hà Nội</t>
  </si>
  <si>
    <t>https://www.facebook.com/p/Ph%C6%B0%E1%BB%9Dng-%C4%90%E1%BB%93ng-Xu%C3%A2n-100071633148088/</t>
  </si>
  <si>
    <t>02422120552</t>
  </si>
  <si>
    <t>Số 52 Phố Hàng Giấy, Hanoi, Vietnam</t>
  </si>
  <si>
    <t>UBND Ủy ban nhân dân phường Đồng Xuân  thành phố Hà Nội</t>
  </si>
  <si>
    <t>https://dongxuan-hoankiem.thudo.gov.vn/he-thong-van-ban</t>
  </si>
  <si>
    <t>https://www.facebook.com/p/Ph%C6%B0%E1%BB%9Dng-H%C3%A0ng-M%C3%A3-100037207403338/</t>
  </si>
  <si>
    <t>02438255681</t>
  </si>
  <si>
    <t>UBND Ủy ban nhân dân phường Hàng Mã  thành phố Hà Nội</t>
  </si>
  <si>
    <t>https://www.facebook.com/phuonghangdao.hoankiem/</t>
  </si>
  <si>
    <t>02439262271</t>
  </si>
  <si>
    <t>UBND Ủy ban nhân dân phường Hàng Buồm  thành phố Hà Nội</t>
  </si>
  <si>
    <t>UBND Ủy ban nhân dân phường Hàng Đào  thành phố Hà Nội</t>
  </si>
  <si>
    <t>UBND Ủy ban nhân dân phường Hàng Bồ  thành phố Hà Nội</t>
  </si>
  <si>
    <t>https://hangbo.hanoi.gov.vn/chien-luoc-quy-hoach-phat-trien</t>
  </si>
  <si>
    <t>https://www.facebook.com/p/Ph%C6%B0%E1%BB%9Dng-C%E1%BB%ADa-%C4%90%C3%B4ng-Qu%E1%BA%ADn-Ho%C3%A0n-Ki%E1%BA%BFm-100060847036034/?locale=vi_VN</t>
  </si>
  <si>
    <t>02438285996</t>
  </si>
  <si>
    <t>30 Hàng Điếu, Hoàn Kiếm, Hà Nội, Hanoi, Vietnam</t>
  </si>
  <si>
    <t>UBND Ủy ban nhân dân phường Cửa Đông  thành phố Hà Nội</t>
  </si>
  <si>
    <t>Công an phường Lý Thái Tổ  thành phố Hà Nội</t>
  </si>
  <si>
    <t>UBND Ủy ban nhân dân phường Lý Thái Tổ  thành phố Hà Nội</t>
  </si>
  <si>
    <t>http://vanphuc.hadong.hanoi.gov.vn/tiep-nhan-phan-anh-kien-nghi-ve-quy-dinh-hanh-chinh</t>
  </si>
  <si>
    <t>Công an phường Hàng Bạc  thành phố Hà Nội</t>
  </si>
  <si>
    <t>UBND Ủy ban nhân dân phường Hàng Bạc  thành phố Hà Nội</t>
  </si>
  <si>
    <t>Công an phường Hàng Gai  thành phố Hà Nội</t>
  </si>
  <si>
    <t>UBND Ủy ban nhân dân phường Hàng Gai  thành phố Hà Nội</t>
  </si>
  <si>
    <t>https://www.facebook.com/ChuongDuong.HoanKiem.HaNoi/</t>
  </si>
  <si>
    <t>81 Vọng Hà, phường Chương Dương, quận Hoàn Kiếm, Hanoi, Vietnam</t>
  </si>
  <si>
    <t>UBND Ủy ban nhân dân phường Chương Dương  thành phố Hà Nội</t>
  </si>
  <si>
    <t>Công an phường Hàng Trống  thành phố Hà Nội</t>
  </si>
  <si>
    <t>UBND Ủy ban nhân dân phường Hàng Trống  thành phố Hà Nội</t>
  </si>
  <si>
    <t>https://www.facebook.com/phuongcuanamhanoi/?locale=vi_VN</t>
  </si>
  <si>
    <t>02439427500</t>
  </si>
  <si>
    <t>UBND Ủy ban nhân dân phường Cửa Nam  thành phố Hà Nội</t>
  </si>
  <si>
    <t>https://dichvucong.namdinh.gov.vn/portaldvc/KenhTin/dich-vu-cong-truc-tuyen.aspx?_dv=52ACAC4B-4898-D2EA-F61E-274935F8584A</t>
  </si>
  <si>
    <t>UBND Ủy ban nhân dân phường Hàng Bông  thành phố Hà Nội</t>
  </si>
  <si>
    <t>https://www.facebook.com/p/Ph%C6%B0%E1%BB%9Dng-Tr%C3%A0ng-Ti%E1%BB%81n-Ho%C3%A0n-Ki%E1%BA%BFm-100063645393207/</t>
  </si>
  <si>
    <t>02438256555</t>
  </si>
  <si>
    <t>Phố Cổ Tân, Hà Nội, Việt Nam, Hanoi, Vietnam</t>
  </si>
  <si>
    <t>UBND Ủy ban nhân dân phường Tràng Tiền  thành phố Hà Nội</t>
  </si>
  <si>
    <t>https://www.facebook.com/p/Ph%C6%B0%E1%BB%9Dng-Tr%E1%BA%A7n-H%C6%B0ng-%C4%90%E1%BA%A1o-100069789705989/?locale=vi_VN</t>
  </si>
  <si>
    <t>29 Quang Trung, phường Trần Hưng Đạo, quận Hoàn Kiếm, Hà Nội</t>
  </si>
  <si>
    <t>UBND Ủy ban nhân dân phường Trần Hưng Đạo  thành phố Hà Nội</t>
  </si>
  <si>
    <t>https://quangngai.gov.vn/web/phuong-tran-hung-dao/trang-chu</t>
  </si>
  <si>
    <t>Công an phường Phan Chu Trinh  thành phố Hà Nội</t>
  </si>
  <si>
    <t>UBND Ủy ban nhân dân phường Phan Chu Trinh  thành phố Hà Nội</t>
  </si>
  <si>
    <t>https://www.facebook.com/p/%C4%90%E1%BA%A3ng-%E1%BB%A7y-UBND-Ph%C6%B0%E1%BB%9Dng-H%C3%A0ng-B%C3%A0i-100077400726055/</t>
  </si>
  <si>
    <t>UBND Ủy ban nhân dân phường Hàng Bài  thành phố Hà Nội</t>
  </si>
  <si>
    <t>https://www.facebook.com/phuongphuthuong/</t>
  </si>
  <si>
    <t>UBND Ủy ban nhân dân phường Phú Thượng  thành phố Hà Nội</t>
  </si>
  <si>
    <t>https://phuthuong.tayho.hanoi.gov.vn/</t>
  </si>
  <si>
    <t>Công an phường Nhật Tân  thành phố Hà Nội</t>
  </si>
  <si>
    <t>UBND Ủy ban nhân dân phường Nhật Tân  thành phố Hà Nội</t>
  </si>
  <si>
    <t>https://nhattan.tayho.hanoi.gov.vn/</t>
  </si>
  <si>
    <t>https://www.facebook.com/p/Tu%E1%BB%95i-Tr%E1%BA%BB-C%C3%B4ng-An-Qu%E1%BA%ADn-T%C3%A2y-H%E1%BB%93-100080140217978/?locale=sw_KE</t>
  </si>
  <si>
    <t>UBND Ủy ban nhân dân phường Tứ Liên  thành phố Hà Nội</t>
  </si>
  <si>
    <t>https://tulien.tayho.hanoi.gov.vn/</t>
  </si>
  <si>
    <t>https://www.facebook.com/groups/4097713866981525/</t>
  </si>
  <si>
    <t>UBND Ủy ban nhân dân phường Quảng An  thành phố Hà Nội</t>
  </si>
  <si>
    <t>https://quangan.tayho.hanoi.gov.vn/</t>
  </si>
  <si>
    <t>https://www.facebook.com/p/Tu%E1%BB%95i-Tr%E1%BA%BB-C%C3%B4ng-An-Qu%E1%BA%ADn-T%C3%A2y-H%E1%BB%93-100080140217978/?locale=eu_ES</t>
  </si>
  <si>
    <t>UBND Ủy ban nhân dân phường Xuân La  thành phố Hà Nội</t>
  </si>
  <si>
    <t>https://xuanla.tayho.hanoi.gov.vn/</t>
  </si>
  <si>
    <t>Công an phường Yên Phụ  thành phố Hà Nội</t>
  </si>
  <si>
    <t>UBND Ủy ban nhân dân phường Yên Phụ  thành phố Hà Nội</t>
  </si>
  <si>
    <t>https://yenphu.tayho.hanoi.gov.vn/</t>
  </si>
  <si>
    <t>Công an phường Bưởi  thành phố Hà Nội</t>
  </si>
  <si>
    <t>UBND Ủy ban nhân dân phường Bưởi  thành phố Hà Nội</t>
  </si>
  <si>
    <t>https://phuongbuoi.tayho.hanoi.gov.vn/</t>
  </si>
  <si>
    <t>UBND Ủy ban nhân dân phường Thụy Khuê  thành phố Hà Nội</t>
  </si>
  <si>
    <t>https://thuykhue.tayho.hanoi.gov.vn/</t>
  </si>
  <si>
    <t>UBND Ủy ban nhân dân phường Thượng Thanh  thành phố Hà Nội</t>
  </si>
  <si>
    <t>https://thuongthanh.longbien.hanoi.gov.vn/ubnd</t>
  </si>
  <si>
    <t>Công an phường Ngọc Thụy  thành phố Hà Nội</t>
  </si>
  <si>
    <t>UBND Ủy ban nhân dân phường Ngọc Thụy  thành phố Hà Nội</t>
  </si>
  <si>
    <t>https://ngocthuy.longbien.hanoi.gov.vn/ubnd</t>
  </si>
  <si>
    <t>https://www.facebook.com/groups/toi.yeu.phuong.giang.bien.quan.long.bien/questions/?locale=fr_CA</t>
  </si>
  <si>
    <t>UBND Ủy ban nhân dân phường Giang Biên  thành phố Hà Nội</t>
  </si>
  <si>
    <t>https://giangbien.longbien.hanoi.gov.vn/ubnd</t>
  </si>
  <si>
    <t>https://www.facebook.com/322827476213987</t>
  </si>
  <si>
    <t>UBND Ủy ban nhân dân phường Đức Giang  thành phố Hà Nội</t>
  </si>
  <si>
    <t>https://ducgiang.longbien.hanoi.gov.vn/</t>
  </si>
  <si>
    <t>Công an phường Việt Hưng  thành phố Hà Nội</t>
  </si>
  <si>
    <t>UBND Ủy ban nhân dân phường Việt Hưng  thành phố Hà Nội</t>
  </si>
  <si>
    <t>https://viethung.longbien.gov.vn/</t>
  </si>
  <si>
    <t>UBND Ủy ban nhân dân phường Gia Thụy  thành phố Hà Nội</t>
  </si>
  <si>
    <t>https://giathuy.longbien.hanoi.gov.vn/ubnd</t>
  </si>
  <si>
    <t>https://www.facebook.com/672167236869369</t>
  </si>
  <si>
    <t>UBND Ủy ban nhân dân phường Ngọc Lâm  thành phố Hà Nội</t>
  </si>
  <si>
    <t>https://ngoclam.longbien.hanoi.gov.vn/uy-ban-nhan-dan</t>
  </si>
  <si>
    <t>UBND Ủy ban nhân dân phường Phúc Lợi  thành phố Hà Nội</t>
  </si>
  <si>
    <t>https://phucloi.longbien.hanoi.gov.vn/ubnd</t>
  </si>
  <si>
    <t>UBND Ủy ban nhân dân phường Bồ Đề  thành phố Hà Nội</t>
  </si>
  <si>
    <t>https://bode.longbien.hanoi.gov.vn/web/phuong-bo-de/ubnd</t>
  </si>
  <si>
    <t>UBND Ủy ban nhân dân phường Sài Đồng  thành phố Hà Nội</t>
  </si>
  <si>
    <t>https://saidong.longbien.hanoi.gov.vn/web/phuong-sai-dong/ubnd</t>
  </si>
  <si>
    <t>Công an phường Long Biên  thành phố Hà Nội</t>
  </si>
  <si>
    <t>UBND Ủy ban nhân dân phường Long Biên  thành phố Hà Nội</t>
  </si>
  <si>
    <t>https://longbien.longbien.hanoi.gov.vn/ubnd</t>
  </si>
  <si>
    <t>Công an phường Thạch Bàn  thành phố Hà Nội</t>
  </si>
  <si>
    <t>UBND Ủy ban nhân dân phường Thạch Bàn  thành phố Hà Nội</t>
  </si>
  <si>
    <t>https://thachban.longbien.hanoi.gov.vn/ubnd</t>
  </si>
  <si>
    <t>Công an phường Phúc Đồng  thành phố Hà Nội</t>
  </si>
  <si>
    <t>UBND Ủy ban nhân dân phường Phúc Đồng  thành phố Hà Nội</t>
  </si>
  <si>
    <t>https://phucdong.longbien.hanoi.gov.vn/ubnd</t>
  </si>
  <si>
    <t>UBND Ủy ban nhân dân phường Cự Khối  thành phố Hà Nội</t>
  </si>
  <si>
    <t>https://cukhoi.longbien.hanoi.gov.vn/lanhdaoubnd</t>
  </si>
  <si>
    <t>https://www.facebook.com/groups/319819709788805/</t>
  </si>
  <si>
    <t>UBND Ủy ban nhân dân phường Nghĩa Đô  thành phố Hà Nội</t>
  </si>
  <si>
    <t>http://caugiay.hanoi.gov.vn/phuong-nghia-do</t>
  </si>
  <si>
    <t>https://www.facebook.com/267919474722735</t>
  </si>
  <si>
    <t>UBND Ủy ban nhân dân phường Nghĩa Tân  thành phố Hà Nội</t>
  </si>
  <si>
    <t>http://nghiatan.gianghia.daknong.gov.vn/co-cau-to-chuc</t>
  </si>
  <si>
    <t>Công an phường Mai Dịch  thành phố Hà Nội</t>
  </si>
  <si>
    <t>UBND Ủy ban nhân dân phường Mai Dịch  thành phố Hà Nội</t>
  </si>
  <si>
    <t>http://caugiay.hanoi.gov.vn/phuong-mai-dich</t>
  </si>
  <si>
    <t>Công an phường Dịch Vọng  thành phố Hà Nội</t>
  </si>
  <si>
    <t>UBND Ủy ban nhân dân phường Dịch Vọng  thành phố Hà Nội</t>
  </si>
  <si>
    <t>http://caugiay.hanoi.gov.vn/phuong-dich-vong-hau</t>
  </si>
  <si>
    <t>Công an phường Dịch Vọng Hậu  thành phố Hà Nội</t>
  </si>
  <si>
    <t>UBND Ủy ban nhân dân phường Dịch Vọng Hậu  thành phố Hà Nội</t>
  </si>
  <si>
    <t>https://www.facebook.com/1012439245817485</t>
  </si>
  <si>
    <t>UBND Ủy ban nhân dân phường Quan Hoa  thành phố Hà Nội</t>
  </si>
  <si>
    <t>http://caugiay.hanoi.gov.vn/phuong-quan-hoa</t>
  </si>
  <si>
    <t>https://www.facebook.com/groups/487973442490846/</t>
  </si>
  <si>
    <t>UBND Ủy ban nhân dân phường Yên Hoà  thành phố Hà Nội</t>
  </si>
  <si>
    <t>http://caugiay.hanoi.gov.vn/phuong-yen-hoa</t>
  </si>
  <si>
    <t>https://www.facebook.com/groups/4456065151093399/</t>
  </si>
  <si>
    <t>UBND Ủy ban nhân dân phường Trung Hoà  thành phố Hà Nội</t>
  </si>
  <si>
    <t>http://caugiay.hanoi.gov.vn/phuong-trung-hoa</t>
  </si>
  <si>
    <t>Công an phường Cát Linh  thành phố Hà Nội</t>
  </si>
  <si>
    <t>UBND Ủy ban nhân dân phường Cát Linh  thành phố Hà Nội</t>
  </si>
  <si>
    <t>https://dongda.hanoi.gov.vn/phuong-cat-linh</t>
  </si>
  <si>
    <t>Công an phường Văn Miếu  thành phố Hà Nội</t>
  </si>
  <si>
    <t>UBND Ủy ban nhân dân phường Văn Miếu  thành phố Hà Nội</t>
  </si>
  <si>
    <t>https://dongda.hanoi.gov.vn/phuong-van-mieu</t>
  </si>
  <si>
    <t>UBND Ủy ban nhân dân phường Quốc Tử Giám  thành phố Hà Nội</t>
  </si>
  <si>
    <t>https://dongda.hanoi.gov.vn/phuong-quoc-tu-giam</t>
  </si>
  <si>
    <t>Công an phường Láng Thượng  thành phố Hà Nội</t>
  </si>
  <si>
    <t>UBND Ủy ban nhân dân phường Láng Thượng  thành phố Hà Nội</t>
  </si>
  <si>
    <t>https://dongda.hanoi.gov.vn/phuong-lang-thuong</t>
  </si>
  <si>
    <t>Công an phường Ô Chợ Dừa  thành phố Hà Nội</t>
  </si>
  <si>
    <t>UBND Ủy ban nhân dân phường Ô Chợ Dừa  thành phố Hà Nội</t>
  </si>
  <si>
    <t>https://dongda.hanoi.gov.vn/phuong-o-cho-dua</t>
  </si>
  <si>
    <t>https://www.facebook.com/1405696862973883</t>
  </si>
  <si>
    <t>UBND Ủy ban nhân dân phường Văn Chương  thành phố Hà Nội</t>
  </si>
  <si>
    <t>https://dongda.hanoi.gov.vn/phuong-van-chuong</t>
  </si>
  <si>
    <t>Công an phường Hàng Bột  thành phố Hà Nội</t>
  </si>
  <si>
    <t>UBND Ủy ban nhân dân phường Hàng Bột  thành phố Hà Nội</t>
  </si>
  <si>
    <t>https://dongda.hanoi.gov.vn/phuong-hang-bot</t>
  </si>
  <si>
    <t>Công an phường Láng Hạ  thành phố Hà Nội</t>
  </si>
  <si>
    <t>UBND Ủy ban nhân dân phường Láng Hạ  thành phố Hà Nội</t>
  </si>
  <si>
    <t>https://dongda.hanoi.gov.vn/phuong-lang-ha</t>
  </si>
  <si>
    <t>Công an phường Khâm Thiên  thành phố Hà Nội</t>
  </si>
  <si>
    <t>UBND Ủy ban nhân dân phường Khâm Thiên  thành phố Hà Nội</t>
  </si>
  <si>
    <t>https://dongda.hanoi.gov.vn/phuong-kham-thien</t>
  </si>
  <si>
    <t>UBND Ủy ban nhân dân phường Thổ Quan  thành phố Hà Nội</t>
  </si>
  <si>
    <t>https://dongda.hanoi.gov.vn/phuong-tho-quan</t>
  </si>
  <si>
    <t>https://www.facebook.com/p/C%C3%B4ng-an-Ph%C6%B0%E1%BB%9Dng-Nam-%C4%90%E1%BB%93ng-Th%C3%A0nh-Ph%E1%BB%91-H%E1%BA%A3i-D%C6%B0%C6%A1ng-100069444347092/</t>
  </si>
  <si>
    <t>02203831113</t>
  </si>
  <si>
    <t>Đường 390, Khu dân cư Phú Lương, Phường Nam Đồng, Thành phố Hải Dương, Hải Dương , Hai Duong, Vietnam</t>
  </si>
  <si>
    <t>UBND Ủy ban nhân dân phường Nam Đồng  thành phố Hà Nội</t>
  </si>
  <si>
    <t>https://dongda.hanoi.gov.vn/phuong-nam-ong</t>
  </si>
  <si>
    <t>UBND Ủy ban nhân dân phường Trung Phụng  thành phố Hà Nội</t>
  </si>
  <si>
    <t>https://dongda.hanoi.gov.vn/phuong-trung-phung</t>
  </si>
  <si>
    <t>Công an phường Quang Trung  thành phố Hà Nội</t>
  </si>
  <si>
    <t>UBND Ủy ban nhân dân phường Quang Trung  thành phố Hà Nội</t>
  </si>
  <si>
    <t>http://quangtrung.hadong.hanoi.gov.vn/lien-he-phuong</t>
  </si>
  <si>
    <t>UBND Ủy ban nhân dân phường Trung Liệt  thành phố Hà Nội</t>
  </si>
  <si>
    <t>https://dongda.hanoi.gov.vn/phuong-trung-liet</t>
  </si>
  <si>
    <t>Công an phường Phương Liên  thành phố Hà Nội</t>
  </si>
  <si>
    <t>UBND Ủy ban nhân dân phường Phương Liên  thành phố Hà Nội</t>
  </si>
  <si>
    <t>https://phuonglien.dongda.hanoi.gov.vn/</t>
  </si>
  <si>
    <t>https://www.facebook.com/UBNDPHUONGTHINHQUANG/?locale=vi_VN</t>
  </si>
  <si>
    <t>02438534533</t>
  </si>
  <si>
    <t>151 ngõ Thái Thịnh 1, phố Thái Thịnh, Hanoi, Vietnam</t>
  </si>
  <si>
    <t>UBND Ủy ban nhân dân phường Thịnh Quang  thành phố Hà Nội</t>
  </si>
  <si>
    <t>https://thinhquang.dongda.hanoi.gov.vn/uy-ban-nhan-dan</t>
  </si>
  <si>
    <t>UBND Ủy ban nhân dân phường Trung Tự  thành phố Hà Nội</t>
  </si>
  <si>
    <t>https://dongda.hanoi.gov.vn/phuong-trung-tu</t>
  </si>
  <si>
    <t>Công an phường Kim Liên  thành phố Hà Nội</t>
  </si>
  <si>
    <t>UBND Ủy ban nhân dân phường Kim Liên  thành phố Hà Nội</t>
  </si>
  <si>
    <t>https://kimlien.dongda.hanoi.gov.vn/</t>
  </si>
  <si>
    <t>Công an phường Phương Mai  thành phố Hà Nội</t>
  </si>
  <si>
    <t>UBND Ủy ban nhân dân phường Phương Mai  thành phố Hà Nội</t>
  </si>
  <si>
    <t>https://phuongmai.dongda.hanoi.gov.vn/</t>
  </si>
  <si>
    <t>Công an phường Ngã Tư Sở  thành phố Hà Nội</t>
  </si>
  <si>
    <t>UBND Ủy ban nhân dân phường Ngã Tư Sở  thành phố Hà Nội</t>
  </si>
  <si>
    <t>https://dongda.hanoi.gov.vn/phuong-nga-tu-so</t>
  </si>
  <si>
    <t>UBND Ủy ban nhân dân phường Khương Thượng  thành phố Hà Nội</t>
  </si>
  <si>
    <t>https://dongda.hanoi.gov.vn/phuong-khuong-thuong</t>
  </si>
  <si>
    <t>Công an phường Nguyễn Du  thành phố Hà Nội</t>
  </si>
  <si>
    <t>UBND Ủy ban nhân dân phường Nguyễn Du  thành phố Hà Nội</t>
  </si>
  <si>
    <t>https://nguyendu.haibatrung.hanoi.gov.vn/</t>
  </si>
  <si>
    <t>Công an phường Bạch Đằng  thành phố Hà Nội</t>
  </si>
  <si>
    <t>UBND Ủy ban nhân dân phường Bạch Đằng  thành phố Hà Nội</t>
  </si>
  <si>
    <t>https://bachdang.haibatrung.hanoi.gov.vn/</t>
  </si>
  <si>
    <t>Công an phường Phạm Đình Hổ  thành phố Hà Nội</t>
  </si>
  <si>
    <t>UBND Ủy ban nhân dân phường Phạm Đình Hổ  thành phố Hà Nội</t>
  </si>
  <si>
    <t>https://phamdinhho.haibatrung.hanoi.gov.vn/</t>
  </si>
  <si>
    <t>Công an phường Bùi Thị Xuân  thành phố Hà Nội</t>
  </si>
  <si>
    <t>UBND Ủy ban nhân dân phường Bùi Thị Xuân  thành phố Hà Nội</t>
  </si>
  <si>
    <t>https://haibatrung.hanoi.gov.vn/bai-viet/-/asset_publisher/PNkgUCccryJN/content/hoi-nghi-oi-thoai-giua-nguoi-ung-au-cap-uy-chinh-quyen-voi-mttq-cac-to-chuc-chinh-tri-xa-hoi-va-nhan-dan-tren-ia-ban-phuong-bui-thi-xuan</t>
  </si>
  <si>
    <t>Công an phường Ngô Thì Nhậm  thành phố Hà Nội</t>
  </si>
  <si>
    <t>UBND Ủy ban nhân dân phường Ngô Thì Nhậm  thành phố Hà Nội</t>
  </si>
  <si>
    <t>http://hacau.hadong.hanoi.gov.vn/ke-hoach-chuc-bau-cu-truong-dan-pho-nhiem-ky-2023-2025-tai-cac-dan-pho-cau-do-3-cau-do-4-cau-do-5-ha</t>
  </si>
  <si>
    <t>Công an phường Lê Đại Hành  thành phố Hà Nội</t>
  </si>
  <si>
    <t>UBND Ủy ban nhân dân phường Lê Đại Hành  thành phố Hà Nội</t>
  </si>
  <si>
    <t>https://ledaihanh.haibatrung.hanoi.gov.vn/</t>
  </si>
  <si>
    <t>UBND Ủy ban nhân dân phường Đồng Nhân  thành phố Hà Nội</t>
  </si>
  <si>
    <t>https://dongnhan.haibatrung.hanoi.gov.vn/</t>
  </si>
  <si>
    <t>UBND Ủy ban nhân dân phường Phố Huế  thành phố Hà Nội</t>
  </si>
  <si>
    <t>https://phohue.haibatrung.hanoi.gov.vn/</t>
  </si>
  <si>
    <t>Công an phường Đống Mác  thành phố Hà Nội</t>
  </si>
  <si>
    <t>UBND Ủy ban nhân dân phường Đống Mác  thành phố Hà Nội</t>
  </si>
  <si>
    <t>https://dongmac.haibatrung.hanoi.gov.vn/</t>
  </si>
  <si>
    <t>https://www.facebook.com/groups/toi.yeu.phuong.thanh.luong.quan.hai.ba.trung/</t>
  </si>
  <si>
    <t>UBND Ủy ban nhân dân phường Thanh Lương  thành phố Hà Nội</t>
  </si>
  <si>
    <t>https://thanhluong.haibatrung.hanoi.gov.vn/</t>
  </si>
  <si>
    <t>https://www.facebook.com/1921034744704276</t>
  </si>
  <si>
    <t>UBND Ủy ban nhân dân phường Thanh Nhàn  thành phố Hà Nội</t>
  </si>
  <si>
    <t>https://thanhnhan.haibatrung.hanoi.gov.vn/</t>
  </si>
  <si>
    <t>Công an phường Cầu Dền  thành phố Hà Nội</t>
  </si>
  <si>
    <t>UBND Ủy ban nhân dân phường Cầu Dền  thành phố Hà Nội</t>
  </si>
  <si>
    <t>https://cauden.haibatrung.hanoi.gov.vn/</t>
  </si>
  <si>
    <t>UBND Ủy ban nhân dân phường Bách Khoa  thành phố Hà Nội</t>
  </si>
  <si>
    <t>https://bachkhoa.haibatrung.hanoi.gov.vn/</t>
  </si>
  <si>
    <t>UBND Ủy ban nhân dân phường Đồng Tâm  thành phố Hà Nội</t>
  </si>
  <si>
    <t>https://dongtam.haibatrung.hanoi.gov.vn/</t>
  </si>
  <si>
    <t>Công an phường Vĩnh Tuy  thành phố Hà Nội</t>
  </si>
  <si>
    <t>UBND Ủy ban nhân dân phường Vĩnh Tuy  thành phố Hà Nội</t>
  </si>
  <si>
    <t>https://vinhtuy.haibatrung.hanoi.gov.vn/</t>
  </si>
  <si>
    <t>Công an phường Bạch Mai  thành phố Hà Nội</t>
  </si>
  <si>
    <t>UBND Ủy ban nhân dân phường Bạch Mai  thành phố Hà Nội</t>
  </si>
  <si>
    <t>https://bachmai.haibatrung.hanoi.gov.vn/</t>
  </si>
  <si>
    <t>Công an phường Quỳnh Mai  thành phố Hà Nội</t>
  </si>
  <si>
    <t>UBND Ủy ban nhân dân phường Quỳnh Mai  thành phố Hà Nội</t>
  </si>
  <si>
    <t>https://quynhmai.haibatrung.hanoi.gov.vn/</t>
  </si>
  <si>
    <t>Công an phường Quỳnh Lôi  thành phố Hà Nội</t>
  </si>
  <si>
    <t>UBND Ủy ban nhân dân phường Quỳnh Lôi  thành phố Hà Nội</t>
  </si>
  <si>
    <t>https://quynhloi.haibatrung.hanoi.gov.vn/-uong-day-nong</t>
  </si>
  <si>
    <t>Công an phường Minh Khai  thành phố Hà Nội</t>
  </si>
  <si>
    <t>UBND Ủy ban nhân dân phường Minh Khai  thành phố Hà Nội</t>
  </si>
  <si>
    <t>https://minhkhai.haibatrung.hanoi.gov.vn/</t>
  </si>
  <si>
    <t>Công an phường Trương Định  thành phố Hà Nội</t>
  </si>
  <si>
    <t>UBND Ủy ban nhân dân phường Trương Định  thành phố Hà Nội</t>
  </si>
  <si>
    <t>https://truongdinh.haibatrung.hanoi.gov.vn/</t>
  </si>
  <si>
    <t>https://www.facebook.com/groups/toi.yeu.phuong.thanh.tri.quan.hoang.mai/</t>
  </si>
  <si>
    <t>UBND Ủy ban nhân dân phường Thanh Trì  thành phố Hà Nội</t>
  </si>
  <si>
    <t>http://hoangmai.hanoi.gov.vn/phuong-thanh-tri</t>
  </si>
  <si>
    <t>https://www.facebook.com/p/Tu%E1%BB%95i-tr%E1%BA%BB-C%C3%B4ng-an-Th%C3%A0nh-ph%E1%BB%91-V%C4%A9nh-Y%C3%AAn-100066497717181/</t>
  </si>
  <si>
    <t>UBND Ủy ban nhân dân phường Vĩnh Hưng  thành phố Hà Nội</t>
  </si>
  <si>
    <t>http://hoangmai.hanoi.gov.vn/phuong-vinh-hung</t>
  </si>
  <si>
    <t>UBND Ủy ban nhân dân phường Định Công  thành phố Hà Nội</t>
  </si>
  <si>
    <t>http://hoangmai.hanoi.gov.vn/phuong-dinh-cong</t>
  </si>
  <si>
    <t>https://www.facebook.com/470081403386608</t>
  </si>
  <si>
    <t>UBND Ủy ban nhân dân phường Mai Động  thành phố Hà Nội</t>
  </si>
  <si>
    <t>http://hoangmai.hanoi.gov.vn/phuong-mai-dong</t>
  </si>
  <si>
    <t>Công an phường Tương Mai  thành phố Hà Nội</t>
  </si>
  <si>
    <t>UBND Ủy ban nhân dân phường Tương Mai  thành phố Hà Nội</t>
  </si>
  <si>
    <t>https://tuongmai.hoangmai.hanoi.gov.vn/</t>
  </si>
  <si>
    <t>https://www.facebook.com/groups/toi.yeu.phuong.dai.kim.quan.hoang.mai/</t>
  </si>
  <si>
    <t>UBND Ủy ban nhân dân phường Đại Kim  thành phố Hà Nội</t>
  </si>
  <si>
    <t>https://daikim.hoangmai.hanoi.gov.vn/van-ban-phap-quy</t>
  </si>
  <si>
    <t>https://www.facebook.com/dathucongLG/</t>
  </si>
  <si>
    <t>0912096098</t>
  </si>
  <si>
    <t>Ngách 250/3 Phố Tân Mai, Hoàng Mai, Hà Nội, Hanoi, Vietnam</t>
  </si>
  <si>
    <t>UBND Ủy ban nhân dân phường Tân Mai  thành phố Hà Nội</t>
  </si>
  <si>
    <t>https://www.facebook.com/p/Tu%E1%BB%95i-Tr%E1%BA%BB-C%C3%B4ng-An-Qu%E1%BA%ADn-T%C3%A2y-H%E1%BB%93-100080140217978/?locale=cx_PH</t>
  </si>
  <si>
    <t>UBND Ủy ban nhân dân phường Hoàng Văn Thụ  thành phố Hà Nội</t>
  </si>
  <si>
    <t>http://hoangmai.hanoi.gov.vn/cac-phuong/-/view_content/445440-phuong-hoang-van-thu.html</t>
  </si>
  <si>
    <t>https://www.facebook.com/groups/833528787590923/</t>
  </si>
  <si>
    <t>UBND Ủy ban nhân dân phường Giáp Bát  thành phố Hà Nội</t>
  </si>
  <si>
    <t>http://hoangmai.hanoi.gov.vn/phuong-giap-bat</t>
  </si>
  <si>
    <t>Công an phường Lĩnh Nam  thành phố Hà Nội</t>
  </si>
  <si>
    <t>UBND Ủy ban nhân dân phường Lĩnh Nam  thành phố Hà Nội</t>
  </si>
  <si>
    <t>http://hoangmai.hanoi.gov.vn/cac-phuong/-/view_content/445449-phuong-linh-nam.html</t>
  </si>
  <si>
    <t>Công an phường Thịnh Liệt  thành phố Hà Nội</t>
  </si>
  <si>
    <t>UBND Ủy ban nhân dân phường Thịnh Liệt  thành phố Hà Nội</t>
  </si>
  <si>
    <t>http://hoangmai.hanoi.gov.vn/phuong-thinh-liet</t>
  </si>
  <si>
    <t>https://www.facebook.com/p/C%C3%B4ng-an-ph%C6%B0%E1%BB%9Dng-Tr%E1%BA%A7n-Ph%C3%BA-Th%C3%A0nh-ph%E1%BB%91-H%C3%A0-T%C4%A9nh-100068323082489/</t>
  </si>
  <si>
    <t>Số 01, đường Nguyễn Xuân Linh, Thành phố Hà Tĩnh</t>
  </si>
  <si>
    <t>UBND Ủy ban nhân dân phường Trần Phú  thành phố Hà Nội</t>
  </si>
  <si>
    <t>https://tranphu.hoangmai.hanoi.gov.vn/</t>
  </si>
  <si>
    <t>Công an phường Hoàng Liệt  thành phố Hà Nội</t>
  </si>
  <si>
    <t>UBND Ủy ban nhân dân phường Hoàng Liệt  thành phố Hà Nội</t>
  </si>
  <si>
    <t>http://hoangmai.hanoi.gov.vn/phuong-hoang-liet</t>
  </si>
  <si>
    <t>Công an phường Yên Sở  thành phố Hà Nội</t>
  </si>
  <si>
    <t>UBND Ủy ban nhân dân phường Yên Sở  thành phố Hà Nội</t>
  </si>
  <si>
    <t>http://hoangmai.hanoi.gov.vn/phuong-yen-so</t>
  </si>
  <si>
    <t>UBND Ủy ban nhân dân phường Nhân Chính  thành phố Hà Nội</t>
  </si>
  <si>
    <t>https://nhanchinh.thanhxuan.hanoi.gov.vn/</t>
  </si>
  <si>
    <t>Công an phường Thượng Đình  thành phố Hà Nội</t>
  </si>
  <si>
    <t>UBND Ủy ban nhân dân phường Thượng Đình  thành phố Hà Nội</t>
  </si>
  <si>
    <t>https://thuongdinh.thanhxuan.hanoi.gov.vn/uy-ban-nhan-dan-phuong-thuong-inh</t>
  </si>
  <si>
    <t>https://www.facebook.com/conganphuongkhuongtrung/</t>
  </si>
  <si>
    <t>02438539559</t>
  </si>
  <si>
    <t>UBND Ủy ban nhân dân phường Khương Trung  thành phố Hà Nội</t>
  </si>
  <si>
    <t>https://thanhxuan.hanoi.gov.vn/phuong-khuong-trung1</t>
  </si>
  <si>
    <t>https://www.facebook.com/p/C%C3%B4ng-An-ph%C6%B0%E1%BB%9Dng-Kh%C6%B0%C6%A1ng-Mai-100063648333285/</t>
  </si>
  <si>
    <t>02438539560</t>
  </si>
  <si>
    <t>UBND Ủy ban nhân dân phường Khương Mai  thành phố Hà Nội</t>
  </si>
  <si>
    <t>https://khuongmai.thanhxuan.hanoi.gov.vn/</t>
  </si>
  <si>
    <t>UBND Ủy ban nhân dân phường Thanh Xuân Trung  thành phố Hà Nội</t>
  </si>
  <si>
    <t>https://thanhxuan.hanoi.gov.vn/phuong-thanh-xuan-trung</t>
  </si>
  <si>
    <t>Công an phường Phương Liệt  thành phố Hà Nội</t>
  </si>
  <si>
    <t>UBND Ủy ban nhân dân phường Phương Liệt  thành phố Hà Nội</t>
  </si>
  <si>
    <t>https://thanhxuan.hanoi.gov.vn/phuong-phuong-liet1</t>
  </si>
  <si>
    <t>https://www.facebook.com/groups/134863088729657/</t>
  </si>
  <si>
    <t>UBND Ủy ban nhân dân phường Hạ Đình  thành phố Hà Nội</t>
  </si>
  <si>
    <t>https://thanhxuan.hanoi.gov.vn/phuong-ha-inh</t>
  </si>
  <si>
    <t>https://www.facebook.com/1216604591883112</t>
  </si>
  <si>
    <t>UBND Ủy ban nhân dân phường Khương Đình  thành phố Hà Nội</t>
  </si>
  <si>
    <t>https://thanhxuan.hanoi.gov.vn/phuong-khuong-inh</t>
  </si>
  <si>
    <t>UBND Ủy ban nhân dân phường Thanh Xuân Bắc  thành phố Hà Nội</t>
  </si>
  <si>
    <t>https://thanhxuan.hanoi.gov.vn/phuong-thanh-xuan-bac</t>
  </si>
  <si>
    <t>UBND Ủy ban nhân dân phường Thanh Xuân Nam  thành phố Hà Nội</t>
  </si>
  <si>
    <t>https://thanhxuan.hanoi.gov.vn/phuong-thanh-xuan-nam</t>
  </si>
  <si>
    <t>Công an phường Kim Giang  thành phố Hà Nội</t>
  </si>
  <si>
    <t>UBND Ủy ban nhân dân phường Kim Giang  thành phố Hà Nội</t>
  </si>
  <si>
    <t>https://kimgiang.thanhxuan.hanoi.gov.vn/</t>
  </si>
  <si>
    <t>Công an thị trấn Sóc Sơn  thành phố Hà Nội</t>
  </si>
  <si>
    <t>UBND Ủy ban nhân dân thị trấn Sóc Sơn  thành phố Hà Nội</t>
  </si>
  <si>
    <t>UBND Ủy ban nhân dân xã Bắc Sơn  thành phố Hà Nội</t>
  </si>
  <si>
    <t>http://bacson.socson.hanoi.gov.vn/</t>
  </si>
  <si>
    <t>Công an xã Minh Trí  thành phố Hà Nội</t>
  </si>
  <si>
    <t>UBND Ủy ban nhân dân xã Minh Trí  thành phố Hà Nội</t>
  </si>
  <si>
    <t>http://minhtri.socson.hanoi.gov.vn/</t>
  </si>
  <si>
    <t>Công an xã Hồng Kỳ  thành phố Hà Nội</t>
  </si>
  <si>
    <t>UBND Ủy ban nhân dân xã Hồng Kỳ  thành phố Hà Nội</t>
  </si>
  <si>
    <t>http://hongky.socson.hanoi.gov.vn/ubnd</t>
  </si>
  <si>
    <t>Công an xã Nam Sơn  thành phố Hà Nội</t>
  </si>
  <si>
    <t>UBND Ủy ban nhân dân xã Nam Sơn  thành phố Hà Nội</t>
  </si>
  <si>
    <t>http://namson.socson.hanoi.gov.vn/uy-ban-nhan-dan</t>
  </si>
  <si>
    <t>Công an xã Trung Giã  thành phố Hà Nội</t>
  </si>
  <si>
    <t>UBND Ủy ban nhân dân xã Trung Giã  thành phố Hà Nội</t>
  </si>
  <si>
    <t>http://trunggia.socson.hanoi.gov.vn/uy-ban-nhan-dan</t>
  </si>
  <si>
    <t>https://www.facebook.com/TanHungpolice/</t>
  </si>
  <si>
    <t>Tân Hưng, Sóc Sơn, Hanoi, Vietnam</t>
  </si>
  <si>
    <t>UBND Ủy ban nhân dân xã Tân Hưng  thành phố Hà Nội</t>
  </si>
  <si>
    <t>http://tanhung.socson.hanoi.gov.vn/gioi-thieu</t>
  </si>
  <si>
    <t>https://www.facebook.com/tuoitreconganquanhadong/</t>
  </si>
  <si>
    <t>UBND Ủy ban nhân dân xã Minh Phú  thành phố Hà Nội</t>
  </si>
  <si>
    <t>http://phuminh.socson.hanoi.gov.vn/</t>
  </si>
  <si>
    <t>https://www.facebook.com/p/UBND-X%C3%83-PH%C3%99-LINH-100079472415525/</t>
  </si>
  <si>
    <t>UBND Ủy ban nhân dân xã Phù Linh  thành phố Hà Nội</t>
  </si>
  <si>
    <t>http://phulinh.socson.hanoi.gov.vn/uy-ban-nhan-dan</t>
  </si>
  <si>
    <t>Công an xã Bắc Phú  thành phố Hà Nội</t>
  </si>
  <si>
    <t>UBND Ủy ban nhân dân xã Bắc Phú  thành phố Hà Nội</t>
  </si>
  <si>
    <t>http://bacphu.socson.hanoi.gov.vn/</t>
  </si>
  <si>
    <t>Công an xã Tân Minh  thành phố Hà Nội</t>
  </si>
  <si>
    <t>UBND Ủy ban nhân dân xã Tân Minh  thành phố Hà Nội</t>
  </si>
  <si>
    <t>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</t>
  </si>
  <si>
    <t>UBND Ủy ban nhân dân xã Quang Tiến  thành phố Hà Nội</t>
  </si>
  <si>
    <t>http://quangtien.socson.hanoi.gov.vn/uy-ban-nhan-dan</t>
  </si>
  <si>
    <t>https://www.facebook.com/p/UBND-x%C3%A3-Hi%E1%BB%81n-Ninh-100067381736905/</t>
  </si>
  <si>
    <t>Yên Ninh, Hiền Ninh, Sóc Sơn, Hà Nội</t>
  </si>
  <si>
    <t>UBND Ủy ban nhân dân xã Hiền Ninh  thành phố Hà Nội</t>
  </si>
  <si>
    <t>http://hienninh.socson.hanoi.gov.vn/</t>
  </si>
  <si>
    <t>Công an xã Tân Dân  thành phố Hà Nội</t>
  </si>
  <si>
    <t>UBND Ủy ban nhân dân xã Tân Dân  thành phố Hà Nội</t>
  </si>
  <si>
    <t>http://tandan.socson.hanoi.gov.vn/uy-ban-nhan-dan</t>
  </si>
  <si>
    <t>Công an xã Tiên Dược  thành phố Hà Nội</t>
  </si>
  <si>
    <t>UBND Ủy ban nhân dân xã Tiên Dược  thành phố Hà Nội</t>
  </si>
  <si>
    <t>http://tienduoc.socson.hanoi.gov.vn/</t>
  </si>
  <si>
    <t>Công an xã Việt Long  thành phố Hà Nội</t>
  </si>
  <si>
    <t>UBND Ủy ban nhân dân xã Việt Long  thành phố Hà Nội</t>
  </si>
  <si>
    <t>http://vietlong.socson.hanoi.gov.vn/</t>
  </si>
  <si>
    <t>UBND Ủy ban nhân dân xã Xuân Giang  thành phố Hà Nội</t>
  </si>
  <si>
    <t>http://xuangiang.nghixuan.hatinh.gov.vn/</t>
  </si>
  <si>
    <t>UBND Ủy ban nhân dân xã Mai Đình  thành phố Hà Nội</t>
  </si>
  <si>
    <t>http://maidinh.socson.hanoi.gov.vn/</t>
  </si>
  <si>
    <t>https://www.facebook.com/DoancosoConganhuyenDucHoa/</t>
  </si>
  <si>
    <t>02723851279</t>
  </si>
  <si>
    <t>UBND Ủy ban nhân dân xã Đức Hoà  thành phố Hà Nội</t>
  </si>
  <si>
    <t>http://duchoa.socson.hanoi.gov.vn/uy-ban-nhan-dan</t>
  </si>
  <si>
    <t>UBND Ủy ban nhân dân xã Thanh Xuân  thành phố Hà Nội</t>
  </si>
  <si>
    <t>https://thanhxuan.hanoi.gov.vn/uy-ban-nhan-dan</t>
  </si>
  <si>
    <t>UBND Ủy ban nhân dân xã Đông Xuân  thành phố Hà Nội</t>
  </si>
  <si>
    <t>https://www.facebook.com/265963428377240</t>
  </si>
  <si>
    <t>UBND Ủy ban nhân dân xã Kim Lũ  thành phố Hà Nội</t>
  </si>
  <si>
    <t>http://kimlu.socson.hanoi.gov.vn/</t>
  </si>
  <si>
    <t>Công an xã Phú Cường  thành phố Hà Nội</t>
  </si>
  <si>
    <t>UBND Ủy ban nhân dân xã Phú Cường  thành phố Hà Nội</t>
  </si>
  <si>
    <t>https://bavi.hanoi.gov.vn/uy-ban-nhan-dan-xa-thi-tran/-/asset_publisher/BXvxOA8eYieu/content/xa-phu-cuong</t>
  </si>
  <si>
    <t>https://www.facebook.com/vanhoathongtin.phuminh/</t>
  </si>
  <si>
    <t>0969106095</t>
  </si>
  <si>
    <t>Quốc lộ 2, Hanoi, Vietnam</t>
  </si>
  <si>
    <t>UBND Ủy ban nhân dân xã Phú Minh  thành phố Hà Nội</t>
  </si>
  <si>
    <t>https://www.facebook.com/p/Ph%C3%B9-L%E1%BB%97-V%C3%B9ng-%C4%90%E1%BA%A5t-Con-Ng%C6%B0%E1%BB%9Di-100065179714867/</t>
  </si>
  <si>
    <t>UBND Ủy ban nhân dân xã Phù Lỗ  thành phố Hà Nội</t>
  </si>
  <si>
    <t>http://ttsocson.socson.hanoi.gov.vn/web/xa-phu-lo/trang-chu/-/view_content/325415-che-nhai-phu-lo.html?p_p_auth=nqRN1l8r</t>
  </si>
  <si>
    <t>UBND Ủy ban nhân dân xã Xuân Thu  thành phố Hà Nội</t>
  </si>
  <si>
    <t>http://xuanthu.socson.hanoi.gov.vn/</t>
  </si>
  <si>
    <t>UBND Ủy ban nhân dân thị trấn Đông Anh  thành phố Hà Nội</t>
  </si>
  <si>
    <t>https://thitran.donganh.hanoi.gov.vn/uy-ban-nhan-dan-thi-tran</t>
  </si>
  <si>
    <t>UBND Ủy ban nhân dân xã Xuân Nộn  thành phố Hà Nội</t>
  </si>
  <si>
    <t>https://xuannon.donganh.hanoi.gov.vn/</t>
  </si>
  <si>
    <t>https://www.facebook.com/ThcsThuyLam.da/</t>
  </si>
  <si>
    <t>UBND Ủy ban nhân dân xã Thuỵ Lâm  thành phố Hà Nội</t>
  </si>
  <si>
    <t>https://thuylam.donganh.hanoi.gov.vn/</t>
  </si>
  <si>
    <t>https://www.facebook.com/groups/toi.yeu.xa.bac.hong.huyen.dong.anh/</t>
  </si>
  <si>
    <t>UBND Ủy ban nhân dân xã Bắc Hồng  thành phố Hà Nội</t>
  </si>
  <si>
    <t>https://bachong.donganh.hanoi.gov.vn/</t>
  </si>
  <si>
    <t>UBND Ủy ban nhân dân xã Nguyên Khê  thành phố Hà Nội</t>
  </si>
  <si>
    <t>https://nguyenkhe.donganh.hanoi.gov.vn/</t>
  </si>
  <si>
    <t>Công an xã Nam Hồng  thành phố Hà Nội</t>
  </si>
  <si>
    <t>UBND Ủy ban nhân dân xã Nam Hồng  thành phố Hà Nội</t>
  </si>
  <si>
    <t>https://namhong.donganh.hanoi.gov.vn/</t>
  </si>
  <si>
    <t>Công an xã Tiên Dương  thành phố Hà Nội</t>
  </si>
  <si>
    <t>UBND Ủy ban nhân dân xã Tiên Dương  thành phố Hà Nội</t>
  </si>
  <si>
    <t>https://tienduong.donganh.hanoi.gov.vn/</t>
  </si>
  <si>
    <t>https://www.facebook.com/CAxVanHa/</t>
  </si>
  <si>
    <t>02432068106</t>
  </si>
  <si>
    <t>UBND Ủy ban nhân dân xã Vân Hà  thành phố Hà Nội</t>
  </si>
  <si>
    <t>https://vanha.donganh.hanoi.gov.vn/</t>
  </si>
  <si>
    <t>https://www.facebook.com/TTCAHDongAnh/?locale=zh_HK</t>
  </si>
  <si>
    <t>UBND Ủy ban nhân dân xã Uy Nỗ  thành phố Hà Nội</t>
  </si>
  <si>
    <t>https://uyno.donganh.hanoi.gov.vn/</t>
  </si>
  <si>
    <t>UBND Ủy ban nhân dân xã Vân Nội  thành phố Hà Nội</t>
  </si>
  <si>
    <t>https://vannoi.donganh.hanoi.gov.vn/</t>
  </si>
  <si>
    <t>Công an xã Liên Hà  thành phố Hà Nội</t>
  </si>
  <si>
    <t>UBND Ủy ban nhân dân xã Liên Hà  thành phố Hà Nội</t>
  </si>
  <si>
    <t>https://lienha.donganh.hanoi.gov.vn/</t>
  </si>
  <si>
    <t>https://www.facebook.com/thonducnoiviethung/</t>
  </si>
  <si>
    <t>UBND Ủy ban nhân dân xã Việt Hùng  thành phố Hà Nội</t>
  </si>
  <si>
    <t>https://viethung.donganh.hanoi.gov.vn/</t>
  </si>
  <si>
    <t>https://www.facebook.com/people/Tr%C6%B0%E1%BB%9Dng-THCS-Kim-N%E1%BB%97/100057429489776/</t>
  </si>
  <si>
    <t>02438810005</t>
  </si>
  <si>
    <t>UBND Ủy ban nhân dân xã Kim Nỗ  thành phố Hà Nội</t>
  </si>
  <si>
    <t>https://kimno.donganh.hanoi.gov.vn/</t>
  </si>
  <si>
    <t>Công an xã Kim Chung  thành phố Hà Nội</t>
  </si>
  <si>
    <t>UBND Ủy ban nhân dân xã Kim Chung  thành phố Hà Nội</t>
  </si>
  <si>
    <t>https://kimchung.donganh.hanoi.gov.vn/uy-ban-nhan-dan-xa-kim-chung</t>
  </si>
  <si>
    <t>Công an xã Dục Tú  thành phố Hà Nội</t>
  </si>
  <si>
    <t>UBND Ủy ban nhân dân xã Dục Tú  thành phố Hà Nội</t>
  </si>
  <si>
    <t>https://ductu.donganh.hanoi.gov.vn/uy-ban-nhan-dan-phuong-khuong-mai</t>
  </si>
  <si>
    <t>https://www.facebook.com/groups/toi.yeu.xa.dai.mach.huyen.dong.anh/</t>
  </si>
  <si>
    <t>UBND Ủy ban nhân dân xã Đại Mạch  thành phố Hà Nội</t>
  </si>
  <si>
    <t>https://daimach.donganh.hanoi.gov.vn/</t>
  </si>
  <si>
    <t>Công an xã Vĩnh Ngọc  thành phố Hà Nội</t>
  </si>
  <si>
    <t>UBND Ủy ban nhân dân xã Vĩnh Ngọc  thành phố Hà Nội</t>
  </si>
  <si>
    <t>https://vinhngoc.donganh.hanoi.gov.vn/</t>
  </si>
  <si>
    <t>Công an xã Cổ Loa  thành phố Hà Nội</t>
  </si>
  <si>
    <t>UBND Ủy ban nhân dân xã Cổ Loa  thành phố Hà Nội</t>
  </si>
  <si>
    <t>https://coloa.donganh.hanoi.gov.vn/uy-ban-nhan-dan-xa-co-loa</t>
  </si>
  <si>
    <t>Công an xã Hải Bối  thành phố Hà Nội</t>
  </si>
  <si>
    <t>UBND Ủy ban nhân dân xã Hải Bối  thành phố Hà Nội</t>
  </si>
  <si>
    <t>https://haiboi.donganh.hanoi.gov.vn/</t>
  </si>
  <si>
    <t>https://www.facebook.com/xuancanh24h/</t>
  </si>
  <si>
    <t>0986823330</t>
  </si>
  <si>
    <t>Xuân Canh</t>
  </si>
  <si>
    <t>UBND Ủy ban nhân dân xã Xuân Canh  thành phố Hà Nội</t>
  </si>
  <si>
    <t>https://xuancanh.donganh.hanoi.gov.vn/</t>
  </si>
  <si>
    <t>https://www.facebook.com/p/UBND-x%C3%A3-V%C3%B5ng-La-huy%E1%BB%87n-%C4%90%C3%B4ng-Anh-TP-H%C3%A0-N%E1%BB%99i-100068982827310/</t>
  </si>
  <si>
    <t>02439530905</t>
  </si>
  <si>
    <t>UBND Ủy ban nhân dân xã Võng La  thành phố Hà Nội</t>
  </si>
  <si>
    <t>https://vongla.donganh.hanoi.gov.vn/</t>
  </si>
  <si>
    <t>Công an xã Tàm Xá  thành phố Hà Nội</t>
  </si>
  <si>
    <t>UBND Ủy ban nhân dân xã Tàm Xá  thành phố Hà Nội</t>
  </si>
  <si>
    <t>https://tamxa.donganh.hanoi.gov.vn/</t>
  </si>
  <si>
    <t>Công an xã Mai Lâm  thành phố Hà Nội</t>
  </si>
  <si>
    <t>UBND Ủy ban nhân dân xã Mai Lâm  thành phố Hà Nội</t>
  </si>
  <si>
    <t>https://mailam.donganh.hanoi.gov.vn/</t>
  </si>
  <si>
    <t>Công an xã Đông Hội  thành phố Hà Nội</t>
  </si>
  <si>
    <t>UBND Ủy ban nhân dân xã Đông Hội  thành phố Hà Nội</t>
  </si>
  <si>
    <t>https://donghoi.donganh.hanoi.gov.vn/</t>
  </si>
  <si>
    <t>https://www.facebook.com/p/%E1%BB%A6y-Ban-Nh%C3%A2n-D%C3%A2n-th%E1%BB%8B-tr%E1%BA%A5n-Y%C3%AAn-Vi%C3%AAn-100069742186125/</t>
  </si>
  <si>
    <t>0962069396</t>
  </si>
  <si>
    <t>582 Hà Huy Tập, Hanoi, Vietnam</t>
  </si>
  <si>
    <t>UBND Ủy ban nhân dân thị trấn Yên Viên  thành phố Hà Nội</t>
  </si>
  <si>
    <t>http://gialam.hanoi.gov.vn/ubnd-cac-xa-thi-tran/-/view_content/391439-thi-tran-yen-vien.html</t>
  </si>
  <si>
    <t>https://www.facebook.com/p/Tr%C6%B0%E1%BB%9Dng-Ti%E1%BB%83u-h%E1%BB%8Dc-Y%C3%AAn-Th%C6%B0%E1%BB%9Dng-Gia-L%C3%A2m-100057280846622/</t>
  </si>
  <si>
    <t>ĐƯỜNG Yên Thường, Hanoi, Vietnam</t>
  </si>
  <si>
    <t>UBND Ủy ban nhân dân xã Yên Thường  thành phố Hà Nội</t>
  </si>
  <si>
    <t>https://yenthuong.gialam.hanoi.gov.vn/</t>
  </si>
  <si>
    <t>https://www.facebook.com/c1yenvien/</t>
  </si>
  <si>
    <t>02466860869</t>
  </si>
  <si>
    <t>Tiểu học Yên Viên, thôn Lã Côi, xã Yên Viên, huyện Gia Lâm, Hanoi, Vietnam</t>
  </si>
  <si>
    <t>UBND Ủy ban nhân dân xã Yên Viên  thành phố Hà Nội</t>
  </si>
  <si>
    <t>http://gialam.hanoi.gov.vn/ubnd-cac-xa-thi-tran/-/view_content/391358-xa-yen-vien.html</t>
  </si>
  <si>
    <t>https://www.facebook.com/2784661765192661</t>
  </si>
  <si>
    <t>UBND Ủy ban nhân dân xã Ninh Hiệp  thành phố Hà Nội</t>
  </si>
  <si>
    <t>https://ninhhiep.gialam.hanoi.gov.vn/ubnd1</t>
  </si>
  <si>
    <t>https://www.facebook.com/CamelBeerofficial/</t>
  </si>
  <si>
    <t>Số 145 Đình Xuyên, Gia Lâm, Hà Nội, Vietnam, Gia Lâm, Vietnam</t>
  </si>
  <si>
    <t>UBND Ủy ban nhân dân xã Đình Xuyên  thành phố Hà Nội</t>
  </si>
  <si>
    <t>https://vanban.hanoi.gov.vn/ru/giaiquyetkhieunaitocao/-/hn/uxPHaGQkvD8x/7801/131281/7/giai-quyet-khieu-nai-cua-ba-tran-thi-nga-o-huyen-gia-lam.html;jsessionid=fIRESPhuzyq1Ry8ivDmUYSkb.undefined</t>
  </si>
  <si>
    <t>Công an xã Dương Hà  thành phố Hà Nội</t>
  </si>
  <si>
    <t>UBND Ủy ban nhân dân xã Dương Hà  thành phố Hà Nội</t>
  </si>
  <si>
    <t>https://duongha.gialam.hanoi.gov.vn/</t>
  </si>
  <si>
    <t>Công an xã Phù Đổng  thành phố Hà Nội</t>
  </si>
  <si>
    <t>UBND Ủy ban nhân dân xã Phù Đổng  thành phố Hà Nội</t>
  </si>
  <si>
    <t>https://dangxa.gialam.hanoi.gov.vn/web/xa-phu-dong/tin-tuc-su-kien/-/view_content/fdsfBhwlU</t>
  </si>
  <si>
    <t>Công an xã Trung Mầu  thành phố Hà Nội</t>
  </si>
  <si>
    <t>https://www.facebook.com/caqbadinh/</t>
  </si>
  <si>
    <t>02438452543</t>
  </si>
  <si>
    <t>37 Điện Biên Phủ, quận Ba Đình, Hanoi, Vietnam</t>
  </si>
  <si>
    <t>STT</t>
  </si>
  <si>
    <t>Đơn Vị</t>
  </si>
  <si>
    <t>LINK</t>
  </si>
  <si>
    <t>DI ĐỘNG</t>
  </si>
  <si>
    <t>CỐ ĐỊNH</t>
  </si>
  <si>
    <t>EMAIL</t>
  </si>
  <si>
    <t>ĐỊA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</si>
</sst>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70" zoomScaleNormal="70" workbookViewId="0">
      <selection sqref="A1:XFD1"/>
    </sheetView>
  </sheetViews>
  <sheetFormatPr defaultRowHeight="15" x14ac:dyDescent="0.25"/>
  <cols>
    <col min="1" max="1" width="3.875" bestFit="1" customWidth="1"/>
    <col min="2" max="2" width="59.375" bestFit="1" customWidth="1"/>
    <col min="3" max="3" width="110.75" customWidth="1"/>
    <col min="4" max="4" width="10.875" bestFit="1" customWidth="1"/>
    <col min="5" max="5" width="11.875" bestFit="1" customWidth="1"/>
    <col min="6" max="6" width="36.875" bestFit="1" customWidth="1"/>
    <col min="7" max="7" width="119.875" bestFit="1" customWidth="1"/>
  </cols>
  <sheetData>
    <row r="1" spans="1:7" ht="15.75" x14ac:dyDescent="0.25">
      <c r="A1" t="s">
        <v>1785</v>
      </c>
      <c r="B1" t="s">
        <v>1786</v>
      </c>
      <c r="C1" t="s">
        <v>1787</v>
      </c>
      <c r="D1" t="s">
        <v>1788</v>
      </c>
      <c r="E1" t="s">
        <v>1789</v>
      </c>
      <c r="F1" t="s">
        <v>1790</v>
      </c>
      <c r="G1" t="s">
        <v>1791</v>
      </c>
    </row>
    <row r="2" spans="1:7" ht="15.75" x14ac:dyDescent="0.25">
      <c r="A2">
        <v>1</v>
      </c>
      <c r="B2" t="str">
        <f>HYPERLINK("https://www.facebook.com/caqbadinh/", "Công an quận Ba Đình  thành phố Hà Nội")</f>
        <v>Công an quận Ba Đình  thành phố Hà Nội</v>
      </c>
      <c r="C2" t="s">
        <v>1782</v>
      </c>
      <c r="D2" t="s">
        <v>2</v>
      </c>
      <c r="E2" t="s">
        <v>1783</v>
      </c>
      <c r="F2" t="s">
        <v>2</v>
      </c>
      <c r="G2" t="s">
        <v>1784</v>
      </c>
    </row>
    <row r="3" spans="1:7" ht="15.75" x14ac:dyDescent="0.25">
      <c r="A3">
        <v>2</v>
      </c>
      <c r="B3" t="s">
        <v>0</v>
      </c>
      <c r="C3" t="s">
        <v>1</v>
      </c>
      <c r="D3" t="s">
        <v>2</v>
      </c>
      <c r="E3" t="s">
        <v>2</v>
      </c>
      <c r="F3" t="s">
        <v>2</v>
      </c>
      <c r="G3" t="s">
        <v>2</v>
      </c>
    </row>
    <row r="4" spans="1:7" ht="15.75" x14ac:dyDescent="0.25">
      <c r="A4">
        <v>3</v>
      </c>
      <c r="B4" t="str">
        <f>HYPERLINK("https://www.facebook.com/doanthanhniencahk/?locale=zh_CN", "Công an quận Hoàn Kiếm  thành phố Hà Nội")</f>
        <v>Công an quận Hoàn Kiếm  thành phố Hà Nội</v>
      </c>
      <c r="C4" t="s">
        <v>3</v>
      </c>
      <c r="D4" t="s">
        <v>2</v>
      </c>
      <c r="E4" t="s">
        <v>4</v>
      </c>
      <c r="F4" t="s">
        <v>2</v>
      </c>
      <c r="G4" t="s">
        <v>2</v>
      </c>
    </row>
    <row r="5" spans="1:7" ht="15.75" x14ac:dyDescent="0.25">
      <c r="A5">
        <v>4</v>
      </c>
      <c r="B5" t="s">
        <v>5</v>
      </c>
      <c r="C5" t="s">
        <v>6</v>
      </c>
      <c r="D5" t="s">
        <v>2</v>
      </c>
      <c r="E5" t="s">
        <v>2</v>
      </c>
      <c r="F5" t="s">
        <v>2</v>
      </c>
      <c r="G5" t="s">
        <v>2</v>
      </c>
    </row>
    <row r="6" spans="1:7" ht="15.75" x14ac:dyDescent="0.25">
      <c r="A6">
        <v>5</v>
      </c>
      <c r="B6" t="str">
        <f>HYPERLINK("https://www.facebook.com/p/Tu%E1%BB%95i-Tr%E1%BA%BB-C%C3%B4ng-An-Qu%E1%BA%ADn-T%C3%A2y-H%E1%BB%93-100080140217978/?locale=vi_VN", "Công an quận Tây Hồ  thành phố Hà Nội")</f>
        <v>Công an quận Tây Hồ  thành phố Hà Nội</v>
      </c>
      <c r="C6" t="s">
        <v>7</v>
      </c>
      <c r="D6" t="s">
        <v>2</v>
      </c>
      <c r="E6" t="s">
        <v>4</v>
      </c>
      <c r="F6" t="str">
        <f>HYPERLINK("mailto:dtncaqtayho.hn@gmail.com", "dtncaqtayho.hn@gmail.com")</f>
        <v>dtncaqtayho.hn@gmail.com</v>
      </c>
      <c r="G6" t="s">
        <v>8</v>
      </c>
    </row>
    <row r="7" spans="1:7" ht="15.75" x14ac:dyDescent="0.25">
      <c r="A7">
        <v>6</v>
      </c>
      <c r="B7" t="s">
        <v>9</v>
      </c>
      <c r="C7" t="s">
        <v>10</v>
      </c>
      <c r="D7" t="s">
        <v>2</v>
      </c>
      <c r="E7" t="s">
        <v>2</v>
      </c>
      <c r="F7" t="s">
        <v>2</v>
      </c>
      <c r="G7" t="s">
        <v>2</v>
      </c>
    </row>
    <row r="8" spans="1:7" ht="15.75" x14ac:dyDescent="0.25">
      <c r="A8">
        <v>7</v>
      </c>
      <c r="B8" t="str">
        <f>HYPERLINK("https://www.facebook.com/p/Tu%E1%BB%95i-tr%E1%BA%BB-C%C3%B4ng-an-qu%E1%BA%ADn-Long-Bi%C3%AAn-100057063655318/", "Công an quận Long Biên  thành phố Hà Nội")</f>
        <v>Công an quận Long Biên  thành phố Hà Nội</v>
      </c>
      <c r="C8" t="s">
        <v>11</v>
      </c>
      <c r="D8" t="s">
        <v>2</v>
      </c>
      <c r="E8" t="s">
        <v>4</v>
      </c>
      <c r="F8" t="str">
        <f>HYPERLINK("mailto:dtncaqlongbien@gmail.com", "dtncaqlongbien@gmail.com")</f>
        <v>dtncaqlongbien@gmail.com</v>
      </c>
      <c r="G8" t="s">
        <v>12</v>
      </c>
    </row>
    <row r="9" spans="1:7" ht="15.75" x14ac:dyDescent="0.25">
      <c r="A9">
        <v>8</v>
      </c>
      <c r="B9" t="s">
        <v>13</v>
      </c>
      <c r="C9" t="s">
        <v>14</v>
      </c>
      <c r="D9" t="s">
        <v>2</v>
      </c>
      <c r="E9" t="s">
        <v>2</v>
      </c>
      <c r="F9" t="s">
        <v>2</v>
      </c>
      <c r="G9" t="s">
        <v>2</v>
      </c>
    </row>
    <row r="10" spans="1:7" ht="15.75" x14ac:dyDescent="0.25">
      <c r="A10">
        <v>9</v>
      </c>
      <c r="B10" t="str">
        <f>HYPERLINK("https://www.facebook.com/dtncongancaugiay/?locale=vi_VN", "Công an quận Cầu Giấy  thành phố Hà Nội")</f>
        <v>Công an quận Cầu Giấy  thành phố Hà Nội</v>
      </c>
      <c r="C10" t="s">
        <v>15</v>
      </c>
      <c r="D10" t="s">
        <v>2</v>
      </c>
      <c r="E10" t="s">
        <v>4</v>
      </c>
      <c r="F10" t="str">
        <f>HYPERLINK("mailto:doancacaugiay@gmail.com", "doancacaugiay@gmail.com")</f>
        <v>doancacaugiay@gmail.com</v>
      </c>
      <c r="G10" t="s">
        <v>16</v>
      </c>
    </row>
    <row r="11" spans="1:7" ht="15.75" x14ac:dyDescent="0.25">
      <c r="A11">
        <v>10</v>
      </c>
      <c r="B11" t="s">
        <v>17</v>
      </c>
      <c r="C11" t="s">
        <v>18</v>
      </c>
      <c r="D11" t="s">
        <v>2</v>
      </c>
      <c r="E11" t="s">
        <v>2</v>
      </c>
      <c r="F11" t="s">
        <v>2</v>
      </c>
      <c r="G11" t="s">
        <v>2</v>
      </c>
    </row>
    <row r="12" spans="1:7" ht="15.75" x14ac:dyDescent="0.25">
      <c r="A12">
        <v>11</v>
      </c>
      <c r="B12" t="s">
        <v>19</v>
      </c>
      <c r="C12" t="s">
        <v>2</v>
      </c>
      <c r="D12" t="s">
        <v>2</v>
      </c>
      <c r="E12" t="s">
        <v>4</v>
      </c>
      <c r="F12" t="s">
        <v>2</v>
      </c>
      <c r="G12" t="s">
        <v>2</v>
      </c>
    </row>
    <row r="13" spans="1:7" ht="15.75" x14ac:dyDescent="0.25">
      <c r="A13">
        <v>12</v>
      </c>
      <c r="B13" t="s">
        <v>20</v>
      </c>
      <c r="C13" t="s">
        <v>21</v>
      </c>
      <c r="D13" t="s">
        <v>2</v>
      </c>
      <c r="E13" t="s">
        <v>2</v>
      </c>
      <c r="F13" t="s">
        <v>2</v>
      </c>
      <c r="G13" t="s">
        <v>2</v>
      </c>
    </row>
    <row r="14" spans="1:7" ht="15.75" x14ac:dyDescent="0.25">
      <c r="A14">
        <v>13</v>
      </c>
      <c r="B14" t="s">
        <v>22</v>
      </c>
      <c r="C14" t="s">
        <v>2</v>
      </c>
      <c r="D14" t="s">
        <v>2</v>
      </c>
      <c r="E14" t="s">
        <v>4</v>
      </c>
      <c r="F14" t="s">
        <v>2</v>
      </c>
      <c r="G14" t="s">
        <v>2</v>
      </c>
    </row>
    <row r="15" spans="1:7" ht="15.75" x14ac:dyDescent="0.25">
      <c r="A15">
        <v>14</v>
      </c>
      <c r="B15" t="s">
        <v>23</v>
      </c>
      <c r="C15" t="s">
        <v>24</v>
      </c>
      <c r="D15" t="s">
        <v>2</v>
      </c>
      <c r="E15" t="s">
        <v>2</v>
      </c>
      <c r="F15" t="s">
        <v>2</v>
      </c>
      <c r="G15" t="s">
        <v>2</v>
      </c>
    </row>
    <row r="16" spans="1:7" ht="15.75" x14ac:dyDescent="0.25">
      <c r="A16">
        <v>15</v>
      </c>
      <c r="B16" t="str">
        <f>HYPERLINK("https://www.facebook.com/people/Tu%E1%BB%95i-tr%E1%BA%BB-C%C3%B4ng-an-qu%E1%BA%ADn-Ho%C3%A0ng-Mai/100021155531948/", "Công an quận Hoàng Mai  thành phố Hà Nội")</f>
        <v>Công an quận Hoàng Mai  thành phố Hà Nội</v>
      </c>
      <c r="C16" t="s">
        <v>25</v>
      </c>
      <c r="D16" t="s">
        <v>2</v>
      </c>
      <c r="E16" t="s">
        <v>4</v>
      </c>
      <c r="F16" t="str">
        <f>HYPERLINK("mailto:hoangmai.dtn@gmail.com", "hoangmai.dtn@gmail.com")</f>
        <v>hoangmai.dtn@gmail.com</v>
      </c>
      <c r="G16" t="s">
        <v>26</v>
      </c>
    </row>
    <row r="17" spans="1:7" ht="15.75" x14ac:dyDescent="0.25">
      <c r="A17">
        <v>16</v>
      </c>
      <c r="B17" t="s">
        <v>27</v>
      </c>
      <c r="C17" t="s">
        <v>28</v>
      </c>
      <c r="D17" t="s">
        <v>2</v>
      </c>
      <c r="E17" t="s">
        <v>2</v>
      </c>
      <c r="F17" t="s">
        <v>2</v>
      </c>
      <c r="G17" t="s">
        <v>2</v>
      </c>
    </row>
    <row r="18" spans="1:7" ht="15.75" x14ac:dyDescent="0.25">
      <c r="A18">
        <v>17</v>
      </c>
      <c r="B18" t="str">
        <f>HYPERLINK("https://www.facebook.com/CAQTX/", "Công an quận Thanh Xuân  thành phố Hà Nội")</f>
        <v>Công an quận Thanh Xuân  thành phố Hà Nội</v>
      </c>
      <c r="C18" t="s">
        <v>29</v>
      </c>
      <c r="D18" t="s">
        <v>2</v>
      </c>
      <c r="E18" t="s">
        <v>4</v>
      </c>
      <c r="F18" t="s">
        <v>2</v>
      </c>
      <c r="G18" t="s">
        <v>2</v>
      </c>
    </row>
    <row r="19" spans="1:7" ht="15.75" x14ac:dyDescent="0.25">
      <c r="A19">
        <v>18</v>
      </c>
      <c r="B19" t="s">
        <v>30</v>
      </c>
      <c r="C19" t="s">
        <v>31</v>
      </c>
      <c r="D19" t="s">
        <v>2</v>
      </c>
      <c r="E19" t="s">
        <v>2</v>
      </c>
      <c r="F19" t="s">
        <v>2</v>
      </c>
      <c r="G19" t="s">
        <v>2</v>
      </c>
    </row>
    <row r="20" spans="1:7" ht="15.75" x14ac:dyDescent="0.25">
      <c r="A20">
        <v>19</v>
      </c>
      <c r="B20" t="s">
        <v>32</v>
      </c>
      <c r="C20" t="s">
        <v>2</v>
      </c>
      <c r="D20" t="s">
        <v>2</v>
      </c>
      <c r="E20" t="s">
        <v>4</v>
      </c>
      <c r="F20" t="s">
        <v>2</v>
      </c>
      <c r="G20" t="s">
        <v>2</v>
      </c>
    </row>
    <row r="21" spans="1:7" ht="15.75" x14ac:dyDescent="0.25">
      <c r="A21">
        <v>20</v>
      </c>
      <c r="B21" t="s">
        <v>33</v>
      </c>
      <c r="C21" t="s">
        <v>34</v>
      </c>
      <c r="D21" t="s">
        <v>2</v>
      </c>
      <c r="E21" t="s">
        <v>2</v>
      </c>
      <c r="F21" t="s">
        <v>2</v>
      </c>
      <c r="G21" t="s">
        <v>2</v>
      </c>
    </row>
    <row r="22" spans="1:7" ht="15.75" x14ac:dyDescent="0.25">
      <c r="A22">
        <v>21</v>
      </c>
      <c r="B22" t="str">
        <f>HYPERLINK("https://www.facebook.com/TTCAHDongAnh/?locale=vi_VN", "Công an huyện Đông Anh  thành phố Hà Nội")</f>
        <v>Công an huyện Đông Anh  thành phố Hà Nội</v>
      </c>
      <c r="C22" t="s">
        <v>35</v>
      </c>
      <c r="D22" t="s">
        <v>36</v>
      </c>
      <c r="E22" t="s">
        <v>2</v>
      </c>
      <c r="F22" t="str">
        <f>HYPERLINK("mailto:doantncadonganh@gmail.com", "doantncadonganh@gmail.com")</f>
        <v>doantncadonganh@gmail.com</v>
      </c>
      <c r="G22" t="s">
        <v>2</v>
      </c>
    </row>
    <row r="23" spans="1:7" ht="15.75" x14ac:dyDescent="0.25">
      <c r="A23">
        <v>22</v>
      </c>
      <c r="B23" t="s">
        <v>37</v>
      </c>
      <c r="C23" t="s">
        <v>38</v>
      </c>
      <c r="D23" t="s">
        <v>2</v>
      </c>
      <c r="E23" t="s">
        <v>2</v>
      </c>
      <c r="F23" t="s">
        <v>2</v>
      </c>
      <c r="G23" t="s">
        <v>2</v>
      </c>
    </row>
    <row r="24" spans="1:7" ht="15.75" x14ac:dyDescent="0.25">
      <c r="A24">
        <v>23</v>
      </c>
      <c r="B24" t="s">
        <v>39</v>
      </c>
      <c r="C24" t="s">
        <v>2</v>
      </c>
      <c r="D24" t="s">
        <v>2</v>
      </c>
      <c r="E24" t="s">
        <v>4</v>
      </c>
      <c r="F24" t="s">
        <v>2</v>
      </c>
      <c r="G24" t="s">
        <v>2</v>
      </c>
    </row>
    <row r="25" spans="1:7" ht="15.75" x14ac:dyDescent="0.25">
      <c r="A25">
        <v>24</v>
      </c>
      <c r="B25" t="s">
        <v>40</v>
      </c>
      <c r="C25" t="s">
        <v>41</v>
      </c>
      <c r="D25" t="s">
        <v>2</v>
      </c>
      <c r="E25" t="s">
        <v>2</v>
      </c>
      <c r="F25" t="s">
        <v>2</v>
      </c>
      <c r="G25" t="s">
        <v>2</v>
      </c>
    </row>
    <row r="26" spans="1:7" ht="15.75" x14ac:dyDescent="0.25">
      <c r="A26">
        <v>25</v>
      </c>
      <c r="B26" t="s">
        <v>42</v>
      </c>
      <c r="C26" t="s">
        <v>2</v>
      </c>
      <c r="D26" t="s">
        <v>2</v>
      </c>
      <c r="E26" t="s">
        <v>4</v>
      </c>
      <c r="F26" t="s">
        <v>2</v>
      </c>
      <c r="G26" t="s">
        <v>2</v>
      </c>
    </row>
    <row r="27" spans="1:7" ht="15.75" x14ac:dyDescent="0.25">
      <c r="A27">
        <v>26</v>
      </c>
      <c r="B27" t="s">
        <v>43</v>
      </c>
      <c r="C27" t="s">
        <v>44</v>
      </c>
      <c r="D27" t="s">
        <v>2</v>
      </c>
      <c r="E27" t="s">
        <v>2</v>
      </c>
      <c r="F27" t="s">
        <v>2</v>
      </c>
      <c r="G27" t="s">
        <v>2</v>
      </c>
    </row>
    <row r="28" spans="1:7" ht="15.75" x14ac:dyDescent="0.25">
      <c r="A28">
        <v>27</v>
      </c>
      <c r="B28" t="str">
        <f>HYPERLINK("https://www.facebook.com/TuoitreConganhuyenThanhTri/", "Công an huyện Thanh Trì  thành phố Hà Nội")</f>
        <v>Công an huyện Thanh Trì  thành phố Hà Nội</v>
      </c>
      <c r="C28" t="s">
        <v>45</v>
      </c>
      <c r="D28" t="s">
        <v>2</v>
      </c>
      <c r="E28" t="s">
        <v>46</v>
      </c>
      <c r="F28" t="str">
        <f>HYPERLINK("mailto:doanthanhniencathanhtri@gmail.com", "doanthanhniencathanhtri@gmail.com")</f>
        <v>doanthanhniencathanhtri@gmail.com</v>
      </c>
      <c r="G28" t="s">
        <v>2</v>
      </c>
    </row>
    <row r="29" spans="1:7" ht="15.75" x14ac:dyDescent="0.25">
      <c r="A29">
        <v>28</v>
      </c>
      <c r="B29" t="s">
        <v>47</v>
      </c>
      <c r="C29" t="s">
        <v>48</v>
      </c>
      <c r="D29" t="s">
        <v>2</v>
      </c>
      <c r="E29" t="s">
        <v>2</v>
      </c>
      <c r="F29" t="s">
        <v>2</v>
      </c>
      <c r="G29" t="s">
        <v>2</v>
      </c>
    </row>
    <row r="30" spans="1:7" ht="15.75" x14ac:dyDescent="0.25">
      <c r="A30">
        <v>29</v>
      </c>
      <c r="B30" t="str">
        <f>HYPERLINK("https://www.facebook.com/p/Tu%E1%BB%95i-tr%E1%BA%BB-C%C3%B4ng-an-qu%E1%BA%ADn-B%E1%BA%AFc-T%E1%BB%AB-Li%C3%AAm-100071346134775/", "Công an quận Bắc Từ Liêm  thành phố Hà Nội")</f>
        <v>Công an quận Bắc Từ Liêm  thành phố Hà Nội</v>
      </c>
      <c r="C30" t="s">
        <v>49</v>
      </c>
      <c r="D30" t="s">
        <v>2</v>
      </c>
      <c r="E30" t="s">
        <v>4</v>
      </c>
      <c r="F30" t="s">
        <v>2</v>
      </c>
      <c r="G30" t="s">
        <v>2</v>
      </c>
    </row>
    <row r="31" spans="1:7" ht="15.75" x14ac:dyDescent="0.25">
      <c r="A31">
        <v>30</v>
      </c>
      <c r="B31" t="s">
        <v>50</v>
      </c>
      <c r="C31" t="s">
        <v>51</v>
      </c>
      <c r="D31" t="s">
        <v>2</v>
      </c>
      <c r="E31" t="s">
        <v>2</v>
      </c>
      <c r="F31" t="s">
        <v>2</v>
      </c>
      <c r="G31" t="s">
        <v>2</v>
      </c>
    </row>
    <row r="32" spans="1:7" ht="15.75" x14ac:dyDescent="0.25">
      <c r="A32">
        <v>31</v>
      </c>
      <c r="B32" t="str">
        <f>HYPERLINK("https://www.facebook.com/p/Tu%E1%BB%95i-tr%E1%BA%BB-C%C3%B4ng-an-huy%E1%BB%87n-M%C3%AA-Linh-100072183319533/", "Công an huyện Mê Linh  thành phố Hà Nội")</f>
        <v>Công an huyện Mê Linh  thành phố Hà Nội</v>
      </c>
      <c r="C32" t="s">
        <v>52</v>
      </c>
      <c r="D32" t="s">
        <v>2</v>
      </c>
      <c r="E32" t="s">
        <v>53</v>
      </c>
      <c r="F32" t="str">
        <f>HYPERLINK("mailto:doanthanhniencamelinh@gmail.com", "doanthanhniencamelinh@gmail.com")</f>
        <v>doanthanhniencamelinh@gmail.com</v>
      </c>
      <c r="G32" t="s">
        <v>54</v>
      </c>
    </row>
    <row r="33" spans="1:7" ht="15.75" x14ac:dyDescent="0.25">
      <c r="A33">
        <v>32</v>
      </c>
      <c r="B33" t="s">
        <v>55</v>
      </c>
      <c r="C33" t="s">
        <v>56</v>
      </c>
      <c r="D33" t="s">
        <v>2</v>
      </c>
      <c r="E33" t="s">
        <v>2</v>
      </c>
      <c r="F33" t="s">
        <v>2</v>
      </c>
      <c r="G33" t="s">
        <v>2</v>
      </c>
    </row>
    <row r="34" spans="1:7" ht="15.75" x14ac:dyDescent="0.25">
      <c r="A34">
        <v>33</v>
      </c>
      <c r="B34" t="str">
        <f>HYPERLINK("https://www.facebook.com/tuoitreconganquanhadong/?locale=vi_VN", "Công an quận Hà Đông  thành phố Hà Nội")</f>
        <v>Công an quận Hà Đông  thành phố Hà Nội</v>
      </c>
      <c r="C34" t="s">
        <v>57</v>
      </c>
      <c r="D34" t="s">
        <v>2</v>
      </c>
      <c r="E34" t="s">
        <v>4</v>
      </c>
      <c r="F34" t="s">
        <v>2</v>
      </c>
      <c r="G34" t="s">
        <v>2</v>
      </c>
    </row>
    <row r="35" spans="1:7" ht="15.75" x14ac:dyDescent="0.25">
      <c r="A35">
        <v>34</v>
      </c>
      <c r="B35" t="s">
        <v>58</v>
      </c>
      <c r="C35" t="s">
        <v>59</v>
      </c>
      <c r="D35" t="s">
        <v>2</v>
      </c>
      <c r="E35" t="s">
        <v>2</v>
      </c>
      <c r="F35" t="s">
        <v>2</v>
      </c>
      <c r="G35" t="s">
        <v>2</v>
      </c>
    </row>
    <row r="36" spans="1:7" ht="15.75" x14ac:dyDescent="0.25">
      <c r="A36">
        <v>35</v>
      </c>
      <c r="B36" t="str">
        <f>HYPERLINK("https://www.facebook.com/tuoitreconganBaVi/", "Công an huyện Ba Vì  thành phố Hà Nội")</f>
        <v>Công an huyện Ba Vì  thành phố Hà Nội</v>
      </c>
      <c r="C36" t="s">
        <v>60</v>
      </c>
      <c r="D36" t="s">
        <v>2</v>
      </c>
      <c r="E36" t="s">
        <v>4</v>
      </c>
      <c r="F36" t="s">
        <v>2</v>
      </c>
      <c r="G36" t="s">
        <v>2</v>
      </c>
    </row>
    <row r="37" spans="1:7" ht="15.75" x14ac:dyDescent="0.25">
      <c r="A37">
        <v>36</v>
      </c>
      <c r="B37" t="s">
        <v>61</v>
      </c>
      <c r="C37" t="s">
        <v>62</v>
      </c>
      <c r="D37" t="s">
        <v>2</v>
      </c>
      <c r="E37" t="s">
        <v>2</v>
      </c>
      <c r="F37" t="s">
        <v>2</v>
      </c>
      <c r="G37" t="s">
        <v>2</v>
      </c>
    </row>
    <row r="38" spans="1:7" ht="15.75" x14ac:dyDescent="0.25">
      <c r="A38">
        <v>37</v>
      </c>
      <c r="B38" t="str">
        <f>HYPERLINK("https://www.facebook.com/p/Tu%E1%BB%95i-tr%E1%BA%BB-C%C3%B4ng-an-huy%E1%BB%87n-Ph%C3%BAc-Th%E1%BB%8D-100066934373551/", "Công an huyện Phúc Thọ  thành phố Hà Nội")</f>
        <v>Công an huyện Phúc Thọ  thành phố Hà Nội</v>
      </c>
      <c r="C38" t="s">
        <v>63</v>
      </c>
      <c r="D38" t="s">
        <v>2</v>
      </c>
      <c r="E38" t="s">
        <v>4</v>
      </c>
      <c r="F38" t="str">
        <f>HYPERLINK("mailto:Doanthanhnienconganphuctho@gmail.com", "Doanthanhnienconganphuctho@gmail.com")</f>
        <v>Doanthanhnienconganphuctho@gmail.com</v>
      </c>
      <c r="G38" t="s">
        <v>2</v>
      </c>
    </row>
    <row r="39" spans="1:7" ht="15.75" x14ac:dyDescent="0.25">
      <c r="A39">
        <v>38</v>
      </c>
      <c r="B39" t="s">
        <v>64</v>
      </c>
      <c r="C39" t="s">
        <v>65</v>
      </c>
      <c r="D39" t="s">
        <v>2</v>
      </c>
      <c r="E39" t="s">
        <v>2</v>
      </c>
      <c r="F39" t="s">
        <v>2</v>
      </c>
      <c r="G39" t="s">
        <v>2</v>
      </c>
    </row>
    <row r="40" spans="1:7" ht="15.75" x14ac:dyDescent="0.25">
      <c r="A40">
        <v>39</v>
      </c>
      <c r="B40" t="str">
        <f>HYPERLINK("https://www.facebook.com/dtncahdanphuong/?locale=vi_VN", "Công an huyện Đan Phượng  thành phố Hà Nội")</f>
        <v>Công an huyện Đan Phượng  thành phố Hà Nội</v>
      </c>
      <c r="C40" t="s">
        <v>66</v>
      </c>
      <c r="D40" t="s">
        <v>2</v>
      </c>
      <c r="E40" t="s">
        <v>67</v>
      </c>
      <c r="F40" t="str">
        <f>HYPERLINK("mailto:doanthanhniencahdp@gmail.com", "doanthanhniencahdp@gmail.com")</f>
        <v>doanthanhniencahdp@gmail.com</v>
      </c>
      <c r="G40" t="s">
        <v>2</v>
      </c>
    </row>
    <row r="41" spans="1:7" ht="15.75" x14ac:dyDescent="0.25">
      <c r="A41">
        <v>40</v>
      </c>
      <c r="B41" t="s">
        <v>68</v>
      </c>
      <c r="C41" t="s">
        <v>69</v>
      </c>
      <c r="D41" t="s">
        <v>2</v>
      </c>
      <c r="E41" t="s">
        <v>2</v>
      </c>
      <c r="F41" t="s">
        <v>2</v>
      </c>
      <c r="G41" t="s">
        <v>2</v>
      </c>
    </row>
    <row r="42" spans="1:7" ht="15.75" x14ac:dyDescent="0.25">
      <c r="A42">
        <v>41</v>
      </c>
      <c r="B42" t="str">
        <f>HYPERLINK("https://www.facebook.com/CAHHoaiDuc/", "Công an huyện Hoài Đức  thành phố Hà Nội")</f>
        <v>Công an huyện Hoài Đức  thành phố Hà Nội</v>
      </c>
      <c r="C42" t="s">
        <v>70</v>
      </c>
      <c r="D42" t="s">
        <v>2</v>
      </c>
      <c r="E42" t="s">
        <v>71</v>
      </c>
      <c r="F42" t="s">
        <v>2</v>
      </c>
      <c r="G42" t="s">
        <v>72</v>
      </c>
    </row>
    <row r="43" spans="1:7" ht="15.75" x14ac:dyDescent="0.25">
      <c r="A43">
        <v>42</v>
      </c>
      <c r="B43" t="s">
        <v>73</v>
      </c>
      <c r="C43" t="s">
        <v>74</v>
      </c>
      <c r="D43" t="s">
        <v>2</v>
      </c>
      <c r="E43" t="s">
        <v>2</v>
      </c>
      <c r="F43" t="s">
        <v>2</v>
      </c>
      <c r="G43" t="s">
        <v>2</v>
      </c>
    </row>
    <row r="44" spans="1:7" ht="15.75" x14ac:dyDescent="0.25">
      <c r="A44">
        <v>43</v>
      </c>
      <c r="B44" t="str">
        <f>HYPERLINK("https://www.facebook.com/tuoitreconganhuyenQuocOai/?locale=fy_NL", "Công an huyện Quốc Oai  thành phố Hà Nội")</f>
        <v>Công an huyện Quốc Oai  thành phố Hà Nội</v>
      </c>
      <c r="C44" t="s">
        <v>75</v>
      </c>
      <c r="D44" t="s">
        <v>2</v>
      </c>
      <c r="E44" t="s">
        <v>76</v>
      </c>
      <c r="F44" t="s">
        <v>2</v>
      </c>
      <c r="G44" t="s">
        <v>77</v>
      </c>
    </row>
    <row r="45" spans="1:7" ht="15.75" x14ac:dyDescent="0.25">
      <c r="A45">
        <v>44</v>
      </c>
      <c r="B45" t="s">
        <v>78</v>
      </c>
      <c r="C45" t="s">
        <v>79</v>
      </c>
      <c r="D45" t="s">
        <v>2</v>
      </c>
      <c r="E45" t="s">
        <v>2</v>
      </c>
      <c r="F45" t="s">
        <v>2</v>
      </c>
      <c r="G45" t="s">
        <v>2</v>
      </c>
    </row>
    <row r="46" spans="1:7" ht="15.75" x14ac:dyDescent="0.25">
      <c r="A46">
        <v>45</v>
      </c>
      <c r="B46" t="s">
        <v>80</v>
      </c>
      <c r="C46" t="s">
        <v>2</v>
      </c>
      <c r="D46" t="s">
        <v>2</v>
      </c>
      <c r="E46" t="s">
        <v>4</v>
      </c>
      <c r="F46" t="s">
        <v>2</v>
      </c>
      <c r="G46" t="s">
        <v>2</v>
      </c>
    </row>
    <row r="47" spans="1:7" ht="15.75" x14ac:dyDescent="0.25">
      <c r="A47">
        <v>46</v>
      </c>
      <c r="B47" t="s">
        <v>81</v>
      </c>
      <c r="C47" t="s">
        <v>82</v>
      </c>
      <c r="D47" t="s">
        <v>2</v>
      </c>
      <c r="E47" t="s">
        <v>2</v>
      </c>
      <c r="F47" t="s">
        <v>2</v>
      </c>
      <c r="G47" t="s">
        <v>2</v>
      </c>
    </row>
    <row r="48" spans="1:7" ht="15.75" x14ac:dyDescent="0.25">
      <c r="A48">
        <v>47</v>
      </c>
      <c r="B48" t="str">
        <f>HYPERLINK("https://www.facebook.com/p/Tu%E1%BB%95i-Tr%E1%BA%BB-C%C3%B4ng-An-Huy%E1%BB%87n-Ch%C6%B0%C6%A1ng-M%E1%BB%B9-100028578047777/", "Công an huyện Chương Mỹ  thành phố Hà Nội")</f>
        <v>Công an huyện Chương Mỹ  thành phố Hà Nội</v>
      </c>
      <c r="C48" t="s">
        <v>83</v>
      </c>
      <c r="D48" t="s">
        <v>2</v>
      </c>
      <c r="E48" t="s">
        <v>4</v>
      </c>
      <c r="F48" t="str">
        <f>HYPERLINK("mailto:doantncahchuongmy@gmail.com", "doantncahchuongmy@gmail.com")</f>
        <v>doantncahchuongmy@gmail.com</v>
      </c>
      <c r="G48" t="s">
        <v>84</v>
      </c>
    </row>
    <row r="49" spans="1:7" ht="15.75" x14ac:dyDescent="0.25">
      <c r="A49">
        <v>48</v>
      </c>
      <c r="B49" t="s">
        <v>85</v>
      </c>
      <c r="C49" t="s">
        <v>86</v>
      </c>
      <c r="D49" t="s">
        <v>2</v>
      </c>
      <c r="E49" t="s">
        <v>2</v>
      </c>
      <c r="F49" t="s">
        <v>2</v>
      </c>
      <c r="G49" t="s">
        <v>2</v>
      </c>
    </row>
    <row r="50" spans="1:7" ht="15.75" x14ac:dyDescent="0.25">
      <c r="A50">
        <v>49</v>
      </c>
      <c r="B50" t="str">
        <f>HYPERLINK("https://www.facebook.com/p/Tu%E1%BB%95i-Tr%E1%BA%BB-C%C3%B4ng-An-Huy%E1%BB%87n-Thanh-Oai-100059080037701/", "Công an huyện Thanh Oai  thành phố Hà Nội")</f>
        <v>Công an huyện Thanh Oai  thành phố Hà Nội</v>
      </c>
      <c r="C50" t="s">
        <v>87</v>
      </c>
      <c r="D50" t="s">
        <v>2</v>
      </c>
      <c r="E50" t="s">
        <v>4</v>
      </c>
      <c r="F50" t="s">
        <v>2</v>
      </c>
      <c r="G50" t="s">
        <v>88</v>
      </c>
    </row>
    <row r="51" spans="1:7" ht="15.75" x14ac:dyDescent="0.25">
      <c r="A51">
        <v>50</v>
      </c>
      <c r="B51" t="s">
        <v>89</v>
      </c>
      <c r="C51" t="s">
        <v>90</v>
      </c>
      <c r="D51" t="s">
        <v>2</v>
      </c>
      <c r="E51" t="s">
        <v>2</v>
      </c>
      <c r="F51" t="s">
        <v>2</v>
      </c>
      <c r="G51" t="s">
        <v>2</v>
      </c>
    </row>
    <row r="52" spans="1:7" ht="15.75" x14ac:dyDescent="0.25">
      <c r="A52">
        <v>51</v>
      </c>
      <c r="B52" t="s">
        <v>91</v>
      </c>
      <c r="C52" t="s">
        <v>2</v>
      </c>
      <c r="D52" t="s">
        <v>2</v>
      </c>
      <c r="E52" t="s">
        <v>4</v>
      </c>
      <c r="F52" t="s">
        <v>2</v>
      </c>
      <c r="G52" t="s">
        <v>2</v>
      </c>
    </row>
    <row r="53" spans="1:7" ht="15.75" x14ac:dyDescent="0.25">
      <c r="A53">
        <v>52</v>
      </c>
      <c r="B53" t="s">
        <v>92</v>
      </c>
      <c r="C53" t="s">
        <v>93</v>
      </c>
      <c r="D53" t="s">
        <v>2</v>
      </c>
      <c r="E53" t="s">
        <v>2</v>
      </c>
      <c r="F53" t="s">
        <v>2</v>
      </c>
      <c r="G53" t="s">
        <v>2</v>
      </c>
    </row>
    <row r="54" spans="1:7" ht="15.75" x14ac:dyDescent="0.25">
      <c r="A54">
        <v>53</v>
      </c>
      <c r="B54" t="str">
        <f>HYPERLINK("https://www.facebook.com/TuoitreConganhuyenPhuXuyen/", "Công an huyện Phú Xuyên  thành phố Hà Nội")</f>
        <v>Công an huyện Phú Xuyên  thành phố Hà Nội</v>
      </c>
      <c r="C54" t="s">
        <v>94</v>
      </c>
      <c r="D54" t="s">
        <v>2</v>
      </c>
      <c r="E54" t="s">
        <v>4</v>
      </c>
      <c r="F54" t="s">
        <v>2</v>
      </c>
      <c r="G54" t="s">
        <v>95</v>
      </c>
    </row>
    <row r="55" spans="1:7" ht="15.75" x14ac:dyDescent="0.25">
      <c r="A55">
        <v>54</v>
      </c>
      <c r="B55" t="s">
        <v>96</v>
      </c>
      <c r="C55" t="s">
        <v>97</v>
      </c>
      <c r="D55" t="s">
        <v>2</v>
      </c>
      <c r="E55" t="s">
        <v>2</v>
      </c>
      <c r="F55" t="s">
        <v>2</v>
      </c>
      <c r="G55" t="s">
        <v>2</v>
      </c>
    </row>
    <row r="56" spans="1:7" ht="15.75" x14ac:dyDescent="0.25">
      <c r="A56">
        <v>55</v>
      </c>
      <c r="B56" t="str">
        <f>HYPERLINK("https://www.facebook.com/cahunghoa.hanoi/?locale=vi_VN", "Công an huyện Ứng Hòa  thành phố Hà Nội")</f>
        <v>Công an huyện Ứng Hòa  thành phố Hà Nội</v>
      </c>
      <c r="C56" t="s">
        <v>98</v>
      </c>
      <c r="D56" t="s">
        <v>2</v>
      </c>
      <c r="E56" t="s">
        <v>99</v>
      </c>
      <c r="F56" t="str">
        <f>HYPERLINK("mailto:Doanthanhnien.cauh@gmail.com", "Doanthanhnien.cauh@gmail.com")</f>
        <v>Doanthanhnien.cauh@gmail.com</v>
      </c>
      <c r="G56" t="s">
        <v>2</v>
      </c>
    </row>
    <row r="57" spans="1:7" ht="15.75" x14ac:dyDescent="0.25">
      <c r="A57">
        <v>56</v>
      </c>
      <c r="B57" t="s">
        <v>100</v>
      </c>
      <c r="C57" t="s">
        <v>101</v>
      </c>
      <c r="D57" t="s">
        <v>2</v>
      </c>
      <c r="E57" t="s">
        <v>2</v>
      </c>
      <c r="F57" t="s">
        <v>2</v>
      </c>
      <c r="G57" t="s">
        <v>2</v>
      </c>
    </row>
    <row r="58" spans="1:7" ht="15.75" x14ac:dyDescent="0.25">
      <c r="A58">
        <v>57</v>
      </c>
      <c r="B58" t="str">
        <f>HYPERLINK("https://www.facebook.com/p/Tu%E1%BB%95i-tr%E1%BA%BB-C%C3%B4ng-an-huy%E1%BB%87n-M%E1%BB%B9-%C4%90%E1%BB%A9c-100079661302349/", "Công an huyện Mỹ Đức  thành phố Hà Nội")</f>
        <v>Công an huyện Mỹ Đức  thành phố Hà Nội</v>
      </c>
      <c r="C58" t="s">
        <v>102</v>
      </c>
      <c r="D58" t="s">
        <v>2</v>
      </c>
      <c r="E58" t="s">
        <v>4</v>
      </c>
      <c r="F58" t="s">
        <v>2</v>
      </c>
      <c r="G58" t="s">
        <v>103</v>
      </c>
    </row>
    <row r="59" spans="1:7" ht="15.75" x14ac:dyDescent="0.25">
      <c r="A59">
        <v>58</v>
      </c>
      <c r="B59" t="s">
        <v>104</v>
      </c>
      <c r="C59" t="s">
        <v>105</v>
      </c>
      <c r="D59" t="s">
        <v>2</v>
      </c>
      <c r="E59" t="s">
        <v>2</v>
      </c>
      <c r="F59" t="s">
        <v>2</v>
      </c>
      <c r="G59" t="s">
        <v>2</v>
      </c>
    </row>
    <row r="60" spans="1:7" ht="15.75" x14ac:dyDescent="0.25">
      <c r="A60">
        <v>59</v>
      </c>
      <c r="B60" t="str">
        <f>HYPERLINK("https://www.facebook.com/congantinhhagiang/?locale=vi_VN", "Công an thành phố Hà Giang  tỉnh Hà Giang")</f>
        <v>Công an thành phố Hà Giang  tỉnh Hà Giang</v>
      </c>
      <c r="C60" t="s">
        <v>106</v>
      </c>
      <c r="D60" t="s">
        <v>2</v>
      </c>
      <c r="E60" t="s">
        <v>4</v>
      </c>
      <c r="F60" t="str">
        <f>HYPERLINK("mailto:banbientap.ca@hagiang.gov.vn", "banbientap.ca@hagiang.gov.vn")</f>
        <v>banbientap.ca@hagiang.gov.vn</v>
      </c>
      <c r="G60" t="s">
        <v>107</v>
      </c>
    </row>
    <row r="61" spans="1:7" ht="15.75" x14ac:dyDescent="0.25">
      <c r="A61">
        <v>60</v>
      </c>
      <c r="B61" t="s">
        <v>108</v>
      </c>
      <c r="C61" t="s">
        <v>109</v>
      </c>
      <c r="D61" t="s">
        <v>2</v>
      </c>
      <c r="E61" t="s">
        <v>2</v>
      </c>
      <c r="F61" t="s">
        <v>2</v>
      </c>
      <c r="G61" t="s">
        <v>2</v>
      </c>
    </row>
    <row r="62" spans="1:7" ht="15.75" x14ac:dyDescent="0.25">
      <c r="A62">
        <v>61</v>
      </c>
      <c r="B62" t="str">
        <f>HYPERLINK("https://www.facebook.com/dongvan2021/", "Công an huyện Đồng Văn  tỉnh Hà Giang")</f>
        <v>Công an huyện Đồng Văn  tỉnh Hà Giang</v>
      </c>
      <c r="C62" t="s">
        <v>110</v>
      </c>
      <c r="D62" t="s">
        <v>111</v>
      </c>
      <c r="E62" t="s">
        <v>2</v>
      </c>
      <c r="F62" t="s">
        <v>2</v>
      </c>
      <c r="G62" t="s">
        <v>112</v>
      </c>
    </row>
    <row r="63" spans="1:7" ht="15.75" x14ac:dyDescent="0.25">
      <c r="A63">
        <v>62</v>
      </c>
      <c r="B63" t="s">
        <v>113</v>
      </c>
      <c r="C63" t="s">
        <v>114</v>
      </c>
      <c r="D63" t="s">
        <v>2</v>
      </c>
      <c r="E63" t="s">
        <v>2</v>
      </c>
      <c r="F63" t="s">
        <v>2</v>
      </c>
      <c r="G63" t="s">
        <v>2</v>
      </c>
    </row>
    <row r="64" spans="1:7" ht="15.75" x14ac:dyDescent="0.25">
      <c r="A64">
        <v>63</v>
      </c>
      <c r="B64" t="s">
        <v>115</v>
      </c>
      <c r="C64" t="s">
        <v>2</v>
      </c>
      <c r="D64" t="s">
        <v>2</v>
      </c>
      <c r="E64" t="s">
        <v>4</v>
      </c>
      <c r="F64" t="s">
        <v>2</v>
      </c>
      <c r="G64" t="s">
        <v>2</v>
      </c>
    </row>
    <row r="65" spans="1:7" ht="15.75" x14ac:dyDescent="0.25">
      <c r="A65">
        <v>64</v>
      </c>
      <c r="B65" t="s">
        <v>116</v>
      </c>
      <c r="C65" t="s">
        <v>117</v>
      </c>
      <c r="D65" t="s">
        <v>2</v>
      </c>
      <c r="E65" t="s">
        <v>2</v>
      </c>
      <c r="F65" t="s">
        <v>2</v>
      </c>
      <c r="G65" t="s">
        <v>2</v>
      </c>
    </row>
    <row r="66" spans="1:7" ht="15.75" x14ac:dyDescent="0.25">
      <c r="A66">
        <v>65</v>
      </c>
      <c r="B66" t="s">
        <v>118</v>
      </c>
      <c r="C66" t="s">
        <v>2</v>
      </c>
      <c r="D66" t="s">
        <v>2</v>
      </c>
      <c r="E66" t="s">
        <v>4</v>
      </c>
      <c r="F66" t="s">
        <v>2</v>
      </c>
      <c r="G66" t="s">
        <v>2</v>
      </c>
    </row>
    <row r="67" spans="1:7" ht="15.75" x14ac:dyDescent="0.25">
      <c r="A67">
        <v>66</v>
      </c>
      <c r="B67" t="s">
        <v>119</v>
      </c>
      <c r="C67" t="s">
        <v>120</v>
      </c>
      <c r="D67" t="s">
        <v>2</v>
      </c>
      <c r="E67" t="s">
        <v>2</v>
      </c>
      <c r="F67" t="s">
        <v>2</v>
      </c>
      <c r="G67" t="s">
        <v>2</v>
      </c>
    </row>
    <row r="68" spans="1:7" ht="15.75" x14ac:dyDescent="0.25">
      <c r="A68">
        <v>67</v>
      </c>
      <c r="B68" t="s">
        <v>121</v>
      </c>
      <c r="C68" t="s">
        <v>2</v>
      </c>
      <c r="D68" t="s">
        <v>2</v>
      </c>
      <c r="E68" t="s">
        <v>4</v>
      </c>
      <c r="F68" t="s">
        <v>2</v>
      </c>
      <c r="G68" t="s">
        <v>2</v>
      </c>
    </row>
    <row r="69" spans="1:7" ht="15.75" x14ac:dyDescent="0.25">
      <c r="A69">
        <v>68</v>
      </c>
      <c r="B69" t="s">
        <v>122</v>
      </c>
      <c r="C69" t="s">
        <v>123</v>
      </c>
      <c r="D69" t="s">
        <v>2</v>
      </c>
      <c r="E69" t="s">
        <v>2</v>
      </c>
      <c r="F69" t="s">
        <v>2</v>
      </c>
      <c r="G69" t="s">
        <v>2</v>
      </c>
    </row>
    <row r="70" spans="1:7" ht="15.75" x14ac:dyDescent="0.25">
      <c r="A70">
        <v>69</v>
      </c>
      <c r="B70" t="s">
        <v>124</v>
      </c>
      <c r="C70" t="s">
        <v>2</v>
      </c>
      <c r="D70" t="s">
        <v>2</v>
      </c>
      <c r="E70" t="s">
        <v>4</v>
      </c>
      <c r="F70" t="s">
        <v>2</v>
      </c>
      <c r="G70" t="s">
        <v>2</v>
      </c>
    </row>
    <row r="71" spans="1:7" ht="15.75" x14ac:dyDescent="0.25">
      <c r="A71">
        <v>70</v>
      </c>
      <c r="B71" t="s">
        <v>125</v>
      </c>
      <c r="C71" t="s">
        <v>126</v>
      </c>
      <c r="D71" t="s">
        <v>2</v>
      </c>
      <c r="E71" t="s">
        <v>2</v>
      </c>
      <c r="F71" t="s">
        <v>2</v>
      </c>
      <c r="G71" t="s">
        <v>2</v>
      </c>
    </row>
    <row r="72" spans="1:7" ht="15.75" x14ac:dyDescent="0.25">
      <c r="A72">
        <v>71</v>
      </c>
      <c r="B72" t="s">
        <v>127</v>
      </c>
      <c r="C72" t="s">
        <v>2</v>
      </c>
      <c r="D72" t="s">
        <v>2</v>
      </c>
      <c r="E72" t="s">
        <v>4</v>
      </c>
      <c r="F72" t="s">
        <v>2</v>
      </c>
      <c r="G72" t="s">
        <v>2</v>
      </c>
    </row>
    <row r="73" spans="1:7" ht="15.75" x14ac:dyDescent="0.25">
      <c r="A73">
        <v>72</v>
      </c>
      <c r="B73" t="s">
        <v>128</v>
      </c>
      <c r="C73" t="s">
        <v>129</v>
      </c>
      <c r="D73" t="s">
        <v>2</v>
      </c>
      <c r="E73" t="s">
        <v>2</v>
      </c>
      <c r="F73" t="s">
        <v>2</v>
      </c>
      <c r="G73" t="s">
        <v>2</v>
      </c>
    </row>
    <row r="74" spans="1:7" ht="15.75" x14ac:dyDescent="0.25">
      <c r="A74">
        <v>73</v>
      </c>
      <c r="B74" t="s">
        <v>130</v>
      </c>
      <c r="C74" t="s">
        <v>2</v>
      </c>
      <c r="D74" t="s">
        <v>2</v>
      </c>
      <c r="E74" t="s">
        <v>4</v>
      </c>
      <c r="F74" t="s">
        <v>2</v>
      </c>
      <c r="G74" t="s">
        <v>2</v>
      </c>
    </row>
    <row r="75" spans="1:7" ht="15.75" x14ac:dyDescent="0.25">
      <c r="A75">
        <v>74</v>
      </c>
      <c r="B75" t="s">
        <v>131</v>
      </c>
      <c r="C75" t="s">
        <v>132</v>
      </c>
      <c r="D75" t="s">
        <v>2</v>
      </c>
      <c r="E75" t="s">
        <v>2</v>
      </c>
      <c r="F75" t="s">
        <v>2</v>
      </c>
      <c r="G75" t="s">
        <v>2</v>
      </c>
    </row>
    <row r="76" spans="1:7" ht="15.75" x14ac:dyDescent="0.25">
      <c r="A76">
        <v>75</v>
      </c>
      <c r="B76" t="s">
        <v>133</v>
      </c>
      <c r="C76" t="s">
        <v>2</v>
      </c>
      <c r="D76" t="s">
        <v>2</v>
      </c>
      <c r="E76" t="s">
        <v>4</v>
      </c>
      <c r="F76" t="s">
        <v>2</v>
      </c>
      <c r="G76" t="s">
        <v>2</v>
      </c>
    </row>
    <row r="77" spans="1:7" ht="15.75" x14ac:dyDescent="0.25">
      <c r="A77">
        <v>76</v>
      </c>
      <c r="B77" t="s">
        <v>134</v>
      </c>
      <c r="C77" t="s">
        <v>135</v>
      </c>
      <c r="D77" t="s">
        <v>2</v>
      </c>
      <c r="E77" t="s">
        <v>2</v>
      </c>
      <c r="F77" t="s">
        <v>2</v>
      </c>
      <c r="G77" t="s">
        <v>2</v>
      </c>
    </row>
    <row r="78" spans="1:7" ht="15.75" x14ac:dyDescent="0.25">
      <c r="A78">
        <v>77</v>
      </c>
      <c r="B78" t="s">
        <v>136</v>
      </c>
      <c r="C78" t="s">
        <v>2</v>
      </c>
      <c r="D78" t="s">
        <v>2</v>
      </c>
      <c r="E78" t="s">
        <v>4</v>
      </c>
      <c r="F78" t="s">
        <v>2</v>
      </c>
      <c r="G78" t="s">
        <v>2</v>
      </c>
    </row>
    <row r="79" spans="1:7" ht="15.75" x14ac:dyDescent="0.25">
      <c r="A79">
        <v>78</v>
      </c>
      <c r="B79" t="s">
        <v>137</v>
      </c>
      <c r="C79" t="s">
        <v>138</v>
      </c>
      <c r="D79" t="s">
        <v>2</v>
      </c>
      <c r="E79" t="s">
        <v>2</v>
      </c>
      <c r="F79" t="s">
        <v>2</v>
      </c>
      <c r="G79" t="s">
        <v>2</v>
      </c>
    </row>
    <row r="80" spans="1:7" ht="15.75" x14ac:dyDescent="0.25">
      <c r="A80">
        <v>79</v>
      </c>
      <c r="B80" t="str">
        <f>HYPERLINK("https://www.facebook.com/p/Tu%E1%BB%95i-Tr%E1%BA%BB-C%C3%B4ng-An-Huy%E1%BB%87n-Ch%C6%B0%C6%A1ng-M%E1%BB%B9-100028578047777/", "Công an huyện Quang Bình  tỉnh Hà Giang")</f>
        <v>Công an huyện Quang Bình  tỉnh Hà Giang</v>
      </c>
      <c r="C80" t="s">
        <v>83</v>
      </c>
      <c r="D80" t="s">
        <v>2</v>
      </c>
      <c r="E80" t="s">
        <v>4</v>
      </c>
      <c r="F80" t="str">
        <f>HYPERLINK("mailto:doantncahchuongmy@gmail.com", "doantncahchuongmy@gmail.com")</f>
        <v>doantncahchuongmy@gmail.com</v>
      </c>
      <c r="G80" t="s">
        <v>84</v>
      </c>
    </row>
    <row r="81" spans="1:7" ht="15.75" x14ac:dyDescent="0.25">
      <c r="A81">
        <v>80</v>
      </c>
      <c r="B81" t="s">
        <v>139</v>
      </c>
      <c r="C81" t="s">
        <v>140</v>
      </c>
      <c r="D81" t="s">
        <v>2</v>
      </c>
      <c r="E81" t="s">
        <v>2</v>
      </c>
      <c r="F81" t="s">
        <v>2</v>
      </c>
      <c r="G81" t="s">
        <v>2</v>
      </c>
    </row>
    <row r="82" spans="1:7" ht="15.75" x14ac:dyDescent="0.25">
      <c r="A82">
        <v>81</v>
      </c>
      <c r="B82" t="str">
        <f>HYPERLINK("https://www.facebook.com/p/C%C3%B4ng-an-th%C3%A0nh-ph%E1%BB%91-Cao-B%E1%BA%B1ng-100068975147129/", "Công an thành phố Cao Bằng  tỉnh Cao Bằng")</f>
        <v>Công an thành phố Cao Bằng  tỉnh Cao Bằng</v>
      </c>
      <c r="C82" t="s">
        <v>141</v>
      </c>
      <c r="D82" t="s">
        <v>2</v>
      </c>
      <c r="E82" t="s">
        <v>142</v>
      </c>
      <c r="F82" t="s">
        <v>2</v>
      </c>
      <c r="G82" t="s">
        <v>143</v>
      </c>
    </row>
    <row r="83" spans="1:7" ht="15.75" x14ac:dyDescent="0.25">
      <c r="A83">
        <v>82</v>
      </c>
      <c r="B83" t="s">
        <v>144</v>
      </c>
      <c r="C83" t="s">
        <v>145</v>
      </c>
      <c r="D83" t="s">
        <v>2</v>
      </c>
      <c r="E83" t="s">
        <v>2</v>
      </c>
      <c r="F83" t="s">
        <v>2</v>
      </c>
      <c r="G83" t="s">
        <v>2</v>
      </c>
    </row>
    <row r="84" spans="1:7" ht="15.75" x14ac:dyDescent="0.25">
      <c r="A84">
        <v>83</v>
      </c>
      <c r="B84" t="str">
        <f>HYPERLINK("https://www.facebook.com/p/C%C3%B4ng-an-huy%E1%BB%87n-B%E1%BA%A3o-L%C3%A2m-Cao-B%E1%BA%B1ng-100083205493107/", "Công an huyện Bảo Lâm  tỉnh Cao Bằng")</f>
        <v>Công an huyện Bảo Lâm  tỉnh Cao Bằng</v>
      </c>
      <c r="C84" t="s">
        <v>146</v>
      </c>
      <c r="D84" t="s">
        <v>2</v>
      </c>
      <c r="E84" t="s">
        <v>4</v>
      </c>
      <c r="F84" t="s">
        <v>2</v>
      </c>
      <c r="G84" t="s">
        <v>2</v>
      </c>
    </row>
    <row r="85" spans="1:7" ht="15.75" x14ac:dyDescent="0.25">
      <c r="A85">
        <v>84</v>
      </c>
      <c r="B85" t="s">
        <v>147</v>
      </c>
      <c r="C85" t="s">
        <v>148</v>
      </c>
      <c r="D85" t="s">
        <v>2</v>
      </c>
      <c r="E85" t="s">
        <v>2</v>
      </c>
      <c r="F85" t="s">
        <v>2</v>
      </c>
      <c r="G85" t="s">
        <v>2</v>
      </c>
    </row>
    <row r="86" spans="1:7" ht="15.75" x14ac:dyDescent="0.25">
      <c r="A86">
        <v>85</v>
      </c>
      <c r="B86" t="str">
        <f>HYPERLINK("https://www.facebook.com/p/C%C3%B4ng-an-huy%E1%BB%87n-B%E1%BA%A3o-L%E1%BA%A1c-100070790086759/", "Công an huyện Bảo Lạc  tỉnh Cao Bằng")</f>
        <v>Công an huyện Bảo Lạc  tỉnh Cao Bằng</v>
      </c>
      <c r="C86" t="s">
        <v>149</v>
      </c>
      <c r="D86" t="s">
        <v>2</v>
      </c>
      <c r="E86" t="s">
        <v>150</v>
      </c>
      <c r="F86" t="s">
        <v>2</v>
      </c>
      <c r="G86" t="s">
        <v>2</v>
      </c>
    </row>
    <row r="87" spans="1:7" ht="15.75" x14ac:dyDescent="0.25">
      <c r="A87">
        <v>86</v>
      </c>
      <c r="B87" t="s">
        <v>151</v>
      </c>
      <c r="C87" t="s">
        <v>152</v>
      </c>
      <c r="D87" t="s">
        <v>2</v>
      </c>
      <c r="E87" t="s">
        <v>2</v>
      </c>
      <c r="F87" t="s">
        <v>2</v>
      </c>
      <c r="G87" t="s">
        <v>2</v>
      </c>
    </row>
    <row r="88" spans="1:7" ht="15.75" x14ac:dyDescent="0.25">
      <c r="A88">
        <v>87</v>
      </c>
      <c r="B88" t="str">
        <f>HYPERLINK("https://www.facebook.com/conganBaTri/", "Công an huyện Thông Nông  tỉnh Cao Bằng")</f>
        <v>Công an huyện Thông Nông  tỉnh Cao Bằng</v>
      </c>
      <c r="C88" t="s">
        <v>153</v>
      </c>
      <c r="D88" t="s">
        <v>2</v>
      </c>
      <c r="E88" t="s">
        <v>154</v>
      </c>
      <c r="F88" t="s">
        <v>2</v>
      </c>
      <c r="G88" t="s">
        <v>155</v>
      </c>
    </row>
    <row r="89" spans="1:7" ht="15.75" x14ac:dyDescent="0.25">
      <c r="A89">
        <v>88</v>
      </c>
      <c r="B89" t="s">
        <v>156</v>
      </c>
      <c r="C89" t="s">
        <v>157</v>
      </c>
      <c r="D89" t="s">
        <v>2</v>
      </c>
      <c r="E89" t="s">
        <v>2</v>
      </c>
      <c r="F89" t="s">
        <v>2</v>
      </c>
      <c r="G89" t="s">
        <v>2</v>
      </c>
    </row>
    <row r="90" spans="1:7" ht="15.75" x14ac:dyDescent="0.25">
      <c r="A90">
        <v>89</v>
      </c>
      <c r="B90" t="str">
        <f>HYPERLINK("https://www.facebook.com/p/C%C3%B4ng-an-huy%E1%BB%87n-H%C3%A0-Qu%E1%BA%A3ng-100066390109350/", "Công an huyện Hà Quảng  tỉnh Cao Bằng")</f>
        <v>Công an huyện Hà Quảng  tỉnh Cao Bằng</v>
      </c>
      <c r="C90" t="s">
        <v>158</v>
      </c>
      <c r="D90" t="s">
        <v>2</v>
      </c>
      <c r="E90" t="s">
        <v>159</v>
      </c>
      <c r="F90" t="s">
        <v>2</v>
      </c>
      <c r="G90" t="s">
        <v>160</v>
      </c>
    </row>
    <row r="91" spans="1:7" ht="15.75" x14ac:dyDescent="0.25">
      <c r="A91">
        <v>90</v>
      </c>
      <c r="B91" t="s">
        <v>161</v>
      </c>
      <c r="C91" t="s">
        <v>157</v>
      </c>
      <c r="D91" t="s">
        <v>2</v>
      </c>
      <c r="E91" t="s">
        <v>2</v>
      </c>
      <c r="F91" t="s">
        <v>2</v>
      </c>
      <c r="G91" t="s">
        <v>2</v>
      </c>
    </row>
    <row r="92" spans="1:7" ht="15.75" x14ac:dyDescent="0.25">
      <c r="A92">
        <v>91</v>
      </c>
      <c r="B92" t="s">
        <v>162</v>
      </c>
      <c r="C92" t="s">
        <v>2</v>
      </c>
      <c r="D92" t="s">
        <v>2</v>
      </c>
      <c r="E92" t="s">
        <v>4</v>
      </c>
      <c r="F92" t="s">
        <v>2</v>
      </c>
      <c r="G92" t="s">
        <v>2</v>
      </c>
    </row>
    <row r="93" spans="1:7" ht="15.75" x14ac:dyDescent="0.25">
      <c r="A93">
        <v>92</v>
      </c>
      <c r="B93" t="s">
        <v>163</v>
      </c>
      <c r="C93" t="s">
        <v>164</v>
      </c>
      <c r="D93" t="s">
        <v>2</v>
      </c>
      <c r="E93" t="s">
        <v>2</v>
      </c>
      <c r="F93" t="s">
        <v>2</v>
      </c>
      <c r="G93" t="s">
        <v>2</v>
      </c>
    </row>
    <row r="94" spans="1:7" ht="15.75" x14ac:dyDescent="0.25">
      <c r="A94">
        <v>93</v>
      </c>
      <c r="B94" t="str">
        <f>HYPERLINK("https://www.facebook.com/p/C%C3%B4ng-an-huy%E1%BB%87n-Tr%C3%B9ng-Kh%C3%A1nh-Cao-B%E1%BA%B1ng-100067421203974/", "Công an huyện Trùng Khánh  tỉnh Cao Bằng")</f>
        <v>Công an huyện Trùng Khánh  tỉnh Cao Bằng</v>
      </c>
      <c r="C94" t="s">
        <v>165</v>
      </c>
      <c r="D94" t="s">
        <v>2</v>
      </c>
      <c r="E94" t="s">
        <v>4</v>
      </c>
      <c r="F94" t="s">
        <v>2</v>
      </c>
      <c r="G94" t="s">
        <v>166</v>
      </c>
    </row>
    <row r="95" spans="1:7" ht="15.75" x14ac:dyDescent="0.25">
      <c r="A95">
        <v>94</v>
      </c>
      <c r="B95" t="s">
        <v>167</v>
      </c>
      <c r="C95" t="s">
        <v>168</v>
      </c>
      <c r="D95" t="s">
        <v>2</v>
      </c>
      <c r="E95" t="s">
        <v>2</v>
      </c>
      <c r="F95" t="s">
        <v>2</v>
      </c>
      <c r="G95" t="s">
        <v>2</v>
      </c>
    </row>
    <row r="96" spans="1:7" ht="15.75" x14ac:dyDescent="0.25">
      <c r="A96">
        <v>95</v>
      </c>
      <c r="B96" t="str">
        <f>HYPERLINK("https://www.facebook.com/conganhuyenhalangcaobang/", "Công an huyện Hạ Lang  tỉnh Cao Bằng")</f>
        <v>Công an huyện Hạ Lang  tỉnh Cao Bằng</v>
      </c>
      <c r="C96" t="s">
        <v>169</v>
      </c>
      <c r="D96" t="s">
        <v>2</v>
      </c>
      <c r="E96" t="s">
        <v>170</v>
      </c>
      <c r="F96" t="str">
        <f>HYPERLINK("mailto:anninhhalang@gmail.com", "anninhhalang@gmail.com")</f>
        <v>anninhhalang@gmail.com</v>
      </c>
      <c r="G96" t="s">
        <v>171</v>
      </c>
    </row>
    <row r="97" spans="1:7" ht="15.75" x14ac:dyDescent="0.25">
      <c r="A97">
        <v>96</v>
      </c>
      <c r="B97" t="s">
        <v>172</v>
      </c>
      <c r="C97" t="s">
        <v>173</v>
      </c>
      <c r="D97" t="s">
        <v>2</v>
      </c>
      <c r="E97" t="s">
        <v>2</v>
      </c>
      <c r="F97" t="s">
        <v>2</v>
      </c>
      <c r="G97" t="s">
        <v>2</v>
      </c>
    </row>
    <row r="98" spans="1:7" ht="15.75" x14ac:dyDescent="0.25">
      <c r="A98">
        <v>97</v>
      </c>
      <c r="B98" t="str">
        <f>HYPERLINK("https://www.facebook.com/p/C%C3%B4ng-an-Huy%E1%BB%87n-Qu%E1%BA%A3ng-Ho%C3%A0-100066298073486/", "Công an huyện Quảng Uyên  tỉnh Cao Bằng")</f>
        <v>Công an huyện Quảng Uyên  tỉnh Cao Bằng</v>
      </c>
      <c r="C98" t="s">
        <v>174</v>
      </c>
      <c r="D98" t="s">
        <v>2</v>
      </c>
      <c r="E98" t="s">
        <v>175</v>
      </c>
      <c r="F98" t="s">
        <v>2</v>
      </c>
      <c r="G98" t="s">
        <v>176</v>
      </c>
    </row>
    <row r="99" spans="1:7" ht="15.75" x14ac:dyDescent="0.25">
      <c r="A99">
        <v>98</v>
      </c>
      <c r="B99" t="s">
        <v>177</v>
      </c>
      <c r="C99" t="s">
        <v>178</v>
      </c>
      <c r="D99" t="s">
        <v>2</v>
      </c>
      <c r="E99" t="s">
        <v>2</v>
      </c>
      <c r="F99" t="s">
        <v>2</v>
      </c>
      <c r="G99" t="s">
        <v>2</v>
      </c>
    </row>
    <row r="100" spans="1:7" ht="15.75" x14ac:dyDescent="0.25">
      <c r="A100">
        <v>99</v>
      </c>
      <c r="B100" t="s">
        <v>179</v>
      </c>
      <c r="C100" t="s">
        <v>2</v>
      </c>
      <c r="D100" t="s">
        <v>2</v>
      </c>
      <c r="E100" t="s">
        <v>4</v>
      </c>
      <c r="F100" t="s">
        <v>2</v>
      </c>
      <c r="G100" t="s">
        <v>2</v>
      </c>
    </row>
    <row r="101" spans="1:7" ht="15.75" x14ac:dyDescent="0.25">
      <c r="A101">
        <v>100</v>
      </c>
      <c r="B101" t="s">
        <v>180</v>
      </c>
      <c r="C101" t="s">
        <v>178</v>
      </c>
      <c r="D101" t="s">
        <v>2</v>
      </c>
      <c r="E101" t="s">
        <v>2</v>
      </c>
      <c r="F101" t="s">
        <v>2</v>
      </c>
      <c r="G101" t="s">
        <v>2</v>
      </c>
    </row>
    <row r="102" spans="1:7" ht="15.75" x14ac:dyDescent="0.25">
      <c r="A102">
        <v>101</v>
      </c>
      <c r="B102" t="str">
        <f>HYPERLINK("https://www.facebook.com/CAHoaAnCB/", "Công an huyện Hoà An  tỉnh Cao Bằng")</f>
        <v>Công an huyện Hoà An  tỉnh Cao Bằng</v>
      </c>
      <c r="C102" t="s">
        <v>181</v>
      </c>
      <c r="D102" t="s">
        <v>2</v>
      </c>
      <c r="E102" t="s">
        <v>182</v>
      </c>
      <c r="F102" t="s">
        <v>2</v>
      </c>
      <c r="G102" t="s">
        <v>2</v>
      </c>
    </row>
    <row r="103" spans="1:7" ht="15.75" x14ac:dyDescent="0.25">
      <c r="A103">
        <v>102</v>
      </c>
      <c r="B103" t="s">
        <v>183</v>
      </c>
      <c r="C103" t="s">
        <v>184</v>
      </c>
      <c r="D103" t="s">
        <v>2</v>
      </c>
      <c r="E103" t="s">
        <v>2</v>
      </c>
      <c r="F103" t="s">
        <v>2</v>
      </c>
      <c r="G103" t="s">
        <v>2</v>
      </c>
    </row>
    <row r="104" spans="1:7" ht="15.75" x14ac:dyDescent="0.25">
      <c r="A104">
        <v>103</v>
      </c>
      <c r="B104" t="str">
        <f>HYPERLINK("https://www.facebook.com/p/C%C3%B4ng-an-huy%E1%BB%87n-Nguy%C3%AAn-B%C3%ACnh-Cao-B%E1%BA%B1ng-100082142734672/", "Công an huyện Nguyên Bình  tỉnh Cao Bằng")</f>
        <v>Công an huyện Nguyên Bình  tỉnh Cao Bằng</v>
      </c>
      <c r="C104" t="s">
        <v>185</v>
      </c>
      <c r="D104" t="s">
        <v>2</v>
      </c>
      <c r="E104" t="s">
        <v>186</v>
      </c>
      <c r="F104" t="s">
        <v>2</v>
      </c>
      <c r="G104" t="s">
        <v>2</v>
      </c>
    </row>
    <row r="105" spans="1:7" ht="15.75" x14ac:dyDescent="0.25">
      <c r="A105">
        <v>104</v>
      </c>
      <c r="B105" t="s">
        <v>187</v>
      </c>
      <c r="C105" t="s">
        <v>188</v>
      </c>
      <c r="D105" t="s">
        <v>2</v>
      </c>
      <c r="E105" t="s">
        <v>2</v>
      </c>
      <c r="F105" t="s">
        <v>2</v>
      </c>
      <c r="G105" t="s">
        <v>2</v>
      </c>
    </row>
    <row r="106" spans="1:7" ht="15.75" x14ac:dyDescent="0.25">
      <c r="A106">
        <v>105</v>
      </c>
      <c r="B106" t="str">
        <f>HYPERLINK("https://www.facebook.com/p/C%C3%B4ng-an-huy%E1%BB%87n-Th%E1%BA%A1ch-An-Cao-B%E1%BA%B1ng-100079759901874/", "Công an huyện Thạch An  tỉnh Cao Bằng")</f>
        <v>Công an huyện Thạch An  tỉnh Cao Bằng</v>
      </c>
      <c r="C106" t="s">
        <v>189</v>
      </c>
      <c r="D106" t="s">
        <v>2</v>
      </c>
      <c r="E106" t="s">
        <v>4</v>
      </c>
      <c r="F106" t="s">
        <v>2</v>
      </c>
      <c r="G106" t="s">
        <v>2</v>
      </c>
    </row>
    <row r="107" spans="1:7" ht="15.75" x14ac:dyDescent="0.25">
      <c r="A107">
        <v>106</v>
      </c>
      <c r="B107" t="s">
        <v>190</v>
      </c>
      <c r="C107" t="s">
        <v>191</v>
      </c>
      <c r="D107" t="s">
        <v>2</v>
      </c>
      <c r="E107" t="s">
        <v>2</v>
      </c>
      <c r="F107" t="s">
        <v>2</v>
      </c>
      <c r="G107" t="s">
        <v>2</v>
      </c>
    </row>
    <row r="108" spans="1:7" ht="15.75" x14ac:dyDescent="0.25">
      <c r="A108">
        <v>107</v>
      </c>
      <c r="B108" t="str">
        <f>HYPERLINK("https://www.facebook.com/conganthanhphobackan/", "Công an thành phố Bắc Kạn  tỉnh Bắc Kạn")</f>
        <v>Công an thành phố Bắc Kạn  tỉnh Bắc Kạn</v>
      </c>
      <c r="C108" t="s">
        <v>192</v>
      </c>
      <c r="D108" t="s">
        <v>2</v>
      </c>
      <c r="E108" t="s">
        <v>4</v>
      </c>
      <c r="F108" t="s">
        <v>2</v>
      </c>
      <c r="G108" t="s">
        <v>193</v>
      </c>
    </row>
    <row r="109" spans="1:7" ht="15.75" x14ac:dyDescent="0.25">
      <c r="A109">
        <v>108</v>
      </c>
      <c r="B109" t="s">
        <v>194</v>
      </c>
      <c r="C109" t="s">
        <v>195</v>
      </c>
      <c r="D109" t="s">
        <v>2</v>
      </c>
      <c r="E109" t="s">
        <v>2</v>
      </c>
      <c r="F109" t="s">
        <v>2</v>
      </c>
      <c r="G109" t="s">
        <v>2</v>
      </c>
    </row>
    <row r="110" spans="1:7" ht="15.75" x14ac:dyDescent="0.25">
      <c r="A110">
        <v>109</v>
      </c>
      <c r="B110" t="str">
        <f>HYPERLINK("https://www.facebook.com/p/Tu%E1%BB%95i-tr%E1%BA%BB-C%C3%B4ng-an-t%E1%BB%89nh-B%E1%BA%AFc-K%E1%BA%A1n-100057574024652/", "Công an huyện Pác Nặm  tỉnh Bắc Kạn")</f>
        <v>Công an huyện Pác Nặm  tỉnh Bắc Kạn</v>
      </c>
      <c r="C110" t="s">
        <v>196</v>
      </c>
      <c r="D110" t="s">
        <v>2</v>
      </c>
      <c r="E110" t="s">
        <v>4</v>
      </c>
      <c r="F110" t="s">
        <v>2</v>
      </c>
      <c r="G110" t="s">
        <v>197</v>
      </c>
    </row>
    <row r="111" spans="1:7" ht="15.75" x14ac:dyDescent="0.25">
      <c r="A111">
        <v>110</v>
      </c>
      <c r="B111" t="s">
        <v>198</v>
      </c>
      <c r="C111" t="s">
        <v>199</v>
      </c>
      <c r="D111" t="s">
        <v>2</v>
      </c>
      <c r="E111" t="s">
        <v>2</v>
      </c>
      <c r="F111" t="s">
        <v>2</v>
      </c>
      <c r="G111" t="s">
        <v>2</v>
      </c>
    </row>
    <row r="112" spans="1:7" ht="15.75" x14ac:dyDescent="0.25">
      <c r="A112">
        <v>111</v>
      </c>
      <c r="B112" t="str">
        <f>HYPERLINK("https://www.facebook.com/p/C%C3%B4ng-an-huy%E1%BB%87n-Ba-B%E1%BB%83-100068333659016/", "Công an huyện Ba Bể  tỉnh Bắc Kạn")</f>
        <v>Công an huyện Ba Bể  tỉnh Bắc Kạn</v>
      </c>
      <c r="C112" t="s">
        <v>200</v>
      </c>
      <c r="D112" t="s">
        <v>2</v>
      </c>
      <c r="E112" t="s">
        <v>201</v>
      </c>
      <c r="F112" t="s">
        <v>2</v>
      </c>
      <c r="G112" t="s">
        <v>2</v>
      </c>
    </row>
    <row r="113" spans="1:7" ht="15.75" x14ac:dyDescent="0.25">
      <c r="A113">
        <v>112</v>
      </c>
      <c r="B113" t="s">
        <v>202</v>
      </c>
      <c r="C113" t="s">
        <v>203</v>
      </c>
      <c r="D113" t="s">
        <v>2</v>
      </c>
      <c r="E113" t="s">
        <v>2</v>
      </c>
      <c r="F113" t="s">
        <v>2</v>
      </c>
      <c r="G113" t="s">
        <v>2</v>
      </c>
    </row>
    <row r="114" spans="1:7" ht="15.75" x14ac:dyDescent="0.25">
      <c r="A114">
        <v>113</v>
      </c>
      <c r="B114" t="str">
        <f>HYPERLINK("https://www.facebook.com/p/C%C3%B4ng-an-huy%E1%BB%87n-Ng%C3%A2n-S%C6%A1n-100076957538208/", "Công an huyện Ngân Sơn  tỉnh Bắc Kạn")</f>
        <v>Công an huyện Ngân Sơn  tỉnh Bắc Kạn</v>
      </c>
      <c r="C114" t="s">
        <v>204</v>
      </c>
      <c r="D114" t="s">
        <v>2</v>
      </c>
      <c r="E114" t="s">
        <v>205</v>
      </c>
      <c r="F114" t="s">
        <v>2</v>
      </c>
      <c r="G114" t="s">
        <v>206</v>
      </c>
    </row>
    <row r="115" spans="1:7" ht="15.75" x14ac:dyDescent="0.25">
      <c r="A115">
        <v>114</v>
      </c>
      <c r="B115" t="s">
        <v>207</v>
      </c>
      <c r="C115" t="s">
        <v>208</v>
      </c>
      <c r="D115" t="s">
        <v>2</v>
      </c>
      <c r="E115" t="s">
        <v>2</v>
      </c>
      <c r="F115" t="s">
        <v>2</v>
      </c>
      <c r="G115" t="s">
        <v>2</v>
      </c>
    </row>
    <row r="116" spans="1:7" ht="15.75" x14ac:dyDescent="0.25">
      <c r="A116">
        <v>115</v>
      </c>
      <c r="B116" t="str">
        <f>HYPERLINK("https://www.facebook.com/p/C%C3%94NG-AN-HUY%E1%BB%86N-B%E1%BA%A0CH-TH%C3%94NG-100067061685323/", "Công an huyện Bạch Thông  tỉnh Bắc Kạn")</f>
        <v>Công an huyện Bạch Thông  tỉnh Bắc Kạn</v>
      </c>
      <c r="C116" t="s">
        <v>209</v>
      </c>
      <c r="D116" t="s">
        <v>2</v>
      </c>
      <c r="E116" t="s">
        <v>210</v>
      </c>
      <c r="F116" t="str">
        <f>HYPERLINK("mailto:vanphongtonghopbt@gmail.com", "vanphongtonghopbt@gmail.com")</f>
        <v>vanphongtonghopbt@gmail.com</v>
      </c>
      <c r="G116" t="s">
        <v>2</v>
      </c>
    </row>
    <row r="117" spans="1:7" ht="15.75" x14ac:dyDescent="0.25">
      <c r="A117">
        <v>116</v>
      </c>
      <c r="B117" t="s">
        <v>211</v>
      </c>
      <c r="C117" t="s">
        <v>212</v>
      </c>
      <c r="D117" t="s">
        <v>2</v>
      </c>
      <c r="E117" t="s">
        <v>2</v>
      </c>
      <c r="F117" t="s">
        <v>2</v>
      </c>
      <c r="G117" t="s">
        <v>2</v>
      </c>
    </row>
    <row r="118" spans="1:7" ht="15.75" x14ac:dyDescent="0.25">
      <c r="A118">
        <v>117</v>
      </c>
      <c r="B118" t="str">
        <f>HYPERLINK("https://www.facebook.com/conganhuyenchodon/", "Công an huyện Chợ Đồn  tỉnh Bắc Kạn")</f>
        <v>Công an huyện Chợ Đồn  tỉnh Bắc Kạn</v>
      </c>
      <c r="C118" t="s">
        <v>213</v>
      </c>
      <c r="D118" t="s">
        <v>2</v>
      </c>
      <c r="E118" t="s">
        <v>214</v>
      </c>
      <c r="F118" t="str">
        <f>HYPERLINK("mailto:conganchodon122019@gmail.com", "conganchodon122019@gmail.com")</f>
        <v>conganchodon122019@gmail.com</v>
      </c>
      <c r="G118" t="s">
        <v>215</v>
      </c>
    </row>
    <row r="119" spans="1:7" ht="15.75" x14ac:dyDescent="0.25">
      <c r="A119">
        <v>118</v>
      </c>
      <c r="B119" t="s">
        <v>216</v>
      </c>
      <c r="C119" t="s">
        <v>217</v>
      </c>
      <c r="D119" t="s">
        <v>2</v>
      </c>
      <c r="E119" t="s">
        <v>2</v>
      </c>
      <c r="F119" t="s">
        <v>2</v>
      </c>
      <c r="G119" t="s">
        <v>2</v>
      </c>
    </row>
    <row r="120" spans="1:7" ht="15.75" x14ac:dyDescent="0.25">
      <c r="A120">
        <v>119</v>
      </c>
      <c r="B120" t="str">
        <f>HYPERLINK("https://www.facebook.com/p/C%C3%B4ng-an-huy%E1%BB%87n-Ch%E1%BB%A3-M%E1%BB%9Bi-B%E1%BA%AFc-K%E1%BA%A1n-100077989742808/", "Công an huyện Chợ Mới  tỉnh Bắc Kạn")</f>
        <v>Công an huyện Chợ Mới  tỉnh Bắc Kạn</v>
      </c>
      <c r="C120" t="s">
        <v>218</v>
      </c>
      <c r="D120" t="s">
        <v>2</v>
      </c>
      <c r="E120" t="s">
        <v>219</v>
      </c>
      <c r="F120" t="s">
        <v>2</v>
      </c>
      <c r="G120" t="s">
        <v>215</v>
      </c>
    </row>
    <row r="121" spans="1:7" ht="15.75" x14ac:dyDescent="0.25">
      <c r="A121">
        <v>120</v>
      </c>
      <c r="B121" t="s">
        <v>220</v>
      </c>
      <c r="C121" t="s">
        <v>221</v>
      </c>
      <c r="D121" t="s">
        <v>2</v>
      </c>
      <c r="E121" t="s">
        <v>2</v>
      </c>
      <c r="F121" t="s">
        <v>2</v>
      </c>
      <c r="G121" t="s">
        <v>2</v>
      </c>
    </row>
    <row r="122" spans="1:7" ht="15.75" x14ac:dyDescent="0.25">
      <c r="A122">
        <v>121</v>
      </c>
      <c r="B122" t="s">
        <v>222</v>
      </c>
      <c r="C122" t="s">
        <v>2</v>
      </c>
      <c r="D122" t="s">
        <v>2</v>
      </c>
      <c r="E122" t="s">
        <v>4</v>
      </c>
      <c r="F122" t="s">
        <v>2</v>
      </c>
      <c r="G122" t="s">
        <v>2</v>
      </c>
    </row>
    <row r="123" spans="1:7" ht="15.75" x14ac:dyDescent="0.25">
      <c r="A123">
        <v>122</v>
      </c>
      <c r="B123" t="s">
        <v>223</v>
      </c>
      <c r="C123" t="s">
        <v>224</v>
      </c>
      <c r="D123" t="s">
        <v>2</v>
      </c>
      <c r="E123" t="s">
        <v>2</v>
      </c>
      <c r="F123" t="s">
        <v>2</v>
      </c>
      <c r="G123" t="s">
        <v>2</v>
      </c>
    </row>
    <row r="124" spans="1:7" ht="15.75" x14ac:dyDescent="0.25">
      <c r="A124">
        <v>123</v>
      </c>
      <c r="B124" t="str">
        <f>HYPERLINK("https://www.facebook.com/TSMT.tuyenquang2015/?locale=vi_VN", "Công an thành phố Tuyên Quang  tỉnh Tuyên Quang")</f>
        <v>Công an thành phố Tuyên Quang  tỉnh Tuyên Quang</v>
      </c>
      <c r="C124" t="s">
        <v>225</v>
      </c>
      <c r="D124" t="s">
        <v>2</v>
      </c>
      <c r="E124" t="s">
        <v>4</v>
      </c>
      <c r="F124" t="s">
        <v>2</v>
      </c>
      <c r="G124" t="s">
        <v>2</v>
      </c>
    </row>
    <row r="125" spans="1:7" ht="15.75" x14ac:dyDescent="0.25">
      <c r="A125">
        <v>124</v>
      </c>
      <c r="B125" t="s">
        <v>226</v>
      </c>
      <c r="C125" t="s">
        <v>227</v>
      </c>
      <c r="D125" t="s">
        <v>2</v>
      </c>
      <c r="E125" t="s">
        <v>2</v>
      </c>
      <c r="F125" t="s">
        <v>2</v>
      </c>
      <c r="G125" t="s">
        <v>2</v>
      </c>
    </row>
    <row r="126" spans="1:7" ht="15.75" x14ac:dyDescent="0.25">
      <c r="A126">
        <v>125</v>
      </c>
      <c r="B126" t="str">
        <f>HYPERLINK("https://www.facebook.com/p/C%C3%94NG-AN-L%C3%82M-B%C3%8CNH-100064411584657/", "Công an huyện Lâm Bình  tỉnh Tuyên Quang")</f>
        <v>Công an huyện Lâm Bình  tỉnh Tuyên Quang</v>
      </c>
      <c r="C126" t="s">
        <v>228</v>
      </c>
      <c r="D126" t="s">
        <v>2</v>
      </c>
      <c r="E126" t="s">
        <v>229</v>
      </c>
      <c r="F126" t="s">
        <v>2</v>
      </c>
      <c r="G126" t="s">
        <v>230</v>
      </c>
    </row>
    <row r="127" spans="1:7" ht="15.75" x14ac:dyDescent="0.25">
      <c r="A127">
        <v>126</v>
      </c>
      <c r="B127" t="s">
        <v>231</v>
      </c>
      <c r="C127" t="s">
        <v>232</v>
      </c>
      <c r="D127" t="s">
        <v>2</v>
      </c>
      <c r="E127" t="s">
        <v>2</v>
      </c>
      <c r="F127" t="s">
        <v>2</v>
      </c>
      <c r="G127" t="s">
        <v>2</v>
      </c>
    </row>
    <row r="128" spans="1:7" ht="15.75" x14ac:dyDescent="0.25">
      <c r="A128">
        <v>127</v>
      </c>
      <c r="B128" t="str">
        <f>HYPERLINK("https://www.facebook.com/CAHNAHANG/", "Công an huyện Na Hang  tỉnh Tuyên Quang")</f>
        <v>Công an huyện Na Hang  tỉnh Tuyên Quang</v>
      </c>
      <c r="C128" t="s">
        <v>233</v>
      </c>
      <c r="D128" t="s">
        <v>2</v>
      </c>
      <c r="E128" t="s">
        <v>234</v>
      </c>
      <c r="F128" t="str">
        <f>HYPERLINK("mailto:congannahang@gmail.com", "congannahang@gmail.com")</f>
        <v>congannahang@gmail.com</v>
      </c>
      <c r="G128" t="s">
        <v>2</v>
      </c>
    </row>
    <row r="129" spans="1:7" ht="15.75" x14ac:dyDescent="0.25">
      <c r="A129">
        <v>128</v>
      </c>
      <c r="B129" t="s">
        <v>235</v>
      </c>
      <c r="C129" t="s">
        <v>236</v>
      </c>
      <c r="D129" t="s">
        <v>2</v>
      </c>
      <c r="E129" t="s">
        <v>2</v>
      </c>
      <c r="F129" t="s">
        <v>2</v>
      </c>
      <c r="G129" t="s">
        <v>2</v>
      </c>
    </row>
    <row r="130" spans="1:7" ht="15.75" x14ac:dyDescent="0.25">
      <c r="A130">
        <v>129</v>
      </c>
      <c r="B130" t="str">
        <f>HYPERLINK("https://www.facebook.com/conganhuyenchiemhoa/", "Công an huyện Chiêm Hóa  tỉnh Tuyên Quang")</f>
        <v>Công an huyện Chiêm Hóa  tỉnh Tuyên Quang</v>
      </c>
      <c r="C130" t="s">
        <v>237</v>
      </c>
      <c r="D130" t="s">
        <v>2</v>
      </c>
      <c r="E130" t="s">
        <v>238</v>
      </c>
      <c r="F130" t="str">
        <f>HYPERLINK("mailto:conganhuyenchiemhoa@gmail.com", "conganhuyenchiemhoa@gmail.com")</f>
        <v>conganhuyenchiemhoa@gmail.com</v>
      </c>
      <c r="G130" t="s">
        <v>2</v>
      </c>
    </row>
    <row r="131" spans="1:7" ht="15.75" x14ac:dyDescent="0.25">
      <c r="A131">
        <v>130</v>
      </c>
      <c r="B131" t="s">
        <v>239</v>
      </c>
      <c r="C131" t="s">
        <v>240</v>
      </c>
      <c r="D131" t="s">
        <v>2</v>
      </c>
      <c r="E131" t="s">
        <v>2</v>
      </c>
      <c r="F131" t="s">
        <v>2</v>
      </c>
      <c r="G131" t="s">
        <v>2</v>
      </c>
    </row>
    <row r="132" spans="1:7" ht="15.75" x14ac:dyDescent="0.25">
      <c r="A132">
        <v>131</v>
      </c>
      <c r="B132" t="str">
        <f>HYPERLINK("https://www.facebook.com/CSHSHAMYEN/?locale=vi_VN", "Công an huyện Hàm Yên  tỉnh Tuyên Quang")</f>
        <v>Công an huyện Hàm Yên  tỉnh Tuyên Quang</v>
      </c>
      <c r="C132" t="s">
        <v>241</v>
      </c>
      <c r="D132" t="s">
        <v>2</v>
      </c>
      <c r="E132" t="s">
        <v>242</v>
      </c>
      <c r="F132" t="s">
        <v>2</v>
      </c>
      <c r="G132" t="s">
        <v>243</v>
      </c>
    </row>
    <row r="133" spans="1:7" ht="15.75" x14ac:dyDescent="0.25">
      <c r="A133">
        <v>132</v>
      </c>
      <c r="B133" t="s">
        <v>244</v>
      </c>
      <c r="C133" t="s">
        <v>245</v>
      </c>
      <c r="D133" t="s">
        <v>2</v>
      </c>
      <c r="E133" t="s">
        <v>2</v>
      </c>
      <c r="F133" t="s">
        <v>2</v>
      </c>
      <c r="G133" t="s">
        <v>2</v>
      </c>
    </row>
    <row r="134" spans="1:7" ht="15.75" x14ac:dyDescent="0.25">
      <c r="A134">
        <v>133</v>
      </c>
      <c r="B134" t="str">
        <f>HYPERLINK("https://www.facebook.com/p/C%C3%B4ng-an-huy%E1%BB%87n-Y%C3%AAn-S%C6%A1n-t%E1%BB%89nh-Tuy%C3%AAn-Quang-100064458052002/", "Công an huyện Yên Sơn  tỉnh Tuyên Quang")</f>
        <v>Công an huyện Yên Sơn  tỉnh Tuyên Quang</v>
      </c>
      <c r="C134" t="s">
        <v>246</v>
      </c>
      <c r="D134" t="s">
        <v>2</v>
      </c>
      <c r="E134" t="s">
        <v>247</v>
      </c>
      <c r="F134" t="str">
        <f>HYPERLINK("mailto:conganhuyenyenson@gmail.com", "conganhuyenyenson@gmail.com")</f>
        <v>conganhuyenyenson@gmail.com</v>
      </c>
      <c r="G134" t="s">
        <v>2</v>
      </c>
    </row>
    <row r="135" spans="1:7" ht="15.75" x14ac:dyDescent="0.25">
      <c r="A135">
        <v>134</v>
      </c>
      <c r="B135" t="s">
        <v>248</v>
      </c>
      <c r="C135" t="s">
        <v>249</v>
      </c>
      <c r="D135" t="s">
        <v>2</v>
      </c>
      <c r="E135" t="s">
        <v>2</v>
      </c>
      <c r="F135" t="s">
        <v>2</v>
      </c>
      <c r="G135" t="s">
        <v>2</v>
      </c>
    </row>
    <row r="136" spans="1:7" ht="15.75" x14ac:dyDescent="0.25">
      <c r="A136">
        <v>135</v>
      </c>
      <c r="B136" t="str">
        <f>HYPERLINK("https://www.facebook.com/conganhuyensonduong/?locale=vi_VN", "Công an huyện Sơn Dương  tỉnh Tuyên Quang")</f>
        <v>Công an huyện Sơn Dương  tỉnh Tuyên Quang</v>
      </c>
      <c r="C136" t="s">
        <v>250</v>
      </c>
      <c r="D136" t="s">
        <v>2</v>
      </c>
      <c r="E136" t="s">
        <v>251</v>
      </c>
      <c r="F136" t="str">
        <f>HYPERLINK("mailto:doitonghopcasd@gmail.com", "doitonghopcasd@gmail.com")</f>
        <v>doitonghopcasd@gmail.com</v>
      </c>
      <c r="G136" t="s">
        <v>2</v>
      </c>
    </row>
    <row r="137" spans="1:7" ht="15.75" x14ac:dyDescent="0.25">
      <c r="A137">
        <v>136</v>
      </c>
      <c r="B137" t="s">
        <v>252</v>
      </c>
      <c r="C137" t="s">
        <v>253</v>
      </c>
      <c r="D137" t="s">
        <v>2</v>
      </c>
      <c r="E137" t="s">
        <v>2</v>
      </c>
      <c r="F137" t="s">
        <v>2</v>
      </c>
      <c r="G137" t="s">
        <v>2</v>
      </c>
    </row>
    <row r="138" spans="1:7" ht="15.75" x14ac:dyDescent="0.25">
      <c r="A138">
        <v>137</v>
      </c>
      <c r="B138" t="str">
        <f>HYPERLINK("https://www.facebook.com/p/Tu%E1%BB%95i-tr%E1%BA%BB-C%C3%B4ng-an-th%C3%A0nh-ph%E1%BB%91-L%C3%A0o-Cai-100065690011431/", "Công an thành phố Lào Cai  tỉnh Lào Cai")</f>
        <v>Công an thành phố Lào Cai  tỉnh Lào Cai</v>
      </c>
      <c r="C138" t="s">
        <v>254</v>
      </c>
      <c r="D138" t="s">
        <v>2</v>
      </c>
      <c r="E138" t="s">
        <v>4</v>
      </c>
      <c r="F138" t="str">
        <f>HYPERLINK("mailto:doanthanhniencatplc@gmail.com", "doanthanhniencatplc@gmail.com")</f>
        <v>doanthanhniencatplc@gmail.com</v>
      </c>
      <c r="G138" t="s">
        <v>255</v>
      </c>
    </row>
    <row r="139" spans="1:7" ht="15.75" x14ac:dyDescent="0.25">
      <c r="A139">
        <v>138</v>
      </c>
      <c r="B139" t="s">
        <v>256</v>
      </c>
      <c r="C139" t="s">
        <v>257</v>
      </c>
      <c r="D139" t="s">
        <v>2</v>
      </c>
      <c r="E139" t="s">
        <v>2</v>
      </c>
      <c r="F139" t="s">
        <v>2</v>
      </c>
      <c r="G139" t="s">
        <v>2</v>
      </c>
    </row>
    <row r="140" spans="1:7" ht="15.75" x14ac:dyDescent="0.25">
      <c r="A140">
        <v>139</v>
      </c>
      <c r="B140" t="str">
        <f>HYPERLINK("https://www.facebook.com/p/C%C3%B4ng-An-Th%E1%BB%8B-Tr%E1%BA%A5n-B%C3%A1t-X%C3%A1t-100080062719160/", "Công an huyện Bát Xát  tỉnh Lào Cai")</f>
        <v>Công an huyện Bát Xát  tỉnh Lào Cai</v>
      </c>
      <c r="C140" t="s">
        <v>258</v>
      </c>
      <c r="D140" t="s">
        <v>259</v>
      </c>
      <c r="E140" t="s">
        <v>2</v>
      </c>
      <c r="F140" t="s">
        <v>2</v>
      </c>
      <c r="G140" t="s">
        <v>260</v>
      </c>
    </row>
    <row r="141" spans="1:7" ht="15.75" x14ac:dyDescent="0.25">
      <c r="A141">
        <v>140</v>
      </c>
      <c r="B141" t="s">
        <v>261</v>
      </c>
      <c r="C141" t="s">
        <v>262</v>
      </c>
      <c r="D141" t="s">
        <v>2</v>
      </c>
      <c r="E141" t="s">
        <v>2</v>
      </c>
      <c r="F141" t="s">
        <v>2</v>
      </c>
      <c r="G141" t="s">
        <v>2</v>
      </c>
    </row>
    <row r="142" spans="1:7" ht="15.75" x14ac:dyDescent="0.25">
      <c r="A142">
        <v>141</v>
      </c>
      <c r="B142" t="str">
        <f>HYPERLINK("https://www.facebook.com/p/%C4%90o%C3%A0n-Thanh-ni%C3%AAn-C%C3%B4ng-an-huy%E1%BB%87n-M%C6%B0%E1%BB%9Dng-Kh%C6%B0%C6%A1ng-100064030693716/", "Công an huyện Mường Khương  tỉnh Lào Cai")</f>
        <v>Công an huyện Mường Khương  tỉnh Lào Cai</v>
      </c>
      <c r="C142" t="s">
        <v>263</v>
      </c>
      <c r="D142" t="s">
        <v>2</v>
      </c>
      <c r="E142" t="s">
        <v>264</v>
      </c>
      <c r="F142" t="s">
        <v>2</v>
      </c>
      <c r="G142" t="s">
        <v>265</v>
      </c>
    </row>
    <row r="143" spans="1:7" ht="15.75" x14ac:dyDescent="0.25">
      <c r="A143">
        <v>142</v>
      </c>
      <c r="B143" t="s">
        <v>266</v>
      </c>
      <c r="C143" t="s">
        <v>267</v>
      </c>
      <c r="D143" t="s">
        <v>2</v>
      </c>
      <c r="E143" t="s">
        <v>2</v>
      </c>
      <c r="F143" t="s">
        <v>2</v>
      </c>
      <c r="G143" t="s">
        <v>2</v>
      </c>
    </row>
    <row r="144" spans="1:7" ht="15.75" x14ac:dyDescent="0.25">
      <c r="A144">
        <v>143</v>
      </c>
      <c r="B144" t="str">
        <f>HYPERLINK("https://www.facebook.com/p/C%C3%B4ng-an-huy%E1%BB%87n-Si-Ma-Cai-100065263861384/", "Công an huyện Si Ma Cai  tỉnh Lào Cai")</f>
        <v>Công an huyện Si Ma Cai  tỉnh Lào Cai</v>
      </c>
      <c r="C144" t="s">
        <v>268</v>
      </c>
      <c r="D144" t="s">
        <v>2</v>
      </c>
      <c r="E144" t="s">
        <v>269</v>
      </c>
      <c r="F144" t="s">
        <v>2</v>
      </c>
      <c r="G144" t="s">
        <v>2</v>
      </c>
    </row>
    <row r="145" spans="1:7" ht="15.75" x14ac:dyDescent="0.25">
      <c r="A145">
        <v>144</v>
      </c>
      <c r="B145" t="s">
        <v>270</v>
      </c>
      <c r="C145" t="s">
        <v>271</v>
      </c>
      <c r="D145" t="s">
        <v>2</v>
      </c>
      <c r="E145" t="s">
        <v>2</v>
      </c>
      <c r="F145" t="s">
        <v>2</v>
      </c>
      <c r="G145" t="s">
        <v>2</v>
      </c>
    </row>
    <row r="146" spans="1:7" ht="15.75" x14ac:dyDescent="0.25">
      <c r="A146">
        <v>145</v>
      </c>
      <c r="B146" t="s">
        <v>272</v>
      </c>
      <c r="C146" t="s">
        <v>2</v>
      </c>
      <c r="D146" t="s">
        <v>2</v>
      </c>
      <c r="E146" t="s">
        <v>4</v>
      </c>
      <c r="F146" t="s">
        <v>2</v>
      </c>
      <c r="G146" t="s">
        <v>2</v>
      </c>
    </row>
    <row r="147" spans="1:7" ht="15.75" x14ac:dyDescent="0.25">
      <c r="A147">
        <v>146</v>
      </c>
      <c r="B147" t="s">
        <v>273</v>
      </c>
      <c r="C147" t="s">
        <v>274</v>
      </c>
      <c r="D147" t="s">
        <v>2</v>
      </c>
      <c r="E147" t="s">
        <v>2</v>
      </c>
      <c r="F147" t="s">
        <v>2</v>
      </c>
      <c r="G147" t="s">
        <v>2</v>
      </c>
    </row>
    <row r="148" spans="1:7" ht="15.75" x14ac:dyDescent="0.25">
      <c r="A148">
        <v>147</v>
      </c>
      <c r="B148" t="str">
        <f>HYPERLINK("https://www.facebook.com/baothangpolice/", "Công an huyện Bảo Thắng  tỉnh Lào Cai")</f>
        <v>Công an huyện Bảo Thắng  tỉnh Lào Cai</v>
      </c>
      <c r="C148" t="s">
        <v>275</v>
      </c>
      <c r="D148" t="s">
        <v>2</v>
      </c>
      <c r="E148" t="s">
        <v>276</v>
      </c>
      <c r="F148" t="str">
        <f>HYPERLINK("mailto:cahbaothang@gmail.com", "cahbaothang@gmail.com")</f>
        <v>cahbaothang@gmail.com</v>
      </c>
      <c r="G148" t="s">
        <v>277</v>
      </c>
    </row>
    <row r="149" spans="1:7" ht="15.75" x14ac:dyDescent="0.25">
      <c r="A149">
        <v>148</v>
      </c>
      <c r="B149" t="s">
        <v>278</v>
      </c>
      <c r="C149" t="s">
        <v>279</v>
      </c>
      <c r="D149" t="s">
        <v>2</v>
      </c>
      <c r="E149" t="s">
        <v>2</v>
      </c>
      <c r="F149" t="s">
        <v>2</v>
      </c>
      <c r="G149" t="s">
        <v>2</v>
      </c>
    </row>
    <row r="150" spans="1:7" ht="15.75" x14ac:dyDescent="0.25">
      <c r="A150">
        <v>149</v>
      </c>
      <c r="B150" t="str">
        <f>HYPERLINK("https://www.facebook.com/CAH.BAOYEN/", "Công an huyện Bảo Yên  tỉnh Lào Cai")</f>
        <v>Công an huyện Bảo Yên  tỉnh Lào Cai</v>
      </c>
      <c r="C150" t="s">
        <v>280</v>
      </c>
      <c r="D150" t="s">
        <v>2</v>
      </c>
      <c r="E150" t="s">
        <v>281</v>
      </c>
      <c r="F150" t="s">
        <v>2</v>
      </c>
      <c r="G150" t="s">
        <v>282</v>
      </c>
    </row>
    <row r="151" spans="1:7" ht="15.75" x14ac:dyDescent="0.25">
      <c r="A151">
        <v>150</v>
      </c>
      <c r="B151" t="s">
        <v>283</v>
      </c>
      <c r="C151" t="s">
        <v>284</v>
      </c>
      <c r="D151" t="s">
        <v>2</v>
      </c>
      <c r="E151" t="s">
        <v>2</v>
      </c>
      <c r="F151" t="s">
        <v>2</v>
      </c>
      <c r="G151" t="s">
        <v>2</v>
      </c>
    </row>
    <row r="152" spans="1:7" ht="15.75" x14ac:dyDescent="0.25">
      <c r="A152">
        <v>151</v>
      </c>
      <c r="B152" t="s">
        <v>285</v>
      </c>
      <c r="C152" t="s">
        <v>2</v>
      </c>
      <c r="D152" t="s">
        <v>2</v>
      </c>
      <c r="E152" t="s">
        <v>4</v>
      </c>
      <c r="F152" t="s">
        <v>2</v>
      </c>
      <c r="G152" t="s">
        <v>2</v>
      </c>
    </row>
    <row r="153" spans="1:7" ht="15.75" x14ac:dyDescent="0.25">
      <c r="A153">
        <v>152</v>
      </c>
      <c r="B153" t="s">
        <v>286</v>
      </c>
      <c r="C153" t="s">
        <v>287</v>
      </c>
      <c r="D153" t="s">
        <v>2</v>
      </c>
      <c r="E153" t="s">
        <v>2</v>
      </c>
      <c r="F153" t="s">
        <v>2</v>
      </c>
      <c r="G153" t="s">
        <v>2</v>
      </c>
    </row>
    <row r="154" spans="1:7" ht="15.75" x14ac:dyDescent="0.25">
      <c r="A154">
        <v>153</v>
      </c>
      <c r="B154" t="str">
        <f>HYPERLINK("https://www.facebook.com/p/C%C3%B4ng-an-huy%E1%BB%87n-V%C4%83n-B%C3%A0n-100068908192107/", "Công an huyện Văn Bàn  tỉnh Lào Cai")</f>
        <v>Công an huyện Văn Bàn  tỉnh Lào Cai</v>
      </c>
      <c r="C154" t="s">
        <v>288</v>
      </c>
      <c r="D154" t="s">
        <v>2</v>
      </c>
      <c r="E154" t="s">
        <v>289</v>
      </c>
      <c r="F154" t="s">
        <v>2</v>
      </c>
      <c r="G154" t="s">
        <v>2</v>
      </c>
    </row>
    <row r="155" spans="1:7" ht="15.75" x14ac:dyDescent="0.25">
      <c r="A155">
        <v>154</v>
      </c>
      <c r="B155" t="s">
        <v>290</v>
      </c>
      <c r="C155" t="s">
        <v>291</v>
      </c>
      <c r="D155" t="s">
        <v>2</v>
      </c>
      <c r="E155" t="s">
        <v>2</v>
      </c>
      <c r="F155" t="s">
        <v>2</v>
      </c>
      <c r="G155" t="s">
        <v>2</v>
      </c>
    </row>
    <row r="156" spans="1:7" ht="15.75" x14ac:dyDescent="0.25">
      <c r="A156">
        <v>155</v>
      </c>
      <c r="B156" t="str">
        <f>HYPERLINK("https://www.facebook.com/conganthanhphodienbienphu/", "Công an thành phố Điện Biên Phủ  tỉnh Điện Biên")</f>
        <v>Công an thành phố Điện Biên Phủ  tỉnh Điện Biên</v>
      </c>
      <c r="C156" t="s">
        <v>292</v>
      </c>
      <c r="D156" t="s">
        <v>2</v>
      </c>
      <c r="E156" t="s">
        <v>293</v>
      </c>
      <c r="F156" t="str">
        <f>HYPERLINK("mailto:congandienbienphu@gmail.com", "congandienbienphu@gmail.com")</f>
        <v>congandienbienphu@gmail.com</v>
      </c>
      <c r="G156" t="s">
        <v>294</v>
      </c>
    </row>
    <row r="157" spans="1:7" ht="15.75" x14ac:dyDescent="0.25">
      <c r="A157">
        <v>156</v>
      </c>
      <c r="B157" t="s">
        <v>295</v>
      </c>
      <c r="C157" t="s">
        <v>296</v>
      </c>
      <c r="D157" t="s">
        <v>2</v>
      </c>
      <c r="E157" t="s">
        <v>2</v>
      </c>
      <c r="F157" t="s">
        <v>2</v>
      </c>
      <c r="G157" t="s">
        <v>2</v>
      </c>
    </row>
    <row r="158" spans="1:7" ht="15.75" x14ac:dyDescent="0.25">
      <c r="A158">
        <v>157</v>
      </c>
      <c r="B158" t="str">
        <f>HYPERLINK("https://www.facebook.com/muongnhe.ca/?locale=vi_VN", "Công an huyện Mường Nhé  tỉnh Điện Biên")</f>
        <v>Công an huyện Mường Nhé  tỉnh Điện Biên</v>
      </c>
      <c r="C158" t="s">
        <v>297</v>
      </c>
      <c r="D158" t="s">
        <v>2</v>
      </c>
      <c r="E158" t="s">
        <v>298</v>
      </c>
      <c r="F158" t="str">
        <f>HYPERLINK("mailto:muongnhe.ca@gmail.com", "muongnhe.ca@gmail.com")</f>
        <v>muongnhe.ca@gmail.com</v>
      </c>
      <c r="G158" t="s">
        <v>2</v>
      </c>
    </row>
    <row r="159" spans="1:7" ht="15.75" x14ac:dyDescent="0.25">
      <c r="A159">
        <v>158</v>
      </c>
      <c r="B159" t="s">
        <v>299</v>
      </c>
      <c r="C159" t="s">
        <v>300</v>
      </c>
      <c r="D159" t="s">
        <v>2</v>
      </c>
      <c r="E159" t="s">
        <v>2</v>
      </c>
      <c r="F159" t="s">
        <v>2</v>
      </c>
      <c r="G159" t="s">
        <v>2</v>
      </c>
    </row>
    <row r="160" spans="1:7" ht="15.75" x14ac:dyDescent="0.25">
      <c r="A160">
        <v>159</v>
      </c>
      <c r="B160" t="str">
        <f>HYPERLINK("https://www.facebook.com/TuoiTreCongAnDienBien/", "Công an huyện Mường Chà  tỉnh Điện Biên")</f>
        <v>Công an huyện Mường Chà  tỉnh Điện Biên</v>
      </c>
      <c r="C160" t="s">
        <v>301</v>
      </c>
      <c r="D160" t="s">
        <v>2</v>
      </c>
      <c r="E160" t="s">
        <v>4</v>
      </c>
      <c r="F160" t="s">
        <v>2</v>
      </c>
      <c r="G160" t="s">
        <v>2</v>
      </c>
    </row>
    <row r="161" spans="1:7" ht="15.75" x14ac:dyDescent="0.25">
      <c r="A161">
        <v>160</v>
      </c>
      <c r="B161" t="s">
        <v>302</v>
      </c>
      <c r="C161" t="s">
        <v>303</v>
      </c>
      <c r="D161" t="s">
        <v>2</v>
      </c>
      <c r="E161" t="s">
        <v>2</v>
      </c>
      <c r="F161" t="s">
        <v>2</v>
      </c>
      <c r="G161" t="s">
        <v>2</v>
      </c>
    </row>
    <row r="162" spans="1:7" ht="15.75" x14ac:dyDescent="0.25">
      <c r="A162">
        <v>161</v>
      </c>
      <c r="B162" t="str">
        <f>HYPERLINK("https://www.facebook.com/ConganhuyenTuaChua/", "Công an huyện Tủa Chùa  tỉnh Điện Biên")</f>
        <v>Công an huyện Tủa Chùa  tỉnh Điện Biên</v>
      </c>
      <c r="C162" t="s">
        <v>304</v>
      </c>
      <c r="D162" t="s">
        <v>2</v>
      </c>
      <c r="E162" t="s">
        <v>305</v>
      </c>
      <c r="F162" t="s">
        <v>2</v>
      </c>
      <c r="G162" t="s">
        <v>2</v>
      </c>
    </row>
    <row r="163" spans="1:7" ht="15.75" x14ac:dyDescent="0.25">
      <c r="A163">
        <v>162</v>
      </c>
      <c r="B163" t="s">
        <v>306</v>
      </c>
      <c r="C163" t="s">
        <v>307</v>
      </c>
      <c r="D163" t="s">
        <v>2</v>
      </c>
      <c r="E163" t="s">
        <v>2</v>
      </c>
      <c r="F163" t="s">
        <v>2</v>
      </c>
      <c r="G163" t="s">
        <v>2</v>
      </c>
    </row>
    <row r="164" spans="1:7" ht="15.75" x14ac:dyDescent="0.25">
      <c r="A164">
        <v>163</v>
      </c>
      <c r="B164" t="str">
        <f>HYPERLINK("https://www.facebook.com/conganhuyentuangiao/", "Công an huyện Tuần Giáo  tỉnh Điện Biên")</f>
        <v>Công an huyện Tuần Giáo  tỉnh Điện Biên</v>
      </c>
      <c r="C164" t="s">
        <v>308</v>
      </c>
      <c r="D164" t="s">
        <v>2</v>
      </c>
      <c r="E164" t="s">
        <v>309</v>
      </c>
      <c r="F164" t="str">
        <f>HYPERLINK("mailto:Doianninh.catg@gmail.com", "Doianninh.catg@gmail.com")</f>
        <v>Doianninh.catg@gmail.com</v>
      </c>
      <c r="G164" t="s">
        <v>310</v>
      </c>
    </row>
    <row r="165" spans="1:7" ht="15.75" x14ac:dyDescent="0.25">
      <c r="A165">
        <v>164</v>
      </c>
      <c r="B165" t="s">
        <v>311</v>
      </c>
      <c r="C165" t="s">
        <v>312</v>
      </c>
      <c r="D165" t="s">
        <v>2</v>
      </c>
      <c r="E165" t="s">
        <v>2</v>
      </c>
      <c r="F165" t="s">
        <v>2</v>
      </c>
      <c r="G165" t="s">
        <v>2</v>
      </c>
    </row>
    <row r="166" spans="1:7" ht="15.75" x14ac:dyDescent="0.25">
      <c r="A166">
        <v>165</v>
      </c>
      <c r="B166" t="str">
        <f>HYPERLINK("https://www.facebook.com/p/C%C3%B4ng-an-huy%E1%BB%87n-%C4%90i%E1%BB%87n-Bi%C3%AAn-100064590015562/", "Công an huyện Điện Biên  tỉnh Điện Biên")</f>
        <v>Công an huyện Điện Biên  tỉnh Điện Biên</v>
      </c>
      <c r="C166" t="s">
        <v>313</v>
      </c>
      <c r="D166" t="s">
        <v>2</v>
      </c>
      <c r="E166" t="s">
        <v>314</v>
      </c>
      <c r="F166" t="str">
        <f>HYPERLINK("mailto:conganhuyendb.1954@gmail.com", "conganhuyendb.1954@gmail.com")</f>
        <v>conganhuyendb.1954@gmail.com</v>
      </c>
      <c r="G166" t="s">
        <v>315</v>
      </c>
    </row>
    <row r="167" spans="1:7" ht="15.75" x14ac:dyDescent="0.25">
      <c r="A167">
        <v>166</v>
      </c>
      <c r="B167" t="s">
        <v>316</v>
      </c>
      <c r="C167" t="s">
        <v>317</v>
      </c>
      <c r="D167" t="s">
        <v>2</v>
      </c>
      <c r="E167" t="s">
        <v>2</v>
      </c>
      <c r="F167" t="s">
        <v>2</v>
      </c>
      <c r="G167" t="s">
        <v>2</v>
      </c>
    </row>
    <row r="168" spans="1:7" ht="15.75" x14ac:dyDescent="0.25">
      <c r="A168">
        <v>167</v>
      </c>
      <c r="B168" t="str">
        <f>HYPERLINK("https://www.facebook.com/TuoiTreCongAnDienBien/", "Công an huyện Điện Biên Đông  tỉnh Điện Biên")</f>
        <v>Công an huyện Điện Biên Đông  tỉnh Điện Biên</v>
      </c>
      <c r="C168" t="s">
        <v>301</v>
      </c>
      <c r="D168" t="s">
        <v>2</v>
      </c>
      <c r="E168" t="s">
        <v>4</v>
      </c>
      <c r="F168" t="s">
        <v>2</v>
      </c>
      <c r="G168" t="s">
        <v>2</v>
      </c>
    </row>
    <row r="169" spans="1:7" ht="15.75" x14ac:dyDescent="0.25">
      <c r="A169">
        <v>168</v>
      </c>
      <c r="B169" t="s">
        <v>318</v>
      </c>
      <c r="C169" t="s">
        <v>319</v>
      </c>
      <c r="D169" t="s">
        <v>2</v>
      </c>
      <c r="E169" t="s">
        <v>2</v>
      </c>
      <c r="F169" t="s">
        <v>2</v>
      </c>
      <c r="G169" t="s">
        <v>2</v>
      </c>
    </row>
    <row r="170" spans="1:7" ht="15.75" x14ac:dyDescent="0.25">
      <c r="A170">
        <v>169</v>
      </c>
      <c r="B170" t="str">
        <f>HYPERLINK("https://www.facebook.com/p/C%C3%B4ng-an-huy%E1%BB%87n-M%C6%B0%E1%BB%9Dng-%E1%BA%A2ng-100057664320652/", "Công an huyện Mường Ảng  tỉnh Điện Biên")</f>
        <v>Công an huyện Mường Ảng  tỉnh Điện Biên</v>
      </c>
      <c r="C170" t="s">
        <v>320</v>
      </c>
      <c r="D170" t="s">
        <v>2</v>
      </c>
      <c r="E170" t="s">
        <v>321</v>
      </c>
      <c r="F170" t="str">
        <f>HYPERLINK("mailto:cahmuongangdb@gmail.com", "cahmuongangdb@gmail.com")</f>
        <v>cahmuongangdb@gmail.com</v>
      </c>
      <c r="G170" t="s">
        <v>322</v>
      </c>
    </row>
    <row r="171" spans="1:7" ht="15.75" x14ac:dyDescent="0.25">
      <c r="A171">
        <v>170</v>
      </c>
      <c r="B171" t="s">
        <v>323</v>
      </c>
      <c r="C171" t="s">
        <v>324</v>
      </c>
      <c r="D171" t="s">
        <v>2</v>
      </c>
      <c r="E171" t="s">
        <v>2</v>
      </c>
      <c r="F171" t="s">
        <v>2</v>
      </c>
      <c r="G171" t="s">
        <v>2</v>
      </c>
    </row>
    <row r="172" spans="1:7" ht="15.75" x14ac:dyDescent="0.25">
      <c r="A172">
        <v>171</v>
      </c>
      <c r="B172" t="str">
        <f>HYPERLINK("https://www.facebook.com/3857544587696583", "Công an huyện Nậm Pồ  tỉnh Điện Biên")</f>
        <v>Công an huyện Nậm Pồ  tỉnh Điện Biên</v>
      </c>
      <c r="C172" t="s">
        <v>325</v>
      </c>
      <c r="D172" t="s">
        <v>2</v>
      </c>
      <c r="E172" t="s">
        <v>4</v>
      </c>
      <c r="F172" t="s">
        <v>2</v>
      </c>
      <c r="G172" t="s">
        <v>2</v>
      </c>
    </row>
    <row r="173" spans="1:7" ht="15.75" x14ac:dyDescent="0.25">
      <c r="A173">
        <v>172</v>
      </c>
      <c r="B173" t="s">
        <v>326</v>
      </c>
      <c r="C173" t="s">
        <v>327</v>
      </c>
      <c r="D173" t="s">
        <v>2</v>
      </c>
      <c r="E173" t="s">
        <v>2</v>
      </c>
      <c r="F173" t="s">
        <v>2</v>
      </c>
      <c r="G173" t="s">
        <v>2</v>
      </c>
    </row>
    <row r="174" spans="1:7" ht="15.75" x14ac:dyDescent="0.25">
      <c r="A174">
        <v>173</v>
      </c>
      <c r="B174" t="str">
        <f>HYPERLINK("https://www.facebook.com/Conganthanhpholaichau/", "Công an thành phố Lai Châu  tỉnh Lai Châu")</f>
        <v>Công an thành phố Lai Châu  tỉnh Lai Châu</v>
      </c>
      <c r="C174" t="s">
        <v>328</v>
      </c>
      <c r="D174" t="s">
        <v>2</v>
      </c>
      <c r="E174" t="s">
        <v>329</v>
      </c>
      <c r="F174" t="str">
        <f>HYPERLINK("mailto:Catp@laichau.gov.vn", "Catp@laichau.gov.vn")</f>
        <v>Catp@laichau.gov.vn</v>
      </c>
      <c r="G174" t="s">
        <v>2</v>
      </c>
    </row>
    <row r="175" spans="1:7" ht="15.75" x14ac:dyDescent="0.25">
      <c r="A175">
        <v>174</v>
      </c>
      <c r="B175" t="s">
        <v>330</v>
      </c>
      <c r="C175" t="s">
        <v>331</v>
      </c>
      <c r="D175" t="s">
        <v>2</v>
      </c>
      <c r="E175" t="s">
        <v>2</v>
      </c>
      <c r="F175" t="s">
        <v>2</v>
      </c>
      <c r="G175" t="s">
        <v>2</v>
      </c>
    </row>
    <row r="176" spans="1:7" ht="15.75" x14ac:dyDescent="0.25">
      <c r="A176">
        <v>175</v>
      </c>
      <c r="B176" t="str">
        <f>HYPERLINK("https://www.facebook.com/p/C%C3%B4ng-an-huy%E1%BB%87n-Tam-%C4%90%C6%B0%E1%BB%9Dng-t%E1%BB%89nh-Lai-Ch%C3%A2u-100077186117059/", "Công an huyện Tam Đường  tỉnh Lai Châu")</f>
        <v>Công an huyện Tam Đường  tỉnh Lai Châu</v>
      </c>
      <c r="C176" t="s">
        <v>332</v>
      </c>
      <c r="D176" t="s">
        <v>2</v>
      </c>
      <c r="E176" t="s">
        <v>333</v>
      </c>
      <c r="F176" t="s">
        <v>2</v>
      </c>
      <c r="G176" t="s">
        <v>2</v>
      </c>
    </row>
    <row r="177" spans="1:7" ht="15.75" x14ac:dyDescent="0.25">
      <c r="A177">
        <v>176</v>
      </c>
      <c r="B177" t="s">
        <v>334</v>
      </c>
      <c r="C177" t="s">
        <v>335</v>
      </c>
      <c r="D177" t="s">
        <v>2</v>
      </c>
      <c r="E177" t="s">
        <v>2</v>
      </c>
      <c r="F177" t="s">
        <v>2</v>
      </c>
      <c r="G177" t="s">
        <v>2</v>
      </c>
    </row>
    <row r="178" spans="1:7" ht="15.75" x14ac:dyDescent="0.25">
      <c r="A178">
        <v>177</v>
      </c>
      <c r="B178" t="str">
        <f>HYPERLINK("https://www.facebook.com/p/C%C3%B4ng-an-huy%E1%BB%87n-M%C6%B0%E1%BB%9Dng-T%C3%A8-100091490344974/", "Công an huyện Mường Tè  tỉnh Lai Châu")</f>
        <v>Công an huyện Mường Tè  tỉnh Lai Châu</v>
      </c>
      <c r="C178" t="s">
        <v>336</v>
      </c>
      <c r="D178" t="s">
        <v>2</v>
      </c>
      <c r="E178" t="s">
        <v>337</v>
      </c>
      <c r="F178" t="str">
        <f>HYPERLINK("mailto:Conganhuyenmuongte.laichau@gmail.com", "Conganhuyenmuongte.laichau@gmail.com")</f>
        <v>Conganhuyenmuongte.laichau@gmail.com</v>
      </c>
      <c r="G178" t="s">
        <v>338</v>
      </c>
    </row>
    <row r="179" spans="1:7" ht="15.75" x14ac:dyDescent="0.25">
      <c r="A179">
        <v>178</v>
      </c>
      <c r="B179" t="s">
        <v>339</v>
      </c>
      <c r="C179" t="s">
        <v>340</v>
      </c>
      <c r="D179" t="s">
        <v>2</v>
      </c>
      <c r="E179" t="s">
        <v>2</v>
      </c>
      <c r="F179" t="s">
        <v>2</v>
      </c>
      <c r="G179" t="s">
        <v>2</v>
      </c>
    </row>
    <row r="180" spans="1:7" ht="15.75" x14ac:dyDescent="0.25">
      <c r="A180">
        <v>179</v>
      </c>
      <c r="B180" t="str">
        <f>HYPERLINK("https://www.facebook.com/conganhuyensinho/", "Công an huyện Sìn Hồ  tỉnh Lai Châu")</f>
        <v>Công an huyện Sìn Hồ  tỉnh Lai Châu</v>
      </c>
      <c r="C180" t="s">
        <v>341</v>
      </c>
      <c r="D180" t="s">
        <v>2</v>
      </c>
      <c r="E180" t="s">
        <v>342</v>
      </c>
      <c r="F180" t="str">
        <f>HYPERLINK("mailto:tonghopsinho@gmail.com", "tonghopsinho@gmail.com")</f>
        <v>tonghopsinho@gmail.com</v>
      </c>
      <c r="G180" t="s">
        <v>343</v>
      </c>
    </row>
    <row r="181" spans="1:7" ht="15.75" x14ac:dyDescent="0.25">
      <c r="A181">
        <v>180</v>
      </c>
      <c r="B181" t="s">
        <v>344</v>
      </c>
      <c r="C181" t="s">
        <v>345</v>
      </c>
      <c r="D181" t="s">
        <v>2</v>
      </c>
      <c r="E181" t="s">
        <v>2</v>
      </c>
      <c r="F181" t="s">
        <v>2</v>
      </c>
      <c r="G181" t="s">
        <v>2</v>
      </c>
    </row>
    <row r="182" spans="1:7" ht="15.75" x14ac:dyDescent="0.25">
      <c r="A182">
        <v>181</v>
      </c>
      <c r="B182" t="str">
        <f>HYPERLINK("https://www.facebook.com/p/C%C3%B4ng-an-huy%E1%BB%87n-Phong-Th%E1%BB%95-t%E1%BB%89nh-Lai-Ch%C3%A2u-100067685321517/", "Công an huyện Phong Thổ  tỉnh Lai Châu")</f>
        <v>Công an huyện Phong Thổ  tỉnh Lai Châu</v>
      </c>
      <c r="C182" t="s">
        <v>346</v>
      </c>
      <c r="D182" t="s">
        <v>2</v>
      </c>
      <c r="E182" t="s">
        <v>347</v>
      </c>
      <c r="F182" t="str">
        <f>HYPERLINK("mailto:ca.phongtho@gmail.com", "ca.phongtho@gmail.com")</f>
        <v>ca.phongtho@gmail.com</v>
      </c>
      <c r="G182" t="s">
        <v>348</v>
      </c>
    </row>
    <row r="183" spans="1:7" ht="15.75" x14ac:dyDescent="0.25">
      <c r="A183">
        <v>182</v>
      </c>
      <c r="B183" t="s">
        <v>349</v>
      </c>
      <c r="C183" t="s">
        <v>350</v>
      </c>
      <c r="D183" t="s">
        <v>2</v>
      </c>
      <c r="E183" t="s">
        <v>2</v>
      </c>
      <c r="F183" t="s">
        <v>2</v>
      </c>
      <c r="G183" t="s">
        <v>2</v>
      </c>
    </row>
    <row r="184" spans="1:7" ht="15.75" x14ac:dyDescent="0.25">
      <c r="A184">
        <v>183</v>
      </c>
      <c r="B184" t="str">
        <f>HYPERLINK("https://www.facebook.com/p/C%C3%B4ng-an-huy%E1%BB%87n-Than-Uy%C3%AAn-100066600894446/", "Công an huyện Than Uyên  tỉnh Lai Châu")</f>
        <v>Công an huyện Than Uyên  tỉnh Lai Châu</v>
      </c>
      <c r="C184" t="s">
        <v>351</v>
      </c>
      <c r="D184" t="s">
        <v>2</v>
      </c>
      <c r="E184" t="s">
        <v>352</v>
      </c>
      <c r="F184" t="str">
        <f>HYPERLINK("mailto:cahthanuyen@gmail.com", "cahthanuyen@gmail.com")</f>
        <v>cahthanuyen@gmail.com</v>
      </c>
      <c r="G184" t="s">
        <v>353</v>
      </c>
    </row>
    <row r="185" spans="1:7" ht="15.75" x14ac:dyDescent="0.25">
      <c r="A185">
        <v>184</v>
      </c>
      <c r="B185" t="s">
        <v>354</v>
      </c>
      <c r="C185" t="s">
        <v>355</v>
      </c>
      <c r="D185" t="s">
        <v>2</v>
      </c>
      <c r="E185" t="s">
        <v>2</v>
      </c>
      <c r="F185" t="s">
        <v>2</v>
      </c>
      <c r="G185" t="s">
        <v>2</v>
      </c>
    </row>
    <row r="186" spans="1:7" ht="15.75" x14ac:dyDescent="0.25">
      <c r="A186">
        <v>185</v>
      </c>
      <c r="B186" t="str">
        <f>HYPERLINK("https://www.facebook.com/ConganhuyenTanUyen/", "Công an huyện Tân Uyên  tỉnh Lai Châu")</f>
        <v>Công an huyện Tân Uyên  tỉnh Lai Châu</v>
      </c>
      <c r="C186" t="s">
        <v>356</v>
      </c>
      <c r="D186" t="s">
        <v>2</v>
      </c>
      <c r="E186" t="s">
        <v>357</v>
      </c>
      <c r="F186" t="str">
        <f>HYPERLINK("mailto:cahtanuyen@gmail.com", "cahtanuyen@gmail.com")</f>
        <v>cahtanuyen@gmail.com</v>
      </c>
      <c r="G186" t="s">
        <v>2</v>
      </c>
    </row>
    <row r="187" spans="1:7" ht="15.75" x14ac:dyDescent="0.25">
      <c r="A187">
        <v>186</v>
      </c>
      <c r="B187" t="s">
        <v>358</v>
      </c>
      <c r="C187" t="s">
        <v>359</v>
      </c>
      <c r="D187" t="s">
        <v>2</v>
      </c>
      <c r="E187" t="s">
        <v>2</v>
      </c>
      <c r="F187" t="s">
        <v>2</v>
      </c>
      <c r="G187" t="s">
        <v>2</v>
      </c>
    </row>
    <row r="188" spans="1:7" ht="15.75" x14ac:dyDescent="0.25">
      <c r="A188">
        <v>187</v>
      </c>
      <c r="B188" t="str">
        <f>HYPERLINK("https://www.facebook.com/p/C%C3%B4ng-an-huy%E1%BB%87n-N%E1%BA%ADm-Nh%C3%B9n-t%E1%BB%89nh-Lai-Ch%C3%A2u-100083322993053/", "Công an huyện Nậm Nhùn  tỉnh Lai Châu")</f>
        <v>Công an huyện Nậm Nhùn  tỉnh Lai Châu</v>
      </c>
      <c r="C188" t="s">
        <v>360</v>
      </c>
      <c r="D188" t="s">
        <v>2</v>
      </c>
      <c r="E188" t="s">
        <v>4</v>
      </c>
      <c r="F188" t="s">
        <v>2</v>
      </c>
      <c r="G188" t="s">
        <v>2</v>
      </c>
    </row>
    <row r="189" spans="1:7" ht="15.75" x14ac:dyDescent="0.25">
      <c r="A189">
        <v>188</v>
      </c>
      <c r="B189" t="s">
        <v>361</v>
      </c>
      <c r="C189" t="s">
        <v>362</v>
      </c>
      <c r="D189" t="s">
        <v>2</v>
      </c>
      <c r="E189" t="s">
        <v>2</v>
      </c>
      <c r="F189" t="s">
        <v>2</v>
      </c>
      <c r="G189" t="s">
        <v>2</v>
      </c>
    </row>
    <row r="190" spans="1:7" ht="15.75" x14ac:dyDescent="0.25">
      <c r="A190">
        <v>189</v>
      </c>
      <c r="B190" t="str">
        <f>HYPERLINK("https://www.facebook.com/catpsonla/", "Công an thành phố Sơn La  tỉnh Sơn La")</f>
        <v>Công an thành phố Sơn La  tỉnh Sơn La</v>
      </c>
      <c r="C190" t="s">
        <v>363</v>
      </c>
      <c r="D190" t="s">
        <v>2</v>
      </c>
      <c r="E190" t="s">
        <v>364</v>
      </c>
      <c r="F190" t="str">
        <f>HYPERLINK("mailto:catpsonla@gmail.com", "catpsonla@gmail.com")</f>
        <v>catpsonla@gmail.com</v>
      </c>
      <c r="G190" t="s">
        <v>365</v>
      </c>
    </row>
    <row r="191" spans="1:7" ht="15.75" x14ac:dyDescent="0.25">
      <c r="A191">
        <v>190</v>
      </c>
      <c r="B191" t="s">
        <v>366</v>
      </c>
      <c r="C191" t="s">
        <v>367</v>
      </c>
      <c r="D191" t="s">
        <v>2</v>
      </c>
      <c r="E191" t="s">
        <v>2</v>
      </c>
      <c r="F191" t="s">
        <v>2</v>
      </c>
      <c r="G191" t="s">
        <v>2</v>
      </c>
    </row>
    <row r="192" spans="1:7" ht="15.75" x14ac:dyDescent="0.25">
      <c r="A192">
        <v>191</v>
      </c>
      <c r="B192" t="str">
        <f>HYPERLINK("https://www.facebook.com/ConganQuynhNhai/", "Công an huyện Quỳnh Nhai  tỉnh Sơn La")</f>
        <v>Công an huyện Quỳnh Nhai  tỉnh Sơn La</v>
      </c>
      <c r="C192" t="s">
        <v>368</v>
      </c>
      <c r="D192" t="s">
        <v>2</v>
      </c>
      <c r="E192" t="s">
        <v>369</v>
      </c>
      <c r="F192" t="str">
        <f>HYPERLINK("mailto:khatvonganninh@gmail.com", "khatvonganninh@gmail.com")</f>
        <v>khatvonganninh@gmail.com</v>
      </c>
      <c r="G192" t="s">
        <v>370</v>
      </c>
    </row>
    <row r="193" spans="1:7" ht="15.75" x14ac:dyDescent="0.25">
      <c r="A193">
        <v>192</v>
      </c>
      <c r="B193" t="s">
        <v>371</v>
      </c>
      <c r="C193" t="s">
        <v>372</v>
      </c>
      <c r="D193" t="s">
        <v>2</v>
      </c>
      <c r="E193" t="s">
        <v>2</v>
      </c>
      <c r="F193" t="s">
        <v>2</v>
      </c>
      <c r="G193" t="s">
        <v>2</v>
      </c>
    </row>
    <row r="194" spans="1:7" ht="15.75" x14ac:dyDescent="0.25">
      <c r="A194">
        <v>193</v>
      </c>
      <c r="B194" t="str">
        <f>HYPERLINK("https://www.facebook.com/p/C%C3%B4ng-an-huy%E1%BB%87n-Thu%E1%BA%ADn-Ch%C3%A2u-t%E1%BB%89nh-S%C6%A1n-La-100064903382297/", "Công an huyện Thuận Châu  tỉnh Sơn La")</f>
        <v>Công an huyện Thuận Châu  tỉnh Sơn La</v>
      </c>
      <c r="C194" t="s">
        <v>373</v>
      </c>
      <c r="D194" t="s">
        <v>2</v>
      </c>
      <c r="E194" t="s">
        <v>374</v>
      </c>
      <c r="F194" t="str">
        <f>HYPERLINK("mailto:conganhuyenthuanchau@gmail.com", "conganhuyenthuanchau@gmail.com")</f>
        <v>conganhuyenthuanchau@gmail.com</v>
      </c>
      <c r="G194" t="s">
        <v>2</v>
      </c>
    </row>
    <row r="195" spans="1:7" ht="15.75" x14ac:dyDescent="0.25">
      <c r="A195">
        <v>194</v>
      </c>
      <c r="B195" t="s">
        <v>375</v>
      </c>
      <c r="C195" t="s">
        <v>376</v>
      </c>
      <c r="D195" t="s">
        <v>2</v>
      </c>
      <c r="E195" t="s">
        <v>2</v>
      </c>
      <c r="F195" t="s">
        <v>2</v>
      </c>
      <c r="G195" t="s">
        <v>2</v>
      </c>
    </row>
    <row r="196" spans="1:7" ht="15.75" x14ac:dyDescent="0.25">
      <c r="A196">
        <v>195</v>
      </c>
      <c r="B196" t="str">
        <f>HYPERLINK("https://www.facebook.com/conganmuongla/", "Công an huyện Mường La  tỉnh Sơn La")</f>
        <v>Công an huyện Mường La  tỉnh Sơn La</v>
      </c>
      <c r="C196" t="s">
        <v>377</v>
      </c>
      <c r="D196" t="s">
        <v>2</v>
      </c>
      <c r="E196" t="s">
        <v>378</v>
      </c>
      <c r="F196" t="s">
        <v>2</v>
      </c>
      <c r="G196" t="s">
        <v>2</v>
      </c>
    </row>
    <row r="197" spans="1:7" ht="15.75" x14ac:dyDescent="0.25">
      <c r="A197">
        <v>196</v>
      </c>
      <c r="B197" t="s">
        <v>379</v>
      </c>
      <c r="C197" t="s">
        <v>380</v>
      </c>
      <c r="D197" t="s">
        <v>2</v>
      </c>
      <c r="E197" t="s">
        <v>2</v>
      </c>
      <c r="F197" t="s">
        <v>2</v>
      </c>
      <c r="G197" t="s">
        <v>2</v>
      </c>
    </row>
    <row r="198" spans="1:7" ht="15.75" x14ac:dyDescent="0.25">
      <c r="A198">
        <v>197</v>
      </c>
      <c r="B198" t="str">
        <f>HYPERLINK("https://www.facebook.com/p/C%C3%B4ng-an-huy%E1%BB%87n-B%E1%BA%AFc-Y%C3%AAn-t%E1%BB%89nh-S%C6%A1n-La-100061229988068/", "Công an huyện Bắc Yên  tỉnh Sơn La")</f>
        <v>Công an huyện Bắc Yên  tỉnh Sơn La</v>
      </c>
      <c r="C198" t="s">
        <v>381</v>
      </c>
      <c r="D198" t="s">
        <v>2</v>
      </c>
      <c r="E198" t="s">
        <v>382</v>
      </c>
      <c r="F198" t="s">
        <v>2</v>
      </c>
      <c r="G198" t="s">
        <v>2</v>
      </c>
    </row>
    <row r="199" spans="1:7" ht="15.75" x14ac:dyDescent="0.25">
      <c r="A199">
        <v>198</v>
      </c>
      <c r="B199" t="s">
        <v>383</v>
      </c>
      <c r="C199" t="s">
        <v>384</v>
      </c>
      <c r="D199" t="s">
        <v>2</v>
      </c>
      <c r="E199" t="s">
        <v>2</v>
      </c>
      <c r="F199" t="s">
        <v>2</v>
      </c>
      <c r="G199" t="s">
        <v>2</v>
      </c>
    </row>
    <row r="200" spans="1:7" ht="15.75" x14ac:dyDescent="0.25">
      <c r="A200">
        <v>199</v>
      </c>
      <c r="B200" t="str">
        <f>HYPERLINK("https://www.facebook.com/conganhuyenphuyen/?locale=vi_VN", "Công an huyện Phù Yên  tỉnh Sơn La")</f>
        <v>Công an huyện Phù Yên  tỉnh Sơn La</v>
      </c>
      <c r="C200" t="s">
        <v>385</v>
      </c>
      <c r="D200" t="s">
        <v>2</v>
      </c>
      <c r="E200" t="s">
        <v>386</v>
      </c>
      <c r="F200" t="str">
        <f>HYPERLINK("mailto:doianninhcapysl@gmail.com", "doianninhcapysl@gmail.com")</f>
        <v>doianninhcapysl@gmail.com</v>
      </c>
      <c r="G200" t="s">
        <v>387</v>
      </c>
    </row>
    <row r="201" spans="1:7" ht="15.75" x14ac:dyDescent="0.25">
      <c r="A201">
        <v>200</v>
      </c>
      <c r="B201" t="s">
        <v>388</v>
      </c>
      <c r="C201" t="s">
        <v>389</v>
      </c>
      <c r="D201" t="s">
        <v>2</v>
      </c>
      <c r="E201" t="s">
        <v>2</v>
      </c>
      <c r="F201" t="s">
        <v>2</v>
      </c>
      <c r="G201" t="s">
        <v>2</v>
      </c>
    </row>
    <row r="202" spans="1:7" ht="15.75" x14ac:dyDescent="0.25">
      <c r="A202">
        <v>201</v>
      </c>
      <c r="B202" t="str">
        <f>HYPERLINK("https://www.facebook.com/ConganhuyenMocChau/?locale=vi_VN", "Công an huyện Mộc Châu  tỉnh Sơn La")</f>
        <v>Công an huyện Mộc Châu  tỉnh Sơn La</v>
      </c>
      <c r="C202" t="s">
        <v>390</v>
      </c>
      <c r="D202" t="s">
        <v>2</v>
      </c>
      <c r="E202" t="s">
        <v>391</v>
      </c>
      <c r="F202" t="str">
        <f>HYPERLINK("mailto:conganmocchau@gmail.com", "conganmocchau@gmail.com")</f>
        <v>conganmocchau@gmail.com</v>
      </c>
      <c r="G202" t="s">
        <v>2</v>
      </c>
    </row>
    <row r="203" spans="1:7" ht="15.75" x14ac:dyDescent="0.25">
      <c r="A203">
        <v>202</v>
      </c>
      <c r="B203" t="s">
        <v>392</v>
      </c>
      <c r="C203" t="s">
        <v>393</v>
      </c>
      <c r="D203" t="s">
        <v>2</v>
      </c>
      <c r="E203" t="s">
        <v>2</v>
      </c>
      <c r="F203" t="s">
        <v>2</v>
      </c>
      <c r="G203" t="s">
        <v>2</v>
      </c>
    </row>
    <row r="204" spans="1:7" ht="15.75" x14ac:dyDescent="0.25">
      <c r="A204">
        <v>203</v>
      </c>
      <c r="B204" t="str">
        <f>HYPERLINK("https://www.facebook.com/p/C%C3%B4ng-an-huy%E1%BB%87n-Y%C3%AAn-Ch%C3%A2u-t%E1%BB%89nh-S%C6%A1n-La-100067882819020/", "Công an huyện Yên Châu  tỉnh Sơn La")</f>
        <v>Công an huyện Yên Châu  tỉnh Sơn La</v>
      </c>
      <c r="C204" t="s">
        <v>394</v>
      </c>
      <c r="D204" t="s">
        <v>2</v>
      </c>
      <c r="E204" t="s">
        <v>395</v>
      </c>
      <c r="F204" t="s">
        <v>2</v>
      </c>
      <c r="G204" t="s">
        <v>396</v>
      </c>
    </row>
    <row r="205" spans="1:7" ht="15.75" x14ac:dyDescent="0.25">
      <c r="A205">
        <v>204</v>
      </c>
      <c r="B205" t="s">
        <v>397</v>
      </c>
      <c r="C205" t="s">
        <v>398</v>
      </c>
      <c r="D205" t="s">
        <v>2</v>
      </c>
      <c r="E205" t="s">
        <v>2</v>
      </c>
      <c r="F205" t="s">
        <v>2</v>
      </c>
      <c r="G205" t="s">
        <v>2</v>
      </c>
    </row>
    <row r="206" spans="1:7" ht="15.75" x14ac:dyDescent="0.25">
      <c r="A206">
        <v>205</v>
      </c>
      <c r="B206" t="str">
        <f>HYPERLINK("https://www.facebook.com/ConganhuyenMaiSon/", "Công an huyện Mai Sơn  tỉnh Sơn La")</f>
        <v>Công an huyện Mai Sơn  tỉnh Sơn La</v>
      </c>
      <c r="C206" t="s">
        <v>399</v>
      </c>
      <c r="D206" t="s">
        <v>2</v>
      </c>
      <c r="E206" t="s">
        <v>400</v>
      </c>
      <c r="F206" t="s">
        <v>2</v>
      </c>
      <c r="G206" t="s">
        <v>401</v>
      </c>
    </row>
    <row r="207" spans="1:7" ht="15.75" x14ac:dyDescent="0.25">
      <c r="A207">
        <v>206</v>
      </c>
      <c r="B207" t="s">
        <v>402</v>
      </c>
      <c r="C207" t="s">
        <v>403</v>
      </c>
      <c r="D207" t="s">
        <v>2</v>
      </c>
      <c r="E207" t="s">
        <v>2</v>
      </c>
      <c r="F207" t="s">
        <v>2</v>
      </c>
      <c r="G207" t="s">
        <v>2</v>
      </c>
    </row>
    <row r="208" spans="1:7" ht="15.75" x14ac:dyDescent="0.25">
      <c r="A208">
        <v>207</v>
      </c>
      <c r="B208" t="str">
        <f>HYPERLINK("https://www.facebook.com/togiactoiphamsongma/", "Công an huyện Sông Mã  tỉnh Sơn La")</f>
        <v>Công an huyện Sông Mã  tỉnh Sơn La</v>
      </c>
      <c r="C208" t="s">
        <v>404</v>
      </c>
      <c r="D208" t="s">
        <v>2</v>
      </c>
      <c r="E208" t="s">
        <v>405</v>
      </c>
      <c r="F208" t="str">
        <f>HYPERLINK("mailto:conganhuyensongma@gmail.com", "conganhuyensongma@gmail.com")</f>
        <v>conganhuyensongma@gmail.com</v>
      </c>
      <c r="G208" t="s">
        <v>406</v>
      </c>
    </row>
    <row r="209" spans="1:7" ht="15.75" x14ac:dyDescent="0.25">
      <c r="A209">
        <v>208</v>
      </c>
      <c r="B209" t="s">
        <v>407</v>
      </c>
      <c r="C209" t="s">
        <v>408</v>
      </c>
      <c r="D209" t="s">
        <v>2</v>
      </c>
      <c r="E209" t="s">
        <v>2</v>
      </c>
      <c r="F209" t="s">
        <v>2</v>
      </c>
      <c r="G209" t="s">
        <v>2</v>
      </c>
    </row>
    <row r="210" spans="1:7" ht="15.75" x14ac:dyDescent="0.25">
      <c r="A210">
        <v>209</v>
      </c>
      <c r="B210" t="s">
        <v>409</v>
      </c>
      <c r="C210" t="s">
        <v>2</v>
      </c>
      <c r="D210" t="s">
        <v>2</v>
      </c>
      <c r="E210" t="s">
        <v>4</v>
      </c>
      <c r="F210" t="s">
        <v>2</v>
      </c>
      <c r="G210" t="s">
        <v>2</v>
      </c>
    </row>
    <row r="211" spans="1:7" ht="15.75" x14ac:dyDescent="0.25">
      <c r="A211">
        <v>210</v>
      </c>
      <c r="B211" t="s">
        <v>410</v>
      </c>
      <c r="C211" t="s">
        <v>411</v>
      </c>
      <c r="D211" t="s">
        <v>2</v>
      </c>
      <c r="E211" t="s">
        <v>2</v>
      </c>
      <c r="F211" t="s">
        <v>2</v>
      </c>
      <c r="G211" t="s">
        <v>2</v>
      </c>
    </row>
    <row r="212" spans="1:7" ht="15.75" x14ac:dyDescent="0.25">
      <c r="A212">
        <v>211</v>
      </c>
      <c r="B212" t="s">
        <v>412</v>
      </c>
      <c r="C212" t="s">
        <v>2</v>
      </c>
      <c r="D212" t="s">
        <v>2</v>
      </c>
      <c r="E212" t="s">
        <v>4</v>
      </c>
      <c r="F212" t="s">
        <v>2</v>
      </c>
      <c r="G212" t="s">
        <v>2</v>
      </c>
    </row>
    <row r="213" spans="1:7" ht="15.75" x14ac:dyDescent="0.25">
      <c r="A213">
        <v>212</v>
      </c>
      <c r="B213" t="s">
        <v>413</v>
      </c>
      <c r="C213" t="s">
        <v>414</v>
      </c>
      <c r="D213" t="s">
        <v>2</v>
      </c>
      <c r="E213" t="s">
        <v>2</v>
      </c>
      <c r="F213" t="s">
        <v>2</v>
      </c>
      <c r="G213" t="s">
        <v>2</v>
      </c>
    </row>
    <row r="214" spans="1:7" ht="15.75" x14ac:dyDescent="0.25">
      <c r="A214">
        <v>213</v>
      </c>
      <c r="B214" t="str">
        <f>HYPERLINK("https://www.facebook.com/p/C%C3%B4ng-an-Th%C3%A0nh-ph%E1%BB%91-Y%C3%AAn-B%C3%A1i-100066732884699/?locale=vi_VN", "Công an thành phố Yên Bái  tỉnh Yên Bái")</f>
        <v>Công an thành phố Yên Bái  tỉnh Yên Bái</v>
      </c>
      <c r="C214" t="s">
        <v>415</v>
      </c>
      <c r="D214" t="s">
        <v>2</v>
      </c>
      <c r="E214" t="s">
        <v>416</v>
      </c>
      <c r="F214" t="str">
        <f>HYPERLINK("mailto:conganthanhpho@yenbai.gov.vn", "conganthanhpho@yenbai.gov.vn")</f>
        <v>conganthanhpho@yenbai.gov.vn</v>
      </c>
      <c r="G214" t="s">
        <v>2</v>
      </c>
    </row>
    <row r="215" spans="1:7" ht="15.75" x14ac:dyDescent="0.25">
      <c r="A215">
        <v>214</v>
      </c>
      <c r="B215" t="s">
        <v>417</v>
      </c>
      <c r="C215" t="s">
        <v>418</v>
      </c>
      <c r="D215" t="s">
        <v>2</v>
      </c>
      <c r="E215" t="s">
        <v>2</v>
      </c>
      <c r="F215" t="s">
        <v>2</v>
      </c>
      <c r="G215" t="s">
        <v>2</v>
      </c>
    </row>
    <row r="216" spans="1:7" ht="15.75" x14ac:dyDescent="0.25">
      <c r="A216">
        <v>215</v>
      </c>
      <c r="B216" t="str">
        <f>HYPERLINK("https://www.facebook.com/CAHLYYB/", "Công an huyện Lục Yên  tỉnh Yên Bái")</f>
        <v>Công an huyện Lục Yên  tỉnh Yên Bái</v>
      </c>
      <c r="C216" t="s">
        <v>419</v>
      </c>
      <c r="D216" t="s">
        <v>2</v>
      </c>
      <c r="E216" t="s">
        <v>420</v>
      </c>
      <c r="F216" t="str">
        <f>HYPERLINK("mailto:anninh.cahlucyen@gmail.com", "anninh.cahlucyen@gmail.com")</f>
        <v>anninh.cahlucyen@gmail.com</v>
      </c>
      <c r="G216" t="s">
        <v>421</v>
      </c>
    </row>
    <row r="217" spans="1:7" ht="15.75" x14ac:dyDescent="0.25">
      <c r="A217">
        <v>216</v>
      </c>
      <c r="B217" t="s">
        <v>422</v>
      </c>
      <c r="C217" t="s">
        <v>423</v>
      </c>
      <c r="D217" t="s">
        <v>2</v>
      </c>
      <c r="E217" t="s">
        <v>2</v>
      </c>
      <c r="F217" t="s">
        <v>2</v>
      </c>
      <c r="G217" t="s">
        <v>2</v>
      </c>
    </row>
    <row r="218" spans="1:7" ht="15.75" x14ac:dyDescent="0.25">
      <c r="A218">
        <v>217</v>
      </c>
      <c r="B218" t="str">
        <f>HYPERLINK("https://www.facebook.com/conganhuyenvanyen/?locale=vi_VN", "Công an huyện Văn Yên  tỉnh Yên Bái")</f>
        <v>Công an huyện Văn Yên  tỉnh Yên Bái</v>
      </c>
      <c r="C218" t="s">
        <v>424</v>
      </c>
      <c r="D218" t="s">
        <v>2</v>
      </c>
      <c r="E218" t="s">
        <v>425</v>
      </c>
      <c r="F218" t="str">
        <f>HYPERLINK("mailto:cavy.yenbai@gmail.com", "cavy.yenbai@gmail.com")</f>
        <v>cavy.yenbai@gmail.com</v>
      </c>
      <c r="G218" t="s">
        <v>426</v>
      </c>
    </row>
    <row r="219" spans="1:7" ht="15.75" x14ac:dyDescent="0.25">
      <c r="A219">
        <v>218</v>
      </c>
      <c r="B219" t="s">
        <v>427</v>
      </c>
      <c r="C219" t="s">
        <v>428</v>
      </c>
      <c r="D219" t="s">
        <v>2</v>
      </c>
      <c r="E219" t="s">
        <v>2</v>
      </c>
      <c r="F219" t="s">
        <v>2</v>
      </c>
      <c r="G219" t="s">
        <v>2</v>
      </c>
    </row>
    <row r="220" spans="1:7" ht="15.75" x14ac:dyDescent="0.25">
      <c r="A220">
        <v>219</v>
      </c>
      <c r="B220" t="s">
        <v>429</v>
      </c>
      <c r="C220" t="s">
        <v>2</v>
      </c>
      <c r="D220" t="s">
        <v>2</v>
      </c>
      <c r="E220" t="s">
        <v>4</v>
      </c>
      <c r="F220" t="s">
        <v>2</v>
      </c>
      <c r="G220" t="s">
        <v>2</v>
      </c>
    </row>
    <row r="221" spans="1:7" ht="15.75" x14ac:dyDescent="0.25">
      <c r="A221">
        <v>220</v>
      </c>
      <c r="B221" t="s">
        <v>430</v>
      </c>
      <c r="C221" t="s">
        <v>431</v>
      </c>
      <c r="D221" t="s">
        <v>2</v>
      </c>
      <c r="E221" t="s">
        <v>2</v>
      </c>
      <c r="F221" t="s">
        <v>2</v>
      </c>
      <c r="G221" t="s">
        <v>2</v>
      </c>
    </row>
    <row r="222" spans="1:7" ht="15.75" x14ac:dyDescent="0.25">
      <c r="A222">
        <v>221</v>
      </c>
      <c r="B222" t="s">
        <v>432</v>
      </c>
      <c r="C222" t="s">
        <v>2</v>
      </c>
      <c r="D222" t="s">
        <v>2</v>
      </c>
      <c r="E222" t="s">
        <v>4</v>
      </c>
      <c r="F222" t="s">
        <v>2</v>
      </c>
      <c r="G222" t="s">
        <v>2</v>
      </c>
    </row>
    <row r="223" spans="1:7" ht="15.75" x14ac:dyDescent="0.25">
      <c r="A223">
        <v>222</v>
      </c>
      <c r="B223" t="s">
        <v>433</v>
      </c>
      <c r="C223" t="s">
        <v>434</v>
      </c>
      <c r="D223" t="s">
        <v>2</v>
      </c>
      <c r="E223" t="s">
        <v>2</v>
      </c>
      <c r="F223" t="s">
        <v>2</v>
      </c>
      <c r="G223" t="s">
        <v>2</v>
      </c>
    </row>
    <row r="224" spans="1:7" ht="15.75" x14ac:dyDescent="0.25">
      <c r="A224">
        <v>223</v>
      </c>
      <c r="B224" t="str">
        <f>HYPERLINK("https://www.facebook.com/tramtau.ttdt/", "Công an huyện Trạm Tấu  tỉnh Yên Bái")</f>
        <v>Công an huyện Trạm Tấu  tỉnh Yên Bái</v>
      </c>
      <c r="C224" t="s">
        <v>435</v>
      </c>
      <c r="D224" t="s">
        <v>2</v>
      </c>
      <c r="E224" t="s">
        <v>4</v>
      </c>
      <c r="F224" t="s">
        <v>2</v>
      </c>
      <c r="G224" t="s">
        <v>2</v>
      </c>
    </row>
    <row r="225" spans="1:7" ht="15.75" x14ac:dyDescent="0.25">
      <c r="A225">
        <v>224</v>
      </c>
      <c r="B225" t="s">
        <v>436</v>
      </c>
      <c r="C225" t="s">
        <v>437</v>
      </c>
      <c r="D225" t="s">
        <v>2</v>
      </c>
      <c r="E225" t="s">
        <v>2</v>
      </c>
      <c r="F225" t="s">
        <v>2</v>
      </c>
      <c r="G225" t="s">
        <v>2</v>
      </c>
    </row>
    <row r="226" spans="1:7" ht="15.75" x14ac:dyDescent="0.25">
      <c r="A226">
        <v>225</v>
      </c>
      <c r="B226" t="str">
        <f>HYPERLINK("https://www.facebook.com/@PoliceVC/", "Công an huyện Văn Chấn  tỉnh Yên Bái")</f>
        <v>Công an huyện Văn Chấn  tỉnh Yên Bái</v>
      </c>
      <c r="C226" t="s">
        <v>438</v>
      </c>
      <c r="D226" t="s">
        <v>2</v>
      </c>
      <c r="E226" t="s">
        <v>439</v>
      </c>
      <c r="F226" t="s">
        <v>2</v>
      </c>
      <c r="G226" t="s">
        <v>440</v>
      </c>
    </row>
    <row r="227" spans="1:7" ht="15.75" x14ac:dyDescent="0.25">
      <c r="A227">
        <v>226</v>
      </c>
      <c r="B227" t="s">
        <v>441</v>
      </c>
      <c r="C227" t="s">
        <v>442</v>
      </c>
      <c r="D227" t="s">
        <v>2</v>
      </c>
      <c r="E227" t="s">
        <v>2</v>
      </c>
      <c r="F227" t="s">
        <v>2</v>
      </c>
      <c r="G227" t="s">
        <v>2</v>
      </c>
    </row>
    <row r="228" spans="1:7" ht="15.75" x14ac:dyDescent="0.25">
      <c r="A228">
        <v>227</v>
      </c>
      <c r="B228" t="str">
        <f>HYPERLINK("https://www.facebook.com/yenbinhtoancanh21/", "Công an huyện Yên Bình  tỉnh Yên Bái")</f>
        <v>Công an huyện Yên Bình  tỉnh Yên Bái</v>
      </c>
      <c r="C228" t="s">
        <v>443</v>
      </c>
      <c r="D228" t="s">
        <v>2</v>
      </c>
      <c r="E228" t="s">
        <v>444</v>
      </c>
      <c r="F228" t="s">
        <v>2</v>
      </c>
      <c r="G228" t="s">
        <v>2</v>
      </c>
    </row>
    <row r="229" spans="1:7" ht="15.75" x14ac:dyDescent="0.25">
      <c r="A229">
        <v>228</v>
      </c>
      <c r="B229" t="s">
        <v>445</v>
      </c>
      <c r="C229" t="s">
        <v>446</v>
      </c>
      <c r="D229" t="s">
        <v>2</v>
      </c>
      <c r="E229" t="s">
        <v>2</v>
      </c>
      <c r="F229" t="s">
        <v>2</v>
      </c>
      <c r="G229" t="s">
        <v>2</v>
      </c>
    </row>
    <row r="230" spans="1:7" ht="15.75" x14ac:dyDescent="0.25">
      <c r="A230">
        <v>229</v>
      </c>
      <c r="B230" t="str">
        <f>HYPERLINK("https://www.facebook.com/congantinhhoabinh/", "Công an thành phố Hòa Bình  tỉnh Hòa Bình")</f>
        <v>Công an thành phố Hòa Bình  tỉnh Hòa Bình</v>
      </c>
      <c r="C230" t="s">
        <v>447</v>
      </c>
      <c r="D230" t="s">
        <v>2</v>
      </c>
      <c r="E230" t="s">
        <v>4</v>
      </c>
      <c r="F230" t="str">
        <f>HYPERLINK("mailto:banbientap.congantinhhoabinh@gmail.com", "banbientap.congantinhhoabinh@gmail.com")</f>
        <v>banbientap.congantinhhoabinh@gmail.com</v>
      </c>
      <c r="G230" t="s">
        <v>448</v>
      </c>
    </row>
    <row r="231" spans="1:7" ht="15.75" x14ac:dyDescent="0.25">
      <c r="A231">
        <v>230</v>
      </c>
      <c r="B231" t="s">
        <v>449</v>
      </c>
      <c r="C231" t="s">
        <v>450</v>
      </c>
      <c r="D231" t="s">
        <v>2</v>
      </c>
      <c r="E231" t="s">
        <v>2</v>
      </c>
      <c r="F231" t="s">
        <v>2</v>
      </c>
      <c r="G231" t="s">
        <v>2</v>
      </c>
    </row>
    <row r="232" spans="1:7" ht="15.75" x14ac:dyDescent="0.25">
      <c r="A232">
        <v>231</v>
      </c>
      <c r="B232" t="str">
        <f>HYPERLINK("https://www.facebook.com/p/Tu%E1%BB%95i-tr%E1%BA%BB-C%C3%B4ng-an-huy%E1%BB%87n-%C4%90%C3%A0-B%E1%BA%AFc-100064551649842/", "Công an huyện Đà Bắc  tỉnh Hòa Bình")</f>
        <v>Công an huyện Đà Bắc  tỉnh Hòa Bình</v>
      </c>
      <c r="C232" t="s">
        <v>451</v>
      </c>
      <c r="D232" t="s">
        <v>2</v>
      </c>
      <c r="E232" t="s">
        <v>4</v>
      </c>
      <c r="F232" t="s">
        <v>2</v>
      </c>
      <c r="G232" t="s">
        <v>2</v>
      </c>
    </row>
    <row r="233" spans="1:7" ht="15.75" x14ac:dyDescent="0.25">
      <c r="A233">
        <v>232</v>
      </c>
      <c r="B233" t="s">
        <v>452</v>
      </c>
      <c r="C233" t="s">
        <v>453</v>
      </c>
      <c r="D233" t="s">
        <v>2</v>
      </c>
      <c r="E233" t="s">
        <v>2</v>
      </c>
      <c r="F233" t="s">
        <v>2</v>
      </c>
      <c r="G233" t="s">
        <v>2</v>
      </c>
    </row>
    <row r="234" spans="1:7" ht="15.75" x14ac:dyDescent="0.25">
      <c r="A234">
        <v>233</v>
      </c>
      <c r="B234" t="str">
        <f>HYPERLINK("https://www.facebook.com/p/Tu%E1%BB%95i-Tr%E1%BA%BB-C%C3%B4ng-An-Huy%E1%BB%87n-Ch%C6%B0%C6%A1ng-M%E1%BB%B9-100028578047777/", "Công an huyện Kỳ Sơn  tỉnh Hòa Bình")</f>
        <v>Công an huyện Kỳ Sơn  tỉnh Hòa Bình</v>
      </c>
      <c r="C234" t="s">
        <v>83</v>
      </c>
      <c r="D234" t="s">
        <v>2</v>
      </c>
      <c r="E234" t="s">
        <v>4</v>
      </c>
      <c r="F234" t="s">
        <v>2</v>
      </c>
      <c r="G234" t="s">
        <v>2</v>
      </c>
    </row>
    <row r="235" spans="1:7" ht="15.75" x14ac:dyDescent="0.25">
      <c r="A235">
        <v>234</v>
      </c>
      <c r="B235" t="s">
        <v>454</v>
      </c>
      <c r="C235" t="s">
        <v>455</v>
      </c>
      <c r="D235" t="s">
        <v>2</v>
      </c>
      <c r="E235" t="s">
        <v>2</v>
      </c>
      <c r="F235" t="s">
        <v>2</v>
      </c>
      <c r="G235" t="s">
        <v>2</v>
      </c>
    </row>
    <row r="236" spans="1:7" ht="15.75" x14ac:dyDescent="0.25">
      <c r="A236">
        <v>235</v>
      </c>
      <c r="B236" t="str">
        <f>HYPERLINK("https://www.facebook.com/thanhnienluongson/", "Công an huyện Lương Sơn  tỉnh Hòa Bình")</f>
        <v>Công an huyện Lương Sơn  tỉnh Hòa Bình</v>
      </c>
      <c r="C236" t="s">
        <v>456</v>
      </c>
      <c r="D236" t="s">
        <v>2</v>
      </c>
      <c r="E236" t="s">
        <v>4</v>
      </c>
      <c r="F236" t="s">
        <v>2</v>
      </c>
      <c r="G236" t="s">
        <v>2</v>
      </c>
    </row>
    <row r="237" spans="1:7" ht="15.75" x14ac:dyDescent="0.25">
      <c r="A237">
        <v>236</v>
      </c>
      <c r="B237" t="s">
        <v>457</v>
      </c>
      <c r="C237" t="s">
        <v>455</v>
      </c>
      <c r="D237" t="s">
        <v>2</v>
      </c>
      <c r="E237" t="s">
        <v>2</v>
      </c>
      <c r="F237" t="s">
        <v>2</v>
      </c>
      <c r="G237" t="s">
        <v>2</v>
      </c>
    </row>
    <row r="238" spans="1:7" ht="15.75" x14ac:dyDescent="0.25">
      <c r="A238">
        <v>237</v>
      </c>
      <c r="B238" t="str">
        <f>HYPERLINK("https://www.facebook.com/p/C%C3%B4ng-an-x%C3%A3-Kim-B%C3%B4i-100065479419555/", "Công an huyện Kim Bôi  tỉnh Hòa Bình")</f>
        <v>Công an huyện Kim Bôi  tỉnh Hòa Bình</v>
      </c>
      <c r="C238" t="s">
        <v>458</v>
      </c>
      <c r="D238" t="s">
        <v>459</v>
      </c>
      <c r="E238" t="s">
        <v>2</v>
      </c>
      <c r="F238" t="str">
        <f>HYPERLINK("mailto:conganxakimboikbhb@gmail.com", "conganxakimboikbhb@gmail.com")</f>
        <v>conganxakimboikbhb@gmail.com</v>
      </c>
      <c r="G238" t="s">
        <v>460</v>
      </c>
    </row>
    <row r="239" spans="1:7" ht="15.75" x14ac:dyDescent="0.25">
      <c r="A239">
        <v>238</v>
      </c>
      <c r="B239" t="s">
        <v>461</v>
      </c>
      <c r="C239" t="s">
        <v>462</v>
      </c>
      <c r="D239" t="s">
        <v>2</v>
      </c>
      <c r="E239" t="s">
        <v>2</v>
      </c>
      <c r="F239" t="s">
        <v>2</v>
      </c>
      <c r="G239" t="s">
        <v>2</v>
      </c>
    </row>
    <row r="240" spans="1:7" ht="15.75" x14ac:dyDescent="0.25">
      <c r="A240">
        <v>239</v>
      </c>
      <c r="B240" t="str">
        <f>HYPERLINK("https://www.facebook.com/ConganCaoPhong.net/", "Công an huyện Cao Phong  tỉnh Hòa Bình")</f>
        <v>Công an huyện Cao Phong  tỉnh Hòa Bình</v>
      </c>
      <c r="C240" t="s">
        <v>463</v>
      </c>
      <c r="D240" t="s">
        <v>2</v>
      </c>
      <c r="E240" t="s">
        <v>464</v>
      </c>
      <c r="F240" t="s">
        <v>2</v>
      </c>
      <c r="G240" t="s">
        <v>465</v>
      </c>
    </row>
    <row r="241" spans="1:7" ht="15.75" x14ac:dyDescent="0.25">
      <c r="A241">
        <v>240</v>
      </c>
      <c r="B241" t="s">
        <v>466</v>
      </c>
      <c r="C241" t="s">
        <v>467</v>
      </c>
      <c r="D241" t="s">
        <v>2</v>
      </c>
      <c r="E241" t="s">
        <v>2</v>
      </c>
      <c r="F241" t="s">
        <v>2</v>
      </c>
      <c r="G241" t="s">
        <v>2</v>
      </c>
    </row>
    <row r="242" spans="1:7" ht="15.75" x14ac:dyDescent="0.25">
      <c r="A242">
        <v>241</v>
      </c>
      <c r="B242" t="s">
        <v>468</v>
      </c>
      <c r="C242" t="s">
        <v>2</v>
      </c>
      <c r="D242" t="s">
        <v>2</v>
      </c>
      <c r="E242" t="s">
        <v>4</v>
      </c>
      <c r="F242" t="s">
        <v>2</v>
      </c>
      <c r="G242" t="s">
        <v>2</v>
      </c>
    </row>
    <row r="243" spans="1:7" ht="15.75" x14ac:dyDescent="0.25">
      <c r="A243">
        <v>242</v>
      </c>
      <c r="B243" t="s">
        <v>469</v>
      </c>
      <c r="C243" t="s">
        <v>470</v>
      </c>
      <c r="D243" t="s">
        <v>2</v>
      </c>
      <c r="E243" t="s">
        <v>2</v>
      </c>
      <c r="F243" t="s">
        <v>2</v>
      </c>
      <c r="G243" t="s">
        <v>2</v>
      </c>
    </row>
    <row r="244" spans="1:7" ht="15.75" x14ac:dyDescent="0.25">
      <c r="A244">
        <v>243</v>
      </c>
      <c r="B244" t="str">
        <f>HYPERLINK("https://www.facebook.com/cahmaichau28/?locale=vi_VN", "Công an huyện Mai Châu  tỉnh Hòa Bình")</f>
        <v>Công an huyện Mai Châu  tỉnh Hòa Bình</v>
      </c>
      <c r="C244" t="s">
        <v>471</v>
      </c>
      <c r="D244" t="s">
        <v>2</v>
      </c>
      <c r="E244" t="s">
        <v>472</v>
      </c>
      <c r="F244" t="str">
        <f>HYPERLINK("mailto:anmaichau28@gmail.com", "anmaichau28@gmail.com")</f>
        <v>anmaichau28@gmail.com</v>
      </c>
      <c r="G244" t="s">
        <v>473</v>
      </c>
    </row>
    <row r="245" spans="1:7" ht="15.75" x14ac:dyDescent="0.25">
      <c r="A245">
        <v>244</v>
      </c>
      <c r="B245" t="s">
        <v>474</v>
      </c>
      <c r="C245" t="s">
        <v>475</v>
      </c>
      <c r="D245" t="s">
        <v>2</v>
      </c>
      <c r="E245" t="s">
        <v>2</v>
      </c>
      <c r="F245" t="s">
        <v>2</v>
      </c>
      <c r="G245" t="s">
        <v>2</v>
      </c>
    </row>
    <row r="246" spans="1:7" ht="15.75" x14ac:dyDescent="0.25">
      <c r="A246">
        <v>245</v>
      </c>
      <c r="B246" t="str">
        <f>HYPERLINK("https://www.facebook.com/conganhuyenLacSon/", "Công an huyện Lạc Sơn  tỉnh Hòa Bình")</f>
        <v>Công an huyện Lạc Sơn  tỉnh Hòa Bình</v>
      </c>
      <c r="C246" t="s">
        <v>476</v>
      </c>
      <c r="D246" t="s">
        <v>2</v>
      </c>
      <c r="E246" t="s">
        <v>4</v>
      </c>
      <c r="F246" t="s">
        <v>2</v>
      </c>
      <c r="G246" t="s">
        <v>2</v>
      </c>
    </row>
    <row r="247" spans="1:7" ht="15.75" x14ac:dyDescent="0.25">
      <c r="A247">
        <v>246</v>
      </c>
      <c r="B247" t="s">
        <v>477</v>
      </c>
      <c r="C247" t="s">
        <v>478</v>
      </c>
      <c r="D247" t="s">
        <v>2</v>
      </c>
      <c r="E247" t="s">
        <v>2</v>
      </c>
      <c r="F247" t="s">
        <v>2</v>
      </c>
      <c r="G247" t="s">
        <v>2</v>
      </c>
    </row>
    <row r="248" spans="1:7" ht="15.75" x14ac:dyDescent="0.25">
      <c r="A248">
        <v>247</v>
      </c>
      <c r="B248" t="str">
        <f>HYPERLINK("https://www.facebook.com/conganyenthuy/", "Công an huyện Yên Thủy  tỉnh Hòa Bình")</f>
        <v>Công an huyện Yên Thủy  tỉnh Hòa Bình</v>
      </c>
      <c r="C248" t="s">
        <v>479</v>
      </c>
      <c r="D248" t="s">
        <v>2</v>
      </c>
      <c r="E248" t="s">
        <v>480</v>
      </c>
      <c r="F248" t="str">
        <f>HYPERLINK("mailto:Conganyenthuy@hoabinh.gov.vn", "Conganyenthuy@hoabinh.gov.vn")</f>
        <v>Conganyenthuy@hoabinh.gov.vn</v>
      </c>
      <c r="G248" t="s">
        <v>481</v>
      </c>
    </row>
    <row r="249" spans="1:7" ht="15.75" x14ac:dyDescent="0.25">
      <c r="A249">
        <v>248</v>
      </c>
      <c r="B249" t="s">
        <v>482</v>
      </c>
      <c r="C249" t="s">
        <v>483</v>
      </c>
      <c r="D249" t="s">
        <v>2</v>
      </c>
      <c r="E249" t="s">
        <v>2</v>
      </c>
      <c r="F249" t="s">
        <v>2</v>
      </c>
      <c r="G249" t="s">
        <v>2</v>
      </c>
    </row>
    <row r="250" spans="1:7" ht="15.75" x14ac:dyDescent="0.25">
      <c r="A250">
        <v>249</v>
      </c>
      <c r="B250" t="str">
        <f>HYPERLINK("https://www.facebook.com/p/Tu%E1%BB%95i-tr%E1%BA%BB-C%C3%B4ng-an-huy%E1%BB%87n-L%E1%BA%A1c-Th%E1%BB%A7y-100055980434412/", "Công an huyện Lạc Thủy  tỉnh Hòa Bình")</f>
        <v>Công an huyện Lạc Thủy  tỉnh Hòa Bình</v>
      </c>
      <c r="C250" t="s">
        <v>484</v>
      </c>
      <c r="D250" t="s">
        <v>2</v>
      </c>
      <c r="E250" t="s">
        <v>4</v>
      </c>
      <c r="F250" t="s">
        <v>2</v>
      </c>
      <c r="G250" t="s">
        <v>2</v>
      </c>
    </row>
    <row r="251" spans="1:7" ht="15.75" x14ac:dyDescent="0.25">
      <c r="A251">
        <v>250</v>
      </c>
      <c r="B251" t="s">
        <v>485</v>
      </c>
      <c r="C251" t="s">
        <v>486</v>
      </c>
      <c r="D251" t="s">
        <v>2</v>
      </c>
      <c r="E251" t="s">
        <v>2</v>
      </c>
      <c r="F251" t="s">
        <v>2</v>
      </c>
      <c r="G251" t="s">
        <v>2</v>
      </c>
    </row>
    <row r="252" spans="1:7" ht="15.75" x14ac:dyDescent="0.25">
      <c r="A252">
        <v>251</v>
      </c>
      <c r="B252" t="str">
        <f>HYPERLINK("https://www.facebook.com/Conganthanhphothainguyen/?locale=vi_VN", "Công an thành phố Thái Nguyên  tỉnh Thái Nguyên")</f>
        <v>Công an thành phố Thái Nguyên  tỉnh Thái Nguyên</v>
      </c>
      <c r="C252" t="s">
        <v>487</v>
      </c>
      <c r="D252" t="s">
        <v>2</v>
      </c>
      <c r="E252" t="s">
        <v>4</v>
      </c>
      <c r="F252" t="s">
        <v>2</v>
      </c>
      <c r="G252" t="s">
        <v>488</v>
      </c>
    </row>
    <row r="253" spans="1:7" ht="15.75" x14ac:dyDescent="0.25">
      <c r="A253">
        <v>252</v>
      </c>
      <c r="B253" t="s">
        <v>489</v>
      </c>
      <c r="C253" t="s">
        <v>490</v>
      </c>
      <c r="D253" t="s">
        <v>2</v>
      </c>
      <c r="E253" t="s">
        <v>2</v>
      </c>
      <c r="F253" t="s">
        <v>2</v>
      </c>
      <c r="G253" t="s">
        <v>2</v>
      </c>
    </row>
    <row r="254" spans="1:7" ht="15.75" x14ac:dyDescent="0.25">
      <c r="A254">
        <v>253</v>
      </c>
      <c r="B254" t="str">
        <f>HYPERLINK("https://www.facebook.com/ConganSongCong/?locale=vi_VN", "Công an thành phố Sông Công  tỉnh Thái Nguyên")</f>
        <v>Công an thành phố Sông Công  tỉnh Thái Nguyên</v>
      </c>
      <c r="C254" t="s">
        <v>491</v>
      </c>
      <c r="D254" t="s">
        <v>2</v>
      </c>
      <c r="E254" t="s">
        <v>492</v>
      </c>
      <c r="F254" t="s">
        <v>2</v>
      </c>
      <c r="G254" t="s">
        <v>2</v>
      </c>
    </row>
    <row r="255" spans="1:7" ht="15.75" x14ac:dyDescent="0.25">
      <c r="A255">
        <v>254</v>
      </c>
      <c r="B255" t="s">
        <v>493</v>
      </c>
      <c r="C255" t="s">
        <v>494</v>
      </c>
      <c r="D255" t="s">
        <v>2</v>
      </c>
      <c r="E255" t="s">
        <v>2</v>
      </c>
      <c r="F255" t="s">
        <v>2</v>
      </c>
      <c r="G255" t="s">
        <v>2</v>
      </c>
    </row>
    <row r="256" spans="1:7" ht="15.75" x14ac:dyDescent="0.25">
      <c r="A256">
        <v>255</v>
      </c>
      <c r="B256" t="str">
        <f>HYPERLINK("https://www.facebook.com/conganhuyendinhhoa/", "Công an huyện Định Hóa  tỉnh Thái Nguyên")</f>
        <v>Công an huyện Định Hóa  tỉnh Thái Nguyên</v>
      </c>
      <c r="C256" t="s">
        <v>495</v>
      </c>
      <c r="D256" t="s">
        <v>496</v>
      </c>
      <c r="E256" t="s">
        <v>2</v>
      </c>
      <c r="F256" t="str">
        <f>HYPERLINK("mailto:anninhdinhhoa@gmail.com", "anninhdinhhoa@gmail.com")</f>
        <v>anninhdinhhoa@gmail.com</v>
      </c>
      <c r="G256" t="s">
        <v>497</v>
      </c>
    </row>
    <row r="257" spans="1:7" ht="15.75" x14ac:dyDescent="0.25">
      <c r="A257">
        <v>256</v>
      </c>
      <c r="B257" t="s">
        <v>498</v>
      </c>
      <c r="C257" t="s">
        <v>499</v>
      </c>
      <c r="D257" t="s">
        <v>2</v>
      </c>
      <c r="E257" t="s">
        <v>2</v>
      </c>
      <c r="F257" t="s">
        <v>2</v>
      </c>
      <c r="G257" t="s">
        <v>2</v>
      </c>
    </row>
    <row r="258" spans="1:7" ht="15.75" x14ac:dyDescent="0.25">
      <c r="A258">
        <v>257</v>
      </c>
      <c r="B258" t="str">
        <f>HYPERLINK("https://www.facebook.com/p/C%C3%B4ng-an-Th%E1%BB%8B-tr%E1%BA%A5n-%C4%90u-Huy%E1%BB%87n-Ph%C3%BA-l%C6%B0%C6%A1ng-T%E1%BB%89nh-Th%C3%A1i-Nguy%C3%AAn-100075508793206/", "Công an huyện Phú Lương  tỉnh Thái Nguyên")</f>
        <v>Công an huyện Phú Lương  tỉnh Thái Nguyên</v>
      </c>
      <c r="C258" t="s">
        <v>500</v>
      </c>
      <c r="D258" t="s">
        <v>2</v>
      </c>
      <c r="E258" t="s">
        <v>4</v>
      </c>
      <c r="F258" t="s">
        <v>2</v>
      </c>
      <c r="G258" t="s">
        <v>2</v>
      </c>
    </row>
    <row r="259" spans="1:7" ht="15.75" x14ac:dyDescent="0.25">
      <c r="A259">
        <v>258</v>
      </c>
      <c r="B259" t="s">
        <v>501</v>
      </c>
      <c r="C259" t="s">
        <v>502</v>
      </c>
      <c r="D259" t="s">
        <v>2</v>
      </c>
      <c r="E259" t="s">
        <v>2</v>
      </c>
      <c r="F259" t="s">
        <v>2</v>
      </c>
      <c r="G259" t="s">
        <v>2</v>
      </c>
    </row>
    <row r="260" spans="1:7" ht="15.75" x14ac:dyDescent="0.25">
      <c r="A260">
        <v>259</v>
      </c>
      <c r="B260" t="str">
        <f>HYPERLINK("https://www.facebook.com/TuoitreConganCaoBang/?locale=bn_IN", "Công an huyện Đồng Hỷ  tỉnh Thái Nguyên")</f>
        <v>Công an huyện Đồng Hỷ  tỉnh Thái Nguyên</v>
      </c>
      <c r="C260" t="s">
        <v>503</v>
      </c>
      <c r="D260" t="s">
        <v>504</v>
      </c>
      <c r="E260" t="s">
        <v>2</v>
      </c>
      <c r="F260" t="str">
        <f>HYPERLINK("mailto:bchdoantncacb@gmail.com", "bchdoantncacb@gmail.com")</f>
        <v>bchdoantncacb@gmail.com</v>
      </c>
      <c r="G260" t="s">
        <v>2</v>
      </c>
    </row>
    <row r="261" spans="1:7" ht="15.75" x14ac:dyDescent="0.25">
      <c r="A261">
        <v>260</v>
      </c>
      <c r="B261" t="s">
        <v>505</v>
      </c>
      <c r="C261" t="s">
        <v>506</v>
      </c>
      <c r="D261" t="s">
        <v>2</v>
      </c>
      <c r="E261" t="s">
        <v>2</v>
      </c>
      <c r="F261" t="s">
        <v>2</v>
      </c>
      <c r="G261" t="s">
        <v>2</v>
      </c>
    </row>
    <row r="262" spans="1:7" ht="15.75" x14ac:dyDescent="0.25">
      <c r="A262">
        <v>261</v>
      </c>
      <c r="B262" t="str">
        <f>HYPERLINK("https://www.facebook.com/tuoitreconganhuyenvonhai/", "Công an huyện Võ Nhai  tỉnh Thái Nguyên")</f>
        <v>Công an huyện Võ Nhai  tỉnh Thái Nguyên</v>
      </c>
      <c r="C262" t="s">
        <v>507</v>
      </c>
      <c r="D262" t="s">
        <v>2</v>
      </c>
      <c r="E262" t="s">
        <v>4</v>
      </c>
      <c r="F262" t="s">
        <v>2</v>
      </c>
      <c r="G262" t="s">
        <v>2</v>
      </c>
    </row>
    <row r="263" spans="1:7" ht="15.75" x14ac:dyDescent="0.25">
      <c r="A263">
        <v>262</v>
      </c>
      <c r="B263" t="s">
        <v>508</v>
      </c>
      <c r="C263" t="s">
        <v>509</v>
      </c>
      <c r="D263" t="s">
        <v>2</v>
      </c>
      <c r="E263" t="s">
        <v>2</v>
      </c>
      <c r="F263" t="s">
        <v>2</v>
      </c>
      <c r="G263" t="s">
        <v>2</v>
      </c>
    </row>
    <row r="264" spans="1:7" ht="15.75" x14ac:dyDescent="0.25">
      <c r="A264">
        <v>263</v>
      </c>
      <c r="B264" t="str">
        <f>HYPERLINK("https://www.facebook.com/tuoitreconganhuyenvanquan/", "Công an huyện Đại Từ  tỉnh Thái Nguyên")</f>
        <v>Công an huyện Đại Từ  tỉnh Thái Nguyên</v>
      </c>
      <c r="C264" t="s">
        <v>510</v>
      </c>
      <c r="D264" t="s">
        <v>2</v>
      </c>
      <c r="E264" t="s">
        <v>511</v>
      </c>
      <c r="F264" t="s">
        <v>2</v>
      </c>
      <c r="G264" t="s">
        <v>512</v>
      </c>
    </row>
    <row r="265" spans="1:7" ht="15.75" x14ac:dyDescent="0.25">
      <c r="A265">
        <v>264</v>
      </c>
      <c r="B265" t="s">
        <v>513</v>
      </c>
      <c r="C265" t="s">
        <v>514</v>
      </c>
      <c r="D265" t="s">
        <v>2</v>
      </c>
      <c r="E265" t="s">
        <v>2</v>
      </c>
      <c r="F265" t="s">
        <v>2</v>
      </c>
      <c r="G265" t="s">
        <v>2</v>
      </c>
    </row>
    <row r="266" spans="1:7" ht="15.75" x14ac:dyDescent="0.25">
      <c r="A266">
        <v>265</v>
      </c>
      <c r="B266" t="str">
        <f>HYPERLINK("https://www.facebook.com/p/C%C3%B4ng-an-th%E1%BB%8B-tr%E1%BA%A5n-H%C6%B0%C6%A1ng-S%C6%A1n-huy%E1%BB%87n-Ph%C3%BA-B%C3%ACnh-t%E1%BB%89nh-Th%C3%A1i-Nguy%C3%AAn-100081791015941/", "Công an huyện Phú Bình  tỉnh Thái Nguyên")</f>
        <v>Công an huyện Phú Bình  tỉnh Thái Nguyên</v>
      </c>
      <c r="C266" t="s">
        <v>515</v>
      </c>
      <c r="D266" t="s">
        <v>2</v>
      </c>
      <c r="E266" t="s">
        <v>4</v>
      </c>
      <c r="F266" t="s">
        <v>2</v>
      </c>
      <c r="G266" t="s">
        <v>2</v>
      </c>
    </row>
    <row r="267" spans="1:7" ht="15.75" x14ac:dyDescent="0.25">
      <c r="A267">
        <v>266</v>
      </c>
      <c r="B267" t="s">
        <v>516</v>
      </c>
      <c r="C267" t="s">
        <v>517</v>
      </c>
      <c r="D267" t="s">
        <v>2</v>
      </c>
      <c r="E267" t="s">
        <v>2</v>
      </c>
      <c r="F267" t="s">
        <v>2</v>
      </c>
      <c r="G267" t="s">
        <v>2</v>
      </c>
    </row>
    <row r="268" spans="1:7" ht="15.75" x14ac:dyDescent="0.25">
      <c r="A268">
        <v>267</v>
      </c>
      <c r="B268" t="str">
        <f>HYPERLINK("https://www.facebook.com/p/C%C3%B4ng-an-th%C3%A0nh-ph%E1%BB%91-L%E1%BA%A1ng-S%C6%A1n-100063697586271/?locale=vi_VN", "Công an thành phố Lạng Sơn  tỉnh Lạng Sơn")</f>
        <v>Công an thành phố Lạng Sơn  tỉnh Lạng Sơn</v>
      </c>
      <c r="C268" t="s">
        <v>518</v>
      </c>
      <c r="D268" t="s">
        <v>2</v>
      </c>
      <c r="E268" t="s">
        <v>519</v>
      </c>
      <c r="F268" t="s">
        <v>2</v>
      </c>
      <c r="G268" t="s">
        <v>520</v>
      </c>
    </row>
    <row r="269" spans="1:7" ht="15.75" x14ac:dyDescent="0.25">
      <c r="A269">
        <v>268</v>
      </c>
      <c r="B269" t="s">
        <v>521</v>
      </c>
      <c r="C269" t="s">
        <v>522</v>
      </c>
      <c r="D269" t="s">
        <v>2</v>
      </c>
      <c r="E269" t="s">
        <v>2</v>
      </c>
      <c r="F269" t="s">
        <v>2</v>
      </c>
      <c r="G269" t="s">
        <v>2</v>
      </c>
    </row>
    <row r="270" spans="1:7" ht="15.75" x14ac:dyDescent="0.25">
      <c r="A270">
        <v>269</v>
      </c>
      <c r="B270" t="str">
        <f>HYPERLINK("https://www.facebook.com/p/%C4%90o%C3%A0n-Thanh-Ni%C3%AAn-C%C3%B4ng-An-Huy%E1%BB%87n-Tr%C3%A0ng-%C4%90%E1%BB%8Bnh-100066714612141/", "Công an huyện Tràng Định  tỉnh Lạng Sơn")</f>
        <v>Công an huyện Tràng Định  tỉnh Lạng Sơn</v>
      </c>
      <c r="C270" t="s">
        <v>523</v>
      </c>
      <c r="D270" t="s">
        <v>2</v>
      </c>
      <c r="E270" t="s">
        <v>524</v>
      </c>
      <c r="F270" t="s">
        <v>2</v>
      </c>
      <c r="G270" t="s">
        <v>2</v>
      </c>
    </row>
    <row r="271" spans="1:7" ht="15.75" x14ac:dyDescent="0.25">
      <c r="A271">
        <v>270</v>
      </c>
      <c r="B271" t="s">
        <v>525</v>
      </c>
      <c r="C271" t="s">
        <v>526</v>
      </c>
      <c r="D271" t="s">
        <v>2</v>
      </c>
      <c r="E271" t="s">
        <v>2</v>
      </c>
      <c r="F271" t="s">
        <v>2</v>
      </c>
      <c r="G271" t="s">
        <v>2</v>
      </c>
    </row>
    <row r="272" spans="1:7" ht="15.75" x14ac:dyDescent="0.25">
      <c r="A272">
        <v>271</v>
      </c>
      <c r="B272" t="str">
        <f>HYPERLINK("https://www.facebook.com/p/Tu%E1%BB%95i-tr%E1%BA%BB-C%C3%B4ng-an-huy%E1%BB%87n-B%C3%ACnh-Gia-100070618760059/", "Công an huyện Bình Gia  tỉnh Lạng Sơn")</f>
        <v>Công an huyện Bình Gia  tỉnh Lạng Sơn</v>
      </c>
      <c r="C272" t="s">
        <v>527</v>
      </c>
      <c r="D272" t="s">
        <v>2</v>
      </c>
      <c r="E272" t="s">
        <v>528</v>
      </c>
      <c r="F272" t="str">
        <f>HYPERLINK("mailto:chidoanconganbinhgia@gmail.com", "chidoanconganbinhgia@gmail.com")</f>
        <v>chidoanconganbinhgia@gmail.com</v>
      </c>
      <c r="G272" t="s">
        <v>529</v>
      </c>
    </row>
    <row r="273" spans="1:7" ht="15.75" x14ac:dyDescent="0.25">
      <c r="A273">
        <v>272</v>
      </c>
      <c r="B273" t="s">
        <v>530</v>
      </c>
      <c r="C273" t="s">
        <v>531</v>
      </c>
      <c r="D273" t="s">
        <v>2</v>
      </c>
      <c r="E273" t="s">
        <v>2</v>
      </c>
      <c r="F273" t="s">
        <v>2</v>
      </c>
      <c r="G273" t="s">
        <v>2</v>
      </c>
    </row>
    <row r="274" spans="1:7" ht="15.75" x14ac:dyDescent="0.25">
      <c r="A274">
        <v>273</v>
      </c>
      <c r="B274" t="str">
        <f>HYPERLINK("https://www.facebook.com/p/TRANG-TIN-V%C4%82N-L%C3%83NG-100065015320423/", "Công an huyện Văn Lãng  tỉnh Lạng Sơn")</f>
        <v>Công an huyện Văn Lãng  tỉnh Lạng Sơn</v>
      </c>
      <c r="C274" t="s">
        <v>532</v>
      </c>
      <c r="D274" t="s">
        <v>533</v>
      </c>
      <c r="E274" t="s">
        <v>2</v>
      </c>
      <c r="F274" t="str">
        <f>HYPERLINK("mailto:khoavtv82@gmail.com", "khoavtv82@gmail.com")</f>
        <v>khoavtv82@gmail.com</v>
      </c>
      <c r="G274" t="s">
        <v>2</v>
      </c>
    </row>
    <row r="275" spans="1:7" ht="15.75" x14ac:dyDescent="0.25">
      <c r="A275">
        <v>274</v>
      </c>
      <c r="B275" t="s">
        <v>534</v>
      </c>
      <c r="C275" t="s">
        <v>535</v>
      </c>
      <c r="D275" t="s">
        <v>2</v>
      </c>
      <c r="E275" t="s">
        <v>2</v>
      </c>
      <c r="F275" t="s">
        <v>2</v>
      </c>
      <c r="G275" t="s">
        <v>2</v>
      </c>
    </row>
    <row r="276" spans="1:7" ht="15.75" x14ac:dyDescent="0.25">
      <c r="A276">
        <v>275</v>
      </c>
      <c r="B276" t="str">
        <f>HYPERLINK("https://www.facebook.com/p/Tu%E1%BB%95i-tr%E1%BA%BB-C%C3%B4ng-an-huy%E1%BB%87n-Cao-L%E1%BB%99c-100063884749147/", "Công an huyện Cao Lộc  tỉnh Lạng Sơn")</f>
        <v>Công an huyện Cao Lộc  tỉnh Lạng Sơn</v>
      </c>
      <c r="C276" t="s">
        <v>536</v>
      </c>
      <c r="D276" t="s">
        <v>537</v>
      </c>
      <c r="E276" t="s">
        <v>2</v>
      </c>
      <c r="F276" t="s">
        <v>2</v>
      </c>
      <c r="G276" t="s">
        <v>2</v>
      </c>
    </row>
    <row r="277" spans="1:7" ht="15.75" x14ac:dyDescent="0.25">
      <c r="A277">
        <v>276</v>
      </c>
      <c r="B277" t="s">
        <v>538</v>
      </c>
      <c r="C277" t="s">
        <v>539</v>
      </c>
      <c r="D277" t="s">
        <v>2</v>
      </c>
      <c r="E277" t="s">
        <v>2</v>
      </c>
      <c r="F277" t="s">
        <v>2</v>
      </c>
      <c r="G277" t="s">
        <v>2</v>
      </c>
    </row>
    <row r="278" spans="1:7" ht="15.75" x14ac:dyDescent="0.25">
      <c r="A278">
        <v>277</v>
      </c>
      <c r="B278" t="str">
        <f>HYPERLINK("https://www.facebook.com/tuoitreconganhuyenvanquan/", "Công an huyện Văn Quan  tỉnh Lạng Sơn")</f>
        <v>Công an huyện Văn Quan  tỉnh Lạng Sơn</v>
      </c>
      <c r="C278" t="s">
        <v>510</v>
      </c>
      <c r="D278" t="s">
        <v>2</v>
      </c>
      <c r="E278" t="s">
        <v>511</v>
      </c>
      <c r="F278" t="s">
        <v>2</v>
      </c>
      <c r="G278" t="s">
        <v>512</v>
      </c>
    </row>
    <row r="279" spans="1:7" ht="15.75" x14ac:dyDescent="0.25">
      <c r="A279">
        <v>278</v>
      </c>
      <c r="B279" t="s">
        <v>540</v>
      </c>
      <c r="C279" t="s">
        <v>541</v>
      </c>
      <c r="D279" t="s">
        <v>2</v>
      </c>
      <c r="E279" t="s">
        <v>2</v>
      </c>
      <c r="F279" t="s">
        <v>2</v>
      </c>
      <c r="G279" t="s">
        <v>2</v>
      </c>
    </row>
    <row r="280" spans="1:7" ht="15.75" x14ac:dyDescent="0.25">
      <c r="A280">
        <v>279</v>
      </c>
      <c r="B280" t="str">
        <f>HYPERLINK("https://www.facebook.com/chidoan.congan/?locale=vi_VN", "Công an huyện Bắc Sơn  tỉnh Lạng Sơn")</f>
        <v>Công an huyện Bắc Sơn  tỉnh Lạng Sơn</v>
      </c>
      <c r="C280" t="s">
        <v>542</v>
      </c>
      <c r="D280" t="s">
        <v>2</v>
      </c>
      <c r="E280" t="s">
        <v>543</v>
      </c>
      <c r="F280" t="s">
        <v>2</v>
      </c>
      <c r="G280" t="s">
        <v>544</v>
      </c>
    </row>
    <row r="281" spans="1:7" ht="15.75" x14ac:dyDescent="0.25">
      <c r="A281">
        <v>280</v>
      </c>
      <c r="B281" t="s">
        <v>545</v>
      </c>
      <c r="C281" t="s">
        <v>546</v>
      </c>
      <c r="D281" t="s">
        <v>2</v>
      </c>
      <c r="E281" t="s">
        <v>2</v>
      </c>
      <c r="F281" t="s">
        <v>2</v>
      </c>
      <c r="G281" t="s">
        <v>2</v>
      </c>
    </row>
    <row r="282" spans="1:7" ht="15.75" x14ac:dyDescent="0.25">
      <c r="A282">
        <v>281</v>
      </c>
      <c r="B282" t="str">
        <f>HYPERLINK("https://www.facebook.com/CongAnHuuLung.org", "Công an huyện Hữu Lũng  tỉnh Lạng Sơn")</f>
        <v>Công an huyện Hữu Lũng  tỉnh Lạng Sơn</v>
      </c>
      <c r="C282" t="s">
        <v>547</v>
      </c>
      <c r="D282" t="s">
        <v>2</v>
      </c>
      <c r="E282" t="s">
        <v>4</v>
      </c>
      <c r="F282" t="s">
        <v>2</v>
      </c>
      <c r="G282" t="s">
        <v>2</v>
      </c>
    </row>
    <row r="283" spans="1:7" ht="15.75" x14ac:dyDescent="0.25">
      <c r="A283">
        <v>282</v>
      </c>
      <c r="B283" t="s">
        <v>548</v>
      </c>
      <c r="C283" t="s">
        <v>549</v>
      </c>
      <c r="D283" t="s">
        <v>2</v>
      </c>
      <c r="E283" t="s">
        <v>2</v>
      </c>
      <c r="F283" t="s">
        <v>2</v>
      </c>
      <c r="G283" t="s">
        <v>2</v>
      </c>
    </row>
    <row r="284" spans="1:7" ht="15.75" x14ac:dyDescent="0.25">
      <c r="A284">
        <v>283</v>
      </c>
      <c r="B284" t="str">
        <f>HYPERLINK("https://www.facebook.com/ConganChiLang/", "Công an huyện Chi Lăng  tỉnh Lạng Sơn")</f>
        <v>Công an huyện Chi Lăng  tỉnh Lạng Sơn</v>
      </c>
      <c r="C284" t="s">
        <v>550</v>
      </c>
      <c r="D284" t="s">
        <v>2</v>
      </c>
      <c r="E284" t="s">
        <v>551</v>
      </c>
      <c r="F284" t="s">
        <v>2</v>
      </c>
      <c r="G284" t="s">
        <v>529</v>
      </c>
    </row>
    <row r="285" spans="1:7" ht="15.75" x14ac:dyDescent="0.25">
      <c r="A285">
        <v>284</v>
      </c>
      <c r="B285" t="s">
        <v>552</v>
      </c>
      <c r="C285" t="s">
        <v>553</v>
      </c>
      <c r="D285" t="s">
        <v>2</v>
      </c>
      <c r="E285" t="s">
        <v>2</v>
      </c>
      <c r="F285" t="s">
        <v>2</v>
      </c>
      <c r="G285" t="s">
        <v>2</v>
      </c>
    </row>
    <row r="286" spans="1:7" ht="15.75" x14ac:dyDescent="0.25">
      <c r="A286">
        <v>285</v>
      </c>
      <c r="B286" t="str">
        <f>HYPERLINK("https://www.facebook.com/p/Tu%E1%BB%95i-tr%E1%BA%BB-C%C3%B4ng-an-huy%E1%BB%87n-L%E1%BB%99c-B%C3%ACnh-100063492099584/", "Công an huyện Lộc Bình  tỉnh Lạng Sơn")</f>
        <v>Công an huyện Lộc Bình  tỉnh Lạng Sơn</v>
      </c>
      <c r="C286" t="s">
        <v>554</v>
      </c>
      <c r="D286" t="s">
        <v>2</v>
      </c>
      <c r="E286" t="s">
        <v>4</v>
      </c>
      <c r="F286" t="s">
        <v>2</v>
      </c>
      <c r="G286" t="s">
        <v>2</v>
      </c>
    </row>
    <row r="287" spans="1:7" ht="15.75" x14ac:dyDescent="0.25">
      <c r="A287">
        <v>286</v>
      </c>
      <c r="B287" t="s">
        <v>555</v>
      </c>
      <c r="C287" t="s">
        <v>556</v>
      </c>
      <c r="D287" t="s">
        <v>2</v>
      </c>
      <c r="E287" t="s">
        <v>2</v>
      </c>
      <c r="F287" t="s">
        <v>2</v>
      </c>
      <c r="G287" t="s">
        <v>2</v>
      </c>
    </row>
    <row r="288" spans="1:7" ht="15.75" x14ac:dyDescent="0.25">
      <c r="A288">
        <v>287</v>
      </c>
      <c r="B288" t="str">
        <f>HYPERLINK("https://www.facebook.com/conganhuyendinhlap/", "Công an huyện Đình Lập  tỉnh Lạng Sơn")</f>
        <v>Công an huyện Đình Lập  tỉnh Lạng Sơn</v>
      </c>
      <c r="C288" t="s">
        <v>557</v>
      </c>
      <c r="D288" t="s">
        <v>2</v>
      </c>
      <c r="E288" t="s">
        <v>4</v>
      </c>
      <c r="F288" t="s">
        <v>2</v>
      </c>
      <c r="G288" t="s">
        <v>2</v>
      </c>
    </row>
    <row r="289" spans="1:7" ht="15.75" x14ac:dyDescent="0.25">
      <c r="A289">
        <v>288</v>
      </c>
      <c r="B289" t="s">
        <v>558</v>
      </c>
      <c r="C289" t="s">
        <v>559</v>
      </c>
      <c r="D289" t="s">
        <v>2</v>
      </c>
      <c r="E289" t="s">
        <v>2</v>
      </c>
      <c r="F289" t="s">
        <v>2</v>
      </c>
      <c r="G289" t="s">
        <v>2</v>
      </c>
    </row>
    <row r="290" spans="1:7" ht="15.75" x14ac:dyDescent="0.25">
      <c r="A290">
        <v>289</v>
      </c>
      <c r="B290" t="str">
        <f>HYPERLINK("https://www.facebook.com/csqlhcquangninh/", "Công an thành phố Hạ Long  tỉnh Quảng Ninh")</f>
        <v>Công an thành phố Hạ Long  tỉnh Quảng Ninh</v>
      </c>
      <c r="C290" t="s">
        <v>560</v>
      </c>
      <c r="D290" t="s">
        <v>2</v>
      </c>
      <c r="E290" t="s">
        <v>4</v>
      </c>
      <c r="F290" t="s">
        <v>2</v>
      </c>
      <c r="G290" t="s">
        <v>2</v>
      </c>
    </row>
    <row r="291" spans="1:7" ht="15.75" x14ac:dyDescent="0.25">
      <c r="A291">
        <v>290</v>
      </c>
      <c r="B291" t="s">
        <v>561</v>
      </c>
      <c r="C291" t="s">
        <v>562</v>
      </c>
      <c r="D291" t="s">
        <v>2</v>
      </c>
      <c r="E291" t="s">
        <v>2</v>
      </c>
      <c r="F291" t="s">
        <v>2</v>
      </c>
      <c r="G291" t="s">
        <v>2</v>
      </c>
    </row>
    <row r="292" spans="1:7" ht="15.75" x14ac:dyDescent="0.25">
      <c r="A292">
        <v>291</v>
      </c>
      <c r="B292" t="s">
        <v>563</v>
      </c>
      <c r="C292" t="s">
        <v>2</v>
      </c>
      <c r="D292" t="s">
        <v>2</v>
      </c>
      <c r="E292" t="s">
        <v>4</v>
      </c>
      <c r="F292" t="s">
        <v>2</v>
      </c>
      <c r="G292" t="s">
        <v>2</v>
      </c>
    </row>
    <row r="293" spans="1:7" ht="15.75" x14ac:dyDescent="0.25">
      <c r="A293">
        <v>292</v>
      </c>
      <c r="B293" t="s">
        <v>564</v>
      </c>
      <c r="C293" t="s">
        <v>565</v>
      </c>
      <c r="D293" t="s">
        <v>2</v>
      </c>
      <c r="E293" t="s">
        <v>2</v>
      </c>
      <c r="F293" t="s">
        <v>2</v>
      </c>
      <c r="G293" t="s">
        <v>2</v>
      </c>
    </row>
    <row r="294" spans="1:7" ht="15.75" x14ac:dyDescent="0.25">
      <c r="A294">
        <v>293</v>
      </c>
      <c r="B294" t="s">
        <v>566</v>
      </c>
      <c r="C294" t="s">
        <v>2</v>
      </c>
      <c r="D294" t="s">
        <v>2</v>
      </c>
      <c r="E294" t="s">
        <v>4</v>
      </c>
      <c r="F294" t="s">
        <v>2</v>
      </c>
      <c r="G294" t="s">
        <v>2</v>
      </c>
    </row>
    <row r="295" spans="1:7" ht="15.75" x14ac:dyDescent="0.25">
      <c r="A295">
        <v>294</v>
      </c>
      <c r="B295" t="s">
        <v>567</v>
      </c>
      <c r="C295" t="s">
        <v>568</v>
      </c>
      <c r="D295" t="s">
        <v>2</v>
      </c>
      <c r="E295" t="s">
        <v>2</v>
      </c>
      <c r="F295" t="s">
        <v>2</v>
      </c>
      <c r="G295" t="s">
        <v>2</v>
      </c>
    </row>
    <row r="296" spans="1:7" ht="15.75" x14ac:dyDescent="0.25">
      <c r="A296">
        <v>295</v>
      </c>
      <c r="B296" t="str">
        <f>HYPERLINK("https://www.facebook.com/p/Trung-t%C3%A2m-h%C3%A0nh-ch%C3%ADnh-c%C3%B4ng-th%C3%A0nh-ph%E1%BB%91-U%C3%B4ng-B%C3%AD-100068125090282/", "Công an thành phố Uông Bí  tỉnh Quảng Ninh")</f>
        <v>Công an thành phố Uông Bí  tỉnh Quảng Ninh</v>
      </c>
      <c r="C296" t="s">
        <v>569</v>
      </c>
      <c r="D296" t="s">
        <v>2</v>
      </c>
      <c r="E296" t="s">
        <v>570</v>
      </c>
      <c r="F296" t="str">
        <f>HYPERLINK("mailto:tthcc.uongbi@gmail.com", "tthcc.uongbi@gmail.com")</f>
        <v>tthcc.uongbi@gmail.com</v>
      </c>
      <c r="G296" t="s">
        <v>571</v>
      </c>
    </row>
    <row r="297" spans="1:7" ht="15.75" x14ac:dyDescent="0.25">
      <c r="A297">
        <v>296</v>
      </c>
      <c r="B297" t="s">
        <v>572</v>
      </c>
      <c r="C297" t="s">
        <v>573</v>
      </c>
      <c r="D297" t="s">
        <v>2</v>
      </c>
      <c r="E297" t="s">
        <v>2</v>
      </c>
      <c r="F297" t="s">
        <v>2</v>
      </c>
      <c r="G297" t="s">
        <v>2</v>
      </c>
    </row>
    <row r="298" spans="1:7" ht="15.75" x14ac:dyDescent="0.25">
      <c r="A298">
        <v>297</v>
      </c>
      <c r="B298" t="s">
        <v>574</v>
      </c>
      <c r="C298" t="s">
        <v>2</v>
      </c>
      <c r="D298" t="s">
        <v>2</v>
      </c>
      <c r="E298" t="s">
        <v>4</v>
      </c>
      <c r="F298" t="s">
        <v>2</v>
      </c>
      <c r="G298" t="s">
        <v>2</v>
      </c>
    </row>
    <row r="299" spans="1:7" ht="15.75" x14ac:dyDescent="0.25">
      <c r="A299">
        <v>298</v>
      </c>
      <c r="B299" t="s">
        <v>575</v>
      </c>
      <c r="C299" t="s">
        <v>576</v>
      </c>
      <c r="D299" t="s">
        <v>2</v>
      </c>
      <c r="E299" t="s">
        <v>2</v>
      </c>
      <c r="F299" t="s">
        <v>2</v>
      </c>
      <c r="G299" t="s">
        <v>2</v>
      </c>
    </row>
    <row r="300" spans="1:7" ht="15.75" x14ac:dyDescent="0.25">
      <c r="A300">
        <v>299</v>
      </c>
      <c r="B300" t="s">
        <v>577</v>
      </c>
      <c r="C300" t="s">
        <v>2</v>
      </c>
      <c r="D300" t="s">
        <v>2</v>
      </c>
      <c r="E300" t="s">
        <v>4</v>
      </c>
      <c r="F300" t="s">
        <v>2</v>
      </c>
      <c r="G300" t="s">
        <v>2</v>
      </c>
    </row>
    <row r="301" spans="1:7" ht="15.75" x14ac:dyDescent="0.25">
      <c r="A301">
        <v>300</v>
      </c>
      <c r="B301" t="s">
        <v>578</v>
      </c>
      <c r="C301" t="s">
        <v>579</v>
      </c>
      <c r="D301" t="s">
        <v>2</v>
      </c>
      <c r="E301" t="s">
        <v>2</v>
      </c>
      <c r="F301" t="s">
        <v>2</v>
      </c>
      <c r="G301" t="s">
        <v>2</v>
      </c>
    </row>
    <row r="302" spans="1:7" ht="15.75" x14ac:dyDescent="0.25">
      <c r="A302">
        <v>301</v>
      </c>
      <c r="B302" t="s">
        <v>580</v>
      </c>
      <c r="C302" t="s">
        <v>2</v>
      </c>
      <c r="D302" t="s">
        <v>2</v>
      </c>
      <c r="E302" t="s">
        <v>4</v>
      </c>
      <c r="F302" t="s">
        <v>2</v>
      </c>
      <c r="G302" t="s">
        <v>2</v>
      </c>
    </row>
    <row r="303" spans="1:7" ht="15.75" x14ac:dyDescent="0.25">
      <c r="A303">
        <v>302</v>
      </c>
      <c r="B303" t="s">
        <v>581</v>
      </c>
      <c r="C303" t="s">
        <v>582</v>
      </c>
      <c r="D303" t="s">
        <v>2</v>
      </c>
      <c r="E303" t="s">
        <v>2</v>
      </c>
      <c r="F303" t="s">
        <v>2</v>
      </c>
      <c r="G303" t="s">
        <v>2</v>
      </c>
    </row>
    <row r="304" spans="1:7" ht="15.75" x14ac:dyDescent="0.25">
      <c r="A304">
        <v>303</v>
      </c>
      <c r="B304" t="str">
        <f>HYPERLINK("https://www.facebook.com/1765395260298927", "Công an huyện Hải Hà  tỉnh Quảng Ninh")</f>
        <v>Công an huyện Hải Hà  tỉnh Quảng Ninh</v>
      </c>
      <c r="C304" t="s">
        <v>583</v>
      </c>
      <c r="D304" t="s">
        <v>2</v>
      </c>
      <c r="E304" t="s">
        <v>4</v>
      </c>
      <c r="F304" t="s">
        <v>2</v>
      </c>
      <c r="G304" t="s">
        <v>2</v>
      </c>
    </row>
    <row r="305" spans="1:7" ht="15.75" x14ac:dyDescent="0.25">
      <c r="A305">
        <v>304</v>
      </c>
      <c r="B305" t="s">
        <v>584</v>
      </c>
      <c r="C305" t="s">
        <v>585</v>
      </c>
      <c r="D305" t="s">
        <v>2</v>
      </c>
      <c r="E305" t="s">
        <v>2</v>
      </c>
      <c r="F305" t="s">
        <v>2</v>
      </c>
      <c r="G305" t="s">
        <v>2</v>
      </c>
    </row>
    <row r="306" spans="1:7" ht="15.75" x14ac:dyDescent="0.25">
      <c r="A306">
        <v>305</v>
      </c>
      <c r="B306" t="s">
        <v>586</v>
      </c>
      <c r="C306" t="s">
        <v>2</v>
      </c>
      <c r="D306" t="s">
        <v>2</v>
      </c>
      <c r="E306" t="s">
        <v>4</v>
      </c>
      <c r="F306" t="s">
        <v>2</v>
      </c>
      <c r="G306" t="s">
        <v>2</v>
      </c>
    </row>
    <row r="307" spans="1:7" ht="15.75" x14ac:dyDescent="0.25">
      <c r="A307">
        <v>306</v>
      </c>
      <c r="B307" t="s">
        <v>587</v>
      </c>
      <c r="C307" t="s">
        <v>588</v>
      </c>
      <c r="D307" t="s">
        <v>2</v>
      </c>
      <c r="E307" t="s">
        <v>2</v>
      </c>
      <c r="F307" t="s">
        <v>2</v>
      </c>
      <c r="G307" t="s">
        <v>2</v>
      </c>
    </row>
    <row r="308" spans="1:7" ht="15.75" x14ac:dyDescent="0.25">
      <c r="A308">
        <v>307</v>
      </c>
      <c r="B308" t="str">
        <f>HYPERLINK("https://www.facebook.com/p/Tu%E1%BB%95i-tr%E1%BA%BB-C%C3%B4ng-an-huy%E1%BB%87n-Ninh-Ph%C6%B0%E1%BB%9Bc-100068114569027/", "Công an huyện Vân Đồn  tỉnh Quảng Ninh")</f>
        <v>Công an huyện Vân Đồn  tỉnh Quảng Ninh</v>
      </c>
      <c r="C308" t="s">
        <v>589</v>
      </c>
      <c r="D308" t="s">
        <v>2</v>
      </c>
      <c r="E308" t="s">
        <v>590</v>
      </c>
      <c r="F308" t="s">
        <v>2</v>
      </c>
      <c r="G308" t="s">
        <v>591</v>
      </c>
    </row>
    <row r="309" spans="1:7" ht="15.75" x14ac:dyDescent="0.25">
      <c r="A309">
        <v>308</v>
      </c>
      <c r="B309" t="s">
        <v>592</v>
      </c>
      <c r="C309" t="s">
        <v>593</v>
      </c>
      <c r="D309" t="s">
        <v>2</v>
      </c>
      <c r="E309" t="s">
        <v>2</v>
      </c>
      <c r="F309" t="s">
        <v>2</v>
      </c>
      <c r="G309" t="s">
        <v>2</v>
      </c>
    </row>
    <row r="310" spans="1:7" ht="15.75" x14ac:dyDescent="0.25">
      <c r="A310">
        <v>309</v>
      </c>
      <c r="B310" t="s">
        <v>594</v>
      </c>
      <c r="C310" t="s">
        <v>2</v>
      </c>
      <c r="D310" t="s">
        <v>2</v>
      </c>
      <c r="E310" t="s">
        <v>4</v>
      </c>
      <c r="F310" t="s">
        <v>2</v>
      </c>
      <c r="G310" t="s">
        <v>2</v>
      </c>
    </row>
    <row r="311" spans="1:7" ht="15.75" x14ac:dyDescent="0.25">
      <c r="A311">
        <v>310</v>
      </c>
      <c r="B311" t="s">
        <v>595</v>
      </c>
      <c r="C311" t="s">
        <v>596</v>
      </c>
      <c r="D311" t="s">
        <v>2</v>
      </c>
      <c r="E311" t="s">
        <v>2</v>
      </c>
      <c r="F311" t="s">
        <v>2</v>
      </c>
      <c r="G311" t="s">
        <v>2</v>
      </c>
    </row>
    <row r="312" spans="1:7" ht="15.75" x14ac:dyDescent="0.25">
      <c r="A312">
        <v>311</v>
      </c>
      <c r="B312" t="s">
        <v>597</v>
      </c>
      <c r="C312" t="s">
        <v>2</v>
      </c>
      <c r="D312" t="s">
        <v>2</v>
      </c>
      <c r="E312" t="s">
        <v>4</v>
      </c>
      <c r="F312" t="s">
        <v>2</v>
      </c>
      <c r="G312" t="s">
        <v>2</v>
      </c>
    </row>
    <row r="313" spans="1:7" ht="15.75" x14ac:dyDescent="0.25">
      <c r="A313">
        <v>312</v>
      </c>
      <c r="B313" t="s">
        <v>598</v>
      </c>
      <c r="C313" t="s">
        <v>599</v>
      </c>
      <c r="D313" t="s">
        <v>2</v>
      </c>
      <c r="E313" t="s">
        <v>2</v>
      </c>
      <c r="F313" t="s">
        <v>2</v>
      </c>
      <c r="G313" t="s">
        <v>2</v>
      </c>
    </row>
    <row r="314" spans="1:7" ht="15.75" x14ac:dyDescent="0.25">
      <c r="A314">
        <v>313</v>
      </c>
      <c r="B314" t="str">
        <f>HYPERLINK("https://www.facebook.com/CATPBG/?locale=vi_VN", "Công an thành phố Bắc Giang  tỉnh Bắc Giang")</f>
        <v>Công an thành phố Bắc Giang  tỉnh Bắc Giang</v>
      </c>
      <c r="C314" t="s">
        <v>600</v>
      </c>
      <c r="D314" t="s">
        <v>2</v>
      </c>
      <c r="E314" t="s">
        <v>601</v>
      </c>
      <c r="F314" t="s">
        <v>2</v>
      </c>
      <c r="G314" t="s">
        <v>602</v>
      </c>
    </row>
    <row r="315" spans="1:7" ht="15.75" x14ac:dyDescent="0.25">
      <c r="A315">
        <v>314</v>
      </c>
      <c r="B315" t="s">
        <v>603</v>
      </c>
      <c r="C315" t="s">
        <v>604</v>
      </c>
      <c r="D315" t="s">
        <v>2</v>
      </c>
      <c r="E315" t="s">
        <v>2</v>
      </c>
      <c r="F315" t="s">
        <v>2</v>
      </c>
      <c r="G315" t="s">
        <v>2</v>
      </c>
    </row>
    <row r="316" spans="1:7" ht="15.75" x14ac:dyDescent="0.25">
      <c r="A316">
        <v>315</v>
      </c>
      <c r="B316" t="str">
        <f>HYPERLINK("https://www.facebook.com/conganhuyenyenthe/", "Công an huyện Yên Thế  tỉnh Bắc Giang")</f>
        <v>Công an huyện Yên Thế  tỉnh Bắc Giang</v>
      </c>
      <c r="C316" t="s">
        <v>605</v>
      </c>
      <c r="D316" t="s">
        <v>2</v>
      </c>
      <c r="E316" t="s">
        <v>4</v>
      </c>
      <c r="F316" t="str">
        <f>HYPERLINK("mailto:cahyenthe@gmail.com", "cahyenthe@gmail.com")</f>
        <v>cahyenthe@gmail.com</v>
      </c>
      <c r="G316" t="s">
        <v>606</v>
      </c>
    </row>
    <row r="317" spans="1:7" ht="15.75" x14ac:dyDescent="0.25">
      <c r="A317">
        <v>316</v>
      </c>
      <c r="B317" t="s">
        <v>607</v>
      </c>
      <c r="C317" t="s">
        <v>608</v>
      </c>
      <c r="D317" t="s">
        <v>2</v>
      </c>
      <c r="E317" t="s">
        <v>2</v>
      </c>
      <c r="F317" t="s">
        <v>2</v>
      </c>
      <c r="G317" t="s">
        <v>2</v>
      </c>
    </row>
    <row r="318" spans="1:7" ht="15.75" x14ac:dyDescent="0.25">
      <c r="A318">
        <v>317</v>
      </c>
      <c r="B318" t="str">
        <f>HYPERLINK("https://www.facebook.com/p/C%C3%B4ng-an-huy%E1%BB%87n-T%C3%A2n-Y%C3%AAn-B%E1%BA%AFc-Giang-100080975141230/", "Công an huyện Tân Yên  tỉnh Bắc Giang")</f>
        <v>Công an huyện Tân Yên  tỉnh Bắc Giang</v>
      </c>
      <c r="C318" t="s">
        <v>609</v>
      </c>
      <c r="D318" t="s">
        <v>2</v>
      </c>
      <c r="E318" t="s">
        <v>610</v>
      </c>
      <c r="F318" t="s">
        <v>2</v>
      </c>
      <c r="G318" t="s">
        <v>611</v>
      </c>
    </row>
    <row r="319" spans="1:7" ht="15.75" x14ac:dyDescent="0.25">
      <c r="A319">
        <v>318</v>
      </c>
      <c r="B319" t="s">
        <v>612</v>
      </c>
      <c r="C319" t="s">
        <v>613</v>
      </c>
      <c r="D319" t="s">
        <v>2</v>
      </c>
      <c r="E319" t="s">
        <v>2</v>
      </c>
      <c r="F319" t="s">
        <v>2</v>
      </c>
      <c r="G319" t="s">
        <v>2</v>
      </c>
    </row>
    <row r="320" spans="1:7" ht="15.75" x14ac:dyDescent="0.25">
      <c r="A320">
        <v>319</v>
      </c>
      <c r="B320" t="str">
        <f>HYPERLINK("https://www.facebook.com/CALangGiang/?locale=vi_VN", "Công an huyện Lạng Giang  tỉnh Bắc Giang")</f>
        <v>Công an huyện Lạng Giang  tỉnh Bắc Giang</v>
      </c>
      <c r="C320" t="s">
        <v>614</v>
      </c>
      <c r="D320" t="s">
        <v>2</v>
      </c>
      <c r="E320" t="s">
        <v>615</v>
      </c>
      <c r="F320" t="str">
        <f>HYPERLINK("mailto:congan_langgiang@bacgiang.gov.vn", "congan_langgiang@bacgiang.gov.vn")</f>
        <v>congan_langgiang@bacgiang.gov.vn</v>
      </c>
      <c r="G320" t="s">
        <v>616</v>
      </c>
    </row>
    <row r="321" spans="1:7" ht="15.75" x14ac:dyDescent="0.25">
      <c r="A321">
        <v>320</v>
      </c>
      <c r="B321" t="s">
        <v>617</v>
      </c>
      <c r="C321" t="s">
        <v>618</v>
      </c>
      <c r="D321" t="s">
        <v>2</v>
      </c>
      <c r="E321" t="s">
        <v>2</v>
      </c>
      <c r="F321" t="s">
        <v>2</v>
      </c>
      <c r="G321" t="s">
        <v>2</v>
      </c>
    </row>
    <row r="322" spans="1:7" ht="15.75" x14ac:dyDescent="0.25">
      <c r="A322">
        <v>321</v>
      </c>
      <c r="B322" t="str">
        <f>HYPERLINK("https://www.facebook.com/conganhuyenlucnam/?locale=vi_VN", "Công an huyện Lục Nam  tỉnh Bắc Giang")</f>
        <v>Công an huyện Lục Nam  tỉnh Bắc Giang</v>
      </c>
      <c r="C322" t="s">
        <v>619</v>
      </c>
      <c r="D322" t="s">
        <v>2</v>
      </c>
      <c r="E322" t="s">
        <v>620</v>
      </c>
      <c r="F322" t="s">
        <v>2</v>
      </c>
      <c r="G322" t="s">
        <v>621</v>
      </c>
    </row>
    <row r="323" spans="1:7" ht="15.75" x14ac:dyDescent="0.25">
      <c r="A323">
        <v>322</v>
      </c>
      <c r="B323" t="s">
        <v>622</v>
      </c>
      <c r="C323" t="s">
        <v>623</v>
      </c>
      <c r="D323" t="s">
        <v>2</v>
      </c>
      <c r="E323" t="s">
        <v>2</v>
      </c>
      <c r="F323" t="s">
        <v>2</v>
      </c>
      <c r="G323" t="s">
        <v>2</v>
      </c>
    </row>
    <row r="324" spans="1:7" ht="15.75" x14ac:dyDescent="0.25">
      <c r="A324">
        <v>323</v>
      </c>
      <c r="B324" t="str">
        <f>HYPERLINK("https://www.facebook.com/conganhuyenlucngan/?locale=fo_FO", "Công an huyện Lục Ngạn  tỉnh Bắc Giang")</f>
        <v>Công an huyện Lục Ngạn  tỉnh Bắc Giang</v>
      </c>
      <c r="C324" t="s">
        <v>624</v>
      </c>
      <c r="D324" t="s">
        <v>2</v>
      </c>
      <c r="E324" t="s">
        <v>4</v>
      </c>
      <c r="F324" t="s">
        <v>2</v>
      </c>
      <c r="G324" t="s">
        <v>2</v>
      </c>
    </row>
    <row r="325" spans="1:7" ht="15.75" x14ac:dyDescent="0.25">
      <c r="A325">
        <v>324</v>
      </c>
      <c r="B325" t="s">
        <v>625</v>
      </c>
      <c r="C325" t="s">
        <v>626</v>
      </c>
      <c r="D325" t="s">
        <v>2</v>
      </c>
      <c r="E325" t="s">
        <v>2</v>
      </c>
      <c r="F325" t="s">
        <v>2</v>
      </c>
      <c r="G325" t="s">
        <v>2</v>
      </c>
    </row>
    <row r="326" spans="1:7" ht="15.75" x14ac:dyDescent="0.25">
      <c r="A326">
        <v>325</v>
      </c>
      <c r="B326" t="str">
        <f>HYPERLINK("https://www.facebook.com/Conganhuyensondong/", "Công an huyện Sơn Động  tỉnh Bắc Giang")</f>
        <v>Công an huyện Sơn Động  tỉnh Bắc Giang</v>
      </c>
      <c r="C326" t="s">
        <v>627</v>
      </c>
      <c r="D326" t="s">
        <v>2</v>
      </c>
      <c r="E326" t="s">
        <v>628</v>
      </c>
      <c r="F326" t="str">
        <f>HYPERLINK("mailto:Conganhuyensondong.bg@gmail.com", "Conganhuyensondong.bg@gmail.com")</f>
        <v>Conganhuyensondong.bg@gmail.com</v>
      </c>
      <c r="G326" t="s">
        <v>629</v>
      </c>
    </row>
    <row r="327" spans="1:7" ht="15.75" x14ac:dyDescent="0.25">
      <c r="A327">
        <v>326</v>
      </c>
      <c r="B327" t="s">
        <v>630</v>
      </c>
      <c r="C327" t="s">
        <v>631</v>
      </c>
      <c r="D327" t="s">
        <v>2</v>
      </c>
      <c r="E327" t="s">
        <v>2</v>
      </c>
      <c r="F327" t="s">
        <v>2</v>
      </c>
      <c r="G327" t="s">
        <v>2</v>
      </c>
    </row>
    <row r="328" spans="1:7" ht="15.75" x14ac:dyDescent="0.25">
      <c r="A328">
        <v>327</v>
      </c>
      <c r="B328" t="str">
        <f>HYPERLINK("https://www.facebook.com/ConganhuyenYenDung/?locale=vi_VN", "Công an huyện Yên Dũng  tỉnh Bắc Giang")</f>
        <v>Công an huyện Yên Dũng  tỉnh Bắc Giang</v>
      </c>
      <c r="C328" t="s">
        <v>632</v>
      </c>
      <c r="D328" t="s">
        <v>2</v>
      </c>
      <c r="E328" t="s">
        <v>4</v>
      </c>
      <c r="F328" t="s">
        <v>2</v>
      </c>
      <c r="G328" t="s">
        <v>2</v>
      </c>
    </row>
    <row r="329" spans="1:7" ht="15.75" x14ac:dyDescent="0.25">
      <c r="A329">
        <v>328</v>
      </c>
      <c r="B329" t="s">
        <v>633</v>
      </c>
      <c r="C329" t="s">
        <v>634</v>
      </c>
      <c r="D329" t="s">
        <v>2</v>
      </c>
      <c r="E329" t="s">
        <v>2</v>
      </c>
      <c r="F329" t="s">
        <v>2</v>
      </c>
      <c r="G329" t="s">
        <v>2</v>
      </c>
    </row>
    <row r="330" spans="1:7" ht="15.75" x14ac:dyDescent="0.25">
      <c r="A330">
        <v>329</v>
      </c>
      <c r="B330" t="str">
        <f>HYPERLINK("https://www.facebook.com/ConganVietYen/", "Công an huyện Việt Yên  tỉnh Bắc Giang")</f>
        <v>Công an huyện Việt Yên  tỉnh Bắc Giang</v>
      </c>
      <c r="C330" t="s">
        <v>635</v>
      </c>
      <c r="D330" t="s">
        <v>2</v>
      </c>
      <c r="E330" t="s">
        <v>636</v>
      </c>
      <c r="F330" t="s">
        <v>2</v>
      </c>
      <c r="G330" t="s">
        <v>637</v>
      </c>
    </row>
    <row r="331" spans="1:7" ht="15.75" x14ac:dyDescent="0.25">
      <c r="A331">
        <v>330</v>
      </c>
      <c r="B331" t="s">
        <v>638</v>
      </c>
      <c r="C331" t="s">
        <v>639</v>
      </c>
      <c r="D331" t="s">
        <v>2</v>
      </c>
      <c r="E331" t="s">
        <v>2</v>
      </c>
      <c r="F331" t="s">
        <v>2</v>
      </c>
      <c r="G331" t="s">
        <v>2</v>
      </c>
    </row>
    <row r="332" spans="1:7" ht="15.75" x14ac:dyDescent="0.25">
      <c r="A332">
        <v>331</v>
      </c>
      <c r="B332" t="str">
        <f>HYPERLINK("https://www.facebook.com/cahhiephoa/", "Công an huyện Hiệp Hòa  tỉnh Bắc Giang")</f>
        <v>Công an huyện Hiệp Hòa  tỉnh Bắc Giang</v>
      </c>
      <c r="C332" t="s">
        <v>640</v>
      </c>
      <c r="D332" t="s">
        <v>2</v>
      </c>
      <c r="E332" t="s">
        <v>641</v>
      </c>
      <c r="F332" t="str">
        <f>HYPERLINK("mailto:conganhiephoa.bacgiang@gmail.com", "conganhiephoa.bacgiang@gmail.com")</f>
        <v>conganhiephoa.bacgiang@gmail.com</v>
      </c>
      <c r="G332" t="s">
        <v>642</v>
      </c>
    </row>
    <row r="333" spans="1:7" ht="15.75" x14ac:dyDescent="0.25">
      <c r="A333">
        <v>332</v>
      </c>
      <c r="B333" t="s">
        <v>643</v>
      </c>
      <c r="C333" t="s">
        <v>644</v>
      </c>
      <c r="D333" t="s">
        <v>2</v>
      </c>
      <c r="E333" t="s">
        <v>2</v>
      </c>
      <c r="F333" t="s">
        <v>2</v>
      </c>
      <c r="G333" t="s">
        <v>2</v>
      </c>
    </row>
    <row r="334" spans="1:7" ht="15.75" x14ac:dyDescent="0.25">
      <c r="A334">
        <v>333</v>
      </c>
      <c r="B334" t="str">
        <f>HYPERLINK("https://www.facebook.com/p/C%C3%B4ng-an-th%C3%A0nh-ph%E1%BB%91-Vi%E1%BB%87t-Tr%C3%AC-100083326121614/", "Công an thành phố Việt Trì  tỉnh Phú Thọ")</f>
        <v>Công an thành phố Việt Trì  tỉnh Phú Thọ</v>
      </c>
      <c r="C334" t="s">
        <v>645</v>
      </c>
      <c r="D334" t="s">
        <v>2</v>
      </c>
      <c r="E334" t="s">
        <v>4</v>
      </c>
      <c r="F334" t="s">
        <v>2</v>
      </c>
      <c r="G334" t="s">
        <v>2</v>
      </c>
    </row>
    <row r="335" spans="1:7" ht="15.75" x14ac:dyDescent="0.25">
      <c r="A335">
        <v>334</v>
      </c>
      <c r="B335" t="s">
        <v>646</v>
      </c>
      <c r="C335" t="s">
        <v>647</v>
      </c>
      <c r="D335" t="s">
        <v>2</v>
      </c>
      <c r="E335" t="s">
        <v>2</v>
      </c>
      <c r="F335" t="s">
        <v>2</v>
      </c>
      <c r="G335" t="s">
        <v>2</v>
      </c>
    </row>
    <row r="336" spans="1:7" ht="15.75" x14ac:dyDescent="0.25">
      <c r="A336">
        <v>335</v>
      </c>
      <c r="B336" t="str">
        <f>HYPERLINK("https://www.facebook.com/congandoanhung/", "Công an huyện Đoan Hùng  tỉnh Phú Thọ")</f>
        <v>Công an huyện Đoan Hùng  tỉnh Phú Thọ</v>
      </c>
      <c r="C336" t="s">
        <v>648</v>
      </c>
      <c r="D336" t="s">
        <v>2</v>
      </c>
      <c r="E336" t="s">
        <v>649</v>
      </c>
      <c r="F336" t="s">
        <v>2</v>
      </c>
      <c r="G336" t="s">
        <v>2</v>
      </c>
    </row>
    <row r="337" spans="1:7" ht="15.75" x14ac:dyDescent="0.25">
      <c r="A337">
        <v>336</v>
      </c>
      <c r="B337" t="s">
        <v>650</v>
      </c>
      <c r="C337" t="s">
        <v>651</v>
      </c>
      <c r="D337" t="s">
        <v>2</v>
      </c>
      <c r="E337" t="s">
        <v>2</v>
      </c>
      <c r="F337" t="s">
        <v>2</v>
      </c>
      <c r="G337" t="s">
        <v>2</v>
      </c>
    </row>
    <row r="338" spans="1:7" ht="15.75" x14ac:dyDescent="0.25">
      <c r="A338">
        <v>337</v>
      </c>
      <c r="B338" t="str">
        <f>HYPERLINK("https://www.facebook.com/p/C%C3%B4ng-an-huy%E1%BB%87n-H%E1%BA%A1-H%C3%B2a-100066401801479/", "Công an huyện Hạ Hoà  tỉnh Phú Thọ")</f>
        <v>Công an huyện Hạ Hoà  tỉnh Phú Thọ</v>
      </c>
      <c r="C338" t="s">
        <v>652</v>
      </c>
      <c r="D338" t="s">
        <v>2</v>
      </c>
      <c r="E338" t="s">
        <v>4</v>
      </c>
      <c r="F338" t="s">
        <v>2</v>
      </c>
      <c r="G338" t="s">
        <v>2</v>
      </c>
    </row>
    <row r="339" spans="1:7" ht="15.75" x14ac:dyDescent="0.25">
      <c r="A339">
        <v>338</v>
      </c>
      <c r="B339" t="s">
        <v>653</v>
      </c>
      <c r="C339" t="s">
        <v>654</v>
      </c>
      <c r="D339" t="s">
        <v>2</v>
      </c>
      <c r="E339" t="s">
        <v>2</v>
      </c>
      <c r="F339" t="s">
        <v>2</v>
      </c>
      <c r="G339" t="s">
        <v>2</v>
      </c>
    </row>
    <row r="340" spans="1:7" ht="15.75" x14ac:dyDescent="0.25">
      <c r="A340">
        <v>339</v>
      </c>
      <c r="B340" t="str">
        <f>HYPERLINK("https://www.facebook.com/CSHSThanhBa/?locale=vi_VN", "Công an huyện Thanh Ba  tỉnh Phú Thọ")</f>
        <v>Công an huyện Thanh Ba  tỉnh Phú Thọ</v>
      </c>
      <c r="C340" t="s">
        <v>655</v>
      </c>
      <c r="D340" t="s">
        <v>2</v>
      </c>
      <c r="E340" t="s">
        <v>656</v>
      </c>
      <c r="F340" t="str">
        <f>HYPERLINK("mailto:nguyenxuanduy13041997@gmail.com", "nguyenxuanduy13041997@gmail.com")</f>
        <v>nguyenxuanduy13041997@gmail.com</v>
      </c>
      <c r="G340" t="s">
        <v>2</v>
      </c>
    </row>
    <row r="341" spans="1:7" ht="15.75" x14ac:dyDescent="0.25">
      <c r="A341">
        <v>340</v>
      </c>
      <c r="B341" t="s">
        <v>657</v>
      </c>
      <c r="C341" t="s">
        <v>658</v>
      </c>
      <c r="D341" t="s">
        <v>2</v>
      </c>
      <c r="E341" t="s">
        <v>2</v>
      </c>
      <c r="F341" t="s">
        <v>2</v>
      </c>
      <c r="G341" t="s">
        <v>2</v>
      </c>
    </row>
    <row r="342" spans="1:7" ht="15.75" x14ac:dyDescent="0.25">
      <c r="A342">
        <v>341</v>
      </c>
      <c r="B342" t="str">
        <f>HYPERLINK("https://www.facebook.com/cahphuninh.pt/", "Công an huyện Phù Ninh  tỉnh Phú Thọ")</f>
        <v>Công an huyện Phù Ninh  tỉnh Phú Thọ</v>
      </c>
      <c r="C342" t="s">
        <v>659</v>
      </c>
      <c r="D342" t="s">
        <v>2</v>
      </c>
      <c r="E342" t="s">
        <v>660</v>
      </c>
      <c r="F342" t="str">
        <f>HYPERLINK("mailto:cahphuninh@gmail.com", "cahphuninh@gmail.com")</f>
        <v>cahphuninh@gmail.com</v>
      </c>
      <c r="G342" t="s">
        <v>2</v>
      </c>
    </row>
    <row r="343" spans="1:7" ht="15.75" x14ac:dyDescent="0.25">
      <c r="A343">
        <v>342</v>
      </c>
      <c r="B343" t="s">
        <v>661</v>
      </c>
      <c r="C343" t="s">
        <v>662</v>
      </c>
      <c r="D343" t="s">
        <v>2</v>
      </c>
      <c r="E343" t="s">
        <v>2</v>
      </c>
      <c r="F343" t="s">
        <v>2</v>
      </c>
      <c r="G343" t="s">
        <v>2</v>
      </c>
    </row>
    <row r="344" spans="1:7" ht="15.75" x14ac:dyDescent="0.25">
      <c r="A344">
        <v>343</v>
      </c>
      <c r="B344" t="str">
        <f>HYPERLINK("https://www.facebook.com/p/C%C3%B4ng-an-huy%E1%BB%87n-Y%C3%AAn-L%E1%BA%ADp-100076404181551/", "Công an huyện Yên Lập  tỉnh Phú Thọ")</f>
        <v>Công an huyện Yên Lập  tỉnh Phú Thọ</v>
      </c>
      <c r="C344" t="s">
        <v>663</v>
      </c>
      <c r="D344" t="s">
        <v>2</v>
      </c>
      <c r="E344" t="s">
        <v>4</v>
      </c>
      <c r="F344" t="s">
        <v>2</v>
      </c>
      <c r="G344" t="s">
        <v>2</v>
      </c>
    </row>
    <row r="345" spans="1:7" ht="15.75" x14ac:dyDescent="0.25">
      <c r="A345">
        <v>344</v>
      </c>
      <c r="B345" t="s">
        <v>664</v>
      </c>
      <c r="C345" t="s">
        <v>665</v>
      </c>
      <c r="D345" t="s">
        <v>2</v>
      </c>
      <c r="E345" t="s">
        <v>2</v>
      </c>
      <c r="F345" t="s">
        <v>2</v>
      </c>
      <c r="G345" t="s">
        <v>2</v>
      </c>
    </row>
    <row r="346" spans="1:7" ht="15.75" x14ac:dyDescent="0.25">
      <c r="A346">
        <v>345</v>
      </c>
      <c r="B346" t="str">
        <f>HYPERLINK("https://www.facebook.com/conganhuyencamkhe16920/", "Công an huyện Cẩm Khê  tỉnh Phú Thọ")</f>
        <v>Công an huyện Cẩm Khê  tỉnh Phú Thọ</v>
      </c>
      <c r="C346" t="s">
        <v>666</v>
      </c>
      <c r="D346" t="s">
        <v>2</v>
      </c>
      <c r="E346" t="s">
        <v>667</v>
      </c>
      <c r="F346" t="s">
        <v>2</v>
      </c>
      <c r="G346" t="s">
        <v>668</v>
      </c>
    </row>
    <row r="347" spans="1:7" ht="15.75" x14ac:dyDescent="0.25">
      <c r="A347">
        <v>346</v>
      </c>
      <c r="B347" t="s">
        <v>669</v>
      </c>
      <c r="C347" t="s">
        <v>670</v>
      </c>
      <c r="D347" t="s">
        <v>2</v>
      </c>
      <c r="E347" t="s">
        <v>2</v>
      </c>
      <c r="F347" t="s">
        <v>2</v>
      </c>
      <c r="G347" t="s">
        <v>2</v>
      </c>
    </row>
    <row r="348" spans="1:7" ht="15.75" x14ac:dyDescent="0.25">
      <c r="A348">
        <v>347</v>
      </c>
      <c r="B348" t="str">
        <f>HYPERLINK("https://www.facebook.com/ConganhuyenTamNong/", "Công an huyện Tam Nông  tỉnh Phú Thọ")</f>
        <v>Công an huyện Tam Nông  tỉnh Phú Thọ</v>
      </c>
      <c r="C348" t="s">
        <v>671</v>
      </c>
      <c r="D348" t="s">
        <v>2</v>
      </c>
      <c r="E348" t="s">
        <v>672</v>
      </c>
      <c r="F348" t="s">
        <v>2</v>
      </c>
      <c r="G348" t="s">
        <v>673</v>
      </c>
    </row>
    <row r="349" spans="1:7" ht="15.75" x14ac:dyDescent="0.25">
      <c r="A349">
        <v>348</v>
      </c>
      <c r="B349" t="s">
        <v>674</v>
      </c>
      <c r="C349" t="s">
        <v>675</v>
      </c>
      <c r="D349" t="s">
        <v>2</v>
      </c>
      <c r="E349" t="s">
        <v>2</v>
      </c>
      <c r="F349" t="s">
        <v>2</v>
      </c>
      <c r="G349" t="s">
        <v>2</v>
      </c>
    </row>
    <row r="350" spans="1:7" ht="15.75" x14ac:dyDescent="0.25">
      <c r="A350">
        <v>349</v>
      </c>
      <c r="B350" t="str">
        <f>HYPERLINK("https://www.facebook.com/p/C%C3%B4ng-an-th%E1%BB%8B-tr%E1%BA%A5n-L%C3%A2m-Thao-100081296978934/", "Công an huyện Lâm Thao  tỉnh Phú Thọ")</f>
        <v>Công an huyện Lâm Thao  tỉnh Phú Thọ</v>
      </c>
      <c r="C350" t="s">
        <v>676</v>
      </c>
      <c r="D350" t="s">
        <v>677</v>
      </c>
      <c r="E350" t="s">
        <v>2</v>
      </c>
      <c r="F350" t="s">
        <v>2</v>
      </c>
      <c r="G350" t="s">
        <v>678</v>
      </c>
    </row>
    <row r="351" spans="1:7" ht="15.75" x14ac:dyDescent="0.25">
      <c r="A351">
        <v>350</v>
      </c>
      <c r="B351" t="s">
        <v>679</v>
      </c>
      <c r="C351" t="s">
        <v>680</v>
      </c>
      <c r="D351" t="s">
        <v>2</v>
      </c>
      <c r="E351" t="s">
        <v>2</v>
      </c>
      <c r="F351" t="s">
        <v>2</v>
      </c>
      <c r="G351" t="s">
        <v>2</v>
      </c>
    </row>
    <row r="352" spans="1:7" ht="15.75" x14ac:dyDescent="0.25">
      <c r="A352">
        <v>351</v>
      </c>
      <c r="B352" t="str">
        <f>HYPERLINK("https://www.facebook.com/p/C%C3%B4ng-an-huy%E1%BB%87n-Thanh-S%C6%A1n-100079872025889/", "Công an huyện Thanh Sơn  tỉnh Phú Thọ")</f>
        <v>Công an huyện Thanh Sơn  tỉnh Phú Thọ</v>
      </c>
      <c r="C352" t="s">
        <v>681</v>
      </c>
      <c r="D352" t="s">
        <v>2</v>
      </c>
      <c r="E352" t="s">
        <v>682</v>
      </c>
      <c r="F352" t="s">
        <v>2</v>
      </c>
      <c r="G352" t="s">
        <v>683</v>
      </c>
    </row>
    <row r="353" spans="1:7" ht="15.75" x14ac:dyDescent="0.25">
      <c r="A353">
        <v>352</v>
      </c>
      <c r="B353" t="s">
        <v>684</v>
      </c>
      <c r="C353" t="s">
        <v>685</v>
      </c>
      <c r="D353" t="s">
        <v>2</v>
      </c>
      <c r="E353" t="s">
        <v>2</v>
      </c>
      <c r="F353" t="s">
        <v>2</v>
      </c>
      <c r="G353" t="s">
        <v>2</v>
      </c>
    </row>
    <row r="354" spans="1:7" ht="15.75" x14ac:dyDescent="0.25">
      <c r="A354">
        <v>353</v>
      </c>
      <c r="B354" t="str">
        <f>HYPERLINK("https://www.facebook.com/p/C%C3%B4ng-an-huy%E1%BB%87n-Thanh-Thu%E1%BB%B7-100063605989453/", "Công an huyện Thanh Thuỷ  tỉnh Phú Thọ")</f>
        <v>Công an huyện Thanh Thuỷ  tỉnh Phú Thọ</v>
      </c>
      <c r="C354" t="s">
        <v>686</v>
      </c>
      <c r="D354" t="s">
        <v>2</v>
      </c>
      <c r="E354" t="s">
        <v>687</v>
      </c>
      <c r="F354" t="s">
        <v>2</v>
      </c>
      <c r="G354" t="s">
        <v>2</v>
      </c>
    </row>
    <row r="355" spans="1:7" ht="15.75" x14ac:dyDescent="0.25">
      <c r="A355">
        <v>354</v>
      </c>
      <c r="B355" t="s">
        <v>688</v>
      </c>
      <c r="C355" t="s">
        <v>689</v>
      </c>
      <c r="D355" t="s">
        <v>2</v>
      </c>
      <c r="E355" t="s">
        <v>2</v>
      </c>
      <c r="F355" t="s">
        <v>2</v>
      </c>
      <c r="G355" t="s">
        <v>2</v>
      </c>
    </row>
    <row r="356" spans="1:7" ht="15.75" x14ac:dyDescent="0.25">
      <c r="A356">
        <v>355</v>
      </c>
      <c r="B356" t="str">
        <f>HYPERLINK("https://www.facebook.com/p/C%C3%B4ng-an-huy%E1%BB%87n-Thanh-S%C6%A1n-100079872025889/", "Công an huyện Tân Sơn  tỉnh Phú Thọ")</f>
        <v>Công an huyện Tân Sơn  tỉnh Phú Thọ</v>
      </c>
      <c r="C356" t="s">
        <v>681</v>
      </c>
      <c r="D356" t="s">
        <v>2</v>
      </c>
      <c r="E356" t="s">
        <v>682</v>
      </c>
      <c r="F356" t="s">
        <v>2</v>
      </c>
      <c r="G356" t="s">
        <v>683</v>
      </c>
    </row>
    <row r="357" spans="1:7" ht="15.75" x14ac:dyDescent="0.25">
      <c r="A357">
        <v>356</v>
      </c>
      <c r="B357" t="s">
        <v>690</v>
      </c>
      <c r="C357" t="s">
        <v>691</v>
      </c>
      <c r="D357" t="s">
        <v>2</v>
      </c>
      <c r="E357" t="s">
        <v>2</v>
      </c>
      <c r="F357" t="s">
        <v>2</v>
      </c>
      <c r="G357" t="s">
        <v>2</v>
      </c>
    </row>
    <row r="358" spans="1:7" ht="15.75" x14ac:dyDescent="0.25">
      <c r="A358">
        <v>357</v>
      </c>
      <c r="B358" t="str">
        <f>HYPERLINK("https://www.facebook.com/p/Tu%E1%BB%95i-tr%E1%BA%BB-C%C3%B4ng-an-Th%C3%A0nh-ph%E1%BB%91-V%C4%A9nh-Y%C3%AAn-100066497717181/?locale=vi_VN", "Công an thành phố Vĩnh Yên  tỉnh Vĩnh Phúc")</f>
        <v>Công an thành phố Vĩnh Yên  tỉnh Vĩnh Phúc</v>
      </c>
      <c r="C358" t="s">
        <v>692</v>
      </c>
      <c r="D358" t="s">
        <v>2</v>
      </c>
      <c r="E358" t="s">
        <v>693</v>
      </c>
      <c r="F358" t="s">
        <v>2</v>
      </c>
      <c r="G358" t="s">
        <v>694</v>
      </c>
    </row>
    <row r="359" spans="1:7" ht="15.75" x14ac:dyDescent="0.25">
      <c r="A359">
        <v>358</v>
      </c>
      <c r="B359" t="s">
        <v>695</v>
      </c>
      <c r="C359" t="s">
        <v>696</v>
      </c>
      <c r="D359" t="s">
        <v>2</v>
      </c>
      <c r="E359" t="s">
        <v>2</v>
      </c>
      <c r="F359" t="s">
        <v>2</v>
      </c>
      <c r="G359" t="s">
        <v>2</v>
      </c>
    </row>
    <row r="360" spans="1:7" ht="15.75" x14ac:dyDescent="0.25">
      <c r="A360">
        <v>359</v>
      </c>
      <c r="B360" t="str">
        <f>HYPERLINK("https://www.facebook.com/Conganhuyenlapthach/?locale=vi_VN", "Công an huyện Lập Thạch  tỉnh Vĩnh Phúc")</f>
        <v>Công an huyện Lập Thạch  tỉnh Vĩnh Phúc</v>
      </c>
      <c r="C360" t="s">
        <v>697</v>
      </c>
      <c r="D360" t="s">
        <v>2</v>
      </c>
      <c r="E360" t="s">
        <v>4</v>
      </c>
      <c r="F360" t="s">
        <v>2</v>
      </c>
      <c r="G360" t="s">
        <v>2</v>
      </c>
    </row>
    <row r="361" spans="1:7" ht="15.75" x14ac:dyDescent="0.25">
      <c r="A361">
        <v>360</v>
      </c>
      <c r="B361" t="s">
        <v>698</v>
      </c>
      <c r="C361" t="s">
        <v>699</v>
      </c>
      <c r="D361" t="s">
        <v>2</v>
      </c>
      <c r="E361" t="s">
        <v>2</v>
      </c>
      <c r="F361" t="s">
        <v>2</v>
      </c>
      <c r="G361" t="s">
        <v>2</v>
      </c>
    </row>
    <row r="362" spans="1:7" ht="15.75" x14ac:dyDescent="0.25">
      <c r="A362">
        <v>361</v>
      </c>
      <c r="B362" t="str">
        <f>HYPERLINK("https://www.facebook.com/832894947302980", "Công an huyện Tam Dương  tỉnh Vĩnh Phúc")</f>
        <v>Công an huyện Tam Dương  tỉnh Vĩnh Phúc</v>
      </c>
      <c r="C362" t="s">
        <v>700</v>
      </c>
      <c r="D362" t="s">
        <v>2</v>
      </c>
      <c r="E362" t="s">
        <v>4</v>
      </c>
      <c r="F362" t="s">
        <v>2</v>
      </c>
      <c r="G362" t="s">
        <v>2</v>
      </c>
    </row>
    <row r="363" spans="1:7" ht="15.75" x14ac:dyDescent="0.25">
      <c r="A363">
        <v>362</v>
      </c>
      <c r="B363" t="s">
        <v>701</v>
      </c>
      <c r="C363" t="s">
        <v>702</v>
      </c>
      <c r="D363" t="s">
        <v>2</v>
      </c>
      <c r="E363" t="s">
        <v>2</v>
      </c>
      <c r="F363" t="s">
        <v>2</v>
      </c>
      <c r="G363" t="s">
        <v>2</v>
      </c>
    </row>
    <row r="364" spans="1:7" ht="15.75" x14ac:dyDescent="0.25">
      <c r="A364">
        <v>363</v>
      </c>
      <c r="B364" t="str">
        <f>HYPERLINK("https://www.facebook.com/antthuyentamdao/", "Công an huyện Tam Đảo  tỉnh Vĩnh Phúc")</f>
        <v>Công an huyện Tam Đảo  tỉnh Vĩnh Phúc</v>
      </c>
      <c r="C364" t="s">
        <v>703</v>
      </c>
      <c r="D364" t="s">
        <v>2</v>
      </c>
      <c r="E364" t="s">
        <v>704</v>
      </c>
      <c r="F364" t="str">
        <f>HYPERLINK("mailto:dinhdiemt37@gmail.com", "dinhdiemt37@gmail.com")</f>
        <v>dinhdiemt37@gmail.com</v>
      </c>
      <c r="G364" t="s">
        <v>2</v>
      </c>
    </row>
    <row r="365" spans="1:7" ht="15.75" x14ac:dyDescent="0.25">
      <c r="A365">
        <v>364</v>
      </c>
      <c r="B365" t="s">
        <v>705</v>
      </c>
      <c r="C365" t="s">
        <v>706</v>
      </c>
      <c r="D365" t="s">
        <v>2</v>
      </c>
      <c r="E365" t="s">
        <v>2</v>
      </c>
      <c r="F365" t="s">
        <v>2</v>
      </c>
      <c r="G365" t="s">
        <v>2</v>
      </c>
    </row>
    <row r="366" spans="1:7" ht="15.75" x14ac:dyDescent="0.25">
      <c r="A366">
        <v>365</v>
      </c>
      <c r="B366" t="str">
        <f>HYPERLINK("https://www.facebook.com/congantthuongcanh/", "Công an huyện Bình Xuyên  tỉnh Vĩnh Phúc")</f>
        <v>Công an huyện Bình Xuyên  tỉnh Vĩnh Phúc</v>
      </c>
      <c r="C366" t="s">
        <v>707</v>
      </c>
      <c r="D366" t="s">
        <v>2</v>
      </c>
      <c r="E366" t="s">
        <v>4</v>
      </c>
      <c r="F366" t="s">
        <v>2</v>
      </c>
      <c r="G366" t="s">
        <v>708</v>
      </c>
    </row>
    <row r="367" spans="1:7" ht="15.75" x14ac:dyDescent="0.25">
      <c r="A367">
        <v>366</v>
      </c>
      <c r="B367" t="s">
        <v>709</v>
      </c>
      <c r="C367" t="s">
        <v>710</v>
      </c>
      <c r="D367" t="s">
        <v>2</v>
      </c>
      <c r="E367" t="s">
        <v>2</v>
      </c>
      <c r="F367" t="s">
        <v>2</v>
      </c>
      <c r="G367" t="s">
        <v>2</v>
      </c>
    </row>
    <row r="368" spans="1:7" ht="15.75" x14ac:dyDescent="0.25">
      <c r="A368">
        <v>367</v>
      </c>
      <c r="B368" t="str">
        <f>HYPERLINK("https://www.facebook.com/p/An-ninh-tr%E1%BA%ADt-t%E1%BB%B1-huy%E1%BB%87n-Y%C3%AAn-L%E1%BA%A1c-100071671720863/", "Công an huyện Yên Lạc  tỉnh Vĩnh Phúc")</f>
        <v>Công an huyện Yên Lạc  tỉnh Vĩnh Phúc</v>
      </c>
      <c r="C368" t="s">
        <v>711</v>
      </c>
      <c r="D368" t="s">
        <v>2</v>
      </c>
      <c r="E368" t="s">
        <v>712</v>
      </c>
      <c r="F368" t="str">
        <f>HYPERLINK("mailto:anninhyenlac@gmail.com", "anninhyenlac@gmail.com")</f>
        <v>anninhyenlac@gmail.com</v>
      </c>
      <c r="G368" t="s">
        <v>2</v>
      </c>
    </row>
    <row r="369" spans="1:7" ht="15.75" x14ac:dyDescent="0.25">
      <c r="A369">
        <v>368</v>
      </c>
      <c r="B369" t="s">
        <v>713</v>
      </c>
      <c r="C369" t="s">
        <v>714</v>
      </c>
      <c r="D369" t="s">
        <v>2</v>
      </c>
      <c r="E369" t="s">
        <v>2</v>
      </c>
      <c r="F369" t="s">
        <v>2</v>
      </c>
      <c r="G369" t="s">
        <v>2</v>
      </c>
    </row>
    <row r="370" spans="1:7" ht="15.75" x14ac:dyDescent="0.25">
      <c r="A370">
        <v>369</v>
      </c>
      <c r="B370" t="str">
        <f>HYPERLINK("https://www.facebook.com/ANTThuyenVinhTuong/", "Công an huyện Vĩnh Tường  tỉnh Vĩnh Phúc")</f>
        <v>Công an huyện Vĩnh Tường  tỉnh Vĩnh Phúc</v>
      </c>
      <c r="C370" t="s">
        <v>715</v>
      </c>
      <c r="D370" t="s">
        <v>2</v>
      </c>
      <c r="E370" t="s">
        <v>716</v>
      </c>
      <c r="F370" t="s">
        <v>2</v>
      </c>
      <c r="G370" t="s">
        <v>717</v>
      </c>
    </row>
    <row r="371" spans="1:7" ht="15.75" x14ac:dyDescent="0.25">
      <c r="A371">
        <v>370</v>
      </c>
      <c r="B371" t="s">
        <v>718</v>
      </c>
      <c r="C371" t="s">
        <v>719</v>
      </c>
      <c r="D371" t="s">
        <v>2</v>
      </c>
      <c r="E371" t="s">
        <v>2</v>
      </c>
      <c r="F371" t="s">
        <v>2</v>
      </c>
      <c r="G371" t="s">
        <v>2</v>
      </c>
    </row>
    <row r="372" spans="1:7" ht="15.75" x14ac:dyDescent="0.25">
      <c r="A372">
        <v>371</v>
      </c>
      <c r="B372" t="str">
        <f>HYPERLINK("https://www.facebook.com/antthuyensonglo/?locale=vi_VN", "Công an huyện Sông Lô  tỉnh Vĩnh Phúc")</f>
        <v>Công an huyện Sông Lô  tỉnh Vĩnh Phúc</v>
      </c>
      <c r="C372" t="s">
        <v>720</v>
      </c>
      <c r="D372" t="s">
        <v>2</v>
      </c>
      <c r="E372" t="s">
        <v>721</v>
      </c>
      <c r="F372" t="s">
        <v>2</v>
      </c>
      <c r="G372" t="s">
        <v>2</v>
      </c>
    </row>
    <row r="373" spans="1:7" ht="15.75" x14ac:dyDescent="0.25">
      <c r="A373">
        <v>372</v>
      </c>
      <c r="B373" t="s">
        <v>722</v>
      </c>
      <c r="C373" t="s">
        <v>723</v>
      </c>
      <c r="D373" t="s">
        <v>2</v>
      </c>
      <c r="E373" t="s">
        <v>2</v>
      </c>
      <c r="F373" t="s">
        <v>2</v>
      </c>
      <c r="G373" t="s">
        <v>2</v>
      </c>
    </row>
    <row r="374" spans="1:7" ht="15.75" x14ac:dyDescent="0.25">
      <c r="A374">
        <v>373</v>
      </c>
      <c r="B374" t="str">
        <f>HYPERLINK("https://www.facebook.com/p/C%C3%B4ng-An-T%E1%BB%89nh-B%E1%BA%AFc-Ninh-100067184832103/", "Công an thành phố Bắc Ninh  tỉnh Bắc Ninh")</f>
        <v>Công an thành phố Bắc Ninh  tỉnh Bắc Ninh</v>
      </c>
      <c r="C374" t="s">
        <v>724</v>
      </c>
      <c r="D374" t="s">
        <v>2</v>
      </c>
      <c r="E374" t="s">
        <v>725</v>
      </c>
      <c r="F374" t="str">
        <f>HYPERLINK("mailto:bbt.ca@bacninh.gov.vn", "bbt.ca@bacninh.gov.vn")</f>
        <v>bbt.ca@bacninh.gov.vn</v>
      </c>
      <c r="G374" t="s">
        <v>2</v>
      </c>
    </row>
    <row r="375" spans="1:7" ht="15.75" x14ac:dyDescent="0.25">
      <c r="A375">
        <v>374</v>
      </c>
      <c r="B375" t="s">
        <v>726</v>
      </c>
      <c r="C375" t="s">
        <v>727</v>
      </c>
      <c r="D375" t="s">
        <v>2</v>
      </c>
      <c r="E375" t="s">
        <v>2</v>
      </c>
      <c r="F375" t="s">
        <v>2</v>
      </c>
      <c r="G375" t="s">
        <v>2</v>
      </c>
    </row>
    <row r="376" spans="1:7" ht="15.75" x14ac:dyDescent="0.25">
      <c r="A376">
        <v>375</v>
      </c>
      <c r="B376" t="str">
        <f>HYPERLINK("https://www.facebook.com/cahyenphong/", "Công an huyện Yên Phong  tỉnh Bắc Ninh")</f>
        <v>Công an huyện Yên Phong  tỉnh Bắc Ninh</v>
      </c>
      <c r="C376" t="s">
        <v>728</v>
      </c>
      <c r="D376" t="s">
        <v>2</v>
      </c>
      <c r="E376" t="s">
        <v>729</v>
      </c>
      <c r="F376" t="s">
        <v>2</v>
      </c>
      <c r="G376" t="s">
        <v>730</v>
      </c>
    </row>
    <row r="377" spans="1:7" ht="15.75" x14ac:dyDescent="0.25">
      <c r="A377">
        <v>376</v>
      </c>
      <c r="B377" t="s">
        <v>731</v>
      </c>
      <c r="C377" t="s">
        <v>732</v>
      </c>
      <c r="D377" t="s">
        <v>2</v>
      </c>
      <c r="E377" t="s">
        <v>2</v>
      </c>
      <c r="F377" t="s">
        <v>2</v>
      </c>
      <c r="G377" t="s">
        <v>2</v>
      </c>
    </row>
    <row r="378" spans="1:7" ht="15.75" x14ac:dyDescent="0.25">
      <c r="A378">
        <v>377</v>
      </c>
      <c r="B378" t="s">
        <v>733</v>
      </c>
      <c r="C378" t="s">
        <v>2</v>
      </c>
      <c r="D378" t="s">
        <v>2</v>
      </c>
      <c r="E378" t="s">
        <v>4</v>
      </c>
      <c r="F378" t="s">
        <v>2</v>
      </c>
      <c r="G378" t="s">
        <v>2</v>
      </c>
    </row>
    <row r="379" spans="1:7" ht="15.75" x14ac:dyDescent="0.25">
      <c r="A379">
        <v>378</v>
      </c>
      <c r="B379" t="s">
        <v>734</v>
      </c>
      <c r="C379" t="s">
        <v>735</v>
      </c>
      <c r="D379" t="s">
        <v>2</v>
      </c>
      <c r="E379" t="s">
        <v>2</v>
      </c>
      <c r="F379" t="s">
        <v>2</v>
      </c>
      <c r="G379" t="s">
        <v>2</v>
      </c>
    </row>
    <row r="380" spans="1:7" ht="15.75" x14ac:dyDescent="0.25">
      <c r="A380">
        <v>379</v>
      </c>
      <c r="B380" t="s">
        <v>736</v>
      </c>
      <c r="C380" t="s">
        <v>2</v>
      </c>
      <c r="D380" t="s">
        <v>2</v>
      </c>
      <c r="E380" t="s">
        <v>4</v>
      </c>
      <c r="F380" t="s">
        <v>2</v>
      </c>
      <c r="G380" t="s">
        <v>2</v>
      </c>
    </row>
    <row r="381" spans="1:7" ht="15.75" x14ac:dyDescent="0.25">
      <c r="A381">
        <v>380</v>
      </c>
      <c r="B381" t="s">
        <v>737</v>
      </c>
      <c r="C381" t="s">
        <v>738</v>
      </c>
      <c r="D381" t="s">
        <v>2</v>
      </c>
      <c r="E381" t="s">
        <v>2</v>
      </c>
      <c r="F381" t="s">
        <v>2</v>
      </c>
      <c r="G381" t="s">
        <v>2</v>
      </c>
    </row>
    <row r="382" spans="1:7" ht="15.75" x14ac:dyDescent="0.25">
      <c r="A382">
        <v>381</v>
      </c>
      <c r="B382" t="str">
        <f>HYPERLINK("https://www.facebook.com/p/Tu%E1%BB%95i-tr%E1%BA%BB-C%C3%B4ng-an-huy%E1%BB%87n-Ninh-Ph%C6%B0%E1%BB%9Bc-100068114569027/", "Công an huyện Thuận Thành  tỉnh Bắc Ninh")</f>
        <v>Công an huyện Thuận Thành  tỉnh Bắc Ninh</v>
      </c>
      <c r="C382" t="s">
        <v>589</v>
      </c>
      <c r="D382" t="s">
        <v>2</v>
      </c>
      <c r="E382" t="s">
        <v>590</v>
      </c>
      <c r="F382" t="s">
        <v>2</v>
      </c>
      <c r="G382" t="s">
        <v>591</v>
      </c>
    </row>
    <row r="383" spans="1:7" ht="15.75" x14ac:dyDescent="0.25">
      <c r="A383">
        <v>382</v>
      </c>
      <c r="B383" t="s">
        <v>739</v>
      </c>
      <c r="C383" t="s">
        <v>740</v>
      </c>
      <c r="D383" t="s">
        <v>2</v>
      </c>
      <c r="E383" t="s">
        <v>2</v>
      </c>
      <c r="F383" t="s">
        <v>2</v>
      </c>
      <c r="G383" t="s">
        <v>2</v>
      </c>
    </row>
    <row r="384" spans="1:7" ht="15.75" x14ac:dyDescent="0.25">
      <c r="A384">
        <v>383</v>
      </c>
      <c r="B384" t="str">
        <f>HYPERLINK("https://www.facebook.com/p/C%C3%B4ng-an-huy%E1%BB%87n-Gia-B%C3%ACnh-100075950866118/", "Công an huyện Gia Bình  tỉnh Bắc Ninh")</f>
        <v>Công an huyện Gia Bình  tỉnh Bắc Ninh</v>
      </c>
      <c r="C384" t="s">
        <v>741</v>
      </c>
      <c r="D384" t="s">
        <v>2</v>
      </c>
      <c r="E384" t="s">
        <v>742</v>
      </c>
      <c r="F384" t="s">
        <v>2</v>
      </c>
      <c r="G384" t="s">
        <v>743</v>
      </c>
    </row>
    <row r="385" spans="1:7" ht="15.75" x14ac:dyDescent="0.25">
      <c r="A385">
        <v>384</v>
      </c>
      <c r="B385" t="s">
        <v>744</v>
      </c>
      <c r="C385" t="s">
        <v>745</v>
      </c>
      <c r="D385" t="s">
        <v>2</v>
      </c>
      <c r="E385" t="s">
        <v>2</v>
      </c>
      <c r="F385" t="s">
        <v>2</v>
      </c>
      <c r="G385" t="s">
        <v>2</v>
      </c>
    </row>
    <row r="386" spans="1:7" ht="15.75" x14ac:dyDescent="0.25">
      <c r="A386">
        <v>385</v>
      </c>
      <c r="B386" t="str">
        <f>HYPERLINK("https://www.facebook.com/conganluongtai/", "Công an huyện Lương Tài  tỉnh Bắc Ninh")</f>
        <v>Công an huyện Lương Tài  tỉnh Bắc Ninh</v>
      </c>
      <c r="C386" t="s">
        <v>746</v>
      </c>
      <c r="D386" t="s">
        <v>2</v>
      </c>
      <c r="E386" t="s">
        <v>747</v>
      </c>
      <c r="F386" t="s">
        <v>2</v>
      </c>
      <c r="G386" t="s">
        <v>748</v>
      </c>
    </row>
    <row r="387" spans="1:7" ht="15.75" x14ac:dyDescent="0.25">
      <c r="A387">
        <v>386</v>
      </c>
      <c r="B387" t="s">
        <v>749</v>
      </c>
      <c r="C387" t="s">
        <v>750</v>
      </c>
      <c r="D387" t="s">
        <v>2</v>
      </c>
      <c r="E387" t="s">
        <v>2</v>
      </c>
      <c r="F387" t="s">
        <v>2</v>
      </c>
      <c r="G387" t="s">
        <v>2</v>
      </c>
    </row>
    <row r="388" spans="1:7" ht="15.75" x14ac:dyDescent="0.25">
      <c r="A388">
        <v>387</v>
      </c>
      <c r="B388" t="str">
        <f>HYPERLINK("https://www.facebook.com/conganthanhphohaiduong/", "Công an thành phố Hải Dương  tỉnh Hải Dương")</f>
        <v>Công an thành phố Hải Dương  tỉnh Hải Dương</v>
      </c>
      <c r="C388" t="s">
        <v>751</v>
      </c>
      <c r="D388" t="s">
        <v>2</v>
      </c>
      <c r="E388" t="s">
        <v>752</v>
      </c>
      <c r="F388" t="s">
        <v>2</v>
      </c>
      <c r="G388" t="s">
        <v>753</v>
      </c>
    </row>
    <row r="389" spans="1:7" ht="15.75" x14ac:dyDescent="0.25">
      <c r="A389">
        <v>388</v>
      </c>
      <c r="B389" t="s">
        <v>754</v>
      </c>
      <c r="C389" t="s">
        <v>755</v>
      </c>
      <c r="D389" t="s">
        <v>2</v>
      </c>
      <c r="E389" t="s">
        <v>2</v>
      </c>
      <c r="F389" t="s">
        <v>2</v>
      </c>
      <c r="G389" t="s">
        <v>2</v>
      </c>
    </row>
    <row r="390" spans="1:7" ht="15.75" x14ac:dyDescent="0.25">
      <c r="A390">
        <v>389</v>
      </c>
      <c r="B390" t="str">
        <f>HYPERLINK("https://www.facebook.com/p/C%C3%B4ng-an-huy%E1%BB%87n-Nam-S%C3%A1ch-H%E1%BA%A3i-D%C6%B0%C6%A1ng-100071442241264/", "Công an huyện Nam Sách  tỉnh Hải Dương")</f>
        <v>Công an huyện Nam Sách  tỉnh Hải Dương</v>
      </c>
      <c r="C390" t="s">
        <v>756</v>
      </c>
      <c r="D390" t="s">
        <v>2</v>
      </c>
      <c r="E390" t="s">
        <v>757</v>
      </c>
      <c r="F390" t="str">
        <f>HYPERLINK("mailto:haiduong.canamsach@gmail.com", "haiduong.canamsach@gmail.com")</f>
        <v>haiduong.canamsach@gmail.com</v>
      </c>
      <c r="G390" t="s">
        <v>2</v>
      </c>
    </row>
    <row r="391" spans="1:7" ht="15.75" x14ac:dyDescent="0.25">
      <c r="A391">
        <v>390</v>
      </c>
      <c r="B391" t="s">
        <v>758</v>
      </c>
      <c r="C391" t="s">
        <v>759</v>
      </c>
      <c r="D391" t="s">
        <v>2</v>
      </c>
      <c r="E391" t="s">
        <v>2</v>
      </c>
      <c r="F391" t="s">
        <v>2</v>
      </c>
      <c r="G391" t="s">
        <v>2</v>
      </c>
    </row>
    <row r="392" spans="1:7" ht="15.75" x14ac:dyDescent="0.25">
      <c r="A392">
        <v>391</v>
      </c>
      <c r="B392" t="str">
        <f>HYPERLINK("https://www.facebook.com/CATX.KM/", "Công an huyện Kinh Môn  tỉnh Hải Dương")</f>
        <v>Công an huyện Kinh Môn  tỉnh Hải Dương</v>
      </c>
      <c r="C392" t="s">
        <v>760</v>
      </c>
      <c r="D392" t="s">
        <v>2</v>
      </c>
      <c r="E392" t="s">
        <v>761</v>
      </c>
      <c r="F392" t="s">
        <v>2</v>
      </c>
      <c r="G392" t="s">
        <v>762</v>
      </c>
    </row>
    <row r="393" spans="1:7" ht="15.75" x14ac:dyDescent="0.25">
      <c r="A393">
        <v>392</v>
      </c>
      <c r="B393" t="s">
        <v>763</v>
      </c>
      <c r="C393" t="s">
        <v>764</v>
      </c>
      <c r="D393" t="s">
        <v>2</v>
      </c>
      <c r="E393" t="s">
        <v>2</v>
      </c>
      <c r="F393" t="s">
        <v>2</v>
      </c>
      <c r="G393" t="s">
        <v>2</v>
      </c>
    </row>
    <row r="394" spans="1:7" ht="15.75" x14ac:dyDescent="0.25">
      <c r="A394">
        <v>393</v>
      </c>
      <c r="B394" t="str">
        <f>HYPERLINK("https://www.facebook.com/CAHKTHD/", "Công an huyện Kim Thành  tỉnh Hải Dương")</f>
        <v>Công an huyện Kim Thành  tỉnh Hải Dương</v>
      </c>
      <c r="C394" t="s">
        <v>765</v>
      </c>
      <c r="D394" t="s">
        <v>2</v>
      </c>
      <c r="E394" t="s">
        <v>766</v>
      </c>
      <c r="F394" t="str">
        <f>HYPERLINK("mailto:Congankimthanh@gmail.com", "Congankimthanh@gmail.com")</f>
        <v>Congankimthanh@gmail.com</v>
      </c>
      <c r="G394" t="s">
        <v>767</v>
      </c>
    </row>
    <row r="395" spans="1:7" ht="15.75" x14ac:dyDescent="0.25">
      <c r="A395">
        <v>394</v>
      </c>
      <c r="B395" t="s">
        <v>768</v>
      </c>
      <c r="C395" t="s">
        <v>769</v>
      </c>
      <c r="D395" t="s">
        <v>2</v>
      </c>
      <c r="E395" t="s">
        <v>2</v>
      </c>
      <c r="F395" t="s">
        <v>2</v>
      </c>
      <c r="G395" t="s">
        <v>2</v>
      </c>
    </row>
    <row r="396" spans="1:7" ht="15.75" x14ac:dyDescent="0.25">
      <c r="A396">
        <v>395</v>
      </c>
      <c r="B396" t="str">
        <f>HYPERLINK("https://www.facebook.com/p/C%C3%B4ng-an-huy%E1%BB%87n-Thanh-H%C3%A0-H%E1%BA%A3i-D%C6%B0%C6%A1ng-100064628331014/", "Công an huyện Thanh Hà  tỉnh Hải Dương")</f>
        <v>Công an huyện Thanh Hà  tỉnh Hải Dương</v>
      </c>
      <c r="C396" t="s">
        <v>770</v>
      </c>
      <c r="D396" t="s">
        <v>2</v>
      </c>
      <c r="E396" t="s">
        <v>4</v>
      </c>
      <c r="F396" t="s">
        <v>2</v>
      </c>
      <c r="G396" t="s">
        <v>771</v>
      </c>
    </row>
    <row r="397" spans="1:7" ht="15.75" x14ac:dyDescent="0.25">
      <c r="A397">
        <v>396</v>
      </c>
      <c r="B397" t="s">
        <v>772</v>
      </c>
      <c r="C397" t="s">
        <v>773</v>
      </c>
      <c r="D397" t="s">
        <v>2</v>
      </c>
      <c r="E397" t="s">
        <v>2</v>
      </c>
      <c r="F397" t="s">
        <v>2</v>
      </c>
      <c r="G397" t="s">
        <v>2</v>
      </c>
    </row>
    <row r="398" spans="1:7" ht="15.75" x14ac:dyDescent="0.25">
      <c r="A398">
        <v>397</v>
      </c>
      <c r="B398" t="str">
        <f>HYPERLINK("https://www.facebook.com/p/C%C3%B4ng-an-huy%E1%BB%87n-C%E1%BA%A9m-Gi%C3%A0ng-H%E1%BA%A3i-D%C6%B0%C6%A1ng-100069362282975/", "Công an huyện Cẩm Giàng  tỉnh Hải Dương")</f>
        <v>Công an huyện Cẩm Giàng  tỉnh Hải Dương</v>
      </c>
      <c r="C398" t="s">
        <v>774</v>
      </c>
      <c r="D398" t="s">
        <v>2</v>
      </c>
      <c r="E398" t="s">
        <v>775</v>
      </c>
      <c r="F398" t="s">
        <v>2</v>
      </c>
      <c r="G398" t="s">
        <v>767</v>
      </c>
    </row>
    <row r="399" spans="1:7" ht="15.75" x14ac:dyDescent="0.25">
      <c r="A399">
        <v>398</v>
      </c>
      <c r="B399" t="s">
        <v>776</v>
      </c>
      <c r="C399" t="s">
        <v>777</v>
      </c>
      <c r="D399" t="s">
        <v>2</v>
      </c>
      <c r="E399" t="s">
        <v>2</v>
      </c>
      <c r="F399" t="s">
        <v>2</v>
      </c>
      <c r="G399" t="s">
        <v>2</v>
      </c>
    </row>
    <row r="400" spans="1:7" ht="15.75" x14ac:dyDescent="0.25">
      <c r="A400">
        <v>399</v>
      </c>
      <c r="B400" t="str">
        <f>HYPERLINK("https://www.facebook.com/p/C%C3%B4ng-an-huy%E1%BB%87n-B%C3%ACnh-Giang-H%E1%BA%A3i-D%C6%B0%C6%A1ng-100070047815358/", "Công an huyện Bình Giang  tỉnh Hải Dương")</f>
        <v>Công an huyện Bình Giang  tỉnh Hải Dương</v>
      </c>
      <c r="C400" t="s">
        <v>778</v>
      </c>
      <c r="D400" t="s">
        <v>2</v>
      </c>
      <c r="E400" t="s">
        <v>779</v>
      </c>
      <c r="F400" t="s">
        <v>2</v>
      </c>
      <c r="G400" t="s">
        <v>780</v>
      </c>
    </row>
    <row r="401" spans="1:7" ht="15.75" x14ac:dyDescent="0.25">
      <c r="A401">
        <v>400</v>
      </c>
      <c r="B401" t="s">
        <v>781</v>
      </c>
      <c r="C401" t="s">
        <v>782</v>
      </c>
      <c r="D401" t="s">
        <v>2</v>
      </c>
      <c r="E401" t="s">
        <v>2</v>
      </c>
      <c r="F401" t="s">
        <v>2</v>
      </c>
      <c r="G401" t="s">
        <v>2</v>
      </c>
    </row>
    <row r="402" spans="1:7" ht="15.75" x14ac:dyDescent="0.25">
      <c r="A402">
        <v>401</v>
      </c>
      <c r="B402" t="str">
        <f>HYPERLINK("https://www.facebook.com/conganhuyengialoc/", "Công an huyện Gia Lộc  tỉnh Hải Dương")</f>
        <v>Công an huyện Gia Lộc  tỉnh Hải Dương</v>
      </c>
      <c r="C402" t="s">
        <v>783</v>
      </c>
      <c r="D402" t="s">
        <v>2</v>
      </c>
      <c r="E402" t="s">
        <v>784</v>
      </c>
      <c r="F402" t="s">
        <v>2</v>
      </c>
      <c r="G402" t="s">
        <v>785</v>
      </c>
    </row>
    <row r="403" spans="1:7" ht="15.75" x14ac:dyDescent="0.25">
      <c r="A403">
        <v>402</v>
      </c>
      <c r="B403" t="s">
        <v>786</v>
      </c>
      <c r="C403" t="s">
        <v>787</v>
      </c>
      <c r="D403" t="s">
        <v>2</v>
      </c>
      <c r="E403" t="s">
        <v>2</v>
      </c>
      <c r="F403" t="s">
        <v>2</v>
      </c>
      <c r="G403" t="s">
        <v>2</v>
      </c>
    </row>
    <row r="404" spans="1:7" ht="15.75" x14ac:dyDescent="0.25">
      <c r="A404">
        <v>403</v>
      </c>
      <c r="B404" t="str">
        <f>HYPERLINK("https://www.facebook.com/p/C%C3%B4ng-an-huy%E1%BB%87n-T%E1%BB%A9-K%E1%BB%B3-100076039831546/", "Công an huyện Tứ Kỳ  tỉnh Hải Dương")</f>
        <v>Công an huyện Tứ Kỳ  tỉnh Hải Dương</v>
      </c>
      <c r="C404" t="s">
        <v>788</v>
      </c>
      <c r="D404" t="s">
        <v>2</v>
      </c>
      <c r="E404" t="s">
        <v>789</v>
      </c>
      <c r="F404" t="str">
        <f>HYPERLINK("mailto:conganhuyentuky@gmail.com", "conganhuyentuky@gmail.com")</f>
        <v>conganhuyentuky@gmail.com</v>
      </c>
      <c r="G404" t="s">
        <v>790</v>
      </c>
    </row>
    <row r="405" spans="1:7" ht="15.75" x14ac:dyDescent="0.25">
      <c r="A405">
        <v>404</v>
      </c>
      <c r="B405" t="s">
        <v>791</v>
      </c>
      <c r="C405" t="s">
        <v>792</v>
      </c>
      <c r="D405" t="s">
        <v>2</v>
      </c>
      <c r="E405" t="s">
        <v>2</v>
      </c>
      <c r="F405" t="s">
        <v>2</v>
      </c>
      <c r="G405" t="s">
        <v>2</v>
      </c>
    </row>
    <row r="406" spans="1:7" ht="15.75" x14ac:dyDescent="0.25">
      <c r="A406">
        <v>405</v>
      </c>
      <c r="B406" t="str">
        <f>HYPERLINK("https://www.facebook.com/p/C%C3%B4ng-an-huy%E1%BB%87n-Ninh-Giang-H%E1%BA%A3i-D%C6%B0%C6%A1ng-100071685176816/", "Công an huyện Ninh Giang  tỉnh Hải Dương")</f>
        <v>Công an huyện Ninh Giang  tỉnh Hải Dương</v>
      </c>
      <c r="C406" t="s">
        <v>793</v>
      </c>
      <c r="D406" t="s">
        <v>2</v>
      </c>
      <c r="E406" t="s">
        <v>4</v>
      </c>
      <c r="F406" t="s">
        <v>2</v>
      </c>
      <c r="G406" t="s">
        <v>2</v>
      </c>
    </row>
    <row r="407" spans="1:7" ht="15.75" x14ac:dyDescent="0.25">
      <c r="A407">
        <v>406</v>
      </c>
      <c r="B407" t="s">
        <v>794</v>
      </c>
      <c r="C407" t="s">
        <v>795</v>
      </c>
      <c r="D407" t="s">
        <v>2</v>
      </c>
      <c r="E407" t="s">
        <v>2</v>
      </c>
      <c r="F407" t="s">
        <v>2</v>
      </c>
      <c r="G407" t="s">
        <v>2</v>
      </c>
    </row>
    <row r="408" spans="1:7" ht="15.75" x14ac:dyDescent="0.25">
      <c r="A408">
        <v>407</v>
      </c>
      <c r="B408" t="str">
        <f>HYPERLINK("https://www.facebook.com/p/C%C3%B4ng-an-Thanh-Mi%E1%BB%87n-100068994404736/", "Công an huyện Thanh Miện  tỉnh Hải Dương")</f>
        <v>Công an huyện Thanh Miện  tỉnh Hải Dương</v>
      </c>
      <c r="C408" t="s">
        <v>796</v>
      </c>
      <c r="D408" t="s">
        <v>2</v>
      </c>
      <c r="E408" t="s">
        <v>797</v>
      </c>
      <c r="F408" t="str">
        <f>HYPERLINK("mailto:ngocdu166@gmail.com", "ngocdu166@gmail.com")</f>
        <v>ngocdu166@gmail.com</v>
      </c>
      <c r="G408" t="s">
        <v>798</v>
      </c>
    </row>
    <row r="409" spans="1:7" ht="15.75" x14ac:dyDescent="0.25">
      <c r="A409">
        <v>408</v>
      </c>
      <c r="B409" t="s">
        <v>799</v>
      </c>
      <c r="C409" t="s">
        <v>800</v>
      </c>
      <c r="D409" t="s">
        <v>2</v>
      </c>
      <c r="E409" t="s">
        <v>2</v>
      </c>
      <c r="F409" t="s">
        <v>2</v>
      </c>
      <c r="G409" t="s">
        <v>2</v>
      </c>
    </row>
    <row r="410" spans="1:7" ht="15.75" x14ac:dyDescent="0.25">
      <c r="A410">
        <v>409</v>
      </c>
      <c r="B410" t="str">
        <f>HYPERLINK("https://www.facebook.com/CAQHongBang/", "Công an quận Hồng Bàng  thành phố Hải Phòng")</f>
        <v>Công an quận Hồng Bàng  thành phố Hải Phòng</v>
      </c>
      <c r="C410" t="s">
        <v>801</v>
      </c>
      <c r="D410" t="s">
        <v>2</v>
      </c>
      <c r="E410" t="s">
        <v>4</v>
      </c>
      <c r="F410" t="str">
        <f>HYPERLINK("mailto:conganquanhongbanghp@gmail.com", "conganquanhongbanghp@gmail.com")</f>
        <v>conganquanhongbanghp@gmail.com</v>
      </c>
      <c r="G410" t="s">
        <v>802</v>
      </c>
    </row>
    <row r="411" spans="1:7" ht="15.75" x14ac:dyDescent="0.25">
      <c r="A411">
        <v>410</v>
      </c>
      <c r="B411" t="s">
        <v>803</v>
      </c>
      <c r="C411" t="s">
        <v>804</v>
      </c>
      <c r="D411" t="s">
        <v>2</v>
      </c>
      <c r="E411" t="s">
        <v>2</v>
      </c>
      <c r="F411" t="s">
        <v>2</v>
      </c>
      <c r="G411" t="s">
        <v>2</v>
      </c>
    </row>
    <row r="412" spans="1:7" ht="15.75" x14ac:dyDescent="0.25">
      <c r="A412">
        <v>411</v>
      </c>
      <c r="B412" t="str">
        <f>HYPERLINK("https://www.facebook.com/congthongtindientuquanngoquyen/?locale=vi_VN", "Công an quận Ngô Quyền  thành phố Hải Phòng")</f>
        <v>Công an quận Ngô Quyền  thành phố Hải Phòng</v>
      </c>
      <c r="C412" t="s">
        <v>805</v>
      </c>
      <c r="D412" t="s">
        <v>2</v>
      </c>
      <c r="E412" t="s">
        <v>806</v>
      </c>
      <c r="F412" t="str">
        <f>HYPERLINK("mailto:ubngoquyen@haiphong.gov.vn", "ubngoquyen@haiphong.gov.vn")</f>
        <v>ubngoquyen@haiphong.gov.vn</v>
      </c>
      <c r="G412" t="s">
        <v>807</v>
      </c>
    </row>
    <row r="413" spans="1:7" ht="15.75" x14ac:dyDescent="0.25">
      <c r="A413">
        <v>412</v>
      </c>
      <c r="B413" t="s">
        <v>808</v>
      </c>
      <c r="C413" t="s">
        <v>809</v>
      </c>
      <c r="D413" t="s">
        <v>2</v>
      </c>
      <c r="E413" t="s">
        <v>2</v>
      </c>
      <c r="F413" t="s">
        <v>2</v>
      </c>
      <c r="G413" t="s">
        <v>2</v>
      </c>
    </row>
    <row r="414" spans="1:7" ht="15.75" x14ac:dyDescent="0.25">
      <c r="A414">
        <v>413</v>
      </c>
      <c r="B414" t="str">
        <f>HYPERLINK("https://www.facebook.com/people/Qu%E1%BA%ADn-L%C3%AA-Ch%C3%A2n-th%C3%A0nh-ph%E1%BB%91-H%E1%BA%A3i-Ph%C3%B2ng/100069248557826/", "Công an quận Lê Chân  thành phố Hải Phòng")</f>
        <v>Công an quận Lê Chân  thành phố Hải Phòng</v>
      </c>
      <c r="C414" t="s">
        <v>810</v>
      </c>
      <c r="D414" t="s">
        <v>2</v>
      </c>
      <c r="E414" t="s">
        <v>4</v>
      </c>
      <c r="F414" t="s">
        <v>2</v>
      </c>
      <c r="G414" t="s">
        <v>2</v>
      </c>
    </row>
    <row r="415" spans="1:7" ht="15.75" x14ac:dyDescent="0.25">
      <c r="A415">
        <v>414</v>
      </c>
      <c r="B415" t="s">
        <v>811</v>
      </c>
      <c r="C415" t="s">
        <v>812</v>
      </c>
      <c r="D415" t="s">
        <v>2</v>
      </c>
      <c r="E415" t="s">
        <v>2</v>
      </c>
      <c r="F415" t="s">
        <v>2</v>
      </c>
      <c r="G415" t="s">
        <v>2</v>
      </c>
    </row>
    <row r="416" spans="1:7" ht="15.75" x14ac:dyDescent="0.25">
      <c r="A416">
        <v>415</v>
      </c>
      <c r="B416" t="str">
        <f>HYPERLINK("https://www.facebook.com/dtncatphp/", "Công an quận Hải An  thành phố Hải Phòng")</f>
        <v>Công an quận Hải An  thành phố Hải Phòng</v>
      </c>
      <c r="C416" t="s">
        <v>813</v>
      </c>
      <c r="D416" t="s">
        <v>814</v>
      </c>
      <c r="E416" t="s">
        <v>2</v>
      </c>
      <c r="F416" t="str">
        <f>HYPERLINK("mailto:dtn.catp.tdhp@gmail.com", "dtn.catp.tdhp@gmail.com")</f>
        <v>dtn.catp.tdhp@gmail.com</v>
      </c>
      <c r="G416" t="s">
        <v>815</v>
      </c>
    </row>
    <row r="417" spans="1:7" ht="15.75" x14ac:dyDescent="0.25">
      <c r="A417">
        <v>416</v>
      </c>
      <c r="B417" t="s">
        <v>816</v>
      </c>
      <c r="C417" t="s">
        <v>817</v>
      </c>
      <c r="D417" t="s">
        <v>2</v>
      </c>
      <c r="E417" t="s">
        <v>2</v>
      </c>
      <c r="F417" t="s">
        <v>2</v>
      </c>
      <c r="G417" t="s">
        <v>2</v>
      </c>
    </row>
    <row r="418" spans="1:7" ht="15.75" x14ac:dyDescent="0.25">
      <c r="A418">
        <v>417</v>
      </c>
      <c r="B418" t="str">
        <f>HYPERLINK("https://www.facebook.com/ubndquankienan/", "Công an quận Kiến An  thành phố Hải Phòng")</f>
        <v>Công an quận Kiến An  thành phố Hải Phòng</v>
      </c>
      <c r="C418" t="s">
        <v>818</v>
      </c>
      <c r="D418" t="s">
        <v>2</v>
      </c>
      <c r="E418" t="s">
        <v>819</v>
      </c>
      <c r="F418" t="str">
        <f>HYPERLINK("mailto:ubkienan@haiphong.gov.vn", "ubkienan@haiphong.gov.vn")</f>
        <v>ubkienan@haiphong.gov.vn</v>
      </c>
      <c r="G418" t="s">
        <v>820</v>
      </c>
    </row>
    <row r="419" spans="1:7" ht="15.75" x14ac:dyDescent="0.25">
      <c r="A419">
        <v>418</v>
      </c>
      <c r="B419" t="s">
        <v>821</v>
      </c>
      <c r="C419" t="s">
        <v>822</v>
      </c>
      <c r="D419" t="s">
        <v>2</v>
      </c>
      <c r="E419" t="s">
        <v>2</v>
      </c>
      <c r="F419" t="s">
        <v>2</v>
      </c>
      <c r="G419" t="s">
        <v>2</v>
      </c>
    </row>
    <row r="420" spans="1:7" ht="15.75" x14ac:dyDescent="0.25">
      <c r="A420">
        <v>419</v>
      </c>
      <c r="B420" t="s">
        <v>823</v>
      </c>
      <c r="C420" t="s">
        <v>2</v>
      </c>
      <c r="D420" t="s">
        <v>2</v>
      </c>
      <c r="E420" t="s">
        <v>4</v>
      </c>
      <c r="F420" t="s">
        <v>2</v>
      </c>
      <c r="G420" t="s">
        <v>2</v>
      </c>
    </row>
    <row r="421" spans="1:7" ht="15.75" x14ac:dyDescent="0.25">
      <c r="A421">
        <v>420</v>
      </c>
      <c r="B421" t="s">
        <v>824</v>
      </c>
      <c r="C421" t="s">
        <v>825</v>
      </c>
      <c r="D421" t="s">
        <v>2</v>
      </c>
      <c r="E421" t="s">
        <v>2</v>
      </c>
      <c r="F421" t="s">
        <v>2</v>
      </c>
      <c r="G421" t="s">
        <v>2</v>
      </c>
    </row>
    <row r="422" spans="1:7" ht="15.75" x14ac:dyDescent="0.25">
      <c r="A422">
        <v>421</v>
      </c>
      <c r="B422" t="s">
        <v>826</v>
      </c>
      <c r="C422" t="s">
        <v>2</v>
      </c>
      <c r="D422" t="s">
        <v>2</v>
      </c>
      <c r="E422" t="s">
        <v>4</v>
      </c>
      <c r="F422" t="s">
        <v>2</v>
      </c>
      <c r="G422" t="s">
        <v>2</v>
      </c>
    </row>
    <row r="423" spans="1:7" ht="15.75" x14ac:dyDescent="0.25">
      <c r="A423">
        <v>422</v>
      </c>
      <c r="B423" t="s">
        <v>827</v>
      </c>
      <c r="C423" t="s">
        <v>828</v>
      </c>
      <c r="D423" t="s">
        <v>2</v>
      </c>
      <c r="E423" t="s">
        <v>2</v>
      </c>
      <c r="F423" t="s">
        <v>2</v>
      </c>
      <c r="G423" t="s">
        <v>2</v>
      </c>
    </row>
    <row r="424" spans="1:7" ht="15.75" x14ac:dyDescent="0.25">
      <c r="A424">
        <v>423</v>
      </c>
      <c r="B424" t="s">
        <v>829</v>
      </c>
      <c r="C424" t="s">
        <v>2</v>
      </c>
      <c r="D424" t="s">
        <v>2</v>
      </c>
      <c r="E424" t="s">
        <v>4</v>
      </c>
      <c r="F424" t="s">
        <v>2</v>
      </c>
      <c r="G424" t="s">
        <v>2</v>
      </c>
    </row>
    <row r="425" spans="1:7" ht="15.75" x14ac:dyDescent="0.25">
      <c r="A425">
        <v>424</v>
      </c>
      <c r="B425" t="s">
        <v>830</v>
      </c>
      <c r="C425" t="s">
        <v>831</v>
      </c>
      <c r="D425" t="s">
        <v>2</v>
      </c>
      <c r="E425" t="s">
        <v>2</v>
      </c>
      <c r="F425" t="s">
        <v>2</v>
      </c>
      <c r="G425" t="s">
        <v>2</v>
      </c>
    </row>
    <row r="426" spans="1:7" ht="15.75" x14ac:dyDescent="0.25">
      <c r="A426">
        <v>425</v>
      </c>
      <c r="B426" t="str">
        <f>HYPERLINK("https://www.facebook.com/cahanduong.haiphong/?locale=vi_VN", "Công an huyện An Dương  thành phố Hải Phòng")</f>
        <v>Công an huyện An Dương  thành phố Hải Phòng</v>
      </c>
      <c r="C426" t="s">
        <v>832</v>
      </c>
      <c r="D426" t="s">
        <v>2</v>
      </c>
      <c r="E426" t="s">
        <v>833</v>
      </c>
      <c r="F426" t="str">
        <f>HYPERLINK("mailto:anninhanduong@gmail.com", "anninhanduong@gmail.com")</f>
        <v>anninhanduong@gmail.com</v>
      </c>
      <c r="G426" t="s">
        <v>834</v>
      </c>
    </row>
    <row r="427" spans="1:7" ht="15.75" x14ac:dyDescent="0.25">
      <c r="A427">
        <v>426</v>
      </c>
      <c r="B427" t="s">
        <v>835</v>
      </c>
      <c r="C427" t="s">
        <v>836</v>
      </c>
      <c r="D427" t="s">
        <v>2</v>
      </c>
      <c r="E427" t="s">
        <v>2</v>
      </c>
      <c r="F427" t="s">
        <v>2</v>
      </c>
      <c r="G427" t="s">
        <v>2</v>
      </c>
    </row>
    <row r="428" spans="1:7" ht="15.75" x14ac:dyDescent="0.25">
      <c r="A428">
        <v>427</v>
      </c>
      <c r="B428" t="str">
        <f>HYPERLINK("https://www.facebook.com/dtncatphp/", "Công an huyện An Lão  thành phố Hải Phòng")</f>
        <v>Công an huyện An Lão  thành phố Hải Phòng</v>
      </c>
      <c r="C428" t="s">
        <v>813</v>
      </c>
      <c r="D428" t="s">
        <v>814</v>
      </c>
      <c r="E428" t="s">
        <v>2</v>
      </c>
      <c r="F428" t="str">
        <f>HYPERLINK("mailto:dtn.catp.tdhp@gmail.com", "dtn.catp.tdhp@gmail.com")</f>
        <v>dtn.catp.tdhp@gmail.com</v>
      </c>
      <c r="G428" t="s">
        <v>815</v>
      </c>
    </row>
    <row r="429" spans="1:7" ht="15.75" x14ac:dyDescent="0.25">
      <c r="A429">
        <v>428</v>
      </c>
      <c r="B429" t="s">
        <v>837</v>
      </c>
      <c r="C429" t="s">
        <v>838</v>
      </c>
      <c r="D429" t="s">
        <v>2</v>
      </c>
      <c r="E429" t="s">
        <v>2</v>
      </c>
      <c r="F429" t="s">
        <v>2</v>
      </c>
      <c r="G429" t="s">
        <v>2</v>
      </c>
    </row>
    <row r="430" spans="1:7" ht="15.75" x14ac:dyDescent="0.25">
      <c r="A430">
        <v>429</v>
      </c>
      <c r="B430" t="s">
        <v>839</v>
      </c>
      <c r="C430" t="s">
        <v>2</v>
      </c>
      <c r="D430" t="s">
        <v>2</v>
      </c>
      <c r="E430" t="s">
        <v>4</v>
      </c>
      <c r="F430" t="s">
        <v>2</v>
      </c>
      <c r="G430" t="s">
        <v>2</v>
      </c>
    </row>
    <row r="431" spans="1:7" ht="15.75" x14ac:dyDescent="0.25">
      <c r="A431">
        <v>430</v>
      </c>
      <c r="B431" t="s">
        <v>840</v>
      </c>
      <c r="C431" t="s">
        <v>841</v>
      </c>
      <c r="D431" t="s">
        <v>2</v>
      </c>
      <c r="E431" t="s">
        <v>2</v>
      </c>
      <c r="F431" t="s">
        <v>2</v>
      </c>
      <c r="G431" t="s">
        <v>2</v>
      </c>
    </row>
    <row r="432" spans="1:7" ht="15.75" x14ac:dyDescent="0.25">
      <c r="A432">
        <v>431</v>
      </c>
      <c r="B432" t="str">
        <f>HYPERLINK("https://www.facebook.com/ConganhuyenTienLang/", "Công an huyện Tiên Lãng  thành phố Hải Phòng")</f>
        <v>Công an huyện Tiên Lãng  thành phố Hải Phòng</v>
      </c>
      <c r="C432" t="s">
        <v>842</v>
      </c>
      <c r="D432" t="s">
        <v>2</v>
      </c>
      <c r="E432" t="s">
        <v>843</v>
      </c>
      <c r="F432" t="str">
        <f>HYPERLINK("mailto:conganhuyentienlang@gmail.com", "conganhuyentienlang@gmail.com")</f>
        <v>conganhuyentienlang@gmail.com</v>
      </c>
      <c r="G432" t="s">
        <v>844</v>
      </c>
    </row>
    <row r="433" spans="1:7" ht="15.75" x14ac:dyDescent="0.25">
      <c r="A433">
        <v>432</v>
      </c>
      <c r="B433" t="s">
        <v>845</v>
      </c>
      <c r="C433" t="s">
        <v>846</v>
      </c>
      <c r="D433" t="s">
        <v>2</v>
      </c>
      <c r="E433" t="s">
        <v>2</v>
      </c>
      <c r="F433" t="s">
        <v>2</v>
      </c>
      <c r="G433" t="s">
        <v>2</v>
      </c>
    </row>
    <row r="434" spans="1:7" ht="15.75" x14ac:dyDescent="0.25">
      <c r="A434">
        <v>433</v>
      </c>
      <c r="B434" t="str">
        <f>HYPERLINK("https://www.facebook.com/p/C%C3%B4ng-an-Huy%E1%BB%87n-V%C4%A9nh-B%E1%BA%A3o-H%E1%BA%A3i-Ph%C3%B2ng-100091921350663/?locale=ur_PK", "Công an huyện Vĩnh Bảo  thành phố Hải Phòng")</f>
        <v>Công an huyện Vĩnh Bảo  thành phố Hải Phòng</v>
      </c>
      <c r="C434" t="s">
        <v>847</v>
      </c>
      <c r="D434" t="s">
        <v>2</v>
      </c>
      <c r="E434" t="s">
        <v>4</v>
      </c>
      <c r="F434" t="s">
        <v>2</v>
      </c>
      <c r="G434" t="s">
        <v>848</v>
      </c>
    </row>
    <row r="435" spans="1:7" ht="15.75" x14ac:dyDescent="0.25">
      <c r="A435">
        <v>434</v>
      </c>
      <c r="B435" t="s">
        <v>849</v>
      </c>
      <c r="C435" t="s">
        <v>850</v>
      </c>
      <c r="D435" t="s">
        <v>2</v>
      </c>
      <c r="E435" t="s">
        <v>2</v>
      </c>
      <c r="F435" t="s">
        <v>2</v>
      </c>
      <c r="G435" t="s">
        <v>2</v>
      </c>
    </row>
    <row r="436" spans="1:7" ht="15.75" x14ac:dyDescent="0.25">
      <c r="A436">
        <v>435</v>
      </c>
      <c r="B436" t="str">
        <f>HYPERLINK("https://www.facebook.com/952355681898414", "Công an huyện Cát Hải  thành phố Hải Phòng")</f>
        <v>Công an huyện Cát Hải  thành phố Hải Phòng</v>
      </c>
      <c r="C436" t="s">
        <v>851</v>
      </c>
      <c r="D436" t="s">
        <v>2</v>
      </c>
      <c r="E436" t="s">
        <v>4</v>
      </c>
      <c r="F436" t="s">
        <v>2</v>
      </c>
      <c r="G436" t="s">
        <v>2</v>
      </c>
    </row>
    <row r="437" spans="1:7" ht="15.75" x14ac:dyDescent="0.25">
      <c r="A437">
        <v>436</v>
      </c>
      <c r="B437" t="s">
        <v>852</v>
      </c>
      <c r="C437" t="s">
        <v>853</v>
      </c>
      <c r="D437" t="s">
        <v>2</v>
      </c>
      <c r="E437" t="s">
        <v>2</v>
      </c>
      <c r="F437" t="s">
        <v>2</v>
      </c>
      <c r="G437" t="s">
        <v>2</v>
      </c>
    </row>
    <row r="438" spans="1:7" ht="15.75" x14ac:dyDescent="0.25">
      <c r="A438">
        <v>437</v>
      </c>
      <c r="B438" t="str">
        <f>HYPERLINK("https://www.facebook.com/p/C%C3%B4ng-An-Th%C3%A0nh-Ph%E1%BB%91-H%C6%B0ng-Y%C3%AAn-100057576334172/", "Công an thành phố Hưng Yên  tỉnh Hưng Yên")</f>
        <v>Công an thành phố Hưng Yên  tỉnh Hưng Yên</v>
      </c>
      <c r="C438" t="s">
        <v>854</v>
      </c>
      <c r="D438" t="s">
        <v>2</v>
      </c>
      <c r="E438" t="s">
        <v>4</v>
      </c>
      <c r="F438" t="s">
        <v>2</v>
      </c>
      <c r="G438" t="s">
        <v>855</v>
      </c>
    </row>
    <row r="439" spans="1:7" ht="15.75" x14ac:dyDescent="0.25">
      <c r="A439">
        <v>438</v>
      </c>
      <c r="B439" t="s">
        <v>856</v>
      </c>
      <c r="C439" t="s">
        <v>857</v>
      </c>
      <c r="D439" t="s">
        <v>2</v>
      </c>
      <c r="E439" t="s">
        <v>2</v>
      </c>
      <c r="F439" t="s">
        <v>2</v>
      </c>
      <c r="G439" t="s">
        <v>2</v>
      </c>
    </row>
    <row r="440" spans="1:7" ht="15.75" x14ac:dyDescent="0.25">
      <c r="A440">
        <v>439</v>
      </c>
      <c r="B440" t="str">
        <f>HYPERLINK("https://www.facebook.com/congdoanvanlamhy/", "Công an huyện Văn Lâm  tỉnh Hưng Yên")</f>
        <v>Công an huyện Văn Lâm  tỉnh Hưng Yên</v>
      </c>
      <c r="C440" t="s">
        <v>858</v>
      </c>
      <c r="D440" t="s">
        <v>2</v>
      </c>
      <c r="E440" t="s">
        <v>4</v>
      </c>
      <c r="F440" t="str">
        <f>HYPERLINK("mailto:ldldhuyenvanlam@gmail.com", "ldldhuyenvanlam@gmail.com")</f>
        <v>ldldhuyenvanlam@gmail.com</v>
      </c>
      <c r="G440" t="s">
        <v>2</v>
      </c>
    </row>
    <row r="441" spans="1:7" ht="15.75" x14ac:dyDescent="0.25">
      <c r="A441">
        <v>440</v>
      </c>
      <c r="B441" t="s">
        <v>859</v>
      </c>
      <c r="C441" t="s">
        <v>860</v>
      </c>
      <c r="D441" t="s">
        <v>2</v>
      </c>
      <c r="E441" t="s">
        <v>2</v>
      </c>
      <c r="F441" t="s">
        <v>2</v>
      </c>
      <c r="G441" t="s">
        <v>2</v>
      </c>
    </row>
    <row r="442" spans="1:7" ht="15.75" x14ac:dyDescent="0.25">
      <c r="A442">
        <v>441</v>
      </c>
      <c r="B442" t="str">
        <f>HYPERLINK("https://www.facebook.com/doanthanhniencavg/", "Công an huyện Văn Giang  tỉnh Hưng Yên")</f>
        <v>Công an huyện Văn Giang  tỉnh Hưng Yên</v>
      </c>
      <c r="C442" t="s">
        <v>861</v>
      </c>
      <c r="D442" t="s">
        <v>2</v>
      </c>
      <c r="E442" t="s">
        <v>4</v>
      </c>
      <c r="F442" t="str">
        <f>HYPERLINK("mailto:dtncavg@gmail.com", "dtncavg@gmail.com")</f>
        <v>dtncavg@gmail.com</v>
      </c>
      <c r="G442" t="s">
        <v>2</v>
      </c>
    </row>
    <row r="443" spans="1:7" ht="15.75" x14ac:dyDescent="0.25">
      <c r="A443">
        <v>442</v>
      </c>
      <c r="B443" t="s">
        <v>862</v>
      </c>
      <c r="C443" t="s">
        <v>863</v>
      </c>
      <c r="D443" t="s">
        <v>2</v>
      </c>
      <c r="E443" t="s">
        <v>2</v>
      </c>
      <c r="F443" t="s">
        <v>2</v>
      </c>
      <c r="G443" t="s">
        <v>2</v>
      </c>
    </row>
    <row r="444" spans="1:7" ht="15.75" x14ac:dyDescent="0.25">
      <c r="A444">
        <v>443</v>
      </c>
      <c r="B444" t="str">
        <f>HYPERLINK("https://www.facebook.com/p/%C4%90o%C3%A0n-Thanh-ni%C3%AAn-C%C3%B4ng-an-huy%E1%BB%87n-Y%C3%AAn-M%E1%BB%B9-100064984451611/", "Công an huyện Yên Mỹ  tỉnh Hưng Yên")</f>
        <v>Công an huyện Yên Mỹ  tỉnh Hưng Yên</v>
      </c>
      <c r="C444" t="s">
        <v>864</v>
      </c>
      <c r="D444" t="s">
        <v>2</v>
      </c>
      <c r="E444" t="s">
        <v>865</v>
      </c>
      <c r="F444" t="str">
        <f>HYPERLINK("mailto:doanthanhniencahyenmy@gmail.com", "doanthanhniencahyenmy@gmail.com")</f>
        <v>doanthanhniencahyenmy@gmail.com</v>
      </c>
      <c r="G444" t="s">
        <v>2</v>
      </c>
    </row>
    <row r="445" spans="1:7" ht="15.75" x14ac:dyDescent="0.25">
      <c r="A445">
        <v>444</v>
      </c>
      <c r="B445" t="s">
        <v>866</v>
      </c>
      <c r="C445" t="s">
        <v>867</v>
      </c>
      <c r="D445" t="s">
        <v>2</v>
      </c>
      <c r="E445" t="s">
        <v>2</v>
      </c>
      <c r="F445" t="s">
        <v>2</v>
      </c>
      <c r="G445" t="s">
        <v>2</v>
      </c>
    </row>
    <row r="446" spans="1:7" ht="15.75" x14ac:dyDescent="0.25">
      <c r="A446">
        <v>445</v>
      </c>
      <c r="B446" t="s">
        <v>868</v>
      </c>
      <c r="C446" t="s">
        <v>2</v>
      </c>
      <c r="D446" t="s">
        <v>2</v>
      </c>
      <c r="E446" t="s">
        <v>4</v>
      </c>
      <c r="F446" t="s">
        <v>2</v>
      </c>
      <c r="G446" t="s">
        <v>2</v>
      </c>
    </row>
    <row r="447" spans="1:7" ht="15.75" x14ac:dyDescent="0.25">
      <c r="A447">
        <v>446</v>
      </c>
      <c r="B447" t="s">
        <v>869</v>
      </c>
      <c r="C447" t="s">
        <v>870</v>
      </c>
      <c r="D447" t="s">
        <v>2</v>
      </c>
      <c r="E447" t="s">
        <v>2</v>
      </c>
      <c r="F447" t="s">
        <v>2</v>
      </c>
      <c r="G447" t="s">
        <v>2</v>
      </c>
    </row>
    <row r="448" spans="1:7" ht="15.75" x14ac:dyDescent="0.25">
      <c r="A448">
        <v>447</v>
      </c>
      <c r="B448" t="str">
        <f>HYPERLINK("https://www.facebook.com/p/%C4%90o%C3%A0n-Thanh-ni%C3%AAn-C%C3%B4ng-an-huy%E1%BB%87n-%C3%82n-Thi-t%E1%BB%89nh-H%C6%B0ng-Y%C3%AAn-100029060573137/", "Công an huyện Ân Thi  tỉnh Hưng Yên")</f>
        <v>Công an huyện Ân Thi  tỉnh Hưng Yên</v>
      </c>
      <c r="C448" t="s">
        <v>871</v>
      </c>
      <c r="D448" t="s">
        <v>2</v>
      </c>
      <c r="E448" t="s">
        <v>872</v>
      </c>
      <c r="F448" t="s">
        <v>2</v>
      </c>
      <c r="G448" t="s">
        <v>873</v>
      </c>
    </row>
    <row r="449" spans="1:7" ht="15.75" x14ac:dyDescent="0.25">
      <c r="A449">
        <v>448</v>
      </c>
      <c r="B449" t="s">
        <v>874</v>
      </c>
      <c r="C449" t="s">
        <v>875</v>
      </c>
      <c r="D449" t="s">
        <v>2</v>
      </c>
      <c r="E449" t="s">
        <v>2</v>
      </c>
      <c r="F449" t="s">
        <v>2</v>
      </c>
      <c r="G449" t="s">
        <v>2</v>
      </c>
    </row>
    <row r="450" spans="1:7" ht="15.75" x14ac:dyDescent="0.25">
      <c r="A450">
        <v>449</v>
      </c>
      <c r="B450" t="str">
        <f>HYPERLINK("https://www.facebook.com/DTNCAKC/", "Công an huyện Khoái Châu  tỉnh Hưng Yên")</f>
        <v>Công an huyện Khoái Châu  tỉnh Hưng Yên</v>
      </c>
      <c r="C450" t="s">
        <v>876</v>
      </c>
      <c r="D450" t="s">
        <v>2</v>
      </c>
      <c r="E450" t="s">
        <v>877</v>
      </c>
      <c r="F450" t="s">
        <v>2</v>
      </c>
      <c r="G450" t="s">
        <v>878</v>
      </c>
    </row>
    <row r="451" spans="1:7" ht="15.75" x14ac:dyDescent="0.25">
      <c r="A451">
        <v>450</v>
      </c>
      <c r="B451" t="s">
        <v>879</v>
      </c>
      <c r="C451" t="s">
        <v>880</v>
      </c>
      <c r="D451" t="s">
        <v>2</v>
      </c>
      <c r="E451" t="s">
        <v>2</v>
      </c>
      <c r="F451" t="s">
        <v>2</v>
      </c>
      <c r="G451" t="s">
        <v>2</v>
      </c>
    </row>
    <row r="452" spans="1:7" ht="15.75" x14ac:dyDescent="0.25">
      <c r="A452">
        <v>451</v>
      </c>
      <c r="B452" t="s">
        <v>881</v>
      </c>
      <c r="C452" t="s">
        <v>2</v>
      </c>
      <c r="D452" t="s">
        <v>2</v>
      </c>
      <c r="E452" t="s">
        <v>4</v>
      </c>
      <c r="F452" t="s">
        <v>2</v>
      </c>
      <c r="G452" t="s">
        <v>2</v>
      </c>
    </row>
    <row r="453" spans="1:7" ht="15.75" x14ac:dyDescent="0.25">
      <c r="A453">
        <v>452</v>
      </c>
      <c r="B453" t="s">
        <v>882</v>
      </c>
      <c r="C453" t="s">
        <v>883</v>
      </c>
      <c r="D453" t="s">
        <v>2</v>
      </c>
      <c r="E453" t="s">
        <v>2</v>
      </c>
      <c r="F453" t="s">
        <v>2</v>
      </c>
      <c r="G453" t="s">
        <v>2</v>
      </c>
    </row>
    <row r="454" spans="1:7" ht="15.75" x14ac:dyDescent="0.25">
      <c r="A454">
        <v>453</v>
      </c>
      <c r="B454" t="s">
        <v>884</v>
      </c>
      <c r="C454" t="s">
        <v>2</v>
      </c>
      <c r="D454" t="s">
        <v>2</v>
      </c>
      <c r="E454" t="s">
        <v>4</v>
      </c>
      <c r="F454" t="s">
        <v>2</v>
      </c>
      <c r="G454" t="s">
        <v>2</v>
      </c>
    </row>
    <row r="455" spans="1:7" ht="15.75" x14ac:dyDescent="0.25">
      <c r="A455">
        <v>454</v>
      </c>
      <c r="B455" t="s">
        <v>885</v>
      </c>
      <c r="C455" t="s">
        <v>886</v>
      </c>
      <c r="D455" t="s">
        <v>2</v>
      </c>
      <c r="E455" t="s">
        <v>2</v>
      </c>
      <c r="F455" t="s">
        <v>2</v>
      </c>
      <c r="G455" t="s">
        <v>2</v>
      </c>
    </row>
    <row r="456" spans="1:7" ht="15.75" x14ac:dyDescent="0.25">
      <c r="A456">
        <v>455</v>
      </c>
      <c r="B456" t="str">
        <f>HYPERLINK("https://www.facebook.com/ConganPhuCu/", "Công an huyện Phù Cừ  tỉnh Hưng Yên")</f>
        <v>Công an huyện Phù Cừ  tỉnh Hưng Yên</v>
      </c>
      <c r="C456" t="s">
        <v>887</v>
      </c>
      <c r="D456" t="s">
        <v>2</v>
      </c>
      <c r="E456" t="s">
        <v>4</v>
      </c>
      <c r="F456" t="s">
        <v>2</v>
      </c>
      <c r="G456" t="s">
        <v>888</v>
      </c>
    </row>
    <row r="457" spans="1:7" ht="15.75" x14ac:dyDescent="0.25">
      <c r="A457">
        <v>456</v>
      </c>
      <c r="B457" t="s">
        <v>889</v>
      </c>
      <c r="C457" t="s">
        <v>890</v>
      </c>
      <c r="D457" t="s">
        <v>2</v>
      </c>
      <c r="E457" t="s">
        <v>2</v>
      </c>
      <c r="F457" t="s">
        <v>2</v>
      </c>
      <c r="G457" t="s">
        <v>2</v>
      </c>
    </row>
    <row r="458" spans="1:7" ht="15.75" x14ac:dyDescent="0.25">
      <c r="A458">
        <v>457</v>
      </c>
      <c r="B458" t="str">
        <f>HYPERLINK("https://www.facebook.com/congan.thaibinh.gov.vn/", "Công an thành phố Thái Bình  tỉnh Thái Bình")</f>
        <v>Công an thành phố Thái Bình  tỉnh Thái Bình</v>
      </c>
      <c r="C458" t="s">
        <v>891</v>
      </c>
      <c r="D458" t="s">
        <v>2</v>
      </c>
      <c r="E458" t="s">
        <v>4</v>
      </c>
      <c r="F458" t="str">
        <f>HYPERLINK("mailto:cttdt.catb@gmail.com", "cttdt.catb@gmail.com")</f>
        <v>cttdt.catb@gmail.com</v>
      </c>
      <c r="G458" t="s">
        <v>892</v>
      </c>
    </row>
    <row r="459" spans="1:7" ht="15.75" x14ac:dyDescent="0.25">
      <c r="A459">
        <v>458</v>
      </c>
      <c r="B459" t="s">
        <v>893</v>
      </c>
      <c r="C459" t="s">
        <v>894</v>
      </c>
      <c r="D459" t="s">
        <v>2</v>
      </c>
      <c r="E459" t="s">
        <v>2</v>
      </c>
      <c r="F459" t="s">
        <v>2</v>
      </c>
      <c r="G459" t="s">
        <v>2</v>
      </c>
    </row>
    <row r="460" spans="1:7" ht="15.75" x14ac:dyDescent="0.25">
      <c r="A460">
        <v>459</v>
      </c>
      <c r="B460" t="str">
        <f>HYPERLINK("https://www.facebook.com/congananbai/", "Công an huyện Quỳnh Phụ  tỉnh Thái Bình")</f>
        <v>Công an huyện Quỳnh Phụ  tỉnh Thái Bình</v>
      </c>
      <c r="C460" t="s">
        <v>895</v>
      </c>
      <c r="D460" t="s">
        <v>2</v>
      </c>
      <c r="E460" t="s">
        <v>4</v>
      </c>
      <c r="F460" t="str">
        <f>HYPERLINK("mailto:cattanbai@gmail.com", "cattanbai@gmail.com")</f>
        <v>cattanbai@gmail.com</v>
      </c>
      <c r="G460" t="s">
        <v>896</v>
      </c>
    </row>
    <row r="461" spans="1:7" ht="15.75" x14ac:dyDescent="0.25">
      <c r="A461">
        <v>460</v>
      </c>
      <c r="B461" t="s">
        <v>897</v>
      </c>
      <c r="C461" t="s">
        <v>898</v>
      </c>
      <c r="D461" t="s">
        <v>2</v>
      </c>
      <c r="E461" t="s">
        <v>2</v>
      </c>
      <c r="F461" t="s">
        <v>2</v>
      </c>
      <c r="G461" t="s">
        <v>2</v>
      </c>
    </row>
    <row r="462" spans="1:7" ht="15.75" x14ac:dyDescent="0.25">
      <c r="A462">
        <v>461</v>
      </c>
      <c r="B462" t="str">
        <f>HYPERLINK("https://www.facebook.com/p/Tu%E1%BB%95i-tr%E1%BA%BB-C%C3%B4ng-an-Th%C3%A1i-B%C3%ACnh-100068113789461/", "Công an huyện Hưng Hà  tỉnh Thái Bình")</f>
        <v>Công an huyện Hưng Hà  tỉnh Thái Bình</v>
      </c>
      <c r="C462" t="s">
        <v>899</v>
      </c>
      <c r="D462" t="s">
        <v>2</v>
      </c>
      <c r="E462" t="s">
        <v>4</v>
      </c>
      <c r="F462" t="s">
        <v>2</v>
      </c>
      <c r="G462" t="s">
        <v>2</v>
      </c>
    </row>
    <row r="463" spans="1:7" ht="15.75" x14ac:dyDescent="0.25">
      <c r="A463">
        <v>462</v>
      </c>
      <c r="B463" t="s">
        <v>900</v>
      </c>
      <c r="C463" t="s">
        <v>901</v>
      </c>
      <c r="D463" t="s">
        <v>2</v>
      </c>
      <c r="E463" t="s">
        <v>2</v>
      </c>
      <c r="F463" t="s">
        <v>2</v>
      </c>
      <c r="G463" t="s">
        <v>2</v>
      </c>
    </row>
    <row r="464" spans="1:7" ht="15.75" x14ac:dyDescent="0.25">
      <c r="A464">
        <v>463</v>
      </c>
      <c r="B464" t="str">
        <f>HYPERLINK("https://www.facebook.com/ConganxaDongVinh/", "Công an huyện Đông Hưng  tỉnh Thái Bình")</f>
        <v>Công an huyện Đông Hưng  tỉnh Thái Bình</v>
      </c>
      <c r="C464" t="s">
        <v>902</v>
      </c>
      <c r="D464" t="s">
        <v>903</v>
      </c>
      <c r="E464" t="s">
        <v>2</v>
      </c>
      <c r="F464" t="str">
        <f>HYPERLINK("mailto:Hoangnam123.tb@gmail.com", "Hoangnam123.tb@gmail.com")</f>
        <v>Hoangnam123.tb@gmail.com</v>
      </c>
      <c r="G464" t="s">
        <v>2</v>
      </c>
    </row>
    <row r="465" spans="1:7" ht="15.75" x14ac:dyDescent="0.25">
      <c r="A465">
        <v>464</v>
      </c>
      <c r="B465" t="s">
        <v>904</v>
      </c>
      <c r="C465" t="s">
        <v>905</v>
      </c>
      <c r="D465" t="s">
        <v>2</v>
      </c>
      <c r="E465" t="s">
        <v>2</v>
      </c>
      <c r="F465" t="s">
        <v>2</v>
      </c>
      <c r="G465" t="s">
        <v>2</v>
      </c>
    </row>
    <row r="466" spans="1:7" ht="15.75" x14ac:dyDescent="0.25">
      <c r="A466">
        <v>465</v>
      </c>
      <c r="B466" t="str">
        <f>HYPERLINK("https://www.facebook.com/p/Tu%E1%BB%95i-tr%E1%BA%BB-C%C3%B4ng-an-huy%E1%BB%87n-Th%C3%A1i-Th%E1%BB%A5y-100083773900284/", "Công an huyện Thái Thụy  tỉnh Thái Bình")</f>
        <v>Công an huyện Thái Thụy  tỉnh Thái Bình</v>
      </c>
      <c r="C466" t="s">
        <v>906</v>
      </c>
      <c r="D466" t="s">
        <v>2</v>
      </c>
      <c r="E466" t="s">
        <v>4</v>
      </c>
      <c r="F466" t="str">
        <f>HYPERLINK("mailto:Tuoitrecahthaithuy@gmail.com", "Tuoitrecahthaithuy@gmail.com")</f>
        <v>Tuoitrecahthaithuy@gmail.com</v>
      </c>
      <c r="G466" t="s">
        <v>907</v>
      </c>
    </row>
    <row r="467" spans="1:7" ht="15.75" x14ac:dyDescent="0.25">
      <c r="A467">
        <v>466</v>
      </c>
      <c r="B467" t="s">
        <v>908</v>
      </c>
      <c r="C467" t="s">
        <v>909</v>
      </c>
      <c r="D467" t="s">
        <v>2</v>
      </c>
      <c r="E467" t="s">
        <v>2</v>
      </c>
      <c r="F467" t="s">
        <v>2</v>
      </c>
      <c r="G467" t="s">
        <v>2</v>
      </c>
    </row>
    <row r="468" spans="1:7" ht="15.75" x14ac:dyDescent="0.25">
      <c r="A468">
        <v>467</v>
      </c>
      <c r="B468" t="str">
        <f>HYPERLINK("https://www.facebook.com/ConganhuyenTienHai/", "Công an huyện Tiền Hải  tỉnh Thái Bình")</f>
        <v>Công an huyện Tiền Hải  tỉnh Thái Bình</v>
      </c>
      <c r="C468" t="s">
        <v>910</v>
      </c>
      <c r="D468" t="s">
        <v>2</v>
      </c>
      <c r="E468" t="s">
        <v>911</v>
      </c>
      <c r="F468" t="str">
        <f>HYPERLINK("mailto:CAtienhai@gmail.com", "CAtienhai@gmail.com")</f>
        <v>CAtienhai@gmail.com</v>
      </c>
      <c r="G468" t="s">
        <v>912</v>
      </c>
    </row>
    <row r="469" spans="1:7" ht="15.75" x14ac:dyDescent="0.25">
      <c r="A469">
        <v>468</v>
      </c>
      <c r="B469" t="s">
        <v>913</v>
      </c>
      <c r="C469" t="s">
        <v>914</v>
      </c>
      <c r="D469" t="s">
        <v>2</v>
      </c>
      <c r="E469" t="s">
        <v>2</v>
      </c>
      <c r="F469" t="s">
        <v>2</v>
      </c>
      <c r="G469" t="s">
        <v>2</v>
      </c>
    </row>
    <row r="470" spans="1:7" ht="15.75" x14ac:dyDescent="0.25">
      <c r="A470">
        <v>469</v>
      </c>
      <c r="B470" t="s">
        <v>915</v>
      </c>
      <c r="C470" t="s">
        <v>2</v>
      </c>
      <c r="D470" t="s">
        <v>2</v>
      </c>
      <c r="E470" t="s">
        <v>4</v>
      </c>
      <c r="F470" t="s">
        <v>2</v>
      </c>
      <c r="G470" t="s">
        <v>2</v>
      </c>
    </row>
    <row r="471" spans="1:7" ht="15.75" x14ac:dyDescent="0.25">
      <c r="A471">
        <v>470</v>
      </c>
      <c r="B471" t="s">
        <v>916</v>
      </c>
      <c r="C471" t="s">
        <v>917</v>
      </c>
      <c r="D471" t="s">
        <v>2</v>
      </c>
      <c r="E471" t="s">
        <v>2</v>
      </c>
      <c r="F471" t="s">
        <v>2</v>
      </c>
      <c r="G471" t="s">
        <v>2</v>
      </c>
    </row>
    <row r="472" spans="1:7" ht="15.75" x14ac:dyDescent="0.25">
      <c r="A472">
        <v>471</v>
      </c>
      <c r="B472" t="s">
        <v>918</v>
      </c>
      <c r="C472" t="s">
        <v>2</v>
      </c>
      <c r="D472" t="s">
        <v>2</v>
      </c>
      <c r="E472" t="s">
        <v>4</v>
      </c>
      <c r="F472" t="s">
        <v>2</v>
      </c>
      <c r="G472" t="s">
        <v>2</v>
      </c>
    </row>
    <row r="473" spans="1:7" ht="15.75" x14ac:dyDescent="0.25">
      <c r="A473">
        <v>472</v>
      </c>
      <c r="B473" t="s">
        <v>919</v>
      </c>
      <c r="C473" t="s">
        <v>920</v>
      </c>
      <c r="D473" t="s">
        <v>2</v>
      </c>
      <c r="E473" t="s">
        <v>2</v>
      </c>
      <c r="F473" t="s">
        <v>2</v>
      </c>
      <c r="G473" t="s">
        <v>2</v>
      </c>
    </row>
    <row r="474" spans="1:7" ht="15.75" x14ac:dyDescent="0.25">
      <c r="A474">
        <v>473</v>
      </c>
      <c r="B474" t="str">
        <f>HYPERLINK("https://www.facebook.com/conganhanamonline/?locale=vi_VN", "Công an thành phố Phủ Lý  tỉnh Hà Nam")</f>
        <v>Công an thành phố Phủ Lý  tỉnh Hà Nam</v>
      </c>
      <c r="C474" t="s">
        <v>921</v>
      </c>
      <c r="D474" t="s">
        <v>2</v>
      </c>
      <c r="E474" t="s">
        <v>4</v>
      </c>
      <c r="F474" t="str">
        <f>HYPERLINK("mailto:conganhanamonline@gmail.com", "conganhanamonline@gmail.com")</f>
        <v>conganhanamonline@gmail.com</v>
      </c>
      <c r="G474" t="s">
        <v>922</v>
      </c>
    </row>
    <row r="475" spans="1:7" ht="15.75" x14ac:dyDescent="0.25">
      <c r="A475">
        <v>474</v>
      </c>
      <c r="B475" t="s">
        <v>923</v>
      </c>
      <c r="C475" t="s">
        <v>924</v>
      </c>
      <c r="D475" t="s">
        <v>2</v>
      </c>
      <c r="E475" t="s">
        <v>2</v>
      </c>
      <c r="F475" t="s">
        <v>2</v>
      </c>
      <c r="G475" t="s">
        <v>2</v>
      </c>
    </row>
    <row r="476" spans="1:7" ht="15.75" x14ac:dyDescent="0.25">
      <c r="A476">
        <v>475</v>
      </c>
      <c r="B476" t="str">
        <f>HYPERLINK("https://www.facebook.com/doanthanhnienconganhanam/", "Công an huyện Duy Tiên  tỉnh Hà Nam")</f>
        <v>Công an huyện Duy Tiên  tỉnh Hà Nam</v>
      </c>
      <c r="C476" t="s">
        <v>925</v>
      </c>
      <c r="D476" t="s">
        <v>2</v>
      </c>
      <c r="E476" t="s">
        <v>4</v>
      </c>
      <c r="F476" t="str">
        <f>HYPERLINK("mailto:doancahanam@gmail.com", "doancahanam@gmail.com")</f>
        <v>doancahanam@gmail.com</v>
      </c>
      <c r="G476" t="s">
        <v>2</v>
      </c>
    </row>
    <row r="477" spans="1:7" ht="15.75" x14ac:dyDescent="0.25">
      <c r="A477">
        <v>476</v>
      </c>
      <c r="B477" t="s">
        <v>926</v>
      </c>
      <c r="C477" t="s">
        <v>927</v>
      </c>
      <c r="D477" t="s">
        <v>2</v>
      </c>
      <c r="E477" t="s">
        <v>2</v>
      </c>
      <c r="F477" t="s">
        <v>2</v>
      </c>
      <c r="G477" t="s">
        <v>2</v>
      </c>
    </row>
    <row r="478" spans="1:7" ht="15.75" x14ac:dyDescent="0.25">
      <c r="A478">
        <v>477</v>
      </c>
      <c r="B478" t="str">
        <f>HYPERLINK("https://www.facebook.com/conganhuyenkimbang/", "Công an huyện Kim Bảng  tỉnh Hà Nam")</f>
        <v>Công an huyện Kim Bảng  tỉnh Hà Nam</v>
      </c>
      <c r="C478" t="s">
        <v>928</v>
      </c>
      <c r="D478" t="s">
        <v>2</v>
      </c>
      <c r="E478" t="s">
        <v>929</v>
      </c>
      <c r="F478" t="s">
        <v>2</v>
      </c>
      <c r="G478" t="s">
        <v>930</v>
      </c>
    </row>
    <row r="479" spans="1:7" ht="15.75" x14ac:dyDescent="0.25">
      <c r="A479">
        <v>478</v>
      </c>
      <c r="B479" t="s">
        <v>931</v>
      </c>
      <c r="C479" t="s">
        <v>932</v>
      </c>
      <c r="D479" t="s">
        <v>2</v>
      </c>
      <c r="E479" t="s">
        <v>2</v>
      </c>
      <c r="F479" t="s">
        <v>2</v>
      </c>
      <c r="G479" t="s">
        <v>2</v>
      </c>
    </row>
    <row r="480" spans="1:7" ht="15.75" x14ac:dyDescent="0.25">
      <c r="A480">
        <v>479</v>
      </c>
      <c r="B480" t="s">
        <v>933</v>
      </c>
      <c r="C480" t="s">
        <v>2</v>
      </c>
      <c r="D480" t="s">
        <v>2</v>
      </c>
      <c r="E480" t="s">
        <v>4</v>
      </c>
      <c r="F480" t="s">
        <v>2</v>
      </c>
      <c r="G480" t="s">
        <v>2</v>
      </c>
    </row>
    <row r="481" spans="1:7" ht="15.75" x14ac:dyDescent="0.25">
      <c r="A481">
        <v>480</v>
      </c>
      <c r="B481" t="s">
        <v>934</v>
      </c>
      <c r="C481" t="s">
        <v>935</v>
      </c>
      <c r="D481" t="s">
        <v>2</v>
      </c>
      <c r="E481" t="s">
        <v>2</v>
      </c>
      <c r="F481" t="s">
        <v>2</v>
      </c>
      <c r="G481" t="s">
        <v>2</v>
      </c>
    </row>
    <row r="482" spans="1:7" ht="15.75" x14ac:dyDescent="0.25">
      <c r="A482">
        <v>481</v>
      </c>
      <c r="B482" t="str">
        <f>HYPERLINK("https://www.facebook.com/tintuchuyenbinhluc24h/", "Công an huyện Bình Lục  tỉnh Hà Nam")</f>
        <v>Công an huyện Bình Lục  tỉnh Hà Nam</v>
      </c>
      <c r="C482" t="s">
        <v>936</v>
      </c>
      <c r="D482" t="s">
        <v>2</v>
      </c>
      <c r="E482" t="s">
        <v>4</v>
      </c>
      <c r="F482" t="str">
        <f>HYPERLINK("mailto:tintuchuyenbinhluc24h@gmail.com", "tintuchuyenbinhluc24h@gmail.com")</f>
        <v>tintuchuyenbinhluc24h@gmail.com</v>
      </c>
      <c r="G482" t="s">
        <v>937</v>
      </c>
    </row>
    <row r="483" spans="1:7" ht="15.75" x14ac:dyDescent="0.25">
      <c r="A483">
        <v>482</v>
      </c>
      <c r="B483" t="s">
        <v>938</v>
      </c>
      <c r="C483" t="s">
        <v>939</v>
      </c>
      <c r="D483" t="s">
        <v>2</v>
      </c>
      <c r="E483" t="s">
        <v>2</v>
      </c>
      <c r="F483" t="s">
        <v>2</v>
      </c>
      <c r="G483" t="s">
        <v>2</v>
      </c>
    </row>
    <row r="484" spans="1:7" ht="15.75" x14ac:dyDescent="0.25">
      <c r="A484">
        <v>483</v>
      </c>
      <c r="B484" t="s">
        <v>940</v>
      </c>
      <c r="C484" t="s">
        <v>2</v>
      </c>
      <c r="D484" t="s">
        <v>2</v>
      </c>
      <c r="E484" t="s">
        <v>4</v>
      </c>
      <c r="F484" t="s">
        <v>2</v>
      </c>
      <c r="G484" t="s">
        <v>2</v>
      </c>
    </row>
    <row r="485" spans="1:7" ht="15.75" x14ac:dyDescent="0.25">
      <c r="A485">
        <v>484</v>
      </c>
      <c r="B485" t="s">
        <v>941</v>
      </c>
      <c r="C485" t="s">
        <v>942</v>
      </c>
      <c r="D485" t="s">
        <v>2</v>
      </c>
      <c r="E485" t="s">
        <v>2</v>
      </c>
      <c r="F485" t="s">
        <v>2</v>
      </c>
      <c r="G485" t="s">
        <v>2</v>
      </c>
    </row>
    <row r="486" spans="1:7" ht="15.75" x14ac:dyDescent="0.25">
      <c r="A486">
        <v>485</v>
      </c>
      <c r="B486" t="str">
        <f>HYPERLINK("https://www.facebook.com/catp.namdinh/", "Công an thành phố Nam Định  tỉnh Nam Định")</f>
        <v>Công an thành phố Nam Định  tỉnh Nam Định</v>
      </c>
      <c r="C486" t="s">
        <v>943</v>
      </c>
      <c r="D486" t="s">
        <v>2</v>
      </c>
      <c r="E486" t="s">
        <v>4</v>
      </c>
      <c r="F486" t="s">
        <v>2</v>
      </c>
      <c r="G486" t="s">
        <v>2</v>
      </c>
    </row>
    <row r="487" spans="1:7" ht="15.75" x14ac:dyDescent="0.25">
      <c r="A487">
        <v>486</v>
      </c>
      <c r="B487" t="s">
        <v>944</v>
      </c>
      <c r="C487" t="s">
        <v>945</v>
      </c>
      <c r="D487" t="s">
        <v>2</v>
      </c>
      <c r="E487" t="s">
        <v>2</v>
      </c>
      <c r="F487" t="s">
        <v>2</v>
      </c>
      <c r="G487" t="s">
        <v>2</v>
      </c>
    </row>
    <row r="488" spans="1:7" ht="15.75" x14ac:dyDescent="0.25">
      <c r="A488">
        <v>487</v>
      </c>
      <c r="B488" t="s">
        <v>946</v>
      </c>
      <c r="C488" t="s">
        <v>2</v>
      </c>
      <c r="D488" t="s">
        <v>2</v>
      </c>
      <c r="E488" t="s">
        <v>4</v>
      </c>
      <c r="F488" t="s">
        <v>2</v>
      </c>
      <c r="G488" t="s">
        <v>2</v>
      </c>
    </row>
    <row r="489" spans="1:7" ht="15.75" x14ac:dyDescent="0.25">
      <c r="A489">
        <v>488</v>
      </c>
      <c r="B489" t="s">
        <v>947</v>
      </c>
      <c r="C489" t="s">
        <v>948</v>
      </c>
      <c r="D489" t="s">
        <v>2</v>
      </c>
      <c r="E489" t="s">
        <v>2</v>
      </c>
      <c r="F489" t="s">
        <v>2</v>
      </c>
      <c r="G489" t="s">
        <v>2</v>
      </c>
    </row>
    <row r="490" spans="1:7" ht="15.75" x14ac:dyDescent="0.25">
      <c r="A490">
        <v>489</v>
      </c>
      <c r="B490" t="s">
        <v>949</v>
      </c>
      <c r="C490" t="s">
        <v>2</v>
      </c>
      <c r="D490" t="s">
        <v>2</v>
      </c>
      <c r="E490" t="s">
        <v>4</v>
      </c>
      <c r="F490" t="s">
        <v>2</v>
      </c>
      <c r="G490" t="s">
        <v>2</v>
      </c>
    </row>
    <row r="491" spans="1:7" ht="15.75" x14ac:dyDescent="0.25">
      <c r="A491">
        <v>490</v>
      </c>
      <c r="B491" t="s">
        <v>950</v>
      </c>
      <c r="C491" t="s">
        <v>951</v>
      </c>
      <c r="D491" t="s">
        <v>2</v>
      </c>
      <c r="E491" t="s">
        <v>2</v>
      </c>
      <c r="F491" t="s">
        <v>2</v>
      </c>
      <c r="G491" t="s">
        <v>2</v>
      </c>
    </row>
    <row r="492" spans="1:7" ht="15.75" x14ac:dyDescent="0.25">
      <c r="A492">
        <v>491</v>
      </c>
      <c r="B492" t="str">
        <f>HYPERLINK("https://www.facebook.com/p/C%C3%B4ng-an-Th%E1%BB%8B-tr%E1%BA%A5n-L%C3%A2m-%C3%9D-Y%C3%AAn-Nam-%C4%90%E1%BB%8Bnh-100080254186975/", "Công an huyện Ý Yên  tỉnh Nam Định")</f>
        <v>Công an huyện Ý Yên  tỉnh Nam Định</v>
      </c>
      <c r="C492" t="s">
        <v>952</v>
      </c>
      <c r="D492" t="s">
        <v>2</v>
      </c>
      <c r="E492" t="s">
        <v>4</v>
      </c>
      <c r="F492" t="s">
        <v>2</v>
      </c>
      <c r="G492" t="s">
        <v>953</v>
      </c>
    </row>
    <row r="493" spans="1:7" ht="15.75" x14ac:dyDescent="0.25">
      <c r="A493">
        <v>492</v>
      </c>
      <c r="B493" t="s">
        <v>954</v>
      </c>
      <c r="C493" t="s">
        <v>955</v>
      </c>
      <c r="D493" t="s">
        <v>2</v>
      </c>
      <c r="E493" t="s">
        <v>2</v>
      </c>
      <c r="F493" t="s">
        <v>2</v>
      </c>
      <c r="G493" t="s">
        <v>2</v>
      </c>
    </row>
    <row r="494" spans="1:7" ht="15.75" x14ac:dyDescent="0.25">
      <c r="A494">
        <v>493</v>
      </c>
      <c r="B494" t="str">
        <f>HYPERLINK("https://www.facebook.com/dtncahuyennghiahung/", "Công an huyện Nghĩa Hưng  tỉnh Nam Định")</f>
        <v>Công an huyện Nghĩa Hưng  tỉnh Nam Định</v>
      </c>
      <c r="C494" t="s">
        <v>956</v>
      </c>
      <c r="D494" t="s">
        <v>2</v>
      </c>
      <c r="E494" t="s">
        <v>957</v>
      </c>
      <c r="F494" t="str">
        <f>HYPERLINK("mailto:doancahnghiahung@gmail.com", "doancahnghiahung@gmail.com")</f>
        <v>doancahnghiahung@gmail.com</v>
      </c>
      <c r="G494" t="s">
        <v>958</v>
      </c>
    </row>
    <row r="495" spans="1:7" ht="15.75" x14ac:dyDescent="0.25">
      <c r="A495">
        <v>494</v>
      </c>
      <c r="B495" t="s">
        <v>959</v>
      </c>
      <c r="C495" t="s">
        <v>960</v>
      </c>
      <c r="D495" t="s">
        <v>2</v>
      </c>
      <c r="E495" t="s">
        <v>2</v>
      </c>
      <c r="F495" t="s">
        <v>2</v>
      </c>
      <c r="G495" t="s">
        <v>2</v>
      </c>
    </row>
    <row r="496" spans="1:7" ht="15.75" x14ac:dyDescent="0.25">
      <c r="A496">
        <v>495</v>
      </c>
      <c r="B496" t="s">
        <v>961</v>
      </c>
      <c r="C496" t="s">
        <v>2</v>
      </c>
      <c r="D496" t="s">
        <v>2</v>
      </c>
      <c r="E496" t="s">
        <v>4</v>
      </c>
      <c r="F496" t="s">
        <v>2</v>
      </c>
      <c r="G496" t="s">
        <v>2</v>
      </c>
    </row>
    <row r="497" spans="1:7" ht="15.75" x14ac:dyDescent="0.25">
      <c r="A497">
        <v>496</v>
      </c>
      <c r="B497" t="s">
        <v>962</v>
      </c>
      <c r="C497" t="s">
        <v>963</v>
      </c>
      <c r="D497" t="s">
        <v>2</v>
      </c>
      <c r="E497" t="s">
        <v>2</v>
      </c>
      <c r="F497" t="s">
        <v>2</v>
      </c>
      <c r="G497" t="s">
        <v>2</v>
      </c>
    </row>
    <row r="498" spans="1:7" ht="15.75" x14ac:dyDescent="0.25">
      <c r="A498">
        <v>497</v>
      </c>
      <c r="B498" t="str">
        <f>HYPERLINK("https://www.facebook.com/p/C%C3%B4ng-an-th%E1%BB%8B-tr%E1%BA%A5n-C%E1%BB%95-L%E1%BB%85-100069913269136/?locale=vi_VN", "Công an huyện Trực Ninh  tỉnh Nam Định")</f>
        <v>Công an huyện Trực Ninh  tỉnh Nam Định</v>
      </c>
      <c r="C498" t="s">
        <v>964</v>
      </c>
      <c r="D498" t="s">
        <v>2</v>
      </c>
      <c r="E498" t="s">
        <v>965</v>
      </c>
      <c r="F498" t="str">
        <f>HYPERLINK("mailto:Tuandtcs83@gmail.com", "Tuandtcs83@gmail.com")</f>
        <v>Tuandtcs83@gmail.com</v>
      </c>
      <c r="G498" t="s">
        <v>966</v>
      </c>
    </row>
    <row r="499" spans="1:7" ht="15.75" x14ac:dyDescent="0.25">
      <c r="A499">
        <v>498</v>
      </c>
      <c r="B499" t="s">
        <v>967</v>
      </c>
      <c r="C499" t="s">
        <v>968</v>
      </c>
      <c r="D499" t="s">
        <v>2</v>
      </c>
      <c r="E499" t="s">
        <v>2</v>
      </c>
      <c r="F499" t="s">
        <v>2</v>
      </c>
      <c r="G499" t="s">
        <v>2</v>
      </c>
    </row>
    <row r="500" spans="1:7" ht="15.75" x14ac:dyDescent="0.25">
      <c r="A500">
        <v>499</v>
      </c>
      <c r="B500" t="s">
        <v>969</v>
      </c>
      <c r="C500" t="s">
        <v>2</v>
      </c>
      <c r="D500" t="s">
        <v>2</v>
      </c>
      <c r="E500" t="s">
        <v>4</v>
      </c>
      <c r="F500" t="s">
        <v>2</v>
      </c>
      <c r="G500" t="s">
        <v>2</v>
      </c>
    </row>
    <row r="501" spans="1:7" ht="15.75" x14ac:dyDescent="0.25">
      <c r="A501">
        <v>500</v>
      </c>
      <c r="B501" t="s">
        <v>970</v>
      </c>
      <c r="C501" t="s">
        <v>971</v>
      </c>
      <c r="D501" t="s">
        <v>2</v>
      </c>
      <c r="E501" t="s">
        <v>2</v>
      </c>
      <c r="F501" t="s">
        <v>2</v>
      </c>
      <c r="G501" t="s">
        <v>2</v>
      </c>
    </row>
    <row r="502" spans="1:7" ht="15.75" x14ac:dyDescent="0.25">
      <c r="A502">
        <v>501</v>
      </c>
      <c r="B502" t="s">
        <v>972</v>
      </c>
      <c r="C502" t="s">
        <v>2</v>
      </c>
      <c r="D502" t="s">
        <v>2</v>
      </c>
      <c r="E502" t="s">
        <v>4</v>
      </c>
      <c r="F502" t="s">
        <v>2</v>
      </c>
      <c r="G502" t="s">
        <v>2</v>
      </c>
    </row>
    <row r="503" spans="1:7" ht="15.75" x14ac:dyDescent="0.25">
      <c r="A503">
        <v>502</v>
      </c>
      <c r="B503" t="s">
        <v>973</v>
      </c>
      <c r="C503" t="s">
        <v>974</v>
      </c>
      <c r="D503" t="s">
        <v>2</v>
      </c>
      <c r="E503" t="s">
        <v>2</v>
      </c>
      <c r="F503" t="s">
        <v>2</v>
      </c>
      <c r="G503" t="s">
        <v>2</v>
      </c>
    </row>
    <row r="504" spans="1:7" ht="15.75" x14ac:dyDescent="0.25">
      <c r="A504">
        <v>503</v>
      </c>
      <c r="B504" t="str">
        <f>HYPERLINK("https://www.facebook.com/CAH.HaiHau/", "Công an huyện Hải Hậu  tỉnh Nam Định")</f>
        <v>Công an huyện Hải Hậu  tỉnh Nam Định</v>
      </c>
      <c r="C504" t="s">
        <v>975</v>
      </c>
      <c r="D504" t="s">
        <v>2</v>
      </c>
      <c r="E504" t="s">
        <v>976</v>
      </c>
      <c r="F504" t="str">
        <f>HYPERLINK("mailto:thammuuhaihau@gmail.com", "thammuuhaihau@gmail.com")</f>
        <v>thammuuhaihau@gmail.com</v>
      </c>
      <c r="G504" t="s">
        <v>977</v>
      </c>
    </row>
    <row r="505" spans="1:7" ht="15.75" x14ac:dyDescent="0.25">
      <c r="A505">
        <v>504</v>
      </c>
      <c r="B505" t="s">
        <v>978</v>
      </c>
      <c r="C505" t="s">
        <v>979</v>
      </c>
      <c r="D505" t="s">
        <v>2</v>
      </c>
      <c r="E505" t="s">
        <v>2</v>
      </c>
      <c r="F505" t="s">
        <v>2</v>
      </c>
      <c r="G505" t="s">
        <v>2</v>
      </c>
    </row>
    <row r="506" spans="1:7" ht="15.75" x14ac:dyDescent="0.25">
      <c r="A506">
        <v>505</v>
      </c>
      <c r="B506" t="str">
        <f>HYPERLINK("https://www.facebook.com/tuoitreconganninhbinh/", "Công an thành phố Ninh Bình  tỉnh Ninh Bình")</f>
        <v>Công an thành phố Ninh Bình  tỉnh Ninh Bình</v>
      </c>
      <c r="C506" t="s">
        <v>980</v>
      </c>
      <c r="D506" t="s">
        <v>2</v>
      </c>
      <c r="E506" t="s">
        <v>4</v>
      </c>
      <c r="F506" t="str">
        <f>HYPERLINK("mailto:dtncanb@gmail.com", "dtncanb@gmail.com")</f>
        <v>dtncanb@gmail.com</v>
      </c>
      <c r="G506" t="s">
        <v>981</v>
      </c>
    </row>
    <row r="507" spans="1:7" ht="15.75" x14ac:dyDescent="0.25">
      <c r="A507">
        <v>506</v>
      </c>
      <c r="B507" t="s">
        <v>982</v>
      </c>
      <c r="C507" t="s">
        <v>983</v>
      </c>
      <c r="D507" t="s">
        <v>2</v>
      </c>
      <c r="E507" t="s">
        <v>2</v>
      </c>
      <c r="F507" t="s">
        <v>2</v>
      </c>
      <c r="G507" t="s">
        <v>2</v>
      </c>
    </row>
    <row r="508" spans="1:7" ht="15.75" x14ac:dyDescent="0.25">
      <c r="A508">
        <v>507</v>
      </c>
      <c r="B508" t="str">
        <f>HYPERLINK("https://www.facebook.com/p/C%C3%B4ng-an-th%C3%A0nh-ph%E1%BB%91-Tam-%C4%90i%E1%BB%87p-100069074291255/", "Công an thành phố Tam Điệp  tỉnh Ninh Bình")</f>
        <v>Công an thành phố Tam Điệp  tỉnh Ninh Bình</v>
      </c>
      <c r="C508" t="s">
        <v>984</v>
      </c>
      <c r="D508" t="s">
        <v>2</v>
      </c>
      <c r="E508" t="s">
        <v>985</v>
      </c>
      <c r="F508" t="s">
        <v>2</v>
      </c>
      <c r="G508" t="s">
        <v>986</v>
      </c>
    </row>
    <row r="509" spans="1:7" ht="15.75" x14ac:dyDescent="0.25">
      <c r="A509">
        <v>508</v>
      </c>
      <c r="B509" t="s">
        <v>987</v>
      </c>
      <c r="C509" t="s">
        <v>988</v>
      </c>
      <c r="D509" t="s">
        <v>2</v>
      </c>
      <c r="E509" t="s">
        <v>2</v>
      </c>
      <c r="F509" t="s">
        <v>2</v>
      </c>
      <c r="G509" t="s">
        <v>2</v>
      </c>
    </row>
    <row r="510" spans="1:7" ht="15.75" x14ac:dyDescent="0.25">
      <c r="A510">
        <v>509</v>
      </c>
      <c r="B510" t="str">
        <f>HYPERLINK("https://www.facebook.com/CAHNhoQuan/", "Công an huyện Nho Quan  tỉnh Ninh Bình")</f>
        <v>Công an huyện Nho Quan  tỉnh Ninh Bình</v>
      </c>
      <c r="C510" t="s">
        <v>989</v>
      </c>
      <c r="D510" t="s">
        <v>2</v>
      </c>
      <c r="E510" t="s">
        <v>990</v>
      </c>
      <c r="F510" t="str">
        <f>HYPERLINK("mailto:congannhoquan@hotmail.com", "congannhoquan@hotmail.com")</f>
        <v>congannhoquan@hotmail.com</v>
      </c>
      <c r="G510" t="s">
        <v>2</v>
      </c>
    </row>
    <row r="511" spans="1:7" ht="15.75" x14ac:dyDescent="0.25">
      <c r="A511">
        <v>510</v>
      </c>
      <c r="B511" t="s">
        <v>991</v>
      </c>
      <c r="C511" t="s">
        <v>992</v>
      </c>
      <c r="D511" t="s">
        <v>2</v>
      </c>
      <c r="E511" t="s">
        <v>2</v>
      </c>
      <c r="F511" t="s">
        <v>2</v>
      </c>
      <c r="G511" t="s">
        <v>2</v>
      </c>
    </row>
    <row r="512" spans="1:7" ht="15.75" x14ac:dyDescent="0.25">
      <c r="A512">
        <v>511</v>
      </c>
      <c r="B512" t="str">
        <f>HYPERLINK("https://www.facebook.com/CAHGiaVien/", "Công an huyện Gia Viễn  tỉnh Ninh Bình")</f>
        <v>Công an huyện Gia Viễn  tỉnh Ninh Bình</v>
      </c>
      <c r="C512" t="s">
        <v>993</v>
      </c>
      <c r="D512" t="s">
        <v>2</v>
      </c>
      <c r="E512" t="s">
        <v>994</v>
      </c>
      <c r="F512" t="s">
        <v>2</v>
      </c>
      <c r="G512" t="s">
        <v>995</v>
      </c>
    </row>
    <row r="513" spans="1:7" ht="15.75" x14ac:dyDescent="0.25">
      <c r="A513">
        <v>512</v>
      </c>
      <c r="B513" t="s">
        <v>996</v>
      </c>
      <c r="C513" t="s">
        <v>997</v>
      </c>
      <c r="D513" t="s">
        <v>2</v>
      </c>
      <c r="E513" t="s">
        <v>2</v>
      </c>
      <c r="F513" t="s">
        <v>2</v>
      </c>
      <c r="G513" t="s">
        <v>2</v>
      </c>
    </row>
    <row r="514" spans="1:7" ht="15.75" x14ac:dyDescent="0.25">
      <c r="A514">
        <v>513</v>
      </c>
      <c r="B514" t="s">
        <v>998</v>
      </c>
      <c r="C514" t="s">
        <v>2</v>
      </c>
      <c r="D514" t="s">
        <v>2</v>
      </c>
      <c r="E514" t="s">
        <v>4</v>
      </c>
      <c r="F514" t="s">
        <v>2</v>
      </c>
      <c r="G514" t="s">
        <v>2</v>
      </c>
    </row>
    <row r="515" spans="1:7" ht="15.75" x14ac:dyDescent="0.25">
      <c r="A515">
        <v>514</v>
      </c>
      <c r="B515" t="s">
        <v>999</v>
      </c>
      <c r="C515" t="s">
        <v>1000</v>
      </c>
      <c r="D515" t="s">
        <v>2</v>
      </c>
      <c r="E515" t="s">
        <v>2</v>
      </c>
      <c r="F515" t="s">
        <v>2</v>
      </c>
      <c r="G515" t="s">
        <v>2</v>
      </c>
    </row>
    <row r="516" spans="1:7" ht="15.75" x14ac:dyDescent="0.25">
      <c r="A516">
        <v>515</v>
      </c>
      <c r="B516" t="str">
        <f>HYPERLINK("https://www.facebook.com/Conganhuyenyenkhanh/?locale=vi_VN", "Công an huyện Yên Khánh  tỉnh Ninh Bình")</f>
        <v>Công an huyện Yên Khánh  tỉnh Ninh Bình</v>
      </c>
      <c r="C516" t="s">
        <v>1001</v>
      </c>
      <c r="D516" t="s">
        <v>2</v>
      </c>
      <c r="E516" t="s">
        <v>1002</v>
      </c>
      <c r="F516" t="s">
        <v>2</v>
      </c>
      <c r="G516" t="s">
        <v>1003</v>
      </c>
    </row>
    <row r="517" spans="1:7" ht="15.75" x14ac:dyDescent="0.25">
      <c r="A517">
        <v>516</v>
      </c>
      <c r="B517" t="s">
        <v>1004</v>
      </c>
      <c r="C517" t="s">
        <v>1005</v>
      </c>
      <c r="D517" t="s">
        <v>2</v>
      </c>
      <c r="E517" t="s">
        <v>2</v>
      </c>
      <c r="F517" t="s">
        <v>2</v>
      </c>
      <c r="G517" t="s">
        <v>2</v>
      </c>
    </row>
    <row r="518" spans="1:7" ht="15.75" x14ac:dyDescent="0.25">
      <c r="A518">
        <v>517</v>
      </c>
      <c r="B518" t="str">
        <f>HYPERLINK("https://www.facebook.com/cahuyenkimson/", "Công an huyện Kim Sơn  tỉnh Ninh Bình")</f>
        <v>Công an huyện Kim Sơn  tỉnh Ninh Bình</v>
      </c>
      <c r="C518" t="s">
        <v>1006</v>
      </c>
      <c r="D518" t="s">
        <v>2</v>
      </c>
      <c r="E518" t="s">
        <v>1007</v>
      </c>
      <c r="F518" t="str">
        <f>HYPERLINK("mailto:CAKSTonghop6666@gmail.com", "CAKSTonghop6666@gmail.com")</f>
        <v>CAKSTonghop6666@gmail.com</v>
      </c>
      <c r="G518" t="s">
        <v>1008</v>
      </c>
    </row>
    <row r="519" spans="1:7" ht="15.75" x14ac:dyDescent="0.25">
      <c r="A519">
        <v>518</v>
      </c>
      <c r="B519" t="s">
        <v>1009</v>
      </c>
      <c r="C519" t="s">
        <v>1010</v>
      </c>
      <c r="D519" t="s">
        <v>2</v>
      </c>
      <c r="E519" t="s">
        <v>2</v>
      </c>
      <c r="F519" t="s">
        <v>2</v>
      </c>
      <c r="G519" t="s">
        <v>2</v>
      </c>
    </row>
    <row r="520" spans="1:7" ht="15.75" x14ac:dyDescent="0.25">
      <c r="A520">
        <v>519</v>
      </c>
      <c r="B520" t="str">
        <f>HYPERLINK("https://www.facebook.com/p/C%C3%B4ng-an-huy%E1%BB%87n-Y%C3%AAn-M%C3%B4-100033535308059/", "Công an huyện Yên Mô  tỉnh Ninh Bình")</f>
        <v>Công an huyện Yên Mô  tỉnh Ninh Bình</v>
      </c>
      <c r="C520" t="s">
        <v>1011</v>
      </c>
      <c r="D520" t="s">
        <v>2</v>
      </c>
      <c r="E520" t="s">
        <v>1012</v>
      </c>
      <c r="F520" t="s">
        <v>2</v>
      </c>
      <c r="G520" t="s">
        <v>1013</v>
      </c>
    </row>
    <row r="521" spans="1:7" ht="15.75" x14ac:dyDescent="0.25">
      <c r="A521">
        <v>520</v>
      </c>
      <c r="B521" t="s">
        <v>1014</v>
      </c>
      <c r="C521" t="s">
        <v>1015</v>
      </c>
      <c r="D521" t="s">
        <v>2</v>
      </c>
      <c r="E521" t="s">
        <v>2</v>
      </c>
      <c r="F521" t="s">
        <v>2</v>
      </c>
      <c r="G521" t="s">
        <v>2</v>
      </c>
    </row>
    <row r="522" spans="1:7" ht="15.75" x14ac:dyDescent="0.25">
      <c r="A522">
        <v>521</v>
      </c>
      <c r="B522" t="str">
        <f>HYPERLINK("https://www.facebook.com/conganthanhphothanhhoa/?locale=vi_VN", "Công an thành phố Thanh Hóa  tỉnh Thanh Hóa")</f>
        <v>Công an thành phố Thanh Hóa  tỉnh Thanh Hóa</v>
      </c>
      <c r="C522" t="s">
        <v>1016</v>
      </c>
      <c r="D522" t="s">
        <v>2</v>
      </c>
      <c r="E522" t="s">
        <v>1017</v>
      </c>
      <c r="F522" t="s">
        <v>2</v>
      </c>
      <c r="G522" t="s">
        <v>1018</v>
      </c>
    </row>
    <row r="523" spans="1:7" ht="15.75" x14ac:dyDescent="0.25">
      <c r="A523">
        <v>522</v>
      </c>
      <c r="B523" t="s">
        <v>1019</v>
      </c>
      <c r="C523" t="s">
        <v>1020</v>
      </c>
      <c r="D523" t="s">
        <v>2</v>
      </c>
      <c r="E523" t="s">
        <v>2</v>
      </c>
      <c r="F523" t="s">
        <v>2</v>
      </c>
      <c r="G523" t="s">
        <v>2</v>
      </c>
    </row>
    <row r="524" spans="1:7" ht="15.75" x14ac:dyDescent="0.25">
      <c r="A524">
        <v>523</v>
      </c>
      <c r="B524" t="str">
        <f>HYPERLINK("https://www.facebook.com/p/C%C3%B4ng-an-th%C3%A0nh-ph%E1%BB%91-S%E1%BA%A7m-S%C6%A1n-Thanh-Ho%C3%A1-100063748233268/", "Công an thành phố Sầm Sơn  tỉnh Thanh Hóa")</f>
        <v>Công an thành phố Sầm Sơn  tỉnh Thanh Hóa</v>
      </c>
      <c r="C524" t="s">
        <v>1021</v>
      </c>
      <c r="D524" t="s">
        <v>2</v>
      </c>
      <c r="E524" t="s">
        <v>4</v>
      </c>
      <c r="F524" t="s">
        <v>2</v>
      </c>
      <c r="G524" t="s">
        <v>1022</v>
      </c>
    </row>
    <row r="525" spans="1:7" ht="15.75" x14ac:dyDescent="0.25">
      <c r="A525">
        <v>524</v>
      </c>
      <c r="B525" t="s">
        <v>1023</v>
      </c>
      <c r="C525" t="s">
        <v>1024</v>
      </c>
      <c r="D525" t="s">
        <v>2</v>
      </c>
      <c r="E525" t="s">
        <v>2</v>
      </c>
      <c r="F525" t="s">
        <v>2</v>
      </c>
      <c r="G525" t="s">
        <v>2</v>
      </c>
    </row>
    <row r="526" spans="1:7" ht="15.75" x14ac:dyDescent="0.25">
      <c r="A526">
        <v>525</v>
      </c>
      <c r="B526" t="str">
        <f>HYPERLINK("https://www.facebook.com/p/Tu%E1%BB%95i-tr%E1%BA%BB-C%C3%B4ng-an-TP-S%E1%BA%A7m-S%C6%A1n-100069346653553/?locale=hi_IN", "Công an huyện Mường Lát  tỉnh Thanh Hóa")</f>
        <v>Công an huyện Mường Lát  tỉnh Thanh Hóa</v>
      </c>
      <c r="C526" t="s">
        <v>1025</v>
      </c>
      <c r="D526" t="s">
        <v>2</v>
      </c>
      <c r="E526" t="s">
        <v>4</v>
      </c>
      <c r="F526" t="s">
        <v>2</v>
      </c>
      <c r="G526" t="s">
        <v>2</v>
      </c>
    </row>
    <row r="527" spans="1:7" ht="15.75" x14ac:dyDescent="0.25">
      <c r="A527">
        <v>526</v>
      </c>
      <c r="B527" t="s">
        <v>1026</v>
      </c>
      <c r="C527" t="s">
        <v>1027</v>
      </c>
      <c r="D527" t="s">
        <v>2</v>
      </c>
      <c r="E527" t="s">
        <v>2</v>
      </c>
      <c r="F527" t="s">
        <v>2</v>
      </c>
      <c r="G527" t="s">
        <v>2</v>
      </c>
    </row>
    <row r="528" spans="1:7" ht="15.75" x14ac:dyDescent="0.25">
      <c r="A528">
        <v>527</v>
      </c>
      <c r="B528" t="str">
        <f>HYPERLINK("https://www.facebook.com/100063702331996", "Công an huyện Quan Hóa  tỉnh Thanh Hóa")</f>
        <v>Công an huyện Quan Hóa  tỉnh Thanh Hóa</v>
      </c>
      <c r="C528" t="s">
        <v>1028</v>
      </c>
      <c r="D528" t="s">
        <v>2</v>
      </c>
      <c r="E528" t="s">
        <v>4</v>
      </c>
      <c r="F528" t="s">
        <v>2</v>
      </c>
      <c r="G528" t="s">
        <v>2</v>
      </c>
    </row>
    <row r="529" spans="1:7" ht="15.75" x14ac:dyDescent="0.25">
      <c r="A529">
        <v>528</v>
      </c>
      <c r="B529" t="s">
        <v>1029</v>
      </c>
      <c r="C529" t="s">
        <v>1030</v>
      </c>
      <c r="D529" t="s">
        <v>2</v>
      </c>
      <c r="E529" t="s">
        <v>2</v>
      </c>
      <c r="F529" t="s">
        <v>2</v>
      </c>
      <c r="G529" t="s">
        <v>2</v>
      </c>
    </row>
    <row r="530" spans="1:7" ht="15.75" x14ac:dyDescent="0.25">
      <c r="A530">
        <v>529</v>
      </c>
      <c r="B530" t="str">
        <f>HYPERLINK("https://www.facebook.com/conganhuyenbathuoc/", "Công an huyện Bá Thước  tỉnh Thanh Hóa")</f>
        <v>Công an huyện Bá Thước  tỉnh Thanh Hóa</v>
      </c>
      <c r="C530" t="s">
        <v>1031</v>
      </c>
      <c r="D530" t="s">
        <v>2</v>
      </c>
      <c r="E530" t="s">
        <v>1032</v>
      </c>
      <c r="F530" t="str">
        <f>HYPERLINK("mailto:conganhuyenbathuoc@gmail.com", "conganhuyenbathuoc@gmail.com")</f>
        <v>conganhuyenbathuoc@gmail.com</v>
      </c>
      <c r="G530" t="s">
        <v>2</v>
      </c>
    </row>
    <row r="531" spans="1:7" ht="15.75" x14ac:dyDescent="0.25">
      <c r="A531">
        <v>530</v>
      </c>
      <c r="B531" t="s">
        <v>1033</v>
      </c>
      <c r="C531" t="s">
        <v>1034</v>
      </c>
      <c r="D531" t="s">
        <v>2</v>
      </c>
      <c r="E531" t="s">
        <v>2</v>
      </c>
      <c r="F531" t="s">
        <v>2</v>
      </c>
      <c r="G531" t="s">
        <v>2</v>
      </c>
    </row>
    <row r="532" spans="1:7" ht="15.75" x14ac:dyDescent="0.25">
      <c r="A532">
        <v>531</v>
      </c>
      <c r="B532" t="str">
        <f>HYPERLINK("https://www.facebook.com/caqs.36/?locale=vi_VN", "Công an huyện Quan Sơn  tỉnh Thanh Hóa")</f>
        <v>Công an huyện Quan Sơn  tỉnh Thanh Hóa</v>
      </c>
      <c r="C532" t="s">
        <v>1035</v>
      </c>
      <c r="D532" t="s">
        <v>2</v>
      </c>
      <c r="E532" t="s">
        <v>1036</v>
      </c>
      <c r="F532" t="str">
        <f>HYPERLINK("mailto:anninhquanson@gmail.com", "anninhquanson@gmail.com")</f>
        <v>anninhquanson@gmail.com</v>
      </c>
      <c r="G532" t="s">
        <v>1037</v>
      </c>
    </row>
    <row r="533" spans="1:7" ht="15.75" x14ac:dyDescent="0.25">
      <c r="A533">
        <v>532</v>
      </c>
      <c r="B533" t="s">
        <v>1038</v>
      </c>
      <c r="C533" t="s">
        <v>1039</v>
      </c>
      <c r="D533" t="s">
        <v>2</v>
      </c>
      <c r="E533" t="s">
        <v>2</v>
      </c>
      <c r="F533" t="s">
        <v>2</v>
      </c>
      <c r="G533" t="s">
        <v>2</v>
      </c>
    </row>
    <row r="534" spans="1:7" ht="15.75" x14ac:dyDescent="0.25">
      <c r="A534">
        <v>533</v>
      </c>
      <c r="B534" t="str">
        <f>HYPERLINK("https://www.facebook.com/p/C%C3%B4ng-an-huy%E1%BB%87n-Lang-Ch%C3%A1nh-100063611228708/", "Công an huyện Lang Chánh  tỉnh Thanh Hóa")</f>
        <v>Công an huyện Lang Chánh  tỉnh Thanh Hóa</v>
      </c>
      <c r="C534" t="s">
        <v>1040</v>
      </c>
      <c r="D534" t="s">
        <v>2</v>
      </c>
      <c r="E534" t="s">
        <v>1041</v>
      </c>
      <c r="F534" t="s">
        <v>2</v>
      </c>
      <c r="G534" t="s">
        <v>1042</v>
      </c>
    </row>
    <row r="535" spans="1:7" ht="15.75" x14ac:dyDescent="0.25">
      <c r="A535">
        <v>534</v>
      </c>
      <c r="B535" t="s">
        <v>1043</v>
      </c>
      <c r="C535" t="s">
        <v>1044</v>
      </c>
      <c r="D535" t="s">
        <v>2</v>
      </c>
      <c r="E535" t="s">
        <v>2</v>
      </c>
      <c r="F535" t="s">
        <v>2</v>
      </c>
      <c r="G535" t="s">
        <v>2</v>
      </c>
    </row>
    <row r="536" spans="1:7" ht="15.75" x14ac:dyDescent="0.25">
      <c r="A536">
        <v>535</v>
      </c>
      <c r="B536" t="str">
        <f>HYPERLINK("https://www.facebook.com/100064202226018/", "Công an huyện Ngọc Lặc  tỉnh Thanh Hóa")</f>
        <v>Công an huyện Ngọc Lặc  tỉnh Thanh Hóa</v>
      </c>
      <c r="C536" t="s">
        <v>1045</v>
      </c>
      <c r="D536" t="s">
        <v>2</v>
      </c>
      <c r="E536" t="s">
        <v>4</v>
      </c>
      <c r="F536" t="s">
        <v>2</v>
      </c>
      <c r="G536" t="s">
        <v>2</v>
      </c>
    </row>
    <row r="537" spans="1:7" ht="15.75" x14ac:dyDescent="0.25">
      <c r="A537">
        <v>536</v>
      </c>
      <c r="B537" t="s">
        <v>1046</v>
      </c>
      <c r="C537" t="s">
        <v>1047</v>
      </c>
      <c r="D537" t="s">
        <v>2</v>
      </c>
      <c r="E537" t="s">
        <v>2</v>
      </c>
      <c r="F537" t="s">
        <v>2</v>
      </c>
      <c r="G537" t="s">
        <v>2</v>
      </c>
    </row>
    <row r="538" spans="1:7" ht="15.75" x14ac:dyDescent="0.25">
      <c r="A538">
        <v>537</v>
      </c>
      <c r="B538" t="str">
        <f>HYPERLINK("https://www.facebook.com/congancamthuy/", "Công an huyện Cẩm Thủy  tỉnh Thanh Hóa")</f>
        <v>Công an huyện Cẩm Thủy  tỉnh Thanh Hóa</v>
      </c>
      <c r="C538" t="s">
        <v>1048</v>
      </c>
      <c r="D538" t="s">
        <v>2</v>
      </c>
      <c r="E538" t="s">
        <v>1049</v>
      </c>
      <c r="F538" t="str">
        <f>HYPERLINK("mailto:congan.camthuythanhhoa@gmail.com", "congan.camthuythanhhoa@gmail.com")</f>
        <v>congan.camthuythanhhoa@gmail.com</v>
      </c>
      <c r="G538" t="s">
        <v>2</v>
      </c>
    </row>
    <row r="539" spans="1:7" ht="15.75" x14ac:dyDescent="0.25">
      <c r="A539">
        <v>538</v>
      </c>
      <c r="B539" t="s">
        <v>1050</v>
      </c>
      <c r="C539" t="s">
        <v>1051</v>
      </c>
      <c r="D539" t="s">
        <v>2</v>
      </c>
      <c r="E539" t="s">
        <v>2</v>
      </c>
      <c r="F539" t="s">
        <v>2</v>
      </c>
      <c r="G539" t="s">
        <v>2</v>
      </c>
    </row>
    <row r="540" spans="1:7" ht="15.75" x14ac:dyDescent="0.25">
      <c r="A540">
        <v>539</v>
      </c>
      <c r="B540" t="str">
        <f>HYPERLINK("https://www.facebook.com/CATT.THO/", "Công an huyện Thạch Thành  tỉnh Thanh Hóa")</f>
        <v>Công an huyện Thạch Thành  tỉnh Thanh Hóa</v>
      </c>
      <c r="C540" t="s">
        <v>1052</v>
      </c>
      <c r="D540" t="s">
        <v>2</v>
      </c>
      <c r="E540" t="s">
        <v>1053</v>
      </c>
      <c r="F540" t="s">
        <v>2</v>
      </c>
      <c r="G540" t="s">
        <v>2</v>
      </c>
    </row>
    <row r="541" spans="1:7" ht="15.75" x14ac:dyDescent="0.25">
      <c r="A541">
        <v>540</v>
      </c>
      <c r="B541" t="s">
        <v>1054</v>
      </c>
      <c r="C541" t="s">
        <v>1055</v>
      </c>
      <c r="D541" t="s">
        <v>2</v>
      </c>
      <c r="E541" t="s">
        <v>2</v>
      </c>
      <c r="F541" t="s">
        <v>2</v>
      </c>
      <c r="G541" t="s">
        <v>2</v>
      </c>
    </row>
    <row r="542" spans="1:7" ht="15.75" x14ac:dyDescent="0.25">
      <c r="A542">
        <v>541</v>
      </c>
      <c r="B542" t="str">
        <f>HYPERLINK("https://www.facebook.com/p/Tu%E1%BB%95i-tr%E1%BA%BB-C%C3%B4ng-an-TP-S%E1%BA%A7m-S%C6%A1n-100069346653553/?locale=hi_IN", "Công an huyện Hà Trung  tỉnh Thanh Hóa")</f>
        <v>Công an huyện Hà Trung  tỉnh Thanh Hóa</v>
      </c>
      <c r="C542" t="s">
        <v>1025</v>
      </c>
      <c r="D542" t="s">
        <v>2</v>
      </c>
      <c r="E542" t="s">
        <v>4</v>
      </c>
      <c r="F542" t="s">
        <v>2</v>
      </c>
      <c r="G542" t="s">
        <v>2</v>
      </c>
    </row>
    <row r="543" spans="1:7" ht="15.75" x14ac:dyDescent="0.25">
      <c r="A543">
        <v>542</v>
      </c>
      <c r="B543" t="s">
        <v>1056</v>
      </c>
      <c r="C543" t="s">
        <v>1057</v>
      </c>
      <c r="D543" t="s">
        <v>2</v>
      </c>
      <c r="E543" t="s">
        <v>2</v>
      </c>
      <c r="F543" t="s">
        <v>2</v>
      </c>
      <c r="G543" t="s">
        <v>2</v>
      </c>
    </row>
    <row r="544" spans="1:7" ht="15.75" x14ac:dyDescent="0.25">
      <c r="A544">
        <v>543</v>
      </c>
      <c r="B544" t="str">
        <f>HYPERLINK("https://www.facebook.com/conganvinhloc/", "Công an huyện Vĩnh Lộc  tỉnh Thanh Hóa")</f>
        <v>Công an huyện Vĩnh Lộc  tỉnh Thanh Hóa</v>
      </c>
      <c r="C544" t="s">
        <v>1058</v>
      </c>
      <c r="D544" t="s">
        <v>2</v>
      </c>
      <c r="E544" t="s">
        <v>1059</v>
      </c>
      <c r="F544" t="s">
        <v>2</v>
      </c>
      <c r="G544" t="s">
        <v>1060</v>
      </c>
    </row>
    <row r="545" spans="1:7" ht="15.75" x14ac:dyDescent="0.25">
      <c r="A545">
        <v>544</v>
      </c>
      <c r="B545" t="s">
        <v>1061</v>
      </c>
      <c r="C545" t="s">
        <v>1062</v>
      </c>
      <c r="D545" t="s">
        <v>2</v>
      </c>
      <c r="E545" t="s">
        <v>2</v>
      </c>
      <c r="F545" t="s">
        <v>2</v>
      </c>
      <c r="G545" t="s">
        <v>2</v>
      </c>
    </row>
    <row r="546" spans="1:7" ht="15.75" x14ac:dyDescent="0.25">
      <c r="A546">
        <v>545</v>
      </c>
      <c r="B546" t="str">
        <f>HYPERLINK("https://www.facebook.com/CAHYD.THO/", "Công an huyện Yên Định  tỉnh Thanh Hóa")</f>
        <v>Công an huyện Yên Định  tỉnh Thanh Hóa</v>
      </c>
      <c r="C546" t="s">
        <v>1063</v>
      </c>
      <c r="D546" t="s">
        <v>2</v>
      </c>
      <c r="E546" t="s">
        <v>1064</v>
      </c>
      <c r="F546" t="str">
        <f>HYPERLINK("mailto:conganhuyenyendinh@gmail.com", "conganhuyenyendinh@gmail.com")</f>
        <v>conganhuyenyendinh@gmail.com</v>
      </c>
      <c r="G546" t="s">
        <v>1065</v>
      </c>
    </row>
    <row r="547" spans="1:7" ht="15.75" x14ac:dyDescent="0.25">
      <c r="A547">
        <v>546</v>
      </c>
      <c r="B547" t="s">
        <v>1066</v>
      </c>
      <c r="C547" t="s">
        <v>1067</v>
      </c>
      <c r="D547" t="s">
        <v>2</v>
      </c>
      <c r="E547" t="s">
        <v>2</v>
      </c>
      <c r="F547" t="s">
        <v>2</v>
      </c>
      <c r="G547" t="s">
        <v>2</v>
      </c>
    </row>
    <row r="548" spans="1:7" ht="15.75" x14ac:dyDescent="0.25">
      <c r="A548">
        <v>547</v>
      </c>
      <c r="B548" t="str">
        <f>HYPERLINK("https://www.facebook.com/p/C%C3%B4ng-an-huy%E1%BB%87n-Th%E1%BB%8D-Xu%C3%A2n-100072365537592/", "Công an huyện Thọ Xuân  tỉnh Thanh Hóa")</f>
        <v>Công an huyện Thọ Xuân  tỉnh Thanh Hóa</v>
      </c>
      <c r="C548" t="s">
        <v>1068</v>
      </c>
      <c r="D548" t="s">
        <v>2</v>
      </c>
      <c r="E548" t="s">
        <v>1069</v>
      </c>
      <c r="F548" t="s">
        <v>2</v>
      </c>
      <c r="G548" t="s">
        <v>1070</v>
      </c>
    </row>
    <row r="549" spans="1:7" ht="15.75" x14ac:dyDescent="0.25">
      <c r="A549">
        <v>548</v>
      </c>
      <c r="B549" t="s">
        <v>1071</v>
      </c>
      <c r="C549" t="s">
        <v>1072</v>
      </c>
      <c r="D549" t="s">
        <v>2</v>
      </c>
      <c r="E549" t="s">
        <v>2</v>
      </c>
      <c r="F549" t="s">
        <v>2</v>
      </c>
      <c r="G549" t="s">
        <v>2</v>
      </c>
    </row>
    <row r="550" spans="1:7" ht="15.75" x14ac:dyDescent="0.25">
      <c r="A550">
        <v>549</v>
      </c>
      <c r="B550" t="str">
        <f>HYPERLINK("https://www.facebook.com/conganhuyenthuongxuan/?locale=vi_VN", "Công an huyện Thường Xuân  tỉnh Thanh Hóa")</f>
        <v>Công an huyện Thường Xuân  tỉnh Thanh Hóa</v>
      </c>
      <c r="C550" t="s">
        <v>1073</v>
      </c>
      <c r="D550" t="s">
        <v>2</v>
      </c>
      <c r="E550" t="s">
        <v>1074</v>
      </c>
      <c r="F550" t="str">
        <f>HYPERLINK("mailto:conganhuyenthuongxuan266@gmail.com", "conganhuyenthuongxuan266@gmail.com")</f>
        <v>conganhuyenthuongxuan266@gmail.com</v>
      </c>
      <c r="G550" t="s">
        <v>2</v>
      </c>
    </row>
    <row r="551" spans="1:7" ht="15.75" x14ac:dyDescent="0.25">
      <c r="A551">
        <v>550</v>
      </c>
      <c r="B551" t="s">
        <v>1075</v>
      </c>
      <c r="C551" t="s">
        <v>1076</v>
      </c>
      <c r="D551" t="s">
        <v>2</v>
      </c>
      <c r="E551" t="s">
        <v>2</v>
      </c>
      <c r="F551" t="s">
        <v>2</v>
      </c>
      <c r="G551" t="s">
        <v>2</v>
      </c>
    </row>
    <row r="552" spans="1:7" ht="15.75" x14ac:dyDescent="0.25">
      <c r="A552">
        <v>551</v>
      </c>
      <c r="B552" t="str">
        <f>HYPERLINK("https://www.facebook.com/ConganTrieuSonOfficial/", "Công an huyện Triệu Sơn  tỉnh Thanh Hóa")</f>
        <v>Công an huyện Triệu Sơn  tỉnh Thanh Hóa</v>
      </c>
      <c r="C552" t="s">
        <v>1077</v>
      </c>
      <c r="D552" t="s">
        <v>2</v>
      </c>
      <c r="E552" t="s">
        <v>1078</v>
      </c>
      <c r="F552" t="s">
        <v>2</v>
      </c>
      <c r="G552" t="s">
        <v>1079</v>
      </c>
    </row>
    <row r="553" spans="1:7" ht="15.75" x14ac:dyDescent="0.25">
      <c r="A553">
        <v>552</v>
      </c>
      <c r="B553" t="s">
        <v>1080</v>
      </c>
      <c r="C553" t="s">
        <v>1081</v>
      </c>
      <c r="D553" t="s">
        <v>2</v>
      </c>
      <c r="E553" t="s">
        <v>2</v>
      </c>
      <c r="F553" t="s">
        <v>2</v>
      </c>
      <c r="G553" t="s">
        <v>2</v>
      </c>
    </row>
    <row r="554" spans="1:7" ht="15.75" x14ac:dyDescent="0.25">
      <c r="A554">
        <v>553</v>
      </c>
      <c r="B554" t="str">
        <f>HYPERLINK("https://www.facebook.com/Conganhuyenthieuhoa/", "Công an huyện Thiệu Hóa  tỉnh Thanh Hóa")</f>
        <v>Công an huyện Thiệu Hóa  tỉnh Thanh Hóa</v>
      </c>
      <c r="C554" t="s">
        <v>1082</v>
      </c>
      <c r="D554" t="s">
        <v>2</v>
      </c>
      <c r="E554" t="s">
        <v>1083</v>
      </c>
      <c r="F554" t="str">
        <f>HYPERLINK("mailto:cahthieuhoa@gmail.com", "cahthieuhoa@gmail.com")</f>
        <v>cahthieuhoa@gmail.com</v>
      </c>
      <c r="G554" t="s">
        <v>1084</v>
      </c>
    </row>
    <row r="555" spans="1:7" ht="15.75" x14ac:dyDescent="0.25">
      <c r="A555">
        <v>554</v>
      </c>
      <c r="B555" t="s">
        <v>1085</v>
      </c>
      <c r="C555" t="s">
        <v>1086</v>
      </c>
      <c r="D555" t="s">
        <v>2</v>
      </c>
      <c r="E555" t="s">
        <v>2</v>
      </c>
      <c r="F555" t="s">
        <v>2</v>
      </c>
      <c r="G555" t="s">
        <v>2</v>
      </c>
    </row>
    <row r="556" spans="1:7" ht="15.75" x14ac:dyDescent="0.25">
      <c r="A556">
        <v>555</v>
      </c>
      <c r="B556" t="str">
        <f>HYPERLINK("https://www.facebook.com/conganhuyenhoanghoa/", "Công an huyện Hoằng Hóa  tỉnh Thanh Hóa")</f>
        <v>Công an huyện Hoằng Hóa  tỉnh Thanh Hóa</v>
      </c>
      <c r="C556" t="s">
        <v>1087</v>
      </c>
      <c r="D556" t="s">
        <v>2</v>
      </c>
      <c r="E556" t="s">
        <v>1088</v>
      </c>
      <c r="F556" t="s">
        <v>2</v>
      </c>
      <c r="G556" t="s">
        <v>1089</v>
      </c>
    </row>
    <row r="557" spans="1:7" ht="15.75" x14ac:dyDescent="0.25">
      <c r="A557">
        <v>556</v>
      </c>
      <c r="B557" t="s">
        <v>1090</v>
      </c>
      <c r="C557" t="s">
        <v>1091</v>
      </c>
      <c r="D557" t="s">
        <v>2</v>
      </c>
      <c r="E557" t="s">
        <v>2</v>
      </c>
      <c r="F557" t="s">
        <v>2</v>
      </c>
      <c r="G557" t="s">
        <v>2</v>
      </c>
    </row>
    <row r="558" spans="1:7" ht="15.75" x14ac:dyDescent="0.25">
      <c r="A558">
        <v>557</v>
      </c>
      <c r="B558" t="str">
        <f>HYPERLINK("https://www.facebook.com/conganvinhloc/", "Công an huyện Hậu Lộc  tỉnh Thanh Hóa")</f>
        <v>Công an huyện Hậu Lộc  tỉnh Thanh Hóa</v>
      </c>
      <c r="C558" t="s">
        <v>1058</v>
      </c>
      <c r="D558" t="s">
        <v>2</v>
      </c>
      <c r="E558" t="s">
        <v>1059</v>
      </c>
      <c r="F558" t="s">
        <v>2</v>
      </c>
      <c r="G558" t="s">
        <v>1060</v>
      </c>
    </row>
    <row r="559" spans="1:7" ht="15.75" x14ac:dyDescent="0.25">
      <c r="A559">
        <v>558</v>
      </c>
      <c r="B559" t="s">
        <v>1092</v>
      </c>
      <c r="C559" t="s">
        <v>1093</v>
      </c>
      <c r="D559" t="s">
        <v>2</v>
      </c>
      <c r="E559" t="s">
        <v>2</v>
      </c>
      <c r="F559" t="s">
        <v>2</v>
      </c>
      <c r="G559" t="s">
        <v>2</v>
      </c>
    </row>
    <row r="560" spans="1:7" ht="15.75" x14ac:dyDescent="0.25">
      <c r="A560">
        <v>559</v>
      </c>
      <c r="B560" t="str">
        <f>HYPERLINK("https://www.facebook.com/CA.NgaSon.TH/", "Công an huyện Nga Sơn  tỉnh Thanh Hóa")</f>
        <v>Công an huyện Nga Sơn  tỉnh Thanh Hóa</v>
      </c>
      <c r="C560" t="s">
        <v>1094</v>
      </c>
      <c r="D560" t="s">
        <v>2</v>
      </c>
      <c r="E560" t="s">
        <v>1095</v>
      </c>
      <c r="F560" t="str">
        <f>HYPERLINK("mailto:ngasonchanel@gmail.com", "ngasonchanel@gmail.com")</f>
        <v>ngasonchanel@gmail.com</v>
      </c>
      <c r="G560" t="s">
        <v>1096</v>
      </c>
    </row>
    <row r="561" spans="1:7" ht="15.75" x14ac:dyDescent="0.25">
      <c r="A561">
        <v>560</v>
      </c>
      <c r="B561" t="s">
        <v>1097</v>
      </c>
      <c r="C561" t="s">
        <v>1098</v>
      </c>
      <c r="D561" t="s">
        <v>2</v>
      </c>
      <c r="E561" t="s">
        <v>2</v>
      </c>
      <c r="F561" t="s">
        <v>2</v>
      </c>
      <c r="G561" t="s">
        <v>2</v>
      </c>
    </row>
    <row r="562" spans="1:7" ht="15.75" x14ac:dyDescent="0.25">
      <c r="A562">
        <v>561</v>
      </c>
      <c r="B562" t="str">
        <f>HYPERLINK("https://www.facebook.com/conganhuyennhuxuan/", "Công an huyện Như Xuân  tỉnh Thanh Hóa")</f>
        <v>Công an huyện Như Xuân  tỉnh Thanh Hóa</v>
      </c>
      <c r="C562" t="s">
        <v>1099</v>
      </c>
      <c r="D562" t="s">
        <v>2</v>
      </c>
      <c r="E562" t="s">
        <v>1100</v>
      </c>
      <c r="F562" t="str">
        <f>HYPERLINK("mailto:nhuxuancand@gmail.com", "nhuxuancand@gmail.com")</f>
        <v>nhuxuancand@gmail.com</v>
      </c>
      <c r="G562" t="s">
        <v>1101</v>
      </c>
    </row>
    <row r="563" spans="1:7" ht="15.75" x14ac:dyDescent="0.25">
      <c r="A563">
        <v>562</v>
      </c>
      <c r="B563" t="s">
        <v>1102</v>
      </c>
      <c r="C563" t="s">
        <v>1103</v>
      </c>
      <c r="D563" t="s">
        <v>2</v>
      </c>
      <c r="E563" t="s">
        <v>2</v>
      </c>
      <c r="F563" t="s">
        <v>2</v>
      </c>
      <c r="G563" t="s">
        <v>2</v>
      </c>
    </row>
    <row r="564" spans="1:7" ht="15.75" x14ac:dyDescent="0.25">
      <c r="A564">
        <v>563</v>
      </c>
      <c r="B564" t="str">
        <f>HYPERLINK("https://www.facebook.com/conganhuyennhuthanh/?locale=vi_VN", "Công an huyện Như Thanh  tỉnh Thanh Hóa")</f>
        <v>Công an huyện Như Thanh  tỉnh Thanh Hóa</v>
      </c>
      <c r="C564" t="s">
        <v>1104</v>
      </c>
      <c r="D564" t="s">
        <v>2</v>
      </c>
      <c r="E564" t="s">
        <v>1105</v>
      </c>
      <c r="F564" t="str">
        <f>HYPERLINK("mailto:conganhuyennhuthanh@gmail.com", "conganhuyennhuthanh@gmail.com")</f>
        <v>conganhuyennhuthanh@gmail.com</v>
      </c>
      <c r="G564" t="s">
        <v>2</v>
      </c>
    </row>
    <row r="565" spans="1:7" ht="15.75" x14ac:dyDescent="0.25">
      <c r="A565">
        <v>564</v>
      </c>
      <c r="B565" t="s">
        <v>1106</v>
      </c>
      <c r="C565" t="s">
        <v>1107</v>
      </c>
      <c r="D565" t="s">
        <v>2</v>
      </c>
      <c r="E565" t="s">
        <v>2</v>
      </c>
      <c r="F565" t="s">
        <v>2</v>
      </c>
      <c r="G565" t="s">
        <v>2</v>
      </c>
    </row>
    <row r="566" spans="1:7" ht="15.75" x14ac:dyDescent="0.25">
      <c r="A566">
        <v>565</v>
      </c>
      <c r="B566" t="str">
        <f>HYPERLINK("https://www.facebook.com/p/C%C3%B4ng-An-Huy%E1%BB%87n-N%C3%B4ng-C%E1%BB%91ng-100063664087545/?locale=vi_VN", "Công an huyện Nông Cống  tỉnh Thanh Hóa")</f>
        <v>Công an huyện Nông Cống  tỉnh Thanh Hóa</v>
      </c>
      <c r="C566" t="s">
        <v>1108</v>
      </c>
      <c r="D566" t="s">
        <v>2</v>
      </c>
      <c r="E566" t="s">
        <v>1109</v>
      </c>
      <c r="F566" t="s">
        <v>2</v>
      </c>
      <c r="G566" t="s">
        <v>2</v>
      </c>
    </row>
    <row r="567" spans="1:7" ht="15.75" x14ac:dyDescent="0.25">
      <c r="A567">
        <v>566</v>
      </c>
      <c r="B567" t="s">
        <v>1110</v>
      </c>
      <c r="C567" t="s">
        <v>1111</v>
      </c>
      <c r="D567" t="s">
        <v>2</v>
      </c>
      <c r="E567" t="s">
        <v>2</v>
      </c>
      <c r="F567" t="s">
        <v>2</v>
      </c>
      <c r="G567" t="s">
        <v>2</v>
      </c>
    </row>
    <row r="568" spans="1:7" ht="15.75" x14ac:dyDescent="0.25">
      <c r="A568">
        <v>567</v>
      </c>
      <c r="B568" t="str">
        <f>HYPERLINK("https://www.facebook.com/conganhuyendongsonthanhhoa/?locale=vi_VN", "Công an huyện Đông Sơn  tỉnh Thanh Hóa")</f>
        <v>Công an huyện Đông Sơn  tỉnh Thanh Hóa</v>
      </c>
      <c r="C568" t="s">
        <v>1112</v>
      </c>
      <c r="D568" t="s">
        <v>2</v>
      </c>
      <c r="E568" t="s">
        <v>1113</v>
      </c>
      <c r="F568" t="s">
        <v>2</v>
      </c>
      <c r="G568" t="s">
        <v>2</v>
      </c>
    </row>
    <row r="569" spans="1:7" ht="15.75" x14ac:dyDescent="0.25">
      <c r="A569">
        <v>568</v>
      </c>
      <c r="B569" t="s">
        <v>1114</v>
      </c>
      <c r="C569" t="s">
        <v>1115</v>
      </c>
      <c r="D569" t="s">
        <v>2</v>
      </c>
      <c r="E569" t="s">
        <v>2</v>
      </c>
      <c r="F569" t="s">
        <v>2</v>
      </c>
      <c r="G569" t="s">
        <v>2</v>
      </c>
    </row>
    <row r="570" spans="1:7" ht="15.75" x14ac:dyDescent="0.25">
      <c r="A570">
        <v>569</v>
      </c>
      <c r="B570" t="str">
        <f>HYPERLINK("https://www.facebook.com/Conganquangxuong/?locale=vi_VN", "Công an huyện Quảng Xương  tỉnh Thanh Hóa")</f>
        <v>Công an huyện Quảng Xương  tỉnh Thanh Hóa</v>
      </c>
      <c r="C570" t="s">
        <v>1116</v>
      </c>
      <c r="D570" t="s">
        <v>2</v>
      </c>
      <c r="E570" t="s">
        <v>1117</v>
      </c>
      <c r="F570" t="str">
        <f>HYPERLINK("mailto:Conganquangxuong@gmail.com", "Conganquangxuong@gmail.com")</f>
        <v>Conganquangxuong@gmail.com</v>
      </c>
      <c r="G570" t="s">
        <v>2</v>
      </c>
    </row>
    <row r="571" spans="1:7" ht="15.75" x14ac:dyDescent="0.25">
      <c r="A571">
        <v>570</v>
      </c>
      <c r="B571" t="s">
        <v>1118</v>
      </c>
      <c r="C571" t="s">
        <v>1119</v>
      </c>
      <c r="D571" t="s">
        <v>2</v>
      </c>
      <c r="E571" t="s">
        <v>2</v>
      </c>
      <c r="F571" t="s">
        <v>2</v>
      </c>
      <c r="G571" t="s">
        <v>2</v>
      </c>
    </row>
    <row r="572" spans="1:7" ht="15.75" x14ac:dyDescent="0.25">
      <c r="A572">
        <v>571</v>
      </c>
      <c r="B572" t="s">
        <v>1120</v>
      </c>
      <c r="C572" t="s">
        <v>2</v>
      </c>
      <c r="D572" t="s">
        <v>2</v>
      </c>
      <c r="E572" t="s">
        <v>4</v>
      </c>
      <c r="F572" t="s">
        <v>2</v>
      </c>
      <c r="G572" t="s">
        <v>2</v>
      </c>
    </row>
    <row r="573" spans="1:7" ht="15.75" x14ac:dyDescent="0.25">
      <c r="A573">
        <v>572</v>
      </c>
      <c r="B573" t="s">
        <v>1121</v>
      </c>
      <c r="C573" t="s">
        <v>1122</v>
      </c>
      <c r="D573" t="s">
        <v>2</v>
      </c>
      <c r="E573" t="s">
        <v>2</v>
      </c>
      <c r="F573" t="s">
        <v>2</v>
      </c>
      <c r="G573" t="s">
        <v>2</v>
      </c>
    </row>
    <row r="574" spans="1:7" ht="15.75" x14ac:dyDescent="0.25">
      <c r="A574">
        <v>573</v>
      </c>
      <c r="B574" t="str">
        <f>HYPERLINK("https://www.facebook.com/ConganthanhphoVinh24h/", "Công an thành phố Vinh  tỉnh Nghệ An")</f>
        <v>Công an thành phố Vinh  tỉnh Nghệ An</v>
      </c>
      <c r="C574" t="s">
        <v>1123</v>
      </c>
      <c r="D574" t="s">
        <v>2</v>
      </c>
      <c r="E574" t="s">
        <v>1124</v>
      </c>
      <c r="F574" t="s">
        <v>2</v>
      </c>
      <c r="G574" t="s">
        <v>1125</v>
      </c>
    </row>
    <row r="575" spans="1:7" ht="15.75" x14ac:dyDescent="0.25">
      <c r="A575">
        <v>574</v>
      </c>
      <c r="B575" t="s">
        <v>1126</v>
      </c>
      <c r="C575" t="s">
        <v>1127</v>
      </c>
      <c r="D575" t="s">
        <v>2</v>
      </c>
      <c r="E575" t="s">
        <v>2</v>
      </c>
      <c r="F575" t="s">
        <v>2</v>
      </c>
      <c r="G575" t="s">
        <v>2</v>
      </c>
    </row>
    <row r="576" spans="1:7" ht="15.75" x14ac:dyDescent="0.25">
      <c r="A576">
        <v>575</v>
      </c>
      <c r="B576" t="s">
        <v>1128</v>
      </c>
      <c r="C576" t="s">
        <v>2</v>
      </c>
      <c r="D576" t="s">
        <v>2</v>
      </c>
      <c r="E576" t="s">
        <v>4</v>
      </c>
      <c r="F576" t="s">
        <v>2</v>
      </c>
      <c r="G576" t="s">
        <v>2</v>
      </c>
    </row>
    <row r="577" spans="1:7" ht="15.75" x14ac:dyDescent="0.25">
      <c r="A577">
        <v>576</v>
      </c>
      <c r="B577" t="s">
        <v>1129</v>
      </c>
      <c r="C577" t="s">
        <v>1130</v>
      </c>
      <c r="D577" t="s">
        <v>2</v>
      </c>
      <c r="E577" t="s">
        <v>2</v>
      </c>
      <c r="F577" t="s">
        <v>2</v>
      </c>
      <c r="G577" t="s">
        <v>2</v>
      </c>
    </row>
    <row r="578" spans="1:7" ht="15.75" x14ac:dyDescent="0.25">
      <c r="A578">
        <v>577</v>
      </c>
      <c r="B578" t="str">
        <f>HYPERLINK("https://www.facebook.com/Conganhuyenquychau02383884113/?locale=vi_VN", "Công an huyện Quỳ Châu  tỉnh Nghệ An")</f>
        <v>Công an huyện Quỳ Châu  tỉnh Nghệ An</v>
      </c>
      <c r="C578" t="s">
        <v>1131</v>
      </c>
      <c r="D578" t="s">
        <v>2</v>
      </c>
      <c r="E578" t="s">
        <v>4</v>
      </c>
      <c r="F578" t="s">
        <v>2</v>
      </c>
      <c r="G578" t="s">
        <v>2</v>
      </c>
    </row>
    <row r="579" spans="1:7" ht="15.75" x14ac:dyDescent="0.25">
      <c r="A579">
        <v>578</v>
      </c>
      <c r="B579" t="s">
        <v>1132</v>
      </c>
      <c r="C579" t="s">
        <v>1133</v>
      </c>
      <c r="D579" t="s">
        <v>2</v>
      </c>
      <c r="E579" t="s">
        <v>2</v>
      </c>
      <c r="F579" t="s">
        <v>2</v>
      </c>
      <c r="G579" t="s">
        <v>2</v>
      </c>
    </row>
    <row r="580" spans="1:7" ht="15.75" x14ac:dyDescent="0.25">
      <c r="A580">
        <v>579</v>
      </c>
      <c r="B580" t="str">
        <f>HYPERLINK("https://www.facebook.com/p/C%C3%B4ng-an-huy%E1%BB%87n-T%C6%B0%C6%A1ng-D%C6%B0%C6%A1ng-100064406753739/", "Công an huyện Tương Dương  tỉnh Nghệ An")</f>
        <v>Công an huyện Tương Dương  tỉnh Nghệ An</v>
      </c>
      <c r="C580" t="s">
        <v>1134</v>
      </c>
      <c r="D580" t="s">
        <v>2</v>
      </c>
      <c r="E580" t="s">
        <v>1135</v>
      </c>
      <c r="F580" t="s">
        <v>2</v>
      </c>
      <c r="G580" t="s">
        <v>2</v>
      </c>
    </row>
    <row r="581" spans="1:7" ht="15.75" x14ac:dyDescent="0.25">
      <c r="A581">
        <v>580</v>
      </c>
      <c r="B581" t="s">
        <v>1136</v>
      </c>
      <c r="C581" t="s">
        <v>1137</v>
      </c>
      <c r="D581" t="s">
        <v>2</v>
      </c>
      <c r="E581" t="s">
        <v>2</v>
      </c>
      <c r="F581" t="s">
        <v>2</v>
      </c>
      <c r="G581" t="s">
        <v>2</v>
      </c>
    </row>
    <row r="582" spans="1:7" ht="15.75" x14ac:dyDescent="0.25">
      <c r="A582">
        <v>581</v>
      </c>
      <c r="B582" t="str">
        <f>HYPERLINK("https://www.facebook.com/p/C%C3%B4ng-an-huy%E1%BB%87n-Ngh%C4%A9a-%C4%90%C3%A0n-100034707650596/", "Công an huyện Nghĩa Đàn  tỉnh Nghệ An")</f>
        <v>Công an huyện Nghĩa Đàn  tỉnh Nghệ An</v>
      </c>
      <c r="C582" t="s">
        <v>1138</v>
      </c>
      <c r="D582" t="s">
        <v>2</v>
      </c>
      <c r="E582" t="s">
        <v>1139</v>
      </c>
      <c r="F582" t="str">
        <f>HYPERLINK("mailto:Nghiadan.cand@gmail.com", "Nghiadan.cand@gmail.com")</f>
        <v>Nghiadan.cand@gmail.com</v>
      </c>
      <c r="G582" t="s">
        <v>2</v>
      </c>
    </row>
    <row r="583" spans="1:7" ht="15.75" x14ac:dyDescent="0.25">
      <c r="A583">
        <v>582</v>
      </c>
      <c r="B583" t="s">
        <v>1140</v>
      </c>
      <c r="C583" t="s">
        <v>1141</v>
      </c>
      <c r="D583" t="s">
        <v>2</v>
      </c>
      <c r="E583" t="s">
        <v>2</v>
      </c>
      <c r="F583" t="s">
        <v>2</v>
      </c>
      <c r="G583" t="s">
        <v>2</v>
      </c>
    </row>
    <row r="584" spans="1:7" ht="15.75" x14ac:dyDescent="0.25">
      <c r="A584">
        <v>583</v>
      </c>
      <c r="B584" t="s">
        <v>1142</v>
      </c>
      <c r="C584" t="s">
        <v>2</v>
      </c>
      <c r="D584" t="s">
        <v>2</v>
      </c>
      <c r="E584" t="s">
        <v>4</v>
      </c>
      <c r="F584" t="s">
        <v>2</v>
      </c>
      <c r="G584" t="s">
        <v>2</v>
      </c>
    </row>
    <row r="585" spans="1:7" ht="15.75" x14ac:dyDescent="0.25">
      <c r="A585">
        <v>584</v>
      </c>
      <c r="B585" t="s">
        <v>1143</v>
      </c>
      <c r="C585" t="s">
        <v>1144</v>
      </c>
      <c r="D585" t="s">
        <v>2</v>
      </c>
      <c r="E585" t="s">
        <v>2</v>
      </c>
      <c r="F585" t="s">
        <v>2</v>
      </c>
      <c r="G585" t="s">
        <v>2</v>
      </c>
    </row>
    <row r="586" spans="1:7" ht="15.75" x14ac:dyDescent="0.25">
      <c r="A586">
        <v>585</v>
      </c>
      <c r="B586" t="str">
        <f>HYPERLINK("https://www.facebook.com/bophanmotcuaconganhuyenquynhluu/", "Công an huyện Quỳnh Lưu  tỉnh Nghệ An")</f>
        <v>Công an huyện Quỳnh Lưu  tỉnh Nghệ An</v>
      </c>
      <c r="C586" t="s">
        <v>1145</v>
      </c>
      <c r="D586" t="s">
        <v>2</v>
      </c>
      <c r="E586" t="s">
        <v>1146</v>
      </c>
      <c r="F586" t="s">
        <v>2</v>
      </c>
      <c r="G586" t="s">
        <v>1147</v>
      </c>
    </row>
    <row r="587" spans="1:7" ht="15.75" x14ac:dyDescent="0.25">
      <c r="A587">
        <v>586</v>
      </c>
      <c r="B587" t="s">
        <v>1148</v>
      </c>
      <c r="C587" t="s">
        <v>1149</v>
      </c>
      <c r="D587" t="s">
        <v>2</v>
      </c>
      <c r="E587" t="s">
        <v>2</v>
      </c>
      <c r="F587" t="s">
        <v>2</v>
      </c>
      <c r="G587" t="s">
        <v>2</v>
      </c>
    </row>
    <row r="588" spans="1:7" ht="15.75" x14ac:dyDescent="0.25">
      <c r="A588">
        <v>587</v>
      </c>
      <c r="B588" t="str">
        <f>HYPERLINK("https://www.facebook.com/61557574741798", "Công an huyện Con Cuông  tỉnh Nghệ An")</f>
        <v>Công an huyện Con Cuông  tỉnh Nghệ An</v>
      </c>
      <c r="C588" t="s">
        <v>1150</v>
      </c>
      <c r="D588" t="s">
        <v>2</v>
      </c>
      <c r="E588" t="s">
        <v>4</v>
      </c>
      <c r="F588" t="s">
        <v>2</v>
      </c>
      <c r="G588" t="s">
        <v>2</v>
      </c>
    </row>
    <row r="589" spans="1:7" ht="15.75" x14ac:dyDescent="0.25">
      <c r="A589">
        <v>588</v>
      </c>
      <c r="B589" t="s">
        <v>1151</v>
      </c>
      <c r="C589" t="s">
        <v>1152</v>
      </c>
      <c r="D589" t="s">
        <v>2</v>
      </c>
      <c r="E589" t="s">
        <v>2</v>
      </c>
      <c r="F589" t="s">
        <v>2</v>
      </c>
      <c r="G589" t="s">
        <v>2</v>
      </c>
    </row>
    <row r="590" spans="1:7" ht="15.75" x14ac:dyDescent="0.25">
      <c r="A590">
        <v>589</v>
      </c>
      <c r="B590" t="str">
        <f>HYPERLINK("https://www.facebook.com/trungtamvanhoathethaovatruyenthongtanky/", "Công an huyện Tân Kỳ  tỉnh Nghệ An")</f>
        <v>Công an huyện Tân Kỳ  tỉnh Nghệ An</v>
      </c>
      <c r="C590" t="s">
        <v>1153</v>
      </c>
      <c r="D590" t="s">
        <v>1154</v>
      </c>
      <c r="E590" t="s">
        <v>2</v>
      </c>
      <c r="F590" t="str">
        <f>HYPERLINK("mailto:tankyonline.vn@gmail.com", "tankyonline.vn@gmail.com")</f>
        <v>tankyonline.vn@gmail.com</v>
      </c>
      <c r="G590" t="s">
        <v>1155</v>
      </c>
    </row>
    <row r="591" spans="1:7" ht="15.75" x14ac:dyDescent="0.25">
      <c r="A591">
        <v>590</v>
      </c>
      <c r="B591" t="s">
        <v>1156</v>
      </c>
      <c r="C591" t="s">
        <v>1157</v>
      </c>
      <c r="D591" t="s">
        <v>2</v>
      </c>
      <c r="E591" t="s">
        <v>2</v>
      </c>
      <c r="F591" t="s">
        <v>2</v>
      </c>
      <c r="G591" t="s">
        <v>2</v>
      </c>
    </row>
    <row r="592" spans="1:7" ht="15.75" x14ac:dyDescent="0.25">
      <c r="A592">
        <v>591</v>
      </c>
      <c r="B592" t="str">
        <f>HYPERLINK("https://www.facebook.com/p/C%C3%B4ng-an-huy%E1%BB%87n-Anh-S%C6%A1n-100050389963999/", "Công an huyện Anh Sơn  tỉnh Nghệ An")</f>
        <v>Công an huyện Anh Sơn  tỉnh Nghệ An</v>
      </c>
      <c r="C592" t="s">
        <v>1158</v>
      </c>
      <c r="D592" t="s">
        <v>2</v>
      </c>
      <c r="E592" t="s">
        <v>1159</v>
      </c>
      <c r="F592" t="s">
        <v>2</v>
      </c>
      <c r="G592" t="s">
        <v>2</v>
      </c>
    </row>
    <row r="593" spans="1:7" ht="15.75" x14ac:dyDescent="0.25">
      <c r="A593">
        <v>592</v>
      </c>
      <c r="B593" t="s">
        <v>1160</v>
      </c>
      <c r="C593" t="s">
        <v>1161</v>
      </c>
      <c r="D593" t="s">
        <v>2</v>
      </c>
      <c r="E593" t="s">
        <v>2</v>
      </c>
      <c r="F593" t="s">
        <v>2</v>
      </c>
      <c r="G593" t="s">
        <v>2</v>
      </c>
    </row>
    <row r="594" spans="1:7" ht="15.75" x14ac:dyDescent="0.25">
      <c r="A594">
        <v>593</v>
      </c>
      <c r="B594" t="str">
        <f>HYPERLINK("https://www.facebook.com/conganhuyendienchau/?locale=vi_VN", "Công an huyện Diễn Châu  tỉnh Nghệ An")</f>
        <v>Công an huyện Diễn Châu  tỉnh Nghệ An</v>
      </c>
      <c r="C594" t="s">
        <v>1162</v>
      </c>
      <c r="D594" t="s">
        <v>2</v>
      </c>
      <c r="E594" t="s">
        <v>1163</v>
      </c>
      <c r="F594" t="str">
        <f>HYPERLINK("mailto:congandienchau@gmail.com", "congandienchau@gmail.com")</f>
        <v>congandienchau@gmail.com</v>
      </c>
      <c r="G594" t="s">
        <v>1164</v>
      </c>
    </row>
    <row r="595" spans="1:7" ht="15.75" x14ac:dyDescent="0.25">
      <c r="A595">
        <v>594</v>
      </c>
      <c r="B595" t="s">
        <v>1165</v>
      </c>
      <c r="C595" t="s">
        <v>1166</v>
      </c>
      <c r="D595" t="s">
        <v>2</v>
      </c>
      <c r="E595" t="s">
        <v>2</v>
      </c>
      <c r="F595" t="s">
        <v>2</v>
      </c>
      <c r="G595" t="s">
        <v>2</v>
      </c>
    </row>
    <row r="596" spans="1:7" ht="15.75" x14ac:dyDescent="0.25">
      <c r="A596">
        <v>595</v>
      </c>
      <c r="B596" t="str">
        <f>HYPERLINK("https://www.facebook.com/p/C%C3%B4ng-an-huy%E1%BB%87n-Y%C3%AAn-Th%C3%A0nh-100064179789086/", "Công an huyện Yên Thành  tỉnh Nghệ An")</f>
        <v>Công an huyện Yên Thành  tỉnh Nghệ An</v>
      </c>
      <c r="C596" t="s">
        <v>1167</v>
      </c>
      <c r="D596" t="s">
        <v>2</v>
      </c>
      <c r="E596" t="s">
        <v>1168</v>
      </c>
      <c r="F596" t="s">
        <v>2</v>
      </c>
      <c r="G596" t="s">
        <v>1169</v>
      </c>
    </row>
    <row r="597" spans="1:7" ht="15.75" x14ac:dyDescent="0.25">
      <c r="A597">
        <v>596</v>
      </c>
      <c r="B597" t="s">
        <v>1170</v>
      </c>
      <c r="C597" t="s">
        <v>1171</v>
      </c>
      <c r="D597" t="s">
        <v>2</v>
      </c>
      <c r="E597" t="s">
        <v>2</v>
      </c>
      <c r="F597" t="s">
        <v>2</v>
      </c>
      <c r="G597" t="s">
        <v>2</v>
      </c>
    </row>
    <row r="598" spans="1:7" ht="15.75" x14ac:dyDescent="0.25">
      <c r="A598">
        <v>597</v>
      </c>
      <c r="B598" t="str">
        <f>HYPERLINK("https://www.facebook.com/ConganDoLuong/", "Công an huyện Đô Lương  tỉnh Nghệ An")</f>
        <v>Công an huyện Đô Lương  tỉnh Nghệ An</v>
      </c>
      <c r="C598" t="s">
        <v>1172</v>
      </c>
      <c r="D598" t="s">
        <v>2</v>
      </c>
      <c r="E598" t="s">
        <v>1173</v>
      </c>
      <c r="F598" t="s">
        <v>2</v>
      </c>
      <c r="G598" t="s">
        <v>1174</v>
      </c>
    </row>
    <row r="599" spans="1:7" ht="15.75" x14ac:dyDescent="0.25">
      <c r="A599">
        <v>598</v>
      </c>
      <c r="B599" t="s">
        <v>1175</v>
      </c>
      <c r="C599" t="s">
        <v>1176</v>
      </c>
      <c r="D599" t="s">
        <v>2</v>
      </c>
      <c r="E599" t="s">
        <v>2</v>
      </c>
      <c r="F599" t="s">
        <v>2</v>
      </c>
      <c r="G599" t="s">
        <v>2</v>
      </c>
    </row>
    <row r="600" spans="1:7" ht="15.75" x14ac:dyDescent="0.25">
      <c r="A600">
        <v>599</v>
      </c>
      <c r="B600" t="s">
        <v>1177</v>
      </c>
      <c r="C600" t="s">
        <v>2</v>
      </c>
      <c r="D600" t="s">
        <v>2</v>
      </c>
      <c r="E600" t="s">
        <v>4</v>
      </c>
      <c r="F600" t="s">
        <v>2</v>
      </c>
      <c r="G600" t="s">
        <v>2</v>
      </c>
    </row>
    <row r="601" spans="1:7" ht="15.75" x14ac:dyDescent="0.25">
      <c r="A601">
        <v>600</v>
      </c>
      <c r="B601" t="s">
        <v>1178</v>
      </c>
      <c r="C601" t="s">
        <v>1179</v>
      </c>
      <c r="D601" t="s">
        <v>2</v>
      </c>
      <c r="E601" t="s">
        <v>2</v>
      </c>
      <c r="F601" t="s">
        <v>2</v>
      </c>
      <c r="G601" t="s">
        <v>2</v>
      </c>
    </row>
    <row r="602" spans="1:7" ht="15.75" x14ac:dyDescent="0.25">
      <c r="A602">
        <v>601</v>
      </c>
      <c r="B602" t="str">
        <f>HYPERLINK("https://www.facebook.com/conganhuyennghilocnghean/", "Công an huyện Nghi Lộc  tỉnh Nghệ An")</f>
        <v>Công an huyện Nghi Lộc  tỉnh Nghệ An</v>
      </c>
      <c r="C602" t="s">
        <v>1180</v>
      </c>
      <c r="D602" t="s">
        <v>2</v>
      </c>
      <c r="E602" t="s">
        <v>1181</v>
      </c>
      <c r="F602" t="s">
        <v>2</v>
      </c>
      <c r="G602" t="s">
        <v>2</v>
      </c>
    </row>
    <row r="603" spans="1:7" ht="15.75" x14ac:dyDescent="0.25">
      <c r="A603">
        <v>602</v>
      </c>
      <c r="B603" t="s">
        <v>1182</v>
      </c>
      <c r="C603" t="s">
        <v>1183</v>
      </c>
      <c r="D603" t="s">
        <v>2</v>
      </c>
      <c r="E603" t="s">
        <v>2</v>
      </c>
      <c r="F603" t="s">
        <v>2</v>
      </c>
      <c r="G603" t="s">
        <v>2</v>
      </c>
    </row>
    <row r="604" spans="1:7" ht="15.75" x14ac:dyDescent="0.25">
      <c r="A604">
        <v>603</v>
      </c>
      <c r="B604" t="str">
        <f>HYPERLINK("https://www.facebook.com/p/C%C3%B4ng-an-th%E1%BB%8B-tr%E1%BA%A5n-Nam-%C4%90%C3%A0n-100077451044059/", "Công an huyện Nam Đàn  tỉnh Nghệ An")</f>
        <v>Công an huyện Nam Đàn  tỉnh Nghệ An</v>
      </c>
      <c r="C604" t="s">
        <v>1184</v>
      </c>
      <c r="D604" t="s">
        <v>1185</v>
      </c>
      <c r="E604" t="s">
        <v>2</v>
      </c>
      <c r="F604" t="str">
        <f>HYPERLINK("mailto:conganthitrannamdan@gmail.com", "conganthitrannamdan@gmail.com")</f>
        <v>conganthitrannamdan@gmail.com</v>
      </c>
      <c r="G604" t="s">
        <v>1186</v>
      </c>
    </row>
    <row r="605" spans="1:7" ht="15.75" x14ac:dyDescent="0.25">
      <c r="A605">
        <v>604</v>
      </c>
      <c r="B605" t="s">
        <v>1187</v>
      </c>
      <c r="C605" t="s">
        <v>1188</v>
      </c>
      <c r="D605" t="s">
        <v>2</v>
      </c>
      <c r="E605" t="s">
        <v>2</v>
      </c>
      <c r="F605" t="s">
        <v>2</v>
      </c>
      <c r="G605" t="s">
        <v>2</v>
      </c>
    </row>
    <row r="606" spans="1:7" ht="15.75" x14ac:dyDescent="0.25">
      <c r="A606">
        <v>605</v>
      </c>
      <c r="B606" t="str">
        <f>HYPERLINK("https://www.facebook.com/cahungnguyennghean/", "Công an huyện Hưng Nguyên  tỉnh Nghệ An")</f>
        <v>Công an huyện Hưng Nguyên  tỉnh Nghệ An</v>
      </c>
      <c r="C606" t="s">
        <v>1189</v>
      </c>
      <c r="D606" t="s">
        <v>2</v>
      </c>
      <c r="E606" t="s">
        <v>1190</v>
      </c>
      <c r="F606" t="s">
        <v>2</v>
      </c>
      <c r="G606" t="s">
        <v>1191</v>
      </c>
    </row>
    <row r="607" spans="1:7" ht="15.75" x14ac:dyDescent="0.25">
      <c r="A607">
        <v>606</v>
      </c>
      <c r="B607" t="s">
        <v>1192</v>
      </c>
      <c r="C607" t="s">
        <v>1193</v>
      </c>
      <c r="D607" t="s">
        <v>2</v>
      </c>
      <c r="E607" t="s">
        <v>2</v>
      </c>
      <c r="F607" t="s">
        <v>2</v>
      </c>
      <c r="G607" t="s">
        <v>2</v>
      </c>
    </row>
    <row r="608" spans="1:7" ht="15.75" x14ac:dyDescent="0.25">
      <c r="A608">
        <v>607</v>
      </c>
      <c r="B608" t="str">
        <f>HYPERLINK("https://www.facebook.com/catphatinh/?locale=vi_VN", "Công an thành phố Hà Tĩnh  tỉnh Hà Tĩnh")</f>
        <v>Công an thành phố Hà Tĩnh  tỉnh Hà Tĩnh</v>
      </c>
      <c r="C608" t="s">
        <v>1194</v>
      </c>
      <c r="D608" t="s">
        <v>2</v>
      </c>
      <c r="E608" t="s">
        <v>4</v>
      </c>
      <c r="F608" t="str">
        <f>HYPERLINK("mailto:conganthanhpho.ht@gmail.com", "conganthanhpho.ht@gmail.com")</f>
        <v>conganthanhpho.ht@gmail.com</v>
      </c>
      <c r="G608" t="s">
        <v>1195</v>
      </c>
    </row>
    <row r="609" spans="1:7" ht="15.75" x14ac:dyDescent="0.25">
      <c r="A609">
        <v>608</v>
      </c>
      <c r="B609" t="s">
        <v>1196</v>
      </c>
      <c r="C609" t="s">
        <v>1197</v>
      </c>
      <c r="D609" t="s">
        <v>2</v>
      </c>
      <c r="E609" t="s">
        <v>2</v>
      </c>
      <c r="F609" t="s">
        <v>2</v>
      </c>
      <c r="G609" t="s">
        <v>2</v>
      </c>
    </row>
    <row r="610" spans="1:7" ht="15.75" x14ac:dyDescent="0.25">
      <c r="A610">
        <v>609</v>
      </c>
      <c r="B610" t="str">
        <f>HYPERLINK("https://www.facebook.com/ConganhuyenHuongSon/", "Công an huyện Hương Sơn  tỉnh Hà Tĩnh")</f>
        <v>Công an huyện Hương Sơn  tỉnh Hà Tĩnh</v>
      </c>
      <c r="C610" t="s">
        <v>1198</v>
      </c>
      <c r="D610" t="s">
        <v>2</v>
      </c>
      <c r="E610" t="s">
        <v>1199</v>
      </c>
      <c r="F610" t="s">
        <v>2</v>
      </c>
      <c r="G610" t="s">
        <v>1200</v>
      </c>
    </row>
    <row r="611" spans="1:7" ht="15.75" x14ac:dyDescent="0.25">
      <c r="A611">
        <v>610</v>
      </c>
      <c r="B611" t="s">
        <v>1201</v>
      </c>
      <c r="C611" t="s">
        <v>1202</v>
      </c>
      <c r="D611" t="s">
        <v>2</v>
      </c>
      <c r="E611" t="s">
        <v>2</v>
      </c>
      <c r="F611" t="s">
        <v>2</v>
      </c>
      <c r="G611" t="s">
        <v>2</v>
      </c>
    </row>
    <row r="612" spans="1:7" ht="15.75" x14ac:dyDescent="0.25">
      <c r="A612">
        <v>611</v>
      </c>
      <c r="B612" t="str">
        <f>HYPERLINK("https://www.facebook.com/p/C%C3%B4ng-an-huy%E1%BB%87n-%C4%90%E1%BB%A9c-Th%E1%BB%8D-H%C3%A0-T%C4%A9nh-100069319692485/?locale=vi_VN", "Công an huyện Đức Thọ  tỉnh Hà Tĩnh")</f>
        <v>Công an huyện Đức Thọ  tỉnh Hà Tĩnh</v>
      </c>
      <c r="C612" t="s">
        <v>1203</v>
      </c>
      <c r="D612" t="s">
        <v>2</v>
      </c>
      <c r="E612" t="s">
        <v>1204</v>
      </c>
      <c r="F612" t="str">
        <f>HYPERLINK("mailto:thodaiuy.67890@gmail.com", "thodaiuy.67890@gmail.com")</f>
        <v>thodaiuy.67890@gmail.com</v>
      </c>
      <c r="G612" t="s">
        <v>1205</v>
      </c>
    </row>
    <row r="613" spans="1:7" ht="15.75" x14ac:dyDescent="0.25">
      <c r="A613">
        <v>612</v>
      </c>
      <c r="B613" t="s">
        <v>1206</v>
      </c>
      <c r="C613" t="s">
        <v>1207</v>
      </c>
      <c r="D613" t="s">
        <v>2</v>
      </c>
      <c r="E613" t="s">
        <v>2</v>
      </c>
      <c r="F613" t="s">
        <v>2</v>
      </c>
      <c r="G613" t="s">
        <v>2</v>
      </c>
    </row>
    <row r="614" spans="1:7" ht="15.75" x14ac:dyDescent="0.25">
      <c r="A614">
        <v>613</v>
      </c>
      <c r="B614" t="str">
        <f>HYPERLINK("https://www.facebook.com/p/C%C3%B4ng-an-huy%E1%BB%87n-V%C5%A9-Quang-100069158351410/", "Công an huyện Vũ Quang  tỉnh Hà Tĩnh")</f>
        <v>Công an huyện Vũ Quang  tỉnh Hà Tĩnh</v>
      </c>
      <c r="C614" t="s">
        <v>1208</v>
      </c>
      <c r="D614" t="s">
        <v>2</v>
      </c>
      <c r="E614" t="s">
        <v>1209</v>
      </c>
      <c r="F614" t="s">
        <v>2</v>
      </c>
      <c r="G614" t="s">
        <v>2</v>
      </c>
    </row>
    <row r="615" spans="1:7" ht="15.75" x14ac:dyDescent="0.25">
      <c r="A615">
        <v>614</v>
      </c>
      <c r="B615" t="s">
        <v>1210</v>
      </c>
      <c r="C615" t="s">
        <v>1211</v>
      </c>
      <c r="D615" t="s">
        <v>2</v>
      </c>
      <c r="E615" t="s">
        <v>2</v>
      </c>
      <c r="F615" t="s">
        <v>2</v>
      </c>
      <c r="G615" t="s">
        <v>2</v>
      </c>
    </row>
    <row r="616" spans="1:7" ht="15.75" x14ac:dyDescent="0.25">
      <c r="A616">
        <v>615</v>
      </c>
      <c r="B616" t="str">
        <f>HYPERLINK("https://www.facebook.com/Congannghixuan/?locale=vi_VN", "Công an huyện Nghi Xuân  tỉnh Hà Tĩnh")</f>
        <v>Công an huyện Nghi Xuân  tỉnh Hà Tĩnh</v>
      </c>
      <c r="C616" t="s">
        <v>1212</v>
      </c>
      <c r="D616" t="s">
        <v>2</v>
      </c>
      <c r="E616" t="s">
        <v>1213</v>
      </c>
      <c r="F616" t="str">
        <f>HYPERLINK("mailto:conganhuyennghixuan@gmail.com", "conganhuyennghixuan@gmail.com")</f>
        <v>conganhuyennghixuan@gmail.com</v>
      </c>
      <c r="G616" t="s">
        <v>2</v>
      </c>
    </row>
    <row r="617" spans="1:7" ht="15.75" x14ac:dyDescent="0.25">
      <c r="A617">
        <v>616</v>
      </c>
      <c r="B617" t="s">
        <v>1214</v>
      </c>
      <c r="C617" t="s">
        <v>1215</v>
      </c>
      <c r="D617" t="s">
        <v>2</v>
      </c>
      <c r="E617" t="s">
        <v>2</v>
      </c>
      <c r="F617" t="s">
        <v>2</v>
      </c>
      <c r="G617" t="s">
        <v>2</v>
      </c>
    </row>
    <row r="618" spans="1:7" ht="15.75" x14ac:dyDescent="0.25">
      <c r="A618">
        <v>617</v>
      </c>
      <c r="B618" t="str">
        <f>HYPERLINK("https://www.facebook.com/p/C%C3%B4ng-an-huy%E1%BB%87n-Can-L%E1%BB%99c-100077389749902/", "Công an huyện Can Lộc  tỉnh Hà Tĩnh")</f>
        <v>Công an huyện Can Lộc  tỉnh Hà Tĩnh</v>
      </c>
      <c r="C618" t="s">
        <v>1216</v>
      </c>
      <c r="D618" t="s">
        <v>2</v>
      </c>
      <c r="E618" t="s">
        <v>1217</v>
      </c>
      <c r="F618" t="s">
        <v>2</v>
      </c>
      <c r="G618" t="s">
        <v>1218</v>
      </c>
    </row>
    <row r="619" spans="1:7" ht="15.75" x14ac:dyDescent="0.25">
      <c r="A619">
        <v>618</v>
      </c>
      <c r="B619" t="s">
        <v>1219</v>
      </c>
      <c r="C619" t="s">
        <v>1220</v>
      </c>
      <c r="D619" t="s">
        <v>2</v>
      </c>
      <c r="E619" t="s">
        <v>2</v>
      </c>
      <c r="F619" t="s">
        <v>2</v>
      </c>
      <c r="G619" t="s">
        <v>2</v>
      </c>
    </row>
    <row r="620" spans="1:7" ht="15.75" x14ac:dyDescent="0.25">
      <c r="A620">
        <v>619</v>
      </c>
      <c r="B620" t="str">
        <f>HYPERLINK("https://www.facebook.com/conganhuongkhehatinh/", "Công an huyện Hương Khê  tỉnh Hà Tĩnh")</f>
        <v>Công an huyện Hương Khê  tỉnh Hà Tĩnh</v>
      </c>
      <c r="C620" t="s">
        <v>1221</v>
      </c>
      <c r="D620" t="s">
        <v>2</v>
      </c>
      <c r="E620" t="s">
        <v>1222</v>
      </c>
      <c r="F620" t="str">
        <f>HYPERLINK("mailto:conganhuongkhe@gmail.com", "conganhuongkhe@gmail.com")</f>
        <v>conganhuongkhe@gmail.com</v>
      </c>
      <c r="G620" t="s">
        <v>1223</v>
      </c>
    </row>
    <row r="621" spans="1:7" ht="15.75" x14ac:dyDescent="0.25">
      <c r="A621">
        <v>620</v>
      </c>
      <c r="B621" t="s">
        <v>1224</v>
      </c>
      <c r="C621" t="s">
        <v>1225</v>
      </c>
      <c r="D621" t="s">
        <v>2</v>
      </c>
      <c r="E621" t="s">
        <v>2</v>
      </c>
      <c r="F621" t="s">
        <v>2</v>
      </c>
      <c r="G621" t="s">
        <v>2</v>
      </c>
    </row>
    <row r="622" spans="1:7" ht="15.75" x14ac:dyDescent="0.25">
      <c r="A622">
        <v>621</v>
      </c>
      <c r="B622" t="str">
        <f>HYPERLINK("https://www.facebook.com/conganthachha/?locale=vi_VN", "Công an huyện Thạch Hà  tỉnh Hà Tĩnh")</f>
        <v>Công an huyện Thạch Hà  tỉnh Hà Tĩnh</v>
      </c>
      <c r="C622" t="s">
        <v>1226</v>
      </c>
      <c r="D622" t="s">
        <v>2</v>
      </c>
      <c r="E622" t="s">
        <v>1227</v>
      </c>
      <c r="F622" t="str">
        <f>HYPERLINK("mailto:conganhuyenthachha@gmail.com", "conganhuyenthachha@gmail.com")</f>
        <v>conganhuyenthachha@gmail.com</v>
      </c>
      <c r="G622" t="s">
        <v>1228</v>
      </c>
    </row>
    <row r="623" spans="1:7" ht="15.75" x14ac:dyDescent="0.25">
      <c r="A623">
        <v>622</v>
      </c>
      <c r="B623" t="s">
        <v>1229</v>
      </c>
      <c r="C623" t="s">
        <v>1230</v>
      </c>
      <c r="D623" t="s">
        <v>2</v>
      </c>
      <c r="E623" t="s">
        <v>2</v>
      </c>
      <c r="F623" t="s">
        <v>2</v>
      </c>
      <c r="G623" t="s">
        <v>2</v>
      </c>
    </row>
    <row r="624" spans="1:7" ht="15.75" x14ac:dyDescent="0.25">
      <c r="A624">
        <v>623</v>
      </c>
      <c r="B624" t="str">
        <f>HYPERLINK("https://www.facebook.com/congancamxuyen/?locale=vi_VN", "Công an huyện Cẩm Xuyên  tỉnh Hà Tĩnh")</f>
        <v>Công an huyện Cẩm Xuyên  tỉnh Hà Tĩnh</v>
      </c>
      <c r="C624" t="s">
        <v>1231</v>
      </c>
      <c r="D624" t="s">
        <v>2</v>
      </c>
      <c r="E624" t="s">
        <v>1232</v>
      </c>
      <c r="F624" t="s">
        <v>2</v>
      </c>
      <c r="G624" t="s">
        <v>1233</v>
      </c>
    </row>
    <row r="625" spans="1:7" ht="15.75" x14ac:dyDescent="0.25">
      <c r="A625">
        <v>624</v>
      </c>
      <c r="B625" t="s">
        <v>1234</v>
      </c>
      <c r="C625" t="s">
        <v>1235</v>
      </c>
      <c r="D625" t="s">
        <v>2</v>
      </c>
      <c r="E625" t="s">
        <v>2</v>
      </c>
      <c r="F625" t="s">
        <v>2</v>
      </c>
      <c r="G625" t="s">
        <v>2</v>
      </c>
    </row>
    <row r="626" spans="1:7" ht="15.75" x14ac:dyDescent="0.25">
      <c r="A626">
        <v>625</v>
      </c>
      <c r="B626" t="str">
        <f>HYPERLINK("https://www.facebook.com/p/C%C3%B4ng-an-huy%E1%BB%87n-K%E1%BB%B3-Anh-H%C3%A0-T%C4%A9nh-100071287980284/", "Công an huyện Kỳ Anh  tỉnh Hà Tĩnh")</f>
        <v>Công an huyện Kỳ Anh  tỉnh Hà Tĩnh</v>
      </c>
      <c r="C626" t="s">
        <v>1236</v>
      </c>
      <c r="D626" t="s">
        <v>2</v>
      </c>
      <c r="E626" t="s">
        <v>1237</v>
      </c>
      <c r="F626" t="str">
        <f>HYPERLINK("mailto:cahkyanh@gmail.com", "cahkyanh@gmail.com")</f>
        <v>cahkyanh@gmail.com</v>
      </c>
      <c r="G626" t="s">
        <v>1238</v>
      </c>
    </row>
    <row r="627" spans="1:7" ht="15.75" x14ac:dyDescent="0.25">
      <c r="A627">
        <v>626</v>
      </c>
      <c r="B627" t="s">
        <v>1239</v>
      </c>
      <c r="C627" t="s">
        <v>1240</v>
      </c>
      <c r="D627" t="s">
        <v>2</v>
      </c>
      <c r="E627" t="s">
        <v>2</v>
      </c>
      <c r="F627" t="s">
        <v>2</v>
      </c>
      <c r="G627" t="s">
        <v>2</v>
      </c>
    </row>
    <row r="628" spans="1:7" ht="15.75" x14ac:dyDescent="0.25">
      <c r="A628">
        <v>627</v>
      </c>
      <c r="B628" t="str">
        <f>HYPERLINK("https://www.facebook.com/p/C%C3%B4ng-an-th%E1%BB%8B-tr%E1%BA%A5n-L%E1%BB%99c-H%C3%A0-L%E1%BB%99c-H%C3%A0-H%C3%A0-T%C4%A9nh-100069078312692/", "Công an huyện Lộc Hà  tỉnh Hà Tĩnh")</f>
        <v>Công an huyện Lộc Hà  tỉnh Hà Tĩnh</v>
      </c>
      <c r="C628" t="s">
        <v>1241</v>
      </c>
      <c r="D628" t="s">
        <v>1242</v>
      </c>
      <c r="E628" t="s">
        <v>2</v>
      </c>
      <c r="F628" t="s">
        <v>2</v>
      </c>
      <c r="G628" t="s">
        <v>1243</v>
      </c>
    </row>
    <row r="629" spans="1:7" ht="15.75" x14ac:dyDescent="0.25">
      <c r="A629">
        <v>628</v>
      </c>
      <c r="B629" t="s">
        <v>1244</v>
      </c>
      <c r="C629" t="s">
        <v>1245</v>
      </c>
      <c r="D629" t="s">
        <v>2</v>
      </c>
      <c r="E629" t="s">
        <v>2</v>
      </c>
      <c r="F629" t="s">
        <v>2</v>
      </c>
      <c r="G629" t="s">
        <v>2</v>
      </c>
    </row>
    <row r="630" spans="1:7" ht="15.75" x14ac:dyDescent="0.25">
      <c r="A630">
        <v>629</v>
      </c>
      <c r="B630" t="str">
        <f>HYPERLINK("https://www.facebook.com/tuoitrephucxa/", "Công an phường Phúc Xá  thành phố Hà Nội")</f>
        <v>Công an phường Phúc Xá  thành phố Hà Nội</v>
      </c>
      <c r="C630" t="s">
        <v>1246</v>
      </c>
      <c r="D630" t="s">
        <v>2</v>
      </c>
      <c r="E630" t="s">
        <v>4</v>
      </c>
      <c r="F630" t="s">
        <v>2</v>
      </c>
      <c r="G630" t="s">
        <v>2</v>
      </c>
    </row>
    <row r="631" spans="1:7" ht="15.75" x14ac:dyDescent="0.25">
      <c r="A631">
        <v>630</v>
      </c>
      <c r="B631" t="s">
        <v>1247</v>
      </c>
      <c r="C631" t="s">
        <v>1248</v>
      </c>
      <c r="D631" t="s">
        <v>2</v>
      </c>
      <c r="E631" t="s">
        <v>2</v>
      </c>
      <c r="F631" t="s">
        <v>2</v>
      </c>
      <c r="G631" t="s">
        <v>2</v>
      </c>
    </row>
    <row r="632" spans="1:7" ht="15.75" x14ac:dyDescent="0.25">
      <c r="A632">
        <v>631</v>
      </c>
      <c r="B632" t="str">
        <f>HYPERLINK("https://www.facebook.com/945075962553814", "Công an phường Trúc Bạch  thành phố Hà Nội")</f>
        <v>Công an phường Trúc Bạch  thành phố Hà Nội</v>
      </c>
      <c r="C632" t="s">
        <v>1249</v>
      </c>
      <c r="D632" t="s">
        <v>2</v>
      </c>
      <c r="E632" t="s">
        <v>4</v>
      </c>
      <c r="F632" t="s">
        <v>2</v>
      </c>
      <c r="G632" t="s">
        <v>2</v>
      </c>
    </row>
    <row r="633" spans="1:7" ht="15.75" x14ac:dyDescent="0.25">
      <c r="A633">
        <v>632</v>
      </c>
      <c r="B633" t="s">
        <v>1250</v>
      </c>
      <c r="C633" t="s">
        <v>1251</v>
      </c>
      <c r="D633" t="s">
        <v>2</v>
      </c>
      <c r="E633" t="s">
        <v>2</v>
      </c>
      <c r="F633" t="s">
        <v>2</v>
      </c>
      <c r="G633" t="s">
        <v>2</v>
      </c>
    </row>
    <row r="634" spans="1:7" ht="15.75" x14ac:dyDescent="0.25">
      <c r="A634">
        <v>633</v>
      </c>
      <c r="B634" t="str">
        <f>HYPERLINK("https://www.facebook.com/p/Tu%E1%BB%95i-tr%E1%BA%BB-C%C3%B4ng-an-Th%C3%A0nh-ph%E1%BB%91-V%C4%A9nh-Y%C3%AAn-100066497717181/?locale=vi_VN", "Công an phường Vĩnh Phúc  thành phố Hà Nội")</f>
        <v>Công an phường Vĩnh Phúc  thành phố Hà Nội</v>
      </c>
      <c r="C634" t="s">
        <v>692</v>
      </c>
      <c r="D634" t="s">
        <v>2</v>
      </c>
      <c r="E634" t="s">
        <v>693</v>
      </c>
      <c r="F634" t="s">
        <v>2</v>
      </c>
      <c r="G634" t="s">
        <v>694</v>
      </c>
    </row>
    <row r="635" spans="1:7" ht="15.75" x14ac:dyDescent="0.25">
      <c r="A635">
        <v>634</v>
      </c>
      <c r="B635" t="s">
        <v>1252</v>
      </c>
      <c r="C635" t="s">
        <v>1253</v>
      </c>
      <c r="D635" t="s">
        <v>2</v>
      </c>
      <c r="E635" t="s">
        <v>2</v>
      </c>
      <c r="F635" t="s">
        <v>2</v>
      </c>
      <c r="G635" t="s">
        <v>2</v>
      </c>
    </row>
    <row r="636" spans="1:7" ht="15.75" x14ac:dyDescent="0.25">
      <c r="A636">
        <v>635</v>
      </c>
      <c r="B636" t="str">
        <f>HYPERLINK("https://www.facebook.com/groups/toiyeuphuongcongviquanbadinh/", "Công an phường Cống Vị  thành phố Hà Nội")</f>
        <v>Công an phường Cống Vị  thành phố Hà Nội</v>
      </c>
      <c r="C636" t="s">
        <v>1254</v>
      </c>
      <c r="D636" t="s">
        <v>2</v>
      </c>
      <c r="E636" t="s">
        <v>4</v>
      </c>
      <c r="F636" t="s">
        <v>2</v>
      </c>
      <c r="G636" t="s">
        <v>2</v>
      </c>
    </row>
    <row r="637" spans="1:7" ht="15.75" x14ac:dyDescent="0.25">
      <c r="A637">
        <v>636</v>
      </c>
      <c r="B637" t="s">
        <v>1255</v>
      </c>
      <c r="C637" t="s">
        <v>1256</v>
      </c>
      <c r="D637" t="s">
        <v>2</v>
      </c>
      <c r="E637" t="s">
        <v>2</v>
      </c>
      <c r="F637" t="s">
        <v>2</v>
      </c>
      <c r="G637" t="s">
        <v>2</v>
      </c>
    </row>
    <row r="638" spans="1:7" ht="15.75" x14ac:dyDescent="0.25">
      <c r="A638">
        <v>637</v>
      </c>
      <c r="B638" t="s">
        <v>1257</v>
      </c>
      <c r="C638" t="s">
        <v>2</v>
      </c>
      <c r="D638" t="s">
        <v>2</v>
      </c>
      <c r="E638" t="s">
        <v>4</v>
      </c>
      <c r="F638" t="s">
        <v>2</v>
      </c>
      <c r="G638" t="s">
        <v>2</v>
      </c>
    </row>
    <row r="639" spans="1:7" ht="15.75" x14ac:dyDescent="0.25">
      <c r="A639">
        <v>638</v>
      </c>
      <c r="B639" t="s">
        <v>1258</v>
      </c>
      <c r="C639" t="s">
        <v>1259</v>
      </c>
      <c r="D639" t="s">
        <v>2</v>
      </c>
      <c r="E639" t="s">
        <v>2</v>
      </c>
      <c r="F639" t="s">
        <v>2</v>
      </c>
      <c r="G639" t="s">
        <v>2</v>
      </c>
    </row>
    <row r="640" spans="1:7" ht="15.75" x14ac:dyDescent="0.25">
      <c r="A640">
        <v>639</v>
      </c>
      <c r="B640" t="str">
        <f>HYPERLINK("https://www.facebook.com/doanthanhnien.1956/", "Công an phường Nguyễn Trung Trực  thành phố Hà Nội")</f>
        <v>Công an phường Nguyễn Trung Trực  thành phố Hà Nội</v>
      </c>
      <c r="C640" t="s">
        <v>1260</v>
      </c>
      <c r="D640" t="s">
        <v>2</v>
      </c>
      <c r="E640" t="s">
        <v>4</v>
      </c>
      <c r="F640" t="str">
        <f>HYPERLINK("mailto:doanthanhniencatphanoi@gmail.com", "doanthanhniencatphanoi@gmail.com")</f>
        <v>doanthanhniencatphanoi@gmail.com</v>
      </c>
      <c r="G640" t="s">
        <v>1261</v>
      </c>
    </row>
    <row r="641" spans="1:7" ht="15.75" x14ac:dyDescent="0.25">
      <c r="A641">
        <v>640</v>
      </c>
      <c r="B641" t="s">
        <v>1262</v>
      </c>
      <c r="C641" t="s">
        <v>1263</v>
      </c>
      <c r="D641" t="s">
        <v>2</v>
      </c>
      <c r="E641" t="s">
        <v>2</v>
      </c>
      <c r="F641" t="s">
        <v>2</v>
      </c>
      <c r="G641" t="s">
        <v>2</v>
      </c>
    </row>
    <row r="642" spans="1:7" ht="15.75" x14ac:dyDescent="0.25">
      <c r="A642">
        <v>641</v>
      </c>
      <c r="B642" t="str">
        <f>HYPERLINK("https://www.facebook.com/1226720857722655", "Công an phường Quán Thánh  thành phố Hà Nội")</f>
        <v>Công an phường Quán Thánh  thành phố Hà Nội</v>
      </c>
      <c r="C642" t="s">
        <v>1264</v>
      </c>
      <c r="D642" t="s">
        <v>2</v>
      </c>
      <c r="E642" t="s">
        <v>4</v>
      </c>
      <c r="F642" t="s">
        <v>2</v>
      </c>
      <c r="G642" t="s">
        <v>2</v>
      </c>
    </row>
    <row r="643" spans="1:7" ht="15.75" x14ac:dyDescent="0.25">
      <c r="A643">
        <v>642</v>
      </c>
      <c r="B643" t="s">
        <v>1265</v>
      </c>
      <c r="C643" t="s">
        <v>1266</v>
      </c>
      <c r="D643" t="s">
        <v>2</v>
      </c>
      <c r="E643" t="s">
        <v>2</v>
      </c>
      <c r="F643" t="s">
        <v>2</v>
      </c>
      <c r="G643" t="s">
        <v>2</v>
      </c>
    </row>
    <row r="644" spans="1:7" ht="15.75" x14ac:dyDescent="0.25">
      <c r="A644">
        <v>643</v>
      </c>
      <c r="B644" t="str">
        <f>HYPERLINK("https://www.facebook.com/p/Tu%E1%BB%95i-Tr%E1%BA%BB-C%C3%B4ng-An-Qu%E1%BA%ADn-T%C3%A2y-H%E1%BB%93-100080140217978/", "Công an phường Ngọc Hà  thành phố Hà Nội")</f>
        <v>Công an phường Ngọc Hà  thành phố Hà Nội</v>
      </c>
      <c r="C644" t="s">
        <v>1267</v>
      </c>
      <c r="D644" t="s">
        <v>2</v>
      </c>
      <c r="E644" t="s">
        <v>4</v>
      </c>
      <c r="F644" t="str">
        <f>HYPERLINK("mailto:dtncaqtayho.hn@gmail.com", "dtncaqtayho.hn@gmail.com")</f>
        <v>dtncaqtayho.hn@gmail.com</v>
      </c>
      <c r="G644" t="s">
        <v>8</v>
      </c>
    </row>
    <row r="645" spans="1:7" ht="15.75" x14ac:dyDescent="0.25">
      <c r="A645">
        <v>644</v>
      </c>
      <c r="B645" t="s">
        <v>1268</v>
      </c>
      <c r="C645" t="s">
        <v>1269</v>
      </c>
      <c r="D645" t="s">
        <v>2</v>
      </c>
      <c r="E645" t="s">
        <v>2</v>
      </c>
      <c r="F645" t="s">
        <v>2</v>
      </c>
      <c r="G645" t="s">
        <v>2</v>
      </c>
    </row>
    <row r="646" spans="1:7" ht="15.75" x14ac:dyDescent="0.25">
      <c r="A646">
        <v>645</v>
      </c>
      <c r="B646" t="s">
        <v>1270</v>
      </c>
      <c r="C646" t="s">
        <v>2</v>
      </c>
      <c r="D646" t="s">
        <v>2</v>
      </c>
      <c r="E646" t="s">
        <v>4</v>
      </c>
      <c r="F646" t="s">
        <v>2</v>
      </c>
      <c r="G646" t="s">
        <v>2</v>
      </c>
    </row>
    <row r="647" spans="1:7" ht="15.75" x14ac:dyDescent="0.25">
      <c r="A647">
        <v>646</v>
      </c>
      <c r="B647" t="s">
        <v>1271</v>
      </c>
      <c r="C647" t="s">
        <v>1272</v>
      </c>
      <c r="D647" t="s">
        <v>2</v>
      </c>
      <c r="E647" t="s">
        <v>2</v>
      </c>
      <c r="F647" t="s">
        <v>2</v>
      </c>
      <c r="G647" t="s">
        <v>2</v>
      </c>
    </row>
    <row r="648" spans="1:7" ht="15.75" x14ac:dyDescent="0.25">
      <c r="A648">
        <v>647</v>
      </c>
      <c r="B648" t="s">
        <v>1273</v>
      </c>
      <c r="C648" t="s">
        <v>2</v>
      </c>
      <c r="D648" t="s">
        <v>2</v>
      </c>
      <c r="E648" t="s">
        <v>4</v>
      </c>
      <c r="F648" t="s">
        <v>2</v>
      </c>
      <c r="G648" t="s">
        <v>2</v>
      </c>
    </row>
    <row r="649" spans="1:7" ht="15.75" x14ac:dyDescent="0.25">
      <c r="A649">
        <v>648</v>
      </c>
      <c r="B649" t="s">
        <v>1274</v>
      </c>
      <c r="C649" t="s">
        <v>1275</v>
      </c>
      <c r="D649" t="s">
        <v>2</v>
      </c>
      <c r="E649" t="s">
        <v>2</v>
      </c>
      <c r="F649" t="s">
        <v>2</v>
      </c>
      <c r="G649" t="s">
        <v>2</v>
      </c>
    </row>
    <row r="650" spans="1:7" ht="15.75" x14ac:dyDescent="0.25">
      <c r="A650">
        <v>649</v>
      </c>
      <c r="B650" t="str">
        <f>HYPERLINK("https://www.facebook.com/p/Tu%E1%BB%95i-Tr%E1%BA%BB-C%C3%B4ng-An-Qu%E1%BA%ADn-T%C3%A2y-H%E1%BB%93-100080140217978/", "Công an phường Ngọc Khánh  thành phố Hà Nội")</f>
        <v>Công an phường Ngọc Khánh  thành phố Hà Nội</v>
      </c>
      <c r="C650" t="s">
        <v>1267</v>
      </c>
      <c r="D650" t="s">
        <v>2</v>
      </c>
      <c r="E650" t="s">
        <v>4</v>
      </c>
      <c r="F650" t="str">
        <f>HYPERLINK("mailto:dtncaqtayho.hn@gmail.com", "dtncaqtayho.hn@gmail.com")</f>
        <v>dtncaqtayho.hn@gmail.com</v>
      </c>
      <c r="G650" t="s">
        <v>8</v>
      </c>
    </row>
    <row r="651" spans="1:7" ht="15.75" x14ac:dyDescent="0.25">
      <c r="A651">
        <v>650</v>
      </c>
      <c r="B651" t="s">
        <v>1276</v>
      </c>
      <c r="C651" t="s">
        <v>1277</v>
      </c>
      <c r="D651" t="s">
        <v>2</v>
      </c>
      <c r="E651" t="s">
        <v>2</v>
      </c>
      <c r="F651" t="s">
        <v>2</v>
      </c>
      <c r="G651" t="s">
        <v>2</v>
      </c>
    </row>
    <row r="652" spans="1:7" ht="15.75" x14ac:dyDescent="0.25">
      <c r="A652">
        <v>651</v>
      </c>
      <c r="B652" t="str">
        <f>HYPERLINK("https://www.facebook.com/1275645332645704", "Công an phường Kim Mã  thành phố Hà Nội")</f>
        <v>Công an phường Kim Mã  thành phố Hà Nội</v>
      </c>
      <c r="C652" t="s">
        <v>1278</v>
      </c>
      <c r="D652" t="s">
        <v>2</v>
      </c>
      <c r="E652" t="s">
        <v>4</v>
      </c>
      <c r="F652" t="s">
        <v>2</v>
      </c>
      <c r="G652" t="s">
        <v>2</v>
      </c>
    </row>
    <row r="653" spans="1:7" ht="15.75" x14ac:dyDescent="0.25">
      <c r="A653">
        <v>652</v>
      </c>
      <c r="B653" t="s">
        <v>1279</v>
      </c>
      <c r="C653" t="s">
        <v>1280</v>
      </c>
      <c r="D653" t="s">
        <v>2</v>
      </c>
      <c r="E653" t="s">
        <v>2</v>
      </c>
      <c r="F653" t="s">
        <v>2</v>
      </c>
      <c r="G653" t="s">
        <v>2</v>
      </c>
    </row>
    <row r="654" spans="1:7" ht="15.75" x14ac:dyDescent="0.25">
      <c r="A654">
        <v>653</v>
      </c>
      <c r="B654" t="s">
        <v>1281</v>
      </c>
      <c r="C654" t="s">
        <v>2</v>
      </c>
      <c r="D654" t="s">
        <v>2</v>
      </c>
      <c r="E654" t="s">
        <v>4</v>
      </c>
      <c r="F654" t="s">
        <v>2</v>
      </c>
      <c r="G654" t="s">
        <v>2</v>
      </c>
    </row>
    <row r="655" spans="1:7" ht="15.75" x14ac:dyDescent="0.25">
      <c r="A655">
        <v>654</v>
      </c>
      <c r="B655" t="s">
        <v>1282</v>
      </c>
      <c r="C655" t="s">
        <v>1283</v>
      </c>
      <c r="D655" t="s">
        <v>2</v>
      </c>
      <c r="E655" t="s">
        <v>2</v>
      </c>
      <c r="F655" t="s">
        <v>2</v>
      </c>
      <c r="G655" t="s">
        <v>2</v>
      </c>
    </row>
    <row r="656" spans="1:7" ht="15.75" x14ac:dyDescent="0.25">
      <c r="A656">
        <v>655</v>
      </c>
      <c r="B656" t="str">
        <f>HYPERLINK("https://www.facebook.com/doanthanhnien.1956/", "Công an phường Thành Công  thành phố Hà Nội")</f>
        <v>Công an phường Thành Công  thành phố Hà Nội</v>
      </c>
      <c r="C656" t="s">
        <v>1260</v>
      </c>
      <c r="D656" t="s">
        <v>2</v>
      </c>
      <c r="E656" t="s">
        <v>4</v>
      </c>
      <c r="F656" t="str">
        <f>HYPERLINK("mailto:doanthanhniencatphanoi@gmail.com", "doanthanhniencatphanoi@gmail.com")</f>
        <v>doanthanhniencatphanoi@gmail.com</v>
      </c>
      <c r="G656" t="s">
        <v>1261</v>
      </c>
    </row>
    <row r="657" spans="1:7" ht="15.75" x14ac:dyDescent="0.25">
      <c r="A657">
        <v>656</v>
      </c>
      <c r="B657" t="s">
        <v>1284</v>
      </c>
      <c r="C657" t="s">
        <v>1285</v>
      </c>
      <c r="D657" t="s">
        <v>2</v>
      </c>
      <c r="E657" t="s">
        <v>2</v>
      </c>
      <c r="F657" t="s">
        <v>2</v>
      </c>
      <c r="G657" t="s">
        <v>2</v>
      </c>
    </row>
    <row r="658" spans="1:7" ht="15.75" x14ac:dyDescent="0.25">
      <c r="A658">
        <v>657</v>
      </c>
      <c r="B658" t="str">
        <f>HYPERLINK("https://www.facebook.com/groups/1027569767653361/", "Công an phường Phúc Tân  thành phố Hà Nội")</f>
        <v>Công an phường Phúc Tân  thành phố Hà Nội</v>
      </c>
      <c r="C658" t="s">
        <v>1286</v>
      </c>
      <c r="D658" t="s">
        <v>2</v>
      </c>
      <c r="E658" t="s">
        <v>4</v>
      </c>
      <c r="F658" t="s">
        <v>2</v>
      </c>
      <c r="G658" t="s">
        <v>2</v>
      </c>
    </row>
    <row r="659" spans="1:7" ht="15.75" x14ac:dyDescent="0.25">
      <c r="A659">
        <v>658</v>
      </c>
      <c r="B659" t="s">
        <v>1287</v>
      </c>
      <c r="C659" t="s">
        <v>6</v>
      </c>
      <c r="D659" t="s">
        <v>2</v>
      </c>
      <c r="E659" t="s">
        <v>2</v>
      </c>
      <c r="F659" t="s">
        <v>2</v>
      </c>
      <c r="G659" t="s">
        <v>2</v>
      </c>
    </row>
    <row r="660" spans="1:7" ht="15.75" x14ac:dyDescent="0.25">
      <c r="A660">
        <v>659</v>
      </c>
      <c r="B660" t="str">
        <f>HYPERLINK("https://www.facebook.com/p/Ph%C6%B0%E1%BB%9Dng-%C4%90%E1%BB%93ng-Xu%C3%A2n-100071633148088/", "Công an phường Đồng Xuân  thành phố Hà Nội")</f>
        <v>Công an phường Đồng Xuân  thành phố Hà Nội</v>
      </c>
      <c r="C660" t="s">
        <v>1288</v>
      </c>
      <c r="D660" t="s">
        <v>2</v>
      </c>
      <c r="E660" t="s">
        <v>1289</v>
      </c>
      <c r="F660" t="s">
        <v>2</v>
      </c>
      <c r="G660" t="s">
        <v>1290</v>
      </c>
    </row>
    <row r="661" spans="1:7" ht="15.75" x14ac:dyDescent="0.25">
      <c r="A661">
        <v>660</v>
      </c>
      <c r="B661" t="s">
        <v>1291</v>
      </c>
      <c r="C661" t="s">
        <v>1292</v>
      </c>
      <c r="D661" t="s">
        <v>2</v>
      </c>
      <c r="E661" t="s">
        <v>2</v>
      </c>
      <c r="F661" t="s">
        <v>2</v>
      </c>
      <c r="G661" t="s">
        <v>2</v>
      </c>
    </row>
    <row r="662" spans="1:7" ht="15.75" x14ac:dyDescent="0.25">
      <c r="A662">
        <v>661</v>
      </c>
      <c r="B662" t="str">
        <f>HYPERLINK("https://www.facebook.com/p/Ph%C6%B0%E1%BB%9Dng-H%C3%A0ng-M%C3%A3-100037207403338/", "Công an phường Hàng Mã  thành phố Hà Nội")</f>
        <v>Công an phường Hàng Mã  thành phố Hà Nội</v>
      </c>
      <c r="C662" t="s">
        <v>1293</v>
      </c>
      <c r="D662" t="s">
        <v>2</v>
      </c>
      <c r="E662" t="s">
        <v>1294</v>
      </c>
      <c r="F662" t="str">
        <f>HYPERLINK("mailto:ubndhangma@gmail.com", "ubndhangma@gmail.com")</f>
        <v>ubndhangma@gmail.com</v>
      </c>
      <c r="G662" t="s">
        <v>2</v>
      </c>
    </row>
    <row r="663" spans="1:7" ht="15.75" x14ac:dyDescent="0.25">
      <c r="A663">
        <v>662</v>
      </c>
      <c r="B663" t="s">
        <v>1295</v>
      </c>
      <c r="C663" t="s">
        <v>6</v>
      </c>
      <c r="D663" t="s">
        <v>2</v>
      </c>
      <c r="E663" t="s">
        <v>2</v>
      </c>
      <c r="F663" t="s">
        <v>2</v>
      </c>
      <c r="G663" t="s">
        <v>2</v>
      </c>
    </row>
    <row r="664" spans="1:7" ht="15.75" x14ac:dyDescent="0.25">
      <c r="A664">
        <v>663</v>
      </c>
      <c r="B664" t="str">
        <f>HYPERLINK("https://www.facebook.com/phuonghangdao.hoankiem/", "Công an phường Hàng Buồm  thành phố Hà Nội")</f>
        <v>Công an phường Hàng Buồm  thành phố Hà Nội</v>
      </c>
      <c r="C664" t="s">
        <v>1296</v>
      </c>
      <c r="D664" t="s">
        <v>2</v>
      </c>
      <c r="E664" t="s">
        <v>1297</v>
      </c>
      <c r="F664" t="str">
        <f>HYPERLINK("mailto:phdao_hoankiem@hanoi.gov.vn", "phdao_hoankiem@hanoi.gov.vn")</f>
        <v>phdao_hoankiem@hanoi.gov.vn</v>
      </c>
      <c r="G664" t="s">
        <v>12</v>
      </c>
    </row>
    <row r="665" spans="1:7" ht="15.75" x14ac:dyDescent="0.25">
      <c r="A665">
        <v>664</v>
      </c>
      <c r="B665" t="s">
        <v>1298</v>
      </c>
      <c r="C665" t="s">
        <v>6</v>
      </c>
      <c r="D665" t="s">
        <v>2</v>
      </c>
      <c r="E665" t="s">
        <v>2</v>
      </c>
      <c r="F665" t="s">
        <v>2</v>
      </c>
      <c r="G665" t="s">
        <v>2</v>
      </c>
    </row>
    <row r="666" spans="1:7" ht="15.75" x14ac:dyDescent="0.25">
      <c r="A666">
        <v>665</v>
      </c>
      <c r="B666" t="str">
        <f>HYPERLINK("https://www.facebook.com/phuonghangdao.hoankiem/", "Công an phường Hàng Đào  thành phố Hà Nội")</f>
        <v>Công an phường Hàng Đào  thành phố Hà Nội</v>
      </c>
      <c r="C666" t="s">
        <v>1296</v>
      </c>
      <c r="D666" t="s">
        <v>2</v>
      </c>
      <c r="E666" t="s">
        <v>1297</v>
      </c>
      <c r="F666" t="str">
        <f>HYPERLINK("mailto:phdao_hoankiem@hanoi.gov.vn", "phdao_hoankiem@hanoi.gov.vn")</f>
        <v>phdao_hoankiem@hanoi.gov.vn</v>
      </c>
      <c r="G666" t="s">
        <v>12</v>
      </c>
    </row>
    <row r="667" spans="1:7" ht="15.75" x14ac:dyDescent="0.25">
      <c r="A667">
        <v>666</v>
      </c>
      <c r="B667" t="s">
        <v>1299</v>
      </c>
      <c r="C667" t="s">
        <v>6</v>
      </c>
      <c r="D667" t="s">
        <v>2</v>
      </c>
      <c r="E667" t="s">
        <v>2</v>
      </c>
      <c r="F667" t="s">
        <v>2</v>
      </c>
      <c r="G667" t="s">
        <v>2</v>
      </c>
    </row>
    <row r="668" spans="1:7" ht="15.75" x14ac:dyDescent="0.25">
      <c r="A668">
        <v>667</v>
      </c>
      <c r="B668" t="str">
        <f>HYPERLINK("https://www.facebook.com/phuonghangdao.hoankiem/", "Công an phường Hàng Bồ  thành phố Hà Nội")</f>
        <v>Công an phường Hàng Bồ  thành phố Hà Nội</v>
      </c>
      <c r="C668" t="s">
        <v>1296</v>
      </c>
      <c r="D668" t="s">
        <v>2</v>
      </c>
      <c r="E668" t="s">
        <v>1297</v>
      </c>
      <c r="F668" t="str">
        <f>HYPERLINK("mailto:phdao_hoankiem@hanoi.gov.vn", "phdao_hoankiem@hanoi.gov.vn")</f>
        <v>phdao_hoankiem@hanoi.gov.vn</v>
      </c>
      <c r="G668" t="s">
        <v>12</v>
      </c>
    </row>
    <row r="669" spans="1:7" ht="15.75" x14ac:dyDescent="0.25">
      <c r="A669">
        <v>668</v>
      </c>
      <c r="B669" t="s">
        <v>1300</v>
      </c>
      <c r="C669" t="s">
        <v>1301</v>
      </c>
      <c r="D669" t="s">
        <v>2</v>
      </c>
      <c r="E669" t="s">
        <v>2</v>
      </c>
      <c r="F669" t="s">
        <v>2</v>
      </c>
      <c r="G669" t="s">
        <v>2</v>
      </c>
    </row>
    <row r="670" spans="1:7" ht="15.75" x14ac:dyDescent="0.25">
      <c r="A670">
        <v>669</v>
      </c>
      <c r="B670" t="str">
        <f>HYPERLINK("https://www.facebook.com/p/Ph%C6%B0%E1%BB%9Dng-C%E1%BB%ADa-%C4%90%C3%B4ng-Qu%E1%BA%ADn-Ho%C3%A0n-Ki%E1%BA%BFm-100060847036034/?locale=vi_VN", "Công an phường Cửa Đông  thành phố Hà Nội")</f>
        <v>Công an phường Cửa Đông  thành phố Hà Nội</v>
      </c>
      <c r="C670" t="s">
        <v>1302</v>
      </c>
      <c r="D670" t="s">
        <v>2</v>
      </c>
      <c r="E670" t="s">
        <v>1303</v>
      </c>
      <c r="F670" t="str">
        <f>HYPERLINK("mailto:thongtincuadong@gmail.com", "thongtincuadong@gmail.com")</f>
        <v>thongtincuadong@gmail.com</v>
      </c>
      <c r="G670" t="s">
        <v>1304</v>
      </c>
    </row>
    <row r="671" spans="1:7" ht="15.75" x14ac:dyDescent="0.25">
      <c r="A671">
        <v>670</v>
      </c>
      <c r="B671" t="s">
        <v>1305</v>
      </c>
      <c r="C671" t="s">
        <v>6</v>
      </c>
      <c r="D671" t="s">
        <v>2</v>
      </c>
      <c r="E671" t="s">
        <v>2</v>
      </c>
      <c r="F671" t="s">
        <v>2</v>
      </c>
      <c r="G671" t="s">
        <v>2</v>
      </c>
    </row>
    <row r="672" spans="1:7" ht="15.75" x14ac:dyDescent="0.25">
      <c r="A672">
        <v>671</v>
      </c>
      <c r="B672" t="s">
        <v>1306</v>
      </c>
      <c r="C672" t="s">
        <v>2</v>
      </c>
      <c r="D672" t="s">
        <v>2</v>
      </c>
      <c r="E672" t="s">
        <v>4</v>
      </c>
      <c r="F672" t="s">
        <v>2</v>
      </c>
      <c r="G672" t="s">
        <v>2</v>
      </c>
    </row>
    <row r="673" spans="1:7" ht="15.75" x14ac:dyDescent="0.25">
      <c r="A673">
        <v>672</v>
      </c>
      <c r="B673" t="s">
        <v>1307</v>
      </c>
      <c r="C673" t="s">
        <v>1308</v>
      </c>
      <c r="D673" t="s">
        <v>2</v>
      </c>
      <c r="E673" t="s">
        <v>2</v>
      </c>
      <c r="F673" t="s">
        <v>2</v>
      </c>
      <c r="G673" t="s">
        <v>2</v>
      </c>
    </row>
    <row r="674" spans="1:7" ht="15.75" x14ac:dyDescent="0.25">
      <c r="A674">
        <v>673</v>
      </c>
      <c r="B674" t="s">
        <v>1309</v>
      </c>
      <c r="C674" t="s">
        <v>2</v>
      </c>
      <c r="D674" t="s">
        <v>2</v>
      </c>
      <c r="E674" t="s">
        <v>4</v>
      </c>
      <c r="F674" t="s">
        <v>2</v>
      </c>
      <c r="G674" t="s">
        <v>2</v>
      </c>
    </row>
    <row r="675" spans="1:7" ht="15.75" x14ac:dyDescent="0.25">
      <c r="A675">
        <v>674</v>
      </c>
      <c r="B675" t="s">
        <v>1310</v>
      </c>
      <c r="C675" t="s">
        <v>6</v>
      </c>
      <c r="D675" t="s">
        <v>2</v>
      </c>
      <c r="E675" t="s">
        <v>2</v>
      </c>
      <c r="F675" t="s">
        <v>2</v>
      </c>
      <c r="G675" t="s">
        <v>2</v>
      </c>
    </row>
    <row r="676" spans="1:7" ht="15.75" x14ac:dyDescent="0.25">
      <c r="A676">
        <v>675</v>
      </c>
      <c r="B676" t="s">
        <v>1311</v>
      </c>
      <c r="C676" t="s">
        <v>2</v>
      </c>
      <c r="D676" t="s">
        <v>2</v>
      </c>
      <c r="E676" t="s">
        <v>4</v>
      </c>
      <c r="F676" t="s">
        <v>2</v>
      </c>
      <c r="G676" t="s">
        <v>2</v>
      </c>
    </row>
    <row r="677" spans="1:7" ht="15.75" x14ac:dyDescent="0.25">
      <c r="A677">
        <v>676</v>
      </c>
      <c r="B677" t="s">
        <v>1312</v>
      </c>
      <c r="C677" t="s">
        <v>6</v>
      </c>
      <c r="D677" t="s">
        <v>2</v>
      </c>
      <c r="E677" t="s">
        <v>2</v>
      </c>
      <c r="F677" t="s">
        <v>2</v>
      </c>
      <c r="G677" t="s">
        <v>2</v>
      </c>
    </row>
    <row r="678" spans="1:7" ht="15.75" x14ac:dyDescent="0.25">
      <c r="A678">
        <v>677</v>
      </c>
      <c r="B678" t="str">
        <f>HYPERLINK("https://www.facebook.com/ChuongDuong.HoanKiem.HaNoi/", "Công an phường Chương Dương  thành phố Hà Nội")</f>
        <v>Công an phường Chương Dương  thành phố Hà Nội</v>
      </c>
      <c r="C678" t="s">
        <v>1313</v>
      </c>
      <c r="D678" t="s">
        <v>2</v>
      </c>
      <c r="E678" t="s">
        <v>4</v>
      </c>
      <c r="F678" t="s">
        <v>2</v>
      </c>
      <c r="G678" t="s">
        <v>1314</v>
      </c>
    </row>
    <row r="679" spans="1:7" ht="15.75" x14ac:dyDescent="0.25">
      <c r="A679">
        <v>678</v>
      </c>
      <c r="B679" t="s">
        <v>1315</v>
      </c>
      <c r="C679" t="s">
        <v>6</v>
      </c>
      <c r="D679" t="s">
        <v>2</v>
      </c>
      <c r="E679" t="s">
        <v>2</v>
      </c>
      <c r="F679" t="s">
        <v>2</v>
      </c>
      <c r="G679" t="s">
        <v>2</v>
      </c>
    </row>
    <row r="680" spans="1:7" ht="15.75" x14ac:dyDescent="0.25">
      <c r="A680">
        <v>679</v>
      </c>
      <c r="B680" t="s">
        <v>1316</v>
      </c>
      <c r="C680" t="s">
        <v>2</v>
      </c>
      <c r="D680" t="s">
        <v>2</v>
      </c>
      <c r="E680" t="s">
        <v>4</v>
      </c>
      <c r="F680" t="s">
        <v>2</v>
      </c>
      <c r="G680" t="s">
        <v>2</v>
      </c>
    </row>
    <row r="681" spans="1:7" ht="15.75" x14ac:dyDescent="0.25">
      <c r="A681">
        <v>680</v>
      </c>
      <c r="B681" t="s">
        <v>1317</v>
      </c>
      <c r="C681" t="s">
        <v>6</v>
      </c>
      <c r="D681" t="s">
        <v>2</v>
      </c>
      <c r="E681" t="s">
        <v>2</v>
      </c>
      <c r="F681" t="s">
        <v>2</v>
      </c>
      <c r="G681" t="s">
        <v>2</v>
      </c>
    </row>
    <row r="682" spans="1:7" ht="15.75" x14ac:dyDescent="0.25">
      <c r="A682">
        <v>681</v>
      </c>
      <c r="B682" t="str">
        <f>HYPERLINK("https://www.facebook.com/phuongcuanamhanoi/?locale=vi_VN", "Công an phường Cửa Nam  thành phố Hà Nội")</f>
        <v>Công an phường Cửa Nam  thành phố Hà Nội</v>
      </c>
      <c r="C682" t="s">
        <v>1318</v>
      </c>
      <c r="D682" t="s">
        <v>2</v>
      </c>
      <c r="E682" t="s">
        <v>1319</v>
      </c>
      <c r="F682" t="s">
        <v>2</v>
      </c>
      <c r="G682" t="s">
        <v>2</v>
      </c>
    </row>
    <row r="683" spans="1:7" ht="15.75" x14ac:dyDescent="0.25">
      <c r="A683">
        <v>682</v>
      </c>
      <c r="B683" t="s">
        <v>1320</v>
      </c>
      <c r="C683" t="s">
        <v>1321</v>
      </c>
      <c r="D683" t="s">
        <v>2</v>
      </c>
      <c r="E683" t="s">
        <v>2</v>
      </c>
      <c r="F683" t="s">
        <v>2</v>
      </c>
      <c r="G683" t="s">
        <v>2</v>
      </c>
    </row>
    <row r="684" spans="1:7" ht="15.75" x14ac:dyDescent="0.25">
      <c r="A684">
        <v>683</v>
      </c>
      <c r="B684" t="str">
        <f>HYPERLINK("https://www.facebook.com/doanthanhnien.1956/", "Công an phường Hàng Bông  thành phố Hà Nội")</f>
        <v>Công an phường Hàng Bông  thành phố Hà Nội</v>
      </c>
      <c r="C684" t="s">
        <v>1260</v>
      </c>
      <c r="D684" t="s">
        <v>2</v>
      </c>
      <c r="E684" t="s">
        <v>4</v>
      </c>
      <c r="F684" t="str">
        <f>HYPERLINK("mailto:doanthanhniencatphanoi@gmail.com", "doanthanhniencatphanoi@gmail.com")</f>
        <v>doanthanhniencatphanoi@gmail.com</v>
      </c>
      <c r="G684" t="s">
        <v>1261</v>
      </c>
    </row>
    <row r="685" spans="1:7" ht="15.75" x14ac:dyDescent="0.25">
      <c r="A685">
        <v>684</v>
      </c>
      <c r="B685" t="s">
        <v>1322</v>
      </c>
      <c r="C685" t="s">
        <v>6</v>
      </c>
      <c r="D685" t="s">
        <v>2</v>
      </c>
      <c r="E685" t="s">
        <v>2</v>
      </c>
      <c r="F685" t="s">
        <v>2</v>
      </c>
      <c r="G685" t="s">
        <v>2</v>
      </c>
    </row>
    <row r="686" spans="1:7" ht="15.75" x14ac:dyDescent="0.25">
      <c r="A686">
        <v>685</v>
      </c>
      <c r="B686" t="str">
        <f>HYPERLINK("https://www.facebook.com/p/Ph%C6%B0%E1%BB%9Dng-Tr%C3%A0ng-Ti%E1%BB%81n-Ho%C3%A0n-Ki%E1%BA%BFm-100063645393207/", "Công an phường Tràng Tiền  thành phố Hà Nội")</f>
        <v>Công an phường Tràng Tiền  thành phố Hà Nội</v>
      </c>
      <c r="C686" t="s">
        <v>1323</v>
      </c>
      <c r="D686" t="s">
        <v>2</v>
      </c>
      <c r="E686" t="s">
        <v>1324</v>
      </c>
      <c r="F686" t="s">
        <v>2</v>
      </c>
      <c r="G686" t="s">
        <v>1325</v>
      </c>
    </row>
    <row r="687" spans="1:7" ht="15.75" x14ac:dyDescent="0.25">
      <c r="A687">
        <v>686</v>
      </c>
      <c r="B687" t="s">
        <v>1326</v>
      </c>
      <c r="C687" t="s">
        <v>6</v>
      </c>
      <c r="D687" t="s">
        <v>2</v>
      </c>
      <c r="E687" t="s">
        <v>2</v>
      </c>
      <c r="F687" t="s">
        <v>2</v>
      </c>
      <c r="G687" t="s">
        <v>2</v>
      </c>
    </row>
    <row r="688" spans="1:7" ht="15.75" x14ac:dyDescent="0.25">
      <c r="A688">
        <v>687</v>
      </c>
      <c r="B688" t="str">
        <f>HYPERLINK("https://www.facebook.com/p/Ph%C6%B0%E1%BB%9Dng-Tr%E1%BA%A7n-H%C6%B0ng-%C4%90%E1%BA%A1o-100069789705989/?locale=vi_VN", "Công an phường Trần Hưng Đạo  thành phố Hà Nội")</f>
        <v>Công an phường Trần Hưng Đạo  thành phố Hà Nội</v>
      </c>
      <c r="C688" t="s">
        <v>1327</v>
      </c>
      <c r="D688" t="s">
        <v>2</v>
      </c>
      <c r="E688" t="s">
        <v>4</v>
      </c>
      <c r="F688" t="s">
        <v>2</v>
      </c>
      <c r="G688" t="s">
        <v>1328</v>
      </c>
    </row>
    <row r="689" spans="1:7" ht="15.75" x14ac:dyDescent="0.25">
      <c r="A689">
        <v>688</v>
      </c>
      <c r="B689" t="s">
        <v>1329</v>
      </c>
      <c r="C689" t="s">
        <v>1330</v>
      </c>
      <c r="D689" t="s">
        <v>2</v>
      </c>
      <c r="E689" t="s">
        <v>2</v>
      </c>
      <c r="F689" t="s">
        <v>2</v>
      </c>
      <c r="G689" t="s">
        <v>2</v>
      </c>
    </row>
    <row r="690" spans="1:7" ht="15.75" x14ac:dyDescent="0.25">
      <c r="A690">
        <v>689</v>
      </c>
      <c r="B690" t="s">
        <v>1331</v>
      </c>
      <c r="C690" t="s">
        <v>2</v>
      </c>
      <c r="D690" t="s">
        <v>2</v>
      </c>
      <c r="E690" t="s">
        <v>4</v>
      </c>
      <c r="F690" t="s">
        <v>2</v>
      </c>
      <c r="G690" t="s">
        <v>2</v>
      </c>
    </row>
    <row r="691" spans="1:7" ht="15.75" x14ac:dyDescent="0.25">
      <c r="A691">
        <v>690</v>
      </c>
      <c r="B691" t="s">
        <v>1332</v>
      </c>
      <c r="C691" t="s">
        <v>6</v>
      </c>
      <c r="D691" t="s">
        <v>2</v>
      </c>
      <c r="E691" t="s">
        <v>2</v>
      </c>
      <c r="F691" t="s">
        <v>2</v>
      </c>
      <c r="G691" t="s">
        <v>2</v>
      </c>
    </row>
    <row r="692" spans="1:7" ht="15.75" x14ac:dyDescent="0.25">
      <c r="A692">
        <v>691</v>
      </c>
      <c r="B692" t="str">
        <f>HYPERLINK("https://www.facebook.com/p/%C4%90%E1%BA%A3ng-%E1%BB%A7y-UBND-Ph%C6%B0%E1%BB%9Dng-H%C3%A0ng-B%C3%A0i-100077400726055/", "Công an phường Hàng Bài  thành phố Hà Nội")</f>
        <v>Công an phường Hàng Bài  thành phố Hà Nội</v>
      </c>
      <c r="C692" t="s">
        <v>1333</v>
      </c>
      <c r="D692" t="s">
        <v>2</v>
      </c>
      <c r="E692" t="s">
        <v>4</v>
      </c>
      <c r="F692" t="s">
        <v>2</v>
      </c>
      <c r="G692" t="s">
        <v>2</v>
      </c>
    </row>
    <row r="693" spans="1:7" ht="15.75" x14ac:dyDescent="0.25">
      <c r="A693">
        <v>692</v>
      </c>
      <c r="B693" t="s">
        <v>1334</v>
      </c>
      <c r="C693" t="s">
        <v>6</v>
      </c>
      <c r="D693" t="s">
        <v>2</v>
      </c>
      <c r="E693" t="s">
        <v>2</v>
      </c>
      <c r="F693" t="s">
        <v>2</v>
      </c>
      <c r="G693" t="s">
        <v>2</v>
      </c>
    </row>
    <row r="694" spans="1:7" ht="15.75" x14ac:dyDescent="0.25">
      <c r="A694">
        <v>693</v>
      </c>
      <c r="B694" t="str">
        <f>HYPERLINK("https://www.facebook.com/phuongphuthuong/", "Công an phường Phú Thượng  thành phố Hà Nội")</f>
        <v>Công an phường Phú Thượng  thành phố Hà Nội</v>
      </c>
      <c r="C694" t="s">
        <v>1335</v>
      </c>
      <c r="D694" t="s">
        <v>2</v>
      </c>
      <c r="E694" t="s">
        <v>4</v>
      </c>
      <c r="F694" t="str">
        <f>HYPERLINK("mailto:ppt_tayho@hanoi.gov.vn", "ppt_tayho@hanoi.gov.vn")</f>
        <v>ppt_tayho@hanoi.gov.vn</v>
      </c>
      <c r="G694" t="s">
        <v>2</v>
      </c>
    </row>
    <row r="695" spans="1:7" ht="15.75" x14ac:dyDescent="0.25">
      <c r="A695">
        <v>694</v>
      </c>
      <c r="B695" t="s">
        <v>1336</v>
      </c>
      <c r="C695" t="s">
        <v>1337</v>
      </c>
      <c r="D695" t="s">
        <v>2</v>
      </c>
      <c r="E695" t="s">
        <v>2</v>
      </c>
      <c r="F695" t="s">
        <v>2</v>
      </c>
      <c r="G695" t="s">
        <v>2</v>
      </c>
    </row>
    <row r="696" spans="1:7" ht="15.75" x14ac:dyDescent="0.25">
      <c r="A696">
        <v>695</v>
      </c>
      <c r="B696" t="s">
        <v>1338</v>
      </c>
      <c r="C696" t="s">
        <v>2</v>
      </c>
      <c r="D696" t="s">
        <v>2</v>
      </c>
      <c r="E696" t="s">
        <v>4</v>
      </c>
      <c r="F696" t="s">
        <v>2</v>
      </c>
      <c r="G696" t="s">
        <v>2</v>
      </c>
    </row>
    <row r="697" spans="1:7" ht="15.75" x14ac:dyDescent="0.25">
      <c r="A697">
        <v>696</v>
      </c>
      <c r="B697" t="s">
        <v>1339</v>
      </c>
      <c r="C697" t="s">
        <v>1340</v>
      </c>
      <c r="D697" t="s">
        <v>2</v>
      </c>
      <c r="E697" t="s">
        <v>2</v>
      </c>
      <c r="F697" t="s">
        <v>2</v>
      </c>
      <c r="G697" t="s">
        <v>2</v>
      </c>
    </row>
    <row r="698" spans="1:7" ht="15.75" x14ac:dyDescent="0.25">
      <c r="A698">
        <v>697</v>
      </c>
      <c r="B698" t="str">
        <f>HYPERLINK("https://www.facebook.com/p/Tu%E1%BB%95i-Tr%E1%BA%BB-C%C3%B4ng-An-Qu%E1%BA%ADn-T%C3%A2y-H%E1%BB%93-100080140217978/?locale=sw_KE", "Công an phường Tứ Liên  thành phố Hà Nội")</f>
        <v>Công an phường Tứ Liên  thành phố Hà Nội</v>
      </c>
      <c r="C698" t="s">
        <v>1341</v>
      </c>
      <c r="D698" t="s">
        <v>2</v>
      </c>
      <c r="E698" t="s">
        <v>4</v>
      </c>
      <c r="F698" t="str">
        <f>HYPERLINK("mailto:dtncaqtayho.hn@gmail.com", "dtncaqtayho.hn@gmail.com")</f>
        <v>dtncaqtayho.hn@gmail.com</v>
      </c>
      <c r="G698" t="s">
        <v>8</v>
      </c>
    </row>
    <row r="699" spans="1:7" ht="15.75" x14ac:dyDescent="0.25">
      <c r="A699">
        <v>698</v>
      </c>
      <c r="B699" t="s">
        <v>1342</v>
      </c>
      <c r="C699" t="s">
        <v>1343</v>
      </c>
      <c r="D699" t="s">
        <v>2</v>
      </c>
      <c r="E699" t="s">
        <v>2</v>
      </c>
      <c r="F699" t="s">
        <v>2</v>
      </c>
      <c r="G699" t="s">
        <v>2</v>
      </c>
    </row>
    <row r="700" spans="1:7" ht="15.75" x14ac:dyDescent="0.25">
      <c r="A700">
        <v>699</v>
      </c>
      <c r="B700" t="str">
        <f>HYPERLINK("https://www.facebook.com/groups/4097713866981525/", "Công an phường Quảng An  thành phố Hà Nội")</f>
        <v>Công an phường Quảng An  thành phố Hà Nội</v>
      </c>
      <c r="C700" t="s">
        <v>1344</v>
      </c>
      <c r="D700" t="s">
        <v>2</v>
      </c>
      <c r="E700" t="s">
        <v>4</v>
      </c>
      <c r="F700" t="s">
        <v>2</v>
      </c>
      <c r="G700" t="s">
        <v>2</v>
      </c>
    </row>
    <row r="701" spans="1:7" ht="15.75" x14ac:dyDescent="0.25">
      <c r="A701">
        <v>700</v>
      </c>
      <c r="B701" t="s">
        <v>1345</v>
      </c>
      <c r="C701" t="s">
        <v>1346</v>
      </c>
      <c r="D701" t="s">
        <v>2</v>
      </c>
      <c r="E701" t="s">
        <v>2</v>
      </c>
      <c r="F701" t="s">
        <v>2</v>
      </c>
      <c r="G701" t="s">
        <v>2</v>
      </c>
    </row>
    <row r="702" spans="1:7" ht="15.75" x14ac:dyDescent="0.25">
      <c r="A702">
        <v>701</v>
      </c>
      <c r="B702" t="str">
        <f>HYPERLINK("https://www.facebook.com/p/Tu%E1%BB%95i-Tr%E1%BA%BB-C%C3%B4ng-An-Qu%E1%BA%ADn-T%C3%A2y-H%E1%BB%93-100080140217978/?locale=eu_ES", "Công an phường Xuân La  thành phố Hà Nội")</f>
        <v>Công an phường Xuân La  thành phố Hà Nội</v>
      </c>
      <c r="C702" t="s">
        <v>1347</v>
      </c>
      <c r="D702" t="s">
        <v>2</v>
      </c>
      <c r="E702" t="s">
        <v>4</v>
      </c>
      <c r="F702" t="str">
        <f>HYPERLINK("mailto:dtncaqtayho.hn@gmail.com", "dtncaqtayho.hn@gmail.com")</f>
        <v>dtncaqtayho.hn@gmail.com</v>
      </c>
      <c r="G702" t="s">
        <v>8</v>
      </c>
    </row>
    <row r="703" spans="1:7" ht="15.75" x14ac:dyDescent="0.25">
      <c r="A703">
        <v>702</v>
      </c>
      <c r="B703" t="s">
        <v>1348</v>
      </c>
      <c r="C703" t="s">
        <v>1349</v>
      </c>
      <c r="D703" t="s">
        <v>2</v>
      </c>
      <c r="E703" t="s">
        <v>2</v>
      </c>
      <c r="F703" t="s">
        <v>2</v>
      </c>
      <c r="G703" t="s">
        <v>2</v>
      </c>
    </row>
    <row r="704" spans="1:7" ht="15.75" x14ac:dyDescent="0.25">
      <c r="A704">
        <v>703</v>
      </c>
      <c r="B704" t="s">
        <v>1350</v>
      </c>
      <c r="C704" t="s">
        <v>2</v>
      </c>
      <c r="D704" t="s">
        <v>2</v>
      </c>
      <c r="E704" t="s">
        <v>4</v>
      </c>
      <c r="F704" t="s">
        <v>2</v>
      </c>
      <c r="G704" t="s">
        <v>2</v>
      </c>
    </row>
    <row r="705" spans="1:7" ht="15.75" x14ac:dyDescent="0.25">
      <c r="A705">
        <v>704</v>
      </c>
      <c r="B705" t="s">
        <v>1351</v>
      </c>
      <c r="C705" t="s">
        <v>1352</v>
      </c>
      <c r="D705" t="s">
        <v>2</v>
      </c>
      <c r="E705" t="s">
        <v>2</v>
      </c>
      <c r="F705" t="s">
        <v>2</v>
      </c>
      <c r="G705" t="s">
        <v>2</v>
      </c>
    </row>
    <row r="706" spans="1:7" ht="15.75" x14ac:dyDescent="0.25">
      <c r="A706">
        <v>705</v>
      </c>
      <c r="B706" t="s">
        <v>1353</v>
      </c>
      <c r="C706" t="s">
        <v>2</v>
      </c>
      <c r="D706" t="s">
        <v>2</v>
      </c>
      <c r="E706" t="s">
        <v>4</v>
      </c>
      <c r="F706" t="s">
        <v>2</v>
      </c>
      <c r="G706" t="s">
        <v>2</v>
      </c>
    </row>
    <row r="707" spans="1:7" ht="15.75" x14ac:dyDescent="0.25">
      <c r="A707">
        <v>706</v>
      </c>
      <c r="B707" t="s">
        <v>1354</v>
      </c>
      <c r="C707" t="s">
        <v>1355</v>
      </c>
      <c r="D707" t="s">
        <v>2</v>
      </c>
      <c r="E707" t="s">
        <v>2</v>
      </c>
      <c r="F707" t="s">
        <v>2</v>
      </c>
      <c r="G707" t="s">
        <v>2</v>
      </c>
    </row>
    <row r="708" spans="1:7" ht="15.75" x14ac:dyDescent="0.25">
      <c r="A708">
        <v>707</v>
      </c>
      <c r="B708" t="str">
        <f>HYPERLINK("https://www.facebook.com/p/Tu%E1%BB%95i-Tr%E1%BA%BB-C%C3%B4ng-An-Qu%E1%BA%ADn-T%C3%A2y-H%E1%BB%93-100080140217978/", "Công an phường Thụy Khuê  thành phố Hà Nội")</f>
        <v>Công an phường Thụy Khuê  thành phố Hà Nội</v>
      </c>
      <c r="C708" t="s">
        <v>1267</v>
      </c>
      <c r="D708" t="s">
        <v>2</v>
      </c>
      <c r="E708" t="s">
        <v>4</v>
      </c>
      <c r="F708" t="str">
        <f>HYPERLINK("mailto:dtncaqtayho.hn@gmail.com", "dtncaqtayho.hn@gmail.com")</f>
        <v>dtncaqtayho.hn@gmail.com</v>
      </c>
      <c r="G708" t="s">
        <v>8</v>
      </c>
    </row>
    <row r="709" spans="1:7" ht="15.75" x14ac:dyDescent="0.25">
      <c r="A709">
        <v>708</v>
      </c>
      <c r="B709" t="s">
        <v>1356</v>
      </c>
      <c r="C709" t="s">
        <v>1357</v>
      </c>
      <c r="D709" t="s">
        <v>2</v>
      </c>
      <c r="E709" t="s">
        <v>2</v>
      </c>
      <c r="F709" t="s">
        <v>2</v>
      </c>
      <c r="G709" t="s">
        <v>2</v>
      </c>
    </row>
    <row r="710" spans="1:7" ht="15.75" x14ac:dyDescent="0.25">
      <c r="A710">
        <v>709</v>
      </c>
      <c r="B710" t="str">
        <f>HYPERLINK("https://www.facebook.com/doanthanhnien.1956/", "Công an phường Thượng Thanh  thành phố Hà Nội")</f>
        <v>Công an phường Thượng Thanh  thành phố Hà Nội</v>
      </c>
      <c r="C710" t="s">
        <v>1260</v>
      </c>
      <c r="D710" t="s">
        <v>2</v>
      </c>
      <c r="E710" t="s">
        <v>4</v>
      </c>
      <c r="F710" t="str">
        <f>HYPERLINK("mailto:doanthanhniencatphanoi@gmail.com", "doanthanhniencatphanoi@gmail.com")</f>
        <v>doanthanhniencatphanoi@gmail.com</v>
      </c>
      <c r="G710" t="s">
        <v>1261</v>
      </c>
    </row>
    <row r="711" spans="1:7" ht="15.75" x14ac:dyDescent="0.25">
      <c r="A711">
        <v>710</v>
      </c>
      <c r="B711" t="s">
        <v>1358</v>
      </c>
      <c r="C711" t="s">
        <v>1359</v>
      </c>
      <c r="D711" t="s">
        <v>2</v>
      </c>
      <c r="E711" t="s">
        <v>2</v>
      </c>
      <c r="F711" t="s">
        <v>2</v>
      </c>
      <c r="G711" t="s">
        <v>2</v>
      </c>
    </row>
    <row r="712" spans="1:7" ht="15.75" x14ac:dyDescent="0.25">
      <c r="A712">
        <v>711</v>
      </c>
      <c r="B712" t="s">
        <v>1360</v>
      </c>
      <c r="C712" t="s">
        <v>2</v>
      </c>
      <c r="D712" t="s">
        <v>2</v>
      </c>
      <c r="E712" t="s">
        <v>4</v>
      </c>
      <c r="F712" t="s">
        <v>2</v>
      </c>
      <c r="G712" t="s">
        <v>2</v>
      </c>
    </row>
    <row r="713" spans="1:7" ht="15.75" x14ac:dyDescent="0.25">
      <c r="A713">
        <v>712</v>
      </c>
      <c r="B713" t="s">
        <v>1361</v>
      </c>
      <c r="C713" t="s">
        <v>1362</v>
      </c>
      <c r="D713" t="s">
        <v>2</v>
      </c>
      <c r="E713" t="s">
        <v>2</v>
      </c>
      <c r="F713" t="s">
        <v>2</v>
      </c>
      <c r="G713" t="s">
        <v>2</v>
      </c>
    </row>
    <row r="714" spans="1:7" ht="15.75" x14ac:dyDescent="0.25">
      <c r="A714">
        <v>713</v>
      </c>
      <c r="B714" t="str">
        <f>HYPERLINK("https://www.facebook.com/groups/toi.yeu.phuong.giang.bien.quan.long.bien/questions/?locale=fr_CA", "Công an phường Giang Biên  thành phố Hà Nội")</f>
        <v>Công an phường Giang Biên  thành phố Hà Nội</v>
      </c>
      <c r="C714" t="s">
        <v>1363</v>
      </c>
      <c r="D714" t="s">
        <v>2</v>
      </c>
      <c r="E714" t="s">
        <v>4</v>
      </c>
      <c r="F714" t="s">
        <v>2</v>
      </c>
      <c r="G714" t="s">
        <v>2</v>
      </c>
    </row>
    <row r="715" spans="1:7" ht="15.75" x14ac:dyDescent="0.25">
      <c r="A715">
        <v>714</v>
      </c>
      <c r="B715" t="s">
        <v>1364</v>
      </c>
      <c r="C715" t="s">
        <v>1365</v>
      </c>
      <c r="D715" t="s">
        <v>2</v>
      </c>
      <c r="E715" t="s">
        <v>2</v>
      </c>
      <c r="F715" t="s">
        <v>2</v>
      </c>
      <c r="G715" t="s">
        <v>2</v>
      </c>
    </row>
    <row r="716" spans="1:7" ht="15.75" x14ac:dyDescent="0.25">
      <c r="A716">
        <v>715</v>
      </c>
      <c r="B716" t="str">
        <f>HYPERLINK("https://www.facebook.com/322827476213987", "Công an phường Đức Giang  thành phố Hà Nội")</f>
        <v>Công an phường Đức Giang  thành phố Hà Nội</v>
      </c>
      <c r="C716" t="s">
        <v>1366</v>
      </c>
      <c r="D716" t="s">
        <v>2</v>
      </c>
      <c r="E716" t="s">
        <v>4</v>
      </c>
      <c r="F716" t="s">
        <v>2</v>
      </c>
      <c r="G716" t="s">
        <v>2</v>
      </c>
    </row>
    <row r="717" spans="1:7" ht="15.75" x14ac:dyDescent="0.25">
      <c r="A717">
        <v>716</v>
      </c>
      <c r="B717" t="s">
        <v>1367</v>
      </c>
      <c r="C717" t="s">
        <v>1368</v>
      </c>
      <c r="D717" t="s">
        <v>2</v>
      </c>
      <c r="E717" t="s">
        <v>2</v>
      </c>
      <c r="F717" t="s">
        <v>2</v>
      </c>
      <c r="G717" t="s">
        <v>2</v>
      </c>
    </row>
    <row r="718" spans="1:7" ht="15.75" x14ac:dyDescent="0.25">
      <c r="A718">
        <v>717</v>
      </c>
      <c r="B718" t="s">
        <v>1369</v>
      </c>
      <c r="C718" t="s">
        <v>2</v>
      </c>
      <c r="D718" t="s">
        <v>2</v>
      </c>
      <c r="E718" t="s">
        <v>4</v>
      </c>
      <c r="F718" t="s">
        <v>2</v>
      </c>
      <c r="G718" t="s">
        <v>2</v>
      </c>
    </row>
    <row r="719" spans="1:7" ht="15.75" x14ac:dyDescent="0.25">
      <c r="A719">
        <v>718</v>
      </c>
      <c r="B719" t="s">
        <v>1370</v>
      </c>
      <c r="C719" t="s">
        <v>1371</v>
      </c>
      <c r="D719" t="s">
        <v>2</v>
      </c>
      <c r="E719" t="s">
        <v>2</v>
      </c>
      <c r="F719" t="s">
        <v>2</v>
      </c>
      <c r="G719" t="s">
        <v>2</v>
      </c>
    </row>
    <row r="720" spans="1:7" ht="15.75" x14ac:dyDescent="0.25">
      <c r="A720">
        <v>719</v>
      </c>
      <c r="B720" t="str">
        <f>HYPERLINK("https://www.facebook.com/p/Tu%E1%BB%95i-Tr%E1%BA%BB-C%C3%B4ng-An-Qu%E1%BA%ADn-T%C3%A2y-H%E1%BB%93-100080140217978/?locale=vi_VN", "Công an phường Gia Thụy  thành phố Hà Nội")</f>
        <v>Công an phường Gia Thụy  thành phố Hà Nội</v>
      </c>
      <c r="C720" t="s">
        <v>7</v>
      </c>
      <c r="D720" t="s">
        <v>2</v>
      </c>
      <c r="E720" t="s">
        <v>4</v>
      </c>
      <c r="F720" t="str">
        <f>HYPERLINK("mailto:dtncaqtayho.hn@gmail.com", "dtncaqtayho.hn@gmail.com")</f>
        <v>dtncaqtayho.hn@gmail.com</v>
      </c>
      <c r="G720" t="s">
        <v>8</v>
      </c>
    </row>
    <row r="721" spans="1:7" ht="15.75" x14ac:dyDescent="0.25">
      <c r="A721">
        <v>720</v>
      </c>
      <c r="B721" t="s">
        <v>1372</v>
      </c>
      <c r="C721" t="s">
        <v>1373</v>
      </c>
      <c r="D721" t="s">
        <v>2</v>
      </c>
      <c r="E721" t="s">
        <v>2</v>
      </c>
      <c r="F721" t="s">
        <v>2</v>
      </c>
      <c r="G721" t="s">
        <v>2</v>
      </c>
    </row>
    <row r="722" spans="1:7" ht="15.75" x14ac:dyDescent="0.25">
      <c r="A722">
        <v>721</v>
      </c>
      <c r="B722" t="str">
        <f>HYPERLINK("https://www.facebook.com/672167236869369", "Công an phường Ngọc Lâm  thành phố Hà Nội")</f>
        <v>Công an phường Ngọc Lâm  thành phố Hà Nội</v>
      </c>
      <c r="C722" t="s">
        <v>1374</v>
      </c>
      <c r="D722" t="s">
        <v>2</v>
      </c>
      <c r="E722" t="s">
        <v>4</v>
      </c>
      <c r="F722" t="s">
        <v>2</v>
      </c>
      <c r="G722" t="s">
        <v>2</v>
      </c>
    </row>
    <row r="723" spans="1:7" ht="15.75" x14ac:dyDescent="0.25">
      <c r="A723">
        <v>722</v>
      </c>
      <c r="B723" t="s">
        <v>1375</v>
      </c>
      <c r="C723" t="s">
        <v>1376</v>
      </c>
      <c r="D723" t="s">
        <v>2</v>
      </c>
      <c r="E723" t="s">
        <v>2</v>
      </c>
      <c r="F723" t="s">
        <v>2</v>
      </c>
      <c r="G723" t="s">
        <v>2</v>
      </c>
    </row>
    <row r="724" spans="1:7" ht="15.75" x14ac:dyDescent="0.25">
      <c r="A724">
        <v>723</v>
      </c>
      <c r="B724" t="str">
        <f>HYPERLINK("https://www.facebook.com/672167236869369", "Công an phường Phúc Lợi  thành phố Hà Nội")</f>
        <v>Công an phường Phúc Lợi  thành phố Hà Nội</v>
      </c>
      <c r="C724" t="s">
        <v>1374</v>
      </c>
      <c r="D724" t="s">
        <v>2</v>
      </c>
      <c r="E724" t="s">
        <v>4</v>
      </c>
      <c r="F724" t="s">
        <v>2</v>
      </c>
      <c r="G724" t="s">
        <v>2</v>
      </c>
    </row>
    <row r="725" spans="1:7" ht="15.75" x14ac:dyDescent="0.25">
      <c r="A725">
        <v>724</v>
      </c>
      <c r="B725" t="s">
        <v>1377</v>
      </c>
      <c r="C725" t="s">
        <v>1378</v>
      </c>
      <c r="D725" t="s">
        <v>2</v>
      </c>
      <c r="E725" t="s">
        <v>2</v>
      </c>
      <c r="F725" t="s">
        <v>2</v>
      </c>
      <c r="G725" t="s">
        <v>2</v>
      </c>
    </row>
    <row r="726" spans="1:7" ht="15.75" x14ac:dyDescent="0.25">
      <c r="A726">
        <v>725</v>
      </c>
      <c r="B726" t="str">
        <f>HYPERLINK("https://www.facebook.com/doanthanhnien.1956/", "Công an phường Bồ Đề  thành phố Hà Nội")</f>
        <v>Công an phường Bồ Đề  thành phố Hà Nội</v>
      </c>
      <c r="C726" t="s">
        <v>1260</v>
      </c>
      <c r="D726" t="s">
        <v>2</v>
      </c>
      <c r="E726" t="s">
        <v>4</v>
      </c>
      <c r="F726" t="str">
        <f>HYPERLINK("mailto:doanthanhniencatphanoi@gmail.com", "doanthanhniencatphanoi@gmail.com")</f>
        <v>doanthanhniencatphanoi@gmail.com</v>
      </c>
      <c r="G726" t="s">
        <v>1261</v>
      </c>
    </row>
    <row r="727" spans="1:7" ht="15.75" x14ac:dyDescent="0.25">
      <c r="A727">
        <v>726</v>
      </c>
      <c r="B727" t="s">
        <v>1379</v>
      </c>
      <c r="C727" t="s">
        <v>1380</v>
      </c>
      <c r="D727" t="s">
        <v>2</v>
      </c>
      <c r="E727" t="s">
        <v>2</v>
      </c>
      <c r="F727" t="s">
        <v>2</v>
      </c>
      <c r="G727" t="s">
        <v>2</v>
      </c>
    </row>
    <row r="728" spans="1:7" ht="15.75" x14ac:dyDescent="0.25">
      <c r="A728">
        <v>727</v>
      </c>
      <c r="B728" t="str">
        <f>HYPERLINK("https://www.facebook.com/672167236869369", "Công an phường Sài Đồng  thành phố Hà Nội")</f>
        <v>Công an phường Sài Đồng  thành phố Hà Nội</v>
      </c>
      <c r="C728" t="s">
        <v>1374</v>
      </c>
      <c r="D728" t="s">
        <v>2</v>
      </c>
      <c r="E728" t="s">
        <v>4</v>
      </c>
      <c r="F728" t="s">
        <v>2</v>
      </c>
      <c r="G728" t="s">
        <v>2</v>
      </c>
    </row>
    <row r="729" spans="1:7" ht="15.75" x14ac:dyDescent="0.25">
      <c r="A729">
        <v>728</v>
      </c>
      <c r="B729" t="s">
        <v>1381</v>
      </c>
      <c r="C729" t="s">
        <v>1382</v>
      </c>
      <c r="D729" t="s">
        <v>2</v>
      </c>
      <c r="E729" t="s">
        <v>2</v>
      </c>
      <c r="F729" t="s">
        <v>2</v>
      </c>
      <c r="G729" t="s">
        <v>2</v>
      </c>
    </row>
    <row r="730" spans="1:7" ht="15.75" x14ac:dyDescent="0.25">
      <c r="A730">
        <v>729</v>
      </c>
      <c r="B730" t="s">
        <v>1383</v>
      </c>
      <c r="C730" t="s">
        <v>2</v>
      </c>
      <c r="D730" t="s">
        <v>2</v>
      </c>
      <c r="E730" t="s">
        <v>4</v>
      </c>
      <c r="F730" t="s">
        <v>2</v>
      </c>
      <c r="G730" t="s">
        <v>2</v>
      </c>
    </row>
    <row r="731" spans="1:7" ht="15.75" x14ac:dyDescent="0.25">
      <c r="A731">
        <v>730</v>
      </c>
      <c r="B731" t="s">
        <v>1384</v>
      </c>
      <c r="C731" t="s">
        <v>1385</v>
      </c>
      <c r="D731" t="s">
        <v>2</v>
      </c>
      <c r="E731" t="s">
        <v>2</v>
      </c>
      <c r="F731" t="s">
        <v>2</v>
      </c>
      <c r="G731" t="s">
        <v>2</v>
      </c>
    </row>
    <row r="732" spans="1:7" ht="15.75" x14ac:dyDescent="0.25">
      <c r="A732">
        <v>731</v>
      </c>
      <c r="B732" t="s">
        <v>1386</v>
      </c>
      <c r="C732" t="s">
        <v>2</v>
      </c>
      <c r="D732" t="s">
        <v>2</v>
      </c>
      <c r="E732" t="s">
        <v>4</v>
      </c>
      <c r="F732" t="s">
        <v>2</v>
      </c>
      <c r="G732" t="s">
        <v>2</v>
      </c>
    </row>
    <row r="733" spans="1:7" ht="15.75" x14ac:dyDescent="0.25">
      <c r="A733">
        <v>732</v>
      </c>
      <c r="B733" t="s">
        <v>1387</v>
      </c>
      <c r="C733" t="s">
        <v>1388</v>
      </c>
      <c r="D733" t="s">
        <v>2</v>
      </c>
      <c r="E733" t="s">
        <v>2</v>
      </c>
      <c r="F733" t="s">
        <v>2</v>
      </c>
      <c r="G733" t="s">
        <v>2</v>
      </c>
    </row>
    <row r="734" spans="1:7" ht="15.75" x14ac:dyDescent="0.25">
      <c r="A734">
        <v>733</v>
      </c>
      <c r="B734" t="s">
        <v>1389</v>
      </c>
      <c r="C734" t="s">
        <v>2</v>
      </c>
      <c r="D734" t="s">
        <v>2</v>
      </c>
      <c r="E734" t="s">
        <v>4</v>
      </c>
      <c r="F734" t="s">
        <v>2</v>
      </c>
      <c r="G734" t="s">
        <v>2</v>
      </c>
    </row>
    <row r="735" spans="1:7" ht="15.75" x14ac:dyDescent="0.25">
      <c r="A735">
        <v>734</v>
      </c>
      <c r="B735" t="s">
        <v>1390</v>
      </c>
      <c r="C735" t="s">
        <v>1391</v>
      </c>
      <c r="D735" t="s">
        <v>2</v>
      </c>
      <c r="E735" t="s">
        <v>2</v>
      </c>
      <c r="F735" t="s">
        <v>2</v>
      </c>
      <c r="G735" t="s">
        <v>2</v>
      </c>
    </row>
    <row r="736" spans="1:7" ht="15.75" x14ac:dyDescent="0.25">
      <c r="A736">
        <v>735</v>
      </c>
      <c r="B736" t="str">
        <f>HYPERLINK("https://www.facebook.com/672167236869369", "Công an phường Cự Khối  thành phố Hà Nội")</f>
        <v>Công an phường Cự Khối  thành phố Hà Nội</v>
      </c>
      <c r="C736" t="s">
        <v>1374</v>
      </c>
      <c r="D736" t="s">
        <v>2</v>
      </c>
      <c r="E736" t="s">
        <v>4</v>
      </c>
      <c r="F736" t="s">
        <v>2</v>
      </c>
      <c r="G736" t="s">
        <v>2</v>
      </c>
    </row>
    <row r="737" spans="1:7" ht="15.75" x14ac:dyDescent="0.25">
      <c r="A737">
        <v>736</v>
      </c>
      <c r="B737" t="s">
        <v>1392</v>
      </c>
      <c r="C737" t="s">
        <v>1393</v>
      </c>
      <c r="D737" t="s">
        <v>2</v>
      </c>
      <c r="E737" t="s">
        <v>2</v>
      </c>
      <c r="F737" t="s">
        <v>2</v>
      </c>
      <c r="G737" t="s">
        <v>2</v>
      </c>
    </row>
    <row r="738" spans="1:7" ht="15.75" x14ac:dyDescent="0.25">
      <c r="A738">
        <v>737</v>
      </c>
      <c r="B738" t="str">
        <f>HYPERLINK("https://www.facebook.com/groups/319819709788805/", "Công an phường Nghĩa Đô  thành phố Hà Nội")</f>
        <v>Công an phường Nghĩa Đô  thành phố Hà Nội</v>
      </c>
      <c r="C738" t="s">
        <v>1394</v>
      </c>
      <c r="D738" t="s">
        <v>2</v>
      </c>
      <c r="E738" t="s">
        <v>4</v>
      </c>
      <c r="F738" t="s">
        <v>2</v>
      </c>
      <c r="G738" t="s">
        <v>2</v>
      </c>
    </row>
    <row r="739" spans="1:7" ht="15.75" x14ac:dyDescent="0.25">
      <c r="A739">
        <v>738</v>
      </c>
      <c r="B739" t="s">
        <v>1395</v>
      </c>
      <c r="C739" t="s">
        <v>1396</v>
      </c>
      <c r="D739" t="s">
        <v>2</v>
      </c>
      <c r="E739" t="s">
        <v>2</v>
      </c>
      <c r="F739" t="s">
        <v>2</v>
      </c>
      <c r="G739" t="s">
        <v>2</v>
      </c>
    </row>
    <row r="740" spans="1:7" ht="15.75" x14ac:dyDescent="0.25">
      <c r="A740">
        <v>739</v>
      </c>
      <c r="B740" t="str">
        <f>HYPERLINK("https://www.facebook.com/267919474722735", "Công an phường Nghĩa Tân  thành phố Hà Nội")</f>
        <v>Công an phường Nghĩa Tân  thành phố Hà Nội</v>
      </c>
      <c r="C740" t="s">
        <v>1397</v>
      </c>
      <c r="D740" t="s">
        <v>2</v>
      </c>
      <c r="E740" t="s">
        <v>4</v>
      </c>
      <c r="F740" t="s">
        <v>2</v>
      </c>
      <c r="G740" t="s">
        <v>2</v>
      </c>
    </row>
    <row r="741" spans="1:7" ht="15.75" x14ac:dyDescent="0.25">
      <c r="A741">
        <v>740</v>
      </c>
      <c r="B741" t="s">
        <v>1398</v>
      </c>
      <c r="C741" t="s">
        <v>1399</v>
      </c>
      <c r="D741" t="s">
        <v>2</v>
      </c>
      <c r="E741" t="s">
        <v>2</v>
      </c>
      <c r="F741" t="s">
        <v>2</v>
      </c>
      <c r="G741" t="s">
        <v>2</v>
      </c>
    </row>
    <row r="742" spans="1:7" ht="15.75" x14ac:dyDescent="0.25">
      <c r="A742">
        <v>741</v>
      </c>
      <c r="B742" t="s">
        <v>1400</v>
      </c>
      <c r="C742" t="s">
        <v>2</v>
      </c>
      <c r="D742" t="s">
        <v>2</v>
      </c>
      <c r="E742" t="s">
        <v>4</v>
      </c>
      <c r="F742" t="s">
        <v>2</v>
      </c>
      <c r="G742" t="s">
        <v>2</v>
      </c>
    </row>
    <row r="743" spans="1:7" ht="15.75" x14ac:dyDescent="0.25">
      <c r="A743">
        <v>742</v>
      </c>
      <c r="B743" t="s">
        <v>1401</v>
      </c>
      <c r="C743" t="s">
        <v>1402</v>
      </c>
      <c r="D743" t="s">
        <v>2</v>
      </c>
      <c r="E743" t="s">
        <v>2</v>
      </c>
      <c r="F743" t="s">
        <v>2</v>
      </c>
      <c r="G743" t="s">
        <v>2</v>
      </c>
    </row>
    <row r="744" spans="1:7" ht="15.75" x14ac:dyDescent="0.25">
      <c r="A744">
        <v>743</v>
      </c>
      <c r="B744" t="s">
        <v>1403</v>
      </c>
      <c r="C744" t="s">
        <v>2</v>
      </c>
      <c r="D744" t="s">
        <v>2</v>
      </c>
      <c r="E744" t="s">
        <v>4</v>
      </c>
      <c r="F744" t="s">
        <v>2</v>
      </c>
      <c r="G744" t="s">
        <v>2</v>
      </c>
    </row>
    <row r="745" spans="1:7" ht="15.75" x14ac:dyDescent="0.25">
      <c r="A745">
        <v>744</v>
      </c>
      <c r="B745" t="s">
        <v>1404</v>
      </c>
      <c r="C745" t="s">
        <v>1405</v>
      </c>
      <c r="D745" t="s">
        <v>2</v>
      </c>
      <c r="E745" t="s">
        <v>2</v>
      </c>
      <c r="F745" t="s">
        <v>2</v>
      </c>
      <c r="G745" t="s">
        <v>2</v>
      </c>
    </row>
    <row r="746" spans="1:7" ht="15.75" x14ac:dyDescent="0.25">
      <c r="A746">
        <v>745</v>
      </c>
      <c r="B746" t="s">
        <v>1406</v>
      </c>
      <c r="C746" t="s">
        <v>2</v>
      </c>
      <c r="D746" t="s">
        <v>2</v>
      </c>
      <c r="E746" t="s">
        <v>4</v>
      </c>
      <c r="F746" t="s">
        <v>2</v>
      </c>
      <c r="G746" t="s">
        <v>2</v>
      </c>
    </row>
    <row r="747" spans="1:7" ht="15.75" x14ac:dyDescent="0.25">
      <c r="A747">
        <v>746</v>
      </c>
      <c r="B747" t="s">
        <v>1407</v>
      </c>
      <c r="C747" t="s">
        <v>1405</v>
      </c>
      <c r="D747" t="s">
        <v>2</v>
      </c>
      <c r="E747" t="s">
        <v>2</v>
      </c>
      <c r="F747" t="s">
        <v>2</v>
      </c>
      <c r="G747" t="s">
        <v>2</v>
      </c>
    </row>
    <row r="748" spans="1:7" ht="15.75" x14ac:dyDescent="0.25">
      <c r="A748">
        <v>747</v>
      </c>
      <c r="B748" t="str">
        <f>HYPERLINK("https://www.facebook.com/1012439245817485", "Công an phường Quan Hoa  thành phố Hà Nội")</f>
        <v>Công an phường Quan Hoa  thành phố Hà Nội</v>
      </c>
      <c r="C748" t="s">
        <v>1408</v>
      </c>
      <c r="D748" t="s">
        <v>2</v>
      </c>
      <c r="E748" t="s">
        <v>4</v>
      </c>
      <c r="F748" t="s">
        <v>2</v>
      </c>
      <c r="G748" t="s">
        <v>2</v>
      </c>
    </row>
    <row r="749" spans="1:7" ht="15.75" x14ac:dyDescent="0.25">
      <c r="A749">
        <v>748</v>
      </c>
      <c r="B749" t="s">
        <v>1409</v>
      </c>
      <c r="C749" t="s">
        <v>1410</v>
      </c>
      <c r="D749" t="s">
        <v>2</v>
      </c>
      <c r="E749" t="s">
        <v>2</v>
      </c>
      <c r="F749" t="s">
        <v>2</v>
      </c>
      <c r="G749" t="s">
        <v>2</v>
      </c>
    </row>
    <row r="750" spans="1:7" ht="15.75" x14ac:dyDescent="0.25">
      <c r="A750">
        <v>749</v>
      </c>
      <c r="B750" t="str">
        <f>HYPERLINK("https://www.facebook.com/groups/487973442490846/", "Công an phường Yên Hoà  thành phố Hà Nội")</f>
        <v>Công an phường Yên Hoà  thành phố Hà Nội</v>
      </c>
      <c r="C750" t="s">
        <v>1411</v>
      </c>
      <c r="D750" t="s">
        <v>2</v>
      </c>
      <c r="E750" t="s">
        <v>4</v>
      </c>
      <c r="F750" t="s">
        <v>2</v>
      </c>
      <c r="G750" t="s">
        <v>2</v>
      </c>
    </row>
    <row r="751" spans="1:7" ht="15.75" x14ac:dyDescent="0.25">
      <c r="A751">
        <v>750</v>
      </c>
      <c r="B751" t="s">
        <v>1412</v>
      </c>
      <c r="C751" t="s">
        <v>1413</v>
      </c>
      <c r="D751" t="s">
        <v>2</v>
      </c>
      <c r="E751" t="s">
        <v>2</v>
      </c>
      <c r="F751" t="s">
        <v>2</v>
      </c>
      <c r="G751" t="s">
        <v>2</v>
      </c>
    </row>
    <row r="752" spans="1:7" ht="15.75" x14ac:dyDescent="0.25">
      <c r="A752">
        <v>751</v>
      </c>
      <c r="B752" t="str">
        <f>HYPERLINK("https://www.facebook.com/groups/4456065151093399/", "Công an phường Trung Hoà  thành phố Hà Nội")</f>
        <v>Công an phường Trung Hoà  thành phố Hà Nội</v>
      </c>
      <c r="C752" t="s">
        <v>1414</v>
      </c>
      <c r="D752" t="s">
        <v>2</v>
      </c>
      <c r="E752" t="s">
        <v>4</v>
      </c>
      <c r="F752" t="s">
        <v>2</v>
      </c>
      <c r="G752" t="s">
        <v>2</v>
      </c>
    </row>
    <row r="753" spans="1:7" ht="15.75" x14ac:dyDescent="0.25">
      <c r="A753">
        <v>752</v>
      </c>
      <c r="B753" t="s">
        <v>1415</v>
      </c>
      <c r="C753" t="s">
        <v>1416</v>
      </c>
      <c r="D753" t="s">
        <v>2</v>
      </c>
      <c r="E753" t="s">
        <v>2</v>
      </c>
      <c r="F753" t="s">
        <v>2</v>
      </c>
      <c r="G753" t="s">
        <v>2</v>
      </c>
    </row>
    <row r="754" spans="1:7" ht="15.75" x14ac:dyDescent="0.25">
      <c r="A754">
        <v>753</v>
      </c>
      <c r="B754" t="s">
        <v>1417</v>
      </c>
      <c r="C754" t="s">
        <v>2</v>
      </c>
      <c r="D754" t="s">
        <v>2</v>
      </c>
      <c r="E754" t="s">
        <v>4</v>
      </c>
      <c r="F754" t="s">
        <v>2</v>
      </c>
      <c r="G754" t="s">
        <v>2</v>
      </c>
    </row>
    <row r="755" spans="1:7" ht="15.75" x14ac:dyDescent="0.25">
      <c r="A755">
        <v>754</v>
      </c>
      <c r="B755" t="s">
        <v>1418</v>
      </c>
      <c r="C755" t="s">
        <v>1419</v>
      </c>
      <c r="D755" t="s">
        <v>2</v>
      </c>
      <c r="E755" t="s">
        <v>2</v>
      </c>
      <c r="F755" t="s">
        <v>2</v>
      </c>
      <c r="G755" t="s">
        <v>2</v>
      </c>
    </row>
    <row r="756" spans="1:7" ht="15.75" x14ac:dyDescent="0.25">
      <c r="A756">
        <v>755</v>
      </c>
      <c r="B756" t="s">
        <v>1420</v>
      </c>
      <c r="C756" t="s">
        <v>2</v>
      </c>
      <c r="D756" t="s">
        <v>2</v>
      </c>
      <c r="E756" t="s">
        <v>4</v>
      </c>
      <c r="F756" t="s">
        <v>2</v>
      </c>
      <c r="G756" t="s">
        <v>2</v>
      </c>
    </row>
    <row r="757" spans="1:7" ht="15.75" x14ac:dyDescent="0.25">
      <c r="A757">
        <v>756</v>
      </c>
      <c r="B757" t="s">
        <v>1421</v>
      </c>
      <c r="C757" t="s">
        <v>1422</v>
      </c>
      <c r="D757" t="s">
        <v>2</v>
      </c>
      <c r="E757" t="s">
        <v>2</v>
      </c>
      <c r="F757" t="s">
        <v>2</v>
      </c>
      <c r="G757" t="s">
        <v>2</v>
      </c>
    </row>
    <row r="758" spans="1:7" ht="15.75" x14ac:dyDescent="0.25">
      <c r="A758">
        <v>757</v>
      </c>
      <c r="B758" t="str">
        <f>HYPERLINK("https://www.facebook.com/doanthanhnien.1956/", "Công an phường Quốc Tử Giám  thành phố Hà Nội")</f>
        <v>Công an phường Quốc Tử Giám  thành phố Hà Nội</v>
      </c>
      <c r="C758" t="s">
        <v>1260</v>
      </c>
      <c r="D758" t="s">
        <v>2</v>
      </c>
      <c r="E758" t="s">
        <v>4</v>
      </c>
      <c r="F758" t="str">
        <f>HYPERLINK("mailto:doanthanhniencatphanoi@gmail.com", "doanthanhniencatphanoi@gmail.com")</f>
        <v>doanthanhniencatphanoi@gmail.com</v>
      </c>
      <c r="G758" t="s">
        <v>1261</v>
      </c>
    </row>
    <row r="759" spans="1:7" ht="15.75" x14ac:dyDescent="0.25">
      <c r="A759">
        <v>758</v>
      </c>
      <c r="B759" t="s">
        <v>1423</v>
      </c>
      <c r="C759" t="s">
        <v>1424</v>
      </c>
      <c r="D759" t="s">
        <v>2</v>
      </c>
      <c r="E759" t="s">
        <v>2</v>
      </c>
      <c r="F759" t="s">
        <v>2</v>
      </c>
      <c r="G759" t="s">
        <v>2</v>
      </c>
    </row>
    <row r="760" spans="1:7" ht="15.75" x14ac:dyDescent="0.25">
      <c r="A760">
        <v>759</v>
      </c>
      <c r="B760" t="s">
        <v>1425</v>
      </c>
      <c r="C760" t="s">
        <v>2</v>
      </c>
      <c r="D760" t="s">
        <v>2</v>
      </c>
      <c r="E760" t="s">
        <v>4</v>
      </c>
      <c r="F760" t="s">
        <v>2</v>
      </c>
      <c r="G760" t="s">
        <v>2</v>
      </c>
    </row>
    <row r="761" spans="1:7" ht="15.75" x14ac:dyDescent="0.25">
      <c r="A761">
        <v>760</v>
      </c>
      <c r="B761" t="s">
        <v>1426</v>
      </c>
      <c r="C761" t="s">
        <v>1427</v>
      </c>
      <c r="D761" t="s">
        <v>2</v>
      </c>
      <c r="E761" t="s">
        <v>2</v>
      </c>
      <c r="F761" t="s">
        <v>2</v>
      </c>
      <c r="G761" t="s">
        <v>2</v>
      </c>
    </row>
    <row r="762" spans="1:7" ht="15.75" x14ac:dyDescent="0.25">
      <c r="A762">
        <v>761</v>
      </c>
      <c r="B762" t="s">
        <v>1428</v>
      </c>
      <c r="C762" t="s">
        <v>2</v>
      </c>
      <c r="D762" t="s">
        <v>2</v>
      </c>
      <c r="E762" t="s">
        <v>4</v>
      </c>
      <c r="F762" t="s">
        <v>2</v>
      </c>
      <c r="G762" t="s">
        <v>2</v>
      </c>
    </row>
    <row r="763" spans="1:7" ht="15.75" x14ac:dyDescent="0.25">
      <c r="A763">
        <v>762</v>
      </c>
      <c r="B763" t="s">
        <v>1429</v>
      </c>
      <c r="C763" t="s">
        <v>1430</v>
      </c>
      <c r="D763" t="s">
        <v>2</v>
      </c>
      <c r="E763" t="s">
        <v>2</v>
      </c>
      <c r="F763" t="s">
        <v>2</v>
      </c>
      <c r="G763" t="s">
        <v>2</v>
      </c>
    </row>
    <row r="764" spans="1:7" ht="15.75" x14ac:dyDescent="0.25">
      <c r="A764">
        <v>763</v>
      </c>
      <c r="B764" t="str">
        <f>HYPERLINK("https://www.facebook.com/1405696862973883", "Công an phường Văn Chương  thành phố Hà Nội")</f>
        <v>Công an phường Văn Chương  thành phố Hà Nội</v>
      </c>
      <c r="C764" t="s">
        <v>1431</v>
      </c>
      <c r="D764" t="s">
        <v>2</v>
      </c>
      <c r="E764" t="s">
        <v>4</v>
      </c>
      <c r="F764" t="s">
        <v>2</v>
      </c>
      <c r="G764" t="s">
        <v>2</v>
      </c>
    </row>
    <row r="765" spans="1:7" ht="15.75" x14ac:dyDescent="0.25">
      <c r="A765">
        <v>764</v>
      </c>
      <c r="B765" t="s">
        <v>1432</v>
      </c>
      <c r="C765" t="s">
        <v>1433</v>
      </c>
      <c r="D765" t="s">
        <v>2</v>
      </c>
      <c r="E765" t="s">
        <v>2</v>
      </c>
      <c r="F765" t="s">
        <v>2</v>
      </c>
      <c r="G765" t="s">
        <v>2</v>
      </c>
    </row>
    <row r="766" spans="1:7" ht="15.75" x14ac:dyDescent="0.25">
      <c r="A766">
        <v>765</v>
      </c>
      <c r="B766" t="s">
        <v>1434</v>
      </c>
      <c r="C766" t="s">
        <v>2</v>
      </c>
      <c r="D766" t="s">
        <v>2</v>
      </c>
      <c r="E766" t="s">
        <v>4</v>
      </c>
      <c r="F766" t="s">
        <v>2</v>
      </c>
      <c r="G766" t="s">
        <v>2</v>
      </c>
    </row>
    <row r="767" spans="1:7" ht="15.75" x14ac:dyDescent="0.25">
      <c r="A767">
        <v>766</v>
      </c>
      <c r="B767" t="s">
        <v>1435</v>
      </c>
      <c r="C767" t="s">
        <v>1436</v>
      </c>
      <c r="D767" t="s">
        <v>2</v>
      </c>
      <c r="E767" t="s">
        <v>2</v>
      </c>
      <c r="F767" t="s">
        <v>2</v>
      </c>
      <c r="G767" t="s">
        <v>2</v>
      </c>
    </row>
    <row r="768" spans="1:7" ht="15.75" x14ac:dyDescent="0.25">
      <c r="A768">
        <v>767</v>
      </c>
      <c r="B768" t="s">
        <v>1437</v>
      </c>
      <c r="C768" t="s">
        <v>2</v>
      </c>
      <c r="D768" t="s">
        <v>2</v>
      </c>
      <c r="E768" t="s">
        <v>4</v>
      </c>
      <c r="F768" t="s">
        <v>2</v>
      </c>
      <c r="G768" t="s">
        <v>2</v>
      </c>
    </row>
    <row r="769" spans="1:7" ht="15.75" x14ac:dyDescent="0.25">
      <c r="A769">
        <v>768</v>
      </c>
      <c r="B769" t="s">
        <v>1438</v>
      </c>
      <c r="C769" t="s">
        <v>1439</v>
      </c>
      <c r="D769" t="s">
        <v>2</v>
      </c>
      <c r="E769" t="s">
        <v>2</v>
      </c>
      <c r="F769" t="s">
        <v>2</v>
      </c>
      <c r="G769" t="s">
        <v>2</v>
      </c>
    </row>
    <row r="770" spans="1:7" ht="15.75" x14ac:dyDescent="0.25">
      <c r="A770">
        <v>769</v>
      </c>
      <c r="B770" t="s">
        <v>1440</v>
      </c>
      <c r="C770" t="s">
        <v>2</v>
      </c>
      <c r="D770" t="s">
        <v>2</v>
      </c>
      <c r="E770" t="s">
        <v>4</v>
      </c>
      <c r="F770" t="s">
        <v>2</v>
      </c>
      <c r="G770" t="s">
        <v>2</v>
      </c>
    </row>
    <row r="771" spans="1:7" ht="15.75" x14ac:dyDescent="0.25">
      <c r="A771">
        <v>770</v>
      </c>
      <c r="B771" t="s">
        <v>1441</v>
      </c>
      <c r="C771" t="s">
        <v>1442</v>
      </c>
      <c r="D771" t="s">
        <v>2</v>
      </c>
      <c r="E771" t="s">
        <v>2</v>
      </c>
      <c r="F771" t="s">
        <v>2</v>
      </c>
      <c r="G771" t="s">
        <v>2</v>
      </c>
    </row>
    <row r="772" spans="1:7" ht="15.75" x14ac:dyDescent="0.25">
      <c r="A772">
        <v>771</v>
      </c>
      <c r="B772" t="str">
        <f>HYPERLINK("https://www.facebook.com/p/Tu%E1%BB%95i-Tr%E1%BA%BB-C%C3%B4ng-An-Qu%E1%BA%ADn-T%C3%A2y-H%E1%BB%93-100080140217978/?locale=vi_VN", "Công an phường Thổ Quan  thành phố Hà Nội")</f>
        <v>Công an phường Thổ Quan  thành phố Hà Nội</v>
      </c>
      <c r="C772" t="s">
        <v>7</v>
      </c>
      <c r="D772" t="s">
        <v>2</v>
      </c>
      <c r="E772" t="s">
        <v>4</v>
      </c>
      <c r="F772" t="str">
        <f>HYPERLINK("mailto:dtncaqtayho.hn@gmail.com", "dtncaqtayho.hn@gmail.com")</f>
        <v>dtncaqtayho.hn@gmail.com</v>
      </c>
      <c r="G772" t="s">
        <v>8</v>
      </c>
    </row>
    <row r="773" spans="1:7" ht="15.75" x14ac:dyDescent="0.25">
      <c r="A773">
        <v>772</v>
      </c>
      <c r="B773" t="s">
        <v>1443</v>
      </c>
      <c r="C773" t="s">
        <v>1444</v>
      </c>
      <c r="D773" t="s">
        <v>2</v>
      </c>
      <c r="E773" t="s">
        <v>2</v>
      </c>
      <c r="F773" t="s">
        <v>2</v>
      </c>
      <c r="G773" t="s">
        <v>2</v>
      </c>
    </row>
    <row r="774" spans="1:7" ht="15.75" x14ac:dyDescent="0.25">
      <c r="A774">
        <v>773</v>
      </c>
      <c r="B774" t="str">
        <f>HYPERLINK("https://www.facebook.com/p/C%C3%B4ng-an-Ph%C6%B0%E1%BB%9Dng-Nam-%C4%90%E1%BB%93ng-Th%C3%A0nh-Ph%E1%BB%91-H%E1%BA%A3i-D%C6%B0%C6%A1ng-100069444347092/", "Công an phường Nam Đồng  thành phố Hà Nội")</f>
        <v>Công an phường Nam Đồng  thành phố Hà Nội</v>
      </c>
      <c r="C774" t="s">
        <v>1445</v>
      </c>
      <c r="D774" t="s">
        <v>2</v>
      </c>
      <c r="E774" t="s">
        <v>1446</v>
      </c>
      <c r="F774" t="s">
        <v>2</v>
      </c>
      <c r="G774" t="s">
        <v>1447</v>
      </c>
    </row>
    <row r="775" spans="1:7" ht="15.75" x14ac:dyDescent="0.25">
      <c r="A775">
        <v>774</v>
      </c>
      <c r="B775" t="s">
        <v>1448</v>
      </c>
      <c r="C775" t="s">
        <v>1449</v>
      </c>
      <c r="D775" t="s">
        <v>2</v>
      </c>
      <c r="E775" t="s">
        <v>2</v>
      </c>
      <c r="F775" t="s">
        <v>2</v>
      </c>
      <c r="G775" t="s">
        <v>2</v>
      </c>
    </row>
    <row r="776" spans="1:7" ht="15.75" x14ac:dyDescent="0.25">
      <c r="A776">
        <v>775</v>
      </c>
      <c r="B776" t="str">
        <f>HYPERLINK("https://www.facebook.com/doanthanhnien.1956/", "Công an phường Trung Phụng  thành phố Hà Nội")</f>
        <v>Công an phường Trung Phụng  thành phố Hà Nội</v>
      </c>
      <c r="C776" t="s">
        <v>1260</v>
      </c>
      <c r="D776" t="s">
        <v>2</v>
      </c>
      <c r="E776" t="s">
        <v>4</v>
      </c>
      <c r="F776" t="str">
        <f>HYPERLINK("mailto:doanthanhniencatphanoi@gmail.com", "doanthanhniencatphanoi@gmail.com")</f>
        <v>doanthanhniencatphanoi@gmail.com</v>
      </c>
      <c r="G776" t="s">
        <v>1261</v>
      </c>
    </row>
    <row r="777" spans="1:7" ht="15.75" x14ac:dyDescent="0.25">
      <c r="A777">
        <v>776</v>
      </c>
      <c r="B777" t="s">
        <v>1450</v>
      </c>
      <c r="C777" t="s">
        <v>1451</v>
      </c>
      <c r="D777" t="s">
        <v>2</v>
      </c>
      <c r="E777" t="s">
        <v>2</v>
      </c>
      <c r="F777" t="s">
        <v>2</v>
      </c>
      <c r="G777" t="s">
        <v>2</v>
      </c>
    </row>
    <row r="778" spans="1:7" ht="15.75" x14ac:dyDescent="0.25">
      <c r="A778">
        <v>777</v>
      </c>
      <c r="B778" t="s">
        <v>1452</v>
      </c>
      <c r="C778" t="s">
        <v>2</v>
      </c>
      <c r="D778" t="s">
        <v>2</v>
      </c>
      <c r="E778" t="s">
        <v>4</v>
      </c>
      <c r="F778" t="s">
        <v>2</v>
      </c>
      <c r="G778" t="s">
        <v>2</v>
      </c>
    </row>
    <row r="779" spans="1:7" ht="15.75" x14ac:dyDescent="0.25">
      <c r="A779">
        <v>778</v>
      </c>
      <c r="B779" t="s">
        <v>1453</v>
      </c>
      <c r="C779" t="s">
        <v>1454</v>
      </c>
      <c r="D779" t="s">
        <v>2</v>
      </c>
      <c r="E779" t="s">
        <v>2</v>
      </c>
      <c r="F779" t="s">
        <v>2</v>
      </c>
      <c r="G779" t="s">
        <v>2</v>
      </c>
    </row>
    <row r="780" spans="1:7" ht="15.75" x14ac:dyDescent="0.25">
      <c r="A780">
        <v>779</v>
      </c>
      <c r="B780" t="str">
        <f>HYPERLINK("https://www.facebook.com/doanthanhnien.1956/", "Công an phường Trung Liệt  thành phố Hà Nội")</f>
        <v>Công an phường Trung Liệt  thành phố Hà Nội</v>
      </c>
      <c r="C780" t="s">
        <v>1260</v>
      </c>
      <c r="D780" t="s">
        <v>2</v>
      </c>
      <c r="E780" t="s">
        <v>4</v>
      </c>
      <c r="F780" t="str">
        <f>HYPERLINK("mailto:doanthanhniencatphanoi@gmail.com", "doanthanhniencatphanoi@gmail.com")</f>
        <v>doanthanhniencatphanoi@gmail.com</v>
      </c>
      <c r="G780" t="s">
        <v>1261</v>
      </c>
    </row>
    <row r="781" spans="1:7" ht="15.75" x14ac:dyDescent="0.25">
      <c r="A781">
        <v>780</v>
      </c>
      <c r="B781" t="s">
        <v>1455</v>
      </c>
      <c r="C781" t="s">
        <v>1456</v>
      </c>
      <c r="D781" t="s">
        <v>2</v>
      </c>
      <c r="E781" t="s">
        <v>2</v>
      </c>
      <c r="F781" t="s">
        <v>2</v>
      </c>
      <c r="G781" t="s">
        <v>2</v>
      </c>
    </row>
    <row r="782" spans="1:7" ht="15.75" x14ac:dyDescent="0.25">
      <c r="A782">
        <v>781</v>
      </c>
      <c r="B782" t="s">
        <v>1457</v>
      </c>
      <c r="C782" t="s">
        <v>2</v>
      </c>
      <c r="D782" t="s">
        <v>2</v>
      </c>
      <c r="E782" t="s">
        <v>4</v>
      </c>
      <c r="F782" t="s">
        <v>2</v>
      </c>
      <c r="G782" t="s">
        <v>2</v>
      </c>
    </row>
    <row r="783" spans="1:7" ht="15.75" x14ac:dyDescent="0.25">
      <c r="A783">
        <v>782</v>
      </c>
      <c r="B783" t="s">
        <v>1458</v>
      </c>
      <c r="C783" t="s">
        <v>1459</v>
      </c>
      <c r="D783" t="s">
        <v>2</v>
      </c>
      <c r="E783" t="s">
        <v>2</v>
      </c>
      <c r="F783" t="s">
        <v>2</v>
      </c>
      <c r="G783" t="s">
        <v>2</v>
      </c>
    </row>
    <row r="784" spans="1:7" ht="15.75" x14ac:dyDescent="0.25">
      <c r="A784">
        <v>783</v>
      </c>
      <c r="B784" t="str">
        <f>HYPERLINK("https://www.facebook.com/UBNDPHUONGTHINHQUANG/?locale=vi_VN", "Công an phường Thịnh Quang  thành phố Hà Nội")</f>
        <v>Công an phường Thịnh Quang  thành phố Hà Nội</v>
      </c>
      <c r="C784" t="s">
        <v>1460</v>
      </c>
      <c r="D784" t="s">
        <v>2</v>
      </c>
      <c r="E784" t="s">
        <v>1461</v>
      </c>
      <c r="F784" t="str">
        <f>HYPERLINK("mailto:pthq_dongda@hanoi.gov.vn", "pthq_dongda@hanoi.gov.vn")</f>
        <v>pthq_dongda@hanoi.gov.vn</v>
      </c>
      <c r="G784" t="s">
        <v>1462</v>
      </c>
    </row>
    <row r="785" spans="1:7" ht="15.75" x14ac:dyDescent="0.25">
      <c r="A785">
        <v>784</v>
      </c>
      <c r="B785" t="s">
        <v>1463</v>
      </c>
      <c r="C785" t="s">
        <v>1464</v>
      </c>
      <c r="D785" t="s">
        <v>2</v>
      </c>
      <c r="E785" t="s">
        <v>2</v>
      </c>
      <c r="F785" t="s">
        <v>2</v>
      </c>
      <c r="G785" t="s">
        <v>2</v>
      </c>
    </row>
    <row r="786" spans="1:7" ht="15.75" x14ac:dyDescent="0.25">
      <c r="A786">
        <v>785</v>
      </c>
      <c r="B786" t="str">
        <f>HYPERLINK("https://www.facebook.com/doanthanhnien.1956/", "Công an phường Trung Tự  thành phố Hà Nội")</f>
        <v>Công an phường Trung Tự  thành phố Hà Nội</v>
      </c>
      <c r="C786" t="s">
        <v>1260</v>
      </c>
      <c r="D786" t="s">
        <v>2</v>
      </c>
      <c r="E786" t="s">
        <v>4</v>
      </c>
      <c r="F786" t="str">
        <f>HYPERLINK("mailto:doanthanhniencatphanoi@gmail.com", "doanthanhniencatphanoi@gmail.com")</f>
        <v>doanthanhniencatphanoi@gmail.com</v>
      </c>
      <c r="G786" t="s">
        <v>1261</v>
      </c>
    </row>
    <row r="787" spans="1:7" ht="15.75" x14ac:dyDescent="0.25">
      <c r="A787">
        <v>786</v>
      </c>
      <c r="B787" t="s">
        <v>1465</v>
      </c>
      <c r="C787" t="s">
        <v>1466</v>
      </c>
      <c r="D787" t="s">
        <v>2</v>
      </c>
      <c r="E787" t="s">
        <v>2</v>
      </c>
      <c r="F787" t="s">
        <v>2</v>
      </c>
      <c r="G787" t="s">
        <v>2</v>
      </c>
    </row>
    <row r="788" spans="1:7" ht="15.75" x14ac:dyDescent="0.25">
      <c r="A788">
        <v>787</v>
      </c>
      <c r="B788" t="s">
        <v>1467</v>
      </c>
      <c r="C788" t="s">
        <v>2</v>
      </c>
      <c r="D788" t="s">
        <v>2</v>
      </c>
      <c r="E788" t="s">
        <v>4</v>
      </c>
      <c r="F788" t="s">
        <v>2</v>
      </c>
      <c r="G788" t="s">
        <v>2</v>
      </c>
    </row>
    <row r="789" spans="1:7" ht="15.75" x14ac:dyDescent="0.25">
      <c r="A789">
        <v>788</v>
      </c>
      <c r="B789" t="s">
        <v>1468</v>
      </c>
      <c r="C789" t="s">
        <v>1469</v>
      </c>
      <c r="D789" t="s">
        <v>2</v>
      </c>
      <c r="E789" t="s">
        <v>2</v>
      </c>
      <c r="F789" t="s">
        <v>2</v>
      </c>
      <c r="G789" t="s">
        <v>2</v>
      </c>
    </row>
    <row r="790" spans="1:7" ht="15.75" x14ac:dyDescent="0.25">
      <c r="A790">
        <v>789</v>
      </c>
      <c r="B790" t="s">
        <v>1470</v>
      </c>
      <c r="C790" t="s">
        <v>2</v>
      </c>
      <c r="D790" t="s">
        <v>2</v>
      </c>
      <c r="E790" t="s">
        <v>4</v>
      </c>
      <c r="F790" t="s">
        <v>2</v>
      </c>
      <c r="G790" t="s">
        <v>2</v>
      </c>
    </row>
    <row r="791" spans="1:7" ht="15.75" x14ac:dyDescent="0.25">
      <c r="A791">
        <v>790</v>
      </c>
      <c r="B791" t="s">
        <v>1471</v>
      </c>
      <c r="C791" t="s">
        <v>1472</v>
      </c>
      <c r="D791" t="s">
        <v>2</v>
      </c>
      <c r="E791" t="s">
        <v>2</v>
      </c>
      <c r="F791" t="s">
        <v>2</v>
      </c>
      <c r="G791" t="s">
        <v>2</v>
      </c>
    </row>
    <row r="792" spans="1:7" ht="15.75" x14ac:dyDescent="0.25">
      <c r="A792">
        <v>791</v>
      </c>
      <c r="B792" t="s">
        <v>1473</v>
      </c>
      <c r="C792" t="s">
        <v>2</v>
      </c>
      <c r="D792" t="s">
        <v>2</v>
      </c>
      <c r="E792" t="s">
        <v>4</v>
      </c>
      <c r="F792" t="s">
        <v>2</v>
      </c>
      <c r="G792" t="s">
        <v>2</v>
      </c>
    </row>
    <row r="793" spans="1:7" ht="15.75" x14ac:dyDescent="0.25">
      <c r="A793">
        <v>792</v>
      </c>
      <c r="B793" t="s">
        <v>1474</v>
      </c>
      <c r="C793" t="s">
        <v>1475</v>
      </c>
      <c r="D793" t="s">
        <v>2</v>
      </c>
      <c r="E793" t="s">
        <v>2</v>
      </c>
      <c r="F793" t="s">
        <v>2</v>
      </c>
      <c r="G793" t="s">
        <v>2</v>
      </c>
    </row>
    <row r="794" spans="1:7" ht="15.75" x14ac:dyDescent="0.25">
      <c r="A794">
        <v>793</v>
      </c>
      <c r="B794" t="str">
        <f>HYPERLINK("https://www.facebook.com/doanthanhnien.1956/", "Công an phường Khương Thượng  thành phố Hà Nội")</f>
        <v>Công an phường Khương Thượng  thành phố Hà Nội</v>
      </c>
      <c r="C794" t="s">
        <v>1260</v>
      </c>
      <c r="D794" t="s">
        <v>2</v>
      </c>
      <c r="E794" t="s">
        <v>4</v>
      </c>
      <c r="F794" t="str">
        <f>HYPERLINK("mailto:doanthanhniencatphanoi@gmail.com", "doanthanhniencatphanoi@gmail.com")</f>
        <v>doanthanhniencatphanoi@gmail.com</v>
      </c>
      <c r="G794" t="s">
        <v>1261</v>
      </c>
    </row>
    <row r="795" spans="1:7" ht="15.75" x14ac:dyDescent="0.25">
      <c r="A795">
        <v>794</v>
      </c>
      <c r="B795" t="s">
        <v>1476</v>
      </c>
      <c r="C795" t="s">
        <v>1477</v>
      </c>
      <c r="D795" t="s">
        <v>2</v>
      </c>
      <c r="E795" t="s">
        <v>2</v>
      </c>
      <c r="F795" t="s">
        <v>2</v>
      </c>
      <c r="G795" t="s">
        <v>2</v>
      </c>
    </row>
    <row r="796" spans="1:7" ht="15.75" x14ac:dyDescent="0.25">
      <c r="A796">
        <v>795</v>
      </c>
      <c r="B796" t="s">
        <v>1478</v>
      </c>
      <c r="C796" t="s">
        <v>2</v>
      </c>
      <c r="D796" t="s">
        <v>2</v>
      </c>
      <c r="E796" t="s">
        <v>4</v>
      </c>
      <c r="F796" t="s">
        <v>2</v>
      </c>
      <c r="G796" t="s">
        <v>2</v>
      </c>
    </row>
    <row r="797" spans="1:7" ht="15.75" x14ac:dyDescent="0.25">
      <c r="A797">
        <v>796</v>
      </c>
      <c r="B797" t="s">
        <v>1479</v>
      </c>
      <c r="C797" t="s">
        <v>1480</v>
      </c>
      <c r="D797" t="s">
        <v>2</v>
      </c>
      <c r="E797" t="s">
        <v>2</v>
      </c>
      <c r="F797" t="s">
        <v>2</v>
      </c>
      <c r="G797" t="s">
        <v>2</v>
      </c>
    </row>
    <row r="798" spans="1:7" ht="15.75" x14ac:dyDescent="0.25">
      <c r="A798">
        <v>797</v>
      </c>
      <c r="B798" t="s">
        <v>1481</v>
      </c>
      <c r="C798" t="s">
        <v>2</v>
      </c>
      <c r="D798" t="s">
        <v>2</v>
      </c>
      <c r="E798" t="s">
        <v>4</v>
      </c>
      <c r="F798" t="s">
        <v>2</v>
      </c>
      <c r="G798" t="s">
        <v>2</v>
      </c>
    </row>
    <row r="799" spans="1:7" ht="15.75" x14ac:dyDescent="0.25">
      <c r="A799">
        <v>798</v>
      </c>
      <c r="B799" t="s">
        <v>1482</v>
      </c>
      <c r="C799" t="s">
        <v>1483</v>
      </c>
      <c r="D799" t="s">
        <v>2</v>
      </c>
      <c r="E799" t="s">
        <v>2</v>
      </c>
      <c r="F799" t="s">
        <v>2</v>
      </c>
      <c r="G799" t="s">
        <v>2</v>
      </c>
    </row>
    <row r="800" spans="1:7" ht="15.75" x14ac:dyDescent="0.25">
      <c r="A800">
        <v>799</v>
      </c>
      <c r="B800" t="s">
        <v>1484</v>
      </c>
      <c r="C800" t="s">
        <v>2</v>
      </c>
      <c r="D800" t="s">
        <v>2</v>
      </c>
      <c r="E800" t="s">
        <v>4</v>
      </c>
      <c r="F800" t="s">
        <v>2</v>
      </c>
      <c r="G800" t="s">
        <v>2</v>
      </c>
    </row>
    <row r="801" spans="1:7" ht="15.75" x14ac:dyDescent="0.25">
      <c r="A801">
        <v>800</v>
      </c>
      <c r="B801" t="s">
        <v>1485</v>
      </c>
      <c r="C801" t="s">
        <v>1486</v>
      </c>
      <c r="D801" t="s">
        <v>2</v>
      </c>
      <c r="E801" t="s">
        <v>2</v>
      </c>
      <c r="F801" t="s">
        <v>2</v>
      </c>
      <c r="G801" t="s">
        <v>2</v>
      </c>
    </row>
    <row r="802" spans="1:7" ht="15.75" x14ac:dyDescent="0.25">
      <c r="A802">
        <v>801</v>
      </c>
      <c r="B802" t="s">
        <v>1487</v>
      </c>
      <c r="C802" t="s">
        <v>2</v>
      </c>
      <c r="D802" t="s">
        <v>2</v>
      </c>
      <c r="E802" t="s">
        <v>4</v>
      </c>
      <c r="F802" t="s">
        <v>2</v>
      </c>
      <c r="G802" t="s">
        <v>2</v>
      </c>
    </row>
    <row r="803" spans="1:7" ht="15.75" x14ac:dyDescent="0.25">
      <c r="A803">
        <v>802</v>
      </c>
      <c r="B803" t="s">
        <v>1488</v>
      </c>
      <c r="C803" t="s">
        <v>1489</v>
      </c>
      <c r="D803" t="s">
        <v>2</v>
      </c>
      <c r="E803" t="s">
        <v>2</v>
      </c>
      <c r="F803" t="s">
        <v>2</v>
      </c>
      <c r="G803" t="s">
        <v>2</v>
      </c>
    </row>
    <row r="804" spans="1:7" ht="15.75" x14ac:dyDescent="0.25">
      <c r="A804">
        <v>803</v>
      </c>
      <c r="B804" t="s">
        <v>1490</v>
      </c>
      <c r="C804" t="s">
        <v>2</v>
      </c>
      <c r="D804" t="s">
        <v>2</v>
      </c>
      <c r="E804" t="s">
        <v>4</v>
      </c>
      <c r="F804" t="s">
        <v>2</v>
      </c>
      <c r="G804" t="s">
        <v>2</v>
      </c>
    </row>
    <row r="805" spans="1:7" ht="15.75" x14ac:dyDescent="0.25">
      <c r="A805">
        <v>804</v>
      </c>
      <c r="B805" t="s">
        <v>1491</v>
      </c>
      <c r="C805" t="s">
        <v>1492</v>
      </c>
      <c r="D805" t="s">
        <v>2</v>
      </c>
      <c r="E805" t="s">
        <v>2</v>
      </c>
      <c r="F805" t="s">
        <v>2</v>
      </c>
      <c r="G805" t="s">
        <v>2</v>
      </c>
    </row>
    <row r="806" spans="1:7" ht="15.75" x14ac:dyDescent="0.25">
      <c r="A806">
        <v>805</v>
      </c>
      <c r="B806" t="s">
        <v>1493</v>
      </c>
      <c r="C806" t="s">
        <v>2</v>
      </c>
      <c r="D806" t="s">
        <v>2</v>
      </c>
      <c r="E806" t="s">
        <v>4</v>
      </c>
      <c r="F806" t="s">
        <v>2</v>
      </c>
      <c r="G806" t="s">
        <v>2</v>
      </c>
    </row>
    <row r="807" spans="1:7" ht="15.75" x14ac:dyDescent="0.25">
      <c r="A807">
        <v>806</v>
      </c>
      <c r="B807" t="s">
        <v>1494</v>
      </c>
      <c r="C807" t="s">
        <v>1495</v>
      </c>
      <c r="D807" t="s">
        <v>2</v>
      </c>
      <c r="E807" t="s">
        <v>2</v>
      </c>
      <c r="F807" t="s">
        <v>2</v>
      </c>
      <c r="G807" t="s">
        <v>2</v>
      </c>
    </row>
    <row r="808" spans="1:7" ht="15.75" x14ac:dyDescent="0.25">
      <c r="A808">
        <v>807</v>
      </c>
      <c r="B808" t="str">
        <f>HYPERLINK("https://www.facebook.com/doanthanhnien.1956/", "Công an phường Đồng Nhân  thành phố Hà Nội")</f>
        <v>Công an phường Đồng Nhân  thành phố Hà Nội</v>
      </c>
      <c r="C808" t="s">
        <v>1260</v>
      </c>
      <c r="D808" t="s">
        <v>2</v>
      </c>
      <c r="E808" t="s">
        <v>4</v>
      </c>
      <c r="F808" t="str">
        <f>HYPERLINK("mailto:doanthanhniencatphanoi@gmail.com", "doanthanhniencatphanoi@gmail.com")</f>
        <v>doanthanhniencatphanoi@gmail.com</v>
      </c>
      <c r="G808" t="s">
        <v>1261</v>
      </c>
    </row>
    <row r="809" spans="1:7" ht="15.75" x14ac:dyDescent="0.25">
      <c r="A809">
        <v>808</v>
      </c>
      <c r="B809" t="s">
        <v>1496</v>
      </c>
      <c r="C809" t="s">
        <v>1497</v>
      </c>
      <c r="D809" t="s">
        <v>2</v>
      </c>
      <c r="E809" t="s">
        <v>2</v>
      </c>
      <c r="F809" t="s">
        <v>2</v>
      </c>
      <c r="G809" t="s">
        <v>2</v>
      </c>
    </row>
    <row r="810" spans="1:7" ht="15.75" x14ac:dyDescent="0.25">
      <c r="A810">
        <v>809</v>
      </c>
      <c r="B810" t="str">
        <f>HYPERLINK("https://www.facebook.com/doanthanhnien.1956/", "Công an phường Phố Huế  thành phố Hà Nội")</f>
        <v>Công an phường Phố Huế  thành phố Hà Nội</v>
      </c>
      <c r="C810" t="s">
        <v>1260</v>
      </c>
      <c r="D810" t="s">
        <v>2</v>
      </c>
      <c r="E810" t="s">
        <v>4</v>
      </c>
      <c r="F810" t="str">
        <f>HYPERLINK("mailto:doanthanhniencatphanoi@gmail.com", "doanthanhniencatphanoi@gmail.com")</f>
        <v>doanthanhniencatphanoi@gmail.com</v>
      </c>
      <c r="G810" t="s">
        <v>1261</v>
      </c>
    </row>
    <row r="811" spans="1:7" ht="15.75" x14ac:dyDescent="0.25">
      <c r="A811">
        <v>810</v>
      </c>
      <c r="B811" t="s">
        <v>1498</v>
      </c>
      <c r="C811" t="s">
        <v>1499</v>
      </c>
      <c r="D811" t="s">
        <v>2</v>
      </c>
      <c r="E811" t="s">
        <v>2</v>
      </c>
      <c r="F811" t="s">
        <v>2</v>
      </c>
      <c r="G811" t="s">
        <v>2</v>
      </c>
    </row>
    <row r="812" spans="1:7" ht="15.75" x14ac:dyDescent="0.25">
      <c r="A812">
        <v>811</v>
      </c>
      <c r="B812" t="s">
        <v>1500</v>
      </c>
      <c r="C812" t="s">
        <v>2</v>
      </c>
      <c r="D812" t="s">
        <v>2</v>
      </c>
      <c r="E812" t="s">
        <v>4</v>
      </c>
      <c r="F812" t="s">
        <v>2</v>
      </c>
      <c r="G812" t="s">
        <v>2</v>
      </c>
    </row>
    <row r="813" spans="1:7" ht="15.75" x14ac:dyDescent="0.25">
      <c r="A813">
        <v>812</v>
      </c>
      <c r="B813" t="s">
        <v>1501</v>
      </c>
      <c r="C813" t="s">
        <v>1502</v>
      </c>
      <c r="D813" t="s">
        <v>2</v>
      </c>
      <c r="E813" t="s">
        <v>2</v>
      </c>
      <c r="F813" t="s">
        <v>2</v>
      </c>
      <c r="G813" t="s">
        <v>2</v>
      </c>
    </row>
    <row r="814" spans="1:7" ht="15.75" x14ac:dyDescent="0.25">
      <c r="A814">
        <v>813</v>
      </c>
      <c r="B814" t="str">
        <f>HYPERLINK("https://www.facebook.com/groups/toi.yeu.phuong.thanh.luong.quan.hai.ba.trung/", "Công an phường Thanh Lương  thành phố Hà Nội")</f>
        <v>Công an phường Thanh Lương  thành phố Hà Nội</v>
      </c>
      <c r="C814" t="s">
        <v>1503</v>
      </c>
      <c r="D814" t="s">
        <v>2</v>
      </c>
      <c r="E814" t="s">
        <v>4</v>
      </c>
      <c r="F814" t="s">
        <v>2</v>
      </c>
      <c r="G814" t="s">
        <v>2</v>
      </c>
    </row>
    <row r="815" spans="1:7" ht="15.75" x14ac:dyDescent="0.25">
      <c r="A815">
        <v>814</v>
      </c>
      <c r="B815" t="s">
        <v>1504</v>
      </c>
      <c r="C815" t="s">
        <v>1505</v>
      </c>
      <c r="D815" t="s">
        <v>2</v>
      </c>
      <c r="E815" t="s">
        <v>2</v>
      </c>
      <c r="F815" t="s">
        <v>2</v>
      </c>
      <c r="G815" t="s">
        <v>2</v>
      </c>
    </row>
    <row r="816" spans="1:7" ht="15.75" x14ac:dyDescent="0.25">
      <c r="A816">
        <v>815</v>
      </c>
      <c r="B816" t="str">
        <f>HYPERLINK("https://www.facebook.com/1921034744704276", "Công an phường Thanh Nhàn  thành phố Hà Nội")</f>
        <v>Công an phường Thanh Nhàn  thành phố Hà Nội</v>
      </c>
      <c r="C816" t="s">
        <v>1506</v>
      </c>
      <c r="D816" t="s">
        <v>2</v>
      </c>
      <c r="E816" t="s">
        <v>4</v>
      </c>
      <c r="F816" t="s">
        <v>2</v>
      </c>
      <c r="G816" t="s">
        <v>2</v>
      </c>
    </row>
    <row r="817" spans="1:7" ht="15.75" x14ac:dyDescent="0.25">
      <c r="A817">
        <v>816</v>
      </c>
      <c r="B817" t="s">
        <v>1507</v>
      </c>
      <c r="C817" t="s">
        <v>1508</v>
      </c>
      <c r="D817" t="s">
        <v>2</v>
      </c>
      <c r="E817" t="s">
        <v>2</v>
      </c>
      <c r="F817" t="s">
        <v>2</v>
      </c>
      <c r="G817" t="s">
        <v>2</v>
      </c>
    </row>
    <row r="818" spans="1:7" ht="15.75" x14ac:dyDescent="0.25">
      <c r="A818">
        <v>817</v>
      </c>
      <c r="B818" t="s">
        <v>1509</v>
      </c>
      <c r="C818" t="s">
        <v>2</v>
      </c>
      <c r="D818" t="s">
        <v>2</v>
      </c>
      <c r="E818" t="s">
        <v>4</v>
      </c>
      <c r="F818" t="s">
        <v>2</v>
      </c>
      <c r="G818" t="s">
        <v>2</v>
      </c>
    </row>
    <row r="819" spans="1:7" ht="15.75" x14ac:dyDescent="0.25">
      <c r="A819">
        <v>818</v>
      </c>
      <c r="B819" t="s">
        <v>1510</v>
      </c>
      <c r="C819" t="s">
        <v>1511</v>
      </c>
      <c r="D819" t="s">
        <v>2</v>
      </c>
      <c r="E819" t="s">
        <v>2</v>
      </c>
      <c r="F819" t="s">
        <v>2</v>
      </c>
      <c r="G819" t="s">
        <v>2</v>
      </c>
    </row>
    <row r="820" spans="1:7" ht="15.75" x14ac:dyDescent="0.25">
      <c r="A820">
        <v>819</v>
      </c>
      <c r="B820" t="str">
        <f>HYPERLINK("https://www.facebook.com/doanthanhnien.1956/", "Công an phường Bách Khoa  thành phố Hà Nội")</f>
        <v>Công an phường Bách Khoa  thành phố Hà Nội</v>
      </c>
      <c r="C820" t="s">
        <v>1260</v>
      </c>
      <c r="D820" t="s">
        <v>2</v>
      </c>
      <c r="E820" t="s">
        <v>4</v>
      </c>
      <c r="F820" t="str">
        <f>HYPERLINK("mailto:doanthanhniencatphanoi@gmail.com", "doanthanhniencatphanoi@gmail.com")</f>
        <v>doanthanhniencatphanoi@gmail.com</v>
      </c>
      <c r="G820" t="s">
        <v>1261</v>
      </c>
    </row>
    <row r="821" spans="1:7" ht="15.75" x14ac:dyDescent="0.25">
      <c r="A821">
        <v>820</v>
      </c>
      <c r="B821" t="s">
        <v>1512</v>
      </c>
      <c r="C821" t="s">
        <v>1513</v>
      </c>
      <c r="D821" t="s">
        <v>2</v>
      </c>
      <c r="E821" t="s">
        <v>2</v>
      </c>
      <c r="F821" t="s">
        <v>2</v>
      </c>
      <c r="G821" t="s">
        <v>2</v>
      </c>
    </row>
    <row r="822" spans="1:7" ht="15.75" x14ac:dyDescent="0.25">
      <c r="A822">
        <v>821</v>
      </c>
      <c r="B822" t="str">
        <f>HYPERLINK("https://www.facebook.com/doanthanhnien.1956/", "Công an phường Đồng Tâm  thành phố Hà Nội")</f>
        <v>Công an phường Đồng Tâm  thành phố Hà Nội</v>
      </c>
      <c r="C822" t="s">
        <v>1260</v>
      </c>
      <c r="D822" t="s">
        <v>2</v>
      </c>
      <c r="E822" t="s">
        <v>4</v>
      </c>
      <c r="F822" t="str">
        <f>HYPERLINK("mailto:doanthanhniencatphanoi@gmail.com", "doanthanhniencatphanoi@gmail.com")</f>
        <v>doanthanhniencatphanoi@gmail.com</v>
      </c>
      <c r="G822" t="s">
        <v>1261</v>
      </c>
    </row>
    <row r="823" spans="1:7" ht="15.75" x14ac:dyDescent="0.25">
      <c r="A823">
        <v>822</v>
      </c>
      <c r="B823" t="s">
        <v>1514</v>
      </c>
      <c r="C823" t="s">
        <v>1515</v>
      </c>
      <c r="D823" t="s">
        <v>2</v>
      </c>
      <c r="E823" t="s">
        <v>2</v>
      </c>
      <c r="F823" t="s">
        <v>2</v>
      </c>
      <c r="G823" t="s">
        <v>2</v>
      </c>
    </row>
    <row r="824" spans="1:7" ht="15.75" x14ac:dyDescent="0.25">
      <c r="A824">
        <v>823</v>
      </c>
      <c r="B824" t="s">
        <v>1516</v>
      </c>
      <c r="C824" t="s">
        <v>2</v>
      </c>
      <c r="D824" t="s">
        <v>2</v>
      </c>
      <c r="E824" t="s">
        <v>4</v>
      </c>
      <c r="F824" t="s">
        <v>2</v>
      </c>
      <c r="G824" t="s">
        <v>2</v>
      </c>
    </row>
    <row r="825" spans="1:7" ht="15.75" x14ac:dyDescent="0.25">
      <c r="A825">
        <v>824</v>
      </c>
      <c r="B825" t="s">
        <v>1517</v>
      </c>
      <c r="C825" t="s">
        <v>1518</v>
      </c>
      <c r="D825" t="s">
        <v>2</v>
      </c>
      <c r="E825" t="s">
        <v>2</v>
      </c>
      <c r="F825" t="s">
        <v>2</v>
      </c>
      <c r="G825" t="s">
        <v>2</v>
      </c>
    </row>
    <row r="826" spans="1:7" ht="15.75" x14ac:dyDescent="0.25">
      <c r="A826">
        <v>825</v>
      </c>
      <c r="B826" t="s">
        <v>1519</v>
      </c>
      <c r="C826" t="s">
        <v>2</v>
      </c>
      <c r="D826" t="s">
        <v>2</v>
      </c>
      <c r="E826" t="s">
        <v>4</v>
      </c>
      <c r="F826" t="s">
        <v>2</v>
      </c>
      <c r="G826" t="s">
        <v>2</v>
      </c>
    </row>
    <row r="827" spans="1:7" ht="15.75" x14ac:dyDescent="0.25">
      <c r="A827">
        <v>826</v>
      </c>
      <c r="B827" t="s">
        <v>1520</v>
      </c>
      <c r="C827" t="s">
        <v>1521</v>
      </c>
      <c r="D827" t="s">
        <v>2</v>
      </c>
      <c r="E827" t="s">
        <v>2</v>
      </c>
      <c r="F827" t="s">
        <v>2</v>
      </c>
      <c r="G827" t="s">
        <v>2</v>
      </c>
    </row>
    <row r="828" spans="1:7" ht="15.75" x14ac:dyDescent="0.25">
      <c r="A828">
        <v>827</v>
      </c>
      <c r="B828" t="s">
        <v>1522</v>
      </c>
      <c r="C828" t="s">
        <v>2</v>
      </c>
      <c r="D828" t="s">
        <v>2</v>
      </c>
      <c r="E828" t="s">
        <v>4</v>
      </c>
      <c r="F828" t="s">
        <v>2</v>
      </c>
      <c r="G828" t="s">
        <v>2</v>
      </c>
    </row>
    <row r="829" spans="1:7" ht="15.75" x14ac:dyDescent="0.25">
      <c r="A829">
        <v>828</v>
      </c>
      <c r="B829" t="s">
        <v>1523</v>
      </c>
      <c r="C829" t="s">
        <v>1524</v>
      </c>
      <c r="D829" t="s">
        <v>2</v>
      </c>
      <c r="E829" t="s">
        <v>2</v>
      </c>
      <c r="F829" t="s">
        <v>2</v>
      </c>
      <c r="G829" t="s">
        <v>2</v>
      </c>
    </row>
    <row r="830" spans="1:7" ht="15.75" x14ac:dyDescent="0.25">
      <c r="A830">
        <v>829</v>
      </c>
      <c r="B830" t="s">
        <v>1525</v>
      </c>
      <c r="C830" t="s">
        <v>2</v>
      </c>
      <c r="D830" t="s">
        <v>2</v>
      </c>
      <c r="E830" t="s">
        <v>4</v>
      </c>
      <c r="F830" t="s">
        <v>2</v>
      </c>
      <c r="G830" t="s">
        <v>2</v>
      </c>
    </row>
    <row r="831" spans="1:7" ht="15.75" x14ac:dyDescent="0.25">
      <c r="A831">
        <v>830</v>
      </c>
      <c r="B831" t="s">
        <v>1526</v>
      </c>
      <c r="C831" t="s">
        <v>1527</v>
      </c>
      <c r="D831" t="s">
        <v>2</v>
      </c>
      <c r="E831" t="s">
        <v>2</v>
      </c>
      <c r="F831" t="s">
        <v>2</v>
      </c>
      <c r="G831" t="s">
        <v>2</v>
      </c>
    </row>
    <row r="832" spans="1:7" ht="15.75" x14ac:dyDescent="0.25">
      <c r="A832">
        <v>831</v>
      </c>
      <c r="B832" t="s">
        <v>1528</v>
      </c>
      <c r="C832" t="s">
        <v>2</v>
      </c>
      <c r="D832" t="s">
        <v>2</v>
      </c>
      <c r="E832" t="s">
        <v>4</v>
      </c>
      <c r="F832" t="s">
        <v>2</v>
      </c>
      <c r="G832" t="s">
        <v>2</v>
      </c>
    </row>
    <row r="833" spans="1:7" ht="15.75" x14ac:dyDescent="0.25">
      <c r="A833">
        <v>832</v>
      </c>
      <c r="B833" t="s">
        <v>1529</v>
      </c>
      <c r="C833" t="s">
        <v>1530</v>
      </c>
      <c r="D833" t="s">
        <v>2</v>
      </c>
      <c r="E833" t="s">
        <v>2</v>
      </c>
      <c r="F833" t="s">
        <v>2</v>
      </c>
      <c r="G833" t="s">
        <v>2</v>
      </c>
    </row>
    <row r="834" spans="1:7" ht="15.75" x14ac:dyDescent="0.25">
      <c r="A834">
        <v>833</v>
      </c>
      <c r="B834" t="s">
        <v>1531</v>
      </c>
      <c r="C834" t="s">
        <v>2</v>
      </c>
      <c r="D834" t="s">
        <v>2</v>
      </c>
      <c r="E834" t="s">
        <v>4</v>
      </c>
      <c r="F834" t="s">
        <v>2</v>
      </c>
      <c r="G834" t="s">
        <v>2</v>
      </c>
    </row>
    <row r="835" spans="1:7" ht="15.75" x14ac:dyDescent="0.25">
      <c r="A835">
        <v>834</v>
      </c>
      <c r="B835" t="s">
        <v>1532</v>
      </c>
      <c r="C835" t="s">
        <v>1533</v>
      </c>
      <c r="D835" t="s">
        <v>2</v>
      </c>
      <c r="E835" t="s">
        <v>2</v>
      </c>
      <c r="F835" t="s">
        <v>2</v>
      </c>
      <c r="G835" t="s">
        <v>2</v>
      </c>
    </row>
    <row r="836" spans="1:7" ht="15.75" x14ac:dyDescent="0.25">
      <c r="A836">
        <v>835</v>
      </c>
      <c r="B836" t="str">
        <f>HYPERLINK("https://www.facebook.com/groups/toi.yeu.phuong.thanh.tri.quan.hoang.mai/", "Công an phường Thanh Trì  thành phố Hà Nội")</f>
        <v>Công an phường Thanh Trì  thành phố Hà Nội</v>
      </c>
      <c r="C836" t="s">
        <v>1534</v>
      </c>
      <c r="D836" t="s">
        <v>2</v>
      </c>
      <c r="E836" t="s">
        <v>4</v>
      </c>
      <c r="F836" t="s">
        <v>2</v>
      </c>
      <c r="G836" t="s">
        <v>2</v>
      </c>
    </row>
    <row r="837" spans="1:7" ht="15.75" x14ac:dyDescent="0.25">
      <c r="A837">
        <v>836</v>
      </c>
      <c r="B837" t="s">
        <v>1535</v>
      </c>
      <c r="C837" t="s">
        <v>1536</v>
      </c>
      <c r="D837" t="s">
        <v>2</v>
      </c>
      <c r="E837" t="s">
        <v>2</v>
      </c>
      <c r="F837" t="s">
        <v>2</v>
      </c>
      <c r="G837" t="s">
        <v>2</v>
      </c>
    </row>
    <row r="838" spans="1:7" ht="15.75" x14ac:dyDescent="0.25">
      <c r="A838">
        <v>837</v>
      </c>
      <c r="B838" t="str">
        <f>HYPERLINK("https://www.facebook.com/p/Tu%E1%BB%95i-tr%E1%BA%BB-C%C3%B4ng-an-Th%C3%A0nh-ph%E1%BB%91-V%C4%A9nh-Y%C3%AAn-100066497717181/", "Công an phường Vĩnh Hưng  thành phố Hà Nội")</f>
        <v>Công an phường Vĩnh Hưng  thành phố Hà Nội</v>
      </c>
      <c r="C838" t="s">
        <v>1537</v>
      </c>
      <c r="D838" t="s">
        <v>2</v>
      </c>
      <c r="E838" t="s">
        <v>693</v>
      </c>
      <c r="F838" t="s">
        <v>2</v>
      </c>
      <c r="G838" t="s">
        <v>694</v>
      </c>
    </row>
    <row r="839" spans="1:7" ht="15.75" x14ac:dyDescent="0.25">
      <c r="A839">
        <v>838</v>
      </c>
      <c r="B839" t="s">
        <v>1538</v>
      </c>
      <c r="C839" t="s">
        <v>1539</v>
      </c>
      <c r="D839" t="s">
        <v>2</v>
      </c>
      <c r="E839" t="s">
        <v>2</v>
      </c>
      <c r="F839" t="s">
        <v>2</v>
      </c>
      <c r="G839" t="s">
        <v>2</v>
      </c>
    </row>
    <row r="840" spans="1:7" ht="15.75" x14ac:dyDescent="0.25">
      <c r="A840">
        <v>839</v>
      </c>
      <c r="B840" t="str">
        <f>HYPERLINK("https://www.facebook.com/doanthanhnien.1956/", "Công an phường Định Công  thành phố Hà Nội")</f>
        <v>Công an phường Định Công  thành phố Hà Nội</v>
      </c>
      <c r="C840" t="s">
        <v>1260</v>
      </c>
      <c r="D840" t="s">
        <v>2</v>
      </c>
      <c r="E840" t="s">
        <v>4</v>
      </c>
      <c r="F840" t="str">
        <f>HYPERLINK("mailto:doanthanhniencatphanoi@gmail.com", "doanthanhniencatphanoi@gmail.com")</f>
        <v>doanthanhniencatphanoi@gmail.com</v>
      </c>
      <c r="G840" t="s">
        <v>1261</v>
      </c>
    </row>
    <row r="841" spans="1:7" ht="15.75" x14ac:dyDescent="0.25">
      <c r="A841">
        <v>840</v>
      </c>
      <c r="B841" t="s">
        <v>1540</v>
      </c>
      <c r="C841" t="s">
        <v>1541</v>
      </c>
      <c r="D841" t="s">
        <v>2</v>
      </c>
      <c r="E841" t="s">
        <v>2</v>
      </c>
      <c r="F841" t="s">
        <v>2</v>
      </c>
      <c r="G841" t="s">
        <v>2</v>
      </c>
    </row>
    <row r="842" spans="1:7" ht="15.75" x14ac:dyDescent="0.25">
      <c r="A842">
        <v>841</v>
      </c>
      <c r="B842" t="str">
        <f>HYPERLINK("https://www.facebook.com/470081403386608", "Công an phường Mai Động  thành phố Hà Nội")</f>
        <v>Công an phường Mai Động  thành phố Hà Nội</v>
      </c>
      <c r="C842" t="s">
        <v>1542</v>
      </c>
      <c r="D842" t="s">
        <v>2</v>
      </c>
      <c r="E842" t="s">
        <v>4</v>
      </c>
      <c r="F842" t="s">
        <v>2</v>
      </c>
      <c r="G842" t="s">
        <v>2</v>
      </c>
    </row>
    <row r="843" spans="1:7" ht="15.75" x14ac:dyDescent="0.25">
      <c r="A843">
        <v>842</v>
      </c>
      <c r="B843" t="s">
        <v>1543</v>
      </c>
      <c r="C843" t="s">
        <v>1544</v>
      </c>
      <c r="D843" t="s">
        <v>2</v>
      </c>
      <c r="E843" t="s">
        <v>2</v>
      </c>
      <c r="F843" t="s">
        <v>2</v>
      </c>
      <c r="G843" t="s">
        <v>2</v>
      </c>
    </row>
    <row r="844" spans="1:7" ht="15.75" x14ac:dyDescent="0.25">
      <c r="A844">
        <v>843</v>
      </c>
      <c r="B844" t="s">
        <v>1545</v>
      </c>
      <c r="C844" t="s">
        <v>2</v>
      </c>
      <c r="D844" t="s">
        <v>2</v>
      </c>
      <c r="E844" t="s">
        <v>4</v>
      </c>
      <c r="F844" t="s">
        <v>2</v>
      </c>
      <c r="G844" t="s">
        <v>2</v>
      </c>
    </row>
    <row r="845" spans="1:7" ht="15.75" x14ac:dyDescent="0.25">
      <c r="A845">
        <v>844</v>
      </c>
      <c r="B845" t="s">
        <v>1546</v>
      </c>
      <c r="C845" t="s">
        <v>1547</v>
      </c>
      <c r="D845" t="s">
        <v>2</v>
      </c>
      <c r="E845" t="s">
        <v>2</v>
      </c>
      <c r="F845" t="s">
        <v>2</v>
      </c>
      <c r="G845" t="s">
        <v>2</v>
      </c>
    </row>
    <row r="846" spans="1:7" ht="15.75" x14ac:dyDescent="0.25">
      <c r="A846">
        <v>845</v>
      </c>
      <c r="B846" t="str">
        <f>HYPERLINK("https://www.facebook.com/groups/toi.yeu.phuong.dai.kim.quan.hoang.mai/", "Công an phường Đại Kim  thành phố Hà Nội")</f>
        <v>Công an phường Đại Kim  thành phố Hà Nội</v>
      </c>
      <c r="C846" t="s">
        <v>1548</v>
      </c>
      <c r="D846" t="s">
        <v>2</v>
      </c>
      <c r="E846" t="s">
        <v>4</v>
      </c>
      <c r="F846" t="s">
        <v>2</v>
      </c>
      <c r="G846" t="s">
        <v>2</v>
      </c>
    </row>
    <row r="847" spans="1:7" ht="15.75" x14ac:dyDescent="0.25">
      <c r="A847">
        <v>846</v>
      </c>
      <c r="B847" t="s">
        <v>1549</v>
      </c>
      <c r="C847" t="s">
        <v>1550</v>
      </c>
      <c r="D847" t="s">
        <v>2</v>
      </c>
      <c r="E847" t="s">
        <v>2</v>
      </c>
      <c r="F847" t="s">
        <v>2</v>
      </c>
      <c r="G847" t="s">
        <v>2</v>
      </c>
    </row>
    <row r="848" spans="1:7" ht="15.75" x14ac:dyDescent="0.25">
      <c r="A848">
        <v>847</v>
      </c>
      <c r="B848" t="str">
        <f>HYPERLINK("https://www.facebook.com/dathucongLG/", "Công an phường Tân Mai  thành phố Hà Nội")</f>
        <v>Công an phường Tân Mai  thành phố Hà Nội</v>
      </c>
      <c r="C848" t="s">
        <v>1551</v>
      </c>
      <c r="D848" t="s">
        <v>1552</v>
      </c>
      <c r="E848" t="s">
        <v>2</v>
      </c>
      <c r="F848" t="str">
        <f>HYPERLINK("mailto:Trungkien25879@gmail.com", "Trungkien25879@gmail.com")</f>
        <v>Trungkien25879@gmail.com</v>
      </c>
      <c r="G848" t="s">
        <v>1553</v>
      </c>
    </row>
    <row r="849" spans="1:7" ht="15.75" x14ac:dyDescent="0.25">
      <c r="A849">
        <v>848</v>
      </c>
      <c r="B849" t="s">
        <v>1554</v>
      </c>
      <c r="C849" t="s">
        <v>1547</v>
      </c>
      <c r="D849" t="s">
        <v>2</v>
      </c>
      <c r="E849" t="s">
        <v>2</v>
      </c>
      <c r="F849" t="s">
        <v>2</v>
      </c>
      <c r="G849" t="s">
        <v>2</v>
      </c>
    </row>
    <row r="850" spans="1:7" ht="15.75" x14ac:dyDescent="0.25">
      <c r="A850">
        <v>849</v>
      </c>
      <c r="B850" t="str">
        <f>HYPERLINK("https://www.facebook.com/p/Tu%E1%BB%95i-Tr%E1%BA%BB-C%C3%B4ng-An-Qu%E1%BA%ADn-T%C3%A2y-H%E1%BB%93-100080140217978/?locale=cx_PH", "Công an phường Hoàng Văn Thụ  thành phố Hà Nội")</f>
        <v>Công an phường Hoàng Văn Thụ  thành phố Hà Nội</v>
      </c>
      <c r="C850" t="s">
        <v>1555</v>
      </c>
      <c r="D850" t="s">
        <v>2</v>
      </c>
      <c r="E850" t="s">
        <v>4</v>
      </c>
      <c r="F850" t="str">
        <f>HYPERLINK("mailto:dtncaqtayho.hn@gmail.com", "dtncaqtayho.hn@gmail.com")</f>
        <v>dtncaqtayho.hn@gmail.com</v>
      </c>
      <c r="G850" t="s">
        <v>8</v>
      </c>
    </row>
    <row r="851" spans="1:7" ht="15.75" x14ac:dyDescent="0.25">
      <c r="A851">
        <v>850</v>
      </c>
      <c r="B851" t="s">
        <v>1556</v>
      </c>
      <c r="C851" t="s">
        <v>1557</v>
      </c>
      <c r="D851" t="s">
        <v>2</v>
      </c>
      <c r="E851" t="s">
        <v>2</v>
      </c>
      <c r="F851" t="s">
        <v>2</v>
      </c>
      <c r="G851" t="s">
        <v>2</v>
      </c>
    </row>
    <row r="852" spans="1:7" ht="15.75" x14ac:dyDescent="0.25">
      <c r="A852">
        <v>851</v>
      </c>
      <c r="B852" t="str">
        <f>HYPERLINK("https://www.facebook.com/groups/833528787590923/", "Công an phường Giáp Bát  thành phố Hà Nội")</f>
        <v>Công an phường Giáp Bát  thành phố Hà Nội</v>
      </c>
      <c r="C852" t="s">
        <v>1558</v>
      </c>
      <c r="D852" t="s">
        <v>2</v>
      </c>
      <c r="E852" t="s">
        <v>4</v>
      </c>
      <c r="F852" t="s">
        <v>2</v>
      </c>
      <c r="G852" t="s">
        <v>2</v>
      </c>
    </row>
    <row r="853" spans="1:7" ht="15.75" x14ac:dyDescent="0.25">
      <c r="A853">
        <v>852</v>
      </c>
      <c r="B853" t="s">
        <v>1559</v>
      </c>
      <c r="C853" t="s">
        <v>1560</v>
      </c>
      <c r="D853" t="s">
        <v>2</v>
      </c>
      <c r="E853" t="s">
        <v>2</v>
      </c>
      <c r="F853" t="s">
        <v>2</v>
      </c>
      <c r="G853" t="s">
        <v>2</v>
      </c>
    </row>
    <row r="854" spans="1:7" ht="15.75" x14ac:dyDescent="0.25">
      <c r="A854">
        <v>853</v>
      </c>
      <c r="B854" t="s">
        <v>1561</v>
      </c>
      <c r="C854" t="s">
        <v>2</v>
      </c>
      <c r="D854" t="s">
        <v>2</v>
      </c>
      <c r="E854" t="s">
        <v>4</v>
      </c>
      <c r="F854" t="s">
        <v>2</v>
      </c>
      <c r="G854" t="s">
        <v>2</v>
      </c>
    </row>
    <row r="855" spans="1:7" ht="15.75" x14ac:dyDescent="0.25">
      <c r="A855">
        <v>854</v>
      </c>
      <c r="B855" t="s">
        <v>1562</v>
      </c>
      <c r="C855" t="s">
        <v>1563</v>
      </c>
      <c r="D855" t="s">
        <v>2</v>
      </c>
      <c r="E855" t="s">
        <v>2</v>
      </c>
      <c r="F855" t="s">
        <v>2</v>
      </c>
      <c r="G855" t="s">
        <v>2</v>
      </c>
    </row>
    <row r="856" spans="1:7" ht="15.75" x14ac:dyDescent="0.25">
      <c r="A856">
        <v>855</v>
      </c>
      <c r="B856" t="s">
        <v>1564</v>
      </c>
      <c r="C856" t="s">
        <v>2</v>
      </c>
      <c r="D856" t="s">
        <v>2</v>
      </c>
      <c r="E856" t="s">
        <v>4</v>
      </c>
      <c r="F856" t="s">
        <v>2</v>
      </c>
      <c r="G856" t="s">
        <v>2</v>
      </c>
    </row>
    <row r="857" spans="1:7" ht="15.75" x14ac:dyDescent="0.25">
      <c r="A857">
        <v>856</v>
      </c>
      <c r="B857" t="s">
        <v>1565</v>
      </c>
      <c r="C857" t="s">
        <v>1566</v>
      </c>
      <c r="D857" t="s">
        <v>2</v>
      </c>
      <c r="E857" t="s">
        <v>2</v>
      </c>
      <c r="F857" t="s">
        <v>2</v>
      </c>
      <c r="G857" t="s">
        <v>2</v>
      </c>
    </row>
    <row r="858" spans="1:7" ht="15.75" x14ac:dyDescent="0.25">
      <c r="A858">
        <v>857</v>
      </c>
      <c r="B858" t="str">
        <f>HYPERLINK("https://www.facebook.com/p/C%C3%B4ng-an-ph%C6%B0%E1%BB%9Dng-Tr%E1%BA%A7n-Ph%C3%BA-Th%C3%A0nh-ph%E1%BB%91-H%C3%A0-T%C4%A9nh-100068323082489/", "Công an phường Trần Phú  thành phố Hà Nội")</f>
        <v>Công an phường Trần Phú  thành phố Hà Nội</v>
      </c>
      <c r="C858" t="s">
        <v>1567</v>
      </c>
      <c r="D858" t="s">
        <v>2</v>
      </c>
      <c r="E858" t="s">
        <v>4</v>
      </c>
      <c r="F858" t="s">
        <v>2</v>
      </c>
      <c r="G858" t="s">
        <v>1568</v>
      </c>
    </row>
    <row r="859" spans="1:7" ht="15.75" x14ac:dyDescent="0.25">
      <c r="A859">
        <v>858</v>
      </c>
      <c r="B859" t="s">
        <v>1569</v>
      </c>
      <c r="C859" t="s">
        <v>1570</v>
      </c>
      <c r="D859" t="s">
        <v>2</v>
      </c>
      <c r="E859" t="s">
        <v>2</v>
      </c>
      <c r="F859" t="s">
        <v>2</v>
      </c>
      <c r="G859" t="s">
        <v>2</v>
      </c>
    </row>
    <row r="860" spans="1:7" ht="15.75" x14ac:dyDescent="0.25">
      <c r="A860">
        <v>859</v>
      </c>
      <c r="B860" t="s">
        <v>1571</v>
      </c>
      <c r="C860" t="s">
        <v>2</v>
      </c>
      <c r="D860" t="s">
        <v>2</v>
      </c>
      <c r="E860" t="s">
        <v>4</v>
      </c>
      <c r="F860" t="s">
        <v>2</v>
      </c>
      <c r="G860" t="s">
        <v>2</v>
      </c>
    </row>
    <row r="861" spans="1:7" ht="15.75" x14ac:dyDescent="0.25">
      <c r="A861">
        <v>860</v>
      </c>
      <c r="B861" t="s">
        <v>1572</v>
      </c>
      <c r="C861" t="s">
        <v>1573</v>
      </c>
      <c r="D861" t="s">
        <v>2</v>
      </c>
      <c r="E861" t="s">
        <v>2</v>
      </c>
      <c r="F861" t="s">
        <v>2</v>
      </c>
      <c r="G861" t="s">
        <v>2</v>
      </c>
    </row>
    <row r="862" spans="1:7" ht="15.75" x14ac:dyDescent="0.25">
      <c r="A862">
        <v>861</v>
      </c>
      <c r="B862" t="s">
        <v>1574</v>
      </c>
      <c r="C862" t="s">
        <v>2</v>
      </c>
      <c r="D862" t="s">
        <v>2</v>
      </c>
      <c r="E862" t="s">
        <v>4</v>
      </c>
      <c r="F862" t="s">
        <v>2</v>
      </c>
      <c r="G862" t="s">
        <v>2</v>
      </c>
    </row>
    <row r="863" spans="1:7" ht="15.75" x14ac:dyDescent="0.25">
      <c r="A863">
        <v>862</v>
      </c>
      <c r="B863" t="s">
        <v>1575</v>
      </c>
      <c r="C863" t="s">
        <v>1576</v>
      </c>
      <c r="D863" t="s">
        <v>2</v>
      </c>
      <c r="E863" t="s">
        <v>2</v>
      </c>
      <c r="F863" t="s">
        <v>2</v>
      </c>
      <c r="G863" t="s">
        <v>2</v>
      </c>
    </row>
    <row r="864" spans="1:7" ht="15.75" x14ac:dyDescent="0.25">
      <c r="A864">
        <v>863</v>
      </c>
      <c r="B864" t="str">
        <f>HYPERLINK("https://www.facebook.com/doanthanhnien.1956/", "Công an phường Nhân Chính  thành phố Hà Nội")</f>
        <v>Công an phường Nhân Chính  thành phố Hà Nội</v>
      </c>
      <c r="C864" t="s">
        <v>1260</v>
      </c>
      <c r="D864" t="s">
        <v>2</v>
      </c>
      <c r="E864" t="s">
        <v>4</v>
      </c>
      <c r="F864" t="str">
        <f>HYPERLINK("mailto:doanthanhniencatphanoi@gmail.com", "doanthanhniencatphanoi@gmail.com")</f>
        <v>doanthanhniencatphanoi@gmail.com</v>
      </c>
      <c r="G864" t="s">
        <v>1261</v>
      </c>
    </row>
    <row r="865" spans="1:7" ht="15.75" x14ac:dyDescent="0.25">
      <c r="A865">
        <v>864</v>
      </c>
      <c r="B865" t="s">
        <v>1577</v>
      </c>
      <c r="C865" t="s">
        <v>1578</v>
      </c>
      <c r="D865" t="s">
        <v>2</v>
      </c>
      <c r="E865" t="s">
        <v>2</v>
      </c>
      <c r="F865" t="s">
        <v>2</v>
      </c>
      <c r="G865" t="s">
        <v>2</v>
      </c>
    </row>
    <row r="866" spans="1:7" ht="15.75" x14ac:dyDescent="0.25">
      <c r="A866">
        <v>865</v>
      </c>
      <c r="B866" t="s">
        <v>1579</v>
      </c>
      <c r="C866" t="s">
        <v>2</v>
      </c>
      <c r="D866" t="s">
        <v>2</v>
      </c>
      <c r="E866" t="s">
        <v>4</v>
      </c>
      <c r="F866" t="s">
        <v>2</v>
      </c>
      <c r="G866" t="s">
        <v>2</v>
      </c>
    </row>
    <row r="867" spans="1:7" ht="15.75" x14ac:dyDescent="0.25">
      <c r="A867">
        <v>866</v>
      </c>
      <c r="B867" t="s">
        <v>1580</v>
      </c>
      <c r="C867" t="s">
        <v>1581</v>
      </c>
      <c r="D867" t="s">
        <v>2</v>
      </c>
      <c r="E867" t="s">
        <v>2</v>
      </c>
      <c r="F867" t="s">
        <v>2</v>
      </c>
      <c r="G867" t="s">
        <v>2</v>
      </c>
    </row>
    <row r="868" spans="1:7" ht="15.75" x14ac:dyDescent="0.25">
      <c r="A868">
        <v>867</v>
      </c>
      <c r="B868" t="str">
        <f>HYPERLINK("https://www.facebook.com/conganphuongkhuongtrung/", "Công an phường Khương Trung  thành phố Hà Nội")</f>
        <v>Công an phường Khương Trung  thành phố Hà Nội</v>
      </c>
      <c r="C868" t="s">
        <v>1582</v>
      </c>
      <c r="D868" t="s">
        <v>2</v>
      </c>
      <c r="E868" t="s">
        <v>1583</v>
      </c>
      <c r="F868" t="s">
        <v>2</v>
      </c>
      <c r="G868" t="s">
        <v>2</v>
      </c>
    </row>
    <row r="869" spans="1:7" ht="15.75" x14ac:dyDescent="0.25">
      <c r="A869">
        <v>868</v>
      </c>
      <c r="B869" t="s">
        <v>1584</v>
      </c>
      <c r="C869" t="s">
        <v>1585</v>
      </c>
      <c r="D869" t="s">
        <v>2</v>
      </c>
      <c r="E869" t="s">
        <v>2</v>
      </c>
      <c r="F869" t="s">
        <v>2</v>
      </c>
      <c r="G869" t="s">
        <v>2</v>
      </c>
    </row>
    <row r="870" spans="1:7" ht="15.75" x14ac:dyDescent="0.25">
      <c r="A870">
        <v>869</v>
      </c>
      <c r="B870" t="str">
        <f>HYPERLINK("https://www.facebook.com/p/C%C3%B4ng-An-ph%C6%B0%E1%BB%9Dng-Kh%C6%B0%C6%A1ng-Mai-100063648333285/", "Công an phường Khương Mai  thành phố Hà Nội")</f>
        <v>Công an phường Khương Mai  thành phố Hà Nội</v>
      </c>
      <c r="C870" t="s">
        <v>1586</v>
      </c>
      <c r="D870" t="s">
        <v>2</v>
      </c>
      <c r="E870" t="s">
        <v>1587</v>
      </c>
      <c r="F870" t="s">
        <v>2</v>
      </c>
      <c r="G870" t="s">
        <v>2</v>
      </c>
    </row>
    <row r="871" spans="1:7" ht="15.75" x14ac:dyDescent="0.25">
      <c r="A871">
        <v>870</v>
      </c>
      <c r="B871" t="s">
        <v>1588</v>
      </c>
      <c r="C871" t="s">
        <v>1589</v>
      </c>
      <c r="D871" t="s">
        <v>2</v>
      </c>
      <c r="E871" t="s">
        <v>2</v>
      </c>
      <c r="F871" t="s">
        <v>2</v>
      </c>
      <c r="G871" t="s">
        <v>2</v>
      </c>
    </row>
    <row r="872" spans="1:7" ht="15.75" x14ac:dyDescent="0.25">
      <c r="A872">
        <v>871</v>
      </c>
      <c r="B872" t="str">
        <f>HYPERLINK("https://www.facebook.com/CAQTX/", "Công an phường Thanh Xuân Trung  thành phố Hà Nội")</f>
        <v>Công an phường Thanh Xuân Trung  thành phố Hà Nội</v>
      </c>
      <c r="C872" t="s">
        <v>29</v>
      </c>
      <c r="D872" t="s">
        <v>2</v>
      </c>
      <c r="E872" t="s">
        <v>4</v>
      </c>
      <c r="F872" t="s">
        <v>2</v>
      </c>
      <c r="G872" t="s">
        <v>2</v>
      </c>
    </row>
    <row r="873" spans="1:7" ht="15.75" x14ac:dyDescent="0.25">
      <c r="A873">
        <v>872</v>
      </c>
      <c r="B873" t="s">
        <v>1590</v>
      </c>
      <c r="C873" t="s">
        <v>1591</v>
      </c>
      <c r="D873" t="s">
        <v>2</v>
      </c>
      <c r="E873" t="s">
        <v>2</v>
      </c>
      <c r="F873" t="s">
        <v>2</v>
      </c>
      <c r="G873" t="s">
        <v>2</v>
      </c>
    </row>
    <row r="874" spans="1:7" ht="15.75" x14ac:dyDescent="0.25">
      <c r="A874">
        <v>873</v>
      </c>
      <c r="B874" t="s">
        <v>1592</v>
      </c>
      <c r="C874" t="s">
        <v>2</v>
      </c>
      <c r="D874" t="s">
        <v>2</v>
      </c>
      <c r="E874" t="s">
        <v>4</v>
      </c>
      <c r="F874" t="s">
        <v>2</v>
      </c>
      <c r="G874" t="s">
        <v>2</v>
      </c>
    </row>
    <row r="875" spans="1:7" ht="15.75" x14ac:dyDescent="0.25">
      <c r="A875">
        <v>874</v>
      </c>
      <c r="B875" t="s">
        <v>1593</v>
      </c>
      <c r="C875" t="s">
        <v>1594</v>
      </c>
      <c r="D875" t="s">
        <v>2</v>
      </c>
      <c r="E875" t="s">
        <v>2</v>
      </c>
      <c r="F875" t="s">
        <v>2</v>
      </c>
      <c r="G875" t="s">
        <v>2</v>
      </c>
    </row>
    <row r="876" spans="1:7" ht="15.75" x14ac:dyDescent="0.25">
      <c r="A876">
        <v>875</v>
      </c>
      <c r="B876" t="str">
        <f>HYPERLINK("https://www.facebook.com/groups/134863088729657/", "Công an phường Hạ Đình  thành phố Hà Nội")</f>
        <v>Công an phường Hạ Đình  thành phố Hà Nội</v>
      </c>
      <c r="C876" t="s">
        <v>1595</v>
      </c>
      <c r="D876" t="s">
        <v>2</v>
      </c>
      <c r="E876" t="s">
        <v>4</v>
      </c>
      <c r="F876" t="s">
        <v>2</v>
      </c>
      <c r="G876" t="s">
        <v>2</v>
      </c>
    </row>
    <row r="877" spans="1:7" ht="15.75" x14ac:dyDescent="0.25">
      <c r="A877">
        <v>876</v>
      </c>
      <c r="B877" t="s">
        <v>1596</v>
      </c>
      <c r="C877" t="s">
        <v>1597</v>
      </c>
      <c r="D877" t="s">
        <v>2</v>
      </c>
      <c r="E877" t="s">
        <v>2</v>
      </c>
      <c r="F877" t="s">
        <v>2</v>
      </c>
      <c r="G877" t="s">
        <v>2</v>
      </c>
    </row>
    <row r="878" spans="1:7" ht="15.75" x14ac:dyDescent="0.25">
      <c r="A878">
        <v>877</v>
      </c>
      <c r="B878" t="str">
        <f>HYPERLINK("https://www.facebook.com/1216604591883112", "Công an phường Khương Đình  thành phố Hà Nội")</f>
        <v>Công an phường Khương Đình  thành phố Hà Nội</v>
      </c>
      <c r="C878" t="s">
        <v>1598</v>
      </c>
      <c r="D878" t="s">
        <v>2</v>
      </c>
      <c r="E878" t="s">
        <v>4</v>
      </c>
      <c r="F878" t="s">
        <v>2</v>
      </c>
      <c r="G878" t="s">
        <v>2</v>
      </c>
    </row>
    <row r="879" spans="1:7" ht="15.75" x14ac:dyDescent="0.25">
      <c r="A879">
        <v>878</v>
      </c>
      <c r="B879" t="s">
        <v>1599</v>
      </c>
      <c r="C879" t="s">
        <v>1600</v>
      </c>
      <c r="D879" t="s">
        <v>2</v>
      </c>
      <c r="E879" t="s">
        <v>2</v>
      </c>
      <c r="F879" t="s">
        <v>2</v>
      </c>
      <c r="G879" t="s">
        <v>2</v>
      </c>
    </row>
    <row r="880" spans="1:7" ht="15.75" x14ac:dyDescent="0.25">
      <c r="A880">
        <v>879</v>
      </c>
      <c r="B880" t="str">
        <f>HYPERLINK("https://www.facebook.com/CAQTX/", "Công an phường Thanh Xuân Bắc  thành phố Hà Nội")</f>
        <v>Công an phường Thanh Xuân Bắc  thành phố Hà Nội</v>
      </c>
      <c r="C880" t="s">
        <v>29</v>
      </c>
      <c r="D880" t="s">
        <v>2</v>
      </c>
      <c r="E880" t="s">
        <v>4</v>
      </c>
      <c r="F880" t="s">
        <v>2</v>
      </c>
      <c r="G880" t="s">
        <v>2</v>
      </c>
    </row>
    <row r="881" spans="1:7" ht="15.75" x14ac:dyDescent="0.25">
      <c r="A881">
        <v>880</v>
      </c>
      <c r="B881" t="s">
        <v>1601</v>
      </c>
      <c r="C881" t="s">
        <v>1602</v>
      </c>
      <c r="D881" t="s">
        <v>2</v>
      </c>
      <c r="E881" t="s">
        <v>2</v>
      </c>
      <c r="F881" t="s">
        <v>2</v>
      </c>
      <c r="G881" t="s">
        <v>2</v>
      </c>
    </row>
    <row r="882" spans="1:7" ht="15.75" x14ac:dyDescent="0.25">
      <c r="A882">
        <v>881</v>
      </c>
      <c r="B882" t="str">
        <f>HYPERLINK("https://www.facebook.com/CAQTX/", "Công an phường Thanh Xuân Nam  thành phố Hà Nội")</f>
        <v>Công an phường Thanh Xuân Nam  thành phố Hà Nội</v>
      </c>
      <c r="C882" t="s">
        <v>29</v>
      </c>
      <c r="D882" t="s">
        <v>2</v>
      </c>
      <c r="E882" t="s">
        <v>4</v>
      </c>
      <c r="F882" t="s">
        <v>2</v>
      </c>
      <c r="G882" t="s">
        <v>2</v>
      </c>
    </row>
    <row r="883" spans="1:7" ht="15.75" x14ac:dyDescent="0.25">
      <c r="A883">
        <v>882</v>
      </c>
      <c r="B883" t="s">
        <v>1603</v>
      </c>
      <c r="C883" t="s">
        <v>1604</v>
      </c>
      <c r="D883" t="s">
        <v>2</v>
      </c>
      <c r="E883" t="s">
        <v>2</v>
      </c>
      <c r="F883" t="s">
        <v>2</v>
      </c>
      <c r="G883" t="s">
        <v>2</v>
      </c>
    </row>
    <row r="884" spans="1:7" ht="15.75" x14ac:dyDescent="0.25">
      <c r="A884">
        <v>883</v>
      </c>
      <c r="B884" t="s">
        <v>1605</v>
      </c>
      <c r="C884" t="s">
        <v>2</v>
      </c>
      <c r="D884" t="s">
        <v>2</v>
      </c>
      <c r="E884" t="s">
        <v>4</v>
      </c>
      <c r="F884" t="s">
        <v>2</v>
      </c>
      <c r="G884" t="s">
        <v>2</v>
      </c>
    </row>
    <row r="885" spans="1:7" ht="15.75" x14ac:dyDescent="0.25">
      <c r="A885">
        <v>884</v>
      </c>
      <c r="B885" t="s">
        <v>1606</v>
      </c>
      <c r="C885" t="s">
        <v>1607</v>
      </c>
      <c r="D885" t="s">
        <v>2</v>
      </c>
      <c r="E885" t="s">
        <v>2</v>
      </c>
      <c r="F885" t="s">
        <v>2</v>
      </c>
      <c r="G885" t="s">
        <v>2</v>
      </c>
    </row>
    <row r="886" spans="1:7" ht="15.75" x14ac:dyDescent="0.25">
      <c r="A886">
        <v>885</v>
      </c>
      <c r="B886" t="s">
        <v>1608</v>
      </c>
      <c r="C886" t="s">
        <v>2</v>
      </c>
      <c r="D886" t="s">
        <v>2</v>
      </c>
      <c r="E886" t="s">
        <v>4</v>
      </c>
      <c r="F886" t="s">
        <v>2</v>
      </c>
      <c r="G886" t="s">
        <v>2</v>
      </c>
    </row>
    <row r="887" spans="1:7" ht="15.75" x14ac:dyDescent="0.25">
      <c r="A887">
        <v>886</v>
      </c>
      <c r="B887" t="s">
        <v>1609</v>
      </c>
      <c r="C887" t="s">
        <v>34</v>
      </c>
      <c r="D887" t="s">
        <v>2</v>
      </c>
      <c r="E887" t="s">
        <v>2</v>
      </c>
      <c r="F887" t="s">
        <v>2</v>
      </c>
      <c r="G887" t="s">
        <v>2</v>
      </c>
    </row>
    <row r="888" spans="1:7" ht="15.75" x14ac:dyDescent="0.25">
      <c r="A888">
        <v>887</v>
      </c>
      <c r="B888" t="str">
        <f>HYPERLINK("https://www.facebook.com/chidoan.congan/?locale=vi_VN", "Công an xã Bắc Sơn  thành phố Hà Nội")</f>
        <v>Công an xã Bắc Sơn  thành phố Hà Nội</v>
      </c>
      <c r="C888" t="s">
        <v>542</v>
      </c>
      <c r="D888" t="s">
        <v>2</v>
      </c>
      <c r="E888" t="s">
        <v>543</v>
      </c>
      <c r="F888" t="s">
        <v>2</v>
      </c>
      <c r="G888" t="s">
        <v>544</v>
      </c>
    </row>
    <row r="889" spans="1:7" ht="15.75" x14ac:dyDescent="0.25">
      <c r="A889">
        <v>888</v>
      </c>
      <c r="B889" t="s">
        <v>1610</v>
      </c>
      <c r="C889" t="s">
        <v>1611</v>
      </c>
      <c r="D889" t="s">
        <v>2</v>
      </c>
      <c r="E889" t="s">
        <v>2</v>
      </c>
      <c r="F889" t="s">
        <v>2</v>
      </c>
      <c r="G889" t="s">
        <v>2</v>
      </c>
    </row>
    <row r="890" spans="1:7" ht="15.75" x14ac:dyDescent="0.25">
      <c r="A890">
        <v>889</v>
      </c>
      <c r="B890" t="s">
        <v>1612</v>
      </c>
      <c r="C890" t="s">
        <v>2</v>
      </c>
      <c r="D890" t="s">
        <v>2</v>
      </c>
      <c r="E890" t="s">
        <v>4</v>
      </c>
      <c r="F890" t="s">
        <v>2</v>
      </c>
      <c r="G890" t="s">
        <v>2</v>
      </c>
    </row>
    <row r="891" spans="1:7" ht="15.75" x14ac:dyDescent="0.25">
      <c r="A891">
        <v>890</v>
      </c>
      <c r="B891" t="s">
        <v>1613</v>
      </c>
      <c r="C891" t="s">
        <v>1614</v>
      </c>
      <c r="D891" t="s">
        <v>2</v>
      </c>
      <c r="E891" t="s">
        <v>2</v>
      </c>
      <c r="F891" t="s">
        <v>2</v>
      </c>
      <c r="G891" t="s">
        <v>2</v>
      </c>
    </row>
    <row r="892" spans="1:7" ht="15.75" x14ac:dyDescent="0.25">
      <c r="A892">
        <v>891</v>
      </c>
      <c r="B892" t="s">
        <v>1615</v>
      </c>
      <c r="C892" t="s">
        <v>2</v>
      </c>
      <c r="D892" t="s">
        <v>2</v>
      </c>
      <c r="E892" t="s">
        <v>4</v>
      </c>
      <c r="F892" t="s">
        <v>2</v>
      </c>
      <c r="G892" t="s">
        <v>2</v>
      </c>
    </row>
    <row r="893" spans="1:7" ht="15.75" x14ac:dyDescent="0.25">
      <c r="A893">
        <v>892</v>
      </c>
      <c r="B893" t="s">
        <v>1616</v>
      </c>
      <c r="C893" t="s">
        <v>1617</v>
      </c>
      <c r="D893" t="s">
        <v>2</v>
      </c>
      <c r="E893" t="s">
        <v>2</v>
      </c>
      <c r="F893" t="s">
        <v>2</v>
      </c>
      <c r="G893" t="s">
        <v>2</v>
      </c>
    </row>
    <row r="894" spans="1:7" ht="15.75" x14ac:dyDescent="0.25">
      <c r="A894">
        <v>893</v>
      </c>
      <c r="B894" t="s">
        <v>1618</v>
      </c>
      <c r="C894" t="s">
        <v>2</v>
      </c>
      <c r="D894" t="s">
        <v>2</v>
      </c>
      <c r="E894" t="s">
        <v>4</v>
      </c>
      <c r="F894" t="s">
        <v>2</v>
      </c>
      <c r="G894" t="s">
        <v>2</v>
      </c>
    </row>
    <row r="895" spans="1:7" ht="15.75" x14ac:dyDescent="0.25">
      <c r="A895">
        <v>894</v>
      </c>
      <c r="B895" t="s">
        <v>1619</v>
      </c>
      <c r="C895" t="s">
        <v>1620</v>
      </c>
      <c r="D895" t="s">
        <v>2</v>
      </c>
      <c r="E895" t="s">
        <v>2</v>
      </c>
      <c r="F895" t="s">
        <v>2</v>
      </c>
      <c r="G895" t="s">
        <v>2</v>
      </c>
    </row>
    <row r="896" spans="1:7" ht="15.75" x14ac:dyDescent="0.25">
      <c r="A896">
        <v>895</v>
      </c>
      <c r="B896" t="s">
        <v>1621</v>
      </c>
      <c r="C896" t="s">
        <v>2</v>
      </c>
      <c r="D896" t="s">
        <v>2</v>
      </c>
      <c r="E896" t="s">
        <v>4</v>
      </c>
      <c r="F896" t="s">
        <v>2</v>
      </c>
      <c r="G896" t="s">
        <v>2</v>
      </c>
    </row>
    <row r="897" spans="1:7" ht="15.75" x14ac:dyDescent="0.25">
      <c r="A897">
        <v>896</v>
      </c>
      <c r="B897" t="s">
        <v>1622</v>
      </c>
      <c r="C897" t="s">
        <v>1623</v>
      </c>
      <c r="D897" t="s">
        <v>2</v>
      </c>
      <c r="E897" t="s">
        <v>2</v>
      </c>
      <c r="F897" t="s">
        <v>2</v>
      </c>
      <c r="G897" t="s">
        <v>2</v>
      </c>
    </row>
    <row r="898" spans="1:7" ht="15.75" x14ac:dyDescent="0.25">
      <c r="A898">
        <v>897</v>
      </c>
      <c r="B898" t="str">
        <f>HYPERLINK("https://www.facebook.com/TanHungpolice/", "Công an xã Tân Hưng  thành phố Hà Nội")</f>
        <v>Công an xã Tân Hưng  thành phố Hà Nội</v>
      </c>
      <c r="C898" t="s">
        <v>1624</v>
      </c>
      <c r="D898" t="s">
        <v>2</v>
      </c>
      <c r="E898" t="s">
        <v>4</v>
      </c>
      <c r="F898" t="s">
        <v>2</v>
      </c>
      <c r="G898" t="s">
        <v>1625</v>
      </c>
    </row>
    <row r="899" spans="1:7" ht="15.75" x14ac:dyDescent="0.25">
      <c r="A899">
        <v>898</v>
      </c>
      <c r="B899" t="s">
        <v>1626</v>
      </c>
      <c r="C899" t="s">
        <v>1627</v>
      </c>
      <c r="D899" t="s">
        <v>2</v>
      </c>
      <c r="E899" t="s">
        <v>2</v>
      </c>
      <c r="F899" t="s">
        <v>2</v>
      </c>
      <c r="G899" t="s">
        <v>2</v>
      </c>
    </row>
    <row r="900" spans="1:7" ht="15.75" x14ac:dyDescent="0.25">
      <c r="A900">
        <v>899</v>
      </c>
      <c r="B900" t="str">
        <f>HYPERLINK("https://www.facebook.com/tuoitreconganquanhadong/", "Công an xã Minh Phú  thành phố Hà Nội")</f>
        <v>Công an xã Minh Phú  thành phố Hà Nội</v>
      </c>
      <c r="C900" t="s">
        <v>1628</v>
      </c>
      <c r="D900" t="s">
        <v>2</v>
      </c>
      <c r="E900" t="s">
        <v>4</v>
      </c>
      <c r="F900" t="s">
        <v>2</v>
      </c>
      <c r="G900" t="s">
        <v>2</v>
      </c>
    </row>
    <row r="901" spans="1:7" ht="15.75" x14ac:dyDescent="0.25">
      <c r="A901">
        <v>900</v>
      </c>
      <c r="B901" t="s">
        <v>1629</v>
      </c>
      <c r="C901" t="s">
        <v>1630</v>
      </c>
      <c r="D901" t="s">
        <v>2</v>
      </c>
      <c r="E901" t="s">
        <v>2</v>
      </c>
      <c r="F901" t="s">
        <v>2</v>
      </c>
      <c r="G901" t="s">
        <v>2</v>
      </c>
    </row>
    <row r="902" spans="1:7" ht="15.75" x14ac:dyDescent="0.25">
      <c r="A902">
        <v>901</v>
      </c>
      <c r="B902" t="str">
        <f>HYPERLINK("https://www.facebook.com/p/UBND-X%C3%83-PH%C3%99-LINH-100079472415525/", "Công an xã Phù Linh  thành phố Hà Nội")</f>
        <v>Công an xã Phù Linh  thành phố Hà Nội</v>
      </c>
      <c r="C902" t="s">
        <v>1631</v>
      </c>
      <c r="D902" t="s">
        <v>2</v>
      </c>
      <c r="E902" t="s">
        <v>4</v>
      </c>
      <c r="F902" t="s">
        <v>2</v>
      </c>
      <c r="G902" t="s">
        <v>2</v>
      </c>
    </row>
    <row r="903" spans="1:7" ht="15.75" x14ac:dyDescent="0.25">
      <c r="A903">
        <v>902</v>
      </c>
      <c r="B903" t="s">
        <v>1632</v>
      </c>
      <c r="C903" t="s">
        <v>1633</v>
      </c>
      <c r="D903" t="s">
        <v>2</v>
      </c>
      <c r="E903" t="s">
        <v>2</v>
      </c>
      <c r="F903" t="s">
        <v>2</v>
      </c>
      <c r="G903" t="s">
        <v>2</v>
      </c>
    </row>
    <row r="904" spans="1:7" ht="15.75" x14ac:dyDescent="0.25">
      <c r="A904">
        <v>903</v>
      </c>
      <c r="B904" t="s">
        <v>1634</v>
      </c>
      <c r="C904" t="s">
        <v>2</v>
      </c>
      <c r="D904" t="s">
        <v>2</v>
      </c>
      <c r="E904" t="s">
        <v>4</v>
      </c>
      <c r="F904" t="s">
        <v>2</v>
      </c>
      <c r="G904" t="s">
        <v>2</v>
      </c>
    </row>
    <row r="905" spans="1:7" ht="15.75" x14ac:dyDescent="0.25">
      <c r="A905">
        <v>904</v>
      </c>
      <c r="B905" t="s">
        <v>1635</v>
      </c>
      <c r="C905" t="s">
        <v>1636</v>
      </c>
      <c r="D905" t="s">
        <v>2</v>
      </c>
      <c r="E905" t="s">
        <v>2</v>
      </c>
      <c r="F905" t="s">
        <v>2</v>
      </c>
      <c r="G905" t="s">
        <v>2</v>
      </c>
    </row>
    <row r="906" spans="1:7" ht="15.75" x14ac:dyDescent="0.25">
      <c r="A906">
        <v>905</v>
      </c>
      <c r="B906" t="s">
        <v>1637</v>
      </c>
      <c r="C906" t="s">
        <v>2</v>
      </c>
      <c r="D906" t="s">
        <v>2</v>
      </c>
      <c r="E906" t="s">
        <v>4</v>
      </c>
      <c r="F906" t="s">
        <v>2</v>
      </c>
      <c r="G906" t="s">
        <v>2</v>
      </c>
    </row>
    <row r="907" spans="1:7" ht="15.75" x14ac:dyDescent="0.25">
      <c r="A907">
        <v>906</v>
      </c>
      <c r="B907" t="s">
        <v>1638</v>
      </c>
      <c r="C907" t="s">
        <v>1639</v>
      </c>
      <c r="D907" t="s">
        <v>2</v>
      </c>
      <c r="E907" t="s">
        <v>2</v>
      </c>
      <c r="F907" t="s">
        <v>2</v>
      </c>
      <c r="G907" t="s">
        <v>2</v>
      </c>
    </row>
    <row r="908" spans="1:7" ht="15.75" x14ac:dyDescent="0.25">
      <c r="A908">
        <v>907</v>
      </c>
      <c r="B908" t="str">
        <f>HYPERLINK("https://www.facebook.com/doanthanhnien.1956/", "Công an xã Quang Tiến  thành phố Hà Nội")</f>
        <v>Công an xã Quang Tiến  thành phố Hà Nội</v>
      </c>
      <c r="C908" t="s">
        <v>1260</v>
      </c>
      <c r="D908" t="s">
        <v>2</v>
      </c>
      <c r="E908" t="s">
        <v>4</v>
      </c>
      <c r="F908" t="str">
        <f>HYPERLINK("mailto:doanthanhniencatphanoi@gmail.com", "doanthanhniencatphanoi@gmail.com")</f>
        <v>doanthanhniencatphanoi@gmail.com</v>
      </c>
      <c r="G908" t="s">
        <v>1261</v>
      </c>
    </row>
    <row r="909" spans="1:7" ht="15.75" x14ac:dyDescent="0.25">
      <c r="A909">
        <v>908</v>
      </c>
      <c r="B909" t="s">
        <v>1640</v>
      </c>
      <c r="C909" t="s">
        <v>1641</v>
      </c>
      <c r="D909" t="s">
        <v>2</v>
      </c>
      <c r="E909" t="s">
        <v>2</v>
      </c>
      <c r="F909" t="s">
        <v>2</v>
      </c>
      <c r="G909" t="s">
        <v>2</v>
      </c>
    </row>
    <row r="910" spans="1:7" ht="15.75" x14ac:dyDescent="0.25">
      <c r="A910">
        <v>909</v>
      </c>
      <c r="B910" t="str">
        <f>HYPERLINK("https://www.facebook.com/p/UBND-x%C3%A3-Hi%E1%BB%81n-Ninh-100067381736905/", "Công an xã Hiền Ninh  thành phố Hà Nội")</f>
        <v>Công an xã Hiền Ninh  thành phố Hà Nội</v>
      </c>
      <c r="C910" t="s">
        <v>1642</v>
      </c>
      <c r="D910" t="s">
        <v>2</v>
      </c>
      <c r="E910" t="s">
        <v>4</v>
      </c>
      <c r="F910" t="s">
        <v>2</v>
      </c>
      <c r="G910" t="s">
        <v>1643</v>
      </c>
    </row>
    <row r="911" spans="1:7" ht="15.75" x14ac:dyDescent="0.25">
      <c r="A911">
        <v>910</v>
      </c>
      <c r="B911" t="s">
        <v>1644</v>
      </c>
      <c r="C911" t="s">
        <v>1645</v>
      </c>
      <c r="D911" t="s">
        <v>2</v>
      </c>
      <c r="E911" t="s">
        <v>2</v>
      </c>
      <c r="F911" t="s">
        <v>2</v>
      </c>
      <c r="G911" t="s">
        <v>2</v>
      </c>
    </row>
    <row r="912" spans="1:7" ht="15.75" x14ac:dyDescent="0.25">
      <c r="A912">
        <v>911</v>
      </c>
      <c r="B912" t="s">
        <v>1646</v>
      </c>
      <c r="C912" t="s">
        <v>2</v>
      </c>
      <c r="D912" t="s">
        <v>2</v>
      </c>
      <c r="E912" t="s">
        <v>4</v>
      </c>
      <c r="F912" t="s">
        <v>2</v>
      </c>
      <c r="G912" t="s">
        <v>2</v>
      </c>
    </row>
    <row r="913" spans="1:7" ht="15.75" x14ac:dyDescent="0.25">
      <c r="A913">
        <v>912</v>
      </c>
      <c r="B913" t="s">
        <v>1647</v>
      </c>
      <c r="C913" t="s">
        <v>1648</v>
      </c>
      <c r="D913" t="s">
        <v>2</v>
      </c>
      <c r="E913" t="s">
        <v>2</v>
      </c>
      <c r="F913" t="s">
        <v>2</v>
      </c>
      <c r="G913" t="s">
        <v>2</v>
      </c>
    </row>
    <row r="914" spans="1:7" ht="15.75" x14ac:dyDescent="0.25">
      <c r="A914">
        <v>913</v>
      </c>
      <c r="B914" t="s">
        <v>1649</v>
      </c>
      <c r="C914" t="s">
        <v>2</v>
      </c>
      <c r="D914" t="s">
        <v>2</v>
      </c>
      <c r="E914" t="s">
        <v>4</v>
      </c>
      <c r="F914" t="s">
        <v>2</v>
      </c>
      <c r="G914" t="s">
        <v>2</v>
      </c>
    </row>
    <row r="915" spans="1:7" ht="15.75" x14ac:dyDescent="0.25">
      <c r="A915">
        <v>914</v>
      </c>
      <c r="B915" t="s">
        <v>1650</v>
      </c>
      <c r="C915" t="s">
        <v>1651</v>
      </c>
      <c r="D915" t="s">
        <v>2</v>
      </c>
      <c r="E915" t="s">
        <v>2</v>
      </c>
      <c r="F915" t="s">
        <v>2</v>
      </c>
      <c r="G915" t="s">
        <v>2</v>
      </c>
    </row>
    <row r="916" spans="1:7" ht="15.75" x14ac:dyDescent="0.25">
      <c r="A916">
        <v>915</v>
      </c>
      <c r="B916" t="s">
        <v>1652</v>
      </c>
      <c r="C916" t="s">
        <v>2</v>
      </c>
      <c r="D916" t="s">
        <v>2</v>
      </c>
      <c r="E916" t="s">
        <v>4</v>
      </c>
      <c r="F916" t="s">
        <v>2</v>
      </c>
      <c r="G916" t="s">
        <v>2</v>
      </c>
    </row>
    <row r="917" spans="1:7" ht="15.75" x14ac:dyDescent="0.25">
      <c r="A917">
        <v>916</v>
      </c>
      <c r="B917" t="s">
        <v>1653</v>
      </c>
      <c r="C917" t="s">
        <v>1654</v>
      </c>
      <c r="D917" t="s">
        <v>2</v>
      </c>
      <c r="E917" t="s">
        <v>2</v>
      </c>
      <c r="F917" t="s">
        <v>2</v>
      </c>
      <c r="G917" t="s">
        <v>2</v>
      </c>
    </row>
    <row r="918" spans="1:7" ht="15.75" x14ac:dyDescent="0.25">
      <c r="A918">
        <v>917</v>
      </c>
      <c r="B918" t="str">
        <f>HYPERLINK("https://www.facebook.com/CAQTX/", "Công an xã Xuân Giang  thành phố Hà Nội")</f>
        <v>Công an xã Xuân Giang  thành phố Hà Nội</v>
      </c>
      <c r="C918" t="s">
        <v>29</v>
      </c>
      <c r="D918" t="s">
        <v>2</v>
      </c>
      <c r="E918" t="s">
        <v>4</v>
      </c>
      <c r="F918" t="s">
        <v>2</v>
      </c>
      <c r="G918" t="s">
        <v>2</v>
      </c>
    </row>
    <row r="919" spans="1:7" ht="15.75" x14ac:dyDescent="0.25">
      <c r="A919">
        <v>918</v>
      </c>
      <c r="B919" t="s">
        <v>1655</v>
      </c>
      <c r="C919" t="s">
        <v>1656</v>
      </c>
      <c r="D919" t="s">
        <v>2</v>
      </c>
      <c r="E919" t="s">
        <v>2</v>
      </c>
      <c r="F919" t="s">
        <v>2</v>
      </c>
      <c r="G919" t="s">
        <v>2</v>
      </c>
    </row>
    <row r="920" spans="1:7" ht="15.75" x14ac:dyDescent="0.25">
      <c r="A920">
        <v>919</v>
      </c>
      <c r="B920" t="str">
        <f>HYPERLINK("https://www.facebook.com/p/Tu%E1%BB%95i-Tr%E1%BA%BB-C%C3%B4ng-An-Qu%E1%BA%ADn-T%C3%A2y-H%E1%BB%93-100080140217978/?locale=sw_KE", "Công an xã Mai Đình  thành phố Hà Nội")</f>
        <v>Công an xã Mai Đình  thành phố Hà Nội</v>
      </c>
      <c r="C920" t="s">
        <v>1341</v>
      </c>
      <c r="D920" t="s">
        <v>2</v>
      </c>
      <c r="E920" t="s">
        <v>4</v>
      </c>
      <c r="F920" t="s">
        <v>2</v>
      </c>
      <c r="G920" t="s">
        <v>2</v>
      </c>
    </row>
    <row r="921" spans="1:7" ht="15.75" x14ac:dyDescent="0.25">
      <c r="A921">
        <v>920</v>
      </c>
      <c r="B921" t="s">
        <v>1657</v>
      </c>
      <c r="C921" t="s">
        <v>1658</v>
      </c>
      <c r="D921" t="s">
        <v>2</v>
      </c>
      <c r="E921" t="s">
        <v>2</v>
      </c>
      <c r="F921" t="s">
        <v>2</v>
      </c>
      <c r="G921" t="s">
        <v>2</v>
      </c>
    </row>
    <row r="922" spans="1:7" ht="15.75" x14ac:dyDescent="0.25">
      <c r="A922">
        <v>921</v>
      </c>
      <c r="B922" t="str">
        <f>HYPERLINK("https://www.facebook.com/DoancosoConganhuyenDucHoa/", "Công an xã Đức Hoà  thành phố Hà Nội")</f>
        <v>Công an xã Đức Hoà  thành phố Hà Nội</v>
      </c>
      <c r="C922" t="s">
        <v>1659</v>
      </c>
      <c r="D922" t="s">
        <v>2</v>
      </c>
      <c r="E922" t="s">
        <v>1660</v>
      </c>
      <c r="F922" t="s">
        <v>2</v>
      </c>
      <c r="G922" t="s">
        <v>2</v>
      </c>
    </row>
    <row r="923" spans="1:7" ht="15.75" x14ac:dyDescent="0.25">
      <c r="A923">
        <v>922</v>
      </c>
      <c r="B923" t="s">
        <v>1661</v>
      </c>
      <c r="C923" t="s">
        <v>1662</v>
      </c>
      <c r="D923" t="s">
        <v>2</v>
      </c>
      <c r="E923" t="s">
        <v>2</v>
      </c>
      <c r="F923" t="s">
        <v>2</v>
      </c>
      <c r="G923" t="s">
        <v>2</v>
      </c>
    </row>
    <row r="924" spans="1:7" ht="15.75" x14ac:dyDescent="0.25">
      <c r="A924">
        <v>923</v>
      </c>
      <c r="B924" t="str">
        <f>HYPERLINK("https://www.facebook.com/CAQTX/", "Công an xã Thanh Xuân  thành phố Hà Nội")</f>
        <v>Công an xã Thanh Xuân  thành phố Hà Nội</v>
      </c>
      <c r="C924" t="s">
        <v>29</v>
      </c>
      <c r="D924" t="s">
        <v>2</v>
      </c>
      <c r="E924" t="s">
        <v>4</v>
      </c>
      <c r="F924" t="s">
        <v>2</v>
      </c>
      <c r="G924" t="s">
        <v>2</v>
      </c>
    </row>
    <row r="925" spans="1:7" ht="15.75" x14ac:dyDescent="0.25">
      <c r="A925">
        <v>924</v>
      </c>
      <c r="B925" t="s">
        <v>1663</v>
      </c>
      <c r="C925" t="s">
        <v>1664</v>
      </c>
      <c r="D925" t="s">
        <v>2</v>
      </c>
      <c r="E925" t="s">
        <v>2</v>
      </c>
      <c r="F925" t="s">
        <v>2</v>
      </c>
      <c r="G925" t="s">
        <v>2</v>
      </c>
    </row>
    <row r="926" spans="1:7" ht="15.75" x14ac:dyDescent="0.25">
      <c r="A926">
        <v>925</v>
      </c>
      <c r="B926" t="str">
        <f>HYPERLINK("https://www.facebook.com/CAQTX/", "Công an xã Đông Xuân  thành phố Hà Nội")</f>
        <v>Công an xã Đông Xuân  thành phố Hà Nội</v>
      </c>
      <c r="C926" t="s">
        <v>29</v>
      </c>
      <c r="D926" t="s">
        <v>2</v>
      </c>
      <c r="E926" t="s">
        <v>4</v>
      </c>
      <c r="F926" t="s">
        <v>2</v>
      </c>
      <c r="G926" t="s">
        <v>2</v>
      </c>
    </row>
    <row r="927" spans="1:7" ht="15.75" x14ac:dyDescent="0.25">
      <c r="A927">
        <v>926</v>
      </c>
      <c r="B927" t="s">
        <v>1665</v>
      </c>
      <c r="C927" t="s">
        <v>86</v>
      </c>
      <c r="D927" t="s">
        <v>2</v>
      </c>
      <c r="E927" t="s">
        <v>2</v>
      </c>
      <c r="F927" t="s">
        <v>2</v>
      </c>
      <c r="G927" t="s">
        <v>2</v>
      </c>
    </row>
    <row r="928" spans="1:7" ht="15.75" x14ac:dyDescent="0.25">
      <c r="A928">
        <v>927</v>
      </c>
      <c r="B928" t="str">
        <f>HYPERLINK("https://www.facebook.com/265963428377240", "Công an xã Kim Lũ  thành phố Hà Nội")</f>
        <v>Công an xã Kim Lũ  thành phố Hà Nội</v>
      </c>
      <c r="C928" t="s">
        <v>1666</v>
      </c>
      <c r="D928" t="s">
        <v>2</v>
      </c>
      <c r="E928" t="s">
        <v>4</v>
      </c>
      <c r="F928" t="s">
        <v>2</v>
      </c>
      <c r="G928" t="s">
        <v>2</v>
      </c>
    </row>
    <row r="929" spans="1:7" ht="15.75" x14ac:dyDescent="0.25">
      <c r="A929">
        <v>928</v>
      </c>
      <c r="B929" t="s">
        <v>1667</v>
      </c>
      <c r="C929" t="s">
        <v>1668</v>
      </c>
      <c r="D929" t="s">
        <v>2</v>
      </c>
      <c r="E929" t="s">
        <v>2</v>
      </c>
      <c r="F929" t="s">
        <v>2</v>
      </c>
      <c r="G929" t="s">
        <v>2</v>
      </c>
    </row>
    <row r="930" spans="1:7" ht="15.75" x14ac:dyDescent="0.25">
      <c r="A930">
        <v>929</v>
      </c>
      <c r="B930" t="s">
        <v>1669</v>
      </c>
      <c r="C930" t="s">
        <v>2</v>
      </c>
      <c r="D930" t="s">
        <v>2</v>
      </c>
      <c r="E930" t="s">
        <v>4</v>
      </c>
      <c r="F930" t="s">
        <v>2</v>
      </c>
      <c r="G930" t="s">
        <v>2</v>
      </c>
    </row>
    <row r="931" spans="1:7" ht="15.75" x14ac:dyDescent="0.25">
      <c r="A931">
        <v>930</v>
      </c>
      <c r="B931" t="s">
        <v>1670</v>
      </c>
      <c r="C931" t="s">
        <v>1671</v>
      </c>
      <c r="D931" t="s">
        <v>2</v>
      </c>
      <c r="E931" t="s">
        <v>2</v>
      </c>
      <c r="F931" t="s">
        <v>2</v>
      </c>
      <c r="G931" t="s">
        <v>2</v>
      </c>
    </row>
    <row r="932" spans="1:7" ht="15.75" x14ac:dyDescent="0.25">
      <c r="A932">
        <v>931</v>
      </c>
      <c r="B932" t="str">
        <f>HYPERLINK("https://www.facebook.com/vanhoathongtin.phuminh/", "Công an xã Phú Minh  thành phố Hà Nội")</f>
        <v>Công an xã Phú Minh  thành phố Hà Nội</v>
      </c>
      <c r="C932" t="s">
        <v>1672</v>
      </c>
      <c r="D932" t="s">
        <v>1673</v>
      </c>
      <c r="E932" t="s">
        <v>2</v>
      </c>
      <c r="F932" t="str">
        <f>HYPERLINK("mailto:vanhoaxahoi.phuminh@gmail.com", "vanhoaxahoi.phuminh@gmail.com")</f>
        <v>vanhoaxahoi.phuminh@gmail.com</v>
      </c>
      <c r="G932" t="s">
        <v>1674</v>
      </c>
    </row>
    <row r="933" spans="1:7" ht="15.75" x14ac:dyDescent="0.25">
      <c r="A933">
        <v>932</v>
      </c>
      <c r="B933" t="s">
        <v>1675</v>
      </c>
      <c r="C933" t="s">
        <v>1630</v>
      </c>
      <c r="D933" t="s">
        <v>2</v>
      </c>
      <c r="E933" t="s">
        <v>2</v>
      </c>
      <c r="F933" t="s">
        <v>2</v>
      </c>
      <c r="G933" t="s">
        <v>2</v>
      </c>
    </row>
    <row r="934" spans="1:7" ht="15.75" x14ac:dyDescent="0.25">
      <c r="A934">
        <v>933</v>
      </c>
      <c r="B934" t="str">
        <f>HYPERLINK("https://www.facebook.com/p/Ph%C3%B9-L%E1%BB%97-V%C3%B9ng-%C4%90%E1%BA%A5t-Con-Ng%C6%B0%E1%BB%9Di-100065179714867/", "Công an xã Phù Lỗ  thành phố Hà Nội")</f>
        <v>Công an xã Phù Lỗ  thành phố Hà Nội</v>
      </c>
      <c r="C934" t="s">
        <v>1676</v>
      </c>
      <c r="D934" t="s">
        <v>2</v>
      </c>
      <c r="E934" t="s">
        <v>4</v>
      </c>
      <c r="F934" t="s">
        <v>2</v>
      </c>
      <c r="G934" t="s">
        <v>2</v>
      </c>
    </row>
    <row r="935" spans="1:7" ht="15.75" x14ac:dyDescent="0.25">
      <c r="A935">
        <v>934</v>
      </c>
      <c r="B935" t="s">
        <v>1677</v>
      </c>
      <c r="C935" t="s">
        <v>1678</v>
      </c>
      <c r="D935" t="s">
        <v>2</v>
      </c>
      <c r="E935" t="s">
        <v>2</v>
      </c>
      <c r="F935" t="s">
        <v>2</v>
      </c>
      <c r="G935" t="s">
        <v>2</v>
      </c>
    </row>
    <row r="936" spans="1:7" ht="15.75" x14ac:dyDescent="0.25">
      <c r="A936">
        <v>935</v>
      </c>
      <c r="B936" t="str">
        <f>HYPERLINK("https://www.facebook.com/CAQTX/", "Công an xã Xuân Thu  thành phố Hà Nội")</f>
        <v>Công an xã Xuân Thu  thành phố Hà Nội</v>
      </c>
      <c r="C936" t="s">
        <v>29</v>
      </c>
      <c r="D936" t="s">
        <v>2</v>
      </c>
      <c r="E936" t="s">
        <v>4</v>
      </c>
      <c r="F936" t="s">
        <v>2</v>
      </c>
      <c r="G936" t="s">
        <v>2</v>
      </c>
    </row>
    <row r="937" spans="1:7" ht="15.75" x14ac:dyDescent="0.25">
      <c r="A937">
        <v>936</v>
      </c>
      <c r="B937" t="s">
        <v>1679</v>
      </c>
      <c r="C937" t="s">
        <v>1680</v>
      </c>
      <c r="D937" t="s">
        <v>2</v>
      </c>
      <c r="E937" t="s">
        <v>2</v>
      </c>
      <c r="F937" t="s">
        <v>2</v>
      </c>
      <c r="G937" t="s">
        <v>2</v>
      </c>
    </row>
    <row r="938" spans="1:7" ht="15.75" x14ac:dyDescent="0.25">
      <c r="A938">
        <v>937</v>
      </c>
      <c r="B938" t="str">
        <f>HYPERLINK("https://www.facebook.com/TTCAHDongAnh/?locale=vi_VN", "Công an thị trấn Đông Anh  thành phố Hà Nội")</f>
        <v>Công an thị trấn Đông Anh  thành phố Hà Nội</v>
      </c>
      <c r="C938" t="s">
        <v>35</v>
      </c>
      <c r="D938" t="s">
        <v>36</v>
      </c>
      <c r="E938" t="s">
        <v>2</v>
      </c>
      <c r="F938" t="str">
        <f>HYPERLINK("mailto:doantncadonganh@gmail.com", "doantncadonganh@gmail.com")</f>
        <v>doantncadonganh@gmail.com</v>
      </c>
      <c r="G938" t="s">
        <v>2</v>
      </c>
    </row>
    <row r="939" spans="1:7" ht="15.75" x14ac:dyDescent="0.25">
      <c r="A939">
        <v>938</v>
      </c>
      <c r="B939" t="s">
        <v>1681</v>
      </c>
      <c r="C939" t="s">
        <v>1682</v>
      </c>
      <c r="D939" t="s">
        <v>2</v>
      </c>
      <c r="E939" t="s">
        <v>2</v>
      </c>
      <c r="F939" t="s">
        <v>2</v>
      </c>
      <c r="G939" t="s">
        <v>2</v>
      </c>
    </row>
    <row r="940" spans="1:7" ht="15.75" x14ac:dyDescent="0.25">
      <c r="A940">
        <v>939</v>
      </c>
      <c r="B940" t="str">
        <f>HYPERLINK("https://www.facebook.com/p/Tu%E1%BB%95i-tr%E1%BA%BB-C%C3%B4ng-an-huy%E1%BB%87n-Ph%C3%BAc-Th%E1%BB%8D-100066934373551/", "Công an xã Xuân Nộn  thành phố Hà Nội")</f>
        <v>Công an xã Xuân Nộn  thành phố Hà Nội</v>
      </c>
      <c r="C940" t="s">
        <v>63</v>
      </c>
      <c r="D940" t="s">
        <v>2</v>
      </c>
      <c r="E940" t="s">
        <v>4</v>
      </c>
      <c r="F940" t="str">
        <f>HYPERLINK("mailto:Doanthanhnienconganphuctho@gmail.com", "Doanthanhnienconganphuctho@gmail.com")</f>
        <v>Doanthanhnienconganphuctho@gmail.com</v>
      </c>
      <c r="G940" t="s">
        <v>2</v>
      </c>
    </row>
    <row r="941" spans="1:7" ht="15.75" x14ac:dyDescent="0.25">
      <c r="A941">
        <v>940</v>
      </c>
      <c r="B941" t="s">
        <v>1683</v>
      </c>
      <c r="C941" t="s">
        <v>1684</v>
      </c>
      <c r="D941" t="s">
        <v>2</v>
      </c>
      <c r="E941" t="s">
        <v>2</v>
      </c>
      <c r="F941" t="s">
        <v>2</v>
      </c>
      <c r="G941" t="s">
        <v>2</v>
      </c>
    </row>
    <row r="942" spans="1:7" ht="15.75" x14ac:dyDescent="0.25">
      <c r="A942">
        <v>941</v>
      </c>
      <c r="B942" t="str">
        <f>HYPERLINK("https://www.facebook.com/ThcsThuyLam.da/", "Công an xã Thuỵ Lâm  thành phố Hà Nội")</f>
        <v>Công an xã Thuỵ Lâm  thành phố Hà Nội</v>
      </c>
      <c r="C942" t="s">
        <v>1685</v>
      </c>
      <c r="D942" t="s">
        <v>2</v>
      </c>
      <c r="E942" t="s">
        <v>4</v>
      </c>
      <c r="F942" t="s">
        <v>2</v>
      </c>
      <c r="G942" t="s">
        <v>2</v>
      </c>
    </row>
    <row r="943" spans="1:7" ht="15.75" x14ac:dyDescent="0.25">
      <c r="A943">
        <v>942</v>
      </c>
      <c r="B943" t="s">
        <v>1686</v>
      </c>
      <c r="C943" t="s">
        <v>1687</v>
      </c>
      <c r="D943" t="s">
        <v>2</v>
      </c>
      <c r="E943" t="s">
        <v>2</v>
      </c>
      <c r="F943" t="s">
        <v>2</v>
      </c>
      <c r="G943" t="s">
        <v>2</v>
      </c>
    </row>
    <row r="944" spans="1:7" ht="15.75" x14ac:dyDescent="0.25">
      <c r="A944">
        <v>943</v>
      </c>
      <c r="B944" t="str">
        <f>HYPERLINK("https://www.facebook.com/groups/toi.yeu.xa.bac.hong.huyen.dong.anh/", "Công an xã Bắc Hồng  thành phố Hà Nội")</f>
        <v>Công an xã Bắc Hồng  thành phố Hà Nội</v>
      </c>
      <c r="C944" t="s">
        <v>1688</v>
      </c>
      <c r="D944" t="s">
        <v>2</v>
      </c>
      <c r="E944" t="s">
        <v>4</v>
      </c>
      <c r="F944" t="s">
        <v>2</v>
      </c>
      <c r="G944" t="s">
        <v>2</v>
      </c>
    </row>
    <row r="945" spans="1:7" ht="15.75" x14ac:dyDescent="0.25">
      <c r="A945">
        <v>944</v>
      </c>
      <c r="B945" t="s">
        <v>1689</v>
      </c>
      <c r="C945" t="s">
        <v>1690</v>
      </c>
      <c r="D945" t="s">
        <v>2</v>
      </c>
      <c r="E945" t="s">
        <v>2</v>
      </c>
      <c r="F945" t="s">
        <v>2</v>
      </c>
      <c r="G945" t="s">
        <v>2</v>
      </c>
    </row>
    <row r="946" spans="1:7" ht="15.75" x14ac:dyDescent="0.25">
      <c r="A946">
        <v>945</v>
      </c>
      <c r="B946" t="str">
        <f>HYPERLINK("https://www.facebook.com/p/Tu%E1%BB%95i-tr%E1%BA%BB-C%C3%B4ng-an-huy%E1%BB%87n-Ph%C3%BAc-Th%E1%BB%8D-100066934373551/", "Công an xã Nguyên Khê  thành phố Hà Nội")</f>
        <v>Công an xã Nguyên Khê  thành phố Hà Nội</v>
      </c>
      <c r="C946" t="s">
        <v>63</v>
      </c>
      <c r="D946" t="s">
        <v>2</v>
      </c>
      <c r="E946" t="s">
        <v>4</v>
      </c>
      <c r="F946" t="str">
        <f>HYPERLINK("mailto:Doanthanhnienconganphuctho@gmail.com", "Doanthanhnienconganphuctho@gmail.com")</f>
        <v>Doanthanhnienconganphuctho@gmail.com</v>
      </c>
      <c r="G946" t="s">
        <v>2</v>
      </c>
    </row>
    <row r="947" spans="1:7" ht="15.75" x14ac:dyDescent="0.25">
      <c r="A947">
        <v>946</v>
      </c>
      <c r="B947" t="s">
        <v>1691</v>
      </c>
      <c r="C947" t="s">
        <v>1692</v>
      </c>
      <c r="D947" t="s">
        <v>2</v>
      </c>
      <c r="E947" t="s">
        <v>2</v>
      </c>
      <c r="F947" t="s">
        <v>2</v>
      </c>
      <c r="G947" t="s">
        <v>2</v>
      </c>
    </row>
    <row r="948" spans="1:7" ht="15.75" x14ac:dyDescent="0.25">
      <c r="A948">
        <v>947</v>
      </c>
      <c r="B948" t="s">
        <v>1693</v>
      </c>
      <c r="C948" t="s">
        <v>2</v>
      </c>
      <c r="D948" t="s">
        <v>2</v>
      </c>
      <c r="E948" t="s">
        <v>4</v>
      </c>
      <c r="F948" t="s">
        <v>2</v>
      </c>
      <c r="G948" t="s">
        <v>2</v>
      </c>
    </row>
    <row r="949" spans="1:7" ht="15.75" x14ac:dyDescent="0.25">
      <c r="A949">
        <v>948</v>
      </c>
      <c r="B949" t="s">
        <v>1694</v>
      </c>
      <c r="C949" t="s">
        <v>1695</v>
      </c>
      <c r="D949" t="s">
        <v>2</v>
      </c>
      <c r="E949" t="s">
        <v>2</v>
      </c>
      <c r="F949" t="s">
        <v>2</v>
      </c>
      <c r="G949" t="s">
        <v>2</v>
      </c>
    </row>
    <row r="950" spans="1:7" ht="15.75" x14ac:dyDescent="0.25">
      <c r="A950">
        <v>949</v>
      </c>
      <c r="B950" t="s">
        <v>1696</v>
      </c>
      <c r="C950" t="s">
        <v>2</v>
      </c>
      <c r="D950" t="s">
        <v>2</v>
      </c>
      <c r="E950" t="s">
        <v>4</v>
      </c>
      <c r="F950" t="s">
        <v>2</v>
      </c>
      <c r="G950" t="s">
        <v>2</v>
      </c>
    </row>
    <row r="951" spans="1:7" ht="15.75" x14ac:dyDescent="0.25">
      <c r="A951">
        <v>950</v>
      </c>
      <c r="B951" t="s">
        <v>1697</v>
      </c>
      <c r="C951" t="s">
        <v>1698</v>
      </c>
      <c r="D951" t="s">
        <v>2</v>
      </c>
      <c r="E951" t="s">
        <v>2</v>
      </c>
      <c r="F951" t="s">
        <v>2</v>
      </c>
      <c r="G951" t="s">
        <v>2</v>
      </c>
    </row>
    <row r="952" spans="1:7" ht="15.75" x14ac:dyDescent="0.25">
      <c r="A952">
        <v>951</v>
      </c>
      <c r="B952" t="str">
        <f>HYPERLINK("https://www.facebook.com/CAxVanHa/", "Công an xã Vân Hà  thành phố Hà Nội")</f>
        <v>Công an xã Vân Hà  thành phố Hà Nội</v>
      </c>
      <c r="C952" t="s">
        <v>1699</v>
      </c>
      <c r="D952" t="s">
        <v>2</v>
      </c>
      <c r="E952" t="s">
        <v>1700</v>
      </c>
      <c r="F952" t="str">
        <f>HYPERLINK("mailto:congan.vanha.00475.donganh@gmail.com", "congan.vanha.00475.donganh@gmail.com")</f>
        <v>congan.vanha.00475.donganh@gmail.com</v>
      </c>
      <c r="G952" t="s">
        <v>2</v>
      </c>
    </row>
    <row r="953" spans="1:7" ht="15.75" x14ac:dyDescent="0.25">
      <c r="A953">
        <v>952</v>
      </c>
      <c r="B953" t="s">
        <v>1701</v>
      </c>
      <c r="C953" t="s">
        <v>1702</v>
      </c>
      <c r="D953" t="s">
        <v>2</v>
      </c>
      <c r="E953" t="s">
        <v>2</v>
      </c>
      <c r="F953" t="s">
        <v>2</v>
      </c>
      <c r="G953" t="s">
        <v>2</v>
      </c>
    </row>
    <row r="954" spans="1:7" ht="15.75" x14ac:dyDescent="0.25">
      <c r="A954">
        <v>953</v>
      </c>
      <c r="B954" t="str">
        <f>HYPERLINK("https://www.facebook.com/TTCAHDongAnh/?locale=zh_HK", "Công an xã Uy Nỗ  thành phố Hà Nội")</f>
        <v>Công an xã Uy Nỗ  thành phố Hà Nội</v>
      </c>
      <c r="C954" t="s">
        <v>1703</v>
      </c>
      <c r="D954" t="s">
        <v>36</v>
      </c>
      <c r="E954" t="s">
        <v>2</v>
      </c>
      <c r="F954" t="str">
        <f>HYPERLINK("mailto:doantncadonganh@gmail.com", "doantncadonganh@gmail.com")</f>
        <v>doantncadonganh@gmail.com</v>
      </c>
      <c r="G954" t="s">
        <v>2</v>
      </c>
    </row>
    <row r="955" spans="1:7" ht="15.75" x14ac:dyDescent="0.25">
      <c r="A955">
        <v>954</v>
      </c>
      <c r="B955" t="s">
        <v>1704</v>
      </c>
      <c r="C955" t="s">
        <v>1705</v>
      </c>
      <c r="D955" t="s">
        <v>2</v>
      </c>
      <c r="E955" t="s">
        <v>2</v>
      </c>
      <c r="F955" t="s">
        <v>2</v>
      </c>
      <c r="G955" t="s">
        <v>2</v>
      </c>
    </row>
    <row r="956" spans="1:7" ht="15.75" x14ac:dyDescent="0.25">
      <c r="A956">
        <v>955</v>
      </c>
      <c r="B956" t="str">
        <f>HYPERLINK("https://www.facebook.com/TTCAHDongAnh/?locale=zh_HK", "Công an xã Vân Nội  thành phố Hà Nội")</f>
        <v>Công an xã Vân Nội  thành phố Hà Nội</v>
      </c>
      <c r="C956" t="s">
        <v>1703</v>
      </c>
      <c r="D956" t="s">
        <v>36</v>
      </c>
      <c r="E956" t="s">
        <v>2</v>
      </c>
      <c r="F956" t="str">
        <f>HYPERLINK("mailto:doantncadonganh@gmail.com", "doantncadonganh@gmail.com")</f>
        <v>doantncadonganh@gmail.com</v>
      </c>
      <c r="G956" t="s">
        <v>2</v>
      </c>
    </row>
    <row r="957" spans="1:7" ht="15.75" x14ac:dyDescent="0.25">
      <c r="A957">
        <v>956</v>
      </c>
      <c r="B957" t="s">
        <v>1706</v>
      </c>
      <c r="C957" t="s">
        <v>1707</v>
      </c>
      <c r="D957" t="s">
        <v>2</v>
      </c>
      <c r="E957" t="s">
        <v>2</v>
      </c>
      <c r="F957" t="s">
        <v>2</v>
      </c>
      <c r="G957" t="s">
        <v>2</v>
      </c>
    </row>
    <row r="958" spans="1:7" ht="15.75" x14ac:dyDescent="0.25">
      <c r="A958">
        <v>957</v>
      </c>
      <c r="B958" t="s">
        <v>1708</v>
      </c>
      <c r="C958" t="s">
        <v>2</v>
      </c>
      <c r="D958" t="s">
        <v>2</v>
      </c>
      <c r="E958" t="s">
        <v>4</v>
      </c>
      <c r="F958" t="s">
        <v>2</v>
      </c>
      <c r="G958" t="s">
        <v>2</v>
      </c>
    </row>
    <row r="959" spans="1:7" ht="15.75" x14ac:dyDescent="0.25">
      <c r="A959">
        <v>958</v>
      </c>
      <c r="B959" t="s">
        <v>1709</v>
      </c>
      <c r="C959" t="s">
        <v>1710</v>
      </c>
      <c r="D959" t="s">
        <v>2</v>
      </c>
      <c r="E959" t="s">
        <v>2</v>
      </c>
      <c r="F959" t="s">
        <v>2</v>
      </c>
      <c r="G959" t="s">
        <v>2</v>
      </c>
    </row>
    <row r="960" spans="1:7" ht="15.75" x14ac:dyDescent="0.25">
      <c r="A960">
        <v>959</v>
      </c>
      <c r="B960" t="str">
        <f>HYPERLINK("https://www.facebook.com/thonducnoiviethung/", "Công an xã Việt Hùng  thành phố Hà Nội")</f>
        <v>Công an xã Việt Hùng  thành phố Hà Nội</v>
      </c>
      <c r="C960" t="s">
        <v>1711</v>
      </c>
      <c r="D960" t="s">
        <v>2</v>
      </c>
      <c r="E960" t="s">
        <v>4</v>
      </c>
      <c r="F960" t="s">
        <v>2</v>
      </c>
      <c r="G960" t="s">
        <v>2</v>
      </c>
    </row>
    <row r="961" spans="1:7" ht="15.75" x14ac:dyDescent="0.25">
      <c r="A961">
        <v>960</v>
      </c>
      <c r="B961" t="s">
        <v>1712</v>
      </c>
      <c r="C961" t="s">
        <v>1713</v>
      </c>
      <c r="D961" t="s">
        <v>2</v>
      </c>
      <c r="E961" t="s">
        <v>2</v>
      </c>
      <c r="F961" t="s">
        <v>2</v>
      </c>
      <c r="G961" t="s">
        <v>2</v>
      </c>
    </row>
    <row r="962" spans="1:7" ht="15.75" x14ac:dyDescent="0.25">
      <c r="A962">
        <v>961</v>
      </c>
      <c r="B962" t="str">
        <f>HYPERLINK("https://www.facebook.com/people/Tr%C6%B0%E1%BB%9Dng-THCS-Kim-N%E1%BB%97/100057429489776/", "Công an xã Kim Nỗ  thành phố Hà Nội")</f>
        <v>Công an xã Kim Nỗ  thành phố Hà Nội</v>
      </c>
      <c r="C962" t="s">
        <v>1714</v>
      </c>
      <c r="D962" t="s">
        <v>2</v>
      </c>
      <c r="E962" t="s">
        <v>1715</v>
      </c>
      <c r="F962" t="str">
        <f>HYPERLINK("mailto:Nguyenkimcuongkn@gmail.com", "Nguyenkimcuongkn@gmail.com")</f>
        <v>Nguyenkimcuongkn@gmail.com</v>
      </c>
      <c r="G962" t="s">
        <v>12</v>
      </c>
    </row>
    <row r="963" spans="1:7" ht="15.75" x14ac:dyDescent="0.25">
      <c r="A963">
        <v>962</v>
      </c>
      <c r="B963" t="s">
        <v>1716</v>
      </c>
      <c r="C963" t="s">
        <v>1717</v>
      </c>
      <c r="D963" t="s">
        <v>2</v>
      </c>
      <c r="E963" t="s">
        <v>2</v>
      </c>
      <c r="F963" t="s">
        <v>2</v>
      </c>
      <c r="G963" t="s">
        <v>2</v>
      </c>
    </row>
    <row r="964" spans="1:7" ht="15.75" x14ac:dyDescent="0.25">
      <c r="A964">
        <v>963</v>
      </c>
      <c r="B964" t="s">
        <v>1718</v>
      </c>
      <c r="C964" t="s">
        <v>2</v>
      </c>
      <c r="D964" t="s">
        <v>2</v>
      </c>
      <c r="E964" t="s">
        <v>4</v>
      </c>
      <c r="F964" t="s">
        <v>2</v>
      </c>
      <c r="G964" t="s">
        <v>2</v>
      </c>
    </row>
    <row r="965" spans="1:7" ht="15.75" x14ac:dyDescent="0.25">
      <c r="A965">
        <v>964</v>
      </c>
      <c r="B965" t="s">
        <v>1719</v>
      </c>
      <c r="C965" t="s">
        <v>1720</v>
      </c>
      <c r="D965" t="s">
        <v>2</v>
      </c>
      <c r="E965" t="s">
        <v>2</v>
      </c>
      <c r="F965" t="s">
        <v>2</v>
      </c>
      <c r="G965" t="s">
        <v>2</v>
      </c>
    </row>
    <row r="966" spans="1:7" ht="15.75" x14ac:dyDescent="0.25">
      <c r="A966">
        <v>965</v>
      </c>
      <c r="B966" t="s">
        <v>1721</v>
      </c>
      <c r="C966" t="s">
        <v>2</v>
      </c>
      <c r="D966" t="s">
        <v>2</v>
      </c>
      <c r="E966" t="s">
        <v>4</v>
      </c>
      <c r="F966" t="s">
        <v>2</v>
      </c>
      <c r="G966" t="s">
        <v>2</v>
      </c>
    </row>
    <row r="967" spans="1:7" ht="15.75" x14ac:dyDescent="0.25">
      <c r="A967">
        <v>966</v>
      </c>
      <c r="B967" t="s">
        <v>1722</v>
      </c>
      <c r="C967" t="s">
        <v>1723</v>
      </c>
      <c r="D967" t="s">
        <v>2</v>
      </c>
      <c r="E967" t="s">
        <v>2</v>
      </c>
      <c r="F967" t="s">
        <v>2</v>
      </c>
      <c r="G967" t="s">
        <v>2</v>
      </c>
    </row>
    <row r="968" spans="1:7" ht="15.75" x14ac:dyDescent="0.25">
      <c r="A968">
        <v>967</v>
      </c>
      <c r="B968" t="str">
        <f>HYPERLINK("https://www.facebook.com/groups/toi.yeu.xa.dai.mach.huyen.dong.anh/", "Công an xã Đại Mạch  thành phố Hà Nội")</f>
        <v>Công an xã Đại Mạch  thành phố Hà Nội</v>
      </c>
      <c r="C968" t="s">
        <v>1724</v>
      </c>
      <c r="D968" t="s">
        <v>2</v>
      </c>
      <c r="E968" t="s">
        <v>4</v>
      </c>
      <c r="F968" t="s">
        <v>2</v>
      </c>
      <c r="G968" t="s">
        <v>2</v>
      </c>
    </row>
    <row r="969" spans="1:7" ht="15.75" x14ac:dyDescent="0.25">
      <c r="A969">
        <v>968</v>
      </c>
      <c r="B969" t="s">
        <v>1725</v>
      </c>
      <c r="C969" t="s">
        <v>1726</v>
      </c>
      <c r="D969" t="s">
        <v>2</v>
      </c>
      <c r="E969" t="s">
        <v>2</v>
      </c>
      <c r="F969" t="s">
        <v>2</v>
      </c>
      <c r="G969" t="s">
        <v>2</v>
      </c>
    </row>
    <row r="970" spans="1:7" ht="15.75" x14ac:dyDescent="0.25">
      <c r="A970">
        <v>969</v>
      </c>
      <c r="B970" t="s">
        <v>1727</v>
      </c>
      <c r="C970" t="s">
        <v>2</v>
      </c>
      <c r="D970" t="s">
        <v>2</v>
      </c>
      <c r="E970" t="s">
        <v>4</v>
      </c>
      <c r="F970" t="s">
        <v>2</v>
      </c>
      <c r="G970" t="s">
        <v>2</v>
      </c>
    </row>
    <row r="971" spans="1:7" ht="15.75" x14ac:dyDescent="0.25">
      <c r="A971">
        <v>970</v>
      </c>
      <c r="B971" t="s">
        <v>1728</v>
      </c>
      <c r="C971" t="s">
        <v>1729</v>
      </c>
      <c r="D971" t="s">
        <v>2</v>
      </c>
      <c r="E971" t="s">
        <v>2</v>
      </c>
      <c r="F971" t="s">
        <v>2</v>
      </c>
      <c r="G971" t="s">
        <v>2</v>
      </c>
    </row>
    <row r="972" spans="1:7" ht="15.75" x14ac:dyDescent="0.25">
      <c r="A972">
        <v>971</v>
      </c>
      <c r="B972" t="s">
        <v>1730</v>
      </c>
      <c r="C972" t="s">
        <v>2</v>
      </c>
      <c r="D972" t="s">
        <v>2</v>
      </c>
      <c r="E972" t="s">
        <v>4</v>
      </c>
      <c r="F972" t="s">
        <v>2</v>
      </c>
      <c r="G972" t="s">
        <v>2</v>
      </c>
    </row>
    <row r="973" spans="1:7" ht="15.75" x14ac:dyDescent="0.25">
      <c r="A973">
        <v>972</v>
      </c>
      <c r="B973" t="s">
        <v>1731</v>
      </c>
      <c r="C973" t="s">
        <v>1732</v>
      </c>
      <c r="D973" t="s">
        <v>2</v>
      </c>
      <c r="E973" t="s">
        <v>2</v>
      </c>
      <c r="F973" t="s">
        <v>2</v>
      </c>
      <c r="G973" t="s">
        <v>2</v>
      </c>
    </row>
    <row r="974" spans="1:7" ht="15.75" x14ac:dyDescent="0.25">
      <c r="A974">
        <v>973</v>
      </c>
      <c r="B974" t="s">
        <v>1733</v>
      </c>
      <c r="C974" t="s">
        <v>2</v>
      </c>
      <c r="D974" t="s">
        <v>2</v>
      </c>
      <c r="E974" t="s">
        <v>4</v>
      </c>
      <c r="F974" t="s">
        <v>2</v>
      </c>
      <c r="G974" t="s">
        <v>2</v>
      </c>
    </row>
    <row r="975" spans="1:7" ht="15.75" x14ac:dyDescent="0.25">
      <c r="A975">
        <v>974</v>
      </c>
      <c r="B975" t="s">
        <v>1734</v>
      </c>
      <c r="C975" t="s">
        <v>1735</v>
      </c>
      <c r="D975" t="s">
        <v>2</v>
      </c>
      <c r="E975" t="s">
        <v>2</v>
      </c>
      <c r="F975" t="s">
        <v>2</v>
      </c>
      <c r="G975" t="s">
        <v>2</v>
      </c>
    </row>
    <row r="976" spans="1:7" ht="15.75" x14ac:dyDescent="0.25">
      <c r="A976">
        <v>975</v>
      </c>
      <c r="B976" t="str">
        <f>HYPERLINK("https://www.facebook.com/xuancanh24h/", "Công an xã Xuân Canh  thành phố Hà Nội")</f>
        <v>Công an xã Xuân Canh  thành phố Hà Nội</v>
      </c>
      <c r="C976" t="s">
        <v>1736</v>
      </c>
      <c r="D976" t="s">
        <v>1737</v>
      </c>
      <c r="E976" t="s">
        <v>2</v>
      </c>
      <c r="F976" t="str">
        <f>HYPERLINK("mailto:24hxuancanh@gmail.com", "24hxuancanh@gmail.com")</f>
        <v>24hxuancanh@gmail.com</v>
      </c>
      <c r="G976" t="s">
        <v>1738</v>
      </c>
    </row>
    <row r="977" spans="1:7" ht="15.75" x14ac:dyDescent="0.25">
      <c r="A977">
        <v>976</v>
      </c>
      <c r="B977" t="s">
        <v>1739</v>
      </c>
      <c r="C977" t="s">
        <v>1740</v>
      </c>
      <c r="D977" t="s">
        <v>2</v>
      </c>
      <c r="E977" t="s">
        <v>2</v>
      </c>
      <c r="F977" t="s">
        <v>2</v>
      </c>
      <c r="G977" t="s">
        <v>2</v>
      </c>
    </row>
    <row r="978" spans="1:7" ht="15.75" x14ac:dyDescent="0.25">
      <c r="A978">
        <v>977</v>
      </c>
      <c r="B978" t="str">
        <f>HYPERLINK("https://www.facebook.com/p/UBND-x%C3%A3-V%C3%B5ng-La-huy%E1%BB%87n-%C4%90%C3%B4ng-Anh-TP-H%C3%A0-N%E1%BB%99i-100068982827310/", "Công an xã Võng La  thành phố Hà Nội")</f>
        <v>Công an xã Võng La  thành phố Hà Nội</v>
      </c>
      <c r="C978" t="s">
        <v>1741</v>
      </c>
      <c r="D978" t="s">
        <v>2</v>
      </c>
      <c r="E978" t="s">
        <v>1742</v>
      </c>
      <c r="F978" t="str">
        <f>HYPERLINK("mailto:xvl_donganh@hanoi.gov.vn", "xvl_donganh@hanoi.gov.vn")</f>
        <v>xvl_donganh@hanoi.gov.vn</v>
      </c>
      <c r="G978" t="s">
        <v>2</v>
      </c>
    </row>
    <row r="979" spans="1:7" ht="15.75" x14ac:dyDescent="0.25">
      <c r="A979">
        <v>978</v>
      </c>
      <c r="B979" t="s">
        <v>1743</v>
      </c>
      <c r="C979" t="s">
        <v>1744</v>
      </c>
      <c r="D979" t="s">
        <v>2</v>
      </c>
      <c r="E979" t="s">
        <v>2</v>
      </c>
      <c r="F979" t="s">
        <v>2</v>
      </c>
      <c r="G979" t="s">
        <v>2</v>
      </c>
    </row>
    <row r="980" spans="1:7" ht="15.75" x14ac:dyDescent="0.25">
      <c r="A980">
        <v>979</v>
      </c>
      <c r="B980" t="s">
        <v>1745</v>
      </c>
      <c r="C980" t="s">
        <v>2</v>
      </c>
      <c r="D980" t="s">
        <v>2</v>
      </c>
      <c r="E980" t="s">
        <v>4</v>
      </c>
      <c r="F980" t="s">
        <v>2</v>
      </c>
      <c r="G980" t="s">
        <v>2</v>
      </c>
    </row>
    <row r="981" spans="1:7" ht="15.75" x14ac:dyDescent="0.25">
      <c r="A981">
        <v>980</v>
      </c>
      <c r="B981" t="s">
        <v>1746</v>
      </c>
      <c r="C981" t="s">
        <v>1747</v>
      </c>
      <c r="D981" t="s">
        <v>2</v>
      </c>
      <c r="E981" t="s">
        <v>2</v>
      </c>
      <c r="F981" t="s">
        <v>2</v>
      </c>
      <c r="G981" t="s">
        <v>2</v>
      </c>
    </row>
    <row r="982" spans="1:7" ht="15.75" x14ac:dyDescent="0.25">
      <c r="A982">
        <v>981</v>
      </c>
      <c r="B982" t="s">
        <v>1748</v>
      </c>
      <c r="C982" t="s">
        <v>2</v>
      </c>
      <c r="D982" t="s">
        <v>2</v>
      </c>
      <c r="E982" t="s">
        <v>4</v>
      </c>
      <c r="F982" t="s">
        <v>2</v>
      </c>
      <c r="G982" t="s">
        <v>2</v>
      </c>
    </row>
    <row r="983" spans="1:7" ht="15.75" x14ac:dyDescent="0.25">
      <c r="A983">
        <v>982</v>
      </c>
      <c r="B983" t="s">
        <v>1749</v>
      </c>
      <c r="C983" t="s">
        <v>1750</v>
      </c>
      <c r="D983" t="s">
        <v>2</v>
      </c>
      <c r="E983" t="s">
        <v>2</v>
      </c>
      <c r="F983" t="s">
        <v>2</v>
      </c>
      <c r="G983" t="s">
        <v>2</v>
      </c>
    </row>
    <row r="984" spans="1:7" ht="15.75" x14ac:dyDescent="0.25">
      <c r="A984">
        <v>983</v>
      </c>
      <c r="B984" t="s">
        <v>1751</v>
      </c>
      <c r="C984" t="s">
        <v>2</v>
      </c>
      <c r="D984" t="s">
        <v>2</v>
      </c>
      <c r="E984" t="s">
        <v>4</v>
      </c>
      <c r="F984" t="s">
        <v>2</v>
      </c>
      <c r="G984" t="s">
        <v>2</v>
      </c>
    </row>
    <row r="985" spans="1:7" ht="15.75" x14ac:dyDescent="0.25">
      <c r="A985">
        <v>984</v>
      </c>
      <c r="B985" t="s">
        <v>1752</v>
      </c>
      <c r="C985" t="s">
        <v>1753</v>
      </c>
      <c r="D985" t="s">
        <v>2</v>
      </c>
      <c r="E985" t="s">
        <v>2</v>
      </c>
      <c r="F985" t="s">
        <v>2</v>
      </c>
      <c r="G985" t="s">
        <v>2</v>
      </c>
    </row>
    <row r="986" spans="1:7" ht="15.75" x14ac:dyDescent="0.25">
      <c r="A986">
        <v>985</v>
      </c>
      <c r="B986" t="str">
        <f>HYPERLINK("https://www.facebook.com/p/%E1%BB%A6y-Ban-Nh%C3%A2n-D%C3%A2n-th%E1%BB%8B-tr%E1%BA%A5n-Y%C3%AAn-Vi%C3%AAn-100069742186125/", "Công an thị trấn Yên Viên  thành phố Hà Nội")</f>
        <v>Công an thị trấn Yên Viên  thành phố Hà Nội</v>
      </c>
      <c r="C986" t="s">
        <v>1754</v>
      </c>
      <c r="D986" t="s">
        <v>1755</v>
      </c>
      <c r="E986" t="s">
        <v>2</v>
      </c>
      <c r="F986" t="s">
        <v>2</v>
      </c>
      <c r="G986" t="s">
        <v>1756</v>
      </c>
    </row>
    <row r="987" spans="1:7" ht="15.75" x14ac:dyDescent="0.25">
      <c r="A987">
        <v>986</v>
      </c>
      <c r="B987" t="s">
        <v>1757</v>
      </c>
      <c r="C987" t="s">
        <v>1758</v>
      </c>
      <c r="D987" t="s">
        <v>2</v>
      </c>
      <c r="E987" t="s">
        <v>2</v>
      </c>
      <c r="F987" t="s">
        <v>2</v>
      </c>
      <c r="G987" t="s">
        <v>2</v>
      </c>
    </row>
    <row r="988" spans="1:7" ht="15.75" x14ac:dyDescent="0.25">
      <c r="A988">
        <v>987</v>
      </c>
      <c r="B988" t="str">
        <f>HYPERLINK("https://www.facebook.com/p/Tr%C6%B0%E1%BB%9Dng-Ti%E1%BB%83u-h%E1%BB%8Dc-Y%C3%AAn-Th%C6%B0%E1%BB%9Dng-Gia-L%C3%A2m-100057280846622/", "Công an xã Yên Thường  thành phố Hà Nội")</f>
        <v>Công an xã Yên Thường  thành phố Hà Nội</v>
      </c>
      <c r="C988" t="s">
        <v>1759</v>
      </c>
      <c r="D988" t="s">
        <v>2</v>
      </c>
      <c r="E988" t="s">
        <v>4</v>
      </c>
      <c r="F988" t="s">
        <v>2</v>
      </c>
      <c r="G988" t="s">
        <v>1760</v>
      </c>
    </row>
    <row r="989" spans="1:7" ht="15.75" x14ac:dyDescent="0.25">
      <c r="A989">
        <v>988</v>
      </c>
      <c r="B989" t="s">
        <v>1761</v>
      </c>
      <c r="C989" t="s">
        <v>1762</v>
      </c>
      <c r="D989" t="s">
        <v>2</v>
      </c>
      <c r="E989" t="s">
        <v>2</v>
      </c>
      <c r="F989" t="s">
        <v>2</v>
      </c>
      <c r="G989" t="s">
        <v>2</v>
      </c>
    </row>
    <row r="990" spans="1:7" ht="15.75" x14ac:dyDescent="0.25">
      <c r="A990">
        <v>989</v>
      </c>
      <c r="B990" t="str">
        <f>HYPERLINK("https://www.facebook.com/c1yenvien/", "Công an xã Yên Viên  thành phố Hà Nội")</f>
        <v>Công an xã Yên Viên  thành phố Hà Nội</v>
      </c>
      <c r="C990" t="s">
        <v>1763</v>
      </c>
      <c r="D990" t="s">
        <v>2</v>
      </c>
      <c r="E990" t="s">
        <v>1764</v>
      </c>
      <c r="F990" t="str">
        <f>HYPERLINK("mailto:c1yenvien-gl@hanoiedu.vn", "c1yenvien-gl@hanoiedu.vn")</f>
        <v>c1yenvien-gl@hanoiedu.vn</v>
      </c>
      <c r="G990" t="s">
        <v>1765</v>
      </c>
    </row>
    <row r="991" spans="1:7" ht="15.75" x14ac:dyDescent="0.25">
      <c r="A991">
        <v>990</v>
      </c>
      <c r="B991" t="s">
        <v>1766</v>
      </c>
      <c r="C991" t="s">
        <v>1767</v>
      </c>
      <c r="D991" t="s">
        <v>2</v>
      </c>
      <c r="E991" t="s">
        <v>2</v>
      </c>
      <c r="F991" t="s">
        <v>2</v>
      </c>
      <c r="G991" t="s">
        <v>2</v>
      </c>
    </row>
    <row r="992" spans="1:7" ht="15.75" x14ac:dyDescent="0.25">
      <c r="A992">
        <v>991</v>
      </c>
      <c r="B992" t="str">
        <f>HYPERLINK("https://www.facebook.com/2784661765192661", "Công an xã Ninh Hiệp  thành phố Hà Nội")</f>
        <v>Công an xã Ninh Hiệp  thành phố Hà Nội</v>
      </c>
      <c r="C992" t="s">
        <v>1768</v>
      </c>
      <c r="D992" t="s">
        <v>2</v>
      </c>
      <c r="E992" t="s">
        <v>4</v>
      </c>
      <c r="F992" t="s">
        <v>2</v>
      </c>
      <c r="G992" t="s">
        <v>2</v>
      </c>
    </row>
    <row r="993" spans="1:7" ht="15.75" x14ac:dyDescent="0.25">
      <c r="A993">
        <v>992</v>
      </c>
      <c r="B993" t="s">
        <v>1769</v>
      </c>
      <c r="C993" t="s">
        <v>1770</v>
      </c>
      <c r="D993" t="s">
        <v>2</v>
      </c>
      <c r="E993" t="s">
        <v>2</v>
      </c>
      <c r="F993" t="s">
        <v>2</v>
      </c>
      <c r="G993" t="s">
        <v>2</v>
      </c>
    </row>
    <row r="994" spans="1:7" ht="15.75" x14ac:dyDescent="0.25">
      <c r="A994">
        <v>993</v>
      </c>
      <c r="B994" t="str">
        <f>HYPERLINK("https://www.facebook.com/CamelBeerofficial/", "Công an xã Đình Xuyên  thành phố Hà Nội")</f>
        <v>Công an xã Đình Xuyên  thành phố Hà Nội</v>
      </c>
      <c r="C994" t="s">
        <v>1771</v>
      </c>
      <c r="D994" t="s">
        <v>2</v>
      </c>
      <c r="E994" t="s">
        <v>4</v>
      </c>
      <c r="F994" t="str">
        <f>HYPERLINK("mailto:export1@abvietnam.com.vn", "export1@abvietnam.com.vn")</f>
        <v>export1@abvietnam.com.vn</v>
      </c>
      <c r="G994" t="s">
        <v>1772</v>
      </c>
    </row>
    <row r="995" spans="1:7" ht="15.75" x14ac:dyDescent="0.25">
      <c r="A995">
        <v>994</v>
      </c>
      <c r="B995" t="s">
        <v>1773</v>
      </c>
      <c r="C995" t="s">
        <v>1774</v>
      </c>
      <c r="D995" t="s">
        <v>2</v>
      </c>
      <c r="E995" t="s">
        <v>2</v>
      </c>
      <c r="F995" t="s">
        <v>2</v>
      </c>
      <c r="G995" t="s">
        <v>2</v>
      </c>
    </row>
    <row r="996" spans="1:7" ht="15.75" x14ac:dyDescent="0.25">
      <c r="A996">
        <v>995</v>
      </c>
      <c r="B996" t="s">
        <v>1775</v>
      </c>
      <c r="C996" t="s">
        <v>2</v>
      </c>
      <c r="D996" t="s">
        <v>2</v>
      </c>
      <c r="E996" t="s">
        <v>4</v>
      </c>
      <c r="F996" t="s">
        <v>2</v>
      </c>
      <c r="G996" t="s">
        <v>2</v>
      </c>
    </row>
    <row r="997" spans="1:7" ht="15.75" x14ac:dyDescent="0.25">
      <c r="A997">
        <v>996</v>
      </c>
      <c r="B997" t="s">
        <v>1776</v>
      </c>
      <c r="C997" t="s">
        <v>1777</v>
      </c>
      <c r="D997" t="s">
        <v>2</v>
      </c>
      <c r="E997" t="s">
        <v>2</v>
      </c>
      <c r="F997" t="s">
        <v>2</v>
      </c>
      <c r="G997" t="s">
        <v>2</v>
      </c>
    </row>
    <row r="998" spans="1:7" ht="15.75" x14ac:dyDescent="0.25">
      <c r="A998">
        <v>997</v>
      </c>
      <c r="B998" t="s">
        <v>1778</v>
      </c>
      <c r="C998" t="s">
        <v>2</v>
      </c>
      <c r="D998" t="s">
        <v>2</v>
      </c>
      <c r="E998" t="s">
        <v>4</v>
      </c>
      <c r="F998" t="s">
        <v>2</v>
      </c>
      <c r="G998" t="s">
        <v>2</v>
      </c>
    </row>
    <row r="999" spans="1:7" ht="15.75" x14ac:dyDescent="0.25">
      <c r="A999">
        <v>998</v>
      </c>
      <c r="B999" t="s">
        <v>1779</v>
      </c>
      <c r="C999" t="s">
        <v>1780</v>
      </c>
      <c r="D999" t="s">
        <v>2</v>
      </c>
      <c r="E999" t="s">
        <v>2</v>
      </c>
      <c r="F999" t="s">
        <v>2</v>
      </c>
      <c r="G999" t="s">
        <v>2</v>
      </c>
    </row>
    <row r="1000" spans="1:7" ht="15.75" x14ac:dyDescent="0.25">
      <c r="A1000">
        <v>999</v>
      </c>
      <c r="B1000" t="s">
        <v>1781</v>
      </c>
      <c r="C1000" t="s">
        <v>2</v>
      </c>
      <c r="D1000" t="s">
        <v>2</v>
      </c>
      <c r="E1000" t="s">
        <v>4</v>
      </c>
      <c r="F1000" t="s">
        <v>2</v>
      </c>
      <c r="G1000" t="s">
        <v>2</v>
      </c>
    </row>
  </sheetData>
  <pageMargins left="0.7" right="0.7" top="0.75" bottom="0.75" header="0.3" footer="0.3"/>
  <ignoredErrors>
    <ignoredError sqref="A3:G100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2024-12-08T17:18:49Z</dcterms:modified>
</cp:coreProperties>
</file>