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Data>
    <row r="1">
      <c r="A1">
        <v>4000</v>
      </c>
      <c r="B1" t="str">
        <v>UBND Ủy ban nhân dân xã Co Mạ  tỉnh Sơn La</v>
      </c>
    </row>
    <row r="2">
      <c r="A2">
        <v>4001</v>
      </c>
      <c r="B2" t="str">
        <v>Công an xã Púng Tra  tỉnh Sơn La</v>
      </c>
      <c r="C2" t="str">
        <v>-</v>
      </c>
      <c r="D2" t="str">
        <v>-</v>
      </c>
      <c r="E2" t="str">
        <v/>
      </c>
      <c r="F2" t="str">
        <v>-</v>
      </c>
      <c r="G2" t="str">
        <v>-</v>
      </c>
    </row>
    <row r="3">
      <c r="A3">
        <v>4002</v>
      </c>
      <c r="B3" t="str">
        <v>UBND Ủy ban nhân dân xã Púng Tra  tỉnh Sơn La</v>
      </c>
      <c r="C3" t="str">
        <v>https://sopcop.sonla.gov.vn/hoi-dap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4003</v>
      </c>
      <c r="B4" t="str">
        <v>Công an xã Chiềng Pấc  tỉnh Sơn La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4004</v>
      </c>
      <c r="B5" t="str">
        <v>UBND Ủy ban nhân dân xã Chiềng Pấc  tỉnh Sơn La</v>
      </c>
      <c r="C5" t="str">
        <v>https://sonla.gov.vn/tin-van-hoa-xa-hoi/chung-tay-xoa-nha-tam-cho-gia-dinh-co-hoan-canh-dac-biet-kho-khan-tai-xa-chieng-pac-huyen-thuan--719567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4005</v>
      </c>
      <c r="B6" t="str">
        <f>HYPERLINK("https://www.facebook.com/tuoitrecongansonla/?locale=hu_HU", "Công an xã Nậm Lầu  tỉnh Sơn La")</f>
        <v>Công an xã Nậm Lầu  tỉnh Sơn La</v>
      </c>
      <c r="C6" t="str">
        <v>https://www.facebook.com/tuoitrecongansonla/?locale=hu_HU</v>
      </c>
      <c r="D6" t="str">
        <v>-</v>
      </c>
      <c r="E6" t="str">
        <v/>
      </c>
      <c r="F6" t="str">
        <f>HYPERLINK("mailto:doanthanhniencasl@gmail.com", "doanthanhniencasl@gmail.com")</f>
        <v>doanthanhniencasl@gmail.com</v>
      </c>
      <c r="G6" t="str">
        <v>-</v>
      </c>
    </row>
    <row r="7">
      <c r="A7">
        <v>4006</v>
      </c>
      <c r="B7" t="str">
        <v>UBND Ủy ban nhân dân xã Nậm Lầu  tỉnh Sơn La</v>
      </c>
      <c r="C7" t="str">
        <v>http://tansonnhi.tanphu.hochiminhcity.gov.vn/uy-ban-nhan-dan/phuong-tan-son-nhi-huong-ve-dong-bao-dan-toc-tay-bac-cmobile777-2295.aspx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4007</v>
      </c>
      <c r="B8" t="str">
        <f>HYPERLINK("https://www.facebook.com/CAXBONPHANG/", "Công an xã Bon Phặng  tỉnh Sơn La")</f>
        <v>Công an xã Bon Phặng  tỉnh Sơn La</v>
      </c>
      <c r="C8" t="str">
        <v>https://www.facebook.com/CAXBONPHANG/</v>
      </c>
      <c r="D8" t="str">
        <v>-</v>
      </c>
      <c r="E8" t="str">
        <v>02123849986</v>
      </c>
      <c r="F8" t="str">
        <f>HYPERLINK("mailto:dungviet142@gmail.com", "dungviet142@gmail.com")</f>
        <v>dungviet142@gmail.com</v>
      </c>
      <c r="G8" t="str">
        <v>QL6, Thuan Chau, Vietnam</v>
      </c>
    </row>
    <row r="9">
      <c r="A9">
        <v>4008</v>
      </c>
      <c r="B9" t="str">
        <v>UBND Ủy ban nhân dân xã Bon Phặng  tỉnh Sơn La</v>
      </c>
      <c r="C9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4009</v>
      </c>
      <c r="B10" t="str">
        <f>HYPERLINK("https://www.facebook.com/tuoitrecongansonla/", "Công an xã Co Tòng  tỉnh Sơn La")</f>
        <v>Công an xã Co Tòng  tỉnh Sơn La</v>
      </c>
      <c r="C10" t="str">
        <v>https://www.facebook.com/tuoitrecongansonla/</v>
      </c>
      <c r="D10" t="str">
        <v>-</v>
      </c>
      <c r="E10" t="str">
        <v/>
      </c>
      <c r="F10" t="str">
        <f>HYPERLINK("mailto:doanthanhniencasl@gmail.com", "doanthanhniencasl@gmail.com")</f>
        <v>doanthanhniencasl@gmail.com</v>
      </c>
      <c r="G10" t="str">
        <v>-</v>
      </c>
    </row>
    <row r="11">
      <c r="A11">
        <v>4010</v>
      </c>
      <c r="B11" t="str">
        <v>UBND Ủy ban nhân dân xã Co Tòng  tỉnh Sơn La</v>
      </c>
      <c r="C11" t="str">
        <v>https://luongson.hoabinh.gov.vn/gi-i-thi-u-chung/so-do-co-cau-to-chuc/14-sample-data-articles/233-giai-thiau-va-ubnd-xa-lian-s-n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4011</v>
      </c>
      <c r="B12" t="str">
        <f>HYPERLINK("https://www.facebook.com/100066315203520", "Công an xã Muổi Nọi  tỉnh Sơn La")</f>
        <v>Công an xã Muổi Nọi  tỉnh Sơn La</v>
      </c>
      <c r="C12" t="str">
        <v>https://www.facebook.com/100066315203520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4012</v>
      </c>
      <c r="B13" t="str">
        <v>UBND Ủy ban nhân dân xã Muổi Nọi  tỉnh Sơn La</v>
      </c>
      <c r="C13" t="str">
        <v>http://cosodieutringhienmatuysonla.gov.vn/Bai-viet/Tang-qua-ubnd-xa-muoi-noi-huyen-thuan-chau-1328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4013</v>
      </c>
      <c r="B14" t="str">
        <f>HYPERLINK("https://www.facebook.com/p/C%C3%B4ng-an-x%C3%A3-P%C3%A1-L%C3%B4ng-huy%E1%BB%87n-Thu%E1%BA%ADn-Ch%C3%A2u-t%E1%BB%89nh-S%C6%A1n-La-100079126136266/?locale=ps_AF", "Công an xã Pá Lông  tỉnh Sơn La")</f>
        <v>Công an xã Pá Lông  tỉnh Sơn La</v>
      </c>
      <c r="C14" t="str">
        <v>https://www.facebook.com/p/C%C3%B4ng-an-x%C3%A3-P%C3%A1-L%C3%B4ng-huy%E1%BB%87n-Thu%E1%BA%ADn-Ch%C3%A2u-t%E1%BB%89nh-S%C6%A1n-La-100079126136266/?locale=ps_AF</v>
      </c>
      <c r="D14" t="str">
        <v>0346353038</v>
      </c>
      <c r="E14" t="str">
        <v>-</v>
      </c>
      <c r="F14" t="str">
        <f>HYPERLINK("mailto:capalong.tc@gmail.com", "capalong.tc@gmail.com")</f>
        <v>capalong.tc@gmail.com</v>
      </c>
      <c r="G14" t="str">
        <v>-</v>
      </c>
    </row>
    <row r="15">
      <c r="A15">
        <v>4014</v>
      </c>
      <c r="B15" t="str">
        <v>UBND Ủy ban nhân dân xã Pá Lông  tỉnh Sơn La</v>
      </c>
      <c r="C15" t="str">
        <v>https://sonla.gov.vn/tin-chinh-tri/dong-chi-bi-thu-huyen-uy-trao-huy-hieu-dang-60-nam-tai-xa-pa-long-769013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4015</v>
      </c>
      <c r="B16" t="str">
        <f>HYPERLINK("https://www.facebook.com/tuoitrecongansonla/", "Công an xã Bản Lầm  tỉnh Sơn La")</f>
        <v>Công an xã Bản Lầm  tỉnh Sơn La</v>
      </c>
      <c r="C16" t="str">
        <v>https://www.facebook.com/tuoitrecongansonla/</v>
      </c>
      <c r="D16" t="str">
        <v>-</v>
      </c>
      <c r="E16" t="str">
        <v/>
      </c>
      <c r="F16" t="str">
        <f>HYPERLINK("mailto:doanthanhniencasl@gmail.com", "doanthanhniencasl@gmail.com")</f>
        <v>doanthanhniencasl@gmail.com</v>
      </c>
      <c r="G16" t="str">
        <v>-</v>
      </c>
    </row>
    <row r="17">
      <c r="A17">
        <v>4016</v>
      </c>
      <c r="B17" t="str">
        <v>UBND Ủy ban nhân dân xã Bản Lầm  tỉnh Sơn La</v>
      </c>
      <c r="C17" t="str">
        <v>https://sonla.gov.vn/tin-chinh-tri/dong-chi-lo-minh-hung-pho-bi-thu-thuong-truc-tinh-uy-trao-tang-huy-hieu-dang-dot-02-9-tai-thuan--719908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4017</v>
      </c>
      <c r="B18" t="str">
        <f>HYPERLINK("https://www.facebook.com/p/C%C3%B4ng-An-Th%E1%BB%8B-Tr%E1%BA%A5n-%C3%8Dt-Ong-100067801098096/", "Công an thị trấn Ít Ong  tỉnh Sơn La")</f>
        <v>Công an thị trấn Ít Ong  tỉnh Sơn La</v>
      </c>
      <c r="C18" t="str">
        <v>https://www.facebook.com/p/C%C3%B4ng-An-Th%E1%BB%8B-Tr%E1%BA%A5n-%C3%8Dt-Ong-100067801098096/</v>
      </c>
      <c r="D18" t="str">
        <v>-</v>
      </c>
      <c r="E18" t="str">
        <v/>
      </c>
      <c r="F18" t="str">
        <v>-</v>
      </c>
      <c r="G18" t="str">
        <v>Ít Ong, Mường La, Sơn La</v>
      </c>
    </row>
    <row r="19">
      <c r="A19">
        <v>4018</v>
      </c>
      <c r="B19" t="str">
        <v>UBND Ủy ban nhân dân thị trấn Ít Ong  tỉnh Sơn La</v>
      </c>
      <c r="C19" t="str">
        <v>https://quyhoach.xaydung.gov.vn/Images/Quyhoach/fileDK/0cbdfa52-1057-42cc-bbfe-6287cd6d9cfa_390%20qd%20pd%20qhc%20muong%20la%203%202020.pdf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4019</v>
      </c>
      <c r="B20" t="str">
        <f>HYPERLINK("https://www.facebook.com/tuoitrecongansonla/", "Công an xã Nậm Giôn  tỉnh Sơn La")</f>
        <v>Công an xã Nậm Giôn  tỉnh Sơn La</v>
      </c>
      <c r="C20" t="str">
        <v>https://www.facebook.com/tuoitrecongansonla/</v>
      </c>
      <c r="D20" t="str">
        <v>-</v>
      </c>
      <c r="E20" t="str">
        <v/>
      </c>
      <c r="F20" t="str">
        <f>HYPERLINK("mailto:doanthanhniencasl@gmail.com", "doanthanhniencasl@gmail.com")</f>
        <v>doanthanhniencasl@gmail.com</v>
      </c>
      <c r="G20" t="str">
        <v>-</v>
      </c>
    </row>
    <row r="21">
      <c r="A21">
        <v>4020</v>
      </c>
      <c r="B21" t="str">
        <v>UBND Ủy ban nhân dân xã Nậm Giôn  tỉnh Sơn La</v>
      </c>
      <c r="C21" t="str">
        <v>https://sonla.gov.vn/4/469/61715/478330/hoi-dong-nhan-dan-tinh/danh-sach-thuong-truc-hdnd-tinh-son-la-khoa-xiv-nhiem-ky-2016-2021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4021</v>
      </c>
      <c r="B22" t="str">
        <v>Công an xã Chiềng Lao  tỉnh Sơn La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4022</v>
      </c>
      <c r="B23" t="str">
        <v>UBND Ủy ban nhân dân xã Chiềng Lao  tỉnh Sơn La</v>
      </c>
      <c r="C23" t="str">
        <v>http://chiengsonmocchau.sonla.gov.vn/index.php?module=tochuc&amp;act=view&amp;id=17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4023</v>
      </c>
      <c r="B24" t="str">
        <f>HYPERLINK("https://www.facebook.com/tuoitrecongansonla/", "Công an xã Hua Trai  tỉnh Sơn La")</f>
        <v>Công an xã Hua Trai  tỉnh Sơn La</v>
      </c>
      <c r="C24" t="str">
        <v>https://www.facebook.com/tuoitrecongansonla/</v>
      </c>
      <c r="D24" t="str">
        <v>-</v>
      </c>
      <c r="E24" t="str">
        <v/>
      </c>
      <c r="F24" t="str">
        <f>HYPERLINK("mailto:doanthanhniencasl@gmail.com", "doanthanhniencasl@gmail.com")</f>
        <v>doanthanhniencasl@gmail.com</v>
      </c>
      <c r="G24" t="str">
        <v>-</v>
      </c>
    </row>
    <row r="25">
      <c r="A25">
        <v>4024</v>
      </c>
      <c r="B25" t="str">
        <v>UBND Ủy ban nhân dân xã Hua Trai  tỉnh Sơn La</v>
      </c>
      <c r="C25" t="str">
        <v>https://sonla.toaan.gov.vn/webcenter/portal/sonla/chitiettin?dDocName=TAND214354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4025</v>
      </c>
      <c r="B26" t="str">
        <v>Công an xã Ngọc Chiến  tỉnh Sơn La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4026</v>
      </c>
      <c r="B27" t="str">
        <v>UBND Ủy ban nhân dân xã Ngọc Chiến  tỉnh Sơn La</v>
      </c>
      <c r="C27" t="str">
        <v>https://mattran.sonla.gov.vn/content-1548-xa-ngoc-chien-dat-chuan-nong-thon-moi.html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4027</v>
      </c>
      <c r="B28" t="str">
        <f>HYPERLINK("https://www.facebook.com/tuoitrecongansonla/", "Công an xã Mường Trai  tỉnh Sơn La")</f>
        <v>Công an xã Mường Trai  tỉnh Sơn La</v>
      </c>
      <c r="C28" t="str">
        <v>https://www.facebook.com/tuoitrecongansonla/</v>
      </c>
      <c r="D28" t="str">
        <v>-</v>
      </c>
      <c r="E28" t="str">
        <v/>
      </c>
      <c r="F28" t="str">
        <f>HYPERLINK("mailto:doanthanhniencasl@gmail.com", "doanthanhniencasl@gmail.com")</f>
        <v>doanthanhniencasl@gmail.com</v>
      </c>
      <c r="G28" t="str">
        <v>-</v>
      </c>
    </row>
    <row r="29">
      <c r="A29">
        <v>4028</v>
      </c>
      <c r="B29" t="str">
        <v>UBND Ủy ban nhân dân xã Mường Trai  tỉnh Sơn La</v>
      </c>
      <c r="C29" t="str">
        <v>https://sonla.gov.vn/4/469/61812/545638/xay-dung-nong-thon-moi/admin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4029</v>
      </c>
      <c r="B30" t="str">
        <f>HYPERLINK("https://www.facebook.com/tuoitrecongansonla/", "Công an xã Nậm Păm  tỉnh Sơn La")</f>
        <v>Công an xã Nậm Păm  tỉnh Sơn La</v>
      </c>
      <c r="C30" t="str">
        <v>https://www.facebook.com/tuoitrecongansonla/</v>
      </c>
      <c r="D30" t="str">
        <v>-</v>
      </c>
      <c r="E30" t="str">
        <v/>
      </c>
      <c r="F30" t="str">
        <f>HYPERLINK("mailto:doanthanhniencasl@gmail.com", "doanthanhniencasl@gmail.com")</f>
        <v>doanthanhniencasl@gmail.com</v>
      </c>
      <c r="G30" t="str">
        <v>-</v>
      </c>
    </row>
    <row r="31">
      <c r="A31">
        <v>4030</v>
      </c>
      <c r="B31" t="str">
        <v>UBND Ủy ban nhân dân xã Nậm Păm  tỉnh Sơn La</v>
      </c>
      <c r="C31" t="str">
        <v>https://sonla.toaan.gov.vn/webcenter/portal/sonla/chitiettin?dDocName=TAND051105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4031</v>
      </c>
      <c r="B32" t="str">
        <v>Công an xã Chiềng Muôn  tỉnh Sơn La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4032</v>
      </c>
      <c r="B33" t="str">
        <v>UBND Ủy ban nhân dân xã Chiềng Muôn  tỉnh Sơn La</v>
      </c>
      <c r="C33" t="str">
        <v>https://daibieudancusonla.gov.vn/cong-tac-dan-nguyen/doan-dai-bieu-quoc-hoi-tinh-tiep-xuc-cu-tri-truoc-ky-hop-thu-sau-quoc-hoi-khoa-xv-tai-03-xa-vung-728117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4033</v>
      </c>
      <c r="B34" t="str">
        <v>Công an xã Chiềng Ân  tỉnh Sơn La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4034</v>
      </c>
      <c r="B35" t="str">
        <v>UBND Ủy ban nhân dân xã Chiềng Ân  tỉnh Sơn La</v>
      </c>
      <c r="C35" t="str">
        <v>http://chiengsonmocchau.sonla.gov.vn/index.php?module=tochuc&amp;act=view&amp;id=17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4035</v>
      </c>
      <c r="B36" t="str">
        <v>Công an xã Pi Toong  tỉnh Sơn La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4036</v>
      </c>
      <c r="B37" t="str">
        <v>UBND Ủy ban nhân dân xã Pi Toong  tỉnh Sơn La</v>
      </c>
      <c r="C37" t="str">
        <v>https://vkssonla.gov.vn/index.php?module=tinhoatdong&amp;act=view&amp;cat=40&amp;id=2052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4037</v>
      </c>
      <c r="B38" t="str">
        <v>Công an xã Chiềng Công  tỉnh Sơn La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4038</v>
      </c>
      <c r="B39" t="str">
        <v>UBND Ủy ban nhân dân xã Chiềng Công  tỉnh Sơn La</v>
      </c>
      <c r="C39" t="str">
        <v>http://chiengsonmocchau.sonla.gov.vn/index.php?module=tochuc&amp;act=view&amp;id=17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4039</v>
      </c>
      <c r="B40" t="str">
        <f>HYPERLINK("https://www.facebook.com/p/C%C3%B4ng-an-x%C3%A3-T%E1%BA%A1-B%C3%BA-huy%E1%BB%87n-M%C6%B0%E1%BB%9Dng-La-t%E1%BB%89nh-S%C6%A1n-La-100066851919738/", "Công an xã Tạ Bú  tỉnh Sơn La")</f>
        <v>Công an xã Tạ Bú  tỉnh Sơn La</v>
      </c>
      <c r="C40" t="str">
        <v>https://www.facebook.com/p/C%C3%B4ng-an-x%C3%A3-T%E1%BA%A1-B%C3%BA-huy%E1%BB%87n-M%C6%B0%E1%BB%9Dng-La-t%E1%BB%89nh-S%C6%A1n-La-100066851919738/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4040</v>
      </c>
      <c r="B41" t="str">
        <v>UBND Ủy ban nhân dân xã Tạ Bú  tỉnh Sơn La</v>
      </c>
      <c r="C41" t="str">
        <v>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4041</v>
      </c>
      <c r="B42" t="str">
        <v>Công an xã Chiềng San  tỉnh Sơn La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4042</v>
      </c>
      <c r="B43" t="str">
        <v>UBND Ủy ban nhân dân xã Chiềng San  tỉnh Sơn La</v>
      </c>
      <c r="C43" t="str">
        <v>https://chiengco.thanhpho.sonla.gov.vn/ubnd-xa-chieng-co/uy-ban-nhan-dan-xa-chieng-co-chi-tra-ho-tro-cho-cac-ho-gia-dinh-co-dien-tich-cay-trong-thuy-san--830325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4043</v>
      </c>
      <c r="B44" t="str">
        <v>Công an xã Mường Bú  tỉnh Sơn La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4044</v>
      </c>
      <c r="B45" t="str">
        <v>UBND Ủy ban nhân dân xã Mường Bú  tỉnh Sơn La</v>
      </c>
      <c r="C45" t="str">
        <v>https://daibieudancusonla.gov.vn/tin-tuc-su-kien/dong-chi-chu-tich-ubnd-tinh-du-ngay-hoi-dai-doan-ket-toan-dan-toc-tai-ban-muong-bu-734380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4045</v>
      </c>
      <c r="B46" t="str">
        <v>Công an xã Chiềng Hoa  tỉnh Sơn La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4046</v>
      </c>
      <c r="B47" t="str">
        <v>UBND Ủy ban nhân dân xã Chiềng Hoa  tỉnh Sơn La</v>
      </c>
      <c r="C47" t="str">
        <v>https://sonla.gov.vn/dai-hoi-dai-bieu-cac-dan-toc-thieu-so-tinh-son-la-lan-ii-nam-2014/xa-chieng-ban-phat-huy-vai-tro-cua-uy-ban-mat-tran-to-quoc-trong-thuc-hien-chuong-trinh-muc-tieu-475140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4047</v>
      </c>
      <c r="B48" t="str">
        <v>Công an xã Mường Chùm  tỉnh Sơn La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4048</v>
      </c>
      <c r="B49" t="str">
        <v>UBND Ủy ban nhân dân xã Mường Chùm  tỉnh Sơn La</v>
      </c>
      <c r="C49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4049</v>
      </c>
      <c r="B50" t="str">
        <f>HYPERLINK("https://www.facebook.com/tuoitrecongansonla/", "Công an thị trấn Bắc Yên  tỉnh Sơn La")</f>
        <v>Công an thị trấn Bắc Yên  tỉnh Sơn La</v>
      </c>
      <c r="C50" t="str">
        <v>https://www.facebook.com/tuoitrecongansonla/</v>
      </c>
      <c r="D50" t="str">
        <v>-</v>
      </c>
      <c r="E50" t="str">
        <v/>
      </c>
      <c r="F50" t="str">
        <f>HYPERLINK("mailto:doanthanhniencasl@gmail.com", "doanthanhniencasl@gmail.com")</f>
        <v>doanthanhniencasl@gmail.com</v>
      </c>
      <c r="G50" t="str">
        <v>-</v>
      </c>
    </row>
    <row r="51">
      <c r="A51">
        <v>4050</v>
      </c>
      <c r="B51" t="str">
        <v>UBND Ủy ban nhân dân thị trấn Bắc Yên  tỉnh Sơn La</v>
      </c>
      <c r="C51" t="str">
        <v>https://bacyen.sonla.gov.vn/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4051</v>
      </c>
      <c r="B52" t="str">
        <v>Công an xã Phiêng Ban  tỉnh Sơn La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4052</v>
      </c>
      <c r="B53" t="str">
        <v>UBND Ủy ban nhân dân xã Phiêng Ban  tỉnh Sơn La</v>
      </c>
      <c r="C53" t="str">
        <v>https://sonla.gov.vn/dan-so-61780/ban-dan-toc-to-chuc-hoat-dong-tuyen-truyen-nham-giam-thieu-tinh-trang-tao-hon-va-hon-nhan-can-hu-474273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4053</v>
      </c>
      <c r="B54" t="str">
        <f>HYPERLINK("https://www.facebook.com/tuoitrecongansonla/", "Công an xã Hang Chú  tỉnh Sơn La")</f>
        <v>Công an xã Hang Chú  tỉnh Sơn La</v>
      </c>
      <c r="C54" t="str">
        <v>https://www.facebook.com/tuoitrecongansonla/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4054</v>
      </c>
      <c r="B55" t="str">
        <v>UBND Ủy ban nhân dân xã Hang Chú  tỉnh Sơn La</v>
      </c>
      <c r="C55" t="str">
        <v>http://chiengsonmocchau.sonla.gov.vn/index.php?module=tochuc&amp;act=view&amp;id=36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4055</v>
      </c>
      <c r="B56" t="str">
        <f>HYPERLINK("https://www.facebook.com/tuoitrecongansonla/", "Công an xã Xím Vàng  tỉnh Sơn La")</f>
        <v>Công an xã Xím Vàng  tỉnh Sơn La</v>
      </c>
      <c r="C56" t="str">
        <v>https://www.facebook.com/tuoitrecongansonla/</v>
      </c>
      <c r="D56" t="str">
        <v>-</v>
      </c>
      <c r="E56" t="str">
        <v/>
      </c>
      <c r="F56" t="str">
        <f>HYPERLINK("mailto:doanthanhniencasl@gmail.com", "doanthanhniencasl@gmail.com")</f>
        <v>doanthanhniencasl@gmail.com</v>
      </c>
      <c r="G56" t="str">
        <v>-</v>
      </c>
    </row>
    <row r="57">
      <c r="A57">
        <v>4056</v>
      </c>
      <c r="B57" t="str">
        <v>UBND Ủy ban nhân dân xã Xím Vàng  tỉnh Sơn La</v>
      </c>
      <c r="C57" t="str">
        <v>https://ubdt.gov.vn/tin-tuc/tin-hoat-dong/uy-ban-dan-toc-voi-dia-phuong/uy-ban-dan-toc-trien-khai-du-an-bao-ve-moi-truong-tai-xa-xim-vang-nam-2016.htm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4057</v>
      </c>
      <c r="B58" t="str">
        <v>Công an xã Tà Xùa  tỉnh Sơn La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4058</v>
      </c>
      <c r="B59" t="str">
        <v>UBND Ủy ban nhân dân xã Tà Xùa  tỉnh Sơn La</v>
      </c>
      <c r="C59" t="str">
        <v>https://sonla.gov.vn/thong-tin-ket-luan-thanh-tra/ta-xua-thuc-hien-ket-luan-thanh-tra-so-10-kl-ubnd-726476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4059</v>
      </c>
      <c r="B60" t="str">
        <f>HYPERLINK("https://www.facebook.com/269189171445336", "Công an xã Háng Đồng  tỉnh Sơn La")</f>
        <v>Công an xã Háng Đồng  tỉnh Sơn La</v>
      </c>
      <c r="C60" t="str">
        <v>https://www.facebook.com/269189171445336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4060</v>
      </c>
      <c r="B61" t="str">
        <v>UBND Ủy ban nhân dân xã Háng Đồng  tỉnh Sơn La</v>
      </c>
      <c r="C61" t="str">
        <v>https://hangdong.bacyen.sonla.gov.vn/hoat-dong-hdnd-ubnd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4061</v>
      </c>
      <c r="B62" t="str">
        <v>Công an xã Pắc Ngà  tỉnh Sơn La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4062</v>
      </c>
      <c r="B63" t="str">
        <v>UBND Ủy ban nhân dân xã Pắc Ngà  tỉnh Sơn La</v>
      </c>
      <c r="C63" t="str">
        <v>https://bacyen.sonla.gov.vn/thong-tin-chi-dao-dieu-hanh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4063</v>
      </c>
      <c r="B64" t="str">
        <v>Công an xã Làng Chếu  tỉnh Sơn La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4064</v>
      </c>
      <c r="B65" t="str">
        <v>UBND Ủy ban nhân dân xã Làng Chếu  tỉnh Sơn La</v>
      </c>
      <c r="C65" t="str">
        <v>https://langcheu.bacyen.sonla.gov.vn/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4065</v>
      </c>
      <c r="B66" t="str">
        <f>HYPERLINK("https://www.facebook.com/p/C%C3%B4ng-An-X%C3%A3-Chim-V%C3%A0n-100069188385933/", "Công an xã Chim Vàn  tỉnh Sơn La")</f>
        <v>Công an xã Chim Vàn  tỉnh Sơn La</v>
      </c>
      <c r="C66" t="str">
        <v>https://www.facebook.com/p/C%C3%B4ng-An-X%C3%A3-Chim-V%C3%A0n-100069188385933/</v>
      </c>
      <c r="D66" t="str">
        <v>-</v>
      </c>
      <c r="E66" t="str">
        <v/>
      </c>
      <c r="F66" t="str">
        <f>HYPERLINK("mailto:chimvan.cabacyen@gmail.com", "chimvan.cabacyen@gmail.com")</f>
        <v>chimvan.cabacyen@gmail.com</v>
      </c>
      <c r="G66" t="str">
        <v>Bac Yen, Vietnam</v>
      </c>
    </row>
    <row r="67">
      <c r="A67">
        <v>4066</v>
      </c>
      <c r="B67" t="str">
        <v>UBND Ủy ban nhân dân xã Chim Vàn  tỉnh Sơn La</v>
      </c>
      <c r="C67" t="str">
        <v>https://chimvan.bacyen.sonla.gov.vn/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4067</v>
      </c>
      <c r="B68" t="str">
        <f>HYPERLINK("https://www.facebook.com/caxmuongkhoa/", "Công an xã Mường Khoa  tỉnh Sơn La")</f>
        <v>Công an xã Mường Khoa  tỉnh Sơn La</v>
      </c>
      <c r="C68" t="str">
        <v>https://www.facebook.com/caxmuongkhoa/</v>
      </c>
      <c r="D68" t="str">
        <v>0973634244</v>
      </c>
      <c r="E68" t="str">
        <v>-</v>
      </c>
      <c r="F68" t="str">
        <f>HYPERLINK("mailto:muongkhoa.cabacyen@gmail.com", "muongkhoa.cabacyen@gmail.com")</f>
        <v>muongkhoa.cabacyen@gmail.com</v>
      </c>
      <c r="G68" t="str">
        <v>Bản Phúc, xã Mường Khoa, Son La, Vietnam</v>
      </c>
    </row>
    <row r="69">
      <c r="A69">
        <v>4068</v>
      </c>
      <c r="B69" t="str">
        <v>UBND Ủy ban nhân dân xã Mường Khoa  tỉnh Sơn La</v>
      </c>
      <c r="C69" t="str">
        <v>https://bacyen.sonla.gov.vn/thong-tin-chi-dao-dieu-hanh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4069</v>
      </c>
      <c r="B70" t="str">
        <f>HYPERLINK("https://www.facebook.com/tuoitrecongansonla/", "Công an xã Song Pe  tỉnh Sơn La")</f>
        <v>Công an xã Song Pe  tỉnh Sơn La</v>
      </c>
      <c r="C70" t="str">
        <v>https://www.facebook.com/tuoitrecongansonla/</v>
      </c>
      <c r="D70" t="str">
        <v>-</v>
      </c>
      <c r="E70" t="str">
        <v/>
      </c>
      <c r="F70" t="str">
        <f>HYPERLINK("mailto:doanthanhniencasl@gmail.com", "doanthanhniencasl@gmail.com")</f>
        <v>doanthanhniencasl@gmail.com</v>
      </c>
      <c r="G70" t="str">
        <v>-</v>
      </c>
    </row>
    <row r="71">
      <c r="A71">
        <v>4070</v>
      </c>
      <c r="B71" t="str">
        <v>UBND Ủy ban nhân dân xã Song Pe  tỉnh Sơn La</v>
      </c>
      <c r="C71" t="str">
        <v>https://songpe.bacyen.sonla.gov.vn/uy-ban-nhan-dan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4071</v>
      </c>
      <c r="B72" t="str">
        <f>HYPERLINK("https://www.facebook.com/p/C%C3%B4ng-an-x%C3%A3-H%E1%BB%93ng-Ng%C3%A0i-huy%E1%BB%87n-B%E1%BA%AFc-Y%C3%AAn-t%E1%BB%89nh-S%C6%A1n-La-100070586079138/", "Công an xã Hồng Ngài  tỉnh Sơn La")</f>
        <v>Công an xã Hồng Ngài  tỉnh Sơn La</v>
      </c>
      <c r="C72" t="str">
        <v>https://www.facebook.com/p/C%C3%B4ng-an-x%C3%A3-H%E1%BB%93ng-Ng%C3%A0i-huy%E1%BB%87n-B%E1%BA%AFc-Y%C3%AAn-t%E1%BB%89nh-S%C6%A1n-La-100070586079138/</v>
      </c>
      <c r="D72" t="str">
        <v>0973888478</v>
      </c>
      <c r="E72" t="str">
        <v>-</v>
      </c>
      <c r="F72" t="str">
        <f>HYPERLINK("mailto:hongngai.cabacyen@gmail.com", "hongngai.cabacyen@gmail.com")</f>
        <v>hongngai.cabacyen@gmail.com</v>
      </c>
      <c r="G72" t="str">
        <v>bản Hồng Ngài, xã Hồng Ngài, huyện Bắc Yên, tỉnh Sơn La, Son La, Vietnam</v>
      </c>
    </row>
    <row r="73">
      <c r="A73">
        <v>4072</v>
      </c>
      <c r="B73" t="str">
        <v>UBND Ủy ban nhân dân xã Hồng Ngài  tỉnh Sơn La</v>
      </c>
      <c r="C73" t="str">
        <v>https://hongngai.bacyen.sonla.gov.vn/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4073</v>
      </c>
      <c r="B74" t="str">
        <f>HYPERLINK("https://www.facebook.com/tuoitrecongansonla/", "Công an xã Tạ Khoa  tỉnh Sơn La")</f>
        <v>Công an xã Tạ Khoa  tỉnh Sơn La</v>
      </c>
      <c r="C74" t="str">
        <v>https://www.facebook.com/tuoitrecongansonla/</v>
      </c>
      <c r="D74" t="str">
        <v>-</v>
      </c>
      <c r="E74" t="str">
        <v/>
      </c>
      <c r="F74" t="str">
        <f>HYPERLINK("mailto:doanthanhniencasl@gmail.com", "doanthanhniencasl@gmail.com")</f>
        <v>doanthanhniencasl@gmail.com</v>
      </c>
      <c r="G74" t="str">
        <v>-</v>
      </c>
    </row>
    <row r="75">
      <c r="A75">
        <v>4074</v>
      </c>
      <c r="B75" t="str">
        <v>UBND Ủy ban nhân dân xã Tạ Khoa  tỉnh Sơn La</v>
      </c>
      <c r="C75" t="str">
        <v>http://chiengsonmocchau.sonla.gov.vn/index.php?module=tochuc&amp;act=view&amp;id=46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4075</v>
      </c>
      <c r="B76" t="str">
        <v>Công an xã Hua Nhàn  tỉnh Sơn La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4076</v>
      </c>
      <c r="B77" t="str">
        <v>UBND Ủy ban nhân dân xã Hua Nhàn  tỉnh Sơn La</v>
      </c>
      <c r="C77" t="str">
        <v>https://data.sonla.gov.vn/detail_data/du-lieu-thong-bao-ket-qua-thuc-hien-ket-luan-thanh-tra-cua-chanh-thanh-tra-huyen-773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4077</v>
      </c>
      <c r="B78" t="str">
        <f>HYPERLINK("https://www.facebook.com/tuoitrecongansonla/", "Công an xã Phiêng Côn  tỉnh Sơn La")</f>
        <v>Công an xã Phiêng Côn  tỉnh Sơn La</v>
      </c>
      <c r="C78" t="str">
        <v>https://www.facebook.com/tuoitrecongansonla/</v>
      </c>
      <c r="D78" t="str">
        <v>-</v>
      </c>
      <c r="E78" t="str">
        <v/>
      </c>
      <c r="F78" t="str">
        <f>HYPERLINK("mailto:doanthanhniencasl@gmail.com", "doanthanhniencasl@gmail.com")</f>
        <v>doanthanhniencasl@gmail.com</v>
      </c>
      <c r="G78" t="str">
        <v>-</v>
      </c>
    </row>
    <row r="79">
      <c r="A79">
        <v>4078</v>
      </c>
      <c r="B79" t="str">
        <v>UBND Ủy ban nhân dân xã Phiêng Côn  tỉnh Sơn La</v>
      </c>
      <c r="C79" t="str">
        <v>https://bacyen.sonla.gov.vn/thong-bao-ket-luan-thanh-tra/ket-luan-thanh-tra-cong-tac-quan-ly-dieu-hanh-ngan-sach-doi-voi-uy-ban-nhan-dan-xa-chim-van-tu-n-713185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4079</v>
      </c>
      <c r="B80" t="str">
        <v>Công an xã Chiềng Sại  tỉnh Sơn La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4080</v>
      </c>
      <c r="B81" t="str">
        <v>UBND Ủy ban nhân dân xã Chiềng Sại  tỉnh Sơn La</v>
      </c>
      <c r="C81" t="str">
        <v>https://sonla.gov.vn/dai-hoi-dai-bieu-cac-dan-toc-thieu-so-tinh-son-la-lan-ii-nam-2014/xa-chieng-ban-phat-huy-vai-tro-cua-uy-ban-mat-tran-to-quoc-trong-thuc-hien-chuong-trinh-muc-tieu-475140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4081</v>
      </c>
      <c r="B82" t="str">
        <f>HYPERLINK("https://www.facebook.com/conganhuyenphuyen/?locale=vi_VN", "Công an thị trấn Phù Yên  tỉnh Sơn La")</f>
        <v>Công an thị trấn Phù Yên  tỉnh Sơn La</v>
      </c>
      <c r="C82" t="str">
        <v>https://www.facebook.com/conganhuyenphuyen/?locale=vi_VN</v>
      </c>
      <c r="D82" t="str">
        <v>-</v>
      </c>
      <c r="E82" t="str">
        <v>02123863113</v>
      </c>
      <c r="F82" t="str">
        <f>HYPERLINK("mailto:doianninhcapysl@gmail.com", "doianninhcapysl@gmail.com")</f>
        <v>doianninhcapysl@gmail.com</v>
      </c>
      <c r="G82" t="str">
        <v>Tiểu khu 1, thị trấn Phù Yên, huyện Phù Yên, Son La, Vietnam</v>
      </c>
    </row>
    <row r="83">
      <c r="A83">
        <v>4082</v>
      </c>
      <c r="B83" t="str">
        <v>UBND Ủy ban nhân dân thị trấn Phù Yên  tỉnh Sơn La</v>
      </c>
      <c r="C83" t="str">
        <v>http://nhnn.sonla.gov.vn/index.php?module=about&amp;act=view&amp;id=22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4083</v>
      </c>
      <c r="B84" t="str">
        <v>Công an xã Suối Tọ  tỉnh Sơn La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4084</v>
      </c>
      <c r="B85" t="str">
        <v>UBND Ủy ban nhân dân xã Suối Tọ  tỉnh Sơn La</v>
      </c>
      <c r="C85" t="str">
        <v>https://sonla.gov.vn/thong-tin-tu-so-nganh-dia-phuong/ngay-hoi-toan-dan-bao-ve-an-ninh-to-quoc-huyen-phu-yen-nam-2024-825630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4085</v>
      </c>
      <c r="B86" t="str">
        <f>HYPERLINK("https://www.facebook.com/p/C%C3%B4ng-an-x%C3%A3-M%C6%B0%E1%BB%9Dng-Th%E1%BA%A3i-huy%E1%BB%87n-Ph%C3%B9-Y%C3%AAn-t%E1%BB%89nh-S%C6%A1n-La-100069603542275/", "Công an xã Mường Thải  tỉnh Sơn La")</f>
        <v>Công an xã Mường Thải  tỉnh Sơn La</v>
      </c>
      <c r="C86" t="str">
        <v>https://www.facebook.com/p/C%C3%B4ng-an-x%C3%A3-M%C6%B0%E1%BB%9Dng-Th%E1%BA%A3i-huy%E1%BB%87n-Ph%C3%B9-Y%C3%AAn-t%E1%BB%89nh-S%C6%A1n-La-100069603542275/</v>
      </c>
      <c r="D86" t="str">
        <v>-</v>
      </c>
      <c r="E86" t="str">
        <v/>
      </c>
      <c r="F86" t="str">
        <f>HYPERLINK("mailto:caxmuongthai@gmail.com", "caxmuongthai@gmail.com")</f>
        <v>caxmuongthai@gmail.com</v>
      </c>
      <c r="G86" t="str">
        <v>Bản Thải, xã Mường Thải, huyện Phù Yên, tỉnh Sơn La, Son La, Vietnam</v>
      </c>
    </row>
    <row r="87">
      <c r="A87">
        <v>4086</v>
      </c>
      <c r="B87" t="str">
        <v>UBND Ủy ban nhân dân xã Mường Thải  tỉnh Sơn La</v>
      </c>
      <c r="C87" t="str">
        <v>https://sonla.gov.vn/tin-van-hoa-xa-hoi/doan-cong-tac-ban-tuyen-giao-tinh-uy-tham-lam-viec-tai-xa-muong-thai-704612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4087</v>
      </c>
      <c r="B88" t="str">
        <f>HYPERLINK("https://www.facebook.com/tuoitrecongansonla/", "Công an xã Mường Cơi  tỉnh Sơn La")</f>
        <v>Công an xã Mường Cơi  tỉnh Sơn La</v>
      </c>
      <c r="C88" t="str">
        <v>https://www.facebook.com/tuoitrecongansonla/</v>
      </c>
      <c r="D88" t="str">
        <v>-</v>
      </c>
      <c r="E88" t="str">
        <v/>
      </c>
      <c r="F88" t="str">
        <f>HYPERLINK("mailto:doanthanhniencasl@gmail.com", "doanthanhniencasl@gmail.com")</f>
        <v>doanthanhniencasl@gmail.com</v>
      </c>
      <c r="G88" t="str">
        <v>-</v>
      </c>
    </row>
    <row r="89">
      <c r="A89">
        <v>4088</v>
      </c>
      <c r="B89" t="str">
        <v>UBND Ủy ban nhân dân xã Mường Cơi  tỉnh Sơn La</v>
      </c>
      <c r="C89" t="str">
        <v>https://muongcoi.phuyen.sonla.gov.vn/uy-ban-nhan-dan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4089</v>
      </c>
      <c r="B90" t="str">
        <f>HYPERLINK("https://www.facebook.com/p/C%C3%B4ng-an-x%C3%A3-Quang-Huy-huy%E1%BB%87n-Ph%C3%B9-Y%C3%AAn-t%E1%BB%89nh-S%C6%A1n-La-100069297526108/", "Công an xã Quang Huy  tỉnh Sơn La")</f>
        <v>Công an xã Quang Huy  tỉnh Sơn La</v>
      </c>
      <c r="C90" t="str">
        <v>https://www.facebook.com/p/C%C3%B4ng-an-x%C3%A3-Quang-Huy-huy%E1%BB%87n-Ph%C3%B9-Y%C3%AAn-t%E1%BB%89nh-S%C6%A1n-La-100069297526108/</v>
      </c>
      <c r="D90" t="str">
        <v>0369757900</v>
      </c>
      <c r="E90" t="str">
        <v>-</v>
      </c>
      <c r="F90" t="str">
        <v>-</v>
      </c>
      <c r="G90" t="str">
        <v>-</v>
      </c>
    </row>
    <row r="91">
      <c r="A91">
        <v>4090</v>
      </c>
      <c r="B91" t="str">
        <v>UBND Ủy ban nhân dân xã Quang Huy  tỉnh Sơn La</v>
      </c>
      <c r="C91" t="str">
        <v>https://dichvucong.gov.vn/p/phananhkiennghi/pakn-detail.html?id=176194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4091</v>
      </c>
      <c r="B92" t="str">
        <f>HYPERLINK("https://www.facebook.com/tuoitrecongansonla/", "Công an xã Huy Bắc  tỉnh Sơn La")</f>
        <v>Công an xã Huy Bắc  tỉnh Sơn La</v>
      </c>
      <c r="C92" t="str">
        <v>https://www.facebook.com/tuoitrecongansonla/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4092</v>
      </c>
      <c r="B93" t="str">
        <v>UBND Ủy ban nhân dân xã Huy Bắc  tỉnh Sơn La</v>
      </c>
      <c r="C93" t="str">
        <v>https://moha.gov.vn/nong-thon-moi/tin-tuc/Pages/listbnv.aspx?CateID=32&amp;ItemID=2330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4093</v>
      </c>
      <c r="B94" t="str">
        <f>HYPERLINK("https://www.facebook.com/p/C%C3%B4ng-an-x%C3%A3-Huy-Th%C6%B0%E1%BB%A3ng-huy%E1%BB%87n-Ph%C3%B9-Y%C3%AAn-t%E1%BB%89nh-S%C6%A1n-La-100070014872084/", "Công an xã Huy Thượng  tỉnh Sơn La")</f>
        <v>Công an xã Huy Thượng  tỉnh Sơn La</v>
      </c>
      <c r="C94" t="str">
        <v>https://www.facebook.com/p/C%C3%B4ng-an-x%C3%A3-Huy-Th%C6%B0%E1%BB%A3ng-huy%E1%BB%87n-Ph%C3%B9-Y%C3%AAn-t%E1%BB%89nh-S%C6%A1n-La-100070014872084/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4094</v>
      </c>
      <c r="B95" t="str">
        <v>UBND Ủy ban nhân dân xã Huy Thượng  tỉnh Sơn La</v>
      </c>
      <c r="C95" t="str">
        <v>https://thanhtra.sonla.gov.vn/hoat-dong-doan-the/dong-chi-chanh-thanh-tra-tinh-du-sinh-hoat-chi-bo-khu-dan-cu-thang-9-nam-2024-833606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4095</v>
      </c>
      <c r="B96" t="str">
        <f>HYPERLINK("https://www.facebook.com/p/C%C3%B4ng-an-x%C3%A3-T%C3%A2n-Lang-Ph%C3%B9-Y%C3%AAn-S%C6%A1n-La-100069494266272/", "Công an xã Tân Lang  tỉnh Sơn La")</f>
        <v>Công an xã Tân Lang  tỉnh Sơn La</v>
      </c>
      <c r="C96" t="str">
        <v>https://www.facebook.com/p/C%C3%B4ng-an-x%C3%A3-T%C3%A2n-Lang-Ph%C3%B9-Y%C3%AAn-S%C6%A1n-La-100069494266272/</v>
      </c>
      <c r="D96" t="str">
        <v>0986903444</v>
      </c>
      <c r="E96" t="str">
        <v>-</v>
      </c>
      <c r="F96" t="str">
        <f>HYPERLINK("mailto:dinhvanphan1982@gmail.com", "dinhvanphan1982@gmail.com")</f>
        <v>dinhvanphan1982@gmail.com</v>
      </c>
      <c r="G96" t="str">
        <v>-</v>
      </c>
    </row>
    <row r="97">
      <c r="A97">
        <v>4096</v>
      </c>
      <c r="B97" t="str">
        <v>UBND Ủy ban nhân dân xã Tân Lang  tỉnh Sơn La</v>
      </c>
      <c r="C97" t="str">
        <v>https://moha.gov.vn/nong-thon-moi/tin-tuc/Pages/listbnv.aspx?CateID=32&amp;ItemID=2068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4097</v>
      </c>
      <c r="B98" t="str">
        <f>HYPERLINK("https://www.facebook.com/tuoitrecongansonla/", "Công an xã Gia Phù  tỉnh Sơn La")</f>
        <v>Công an xã Gia Phù  tỉnh Sơn La</v>
      </c>
      <c r="C98" t="str">
        <v>https://www.facebook.com/tuoitrecongansonla/</v>
      </c>
      <c r="D98" t="str">
        <v>-</v>
      </c>
      <c r="E98" t="str">
        <v/>
      </c>
      <c r="F98" t="str">
        <f>HYPERLINK("mailto:doanthanhniencasl@gmail.com", "doanthanhniencasl@gmail.com")</f>
        <v>doanthanhniencasl@gmail.com</v>
      </c>
      <c r="G98" t="str">
        <v>-</v>
      </c>
    </row>
    <row r="99">
      <c r="A99">
        <v>4098</v>
      </c>
      <c r="B99" t="str">
        <v>UBND Ủy ban nhân dân xã Gia Phù  tỉnh Sơn La</v>
      </c>
      <c r="C99" t="str">
        <v>https://giaphu.phuyen.sonla.gov.vn/uy-ban-nhan-dan/lanh-dao-dang-uy-hdnd-ubnd-va-mot-so-ban-nganh-doan-the-xa-cung-lanh-dao-ubnd-huyen-tham-quan-mo-893033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4099</v>
      </c>
      <c r="B100" t="str">
        <f>HYPERLINK("https://www.facebook.com/p/C%C3%B4ng-an-x%C3%A3-T%C6%B0%E1%BB%9Dng-Ph%C3%B9-huy%E1%BB%87n-Ph%C3%B9-Y%C3%AAn-t%E1%BB%89nh-S%C6%A1n-La-100071062324000/", "Công an xã Tường Phù  tỉnh Sơn La")</f>
        <v>Công an xã Tường Phù  tỉnh Sơn La</v>
      </c>
      <c r="C100" t="str">
        <v>https://www.facebook.com/p/C%C3%B4ng-an-x%C3%A3-T%C6%B0%E1%BB%9Dng-Ph%C3%B9-huy%E1%BB%87n-Ph%C3%B9-Y%C3%AAn-t%E1%BB%89nh-S%C6%A1n-La-100071062324000/</v>
      </c>
      <c r="D100" t="str">
        <v>0975789190</v>
      </c>
      <c r="E100" t="str">
        <v>-</v>
      </c>
      <c r="F100" t="str">
        <f>HYPERLINK("mailto:conganxatuongphu@gmail.com", "conganxatuongphu@gmail.com")</f>
        <v>conganxatuongphu@gmail.com</v>
      </c>
      <c r="G100" t="str">
        <v>Bản Bùa Thượng 1, xã Tường Phù, huyện Phù Yên, tỉnh Sơn La, Son La, Vietnam</v>
      </c>
    </row>
    <row r="101">
      <c r="A101">
        <v>4100</v>
      </c>
      <c r="B101" t="str">
        <v>UBND Ủy ban nhân dân xã Tường Phù  tỉnh Sơn La</v>
      </c>
      <c r="C101" t="str">
        <v>https://sonla.gov.vn/tin-van-hoa-xa-hoi/nhung-thiet-hai-do-anh-huong-bao-so-3-tren-dia-ban-huyen-phu-yen-829956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4101</v>
      </c>
      <c r="B102" t="str">
        <f>HYPERLINK("https://www.facebook.com/p/C%C3%B4ng-an-x%C3%A3-Huy-H%E1%BA%A1-Huy%E1%BB%87n-Ph%C3%B9-Y%C3%AAn-t%E1%BB%89nh-S%C6%A1n-La-100069266086688/", "Công an xã Huy Hạ  tỉnh Sơn La")</f>
        <v>Công an xã Huy Hạ  tỉnh Sơn La</v>
      </c>
      <c r="C102" t="str">
        <v>https://www.facebook.com/p/C%C3%B4ng-an-x%C3%A3-Huy-H%E1%BA%A1-Huy%E1%BB%87n-Ph%C3%B9-Y%C3%AAn-t%E1%BB%89nh-S%C6%A1n-La-100069266086688/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4102</v>
      </c>
      <c r="B103" t="str">
        <v>UBND Ủy ban nhân dân xã Huy Hạ  tỉnh Sơn La</v>
      </c>
      <c r="C103" t="str">
        <v>https://huyha.phuyen.sonla.gov.vn/uy-ban-nhan-dan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4103</v>
      </c>
      <c r="B104" t="str">
        <f>HYPERLINK("https://www.facebook.com/p/C%C3%B4ng-an-x%C3%A3-Huy-T%C3%A2n-huy%E1%BB%87n-Ph%C3%B9-Y%C3%AAn-t%E1%BB%89nh-S%C6%A1n-La-100071167916873/", "Công an xã Huy Tân  tỉnh Sơn La")</f>
        <v>Công an xã Huy Tân  tỉnh Sơn La</v>
      </c>
      <c r="C104" t="str">
        <v>https://www.facebook.com/p/C%C3%B4ng-an-x%C3%A3-Huy-T%C3%A2n-huy%E1%BB%87n-Ph%C3%B9-Y%C3%AAn-t%E1%BB%89nh-S%C6%A1n-La-100071167916873/</v>
      </c>
      <c r="D104" t="str">
        <v>0983156508</v>
      </c>
      <c r="E104" t="str">
        <v>-</v>
      </c>
      <c r="F104" t="str">
        <v>-</v>
      </c>
      <c r="G104" t="str">
        <v>bản Puôi 3, xã Huy Tân, huyện Phù Yên, Tỉnh Sơn La</v>
      </c>
    </row>
    <row r="105">
      <c r="A105">
        <v>4104</v>
      </c>
      <c r="B105" t="str">
        <v>UBND Ủy ban nhân dân xã Huy Tân  tỉnh Sơn La</v>
      </c>
      <c r="C105" t="str">
        <v>https://sonla.gov.vn/tin-van-hoa-xa-hoi/nhung-thiet-hai-do-anh-huong-bao-so-3-tren-dia-ban-huyen-phu-yen-829956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4105</v>
      </c>
      <c r="B106" t="str">
        <v>Công an xã Mường Lang  tỉnh Sơn La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4106</v>
      </c>
      <c r="B107" t="str">
        <v>UBND Ủy ban nhân dân xã Mường Lang  tỉnh Sơn La</v>
      </c>
      <c r="C107" t="str">
        <v>https://qbvptrsonla.gov.vn/Hoat-dong-doan-the/chi-doan-quy-bao-ve-va-phat-trien-rung-to-chuc-cac-hoat-dong-tinh-nguyen-trong-thang-thanh-nien-378161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4107</v>
      </c>
      <c r="B108" t="str">
        <v>Công an xã Suối Bau  tỉnh Sơn La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4108</v>
      </c>
      <c r="B109" t="str">
        <v>UBND Ủy ban nhân dân xã Suối Bau  tỉnh Sơn La</v>
      </c>
      <c r="C109" t="str">
        <v>https://suoibau.phuyen.sonla.gov.vn/uy-ban-nhan-dan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4109</v>
      </c>
      <c r="B110" t="str">
        <f>HYPERLINK("https://www.facebook.com/tuoitrecongansonla/", "Công an xã Huy Tường  tỉnh Sơn La")</f>
        <v>Công an xã Huy Tường  tỉnh Sơn La</v>
      </c>
      <c r="C110" t="str">
        <v>https://www.facebook.com/tuoitrecongansonla/</v>
      </c>
      <c r="D110" t="str">
        <v>-</v>
      </c>
      <c r="E110" t="str">
        <v/>
      </c>
      <c r="F110" t="str">
        <f>HYPERLINK("mailto:doanthanhniencasl@gmail.com", "doanthanhniencasl@gmail.com")</f>
        <v>doanthanhniencasl@gmail.com</v>
      </c>
      <c r="G110" t="str">
        <v>-</v>
      </c>
    </row>
    <row r="111">
      <c r="A111">
        <v>4110</v>
      </c>
      <c r="B111" t="str">
        <v>UBND Ủy ban nhân dân xã Huy Tường  tỉnh Sơn La</v>
      </c>
      <c r="C111" t="str">
        <v>https://sonoivu.sonla.gov.vn/1282/30665/64448/624718/thanh-tra-cong-vu/-hoi-nghi-doi-thoai-truc-tiep-giua-giam-doc-so-noi-vu-voi-nhan-dan-xa-huy-tuong-huyen-phu-yen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4111</v>
      </c>
      <c r="B112" t="str">
        <f>HYPERLINK("https://www.facebook.com/tuoitrecongansonla/", "Công an xã Mường Do  tỉnh Sơn La")</f>
        <v>Công an xã Mường Do  tỉnh Sơn La</v>
      </c>
      <c r="C112" t="str">
        <v>https://www.facebook.com/tuoitrecongansonla/</v>
      </c>
      <c r="D112" t="str">
        <v>-</v>
      </c>
      <c r="E112" t="str">
        <v/>
      </c>
      <c r="F112" t="str">
        <f>HYPERLINK("mailto:doanthanhniencasl@gmail.com", "doanthanhniencasl@gmail.com")</f>
        <v>doanthanhniencasl@gmail.com</v>
      </c>
      <c r="G112" t="str">
        <v>-</v>
      </c>
    </row>
    <row r="113">
      <c r="A113">
        <v>4112</v>
      </c>
      <c r="B113" t="str">
        <v>UBND Ủy ban nhân dân xã Mường Do  tỉnh Sơn La</v>
      </c>
      <c r="C113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4113</v>
      </c>
      <c r="B114" t="str">
        <f>HYPERLINK("https://www.facebook.com/p/C%C3%B4ng-an-x%C3%A3-S%E1%BA%ADp-Xa-huy%E1%BB%87n-Ph%C3%B9-Y%C3%AAn-t%E1%BB%89nh-S%C6%A1n-La-100069581702650/", "Công an xã Sập Xa  tỉnh Sơn La")</f>
        <v>Công an xã Sập Xa  tỉnh Sơn La</v>
      </c>
      <c r="C114" t="str">
        <v>https://www.facebook.com/p/C%C3%B4ng-an-x%C3%A3-S%E1%BA%ADp-Xa-huy%E1%BB%87n-Ph%C3%B9-Y%C3%AAn-t%E1%BB%89nh-S%C6%A1n-La-100069581702650/</v>
      </c>
      <c r="D114" t="str">
        <v>0367768269</v>
      </c>
      <c r="E114" t="str">
        <v>-</v>
      </c>
      <c r="F114" t="str">
        <v>-</v>
      </c>
      <c r="G114" t="str">
        <v>Son La, Vietnam</v>
      </c>
    </row>
    <row r="115">
      <c r="A115">
        <v>4114</v>
      </c>
      <c r="B115" t="str">
        <v>UBND Ủy ban nhân dân xã Sập Xa  tỉnh Sơn La</v>
      </c>
      <c r="C115" t="str">
        <v>https://sonla.gov.vn/tin-van-hoa-xa-hoi/nhung-thiet-hai-do-anh-huong-bao-so-3-tren-dia-ban-huyen-phu-yen-829956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4115</v>
      </c>
      <c r="B116" t="str">
        <v>Công an xã Tường Thượng  tỉnh Sơn La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4116</v>
      </c>
      <c r="B117" t="str">
        <v>UBND Ủy ban nhân dân xã Tường Thượng  tỉnh Sơn La</v>
      </c>
      <c r="C117" t="str">
        <v>https://tuongthuong.phuyen.sonla.gov.vn/doan-thanh-nien/dai-hoi-hoi-lien-hiep-thanh-nien-viet-nam-xa-tuong-thuong-xa-nhiem-ky-2024-2029-821748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4117</v>
      </c>
      <c r="B118" t="str">
        <f>HYPERLINK("https://www.facebook.com/tuoitrecongansonla/", "Công an xã Tường Tiến  tỉnh Sơn La")</f>
        <v>Công an xã Tường Tiến  tỉnh Sơn La</v>
      </c>
      <c r="C118" t="str">
        <v>https://www.facebook.com/tuoitrecongansonla/</v>
      </c>
      <c r="D118" t="str">
        <v>-</v>
      </c>
      <c r="E118" t="str">
        <v/>
      </c>
      <c r="F118" t="str">
        <f>HYPERLINK("mailto:doanthanhniencasl@gmail.com", "doanthanhniencasl@gmail.com")</f>
        <v>doanthanhniencasl@gmail.com</v>
      </c>
      <c r="G118" t="str">
        <v>-</v>
      </c>
    </row>
    <row r="119">
      <c r="A119">
        <v>4118</v>
      </c>
      <c r="B119" t="str">
        <v>UBND Ủy ban nhân dân xã Tường Tiến  tỉnh Sơn La</v>
      </c>
      <c r="C119" t="str">
        <v>https://tuongtien.phuyen.sonla.gov.vn/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4119</v>
      </c>
      <c r="B120" t="str">
        <f>HYPERLINK("https://www.facebook.com/tuoitrecongansonla/", "Công an xã Tường Phong  tỉnh Sơn La")</f>
        <v>Công an xã Tường Phong  tỉnh Sơn La</v>
      </c>
      <c r="C120" t="str">
        <v>https://www.facebook.com/tuoitrecongansonla/</v>
      </c>
      <c r="D120" t="str">
        <v>-</v>
      </c>
      <c r="E120" t="str">
        <v/>
      </c>
      <c r="F120" t="str">
        <f>HYPERLINK("mailto:doanthanhniencasl@gmail.com", "doanthanhniencasl@gmail.com")</f>
        <v>doanthanhniencasl@gmail.com</v>
      </c>
      <c r="G120" t="str">
        <v>-</v>
      </c>
    </row>
    <row r="121">
      <c r="A121">
        <v>4120</v>
      </c>
      <c r="B121" t="str">
        <v>UBND Ủy ban nhân dân xã Tường Phong  tỉnh Sơn La</v>
      </c>
      <c r="C121" t="str">
        <v>https://anhson.nghean.gov.vn/tuong-son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4121</v>
      </c>
      <c r="B122" t="str">
        <f>HYPERLINK("https://www.facebook.com/p/C%C3%B4ng-an-x%C3%A3-T%C6%B0%E1%BB%9Dng-Ph%C3%B9-huy%E1%BB%87n-Ph%C3%B9-Y%C3%AAn-t%E1%BB%89nh-S%C6%A1n-La-100071062324000/", "Công an xã Tường Hạ  tỉnh Sơn La")</f>
        <v>Công an xã Tường Hạ  tỉnh Sơn La</v>
      </c>
      <c r="C122" t="str">
        <v>https://www.facebook.com/p/C%C3%B4ng-an-x%C3%A3-T%C6%B0%E1%BB%9Dng-Ph%C3%B9-huy%E1%BB%87n-Ph%C3%B9-Y%C3%AAn-t%E1%BB%89nh-S%C6%A1n-La-100071062324000/</v>
      </c>
      <c r="D122" t="str">
        <v>0975789190</v>
      </c>
      <c r="E122" t="str">
        <v>-</v>
      </c>
      <c r="F122" t="str">
        <f>HYPERLINK("mailto:conganxatuongphu@gmail.com", "conganxatuongphu@gmail.com")</f>
        <v>conganxatuongphu@gmail.com</v>
      </c>
      <c r="G122" t="str">
        <v>Bản Bùa Thượng 1, xã Tường Phù, huyện Phù Yên, tỉnh Sơn La, Son La, Vietnam</v>
      </c>
    </row>
    <row r="123">
      <c r="A123">
        <v>4122</v>
      </c>
      <c r="B123" t="str">
        <v>UBND Ủy ban nhân dân xã Tường Hạ  tỉnh Sơn La</v>
      </c>
      <c r="C123" t="str">
        <v>https://vkssonla.gov.vn/index.php?module=tinhoatdong&amp;act=view&amp;id=2317&amp;cat=40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4123</v>
      </c>
      <c r="B124" t="str">
        <f>HYPERLINK("https://www.facebook.com/tuoitrecongansonla/", "Công an xã Kim Bon  tỉnh Sơn La")</f>
        <v>Công an xã Kim Bon  tỉnh Sơn La</v>
      </c>
      <c r="C124" t="str">
        <v>https://www.facebook.com/tuoitrecongansonla/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4124</v>
      </c>
      <c r="B125" t="str">
        <v>UBND Ủy ban nhân dân xã Kim Bon  tỉnh Sơn La</v>
      </c>
      <c r="C125" t="str">
        <v>https://kimson.ninhbinh.gov.vn/gioi-thieu/xa-kim-chinh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4125</v>
      </c>
      <c r="B126" t="str">
        <f>HYPERLINK("https://www.facebook.com/tuoitrecongansonla/", "Công an xã Mường Bang  tỉnh Sơn La")</f>
        <v>Công an xã Mường Bang  tỉnh Sơn La</v>
      </c>
      <c r="C126" t="str">
        <v>https://www.facebook.com/tuoitrecongansonla/</v>
      </c>
      <c r="D126" t="str">
        <v>-</v>
      </c>
      <c r="E126" t="str">
        <v/>
      </c>
      <c r="F126" t="str">
        <f>HYPERLINK("mailto:doanthanhniencasl@gmail.com", "doanthanhniencasl@gmail.com")</f>
        <v>doanthanhniencasl@gmail.com</v>
      </c>
      <c r="G126" t="str">
        <v>-</v>
      </c>
    </row>
    <row r="127">
      <c r="A127">
        <v>4126</v>
      </c>
      <c r="B127" t="str">
        <v>UBND Ủy ban nhân dân xã Mường Bang  tỉnh Sơn La</v>
      </c>
      <c r="C127" t="str">
        <v>https://sonla.gov.vn/tin-kinh-te/dong-chi-pho-chu-tich-ubnd-tinh-doi-thoai-voi-nhan-dan-xa-muong-lum-huyen-yen-chau-892179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4127</v>
      </c>
      <c r="B128" t="str">
        <f>HYPERLINK("https://www.facebook.com/p/C%C3%B4ng-an-x%C3%A3-%C4%90%C3%A1-%C4%90%E1%BB%8F-huy%E1%BB%87n-Ph%C3%B9-Y%C3%AAn-t%E1%BB%89nh-S%C6%A1n-La-100069499724470/?locale=nn_NO", "Công an xã Đá Đỏ  tỉnh Sơn La")</f>
        <v>Công an xã Đá Đỏ  tỉnh Sơn La</v>
      </c>
      <c r="C128" t="str">
        <v>https://www.facebook.com/p/C%C3%B4ng-an-x%C3%A3-%C4%90%C3%A1-%C4%90%E1%BB%8F-huy%E1%BB%87n-Ph%C3%B9-Y%C3%AAn-t%E1%BB%89nh-S%C6%A1n-La-100069499724470/?locale=nn_NO</v>
      </c>
      <c r="D128" t="str">
        <v>0986093094</v>
      </c>
      <c r="E128" t="str">
        <v>-</v>
      </c>
      <c r="F128" t="str">
        <v>-</v>
      </c>
      <c r="G128" t="str">
        <v>-</v>
      </c>
    </row>
    <row r="129">
      <c r="A129">
        <v>4128</v>
      </c>
      <c r="B129" t="str">
        <v>UBND Ủy ban nhân dân xã Đá Đỏ  tỉnh Sơn La</v>
      </c>
      <c r="C129" t="str">
        <v>https://sonla.gov.vn/4/467/38179/hoi-dap/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4129</v>
      </c>
      <c r="B130" t="str">
        <f>HYPERLINK("https://www.facebook.com/tuoitrecongansonla/", "Công an xã Tân Phong  tỉnh Sơn La")</f>
        <v>Công an xã Tân Phong  tỉnh Sơn La</v>
      </c>
      <c r="C130" t="str">
        <v>https://www.facebook.com/tuoitrecongansonla/</v>
      </c>
      <c r="D130" t="str">
        <v>-</v>
      </c>
      <c r="E130" t="str">
        <v/>
      </c>
      <c r="F130" t="str">
        <f>HYPERLINK("mailto:doanthanhniencasl@gmail.com", "doanthanhniencasl@gmail.com")</f>
        <v>doanthanhniencasl@gmail.com</v>
      </c>
      <c r="G130" t="str">
        <v>-</v>
      </c>
    </row>
    <row r="131">
      <c r="A131">
        <v>4130</v>
      </c>
      <c r="B131" t="str">
        <v>UBND Ủy ban nhân dân xã Tân Phong  tỉnh Sơn La</v>
      </c>
      <c r="C131" t="str">
        <v>https://cailay.tiengiang.gov.vn/cac-xa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4131</v>
      </c>
      <c r="B132" t="str">
        <f>HYPERLINK("https://www.facebook.com/tuoitrecongansonla/", "Công an xã Nam Phong  tỉnh Sơn La")</f>
        <v>Công an xã Nam Phong  tỉnh Sơn La</v>
      </c>
      <c r="C132" t="str">
        <v>https://www.facebook.com/tuoitrecongansonla/</v>
      </c>
      <c r="D132" t="str">
        <v>-</v>
      </c>
      <c r="E132" t="str">
        <v/>
      </c>
      <c r="F132" t="str">
        <f>HYPERLINK("mailto:doanthanhniencasl@gmail.com", "doanthanhniencasl@gmail.com")</f>
        <v>doanthanhniencasl@gmail.com</v>
      </c>
      <c r="G132" t="str">
        <v>-</v>
      </c>
    </row>
    <row r="133">
      <c r="A133">
        <v>4132</v>
      </c>
      <c r="B133" t="str">
        <v>UBND Ủy ban nhân dân xã Nam Phong  tỉnh Sơn La</v>
      </c>
      <c r="C133" t="str">
        <v>https://xananhnghe.hoabinh.gov.vn/index.php/tin-t-c-s-ki-n/chinh-tr/267-a-ng-a-y-a-y-ban-nha-n-da-n-xa-na-nh-ngha-giao-l-u-v-n-ha-a-v-n-ngha-cha-o-ma-ng-79-n-m-nga-y-ca-ch-ma-ng-tha-ng-ta-m-tha-nh-ca-ng-va-qua-c-kha-nh-2-9-2024-va-i-xa-nam-phong-huya-n-pha-ya-n-ta-nh-s-n-la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4133</v>
      </c>
      <c r="B134" t="str">
        <f>HYPERLINK("https://www.facebook.com/p/C%C3%B4ng-an-x%C3%A3-B%E1%BA%AFc-Phong-huy%E1%BB%87n-Ph%C3%B9-Y%C3%AAn-t%E1%BB%89nh-S%C6%A1n-La-100069354649996/", "Công an xã Bắc Phong  tỉnh Sơn La")</f>
        <v>Công an xã Bắc Phong  tỉnh Sơn La</v>
      </c>
      <c r="C134" t="str">
        <v>https://www.facebook.com/p/C%C3%B4ng-an-x%C3%A3-B%E1%BA%AFc-Phong-huy%E1%BB%87n-Ph%C3%B9-Y%C3%AAn-t%E1%BB%89nh-S%C6%A1n-La-100069354649996/</v>
      </c>
      <c r="D134" t="str">
        <v>0974399450</v>
      </c>
      <c r="E134" t="str">
        <v>-</v>
      </c>
      <c r="F134" t="str">
        <f>HYPERLINK("mailto:dinhvandinh1987sonla@gmail.com", "dinhvandinh1987sonla@gmail.com")</f>
        <v>dinhvandinh1987sonla@gmail.com</v>
      </c>
      <c r="G134" t="str">
        <v>-</v>
      </c>
    </row>
    <row r="135">
      <c r="A135">
        <v>4134</v>
      </c>
      <c r="B135" t="str">
        <v>UBND Ủy ban nhân dân xã Bắc Phong  tỉnh Sơn La</v>
      </c>
      <c r="C135" t="str">
        <v>https://thuanbac.ninhthuan.gov.vn/portal/Pages/UBND-xa.aspx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4135</v>
      </c>
      <c r="B136" t="str">
        <f>HYPERLINK("https://www.facebook.com/ConganhuyenMocChau/?locale=vi_VN", "Công an thị trấn Mộc Châu  tỉnh Sơn La")</f>
        <v>Công an thị trấn Mộc Châu  tỉnh Sơn La</v>
      </c>
      <c r="C136" t="str">
        <v>https://www.facebook.com/ConganhuyenMocChau/?locale=vi_VN</v>
      </c>
      <c r="D136" t="str">
        <v>-</v>
      </c>
      <c r="E136" t="str">
        <v>02123866113</v>
      </c>
      <c r="F136" t="str">
        <f>HYPERLINK("mailto:conganmocchau@gmail.com", "conganmocchau@gmail.com")</f>
        <v>conganmocchau@gmail.com</v>
      </c>
      <c r="G136" t="str">
        <v>-</v>
      </c>
    </row>
    <row r="137">
      <c r="A137">
        <v>4136</v>
      </c>
      <c r="B137" t="str">
        <v>UBND Ủy ban nhân dân thị trấn Mộc Châu  tỉnh Sơn La</v>
      </c>
      <c r="C137" t="str">
        <v>https://thitranmocchau.sonla.gov.vn/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4137</v>
      </c>
      <c r="B138" t="str">
        <f>HYPERLINK("https://www.facebook.com/p/C%C3%B4ng-an-Th%E1%BB%8B-tr%E1%BA%A5n-N%C3%B4ng-Tr%C6%B0%E1%BB%9Dng-M%E1%BB%99c-Ch%C3%A2u-huy%E1%BB%87n-M%E1%BB%99c-Ch%C3%A2u-t%E1%BB%89nh-S%C6%A1n-La-100067745424776/", "Công an thị trấn NT Mộc Châu  tỉnh Sơn La")</f>
        <v>Công an thị trấn NT Mộc Châu  tỉnh Sơn La</v>
      </c>
      <c r="C138" t="str">
        <v>https://www.facebook.com/p/C%C3%B4ng-an-Th%E1%BB%8B-tr%E1%BA%A5n-N%C3%B4ng-Tr%C6%B0%E1%BB%9Dng-M%E1%BB%99c-Ch%C3%A2u-huy%E1%BB%87n-M%E1%BB%99c-Ch%C3%A2u-t%E1%BB%89nh-S%C6%A1n-La-100067745424776/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4138</v>
      </c>
      <c r="B139" t="str">
        <v>UBND Ủy ban nhân dân thị trấn NT Mộc Châu  tỉnh Sơn La</v>
      </c>
      <c r="C139" t="str">
        <v>https://thitranmocchau.sonla.gov.vn/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4139</v>
      </c>
      <c r="B140" t="str">
        <v>Công an xã Chiềng Sơn  tỉnh Sơn La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4140</v>
      </c>
      <c r="B141" t="str">
        <v>UBND Ủy ban nhân dân xã Chiềng Sơn  tỉnh Sơn La</v>
      </c>
      <c r="C141" t="str">
        <v>http://chiengsonmocchau.sonla.gov.vn/index.php?module=tochuc&amp;act=view&amp;id=17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4141</v>
      </c>
      <c r="B142" t="str">
        <f>HYPERLINK("https://www.facebook.com/tuoitrecongansonla/", "Công an xã Tân Hợp  tỉnh Sơn La")</f>
        <v>Công an xã Tân Hợp  tỉnh Sơn La</v>
      </c>
      <c r="C142" t="str">
        <v>https://www.facebook.com/tuoitrecongansonla/</v>
      </c>
      <c r="D142" t="str">
        <v>-</v>
      </c>
      <c r="E142" t="str">
        <v/>
      </c>
      <c r="F142" t="str">
        <f>HYPERLINK("mailto:doanthanhniencasl@gmail.com", "doanthanhniencasl@gmail.com")</f>
        <v>doanthanhniencasl@gmail.com</v>
      </c>
      <c r="G142" t="str">
        <v>-</v>
      </c>
    </row>
    <row r="143">
      <c r="A143">
        <v>4142</v>
      </c>
      <c r="B143" t="str">
        <v>UBND Ủy ban nhân dân xã Tân Hợp  tỉnh Sơn La</v>
      </c>
      <c r="C143" t="str">
        <v>http://www.yenbai.gov.vn/noidung/tintuc/Pages/chi-tiet-tin-tuc.aspx?ItemID=160&amp;l=Ditichcaptinh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4143</v>
      </c>
      <c r="B144" t="str">
        <f>HYPERLINK("https://www.facebook.com/tuoitrecongansonla/", "Công an xã Qui Hướng  tỉnh Sơn La")</f>
        <v>Công an xã Qui Hướng  tỉnh Sơn La</v>
      </c>
      <c r="C144" t="str">
        <v>https://www.facebook.com/tuoitrecongansonla/</v>
      </c>
      <c r="D144" t="str">
        <v>-</v>
      </c>
      <c r="E144" t="str">
        <v/>
      </c>
      <c r="F144" t="str">
        <f>HYPERLINK("mailto:doanthanhniencasl@gmail.com", "doanthanhniencasl@gmail.com")</f>
        <v>doanthanhniencasl@gmail.com</v>
      </c>
      <c r="G144" t="str">
        <v>-</v>
      </c>
    </row>
    <row r="145">
      <c r="A145">
        <v>4144</v>
      </c>
      <c r="B145" t="str">
        <v>UBND Ủy ban nhân dân xã Qui Hướng  tỉnh Sơn La</v>
      </c>
      <c r="C145" t="str">
        <v>https://sonla.gov.vn/Default.aspx?sid=4&amp;pageid=33896&amp;p_cate=6769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4145</v>
      </c>
      <c r="B146" t="str">
        <f>HYPERLINK("https://www.facebook.com/ConganxaTanLapMocChau/", "Công an xã Tân Lập  tỉnh Sơn La")</f>
        <v>Công an xã Tân Lập  tỉnh Sơn La</v>
      </c>
      <c r="C146" t="str">
        <v>https://www.facebook.com/ConganxaTanLapMocChau/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4146</v>
      </c>
      <c r="B147" t="str">
        <v>UBND Ủy ban nhân dân xã Tân Lập  tỉnh Sơn La</v>
      </c>
      <c r="C147" t="str">
        <v>https://donghy.thainguyen.gov.vn/don-vi-hanh-chinh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4147</v>
      </c>
      <c r="B148" t="str">
        <f>HYPERLINK("https://www.facebook.com/tuoitrecongansonla/", "Công an xã Nà Mường  tỉnh Sơn La")</f>
        <v>Công an xã Nà Mường  tỉnh Sơn La</v>
      </c>
      <c r="C148" t="str">
        <v>https://www.facebook.com/tuoitrecongansonla/</v>
      </c>
      <c r="D148" t="str">
        <v>-</v>
      </c>
      <c r="E148" t="str">
        <v/>
      </c>
      <c r="F148" t="str">
        <f>HYPERLINK("mailto:doanthanhniencasl@gmail.com", "doanthanhniencasl@gmail.com")</f>
        <v>doanthanhniencasl@gmail.com</v>
      </c>
      <c r="G148" t="str">
        <v>-</v>
      </c>
    </row>
    <row r="149">
      <c r="A149">
        <v>4148</v>
      </c>
      <c r="B149" t="str">
        <v>UBND Ủy ban nhân dân xã Nà Mường  tỉnh Sơn La</v>
      </c>
      <c r="C149" t="str">
        <v>https://stttt.dienbien.gov.vn/vi/about/danh-sach-nguoi-phat-ngon-tinh-dien-bien-nam-2018.html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4149</v>
      </c>
      <c r="B150" t="str">
        <f>HYPERLINK("https://www.facebook.com/tuoitrecongansonla/", "Công an xã Tà Lai  tỉnh Sơn La")</f>
        <v>Công an xã Tà Lai  tỉnh Sơn La</v>
      </c>
      <c r="C150" t="str">
        <v>https://www.facebook.com/tuoitrecongansonla/</v>
      </c>
      <c r="D150" t="str">
        <v>-</v>
      </c>
      <c r="E150" t="str">
        <v/>
      </c>
      <c r="F150" t="str">
        <f>HYPERLINK("mailto:doanthanhniencasl@gmail.com", "doanthanhniencasl@gmail.com")</f>
        <v>doanthanhniencasl@gmail.com</v>
      </c>
      <c r="G150" t="str">
        <v>-</v>
      </c>
    </row>
    <row r="151">
      <c r="A151">
        <v>4150</v>
      </c>
      <c r="B151" t="str">
        <v>UBND Ủy ban nhân dân xã Tà Lai  tỉnh Sơn La</v>
      </c>
      <c r="C151" t="str">
        <v>https://tanuyen.laichau.gov.vn/he-thong-to-chuc/don-vi-hanh-chinh/bnd-xa-ta-mit.html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4151</v>
      </c>
      <c r="B152" t="str">
        <v>Công an xã Chiềng Hắc  tỉnh Sơn La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4152</v>
      </c>
      <c r="B153" t="str">
        <v>UBND Ủy ban nhân dân xã Chiềng Hắc  tỉnh Sơn La</v>
      </c>
      <c r="C153" t="str">
        <v>http://chienghacmocchau.sonla.gov.vn/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4153</v>
      </c>
      <c r="B154" t="str">
        <f>HYPERLINK("https://www.facebook.com/tuoitrecongansonla/", "Công an xã Hua Păng  tỉnh Sơn La")</f>
        <v>Công an xã Hua Păng  tỉnh Sơn La</v>
      </c>
      <c r="C154" t="str">
        <v>https://www.facebook.com/tuoitrecongansonla/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4154</v>
      </c>
      <c r="B155" t="str">
        <v>UBND Ủy ban nhân dân xã Hua Păng  tỉnh Sơn La</v>
      </c>
      <c r="C155" t="str">
        <v>https://sonla.gov.vn/tin-van-hoa-xa-hoi/le-don-nhan-ban-giao-truy-dieu-va-an-tang-hai-cot-liet-si-quan-tinh-nguyen-viet-nam-hy-sinh-tai--714097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4155</v>
      </c>
      <c r="B156" t="str">
        <v>Công an xã Chiềng Khừa  tỉnh Sơn La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4156</v>
      </c>
      <c r="B157" t="str">
        <v>UBND Ủy ban nhân dân xã Chiềng Khừa  tỉnh Sơn La</v>
      </c>
      <c r="C157" t="str">
        <v>https://mocchau.sonla.gov.vn/tuyen-truyen-pho-bien-thuc-hien-phap-luat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4157</v>
      </c>
      <c r="B158" t="str">
        <f>HYPERLINK("https://www.facebook.com/100067561920321/", "Công an xã Mường Sang  tỉnh Sơn La")</f>
        <v>Công an xã Mường Sang  tỉnh Sơn La</v>
      </c>
      <c r="C158" t="str">
        <v>https://www.facebook.com/100067561920321/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4158</v>
      </c>
      <c r="B159" t="str">
        <v>UBND Ủy ban nhân dân xã Mường Sang  tỉnh Sơn La</v>
      </c>
      <c r="C159" t="str">
        <v>https://sonla.gov.vn/4/469/61812/550605/xay-dung-nong-thon-moi/xa-muong-sang-huyen-moc-chau-nang-cao-thu-nhap-cho-nhan-dan-tu-xay-dung-nong-thon-moi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4159</v>
      </c>
      <c r="B160" t="str">
        <f>HYPERLINK("https://www.facebook.com/p/C%C3%B4ng-an-x%C3%A3-%C4%90%C3%B4ng-Sang-huy%E1%BB%87n-M%E1%BB%99c-Ch%C3%A2u-100069242317075/", "Công an xã Đông Sang  tỉnh Sơn La")</f>
        <v>Công an xã Đông Sang  tỉnh Sơn La</v>
      </c>
      <c r="C160" t="str">
        <v>https://www.facebook.com/p/C%C3%B4ng-an-x%C3%A3-%C4%90%C3%B4ng-Sang-huy%E1%BB%87n-M%E1%BB%99c-Ch%C3%A2u-100069242317075/</v>
      </c>
      <c r="D160" t="str">
        <v>0919299113</v>
      </c>
      <c r="E160" t="str">
        <v>-</v>
      </c>
      <c r="F160" t="str">
        <f>HYPERLINK("mailto:fanpagecongandongsang@gmail.com", "fanpagecongandongsang@gmail.com")</f>
        <v>fanpagecongandongsang@gmail.com</v>
      </c>
      <c r="G160" t="str">
        <v>Moc Chau, Vietnam</v>
      </c>
    </row>
    <row r="161">
      <c r="A161">
        <v>4160</v>
      </c>
      <c r="B161" t="str">
        <v>UBND Ủy ban nhân dân xã Đông Sang  tỉnh Sơn La</v>
      </c>
      <c r="C161" t="str">
        <v>https://www.quangninh.gov.vn/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4161</v>
      </c>
      <c r="B162" t="str">
        <v>Công an xã Phiêng Luông  tỉnh Sơn La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4162</v>
      </c>
      <c r="B163" t="str">
        <v>UBND Ủy ban nhân dân xã Phiêng Luông  tỉnh Sơn La</v>
      </c>
      <c r="C163" t="str">
        <v>http://hoinongdan.sonla.gov.vn/index.php?module=tinhoatdong&amp;act=view&amp;id=726&amp;cat=67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4163</v>
      </c>
      <c r="B164" t="str">
        <v>Công an xã Lóng Sập  tỉnh Sơn La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4164</v>
      </c>
      <c r="B165" t="str">
        <v>UBND Ủy ban nhân dân xã Lóng Sập  tỉnh Sơn La</v>
      </c>
      <c r="C165" t="str">
        <v>https://mocchau.sonla.gov.vn/tuyen-truyen-pho-bien-thuc-hien-phap-luat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4165</v>
      </c>
      <c r="B166" t="str">
        <f>HYPERLINK("https://www.facebook.com/p/C%C3%B4ng-an-huy%E1%BB%87n-Y%C3%AAn-Ch%C3%A2u-t%E1%BB%89nh-S%C6%A1n-La-100067882819020/", "Công an thị trấn Yên Châu  tỉnh Sơn La")</f>
        <v>Công an thị trấn Yên Châu  tỉnh Sơn La</v>
      </c>
      <c r="C166" t="str">
        <v>https://www.facebook.com/p/C%C3%B4ng-an-huy%E1%BB%87n-Y%C3%AAn-Ch%C3%A2u-t%E1%BB%89nh-S%C6%A1n-La-100067882819020/</v>
      </c>
      <c r="D166" t="str">
        <v>-</v>
      </c>
      <c r="E166" t="str">
        <v>02123840113</v>
      </c>
      <c r="F166" t="str">
        <v>-</v>
      </c>
      <c r="G166" t="str">
        <v>Đường 20/11, Yên Châu, Vietnam</v>
      </c>
    </row>
    <row r="167">
      <c r="A167">
        <v>4166</v>
      </c>
      <c r="B167" t="str">
        <v>UBND Ủy ban nhân dân thị trấn Yên Châu  tỉnh Sơn La</v>
      </c>
      <c r="C167" t="str">
        <v>https://yenchau.sonla.gov.vn/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4167</v>
      </c>
      <c r="B168" t="str">
        <v>Công an xã Chiềng Đông  tỉnh Sơn La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4168</v>
      </c>
      <c r="B169" t="str">
        <v>UBND Ủy ban nhân dân xã Chiềng Đông  tỉnh Sơn La</v>
      </c>
      <c r="C169" t="str">
        <v>http://chiengsonmocchau.sonla.gov.vn/index.php?module=tochuc&amp;act=view&amp;id=17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4169</v>
      </c>
      <c r="B170" t="str">
        <f>HYPERLINK("https://www.facebook.com/tuoitrecongansonla/", "Công an xã Sập Vạt  tỉnh Sơn La")</f>
        <v>Công an xã Sập Vạt  tỉnh Sơn La</v>
      </c>
      <c r="C170" t="str">
        <v>https://www.facebook.com/tuoitrecongansonla/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4170</v>
      </c>
      <c r="B171" t="str">
        <v>UBND Ủy ban nhân dân xã Sập Vạt  tỉnh Sơn La</v>
      </c>
      <c r="C171" t="str">
        <v>https://congbao.sonla.gov.vn/congbao.nsf/BB711FFCE7433698472587340016B385/$file/NQ%20so%2081.pdf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4171</v>
      </c>
      <c r="B172" t="str">
        <v>Công an xã Chiềng Sàng  tỉnh Sơn La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4172</v>
      </c>
      <c r="B173" t="str">
        <v>UBND Ủy ban nhân dân xã Chiềng Sàng  tỉnh Sơn La</v>
      </c>
      <c r="C173" t="str">
        <v>https://yenchau.sonla.gov.vn/?pageid=31385&amp;p_steering=95417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4173</v>
      </c>
      <c r="B174" t="str">
        <v>Công an xã Chiềng Pằn  tỉnh Sơn La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4174</v>
      </c>
      <c r="B175" t="str">
        <v>UBND Ủy ban nhân dân xã Chiềng Pằn  tỉnh Sơn La</v>
      </c>
      <c r="C175" t="str">
        <v>https://yenchau.sonla.gov.vn/?pageid=31385&amp;p_steering=95420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4175</v>
      </c>
      <c r="B176" t="str">
        <v>Công an xã Viêng Lán  tỉnh Sơn La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4176</v>
      </c>
      <c r="B177" t="str">
        <v>UBND Ủy ban nhân dân xã Viêng Lán  tỉnh Sơn La</v>
      </c>
      <c r="C177" t="str">
        <v>https://yenchau.sonla.gov.vn/?pageid=31386&amp;p_field=3758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4177</v>
      </c>
      <c r="B178" t="str">
        <v>Công an xã Chiềng Hặc  tỉnh Sơn La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4178</v>
      </c>
      <c r="B179" t="str">
        <v>UBND Ủy ban nhân dân xã Chiềng Hặc  tỉnh Sơn La</v>
      </c>
      <c r="C179" t="str">
        <v>http://chienghacmocchau.sonla.gov.vn/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4179</v>
      </c>
      <c r="B180" t="str">
        <v>Công an xã Mường Lựm  tỉnh Sơn La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4180</v>
      </c>
      <c r="B181" t="str">
        <v>UBND Ủy ban nhân dân xã Mường Lựm  tỉnh Sơn La</v>
      </c>
      <c r="C181" t="str">
        <v>https://sonla.gov.vn/tin-kinh-te/dong-chi-pho-chu-tich-ubnd-tinh-doi-thoai-voi-nhan-dan-xa-muong-lum-huyen-yen-chau-892179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4181</v>
      </c>
      <c r="B182" t="str">
        <v>Công an xã Chiềng On  tỉnh Sơn La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4182</v>
      </c>
      <c r="B183" t="str">
        <v>UBND Ủy ban nhân dân xã Chiềng On  tỉnh Sơn La</v>
      </c>
      <c r="C183" t="str">
        <v>http://chiengsonmocchau.sonla.gov.vn/index.php?module=tochuc&amp;act=view&amp;id=17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4183</v>
      </c>
      <c r="B184" t="str">
        <f>HYPERLINK("https://www.facebook.com/p/C%C3%B4ng-an-huy%E1%BB%87n-Y%C3%AAn-Ch%C3%A2u-t%E1%BB%89nh-S%C6%A1n-La-100067882819020/", "Công an xã Yên Sơn  tỉnh Sơn La")</f>
        <v>Công an xã Yên Sơn  tỉnh Sơn La</v>
      </c>
      <c r="C184" t="str">
        <v>https://www.facebook.com/p/C%C3%B4ng-an-huy%E1%BB%87n-Y%C3%AAn-Ch%C3%A2u-t%E1%BB%89nh-S%C6%A1n-La-100067882819020/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4184</v>
      </c>
      <c r="B185" t="str">
        <v>UBND Ủy ban nhân dân xã Yên Sơn  tỉnh Sơn La</v>
      </c>
      <c r="C185" t="str">
        <v>https://yenson.tuyenquang.gov.vn/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4185</v>
      </c>
      <c r="B186" t="str">
        <v>Công an xã Chiềng Khoi  tỉnh Sơn La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4186</v>
      </c>
      <c r="B187" t="str">
        <v>UBND Ủy ban nhân dân xã Chiềng Khoi  tỉnh Sơn La</v>
      </c>
      <c r="C187" t="str">
        <v>https://yenchau.sonla.gov.vn/?pageid=31386&amp;p_field=3758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4187</v>
      </c>
      <c r="B188" t="str">
        <f>HYPERLINK("https://www.facebook.com/media/set/?set=a.2842133549173344&amp;type=3", "Công an xã Tú Nang  tỉnh Sơn La")</f>
        <v>Công an xã Tú Nang  tỉnh Sơn La</v>
      </c>
      <c r="C188" t="str">
        <v>https://www.facebook.com/media/set/?set=a.2842133549173344&amp;type=3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4188</v>
      </c>
      <c r="B189" t="str">
        <v>UBND Ủy ban nhân dân xã Tú Nang  tỉnh Sơn La</v>
      </c>
      <c r="C189" t="str">
        <v>https://sonla.gov.vn/thong-tin-tuyen-truyen-pho-bien-phap-luat/ban-tuyen-giao-tinh-uy-to-chuc-tuyen-truyen-pho-bien-giao-duc-phap-luat-tai-xa-tu-nang-778241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4189</v>
      </c>
      <c r="B190" t="str">
        <v>Công an xã Lóng Phiêng  tỉnh Sơn La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4190</v>
      </c>
      <c r="B191" t="str">
        <v>UBND Ủy ban nhân dân xã Lóng Phiêng  tỉnh Sơn La</v>
      </c>
      <c r="C191" t="str">
        <v>https://sonla.gov.vn/tin-chinh-tri/dong-chi-hoang-quoc-khanh-bi-thu-tinh-uy-chu-tich-ubnd-tinh-khao-sat-mo-hinh-kinh-te-tai-tai-ban-830103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4191</v>
      </c>
      <c r="B192" t="str">
        <f>HYPERLINK("https://www.facebook.com/100072053905062", "Công an xã Phiêng Khoài  tỉnh Sơn La")</f>
        <v>Công an xã Phiêng Khoài  tỉnh Sơn La</v>
      </c>
      <c r="C192" t="str">
        <v>https://www.facebook.com/100072053905062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4192</v>
      </c>
      <c r="B193" t="str">
        <v>UBND Ủy ban nhân dân xã Phiêng Khoài  tỉnh Sơn La</v>
      </c>
      <c r="C193" t="str">
        <v>https://bacyen.sonla.gov.vn/SiteFolders/xalongphieng/5130/V%C4%83n%20b%E1%BA%A3n%202021/782-Gi%C3%A1%20d%E1%BB%8Bch%20v%E1%BB%A5%20m%C3%B4i%20tr%C6%B0%E1%BB%9Dng.pdf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4193</v>
      </c>
      <c r="B194" t="str">
        <v>Công an xã Chiềng Tương  tỉnh Sơn La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4194</v>
      </c>
      <c r="B195" t="str">
        <v>UBND Ủy ban nhân dân xã Chiềng Tương  tỉnh Sơn La</v>
      </c>
      <c r="C195" t="str">
        <v>https://sonla.gov.vn/tin-chinh-tri/dong-chi-chu-tich-ubnd-huyen-yen-chau-lam-viec-tai-xa-chieng-tuong-825999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4195</v>
      </c>
      <c r="B196" t="str">
        <v>Công an thị trấn Hát Lót  tỉnh Sơn La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4196</v>
      </c>
      <c r="B197" t="str">
        <v>UBND Ủy ban nhân dân thị trấn Hát Lót  tỉnh Sơn La</v>
      </c>
      <c r="C197" t="str">
        <v>https://sonla.gov.vn/thong-tin-tu-so-nganh-dia-phuong/ngay-hoi-dai-doan-ket-toan-dan-toc-tai-tieu-khu-17-thi-tran-hat-lot-893162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4197</v>
      </c>
      <c r="B198" t="str">
        <v>Công an xã Chiềng Sung  tỉnh Sơn La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4198</v>
      </c>
      <c r="B199" t="str">
        <v>UBND Ủy ban nhân dân xã Chiềng Sung  tỉnh Sơn La</v>
      </c>
      <c r="C199" t="str">
        <v>https://sonla.gov.vn/4/469/61721/550610/tin-chinh-tri/dai-hoi-dang-bo-xa-chieng-sung-khoa-xxii-nhiem-ky-2020-2025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4199</v>
      </c>
      <c r="B200" t="str">
        <f>HYPERLINK("https://www.facebook.com/tuoitrecongansonla/", "Công an xã Mường Bằng  tỉnh Sơn La")</f>
        <v>Công an xã Mường Bằng  tỉnh Sơn La</v>
      </c>
      <c r="C200" t="str">
        <v>https://www.facebook.com/tuoitrecongansonla/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4200</v>
      </c>
      <c r="B201" t="str">
        <v>UBND Ủy ban nhân dân xã Mường Bằng  tỉnh Sơn La</v>
      </c>
      <c r="C201" t="str">
        <v>https://sonla.gov.vn/tin-kinh-te/dong-chi-pho-chu-tich-ubnd-tinh-doi-thoai-voi-nhan-dan-xa-muong-lum-huyen-yen-chau-892179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4201</v>
      </c>
      <c r="B202" t="str">
        <f>HYPERLINK("https://www.facebook.com/p/C%C3%B4ng-an-x%C3%A3-Chi%E1%BB%81ng-Ch%C4%83n-Mai-S%C6%A1n-100069762937696/", "Công an xã Chiềng Chăn  tỉnh Sơn La")</f>
        <v>Công an xã Chiềng Chăn  tỉnh Sơn La</v>
      </c>
      <c r="C202" t="str">
        <v>https://www.facebook.com/p/C%C3%B4ng-an-x%C3%A3-Chi%E1%BB%81ng-Ch%C4%83n-Mai-S%C6%A1n-100069762937696/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4202</v>
      </c>
      <c r="B203" t="str">
        <v>UBND Ủy ban nhân dân xã Chiềng Chăn  tỉnh Sơn La</v>
      </c>
      <c r="C203" t="str">
        <v>https://sonla.gov.vn/thong-tin-tu-so-nganh-dia-phuong/dong-chi-bi-thu-huyen-uy-du-ngay-hoi-dai-doan-ket-tai-ban-tong-tai-b-xa-chieng-chan-892857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4203</v>
      </c>
      <c r="B204" t="str">
        <f>HYPERLINK("https://www.facebook.com/2138564579701589", "Công an xã Mương Chanh  tỉnh Sơn La")</f>
        <v>Công an xã Mương Chanh  tỉnh Sơn La</v>
      </c>
      <c r="C204" t="str">
        <v>https://www.facebook.com/2138564579701589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4204</v>
      </c>
      <c r="B205" t="str">
        <v>UBND Ủy ban nhân dân xã Mương Chanh  tỉnh Sơn La</v>
      </c>
      <c r="C205" t="str">
        <v>https://sonla.gov.vn/hoi-dong-nhan-dan-tinh/danh-sach-thuong-truc-hdnd-tinh-son-la-khoa-xiv-nhiem-ky-2016-2021-478330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4205</v>
      </c>
      <c r="B206" t="str">
        <v>Công an xã Chiềng Ban  tỉnh Sơn La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4206</v>
      </c>
      <c r="B207" t="str">
        <v>UBND Ủy ban nhân dân xã Chiềng Ban  tỉnh Sơn La</v>
      </c>
      <c r="C207" t="str">
        <v>https://sonla.gov.vn/dai-hoi-dai-bieu-cac-dan-toc-thieu-so-tinh-son-la-lan-ii-nam-2014/xa-chieng-ban-phat-huy-vai-tro-cua-uy-ban-mat-tran-to-quoc-trong-thuc-hien-chuong-trinh-muc-tieu-475140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4207</v>
      </c>
      <c r="B208" t="str">
        <f>HYPERLINK("https://www.facebook.com/100072269261381", "Công an xã Chiềng Mung  tỉnh Sơn La")</f>
        <v>Công an xã Chiềng Mung  tỉnh Sơn La</v>
      </c>
      <c r="C208" t="str">
        <v>https://www.facebook.com/100072269261381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4208</v>
      </c>
      <c r="B209" t="str">
        <v>UBND Ủy ban nhân dân xã Chiềng Mung  tỉnh Sơn La</v>
      </c>
      <c r="C209" t="str">
        <v>https://sonla.gov.vn/tin-chinh-tri/chu-tich-hdnd-huyen-doi-thoai-voi-nhan-dan-cum-xa-chieng-ban-chieng-mung-hat-lot-muong-bon-737500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4209</v>
      </c>
      <c r="B210" t="str">
        <f>HYPERLINK("https://www.facebook.com/tuoitrecongansonla/", "Công an xã Mường Bon  tỉnh Sơn La")</f>
        <v>Công an xã Mường Bon  tỉnh Sơn La</v>
      </c>
      <c r="C210" t="str">
        <v>https://www.facebook.com/tuoitrecongansonla/</v>
      </c>
      <c r="D210" t="str">
        <v>-</v>
      </c>
      <c r="E210" t="str">
        <v/>
      </c>
      <c r="F210" t="str">
        <f>HYPERLINK("mailto:doanthanhniencasl@gmail.com", "doanthanhniencasl@gmail.com")</f>
        <v>doanthanhniencasl@gmail.com</v>
      </c>
      <c r="G210" t="str">
        <v>-</v>
      </c>
    </row>
    <row r="211">
      <c r="A211">
        <v>4210</v>
      </c>
      <c r="B211" t="str">
        <v>UBND Ủy ban nhân dân xã Mường Bon  tỉnh Sơn La</v>
      </c>
      <c r="C211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4211</v>
      </c>
      <c r="B212" t="str">
        <v>Công an xã Chiềng Chung  tỉnh Sơn La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4212</v>
      </c>
      <c r="B213" t="str">
        <v>UBND Ủy ban nhân dân xã Chiềng Chung  tỉnh Sơn La</v>
      </c>
      <c r="C213" t="str">
        <v>https://sonla.gov.vn/dai-hoi-dai-bieu-cac-dan-toc-thieu-so-tinh-son-la-lan-ii-nam-2014/xa-chieng-ban-phat-huy-vai-tro-cua-uy-ban-mat-tran-to-quoc-trong-thuc-hien-chuong-trinh-muc-tieu-475140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4213</v>
      </c>
      <c r="B214" t="str">
        <v>Công an xã Chiềng Mai  tỉnh Sơn La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4214</v>
      </c>
      <c r="B215" t="str">
        <v>UBND Ủy ban nhân dân xã Chiềng Mai  tỉnh Sơn La</v>
      </c>
      <c r="C215" t="str">
        <v>https://bacyen.sonla.gov.vn/1396/44329/80414/hoi-lien-hiep-phu-nu-xa-chieng-mai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4215</v>
      </c>
      <c r="B216" t="str">
        <v>Công an xã Hát Lót  tỉnh Sơn La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4216</v>
      </c>
      <c r="B217" t="str">
        <v>UBND Ủy ban nhân dân xã Hát Lót  tỉnh Sơn La</v>
      </c>
      <c r="C217" t="str">
        <v>https://sonla.gov.vn/4/469/61723/636649/tin-kinh-te/thu-tuong-chinh-phu-tham-mo-hinh-nong-nghiep-tai-huyen-mai-son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4217</v>
      </c>
      <c r="B218" t="str">
        <f>HYPERLINK("https://www.facebook.com/tuoitrecongansonla/", "Công an xã Nà Pó  tỉnh Sơn La")</f>
        <v>Công an xã Nà Pó  tỉnh Sơn La</v>
      </c>
      <c r="C218" t="str">
        <v>https://www.facebook.com/tuoitrecongansonla/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4218</v>
      </c>
      <c r="B219" t="str">
        <v>UBND Ủy ban nhân dân xã Nà Pó  tỉnh Sơn La</v>
      </c>
      <c r="C219" t="str">
        <v>https://stttt.dienbien.gov.vn/vi/about/danh-sach-nguoi-phat-ngon-tinh-dien-bien-nam-2018.html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4219</v>
      </c>
      <c r="B220" t="str">
        <f>HYPERLINK("https://www.facebook.com/tuoitrecongansonla/", "Công an xã Cò  Nòi  tỉnh Sơn La")</f>
        <v>Công an xã Cò  Nòi  tỉnh Sơn La</v>
      </c>
      <c r="C220" t="str">
        <v>https://www.facebook.com/tuoitrecongansonla/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4220</v>
      </c>
      <c r="B221" t="str">
        <v>UBND Ủy ban nhân dân xã Cò  Nòi  tỉnh Sơn La</v>
      </c>
      <c r="C221" t="str">
        <v>https://sonla.gov.vn/tin-van-hoa-xa-hoi/dong-chi-chu-tich-ubnd-huyen-du-ngay-hoi-dai-doan-ket-toan-dan-toc-tai-ban-me-lech-xa-co-noi-735712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4221</v>
      </c>
      <c r="B222" t="str">
        <v>Công an xã Chiềng Nơi  tỉnh Sơn La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4222</v>
      </c>
      <c r="B223" t="str">
        <v>UBND Ủy ban nhân dân xã Chiềng Nơi  tỉnh Sơn La</v>
      </c>
      <c r="C223" t="str">
        <v>https://sonla.gov.vn/thong-tin-tu-so-nganh-dia-phuong/trung-uong-doan-tham-tang-qua-cho-nhan-dan-bi-anh-huong-do-mua-lu-xa-chieng-noi-huyen-mai-son-825904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4223</v>
      </c>
      <c r="B224" t="str">
        <f>HYPERLINK("https://www.facebook.com/p/C%C3%B4ng-an-x%C3%A3-Phi%C3%AAng-C%E1%BA%B1m-huy%E1%BB%87n-Mai-S%C6%A1n-t%E1%BB%89nh-S%C6%A1n-La-100081656375955/", "Công an xã Phiêng Cằm  tỉnh Sơn La")</f>
        <v>Công an xã Phiêng Cằm  tỉnh Sơn La</v>
      </c>
      <c r="C224" t="str">
        <v>https://www.facebook.com/p/C%C3%B4ng-an-x%C3%A3-Phi%C3%AAng-C%E1%BA%B1m-huy%E1%BB%87n-Mai-S%C6%A1n-t%E1%BB%89nh-S%C6%A1n-La-100081656375955/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4224</v>
      </c>
      <c r="B225" t="str">
        <v>UBND Ủy ban nhân dân xã Phiêng Cằm  tỉnh Sơn La</v>
      </c>
      <c r="C225" t="str">
        <v>https://sonla.gov.vn/4/469/63579/560147/thong-tin-tu-so-nganh-dia-phuong/dong-chi-cha-a-cua-truong-ban-dan-van-tinh-uy-son-la-lam-viec-tai-ban-long-hom-xa-phieng-cam-huy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4225</v>
      </c>
      <c r="B226" t="str">
        <v>Công an xã Chiềng Dong  tỉnh Sơn La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4226</v>
      </c>
      <c r="B227" t="str">
        <v>UBND Ủy ban nhân dân xã Chiềng Dong  tỉnh Sơn La</v>
      </c>
      <c r="C227" t="str">
        <v>http://chiengsonmocchau.sonla.gov.vn/index.php?module=tochuc&amp;act=view&amp;id=17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4227</v>
      </c>
      <c r="B228" t="str">
        <f>HYPERLINK("https://www.facebook.com/100068616713485", "Công an xã Chiềng Kheo  tỉnh Sơn La")</f>
        <v>Công an xã Chiềng Kheo  tỉnh Sơn La</v>
      </c>
      <c r="C228" t="str">
        <v>https://www.facebook.com/100068616713485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4228</v>
      </c>
      <c r="B229" t="str">
        <v>UBND Ủy ban nhân dân xã Chiềng Kheo  tỉnh Sơn La</v>
      </c>
      <c r="C229" t="str">
        <v>https://bacyen.sonla.gov.vn/1394/44065/77776/654995/chinh-tri/ngay-23-thang-10-nam-2022-xa-chieng-kheo-to-chuc-bau-tin-nhiem-truong-ban-pho-ban-nhiem-ky-2023-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4229</v>
      </c>
      <c r="B230" t="str">
        <v>Công an xã Chiềng Ve  tỉnh Sơn La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4230</v>
      </c>
      <c r="B231" t="str">
        <v>UBND Ủy ban nhân dân xã Chiềng Ve  tỉnh Sơn La</v>
      </c>
      <c r="C231" t="str">
        <v>http://chiengsonmocchau.sonla.gov.vn/index.php?module=tochuc&amp;act=view&amp;id=17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4231</v>
      </c>
      <c r="B232" t="str">
        <v>Công an xã Chiềng Lương  tỉnh Sơn La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4232</v>
      </c>
      <c r="B233" t="str">
        <v>UBND Ủy ban nhân dân xã Chiềng Lương  tỉnh Sơn La</v>
      </c>
      <c r="C233" t="str">
        <v>https://sonla.gov.vn/4/469/61723/595557/tin-kinh-te/tinh-hinh-san-xuat-nong-lam-nghiep-thuy-san-tren-dia-ban-tinh-son-la-thang-02-nam-2021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4233</v>
      </c>
      <c r="B234" t="str">
        <v>Công an xã Phiêng Pằn  tỉnh Sơn La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4234</v>
      </c>
      <c r="B235" t="str">
        <v>UBND Ủy ban nhân dân xã Phiêng Pằn  tỉnh Sơn La</v>
      </c>
      <c r="C235" t="str">
        <v>https://sonla.gov.vn/thong-tin-tu-so-nganh-dia-phuong/ngay-hoi-diem-toan-dan-bao-ve-antq-nam-2024-tai-xa-phieng-pan-825130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4235</v>
      </c>
      <c r="B236" t="str">
        <f>HYPERLINK("https://www.facebook.com/tuoitrecongansonla/", "Công an xã Nà Ơt  tỉnh Sơn La")</f>
        <v>Công an xã Nà Ơt  tỉnh Sơn La</v>
      </c>
      <c r="C236" t="str">
        <v>https://www.facebook.com/tuoitrecongansonla/</v>
      </c>
      <c r="D236" t="str">
        <v>-</v>
      </c>
      <c r="E236" t="str">
        <v/>
      </c>
      <c r="F236" t="str">
        <f>HYPERLINK("mailto:doanthanhniencasl@gmail.com", "doanthanhniencasl@gmail.com")</f>
        <v>doanthanhniencasl@gmail.com</v>
      </c>
      <c r="G236" t="str">
        <v>-</v>
      </c>
    </row>
    <row r="237">
      <c r="A237">
        <v>4236</v>
      </c>
      <c r="B237" t="str">
        <v>UBND Ủy ban nhân dân xã Nà Ơt  tỉnh Sơn La</v>
      </c>
      <c r="C237" t="str">
        <v>https://sonla.gov.vn/doi-ngoai-nhan-dan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4237</v>
      </c>
      <c r="B238" t="str">
        <f>HYPERLINK("https://www.facebook.com/p/C%C3%B4ng-an-x%C3%A3-T%C3%A0-H%E1%BB%99c-huy%E1%BB%87n-Mai-S%C6%A1n-100069725104307/", "Công an xã Tà Hộc  tỉnh Sơn La")</f>
        <v>Công an xã Tà Hộc  tỉnh Sơn La</v>
      </c>
      <c r="C238" t="str">
        <v>https://www.facebook.com/p/C%C3%B4ng-an-x%C3%A3-T%C3%A0-H%E1%BB%99c-huy%E1%BB%87n-Mai-S%C6%A1n-100069725104307/</v>
      </c>
      <c r="D238" t="str">
        <v>0984499998</v>
      </c>
      <c r="E238" t="str">
        <v>-</v>
      </c>
      <c r="F238" t="str">
        <f>HYPERLINK("mailto:Tahoc.843113@gmail.com", "Tahoc.843113@gmail.com")</f>
        <v>Tahoc.843113@gmail.com</v>
      </c>
      <c r="G238" t="str">
        <v>Son La, Vietnam</v>
      </c>
    </row>
    <row r="239">
      <c r="A239">
        <v>4238</v>
      </c>
      <c r="B239" t="str">
        <v>UBND Ủy ban nhân dân xã Tà Hộc  tỉnh Sơn La</v>
      </c>
      <c r="C239" t="str">
        <v>https://muasamcong.mpi.gov.vn/edoc-oldproxy-service/api/download/file/browser?filePath=/WAS/%2Fe-doc%2FBID%2FRESFILE%2F2018%2F11%2F20181142996%2F2157591%2FThong+bao+trung+thau+xi+b%E1%BA%A3n+Lu%E1%BB%93n.docx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4239</v>
      </c>
      <c r="B240" t="str">
        <f>HYPERLINK("https://www.facebook.com/togiactoiphamsongma/?locale=vi_VN", "Công an thị trấn Sông Mã  tỉnh Sơn La")</f>
        <v>Công an thị trấn Sông Mã  tỉnh Sơn La</v>
      </c>
      <c r="C240" t="str">
        <v>https://www.facebook.com/togiactoiphamsongma/?locale=vi_VN</v>
      </c>
      <c r="D240" t="str">
        <v>-</v>
      </c>
      <c r="E240" t="str">
        <v>02123836113</v>
      </c>
      <c r="F240" t="str">
        <f>HYPERLINK("mailto:conganhuyensongma@gmail.com", "conganhuyensongma@gmail.com")</f>
        <v>conganhuyensongma@gmail.com</v>
      </c>
      <c r="G240" t="str">
        <v>Thị trấn Sông Mã, Son La, Vietnam</v>
      </c>
    </row>
    <row r="241">
      <c r="A241">
        <v>4240</v>
      </c>
      <c r="B241" t="str">
        <v>UBND Ủy ban nhân dân thị trấn Sông Mã  tỉnh Sơn La</v>
      </c>
      <c r="C241" t="str">
        <v>https://songma.sonla.gov.vn/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4241</v>
      </c>
      <c r="B242" t="str">
        <f>HYPERLINK("https://www.facebook.com/tuoitrecongansonla/", "Công an xã Bó Sinh  tỉnh Sơn La")</f>
        <v>Công an xã Bó Sinh  tỉnh Sơn La</v>
      </c>
      <c r="C242" t="str">
        <v>https://www.facebook.com/tuoitrecongansonla/</v>
      </c>
      <c r="D242" t="str">
        <v>-</v>
      </c>
      <c r="E242" t="str">
        <v/>
      </c>
      <c r="F242" t="str">
        <f>HYPERLINK("mailto:doanthanhniencasl@gmail.com", "doanthanhniencasl@gmail.com")</f>
        <v>doanthanhniencasl@gmail.com</v>
      </c>
      <c r="G242" t="str">
        <v>-</v>
      </c>
    </row>
    <row r="243">
      <c r="A243">
        <v>4242</v>
      </c>
      <c r="B243" t="str">
        <v>UBND Ủy ban nhân dân xã Bó Sinh  tỉnh Sơn La</v>
      </c>
      <c r="C243" t="str">
        <v>https://www.vkssonla.gov.vn/index.php?module=tinhoatdong&amp;act=view&amp;cat=40&amp;id=2398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4243</v>
      </c>
      <c r="B244" t="str">
        <v>Công an xã Pú Pẩu  tỉnh Sơn La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4244</v>
      </c>
      <c r="B245" t="str">
        <v>UBND Ủy ban nhân dân xã Pú Pẩu  tỉnh Sơn La</v>
      </c>
      <c r="C245" t="str">
        <v>https://congbao.sonla.gov.vn/congbao.nsf/591D30311B3BAB3B4725864F003751A5/$file/QD%20so%202481_signed.pdf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4245</v>
      </c>
      <c r="B246" t="str">
        <f>HYPERLINK("https://www.facebook.com/conganxachiengphung/", "Công an xã Chiềng Phung  tỉnh Sơn La")</f>
        <v>Công an xã Chiềng Phung  tỉnh Sơn La</v>
      </c>
      <c r="C246" t="str">
        <v>https://www.facebook.com/conganxachiengphung/</v>
      </c>
      <c r="D246" t="str">
        <v>0347936866</v>
      </c>
      <c r="E246" t="str">
        <v>-</v>
      </c>
      <c r="F246" t="str">
        <f>HYPERLINK("mailto:ngocduongsm@gmail.com", "ngocduongsm@gmail.com")</f>
        <v>ngocduongsm@gmail.com</v>
      </c>
      <c r="G246" t="str">
        <v>-</v>
      </c>
    </row>
    <row r="247">
      <c r="A247">
        <v>4246</v>
      </c>
      <c r="B247" t="str">
        <v>UBND Ủy ban nhân dân xã Chiềng Phung  tỉnh Sơn La</v>
      </c>
      <c r="C247" t="str">
        <v>https://congbao.sonla.gov.vn/congbao.nsf/CD90B592AE60E70547258BD600100F90/$file/QD%202404.pdf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4247</v>
      </c>
      <c r="B248" t="str">
        <v>Công an xã Chiềng En  tỉnh Sơn La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4248</v>
      </c>
      <c r="B249" t="str">
        <v>UBND Ủy ban nhân dân xã Chiềng En  tỉnh Sơn La</v>
      </c>
      <c r="C249" t="str">
        <v>http://chiengsonmocchau.sonla.gov.vn/index.php?module=tochuc&amp;act=view&amp;id=17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4249</v>
      </c>
      <c r="B250" t="str">
        <v>Công an xã Mường Lầm  tỉnh Sơn La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4250</v>
      </c>
      <c r="B251" t="str">
        <v>UBND Ủy ban nhân dân xã Mường Lầm  tỉnh Sơn La</v>
      </c>
      <c r="C251" t="str">
        <v>https://sonla.gov.vn/tin-van-hoa-xa-hoi/cong-bo-xa-muong-lam-dat-chuan-nong-thon-moi-nam-2022-700988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4251</v>
      </c>
      <c r="B252" t="str">
        <f>HYPERLINK("https://www.facebook.com/tuoitrecongansonla/", "Công an xã Nậm Ty  tỉnh Sơn La")</f>
        <v>Công an xã Nậm Ty  tỉnh Sơn La</v>
      </c>
      <c r="C252" t="str">
        <v>https://www.facebook.com/tuoitrecongansonla/</v>
      </c>
      <c r="D252" t="str">
        <v>-</v>
      </c>
      <c r="E252" t="str">
        <v/>
      </c>
      <c r="F252" t="str">
        <f>HYPERLINK("mailto:doanthanhniencasl@gmail.com", "doanthanhniencasl@gmail.com")</f>
        <v>doanthanhniencasl@gmail.com</v>
      </c>
      <c r="G252" t="str">
        <v>-</v>
      </c>
    </row>
    <row r="253">
      <c r="A253">
        <v>4252</v>
      </c>
      <c r="B253" t="str">
        <v>UBND Ủy ban nhân dân xã Nậm Ty  tỉnh Sơn La</v>
      </c>
      <c r="C253" t="str">
        <v>https://songma.sonla.gov.vn/nguoi-dan/ban-giao-he-thong-chieu-sang-nang-luong-mat-troi-cho-2-xa-nam-ty-na-nghiu-630383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4253</v>
      </c>
      <c r="B254" t="str">
        <f>HYPERLINK("https://www.facebook.com/people/C%C3%B4ng-an-x%C3%A3-%C4%90%E1%BB%A9a-M%C3%B2n-huy%E1%BB%87n-S%C3%B4ng-M%C3%A3-t%E1%BB%89nh-S%C6%A1n-La/100066531168216/", "Công an xã Đứa Mòn  tỉnh Sơn La")</f>
        <v>Công an xã Đứa Mòn  tỉnh Sơn La</v>
      </c>
      <c r="C254" t="str">
        <v>https://www.facebook.com/people/C%C3%B4ng-an-x%C3%A3-%C4%90%E1%BB%A9a-M%C3%B2n-huy%E1%BB%87n-S%C3%B4ng-M%C3%A3-t%E1%BB%89nh-S%C6%A1n-La/100066531168216/</v>
      </c>
      <c r="D254" t="str">
        <v>0828270888</v>
      </c>
      <c r="E254" t="str">
        <v>-</v>
      </c>
      <c r="F254" t="str">
        <f>HYPERLINK("mailto:conganxaduamon@gmail.com", "conganxaduamon@gmail.com")</f>
        <v>conganxaduamon@gmail.com</v>
      </c>
      <c r="G254" t="str">
        <v>Bản Nộc Cốc II, xã Đứa Mòn, huyện Sông Mã, tỉnh Sơn La, Son La, Vietnam</v>
      </c>
    </row>
    <row r="255">
      <c r="A255">
        <v>4254</v>
      </c>
      <c r="B255" t="str">
        <v>UBND Ủy ban nhân dân xã Đứa Mòn  tỉnh Sơn La</v>
      </c>
      <c r="C255" t="str">
        <v>http://nguyentrai.hadong.hanoi.gov.vn/chuong-trinh-tinh-nguyen-mua-dong-suoi-am-nhan-dan-vung-cao-huyen-song-ma-tinh-son-la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4255</v>
      </c>
      <c r="B256" t="str">
        <f>HYPERLINK("https://www.facebook.com/tuoitrecongansonla/", "Công an xã Yên Hưng  tỉnh Sơn La")</f>
        <v>Công an xã Yên Hưng  tỉnh Sơn La</v>
      </c>
      <c r="C256" t="str">
        <v>https://www.facebook.com/tuoitrecongansonla/</v>
      </c>
      <c r="D256" t="str">
        <v>-</v>
      </c>
      <c r="E256" t="str">
        <v/>
      </c>
      <c r="F256" t="str">
        <f>HYPERLINK("mailto:doanthanhniencasl@gmail.com", "doanthanhniencasl@gmail.com")</f>
        <v>doanthanhniencasl@gmail.com</v>
      </c>
      <c r="G256" t="str">
        <v>-</v>
      </c>
    </row>
    <row r="257">
      <c r="A257">
        <v>4256</v>
      </c>
      <c r="B257" t="str">
        <v>UBND Ủy ban nhân dân xã Yên Hưng  tỉnh Sơn La</v>
      </c>
      <c r="C257" t="str">
        <v>https://songma.sonla.gov.vn/1344/37342/72598/578824/uy-ban-mttq-viet-nam-xa/phat-dong-quyen-gop-ung-ho-dong-bao-mien-trung-tay-nguyen-khac-phuc-thiet-hai-do-thien-tai-gay-r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4257</v>
      </c>
      <c r="B258" t="str">
        <v>Công an xã Chiềng Sơ  tỉnh Sơn La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4258</v>
      </c>
      <c r="B259" t="str">
        <v>UBND Ủy ban nhân dân xã Chiềng Sơ  tỉnh Sơn La</v>
      </c>
      <c r="C259" t="str">
        <v>http://chiengsonmocchau.sonla.gov.vn/index.php?module=tochuc&amp;act=view&amp;id=17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4259</v>
      </c>
      <c r="B260" t="str">
        <f>HYPERLINK("https://www.facebook.com/tuoitrecongansonla/?locale=hu_HU", "Công an xã Nà Ngựu  tỉnh Sơn La")</f>
        <v>Công an xã Nà Ngựu  tỉnh Sơn La</v>
      </c>
      <c r="C260" t="str">
        <v>https://www.facebook.com/tuoitrecongansonla/?locale=hu_HU</v>
      </c>
      <c r="D260" t="str">
        <v>-</v>
      </c>
      <c r="E260" t="str">
        <v/>
      </c>
      <c r="F260" t="str">
        <f>HYPERLINK("mailto:doanthanhniencasl@gmail.com", "doanthanhniencasl@gmail.com")</f>
        <v>doanthanhniencasl@gmail.com</v>
      </c>
      <c r="G260" t="str">
        <v>-</v>
      </c>
    </row>
    <row r="261">
      <c r="A261">
        <v>4260</v>
      </c>
      <c r="B261" t="str">
        <v>UBND Ủy ban nhân dân xã Nà Ngựu  tỉnh Sơn La</v>
      </c>
      <c r="C261" t="str">
        <v>https://mocchau.sonla.gov.vn/an-ninh-quoc-phong-64051/cong-an-huyen-pha-nhanh-2-vu-trom-cap-va-bat-doi-tuong-trong-nguoi-thi-hanh-cong-vu-482230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4261</v>
      </c>
      <c r="B262" t="str">
        <f>HYPERLINK("https://www.facebook.com/p/C%C3%B4ng-an-x%C3%A3-N%E1%BA%ADm-M%E1%BA%B1n-S%C3%B4ng-M%C3%A3-S%C6%A1n-La-100069996588344/?locale=ca_ES", "Công an xã Nậm Mằn  tỉnh Sơn La")</f>
        <v>Công an xã Nậm Mằn  tỉnh Sơn La</v>
      </c>
      <c r="C262" t="str">
        <v>https://www.facebook.com/p/C%C3%B4ng-an-x%C3%A3-N%E1%BA%ADm-M%E1%BA%B1n-S%C3%B4ng-M%C3%A3-S%C6%A1n-La-100069996588344/?locale=ca_ES</v>
      </c>
      <c r="D262" t="str">
        <v>-</v>
      </c>
      <c r="E262" t="str">
        <v/>
      </c>
      <c r="F262" t="str">
        <v>-</v>
      </c>
      <c r="G262" t="str">
        <v>Cầu Nậm Mằn, Huyện Sông Mã, Việt Nam</v>
      </c>
    </row>
    <row r="263">
      <c r="A263">
        <v>4262</v>
      </c>
      <c r="B263" t="str">
        <v>UBND Ủy ban nhân dân xã Nậm Mằn  tỉnh Sơn La</v>
      </c>
      <c r="C263" t="str">
        <v>https://songma.sonla.gov.vn/1347/37736/72753/doan-thanh-nien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4263</v>
      </c>
      <c r="B264" t="str">
        <v>Công an xã Chiềng Khoong  tỉnh Sơn La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4264</v>
      </c>
      <c r="B265" t="str">
        <v>UBND Ủy ban nhân dân xã Chiềng Khoong  tỉnh Sơn La</v>
      </c>
      <c r="C265" t="str">
        <v>https://sonla.gov.vn/4/469/61723/624703/tin-kinh-te/nong-dan-chieng-khoong-doan-ket-giup-nhau-phat-trien-kinh-te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4265</v>
      </c>
      <c r="B266" t="str">
        <v>Công an xã Chiềng Cang  tỉnh Sơn La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4266</v>
      </c>
      <c r="B267" t="str">
        <v>UBND Ủy ban nhân dân xã Chiềng Cang  tỉnh Sơn La</v>
      </c>
      <c r="C267" t="str">
        <v>https://congbobanan.toaan.gov.vn/3ta60185t1cvn/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4267</v>
      </c>
      <c r="B268" t="str">
        <v>Công an xã Huổi Một  tỉnh Sơn La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4268</v>
      </c>
      <c r="B269" t="str">
        <v>UBND Ủy ban nhân dân xã Huổi Một  tỉnh Sơn La</v>
      </c>
      <c r="C269" t="str">
        <v>https://congbao.sonla.gov.vn/congbao.nsf/$DocsByCate?OpenForm&amp;view=DocumentsByType2&amp;RestrictToCategory=Quy%E1%BA%BFt%20%C4%91%E1%BB%8Bnh%20c%E1%BB%A7a%20UBND%20t%E1%BB%89nh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4269</v>
      </c>
      <c r="B270" t="str">
        <v>Công an xã Mường Sai  tỉnh Sơn La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4270</v>
      </c>
      <c r="B271" t="str">
        <v>UBND Ủy ban nhân dân xã Mường Sai  tỉnh Sơn La</v>
      </c>
      <c r="C271" t="str">
        <v>https://sonla.gov.vn/tin-chinh-tri/le-cong-bo-xa-muong-sai-huyen-song-ma-dat-chuan-nong-thon-moi-744031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4271</v>
      </c>
      <c r="B272" t="str">
        <f>HYPERLINK("https://www.facebook.com/tuoitrecongansonla/", "Công an xã Mường Cai  tỉnh Sơn La")</f>
        <v>Công an xã Mường Cai  tỉnh Sơn La</v>
      </c>
      <c r="C272" t="str">
        <v>https://www.facebook.com/tuoitrecongansonla/</v>
      </c>
      <c r="D272" t="str">
        <v>-</v>
      </c>
      <c r="E272" t="str">
        <v/>
      </c>
      <c r="F272" t="str">
        <f>HYPERLINK("mailto:doanthanhniencasl@gmail.com", "doanthanhniencasl@gmail.com")</f>
        <v>doanthanhniencasl@gmail.com</v>
      </c>
      <c r="G272" t="str">
        <v>-</v>
      </c>
    </row>
    <row r="273">
      <c r="A273">
        <v>4272</v>
      </c>
      <c r="B273" t="str">
        <v>UBND Ủy ban nhân dân xã Mường Cai  tỉnh Sơn La</v>
      </c>
      <c r="C273" t="str">
        <v>https://sonla.gov.vn/tin-van-hoa-xa-hoi/hoi-nghi-doi-thoai-giua-bi-thu-huyen-uy-voi-nhan-dan-xa-muong-cai-718784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4273</v>
      </c>
      <c r="B274" t="str">
        <f>HYPERLINK("https://www.facebook.com/tuoitrecongansonla/", "Công an xã Mường Hung  tỉnh Sơn La")</f>
        <v>Công an xã Mường Hung  tỉnh Sơn La</v>
      </c>
      <c r="C274" t="str">
        <v>https://www.facebook.com/tuoitrecongansonla/</v>
      </c>
      <c r="D274" t="str">
        <v>-</v>
      </c>
      <c r="E274" t="str">
        <v/>
      </c>
      <c r="F274" t="str">
        <f>HYPERLINK("mailto:doanthanhniencasl@gmail.com", "doanthanhniencasl@gmail.com")</f>
        <v>doanthanhniencasl@gmail.com</v>
      </c>
      <c r="G274" t="str">
        <v>-</v>
      </c>
    </row>
    <row r="275">
      <c r="A275">
        <v>4274</v>
      </c>
      <c r="B275" t="str">
        <v>UBND Ủy ban nhân dân xã Mường Hung  tỉnh Sơn La</v>
      </c>
      <c r="C275" t="str">
        <v>https://sonla.gov.vn/Default.aspx?sname=ubnd&amp;sid=4&amp;pageid=469&amp;catid=63577&amp;id=591565&amp;catname=Tin-tuc-hoat-dong&amp;title=Van-phong-UBND-tinh-tham-va-tang-qua-xa-Muong-Hung-huyen-Song-Ma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4275</v>
      </c>
      <c r="B276" t="str">
        <v>Công an xã Chiềng Khương  tỉnh Sơn La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4276</v>
      </c>
      <c r="B277" t="str">
        <v>UBND Ủy ban nhân dân xã Chiềng Khương  tỉnh Sơn La</v>
      </c>
      <c r="C277" t="str">
        <v>https://giaphu.phuyen.sonla.gov.vn/uy-ban-nhan-dan/lanh-dao-dang-uy-hdnd-ubnd-va-mot-so-ban-nganh-doan-the-xa-cung-lanh-dao-ubnd-huyen-tham-quan-mo-893033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4277</v>
      </c>
      <c r="B278" t="str">
        <v>Công an xã Sam Kha  tỉnh Sơn La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4278</v>
      </c>
      <c r="B279" t="str">
        <v>UBND Ủy ban nhân dân xã Sam Kha  tỉnh Sơn La</v>
      </c>
      <c r="C279" t="str">
        <v>https://sonla.gov.vn/tin-chinh-tri/dong-chi-pho-bi-thu-thuong-truc-huyen-uy-chu-tich-hdnd-huyen-du-sinh-hoat-chi-bo-ban-sam-kha-xa--839172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4279</v>
      </c>
      <c r="B280" t="str">
        <v>Công an xã Púng Bánh  tỉnh Sơn La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4280</v>
      </c>
      <c r="B281" t="str">
        <v>UBND Ủy ban nhân dân xã Púng Bánh  tỉnh Sơn La</v>
      </c>
      <c r="C281" t="str">
        <v>https://sopcop.sonla.gov.vn/hoat-dong-huyen-uy-hdnd-ubnd/hoi-nghi-tiep-xuc-cu-tri-truoc-ky-hop-thu-tam-hoi-dong-nhan-dan-huyen-khoa-iv-tai-xa-pung-banh-818294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4281</v>
      </c>
      <c r="B282" t="str">
        <v>Công an xã Sốp Cộp  tỉnh Sơn La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4282</v>
      </c>
      <c r="B283" t="str">
        <v>UBND Ủy ban nhân dân xã Sốp Cộp  tỉnh Sơn La</v>
      </c>
      <c r="C283" t="str">
        <v>https://sopcop.sonla.gov.vn/1390/43531/77595/gioi-thieu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4283</v>
      </c>
      <c r="B284" t="str">
        <f>HYPERLINK("https://www.facebook.com/tuoitrecongansonla/", "Công an xã Dồm Cang  tỉnh Sơn La")</f>
        <v>Công an xã Dồm Cang  tỉnh Sơn La</v>
      </c>
      <c r="C284" t="str">
        <v>https://www.facebook.com/tuoitrecongansonla/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4284</v>
      </c>
      <c r="B285" t="str">
        <v>UBND Ủy ban nhân dân xã Dồm Cang  tỉnh Sơn La</v>
      </c>
      <c r="C285" t="str">
        <v>https://sopcop.sonla.gov.vn/hoc-tap-va-lam-theo-tu-tuong-dao-duc-phong-cach-ho-chi-minh/guong-sang-nong-dan-san-xuat-kinh-doanh-gioi-o-dom-cang-762034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4285</v>
      </c>
      <c r="B286" t="str">
        <f>HYPERLINK("https://www.facebook.com/people/C%C3%B4ng-an-x%C3%A3-N%E1%BA%ADm-L%E1%BA%A1nh-huy%E1%BB%87n-S%E1%BB%91p-C%E1%BB%99p-t%E1%BB%89nh-S%C6%A1n-La/100068015739935/", "Công an xã Nậm Lạnh  tỉnh Sơn La")</f>
        <v>Công an xã Nậm Lạnh  tỉnh Sơn La</v>
      </c>
      <c r="C286" t="str">
        <v>https://www.facebook.com/people/C%C3%B4ng-an-x%C3%A3-N%E1%BA%ADm-L%E1%BA%A1nh-huy%E1%BB%87n-S%E1%BB%91p-C%E1%BB%99p-t%E1%BB%89nh-S%C6%A1n-La/100068015739935/</v>
      </c>
      <c r="D286" t="str">
        <v>0977060379</v>
      </c>
      <c r="E286" t="str">
        <v>-</v>
      </c>
      <c r="F286" t="str">
        <f>HYPERLINK("mailto:Tongquaniphone5s@gmail.com", "Tongquaniphone5s@gmail.com")</f>
        <v>Tongquaniphone5s@gmail.com</v>
      </c>
      <c r="G286" t="str">
        <v>-</v>
      </c>
    </row>
    <row r="287">
      <c r="A287">
        <v>4286</v>
      </c>
      <c r="B287" t="str">
        <v>UBND Ủy ban nhân dân xã Nậm Lạnh  tỉnh Sơn La</v>
      </c>
      <c r="C287" t="str">
        <v>https://sonla.gov.vn/tin-tuc-72067/huyen-sop-cop-to-chuc-ngay-hoi-toan-dan-bao-ve-an-ninh-to-quoc-nam-2024-825994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4287</v>
      </c>
      <c r="B288" t="str">
        <v>Công an xã Mường Lèo  tỉnh Sơn La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4288</v>
      </c>
      <c r="B289" t="str">
        <v>UBND Ủy ban nhân dân xã Mường Lèo  tỉnh Sơn La</v>
      </c>
      <c r="C289" t="str">
        <v>https://sopcop.sonla.gov.vn/hoat-dong-huyen-uy-hdnd-ubnd/hoi-nghi-tiep-xuc-cu-tri-truoc-ky-hop-thu-chin-hoi-dong-nhan-dan-huyen-khoa-iv-tai-xa-muong-leo-893075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4289</v>
      </c>
      <c r="B290" t="str">
        <f>HYPERLINK("https://www.facebook.com/tuoitrecongansonla/", "Công an xã Mường Và  tỉnh Sơn La")</f>
        <v>Công an xã Mường Và  tỉnh Sơn La</v>
      </c>
      <c r="C290" t="str">
        <v>https://www.facebook.com/tuoitrecongansonla/</v>
      </c>
      <c r="D290" t="str">
        <v>-</v>
      </c>
      <c r="E290" t="str">
        <v/>
      </c>
      <c r="F290" t="str">
        <f>HYPERLINK("mailto:doanthanhniencasl@gmail.com", "doanthanhniencasl@gmail.com")</f>
        <v>doanthanhniencasl@gmail.com</v>
      </c>
      <c r="G290" t="str">
        <v>-</v>
      </c>
    </row>
    <row r="291">
      <c r="A291">
        <v>4290</v>
      </c>
      <c r="B291" t="str">
        <v>UBND Ủy ban nhân dân xã Mường Và  tỉnh Sơn La</v>
      </c>
      <c r="C291" t="str">
        <v>https://sonla.gov.vn/tin-kinh-te/dong-chi-pho-chu-tich-ubnd-tinh-doi-thoai-voi-nhan-dan-xa-muong-lum-huyen-yen-chau-892179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4291</v>
      </c>
      <c r="B292" t="str">
        <v>Công an xã Mường Lạn  tỉnh Sơn La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4292</v>
      </c>
      <c r="B293" t="str">
        <v>UBND Ủy ban nhân dân xã Mường Lạn  tỉnh Sơn La</v>
      </c>
      <c r="C293" t="str">
        <v>https://sopcop.sonla.gov.vn/kinh-te/sat-taluy-duong-gay-thiet-hai-02-nha-tai-ban-poi-lanh-xa-muong-va-830398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4293</v>
      </c>
      <c r="B294" t="str">
        <v>Công an xã Suối Bàng  tỉnh Sơn La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4294</v>
      </c>
      <c r="B295" t="str">
        <v>UBND Ủy ban nhân dân xã Suối Bàng  tỉnh Sơn La</v>
      </c>
      <c r="C295" t="str">
        <v>https://sonla.gov.vn/thong-tin-tu-so-nganh-dia-phuong/dong-chi-chu-tich-ubnd-huyen-van-ho-tham-va-tang-qua-tai-ban-suoi-khau-xa-suoi-bang-659253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4295</v>
      </c>
      <c r="B296" t="str">
        <v>Công an xã Song Khủa  tỉnh Sơn La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4296</v>
      </c>
      <c r="B297" t="str">
        <v>UBND Ủy ban nhân dân xã Song Khủa  tỉnh Sơn La</v>
      </c>
      <c r="C297" t="str">
        <v>https://sonla.gov.vn/tin-van-hoa-xa-hoi/hiep-hoi-doanh-nghiep-tinh-tham-va-tang-qua-tai-xa-song-khua-745460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4297</v>
      </c>
      <c r="B298" t="str">
        <f>HYPERLINK("https://www.facebook.com/conganlienhoa/", "Công an xã Liên Hoà  tỉnh Sơn La")</f>
        <v>Công an xã Liên Hoà  tỉnh Sơn La</v>
      </c>
      <c r="C298" t="str">
        <v>https://www.facebook.com/conganlienhoa/</v>
      </c>
      <c r="D298" t="str">
        <v>0963689171</v>
      </c>
      <c r="E298" t="str">
        <v>-</v>
      </c>
      <c r="F298" t="str">
        <v>-</v>
      </c>
      <c r="G298" t="str">
        <v>Xã Liên Hoà - huyện Kim Thành, Hai Duong, Vietnam</v>
      </c>
    </row>
    <row r="299">
      <c r="A299">
        <v>4298</v>
      </c>
      <c r="B299" t="str">
        <v>UBND Ủy ban nhân dân xã Liên Hoà  tỉnh Sơn La</v>
      </c>
      <c r="C299" t="str">
        <v>https://lapthach.vinhphuc.gov.vn/ct/cms/tintuc/Lists/GII1/View_Detail.aspx?ItemID=177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4299</v>
      </c>
      <c r="B300" t="str">
        <f>HYPERLINK("https://www.facebook.com/p/UBND-x%C3%A3-T%C3%B4-M%C3%BAa-100057380593082/", "Công an xã Tô Múa  tỉnh Sơn La")</f>
        <v>Công an xã Tô Múa  tỉnh Sơn La</v>
      </c>
      <c r="C300" t="str">
        <v>https://www.facebook.com/p/UBND-x%C3%A3-T%C3%B4-M%C3%BAa-100057380593082/</v>
      </c>
      <c r="D300" t="str">
        <v>0943607948</v>
      </c>
      <c r="E300" t="str">
        <v>-</v>
      </c>
      <c r="F300" t="str">
        <v>-</v>
      </c>
      <c r="G300" t="str">
        <v>Bản Mến, xã Tô Múa, Son La, Vietnam</v>
      </c>
    </row>
    <row r="301">
      <c r="A301">
        <v>4300</v>
      </c>
      <c r="B301" t="str">
        <v>UBND Ủy ban nhân dân xã Tô Múa  tỉnh Sơn La</v>
      </c>
      <c r="C301" t="str">
        <v>https://sonla.gov.vn/tin-chinh-tri/ban-thuong-vu-huyen-uy-van-ho-lam-viec-tai-xa-to-mua-776843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4301</v>
      </c>
      <c r="B302" t="str">
        <f>HYPERLINK("https://www.facebook.com/tuoitrecongansonla/", "Công an xã Mường Tè  tỉnh Sơn La")</f>
        <v>Công an xã Mường Tè  tỉnh Sơn La</v>
      </c>
      <c r="C302" t="str">
        <v>https://www.facebook.com/tuoitrecongansonla/</v>
      </c>
      <c r="D302" t="str">
        <v>-</v>
      </c>
      <c r="E302" t="str">
        <v/>
      </c>
      <c r="F302" t="str">
        <f>HYPERLINK("mailto:doanthanhniencasl@gmail.com", "doanthanhniencasl@gmail.com")</f>
        <v>doanthanhniencasl@gmail.com</v>
      </c>
      <c r="G302" t="str">
        <v>-</v>
      </c>
    </row>
    <row r="303">
      <c r="A303">
        <v>4302</v>
      </c>
      <c r="B303" t="str">
        <v>UBND Ủy ban nhân dân xã Mường Tè  tỉnh Sơn La</v>
      </c>
      <c r="C303" t="str">
        <v>https://muongte.laichau.gov.vn/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4303</v>
      </c>
      <c r="B304" t="str">
        <v>Công an xã Chiềng Khoa  tỉnh Sơn La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4304</v>
      </c>
      <c r="B305" t="str">
        <v>UBND Ủy ban nhân dân xã Chiềng Khoa  tỉnh Sơn La</v>
      </c>
      <c r="C305" t="str">
        <v>https://yenchau.sonla.gov.vn/?pageid=31386&amp;p_field=3758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4305</v>
      </c>
      <c r="B306" t="str">
        <f>HYPERLINK("https://www.facebook.com/tuoitrecongansonla/", "Công an xã Mường Men  tỉnh Sơn La")</f>
        <v>Công an xã Mường Men  tỉnh Sơn La</v>
      </c>
      <c r="C306" t="str">
        <v>https://www.facebook.com/tuoitrecongansonla/</v>
      </c>
      <c r="D306" t="str">
        <v>-</v>
      </c>
      <c r="E306" t="str">
        <v/>
      </c>
      <c r="F306" t="str">
        <f>HYPERLINK("mailto:doanthanhniencasl@gmail.com", "doanthanhniencasl@gmail.com")</f>
        <v>doanthanhniencasl@gmail.com</v>
      </c>
      <c r="G306" t="str">
        <v>-</v>
      </c>
    </row>
    <row r="307">
      <c r="A307">
        <v>4306</v>
      </c>
      <c r="B307" t="str">
        <v>UBND Ủy ban nhân dân xã Mường Men  tỉnh Sơn La</v>
      </c>
      <c r="C307" t="str">
        <v>https://sonla.gov.vn/tin-kinh-te/ubnd-huyen-van-ho-lam-viec-voi-2-xa-muong-men-long-luong-va-cong-ty-cp-che-bien-thuc-pham-sach-v-727494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4307</v>
      </c>
      <c r="B308" t="str">
        <f>HYPERLINK("https://www.facebook.com/tuoitreconganquangbinh/", "Công an xã Quang Minh  tỉnh Sơn La")</f>
        <v>Công an xã Quang Minh  tỉnh Sơn La</v>
      </c>
      <c r="C308" t="str">
        <v>https://www.facebook.com/tuoitreconganquangbinh/</v>
      </c>
      <c r="D308" t="str">
        <v>-</v>
      </c>
      <c r="E308" t="str">
        <v/>
      </c>
      <c r="F308" t="str">
        <f>HYPERLINK("mailto:doanthanhniencaqb@gmail.com", "doanthanhniencaqb@gmail.com")</f>
        <v>doanthanhniencaqb@gmail.com</v>
      </c>
      <c r="G308" t="str">
        <v>-</v>
      </c>
    </row>
    <row r="309">
      <c r="A309">
        <v>4308</v>
      </c>
      <c r="B309" t="str">
        <v>UBND Ủy ban nhân dân xã Quang Minh  tỉnh Sơn La</v>
      </c>
      <c r="C309" t="str">
        <v>https://haiha.quangninh.gov.vn/Trang/ChiTietBVGioiThieu.aspx?bvid=128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4309</v>
      </c>
      <c r="B310" t="str">
        <v>Công an xã Vân Hồ  tỉnh Sơn La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4310</v>
      </c>
      <c r="B311" t="str">
        <v>UBND Ủy ban nhân dân xã Vân Hồ  tỉnh Sơn La</v>
      </c>
      <c r="C311" t="str">
        <v>https://vanho.sonla.gov.vn/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4311</v>
      </c>
      <c r="B312" t="str">
        <v>Công an xã Lóng Luông  tỉnh Sơn La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4312</v>
      </c>
      <c r="B313" t="str">
        <v>UBND Ủy ban nhân dân xã Lóng Luông  tỉnh Sơn La</v>
      </c>
      <c r="C313" t="str">
        <v>https://sonla.gov.vn/thong-tin-tu-so-nganh-dia-phuong/ban-co-tang-xa-long-luong-to-chuc-ngay-hoi-dai-doan-ket-cac-dan-toc-nam-2024-892854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4313</v>
      </c>
      <c r="B314" t="str">
        <v>Công an xã Chiềng Yên  tỉnh Sơn La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4314</v>
      </c>
      <c r="B315" t="str">
        <v>UBND Ủy ban nhân dân xã Chiềng Yên  tỉnh Sơn La</v>
      </c>
      <c r="C315" t="str">
        <v>https://yenchau.sonla.gov.vn/?pageid=31386&amp;p_field=3758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4315</v>
      </c>
      <c r="B316" t="str">
        <v>Công an xã Chiềng Xuân  tỉnh Sơn La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4316</v>
      </c>
      <c r="B317" t="str">
        <v>UBND Ủy ban nhân dân xã Chiềng Xuân  tỉnh Sơn La</v>
      </c>
      <c r="C317" t="str">
        <v>https://sonla.gov.vn/tin-tuc-hoat-dong/van-phong-ubnd-tinh-lam-viec-tai-xa-chieng-xuan-745669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4317</v>
      </c>
      <c r="B318" t="str">
        <v>Công an xã Xuân Nha  tỉnh Sơn La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4318</v>
      </c>
      <c r="B319" t="str">
        <v>UBND Ủy ban nhân dân xã Xuân Nha  tỉnh Sơn La</v>
      </c>
      <c r="C319" t="str">
        <v>https://xuanson.vanninh.khanhhoa.gov.vn/Default.aspx?TopicId=b8532918-60a1-4f64-a29c-753156a1d54a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4319</v>
      </c>
      <c r="B320" t="str">
        <f>HYPERLINK("https://www.facebook.com/conganBaTri/", "Công an xã Tân Xuân  tỉnh Sơn La")</f>
        <v>Công an xã Tân Xuân  tỉnh Sơn La</v>
      </c>
      <c r="C320" t="str">
        <v>https://www.facebook.com/conganBaTri/</v>
      </c>
      <c r="D320" t="str">
        <v>-</v>
      </c>
      <c r="E320" t="str">
        <v>02753850004</v>
      </c>
      <c r="F320" t="str">
        <v>-</v>
      </c>
      <c r="G320" t="str">
        <v>Ba Tri, Vietnam</v>
      </c>
    </row>
    <row r="321">
      <c r="A321">
        <v>4320</v>
      </c>
      <c r="B321" t="str">
        <v>UBND Ủy ban nhân dân xã Tân Xuân  tỉnh Sơn La</v>
      </c>
      <c r="C321" t="str">
        <v>https://congan.sonla.gov.vn/cong-an-tinh-son-la-trien-khai-ke-hoach-phu-trach-giup-do-xa-tan-xuan-huyen-van-ho-giai-doan-2021-2026/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4321</v>
      </c>
      <c r="B322" t="str">
        <f>HYPERLINK("https://www.facebook.com/p/C%C3%B4ng-an-ph%C6%B0%E1%BB%9Dng-Y%C3%AAn-Th%E1%BB%8Bnh-TpY%C3%AAn-B%C3%A1i-100066352763035/", "Công an phường Yên Thịnh  tỉnh Yên Bái")</f>
        <v>Công an phường Yên Thịnh  tỉnh Yên Bái</v>
      </c>
      <c r="C322" t="str">
        <v>https://www.facebook.com/p/C%C3%B4ng-an-ph%C6%B0%E1%BB%9Dng-Y%C3%AAn-Th%E1%BB%8Bnh-TpY%C3%AAn-B%C3%A1i-100066352763035/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4322</v>
      </c>
      <c r="B323" t="str">
        <v>UBND Ủy ban nhân dân phường Yên Thịnh  tỉnh Yên Bái</v>
      </c>
      <c r="C323" t="str">
        <v>https://yenthinh.thanhphoyenbai.yenbai.gov.vn/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4323</v>
      </c>
      <c r="B324" t="str">
        <f>HYPERLINK("https://www.facebook.com/p/C%C3%B4ng-an-ph%C6%B0%E1%BB%9Dng-Y%C3%AAn-Ninh-TP-Y%C3%AAn-B%C3%A1i-100068122816914/", "Công an phường Yên Ninh  tỉnh Yên Bái")</f>
        <v>Công an phường Yên Ninh  tỉnh Yên Bái</v>
      </c>
      <c r="C324" t="str">
        <v>https://www.facebook.com/p/C%C3%B4ng-an-ph%C6%B0%E1%BB%9Dng-Y%C3%AAn-Ninh-TP-Y%C3%AAn-B%C3%A1i-100068122816914/</v>
      </c>
      <c r="D324" t="str">
        <v>-</v>
      </c>
      <c r="E324" t="str">
        <v/>
      </c>
      <c r="F324" t="str">
        <f>HYPERLINK("mailto:tpyenbai.yenninh@gmail.com", "tpyenbai.yenninh@gmail.com")</f>
        <v>tpyenbai.yenninh@gmail.com</v>
      </c>
      <c r="G324" t="str">
        <v>-</v>
      </c>
    </row>
    <row r="325">
      <c r="A325">
        <v>4324</v>
      </c>
      <c r="B325" t="str">
        <v>UBND Ủy ban nhân dân phường Yên Ninh  tỉnh Yên Bái</v>
      </c>
      <c r="C325" t="str">
        <v>https://thanhphoyenbai.yenbai.gov.vn/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4325</v>
      </c>
      <c r="B326" t="str">
        <f>HYPERLINK("https://www.facebook.com/CAPMinhTan/?locale=br_FR", "Công an phường Minh Tân  tỉnh Yên Bái")</f>
        <v>Công an phường Minh Tân  tỉnh Yên Bái</v>
      </c>
      <c r="C326" t="str">
        <v>https://www.facebook.com/CAPMinhTan/?locale=br_FR</v>
      </c>
      <c r="D326" t="str">
        <v>0838040896</v>
      </c>
      <c r="E326" t="str">
        <v>-</v>
      </c>
      <c r="F326" t="str">
        <f>HYPERLINK("mailto:Truongnm48@gmail.com", "Truongnm48@gmail.com")</f>
        <v>Truongnm48@gmail.com</v>
      </c>
      <c r="G326" t="str">
        <v>29, Kim Đồng, Yên Bái, Vietnam</v>
      </c>
    </row>
    <row r="327">
      <c r="A327">
        <v>4326</v>
      </c>
      <c r="B327" t="str">
        <v>UBND Ủy ban nhân dân phường Minh Tân  tỉnh Yên Bái</v>
      </c>
      <c r="C327" t="str">
        <v>http://minhtan.thanhphoyenbai.yenbai.gov.vn/?page_id=192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4327</v>
      </c>
      <c r="B328" t="str">
        <f>HYPERLINK("https://www.facebook.com/p/C%C3%B4ng-an-ph%C6%B0%E1%BB%9Dng-Nguy%E1%BB%85n-Th%C3%A1i-H%E1%BB%8Dc-th%C3%A0nh-ph%E1%BB%91-Y%C3%AAn-B%C3%A1i-100070147893304/", "Công an phường Nguyễn Thái Học  tỉnh Yên Bái")</f>
        <v>Công an phường Nguyễn Thái Học  tỉnh Yên Bái</v>
      </c>
      <c r="C328" t="str">
        <v>https://www.facebook.com/p/C%C3%B4ng-an-ph%C6%B0%E1%BB%9Dng-Nguy%E1%BB%85n-Th%C3%A1i-H%E1%BB%8Dc-th%C3%A0nh-ph%E1%BB%91-Y%C3%AAn-B%C3%A1i-100070147893304/</v>
      </c>
      <c r="D328" t="str">
        <v>-</v>
      </c>
      <c r="E328" t="str">
        <v/>
      </c>
      <c r="F328" t="str">
        <v>-</v>
      </c>
      <c r="G328" t="str">
        <v>Ngõ 88, Đại Lộ Nguyễn Thái Học, Thành phố Yên Bái, Tỉnh Yên Bái, Yên Bái, Vietnam</v>
      </c>
    </row>
    <row r="329">
      <c r="A329">
        <v>4328</v>
      </c>
      <c r="B329" t="str">
        <v>UBND Ủy ban nhân dân phường Nguyễn Thái Học  tỉnh Yên Bái</v>
      </c>
      <c r="C329" t="str">
        <v>http://nguyenthaihoc.thanhphoyenbai.yenbai.gov.vn/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4329</v>
      </c>
      <c r="B330" t="str">
        <f>HYPERLINK("https://www.facebook.com/p/C%C3%B4ng-an-ph%C6%B0%E1%BB%9Dng-%C4%90%E1%BB%93ng-T%C3%A2m-TP-Y%C3%AAn-B%C3%A1i-100067814406903/", "Công an phường Đồng Tâm  tỉnh Yên Bái")</f>
        <v>Công an phường Đồng Tâm  tỉnh Yên Bái</v>
      </c>
      <c r="C330" t="str">
        <v>https://www.facebook.com/p/C%C3%B4ng-an-ph%C6%B0%E1%BB%9Dng-%C4%90%E1%BB%93ng-T%C3%A2m-TP-Y%C3%AAn-B%C3%A1i-100067814406903/</v>
      </c>
      <c r="D330" t="str">
        <v>-</v>
      </c>
      <c r="E330" t="str">
        <v/>
      </c>
      <c r="F330" t="str">
        <v>-</v>
      </c>
      <c r="G330" t="str">
        <v>Số 7, Đ. Đinh Tiên Hoàng, Yên Bái, Vietnam</v>
      </c>
    </row>
    <row r="331">
      <c r="A331">
        <v>4330</v>
      </c>
      <c r="B331" t="str">
        <v>UBND Ủy ban nhân dân phường Đồng Tâm  tỉnh Yên Bái</v>
      </c>
      <c r="C331" t="str">
        <v>https://thanhphoyenbai.yenbai.gov.vn/cac-xa-phuong/phuong-dong-tam-288583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4331</v>
      </c>
      <c r="B332" t="str">
        <f>HYPERLINK("https://www.facebook.com/p/C%C3%B4ng-an-ph%C6%B0%E1%BB%9Dng-Nguy%E1%BB%85n-Ph%C3%BAc-th%C3%A0nh-ph%E1%BB%91-Y%C3%AAn-B%C3%A1i-100071911672702/", "Công an phường Nguyễn Phúc  tỉnh Yên Bái")</f>
        <v>Công an phường Nguyễn Phúc  tỉnh Yên Bái</v>
      </c>
      <c r="C332" t="str">
        <v>https://www.facebook.com/p/C%C3%B4ng-an-ph%C6%B0%E1%BB%9Dng-Nguy%E1%BB%85n-Ph%C3%BAc-th%C3%A0nh-ph%E1%BB%91-Y%C3%AAn-B%C3%A1i-100071911672702/</v>
      </c>
      <c r="D332" t="str">
        <v>-</v>
      </c>
      <c r="E332" t="str">
        <v/>
      </c>
      <c r="F332" t="str">
        <v>-</v>
      </c>
      <c r="G332" t="str">
        <v>129 đường Nguyễn Phúc, TDP Phúc Thọ, phường Nguyễn Phúc, thành phố Yên Bái, Yên Bái</v>
      </c>
    </row>
    <row r="333">
      <c r="A333">
        <v>4332</v>
      </c>
      <c r="B333" t="str">
        <v>UBND Ủy ban nhân dân phường Nguyễn Phúc  tỉnh Yên Bái</v>
      </c>
      <c r="C333" t="str">
        <v>https://nguyenphuc.thanhphoyenbai.yenbai.gov.vn/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4333</v>
      </c>
      <c r="B334" t="str">
        <f>HYPERLINK("https://www.facebook.com/p/C%C3%B4ng-an-ph%C6%B0%E1%BB%9Dng-H%E1%BB%93ng-H%C3%A0-Th%C3%A0nh-ph%E1%BB%91-Y%C3%AAn-B%C3%A1i-100066442728369/", "Công an phường Hồng Hà  tỉnh Yên Bái")</f>
        <v>Công an phường Hồng Hà  tỉnh Yên Bái</v>
      </c>
      <c r="C334" t="str">
        <v>https://www.facebook.com/p/C%C3%B4ng-an-ph%C6%B0%E1%BB%9Dng-H%E1%BB%93ng-H%C3%A0-Th%C3%A0nh-ph%E1%BB%91-Y%C3%AAn-B%C3%A1i-100066442728369/</v>
      </c>
      <c r="D334" t="str">
        <v>-</v>
      </c>
      <c r="E334" t="str">
        <v/>
      </c>
      <c r="F334" t="str">
        <v>-</v>
      </c>
      <c r="G334" t="str">
        <v>146, Trần Hưng Đạo, Yên Bái, Vietnam</v>
      </c>
    </row>
    <row r="335">
      <c r="A335">
        <v>4334</v>
      </c>
      <c r="B335" t="str">
        <v>UBND Ủy ban nhân dân phường Hồng Hà  tỉnh Yên Bái</v>
      </c>
      <c r="C335" t="str">
        <v>http://hongha.thanhphoyenbai.yenbai.gov.vn/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4335</v>
      </c>
      <c r="B336" t="str">
        <f>HYPERLINK("https://www.facebook.com/p/C%C3%B4ng-an-x%C3%A3-Minh-B%E1%BA%A3o-th%C3%A0nh-ph%E1%BB%91-Y%C3%AAn-B%C3%A1i-100067402020480/", "Công an xã Minh Bảo  tỉnh Yên Bái")</f>
        <v>Công an xã Minh Bảo  tỉnh Yên Bái</v>
      </c>
      <c r="C336" t="str">
        <v>https://www.facebook.com/p/C%C3%B4ng-an-x%C3%A3-Minh-B%E1%BA%A3o-th%C3%A0nh-ph%E1%BB%91-Y%C3%AAn-B%C3%A1i-100067402020480/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4336</v>
      </c>
      <c r="B337" t="str">
        <v>UBND Ủy ban nhân dân xã Minh Bảo  tỉnh Yên Bái</v>
      </c>
      <c r="C337" t="str">
        <v>https://yenbai.gov.vn/nong-thon-moi/noidung/tintuc/Pages/chi-tiet-tin-tuc.aspx?ItemID=1049&amp;l=Tinhoatdong&amp;lv=5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4337</v>
      </c>
      <c r="B338" t="str">
        <f>HYPERLINK("https://www.facebook.com/conganpnamcuong/", "Công an phường Nam Cường  tỉnh Yên Bái")</f>
        <v>Công an phường Nam Cường  tỉnh Yên Bái</v>
      </c>
      <c r="C338" t="str">
        <v>https://www.facebook.com/conganpnamcuong/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4338</v>
      </c>
      <c r="B339" t="str">
        <v>UBND Ủy ban nhân dân phường Nam Cường  tỉnh Yên Bái</v>
      </c>
      <c r="C339" t="str">
        <v>http://namcuong.thanhphoyenbai.yenbai.gov.vn/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4339</v>
      </c>
      <c r="B340" t="str">
        <v>Công an xã Tuy Lộc  tỉnh Yên Bái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4340</v>
      </c>
      <c r="B341" t="str">
        <v>UBND Ủy ban nhân dân xã Tuy Lộc  tỉnh Yên Bái</v>
      </c>
      <c r="C341" t="str">
        <v>https://thanhphoyenbai.yenbai.gov.vn/cac-xa-phuong/xa-tuy-loc-288595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4341</v>
      </c>
      <c r="B342" t="str">
        <f>HYPERLINK("https://www.facebook.com/conganxatanthinh/", "Công an xã Tân Thịnh  tỉnh Yên Bái")</f>
        <v>Công an xã Tân Thịnh  tỉnh Yên Bái</v>
      </c>
      <c r="C342" t="str">
        <v>https://www.facebook.com/conganxatanthinh/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4342</v>
      </c>
      <c r="B343" t="str">
        <v>UBND Ủy ban nhân dân xã Tân Thịnh  tỉnh Yên Bái</v>
      </c>
      <c r="C343" t="str">
        <v>https://hoilhpn.yenbai.gov.vn/noidung/tintuc/Pages/chi-tiet-tin-tuc.aspx?ItemID=458&amp;l=Tinhoatdong&amp;lv=5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4343</v>
      </c>
      <c r="B344" t="str">
        <v>Công an xã Âu Lâu  tỉnh Yên Bái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4344</v>
      </c>
      <c r="B345" t="str">
        <v>UBND Ủy ban nhân dân xã Âu Lâu  tỉnh Yên Bái</v>
      </c>
      <c r="C345" t="str">
        <v>https://soldtbxh.yenbai.gov.vn/FAQ/Cong-dan-Nguyen-Ngoc-Hau-Dia-chi-thon-Nuoc-Mat-xa-Au-Lau-thanh-pho-Yen-Bai-tinh-Yen-B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4345</v>
      </c>
      <c r="B346" t="str">
        <v>Công an xã Giới Phiên  tỉnh Yên Bái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4346</v>
      </c>
      <c r="B347" t="str">
        <v>UBND Ủy ban nhân dân xã Giới Phiên  tỉnh Yên Bái</v>
      </c>
      <c r="C347" t="str">
        <v>https://gioiphien.thanhphoyenbai.yenbai.gov.vn/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4347</v>
      </c>
      <c r="B348" t="str">
        <f>HYPERLINK("https://www.facebook.com/caphopminh/", "Công an phường Hợp Minh  tỉnh Yên Bái")</f>
        <v>Công an phường Hợp Minh  tỉnh Yên Bái</v>
      </c>
      <c r="C348" t="str">
        <v>https://www.facebook.com/caphopminh/</v>
      </c>
      <c r="D348" t="str">
        <v>0977161198</v>
      </c>
      <c r="E348" t="str">
        <v>-</v>
      </c>
      <c r="F348" t="str">
        <v>-</v>
      </c>
      <c r="G348" t="str">
        <v>Số 008, Ngã ba Hợp Minh, phường Hợp Minh, Tp. Yên Bái, tỉnh Yên Bái</v>
      </c>
    </row>
    <row r="349">
      <c r="A349">
        <v>4348</v>
      </c>
      <c r="B349" t="str">
        <v>UBND Ủy ban nhân dân phường Hợp Minh  tỉnh Yên Bái</v>
      </c>
      <c r="C349" t="str">
        <v>https://thanhphoyenbai.yenbai.gov.vn/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4349</v>
      </c>
      <c r="B350" t="str">
        <v>Công an xã Văn Tiến  tỉnh Yên Bái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4350</v>
      </c>
      <c r="B351" t="str">
        <v>UBND Ủy ban nhân dân xã Văn Tiến  tỉnh Yên Bái</v>
      </c>
      <c r="C351" t="str">
        <v>https://www.yenbai.gov.vn/noidung/tintuc/Pages/chi-tiet-tin-tuc.aspx?ItemID=147&amp;l=Ditichcaptinh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4351</v>
      </c>
      <c r="B352" t="str">
        <v>Công an xã Phúc Lộc  tỉnh Yên Bái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4352</v>
      </c>
      <c r="B353" t="str">
        <v>UBND Ủy ban nhân dân xã Phúc Lộc  tỉnh Yên Bái</v>
      </c>
      <c r="C353" t="str">
        <v>https://www.yenbai.gov.vn/noidung/tintuc/Pages/gioi-thieu-chi-tiet.aspx?ItemID=119&amp;l=Ditichcaptinh&amp;lv=4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4353</v>
      </c>
      <c r="B354" t="str">
        <f>HYPERLINK("https://www.facebook.com/p/C%C3%B4ng-an-x%C3%A3-V%C4%83n-Ph%C3%BA-TP-Y%C3%AAn-B%C3%A1i-100067045363307/", "Công an xã Văn Phú  tỉnh Yên Bái")</f>
        <v>Công an xã Văn Phú  tỉnh Yên Bái</v>
      </c>
      <c r="C354" t="str">
        <v>https://www.facebook.com/p/C%C3%B4ng-an-x%C3%A3-V%C4%83n-Ph%C3%BA-TP-Y%C3%AAn-B%C3%A1i-100067045363307/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4354</v>
      </c>
      <c r="B355" t="str">
        <v>UBND Ủy ban nhân dân xã Văn Phú  tỉnh Yên Bái</v>
      </c>
      <c r="C355" t="str">
        <v>http://vanphu.thanhphoyenbai.yenbai.gov.vn/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4355</v>
      </c>
      <c r="B356" t="str">
        <f>HYPERLINK("https://www.facebook.com/people/Tu%E1%BB%95i-tr%E1%BA%BB-C%C3%B4ng-an-Ngh%C4%A9a-L%E1%BB%99/100081887170070/?locale=hi_IN", "Công an phường Pú Trạng  tỉnh Yên Bái")</f>
        <v>Công an phường Pú Trạng  tỉnh Yên Bái</v>
      </c>
      <c r="C356" t="str">
        <v>https://www.facebook.com/people/Tu%E1%BB%95i-tr%E1%BA%BB-C%C3%B4ng-an-Ngh%C4%A9a-L%E1%BB%99/100081887170070/?locale=hi_IN</v>
      </c>
      <c r="D356" t="str">
        <v>-</v>
      </c>
      <c r="E356" t="str">
        <v>02163870423</v>
      </c>
      <c r="F356" t="str">
        <v>-</v>
      </c>
      <c r="G356" t="str">
        <v>phường Trung Tâm, Nghia Lo, Vietnam</v>
      </c>
    </row>
    <row r="357">
      <c r="A357">
        <v>4356</v>
      </c>
      <c r="B357" t="str">
        <v>UBND Ủy ban nhân dân phường Pú Trạng  tỉnh Yên Bái</v>
      </c>
      <c r="C357" t="str">
        <v>https://nghialo.yenbai.gov.vn/xa-phuong/phuong-pu-trang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4357</v>
      </c>
      <c r="B358" t="str">
        <f>HYPERLINK("https://www.facebook.com/captrungtam/", "Công an phường Trung Tâm  tỉnh Yên Bái")</f>
        <v>Công an phường Trung Tâm  tỉnh Yên Bái</v>
      </c>
      <c r="C358" t="str">
        <v>https://www.facebook.com/captrungtam/</v>
      </c>
      <c r="D358" t="str">
        <v>-</v>
      </c>
      <c r="E358" t="str">
        <v>02163870315</v>
      </c>
      <c r="F358" t="str">
        <f>HYPERLINK("mailto:Trungtam.nghialo@gmail.com", "Trungtam.nghialo@gmail.com")</f>
        <v>Trungtam.nghialo@gmail.com</v>
      </c>
      <c r="G358" t="str">
        <v>-</v>
      </c>
    </row>
    <row r="359">
      <c r="A359">
        <v>4358</v>
      </c>
      <c r="B359" t="str">
        <v>UBND Ủy ban nhân dân phường Trung Tâm  tỉnh Yên Bái</v>
      </c>
      <c r="C359" t="str">
        <v>https://nghialo.yenbai.gov.vn/xa-phuong/phuong-trung-tam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4359</v>
      </c>
      <c r="B360" t="str">
        <v>Công an phường Tân An  tỉnh Yên Bái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4360</v>
      </c>
      <c r="B361" t="str">
        <v>UBND Ủy ban nhân dân phường Tân An  tỉnh Yên Bái</v>
      </c>
      <c r="C361" t="str">
        <v>https://nghialo.yenbai.gov.vn/xa-phuong/phuong-tan-an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4361</v>
      </c>
      <c r="B362" t="str">
        <f>HYPERLINK("https://www.facebook.com/p/C%C3%B4ng-an-ph%C6%B0%E1%BB%9Dng-C%E1%BA%A7u-Thia-100065344816176/", "Công an phường Cầu Thia  tỉnh Yên Bái")</f>
        <v>Công an phường Cầu Thia  tỉnh Yên Bái</v>
      </c>
      <c r="C362" t="str">
        <v>https://www.facebook.com/p/C%C3%B4ng-an-ph%C6%B0%E1%BB%9Dng-C%E1%BA%A7u-Thia-100065344816176/</v>
      </c>
      <c r="D362" t="str">
        <v>-</v>
      </c>
      <c r="E362" t="str">
        <v>02163870528</v>
      </c>
      <c r="F362" t="str">
        <f>HYPERLINK("mailto:Quocvietnguyen195@gmail.com", "Quocvietnguyen195@gmail.com")</f>
        <v>Quocvietnguyen195@gmail.com</v>
      </c>
      <c r="G362" t="str">
        <v>Tổ 5, phường Cầu Thia, tx Nghĩa Lộ, tỉnh Yên Bái</v>
      </c>
    </row>
    <row r="363">
      <c r="A363">
        <v>4362</v>
      </c>
      <c r="B363" t="str">
        <v>UBND Ủy ban nhân dân phường Cầu Thia  tỉnh Yên Bái</v>
      </c>
      <c r="C363" t="str">
        <v>https://nghialo.yenbai.gov.vn/xa-phuong/phuong-cau-thia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4363</v>
      </c>
      <c r="B364" t="str">
        <f>HYPERLINK("https://www.facebook.com/p/Tu%E1%BB%95i-tr%E1%BA%BB-C%C3%B4ng-an-Ngh%C4%A9a-L%E1%BB%99-100081887170070/", "Công an xã Nghĩa Lợi  tỉnh Yên Bái")</f>
        <v>Công an xã Nghĩa Lợi  tỉnh Yên Bái</v>
      </c>
      <c r="C364" t="str">
        <v>https://www.facebook.com/p/Tu%E1%BB%95i-tr%E1%BA%BB-C%C3%B4ng-an-Ngh%C4%A9a-L%E1%BB%99-100081887170070/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4364</v>
      </c>
      <c r="B365" t="str">
        <v>UBND Ủy ban nhân dân xã Nghĩa Lợi  tỉnh Yên Bái</v>
      </c>
      <c r="C365" t="str">
        <v>https://nghialo.yenbai.gov.vn/xa-phuong/xa-nghia-loi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4365</v>
      </c>
      <c r="B366" t="str">
        <f>HYPERLINK("https://www.facebook.com/p/Tu%E1%BB%95i-tr%E1%BA%BB-C%C3%B4ng-an-Ngh%C4%A9a-L%E1%BB%99-100081887170070/", "Công an xã Nghĩa Phúc  tỉnh Yên Bái")</f>
        <v>Công an xã Nghĩa Phúc  tỉnh Yên Bái</v>
      </c>
      <c r="C366" t="str">
        <v>https://www.facebook.com/p/Tu%E1%BB%95i-tr%E1%BA%BB-C%C3%B4ng-an-Ngh%C4%A9a-L%E1%BB%99-100081887170070/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4366</v>
      </c>
      <c r="B367" t="str">
        <v>UBND Ủy ban nhân dân xã Nghĩa Phúc  tỉnh Yên Bái</v>
      </c>
      <c r="C367" t="str">
        <v>https://nghialo.yenbai.gov.vn/xa-phuong/xa-nghia-phuc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4367</v>
      </c>
      <c r="B368" t="str">
        <f>HYPERLINK("https://www.facebook.com/p/Tu%E1%BB%95i-tr%E1%BA%BB-C%C3%B4ng-an-Ngh%C4%A9a-L%E1%BB%99-100081887170070/", "Công an xã Nghĩa An  tỉnh Yên Bái")</f>
        <v>Công an xã Nghĩa An  tỉnh Yên Bái</v>
      </c>
      <c r="C368" t="str">
        <v>https://www.facebook.com/p/Tu%E1%BB%95i-tr%E1%BA%BB-C%C3%B4ng-an-Ngh%C4%A9a-L%E1%BB%99-100081887170070/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4368</v>
      </c>
      <c r="B369" t="str">
        <v>UBND Ủy ban nhân dân xã Nghĩa An  tỉnh Yên Bái</v>
      </c>
      <c r="C369" t="str">
        <v>https://nghialo.yenbai.gov.vn/xa-phuong/xa-nghia-an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4369</v>
      </c>
      <c r="B370" t="str">
        <v>Công an thị trấn Yên Thế  tỉnh Yên Bái</v>
      </c>
      <c r="C370" t="str">
        <v>-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4370</v>
      </c>
      <c r="B371" t="str">
        <v>UBND Ủy ban nhân dân thị trấn Yên Thế  tỉnh Yên Bái</v>
      </c>
      <c r="C371" t="str">
        <v>https://lucyen.yenbai.gov.vn/Articles/one/Thong-tin-thi-tran-Yen-The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4371</v>
      </c>
      <c r="B372" t="str">
        <v>Công an xã Tân Phượng  tỉnh Yên Bái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4372</v>
      </c>
      <c r="B373" t="str">
        <v>UBND Ủy ban nhân dân xã Tân Phượng  tỉnh Yên Bái</v>
      </c>
      <c r="C373" t="str">
        <v>https://lucyen.yenbai.gov.vn/Articles/one/Thong-tin-xa-Tan-Phuong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4373</v>
      </c>
      <c r="B374" t="str">
        <f>HYPERLINK("https://www.facebook.com/p/C%C3%B4ng-an-x%C3%A3-L%C3%A2m-Th%C6%B0%E1%BB%A3ng-huy%E1%BB%87n-L%E1%BB%A5c-Y%C3%AAn-100078326869163/", "Công an xã Lâm Thượng  tỉnh Yên Bái")</f>
        <v>Công an xã Lâm Thượng  tỉnh Yên Bái</v>
      </c>
      <c r="C374" t="str">
        <v>https://www.facebook.com/p/C%C3%B4ng-an-x%C3%A3-L%C3%A2m-Th%C6%B0%E1%BB%A3ng-huy%E1%BB%87n-L%E1%BB%A5c-Y%C3%AAn-100078326869163/</v>
      </c>
      <c r="D374" t="str">
        <v>0326262235</v>
      </c>
      <c r="E374" t="str">
        <v>-</v>
      </c>
      <c r="F374" t="str">
        <f>HYPERLINK("mailto:lamthuonglucyen21@gmail.com", "lamthuonglucyen21@gmail.com")</f>
        <v>lamthuonglucyen21@gmail.com</v>
      </c>
      <c r="G374" t="str">
        <v>Luc Yen, Vietnam</v>
      </c>
    </row>
    <row r="375">
      <c r="A375">
        <v>4374</v>
      </c>
      <c r="B375" t="str">
        <v>UBND Ủy ban nhân dân xã Lâm Thượng  tỉnh Yên Bái</v>
      </c>
      <c r="C375" t="str">
        <v>https://lucyen.yenbai.gov.vn/Articles/one/Thong-tin-xa-Lam-Thuong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4375</v>
      </c>
      <c r="B376" t="str">
        <f>HYPERLINK("https://www.facebook.com/p/C%C3%B4ng-an-x%C3%A3-Kh%C3%A1nh-Thi%E1%BB%87n-100069704581551/?locale=tr_TR", "Công an xã Khánh Thiện  tỉnh Yên Bái")</f>
        <v>Công an xã Khánh Thiện  tỉnh Yên Bái</v>
      </c>
      <c r="C376" t="str">
        <v>https://www.facebook.com/p/C%C3%B4ng-an-x%C3%A3-Kh%C3%A1nh-Thi%E1%BB%87n-100069704581551/?locale=tr_TR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4376</v>
      </c>
      <c r="B377" t="str">
        <v>UBND Ủy ban nhân dân xã Khánh Thiện  tỉnh Yên Bái</v>
      </c>
      <c r="C377" t="str">
        <v>https://khanhthien.yenkhanh.ninhbinh.gov.vn/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4377</v>
      </c>
      <c r="B378" t="str">
        <v>Công an xã Minh Chuẩn  tỉnh Yên Bái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4378</v>
      </c>
      <c r="B379" t="str">
        <v>UBND Ủy ban nhân dân xã Minh Chuẩn  tỉnh Yên Bái</v>
      </c>
      <c r="C379" t="str">
        <v>https://lucyen.yenbai.gov.vn/Articles/one/Thong-tin-xa-Minh-Chuan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4379</v>
      </c>
      <c r="B380" t="str">
        <f>HYPERLINK("https://www.facebook.com/p/C%C3%B4ng-an-x%C3%A3-Mai-S%C6%A1n-huy%E1%BB%87n-L%E1%BB%A5c-Y%C3%AAn-t%E1%BB%89nh-Y%C3%AAn-B%C3%A1i-100079591086068/", "Công an xã Mai Sơn  tỉnh Yên Bái")</f>
        <v>Công an xã Mai Sơn  tỉnh Yên Bái</v>
      </c>
      <c r="C380" t="str">
        <v>https://www.facebook.com/p/C%C3%B4ng-an-x%C3%A3-Mai-S%C6%A1n-huy%E1%BB%87n-L%E1%BB%A5c-Y%C3%AAn-t%E1%BB%89nh-Y%C3%AAn-B%C3%A1i-100079591086068/</v>
      </c>
      <c r="D380" t="str">
        <v>0961144084</v>
      </c>
      <c r="E380" t="str">
        <v>-</v>
      </c>
      <c r="F380" t="str">
        <f>HYPERLINK("mailto:Lucyen.caxmaison@gmail.com", "Lucyen.caxmaison@gmail.com")</f>
        <v>Lucyen.caxmaison@gmail.com</v>
      </c>
      <c r="G380" t="str">
        <v>Luc Yen, Vietnam</v>
      </c>
    </row>
    <row r="381">
      <c r="A381">
        <v>4380</v>
      </c>
      <c r="B381" t="str">
        <v>UBND Ủy ban nhân dân xã Mai Sơn  tỉnh Yên Bái</v>
      </c>
      <c r="C381" t="str">
        <v>https://yenbai.gov.vn/nongthonmoi/noidung/tintuc/Pages/chi-tiet-tin-tuc.aspx?ItemID=870&amp;l=Tinhoatdong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4381</v>
      </c>
      <c r="B382" t="str">
        <v>Công an xã Khai Trung  tỉnh Yên Bái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4382</v>
      </c>
      <c r="B383" t="str">
        <v>UBND Ủy ban nhân dân xã Khai Trung  tỉnh Yên Bái</v>
      </c>
      <c r="C383" t="str">
        <v>https://lucyen.yenbai.gov.vn/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4383</v>
      </c>
      <c r="B384" t="str">
        <v>Công an xã Mường Lai  tỉnh Yên Bái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4384</v>
      </c>
      <c r="B385" t="str">
        <v>UBND Ủy ban nhân dân xã Mường Lai  tỉnh Yên Bái</v>
      </c>
      <c r="C385" t="str">
        <v>https://lucyen.yenbai.gov.vn/xa-phuong/Xa-Muong-Lai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4385</v>
      </c>
      <c r="B386" t="str">
        <f>HYPERLINK("https://www.facebook.com/p/Tu%E1%BB%95i-tr%E1%BA%BB-C%C3%B4ng-an-Ngh%C4%A9a-L%E1%BB%99-100081887170070/", "Công an xã An Lạc  tỉnh Yên Bái")</f>
        <v>Công an xã An Lạc  tỉnh Yên Bái</v>
      </c>
      <c r="C386" t="str">
        <v>https://www.facebook.com/p/Tu%E1%BB%95i-tr%E1%BA%BB-C%C3%B4ng-an-Ngh%C4%A9a-L%E1%BB%99-100081887170070/</v>
      </c>
      <c r="D386" t="str">
        <v>-</v>
      </c>
      <c r="E386" t="str">
        <v>02163870423</v>
      </c>
      <c r="F386" t="str">
        <v>-</v>
      </c>
      <c r="G386" t="str">
        <v>phường Trung Tâm, Nghia Lo, Vietnam</v>
      </c>
    </row>
    <row r="387">
      <c r="A387">
        <v>4386</v>
      </c>
      <c r="B387" t="str">
        <v>UBND Ủy ban nhân dân xã An Lạc  tỉnh Yên Bái</v>
      </c>
      <c r="C387" t="str">
        <v>https://danguykhoicqvadn.yenbai.gov.vn/wp-content/uploads/2023/12/141-QD.pdf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4387</v>
      </c>
      <c r="B388" t="str">
        <f>HYPERLINK("https://www.facebook.com/xaNongthonmoiMinhXuan/?locale=vi_VN", "Công an xã Minh Xuân  tỉnh Yên Bái")</f>
        <v>Công an xã Minh Xuân  tỉnh Yên Bái</v>
      </c>
      <c r="C388" t="str">
        <v>https://www.facebook.com/xaNongthonmoiMinhXuan/?locale=vi_VN</v>
      </c>
      <c r="D388" t="str">
        <v>-</v>
      </c>
      <c r="E388" t="str">
        <v>02163845756</v>
      </c>
      <c r="F388" t="str">
        <v>-</v>
      </c>
      <c r="G388" t="str">
        <v>Đường Tỉnh lộ 171, Luc Yen, Vietnam</v>
      </c>
    </row>
    <row r="389">
      <c r="A389">
        <v>4388</v>
      </c>
      <c r="B389" t="str">
        <v>UBND Ủy ban nhân dân xã Minh Xuân  tỉnh Yên Bái</v>
      </c>
      <c r="C389" t="str">
        <v>https://lucyen.yenbai.gov.vn/Articles/one/Thong-tin-xa-Minh-Xuan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4389</v>
      </c>
      <c r="B390" t="str">
        <f>HYPERLINK("https://www.facebook.com/p/T%C3%B4-M%E1%BA%ADu-24H-100066811125976/?locale=he_IL", "Công an xã Tô Mậu  tỉnh Yên Bái")</f>
        <v>Công an xã Tô Mậu  tỉnh Yên Bái</v>
      </c>
      <c r="C390" t="str">
        <v>https://www.facebook.com/p/T%C3%B4-M%E1%BA%ADu-24H-100066811125976/?locale=he_IL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4390</v>
      </c>
      <c r="B391" t="str">
        <v>UBND Ủy ban nhân dân xã Tô Mậu  tỉnh Yên Bái</v>
      </c>
      <c r="C391" t="str">
        <v>https://lucyen.yenbai.gov.vn/Articles/one/Thong-tin-xa-To-Mau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4391</v>
      </c>
      <c r="B392" t="str">
        <v>Công an xã Tân Lĩnh  tỉnh Yên Bái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4392</v>
      </c>
      <c r="B393" t="str">
        <v>UBND Ủy ban nhân dân xã Tân Lĩnh  tỉnh Yên Bái</v>
      </c>
      <c r="C393" t="str">
        <v>https://lucyen.yenbai.gov.vn/Articles/one/Thong-tin-xa-Tan-Linh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4393</v>
      </c>
      <c r="B394" t="str">
        <v>Công an xã Yên Thắng  tỉnh Yên Bái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4394</v>
      </c>
      <c r="B395" t="str">
        <v>UBND Ủy ban nhân dân xã Yên Thắng  tỉnh Yên Bái</v>
      </c>
      <c r="C395" t="str">
        <v>https://yenthang.namdinh.gov.vn/uy-ban-nhan-dan/ubnd-xa-yen-thang-218106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4395</v>
      </c>
      <c r="B396" t="str">
        <v>Công an xã Khánh Hoà  tỉnh Yên Bái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4396</v>
      </c>
      <c r="B397" t="str">
        <v>UBND Ủy ban nhân dân xã Khánh Hoà  tỉnh Yên Bái</v>
      </c>
      <c r="C397" t="str">
        <v>https://lucyen.yenbai.gov.vn/Articles/one/Thong-tin-xa-Khanh-Hoa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4397</v>
      </c>
      <c r="B398" t="str">
        <f>HYPERLINK("https://www.facebook.com/p/C%C3%B4ng-an-x%C3%A3-V%C4%A9nh-L%E1%BA%A1c-100067585740322/", "Công an xã Vĩnh Lạc  tỉnh Yên Bái")</f>
        <v>Công an xã Vĩnh Lạc  tỉnh Yên Bái</v>
      </c>
      <c r="C398" t="str">
        <v>https://www.facebook.com/p/C%C3%B4ng-an-x%C3%A3-V%C4%A9nh-L%E1%BA%A1c-100067585740322/</v>
      </c>
      <c r="D398" t="str">
        <v>0365572620</v>
      </c>
      <c r="E398" t="str">
        <v>-</v>
      </c>
      <c r="F398" t="str">
        <v>-</v>
      </c>
      <c r="G398" t="str">
        <v>Thôn Yên Thịnh, xã Vĩnh Lạc, huyện Lục Yên, tỉnh Yên Bái, Luc Yen, Vietnam</v>
      </c>
    </row>
    <row r="399">
      <c r="A399">
        <v>4398</v>
      </c>
      <c r="B399" t="str">
        <v>UBND Ủy ban nhân dân xã Vĩnh Lạc  tỉnh Yên Bái</v>
      </c>
      <c r="C399" t="str">
        <v>https://lucyen.yenbai.gov.vn/xa-phuong/Xa-Vinh-Lac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4399</v>
      </c>
      <c r="B400" t="str">
        <f>HYPERLINK("https://www.facebook.com/p/C%C3%B4ng-an-x%C3%A3-Li%E1%BB%85u-%C4%90%C3%B4-huy%E1%BB%87n-L%E1%BB%A5c-Y%C3%AAn-t%E1%BB%89nh-Y%C3%AAn-B%C3%A1i-100082247046120/", "Công an xã Liễu Đô  tỉnh Yên Bái")</f>
        <v>Công an xã Liễu Đô  tỉnh Yên Bái</v>
      </c>
      <c r="C400" t="str">
        <v>https://www.facebook.com/p/C%C3%B4ng-an-x%C3%A3-Li%E1%BB%85u-%C4%90%C3%B4-huy%E1%BB%87n-L%E1%BB%A5c-Y%C3%AAn-t%E1%BB%89nh-Y%C3%AAn-B%C3%A1i-100082247046120/</v>
      </c>
      <c r="D400" t="str">
        <v>0835936333</v>
      </c>
      <c r="E400" t="str">
        <v>-</v>
      </c>
      <c r="F400" t="str">
        <f>HYPERLINK("mailto:trieuvanduc@gmail.com", "trieuvanduc@gmail.com")</f>
        <v>trieuvanduc@gmail.com</v>
      </c>
      <c r="G400" t="str">
        <v>Thôn Cây Mơ, xã Liễu Đô, huyện Lục Yên, tỉnh Yên Bái, Luc Yen, Vietnam</v>
      </c>
    </row>
    <row r="401">
      <c r="A401">
        <v>4400</v>
      </c>
      <c r="B401" t="str">
        <v>UBND Ủy ban nhân dân xã Liễu Đô  tỉnh Yên Bái</v>
      </c>
      <c r="C401" t="str">
        <v>https://lucyen.yenbai.gov.vn/Articles/view/?UserKey=-Lieu-Do---xa-dau-tien-cua-huyen-Luc-Yen-dat-chuan-nong-thon-moi---Copy&amp;Category=P9Q24NUYJ3PNLEDK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4401</v>
      </c>
      <c r="B402" t="str">
        <f>HYPERLINK("https://www.facebook.com/p/C%E1%BB%99ng-%C4%91%E1%BB%93ng-x%C3%A3-%C4%90%E1%BB%99ng-Quan-huy%E1%BB%87n-L%E1%BB%A5c-Y%C3%AAn-t%E1%BB%89nh-Y%C3%AAn-B%C3%A1i-61555607968469/", "Công an xã Động Quan  tỉnh Yên Bái")</f>
        <v>Công an xã Động Quan  tỉnh Yên Bái</v>
      </c>
      <c r="C402" t="str">
        <v>https://www.facebook.com/p/C%E1%BB%99ng-%C4%91%E1%BB%93ng-x%C3%A3-%C4%90%E1%BB%99ng-Quan-huy%E1%BB%87n-L%E1%BB%A5c-Y%C3%AAn-t%E1%BB%89nh-Y%C3%AAn-B%C3%A1i-61555607968469/</v>
      </c>
      <c r="D402" t="str">
        <v>0973095919</v>
      </c>
      <c r="E402" t="str">
        <v>-</v>
      </c>
      <c r="F402" t="str">
        <f>HYPERLINK("mailto:Doxuanson.dq@gmail.com", "Doxuanson.dq@gmail.com")</f>
        <v>Doxuanson.dq@gmail.com</v>
      </c>
      <c r="G402" t="str">
        <v>xã Động Quan, huyện Lục Yên</v>
      </c>
    </row>
    <row r="403">
      <c r="A403">
        <v>4402</v>
      </c>
      <c r="B403" t="str">
        <v>UBND Ủy ban nhân dân xã Động Quan  tỉnh Yên Bái</v>
      </c>
      <c r="C403" t="str">
        <v>https://lucyen.yenbai.gov.vn/Articles/one/Thong-tin-xa-Dong-Quan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4403</v>
      </c>
      <c r="B404" t="str">
        <f>HYPERLINK("https://www.facebook.com/p/C%C3%B4ng-an-x%C3%A3-T%C3%A2n-L%E1%BA%ADp-100083209962963/", "Công an xã Tân Lập  tỉnh Yên Bái")</f>
        <v>Công an xã Tân Lập  tỉnh Yên Bái</v>
      </c>
      <c r="C404" t="str">
        <v>https://www.facebook.com/p/C%C3%B4ng-an-x%C3%A3-T%C3%A2n-L%E1%BA%ADp-100083209962963/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4404</v>
      </c>
      <c r="B405" t="str">
        <v>UBND Ủy ban nhân dân xã Tân Lập  tỉnh Yên Bái</v>
      </c>
      <c r="C405" t="str">
        <v>https://lucyen.yenbai.gov.vn/Articles/view/?UserKey=Bi-thu-Huyen-uy-du-sinh-hoat-Chi-bo-thon-Cat-xa-Tan-Lap&amp;Category=GTCJ76WEHHR33MNU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4405</v>
      </c>
      <c r="B406" t="str">
        <v>Công an xã Minh Tiến  tỉnh Yên Bái</v>
      </c>
      <c r="C406" t="str">
        <v>-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4406</v>
      </c>
      <c r="B407" t="str">
        <v>UBND Ủy ban nhân dân xã Minh Tiến  tỉnh Yên Bái</v>
      </c>
      <c r="C407" t="str">
        <v>https://www.yenbai.gov.vn/noidung/tintuc/Pages/gioi-thieu-chi-tiet.aspx?ItemID=112&amp;l=Ditichcaptinh&amp;lv=4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4407</v>
      </c>
      <c r="B408" t="str">
        <f>HYPERLINK("https://www.facebook.com/p/C%C3%B4ng-an-x%C3%A3-Tr%C3%BAc-L%C3%A2u-100069220479532/", "Công an xã Trúc Lâu  tỉnh Yên Bái")</f>
        <v>Công an xã Trúc Lâu  tỉnh Yên Bái</v>
      </c>
      <c r="C408" t="str">
        <v>https://www.facebook.com/p/C%C3%B4ng-an-x%C3%A3-Tr%C3%BAc-L%C3%A2u-100069220479532/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4408</v>
      </c>
      <c r="B409" t="str">
        <v>UBND Ủy ban nhân dân xã Trúc Lâu  tỉnh Yên Bái</v>
      </c>
      <c r="C409" t="str">
        <v>https://lucyen.yenbai.gov.vn/Articles/one/Thong-tin-xa-Truc-Lau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4409</v>
      </c>
      <c r="B410" t="str">
        <v>Công an xã Phúc Lợi  tỉnh Yên Bái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4410</v>
      </c>
      <c r="B411" t="str">
        <v>UBND Ủy ban nhân dân xã Phúc Lợi  tỉnh Yên Bái</v>
      </c>
      <c r="C411" t="str">
        <v>https://lucyen.yenbai.gov.vn/xa-phuong/Xa-Phuc-Loi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4411</v>
      </c>
      <c r="B412" t="str">
        <f>HYPERLINK("https://www.facebook.com/p/C%C3%B4ng-an-x%C3%A3-Phan-Thanh-100068484622209/", "Công an xã Phan Thanh  tỉnh Yên Bái")</f>
        <v>Công an xã Phan Thanh  tỉnh Yên Bái</v>
      </c>
      <c r="C412" t="str">
        <v>https://www.facebook.com/p/C%C3%B4ng-an-x%C3%A3-Phan-Thanh-100068484622209/</v>
      </c>
      <c r="D412" t="str">
        <v>-</v>
      </c>
      <c r="E412" t="str">
        <v/>
      </c>
      <c r="F412" t="str">
        <f>HYPERLINK("mailto:doinongminh@gmail.com", "doinongminh@gmail.com")</f>
        <v>doinongminh@gmail.com</v>
      </c>
      <c r="G412" t="str">
        <v>-</v>
      </c>
    </row>
    <row r="413">
      <c r="A413">
        <v>4412</v>
      </c>
      <c r="B413" t="str">
        <v>UBND Ủy ban nhân dân xã Phan Thanh  tỉnh Yên Bái</v>
      </c>
      <c r="C413" t="str">
        <v>https://sotttt.yenbai.gov.vn/cong-nghe-va-chinh-quyen-so/detail/?article=So-Thong-tin-va-Truyen-thong-tham-va-tang-qua-tet-tai-xa-Phan-Thanh-huyen-Luc-Yen&amp;PageIndex=81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4413</v>
      </c>
      <c r="B414" t="str">
        <f>HYPERLINK("https://www.facebook.com/p/C%C3%B4ng-an-x%C3%A3-An-Ph%C3%BA-huy%E1%BB%87n-L%E1%BB%A5c-Y%C3%AAn-t%E1%BB%89nh-Y%C3%AAn-B%C3%A1i-100081899742546/", "Công an xã An Phú  tỉnh Yên Bái")</f>
        <v>Công an xã An Phú  tỉnh Yên Bái</v>
      </c>
      <c r="C414" t="str">
        <v>https://www.facebook.com/p/C%C3%B4ng-an-x%C3%A3-An-Ph%C3%BA-huy%E1%BB%87n-L%E1%BB%A5c-Y%C3%AAn-t%E1%BB%89nh-Y%C3%AAn-B%C3%A1i-100081899742546/</v>
      </c>
      <c r="D414" t="str">
        <v>0389026736</v>
      </c>
      <c r="E414" t="str">
        <v>-</v>
      </c>
      <c r="F414" t="str">
        <v>-</v>
      </c>
      <c r="G414" t="str">
        <v>Thôn Khau Vi, xã An Phú, huyện Lục Yên, tỉnh Yên Bái, Luc Yen, Vietnam</v>
      </c>
    </row>
    <row r="415">
      <c r="A415">
        <v>4414</v>
      </c>
      <c r="B415" t="str">
        <v>UBND Ủy ban nhân dân xã An Phú  tỉnh Yên Bái</v>
      </c>
      <c r="C415" t="str">
        <v>https://thanhphoyenbai.yenbai.gov.vn/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4415</v>
      </c>
      <c r="B416" t="str">
        <v>Công an xã Trung Tâm  tỉnh Yên Bái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4416</v>
      </c>
      <c r="B417" t="str">
        <v>UBND Ủy ban nhân dân xã Trung Tâm  tỉnh Yên Bái</v>
      </c>
      <c r="C417" t="str">
        <v>https://lucyen.yenbai.gov.vn/xa-phuong/Xa-Trung-Tam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4417</v>
      </c>
      <c r="B418" t="str">
        <f>HYPERLINK("https://www.facebook.com/p/C%C3%B4ng-an-th%E1%BB%8B-tr%E1%BA%A5n-M%E1%BA%ADu-A-100031786790979/", "Công an thị trấn Mậu A  tỉnh Yên Bái")</f>
        <v>Công an thị trấn Mậu A  tỉnh Yên Bái</v>
      </c>
      <c r="C418" t="str">
        <v>https://www.facebook.com/p/C%C3%B4ng-an-th%E1%BB%8B-tr%E1%BA%A5n-M%E1%BA%ADu-A-100031786790979/</v>
      </c>
      <c r="D418" t="str">
        <v>0966333198</v>
      </c>
      <c r="E418" t="str">
        <v>-</v>
      </c>
      <c r="F418" t="str">
        <v>-</v>
      </c>
      <c r="G418" t="str">
        <v>-</v>
      </c>
    </row>
    <row r="419">
      <c r="A419">
        <v>4418</v>
      </c>
      <c r="B419" t="str">
        <v>UBND Ủy ban nhân dân thị trấn Mậu A  tỉnh Yên Bái</v>
      </c>
      <c r="C419" t="str">
        <v>https://vanyen.yenbai.gov.vn/to-chuc-bo-may/cac-xa-thi-tran/?UserKey=TT-Mau-A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4419</v>
      </c>
      <c r="B420" t="str">
        <f>HYPERLINK("https://www.facebook.com/groups/364862091536321/", "Công an xã Lang Thíp  tỉnh Yên Bái")</f>
        <v>Công an xã Lang Thíp  tỉnh Yên Bái</v>
      </c>
      <c r="C420" t="str">
        <v>https://www.facebook.com/groups/364862091536321/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4420</v>
      </c>
      <c r="B421" t="str">
        <v>UBND Ủy ban nhân dân xã Lang Thíp  tỉnh Yên Bái</v>
      </c>
      <c r="C421" t="str">
        <v>https://vanyen.yenbai.gov.vn/to-chuc-bo-may/cac-xa-thi-tran/?UserKey=Xa-Lang-Thip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4421</v>
      </c>
      <c r="B422" t="str">
        <f>HYPERLINK("https://www.facebook.com/groups/249289706988066/", "Công an xã Lâm Giang  tỉnh Yên Bái")</f>
        <v>Công an xã Lâm Giang  tỉnh Yên Bái</v>
      </c>
      <c r="C422" t="str">
        <v>https://www.facebook.com/groups/249289706988066/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4422</v>
      </c>
      <c r="B423" t="str">
        <v>UBND Ủy ban nhân dân xã Lâm Giang  tỉnh Yên Bái</v>
      </c>
      <c r="C423" t="str">
        <v>https://vanyen.yenbai.gov.vn/to-chuc-bo-may/cac-xa-thi-tran/?UserKey=Xa-Lam-Giang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4423</v>
      </c>
      <c r="B424" t="str">
        <f>HYPERLINK("https://www.facebook.com/p/C%C3%B4ng-an-x%C3%A3-Ch%C3%A2u-Qu%E1%BA%BF-Th%C6%B0%E1%BB%A3ng-huy%E1%BB%87n-V%C4%83n-Y%C3%AAn-t%E1%BB%89nh-Y%C3%AAn-B%C3%A1i-100066967336087/", "Công an xã Châu Quế Thượng  tỉnh Yên Bái")</f>
        <v>Công an xã Châu Quế Thượng  tỉnh Yên Bái</v>
      </c>
      <c r="C424" t="str">
        <v>https://www.facebook.com/p/C%C3%B4ng-an-x%C3%A3-Ch%C3%A2u-Qu%E1%BA%BF-Th%C6%B0%E1%BB%A3ng-huy%E1%BB%87n-V%C4%83n-Y%C3%AAn-t%E1%BB%89nh-Y%C3%AAn-B%C3%A1i-100066967336087/</v>
      </c>
      <c r="D424" t="str">
        <v>0969656689</v>
      </c>
      <c r="E424" t="str">
        <v>-</v>
      </c>
      <c r="F424" t="str">
        <f>HYPERLINK("mailto:dinhcongduc888@gmail.com", "dinhcongduc888@gmail.com")</f>
        <v>dinhcongduc888@gmail.com</v>
      </c>
      <c r="G424" t="str">
        <v>Thôn Ngòi Lẫu, xã Châu Quế Thượng, huyện Văn Yên, tỉnh Yên Bái, Yên Bái, Vietnam</v>
      </c>
    </row>
    <row r="425">
      <c r="A425">
        <v>4424</v>
      </c>
      <c r="B425" t="str">
        <v>UBND Ủy ban nhân dân xã Châu Quế Thượng  tỉnh Yên Bái</v>
      </c>
      <c r="C425" t="str">
        <v>https://sovhttdl.yenbai.gov.vn/noidung/tintuc/Pages/chi-tiet-tin-tuc.aspx?ItemID=943&amp;l=Tinhoatdong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4425</v>
      </c>
      <c r="B426" t="str">
        <f>HYPERLINK("https://www.facebook.com/chauquehavanyenyenbai/", "Công an xã Châu Quế Hạ  tỉnh Yên Bái")</f>
        <v>Công an xã Châu Quế Hạ  tỉnh Yên Bái</v>
      </c>
      <c r="C426" t="str">
        <v>https://www.facebook.com/chauquehavanyenyenbai/</v>
      </c>
      <c r="D426" t="str">
        <v>0975836172</v>
      </c>
      <c r="E426" t="str">
        <v>-</v>
      </c>
      <c r="F426" t="str">
        <f>HYPERLINK("mailto:ngthanhcayb@gmail.com", "ngthanhcayb@gmail.com")</f>
        <v>ngthanhcayb@gmail.com</v>
      </c>
      <c r="G426" t="str">
        <v>Tỉnh Lộ 163, Huyện Văn Yên, Việt Nam, Ã?ong Guong, Vietnam</v>
      </c>
    </row>
    <row r="427">
      <c r="A427">
        <v>4426</v>
      </c>
      <c r="B427" t="str">
        <v>UBND Ủy ban nhân dân xã Châu Quế Hạ  tỉnh Yên Bái</v>
      </c>
      <c r="C427" t="str">
        <v>https://vanyen.yenbai.gov.vn/to-chuc-bo-may/cac-xa-thi-tran/?UserKey=Xa-Chau-Que-Ha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4427</v>
      </c>
      <c r="B428" t="str">
        <f>HYPERLINK("https://www.facebook.com/conganxatanhuongyenbinh/", "Công an xã An Bình  tỉnh Yên Bái")</f>
        <v>Công an xã An Bình  tỉnh Yên Bái</v>
      </c>
      <c r="C428" t="str">
        <v>https://www.facebook.com/conganxatanhuongyenbinh/</v>
      </c>
      <c r="D428" t="str">
        <v>0977888557</v>
      </c>
      <c r="E428" t="str">
        <v>-</v>
      </c>
      <c r="F428" t="str">
        <f>HYPERLINK("mailto:luongvanchienb1lt25@gmail.com", "luongvanchienb1lt25@gmail.com")</f>
        <v>luongvanchienb1lt25@gmail.com</v>
      </c>
      <c r="G428" t="str">
        <v>-</v>
      </c>
    </row>
    <row r="429">
      <c r="A429">
        <v>4428</v>
      </c>
      <c r="B429" t="str">
        <v>UBND Ủy ban nhân dân xã An Bình  tỉnh Yên Bái</v>
      </c>
      <c r="C429" t="str">
        <v>https://vanyen.yenbai.gov.vn/to-chuc-bo-may/cac-xa-thi-tran/?UserKey=Xa-An-Binh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4429</v>
      </c>
      <c r="B430" t="str">
        <f>HYPERLINK("https://www.facebook.com/p/C%C3%B4ng-an-x%C3%A3-Quang-Minh-100066478945818/", "Công an xã Quang Minh  tỉnh Yên Bái")</f>
        <v>Công an xã Quang Minh  tỉnh Yên Bái</v>
      </c>
      <c r="C430" t="str">
        <v>https://www.facebook.com/p/C%C3%B4ng-an-x%C3%A3-Quang-Minh-100066478945818/</v>
      </c>
      <c r="D430" t="str">
        <v>0969872112</v>
      </c>
      <c r="E430" t="str">
        <v>-</v>
      </c>
      <c r="F430" t="str">
        <v>-</v>
      </c>
      <c r="G430" t="str">
        <v>Yên Bái, Vietnam</v>
      </c>
    </row>
    <row r="431">
      <c r="A431">
        <v>4430</v>
      </c>
      <c r="B431" t="str">
        <v>UBND Ủy ban nhân dân xã Quang Minh  tỉnh Yên Bái</v>
      </c>
      <c r="C431" t="str">
        <v>https://vanyen.yenbai.gov.vn/to-chuc-bo-may/cac-xa-thi-tran/?UserKey=Xa-Quang-Minh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4431</v>
      </c>
      <c r="B432" t="str">
        <f>HYPERLINK("https://www.facebook.com/p/Tu%E1%BB%95i-tr%E1%BA%BB-C%C3%B4ng-an-Ngh%C4%A9a-L%E1%BB%99-100081887170070/", "Công an xã Đông An  tỉnh Yên Bái")</f>
        <v>Công an xã Đông An  tỉnh Yên Bái</v>
      </c>
      <c r="C432" t="str">
        <v>https://www.facebook.com/p/Tu%E1%BB%95i-tr%E1%BA%BB-C%C3%B4ng-an-Ngh%C4%A9a-L%E1%BB%99-100081887170070/</v>
      </c>
      <c r="D432" t="str">
        <v>-</v>
      </c>
      <c r="E432" t="str">
        <v>02163870423</v>
      </c>
      <c r="F432" t="str">
        <v>-</v>
      </c>
      <c r="G432" t="str">
        <v>phường Trung Tâm, Nghia Lo, Vietnam</v>
      </c>
    </row>
    <row r="433">
      <c r="A433">
        <v>4432</v>
      </c>
      <c r="B433" t="str">
        <v>UBND Ủy ban nhân dân xã Đông An  tỉnh Yên Bái</v>
      </c>
      <c r="C433" t="str">
        <v>https://vanyen.yenbai.gov.vn/to-chuc-bo-may/cac-xa-thi-tran/?UserKey=Xa-Dong-An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4433</v>
      </c>
      <c r="B434" t="str">
        <f>HYPERLINK("https://www.facebook.com/p/Trang-th%C3%B4ng-tin-%C4%91i%E1%BB%87n-t%E1%BB%AD-x%C3%A3-%C4%90%C3%B4ng-Cu%C3%B4ng-100069122272588/", "Công an xã Đông Cuông  tỉnh Yên Bái")</f>
        <v>Công an xã Đông Cuông  tỉnh Yên Bái</v>
      </c>
      <c r="C434" t="str">
        <v>https://www.facebook.com/p/Trang-th%C3%B4ng-tin-%C4%91i%E1%BB%87n-t%E1%BB%AD-x%C3%A3-%C4%90%C3%B4ng-Cu%C3%B4ng-100069122272588/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4434</v>
      </c>
      <c r="B435" t="str">
        <v>UBND Ủy ban nhân dân xã Đông Cuông  tỉnh Yên Bái</v>
      </c>
      <c r="C435" t="str">
        <v>https://vanyen.yenbai.gov.vn/to-chuc-bo-may/cac-xa-thi-tran/?UserKey=Xa-Dong-Cuong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4435</v>
      </c>
      <c r="B436" t="str">
        <v>Công an xã Phong Dụ Hạ  tỉnh Yên Bái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4436</v>
      </c>
      <c r="B437" t="str">
        <v>UBND Ủy ban nhân dân xã Phong Dụ Hạ  tỉnh Yên Bái</v>
      </c>
      <c r="C437" t="str">
        <v>https://vanyen.yenbai.gov.vn/to-chuc-bo-may/cac-xa-thi-tran/?UserKey=Xa-Phong-Du-Ha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4437</v>
      </c>
      <c r="B438" t="str">
        <f>HYPERLINK("https://www.facebook.com/p/C%C3%B4ng-an-x%C3%A3-M%E1%BA%ADu-%C4%90%C3%B4ng-100069042045492/", "Công an xã Mậu Đông  tỉnh Yên Bái")</f>
        <v>Công an xã Mậu Đông  tỉnh Yên Bái</v>
      </c>
      <c r="C438" t="str">
        <v>https://www.facebook.com/p/C%C3%B4ng-an-x%C3%A3-M%E1%BA%ADu-%C4%90%C3%B4ng-100069042045492/</v>
      </c>
      <c r="D438" t="str">
        <v>-</v>
      </c>
      <c r="E438" t="str">
        <v>0868380333</v>
      </c>
      <c r="F438" t="str">
        <v>-</v>
      </c>
      <c r="G438" t="str">
        <v>Thôn Cầu Vải, Mậu Đông, Văn Yên, Yên Bái, Vietnam</v>
      </c>
    </row>
    <row r="439">
      <c r="A439">
        <v>4438</v>
      </c>
      <c r="B439" t="str">
        <v>UBND Ủy ban nhân dân xã Mậu Đông  tỉnh Yên Bái</v>
      </c>
      <c r="C439" t="str">
        <v>https://vanyen.yenbai.gov.vn/to-chuc-bo-may/cac-xa-thi-tran/?UserKey=Xa-Mau-Dong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4439</v>
      </c>
      <c r="B440" t="str">
        <v>Công an xã Ngòi A  tỉnh Yên Bái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4440</v>
      </c>
      <c r="B441" t="str">
        <v>UBND Ủy ban nhân dân xã Ngòi A  tỉnh Yên Bái</v>
      </c>
      <c r="C441" t="str">
        <v>https://vanyen.yenbai.gov.vn/to-chuc-bo-may/cac-xa-thi-tran/?UserKey=Xa-Ngoi-A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4441</v>
      </c>
      <c r="B442" t="str">
        <f>HYPERLINK("https://www.facebook.com/p/C%C3%B4ng-an-x%C3%A3-Xu%C3%A2n-T%E1%BA%A7m-V%C4%83n-Y%C3%AAn-Y%C3%AAn-B%C3%A1i-100066508220191/", "Công an xã Xuân Tầm  tỉnh Yên Bái")</f>
        <v>Công an xã Xuân Tầm  tỉnh Yên Bái</v>
      </c>
      <c r="C442" t="str">
        <v>https://www.facebook.com/p/C%C3%B4ng-an-x%C3%A3-Xu%C3%A2n-T%E1%BA%A7m-V%C4%83n-Y%C3%AAn-Y%C3%AAn-B%C3%A1i-100066508220191/</v>
      </c>
      <c r="D442" t="str">
        <v>0368889010</v>
      </c>
      <c r="E442" t="str">
        <v>-</v>
      </c>
      <c r="F442" t="str">
        <v>-</v>
      </c>
      <c r="G442" t="str">
        <v>Thôn trung tâm, Yên Bái, Vietnam</v>
      </c>
    </row>
    <row r="443">
      <c r="A443">
        <v>4442</v>
      </c>
      <c r="B443" t="str">
        <v>UBND Ủy ban nhân dân xã Xuân Tầm  tỉnh Yên Bái</v>
      </c>
      <c r="C443" t="str">
        <v>https://yenbai.gov.vn/dai-hoi-dang-bo/noidung/tintuc/Pages/chi-tiet-tin-tuc.aspx?ItemID=952&amp;l=Tinhoatdong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4443</v>
      </c>
      <c r="B444" t="str">
        <f>HYPERLINK("https://www.facebook.com/ConganxaTanHop/", "Công an xã Tân Hợp  tỉnh Yên Bái")</f>
        <v>Công an xã Tân Hợp  tỉnh Yên Bái</v>
      </c>
      <c r="C444" t="str">
        <v>https://www.facebook.com/ConganxaTanHop/</v>
      </c>
      <c r="D444" t="str">
        <v>0989182487</v>
      </c>
      <c r="E444" t="str">
        <v>-</v>
      </c>
      <c r="F444" t="str">
        <f>HYPERLINK("mailto:Lequanghaoyb@gmail.com", "Lequanghaoyb@gmail.com")</f>
        <v>Lequanghaoyb@gmail.com</v>
      </c>
      <c r="G444" t="str">
        <v>-</v>
      </c>
    </row>
    <row r="445">
      <c r="A445">
        <v>4444</v>
      </c>
      <c r="B445" t="str">
        <v>UBND Ủy ban nhân dân xã Tân Hợp  tỉnh Yên Bái</v>
      </c>
      <c r="C445" t="str">
        <v>https://sotuphap.yenbai.gov.vn/noidung/tintuc/Pages/chi-tiet-tin-tuc.aspx?ItemID=364&amp;l=Tinhoatdong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4445</v>
      </c>
      <c r="B446" t="str">
        <f>HYPERLINK("https://www.facebook.com/p/Tu%E1%BB%95i-tr%E1%BA%BB-C%C3%B4ng-an-Ngh%C4%A9a-L%E1%BB%99-100081887170070/", "Công an xã An Thịnh  tỉnh Yên Bái")</f>
        <v>Công an xã An Thịnh  tỉnh Yên Bái</v>
      </c>
      <c r="C446" t="str">
        <v>https://www.facebook.com/p/Tu%E1%BB%95i-tr%E1%BA%BB-C%C3%B4ng-an-Ngh%C4%A9a-L%E1%BB%99-100081887170070/</v>
      </c>
      <c r="D446" t="str">
        <v>-</v>
      </c>
      <c r="E446" t="str">
        <v>02163870423</v>
      </c>
      <c r="F446" t="str">
        <v>-</v>
      </c>
      <c r="G446" t="str">
        <v>phường Trung Tâm, Nghia Lo, Vietnam</v>
      </c>
    </row>
    <row r="447">
      <c r="A447">
        <v>4446</v>
      </c>
      <c r="B447" t="str">
        <v>UBND Ủy ban nhân dân xã An Thịnh  tỉnh Yên Bái</v>
      </c>
      <c r="C447" t="str">
        <v>https://tranyen.yenbai.gov.vn/xa-thi-tran/xa-dao-thinh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4447</v>
      </c>
      <c r="B448" t="str">
        <f>HYPERLINK("https://www.facebook.com/p/Tu%E1%BB%95i-tr%E1%BA%BB-C%C3%B4ng-an-Ngh%C4%A9a-L%E1%BB%99-100081887170070/", "Công an xã Yên Thái  tỉnh Yên Bái")</f>
        <v>Công an xã Yên Thái  tỉnh Yên Bái</v>
      </c>
      <c r="C448" t="str">
        <v>https://www.facebook.com/p/Tu%E1%BB%95i-tr%E1%BA%BB-C%C3%B4ng-an-Ngh%C4%A9a-L%E1%BB%99-100081887170070/</v>
      </c>
      <c r="D448" t="str">
        <v>-</v>
      </c>
      <c r="E448" t="str">
        <v>02163870423</v>
      </c>
      <c r="F448" t="str">
        <v>-</v>
      </c>
      <c r="G448" t="str">
        <v>phường Trung Tâm, Nghia Lo, Vietnam</v>
      </c>
    </row>
    <row r="449">
      <c r="A449">
        <v>4448</v>
      </c>
      <c r="B449" t="str">
        <v>UBND Ủy ban nhân dân xã Yên Thái  tỉnh Yên Bái</v>
      </c>
      <c r="C449" t="str">
        <v>https://vanyen.yenbai.gov.vn/to-chuc-bo-may/cac-xa-thi-tran/?UserKey=Xa-Yen-Thai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4449</v>
      </c>
      <c r="B450" t="str">
        <v>Công an xã Phong Dụ Thượng  tỉnh Yên Bái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4450</v>
      </c>
      <c r="B451" t="str">
        <v>UBND Ủy ban nhân dân xã Phong Dụ Thượng  tỉnh Yên Bái</v>
      </c>
      <c r="C451" t="str">
        <v>https://vanyen.yenbai.gov.vn/to-chuc-bo-may/cac-xa-thi-tran/?UserKey=Xa-Phong-Du-Thuong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4451</v>
      </c>
      <c r="B452" t="str">
        <v>Công an xã Yên Hợp  tỉnh Yên Bái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4452</v>
      </c>
      <c r="B453" t="str">
        <v>UBND Ủy ban nhân dân xã Yên Hợp  tỉnh Yên Bái</v>
      </c>
      <c r="C453" t="str">
        <v>https://vanyen.yenbai.gov.vn/to-chuc-bo-may/cac-xa-thi-tran/?UserKey=Xa-Yen-Hop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4453</v>
      </c>
      <c r="B454" t="str">
        <f>HYPERLINK("https://www.facebook.com/p/Tu%E1%BB%95i-tr%E1%BA%BB-C%C3%B4ng-an-th%E1%BB%8B-x%C3%A3-S%C6%A1n-T%C3%A2y-100040884909606/", "Công an xã Đại Sơn  tỉnh Yên Bái")</f>
        <v>Công an xã Đại Sơn  tỉnh Yên Bái</v>
      </c>
      <c r="C454" t="str">
        <v>https://www.facebook.com/p/Tu%E1%BB%95i-tr%E1%BA%BB-C%C3%B4ng-an-th%E1%BB%8B-x%C3%A3-S%C6%A1n-T%C3%A2y-100040884909606/</v>
      </c>
      <c r="D454" t="str">
        <v>-</v>
      </c>
      <c r="E454" t="str">
        <v/>
      </c>
      <c r="F454" t="str">
        <f>HYPERLINK("mailto:tuoitrecatxsontay@gmail.com", "tuoitrecatxsontay@gmail.com")</f>
        <v>tuoitrecatxsontay@gmail.com</v>
      </c>
      <c r="G454" t="str">
        <v>-</v>
      </c>
    </row>
    <row r="455">
      <c r="A455">
        <v>4454</v>
      </c>
      <c r="B455" t="str">
        <v>UBND Ủy ban nhân dân xã Đại Sơn  tỉnh Yên Bái</v>
      </c>
      <c r="C455" t="str">
        <v>https://vanyen.yenbai.gov.vn/to-chuc-bo-may/cac-xa-thi-tran/?UserKey=Xa-Dai-Son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4455</v>
      </c>
      <c r="B456" t="str">
        <v>Công an xã Yên Hưng  tỉnh Yên Bái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4456</v>
      </c>
      <c r="B457" t="str">
        <v>UBND Ủy ban nhân dân xã Yên Hưng  tỉnh Yên Bái</v>
      </c>
      <c r="C457" t="str">
        <v>https://yenbai.gov.vn/noidung/tintuc/Pages/chi-tiet-tin-tuc.aspx?ItemID=2722&amp;l=TinSoNganhDiaphuong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4457</v>
      </c>
      <c r="B458" t="str">
        <v>Công an xã Đại Phác  tỉnh Yên Bái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4458</v>
      </c>
      <c r="B459" t="str">
        <v>UBND Ủy ban nhân dân xã Đại Phác  tỉnh Yên Bái</v>
      </c>
      <c r="C459" t="str">
        <v>https://vanyen.yenbai.gov.vn/to-chuc-bo-may/cac-xa-thi-tran/?UserKey=Xa-Dai-Phac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4459</v>
      </c>
      <c r="B460" t="str">
        <f>HYPERLINK("https://www.facebook.com/p/C%C3%B4ng-an-x%C3%A3-Y%C3%AAn-Ph%C3%BA-100067050247117/", "Công an xã Yên Phú  tỉnh Yên Bái")</f>
        <v>Công an xã Yên Phú  tỉnh Yên Bái</v>
      </c>
      <c r="C460" t="str">
        <v>https://www.facebook.com/p/C%C3%B4ng-an-x%C3%A3-Y%C3%AAn-Ph%C3%BA-100067050247117/</v>
      </c>
      <c r="D460" t="str">
        <v>0919671226</v>
      </c>
      <c r="E460" t="str">
        <v>-</v>
      </c>
      <c r="F460" t="str">
        <v>-</v>
      </c>
      <c r="G460" t="str">
        <v>Yên Bái, Vietnam</v>
      </c>
    </row>
    <row r="461">
      <c r="A461">
        <v>4460</v>
      </c>
      <c r="B461" t="str">
        <v>UBND Ủy ban nhân dân xã Yên Phú  tỉnh Yên Bái</v>
      </c>
      <c r="C461" t="str">
        <v>https://bavi.hanoi.gov.vn/uy-ban-nhan-dan-xa-thi-tran/-/asset_publisher/BXvxOA8eYieu/content/xa-yen-bai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4461</v>
      </c>
      <c r="B462" t="str">
        <f>HYPERLINK("https://www.facebook.com/groups/281377316495827/permalink/1195190721781144/", "Công an xã Xuân Ái  tỉnh Yên Bái")</f>
        <v>Công an xã Xuân Ái  tỉnh Yên Bái</v>
      </c>
      <c r="C462" t="str">
        <v>https://www.facebook.com/groups/281377316495827/permalink/1195190721781144/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4462</v>
      </c>
      <c r="B463" t="str">
        <v>UBND Ủy ban nhân dân xã Xuân Ái  tỉnh Yên Bái</v>
      </c>
      <c r="C463" t="str">
        <v>https://yenbai.gov.vn/noidung/tintuc/Pages/chi-tiet-tin-tuc.aspx?ItemID=14236&amp;l=Tintrongtinh%3Futm_source=ditatompel.com&amp;lv=5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4463</v>
      </c>
      <c r="B464" t="str">
        <v>Công an xã Hoàng Thắng  tỉnh Yên Bái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4464</v>
      </c>
      <c r="B465" t="str">
        <v>UBND Ủy ban nhân dân xã Hoàng Thắng  tỉnh Yên Bái</v>
      </c>
      <c r="C465" t="str">
        <v>https://www.yenbai.gov.vn/noidung/tintuc/Pages/chi-tiet-tin-tuc.aspx?ItemID=18902&amp;l=Tintrongtinh/&amp;lv=11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4465</v>
      </c>
      <c r="B466" t="str">
        <v>Công an xã Viễn Sơn  tỉnh Yên Bái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4466</v>
      </c>
      <c r="B467" t="str">
        <v>UBND Ủy ban nhân dân xã Viễn Sơn  tỉnh Yên Bái</v>
      </c>
      <c r="C467" t="str">
        <v>https://vanyen.yenbai.gov.vn/to-chuc-bo-may/cac-xa-thi-tran/?UserKey=Xa-Vien-Son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4467</v>
      </c>
      <c r="B468" t="str">
        <v>Công an xã Mỏ Vàng  tỉnh Yên Bái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4468</v>
      </c>
      <c r="B469" t="str">
        <v>UBND Ủy ban nhân dân xã Mỏ Vàng  tỉnh Yên Bái</v>
      </c>
      <c r="C469" t="str">
        <v>https://vanyen.yenbai.gov.vn/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4469</v>
      </c>
      <c r="B470" t="str">
        <f>HYPERLINK("https://www.facebook.com/anttnahau/", "Công an xã Nà Hẩu  tỉnh Yên Bái")</f>
        <v>Công an xã Nà Hẩu  tỉnh Yên Bái</v>
      </c>
      <c r="C470" t="str">
        <v>https://www.facebook.com/anttnahau/</v>
      </c>
      <c r="D470" t="str">
        <v>0364623787</v>
      </c>
      <c r="E470" t="str">
        <v>-</v>
      </c>
      <c r="F470" t="str">
        <f>HYPERLINK("mailto:congannahau@gmail.com", "congannahau@gmail.com")</f>
        <v>congannahau@gmail.com</v>
      </c>
      <c r="G470" t="str">
        <v>-</v>
      </c>
    </row>
    <row r="471">
      <c r="A471">
        <v>4470</v>
      </c>
      <c r="B471" t="str">
        <v>UBND Ủy ban nhân dân xã Nà Hẩu  tỉnh Yên Bái</v>
      </c>
      <c r="C471" t="str">
        <v>https://vanyen.yenbai.gov.vn/to-chuc-bo-may/cac-xa-thi-tran/?UserKey=Xa-Na-Hau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4471</v>
      </c>
      <c r="B472" t="str">
        <v>Công an thị trấn Mù Căng Chải  tỉnh Yên Bái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4472</v>
      </c>
      <c r="B473" t="str">
        <v>UBND Ủy ban nhân dân thị trấn Mù Căng Chải  tỉnh Yên Bái</v>
      </c>
      <c r="C473" t="str">
        <v>https://mucangchai.yenbai.gov.vn/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4473</v>
      </c>
      <c r="B474" t="str">
        <v>Công an xã Hồ Bốn  tỉnh Yên Bái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4474</v>
      </c>
      <c r="B475" t="str">
        <v>UBND Ủy ban nhân dân xã Hồ Bốn  tỉnh Yên Bái</v>
      </c>
      <c r="C475" t="str">
        <v>https://dichvucong.gov.vn/p/home/dvc-tthc-co-quan-chi-tiet.html?id=378816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4475</v>
      </c>
      <c r="B476" t="str">
        <v>Công an xã Nậm Có  tỉnh Yên Bái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4476</v>
      </c>
      <c r="B477" t="str">
        <v>UBND Ủy ban nhân dân xã Nậm Có  tỉnh Yên Bái</v>
      </c>
      <c r="C477" t="str">
        <v>https://dichvucong.gov.vn/p/home/dvc-tthc-co-quan-chi-tiet.html?id=378816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4477</v>
      </c>
      <c r="B478" t="str">
        <v>Công an xã Khao Mang  tỉnh Yên Bái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4478</v>
      </c>
      <c r="B479" t="str">
        <v>UBND Ủy ban nhân dân xã Khao Mang  tỉnh Yên Bái</v>
      </c>
      <c r="C479" t="str">
        <v>https://vienkiemsatyenbai.gov.vn/truc-tiep-kiem-sat-cong-tac-thi-hanh-an-hinh-su-tai-ubnd-xa-che-tao-khao-mang-va-nam-khat/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4479</v>
      </c>
      <c r="B480" t="str">
        <v>Công an xã Mồ Dề  tỉnh Yên Bái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4480</v>
      </c>
      <c r="B481" t="str">
        <v>UBND Ủy ban nhân dân xã Mồ Dề  tỉnh Yên Bái</v>
      </c>
      <c r="C481" t="str">
        <v>https://dichvucong.gov.vn/p/home/dvc-tthc-co-quan-chi-tiet.html?id=378816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4481</v>
      </c>
      <c r="B482" t="str">
        <v>Công an xã Chế Cu Nha  tỉnh Yên Bái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4482</v>
      </c>
      <c r="B483" t="str">
        <v>UBND Ủy ban nhân dân xã Chế Cu Nha  tỉnh Yên Bái</v>
      </c>
      <c r="C483" t="str">
        <v>https://mucangchai.yenbai.gov.vn/tcbm/cac-xa-thi-tran/?UserKey=XA-CHE-CU-NHA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4483</v>
      </c>
      <c r="B484" t="str">
        <v>Công an xã Lao Chải  tỉnh Yên Bái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4484</v>
      </c>
      <c r="B485" t="str">
        <v>UBND Ủy ban nhân dân xã Lao Chải  tỉnh Yên Bái</v>
      </c>
      <c r="C485" t="str">
        <v>https://bandantoc.yenbai.gov.vn/noidung/tintuc/Pages/chi-tiet-tin-tuc.aspx?ItemID=200&amp;l=Tinhoatdong&amp;lv=26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4485</v>
      </c>
      <c r="B486" t="str">
        <v>Công an xã Kim Nọi  tỉnh Yên Bái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4486</v>
      </c>
      <c r="B487" t="str">
        <v>UBND Ủy ban nhân dân xã Kim Nọi  tỉnh Yên Bái</v>
      </c>
      <c r="C487" t="str">
        <v>https://dichvucong.gov.vn/p/home/dvc-tthc-co-quan-chi-tiet.html?id=378816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4487</v>
      </c>
      <c r="B488" t="str">
        <v>Công an xã Cao Phạ  tỉnh Yên Bái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4488</v>
      </c>
      <c r="B489" t="str">
        <v>UBND Ủy ban nhân dân xã Cao Phạ  tỉnh Yên Bái</v>
      </c>
      <c r="C489" t="str">
        <v>https://mucangchai.yenbai.gov.vn/tcbm/cac-xa-thi-tran/?UserKey=XA-CAO-PHA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4489</v>
      </c>
      <c r="B490" t="str">
        <v>Công an xã La Pán Tẩn  tỉnh Yên Bái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4490</v>
      </c>
      <c r="B491" t="str">
        <v>UBND Ủy ban nhân dân xã La Pán Tẩn  tỉnh Yên Bái</v>
      </c>
      <c r="C491" t="str">
        <v>https://mucangchai.yenbai.gov.vn/news/tin-moi/?UserKey=Dong-chi-Duong-Van-Tien---Chu-tich-UBND-tinh-chuc-tet-nhan-dan-xa-La-Pan-Tan&amp;PageIndex=21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4491</v>
      </c>
      <c r="B492" t="str">
        <v>Công an xã Dế Su Phình  tỉnh Yên Bái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4492</v>
      </c>
      <c r="B493" t="str">
        <v>UBND Ủy ban nhân dân xã Dế Su Phình  tỉnh Yên Bái</v>
      </c>
      <c r="C493" t="str">
        <v>https://mucangchai.yenbai.gov.vn/news/tin-moi/?UserKey=Ngan-hang-chinh-sach-xa-hoi-tinh-Yen-Bai-trao-xi-mang-gach-cho-nhan-dan-xa-De-Xu-Phinh&amp;PageIndex=36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4493</v>
      </c>
      <c r="B494" t="str">
        <v>Công an xã Chế Tạo  tỉnh Yên Bái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4494</v>
      </c>
      <c r="B495" t="str">
        <v>UBND Ủy ban nhân dân xã Chế Tạo  tỉnh Yên Bái</v>
      </c>
      <c r="C495" t="str">
        <v>https://vienkiemsatyenbai.gov.vn/truc-tiep-kiem-sat-cong-tac-thi-hanh-an-hinh-su-tai-ubnd-xa-che-tao-khao-mang-va-nam-khat/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4495</v>
      </c>
      <c r="B496" t="str">
        <v>Công an xã Púng Luông  tỉnh Yên Bái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4496</v>
      </c>
      <c r="B497" t="str">
        <v>UBND Ủy ban nhân dân xã Púng Luông  tỉnh Yên Bái</v>
      </c>
      <c r="C497" t="str">
        <v>https://dichvucong.gov.vn/p/home/dvc-tthc-co-quan-chi-tiet.html?id=378816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4497</v>
      </c>
      <c r="B498" t="str">
        <v>Công an xã Nậm Khắt  tỉnh Yên Bái</v>
      </c>
      <c r="C498" t="str">
        <v>-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4498</v>
      </c>
      <c r="B499" t="str">
        <v>UBND Ủy ban nhân dân xã Nậm Khắt  tỉnh Yên Bái</v>
      </c>
      <c r="C499" t="str">
        <v>https://mucangchai.yenbai.gov.vn/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4499</v>
      </c>
      <c r="B500" t="str">
        <f>HYPERLINK("https://www.facebook.com/ThiTranCoPhuc/", "Công an thị trấn Cổ Phúc  tỉnh Yên Bái")</f>
        <v>Công an thị trấn Cổ Phúc  tỉnh Yên Bái</v>
      </c>
      <c r="C500" t="str">
        <v>https://www.facebook.com/ThiTranCoPhuc/</v>
      </c>
      <c r="D500" t="str">
        <v>0946722268</v>
      </c>
      <c r="E500" t="str">
        <v>-</v>
      </c>
      <c r="F500" t="str">
        <f>HYPERLINK("mailto:Trancanhhuy.1980@gmail.com", "Trancanhhuy.1980@gmail.com")</f>
        <v>Trancanhhuy.1980@gmail.com</v>
      </c>
      <c r="G500" t="str">
        <v>Huyện Trấn Yên, Yên Bái, Vietnam</v>
      </c>
    </row>
    <row r="501">
      <c r="A501">
        <v>4500</v>
      </c>
      <c r="B501" t="str">
        <v>UBND Ủy ban nhân dân thị trấn Cổ Phúc  tỉnh Yên Bái</v>
      </c>
      <c r="C501" t="str">
        <v>https://tranyen.yenbai.gov.vn/xa-thi-tran/thi-tran-co-phuc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4501</v>
      </c>
      <c r="B502" t="str">
        <f>HYPERLINK("https://www.facebook.com/p/Tu%E1%BB%95i-tr%E1%BA%BB-C%C3%B4ng-an-Ngh%C4%A9a-L%E1%BB%99-100081887170070/", "Công an xã Tân Đồng  tỉnh Yên Bái")</f>
        <v>Công an xã Tân Đồng  tỉnh Yên Bái</v>
      </c>
      <c r="C502" t="str">
        <v>https://www.facebook.com/p/Tu%E1%BB%95i-tr%E1%BA%BB-C%C3%B4ng-an-Ngh%C4%A9a-L%E1%BB%99-100081887170070/</v>
      </c>
      <c r="D502" t="str">
        <v>-</v>
      </c>
      <c r="E502" t="str">
        <v>02163870423</v>
      </c>
      <c r="F502" t="str">
        <v>-</v>
      </c>
      <c r="G502" t="str">
        <v>phường Trung Tâm, Nghia Lo, Vietnam</v>
      </c>
    </row>
    <row r="503">
      <c r="A503">
        <v>4502</v>
      </c>
      <c r="B503" t="str">
        <v>UBND Ủy ban nhân dân xã Tân Đồng  tỉnh Yên Bái</v>
      </c>
      <c r="C503" t="str">
        <v>https://tranyen.yenbai.gov.vn/xa-thi-tran/xa-tan-dong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4503</v>
      </c>
      <c r="B504" t="str">
        <f>HYPERLINK("https://www.facebook.com/p/C%C3%B4ng-an-X%C3%A3-B%C3%A1o-%C4%90%C3%A1p-100065562728189/", "Công an xã Báo Đáp  tỉnh Yên Bái")</f>
        <v>Công an xã Báo Đáp  tỉnh Yên Bái</v>
      </c>
      <c r="C504" t="str">
        <v>https://www.facebook.com/p/C%C3%B4ng-an-X%C3%A3-B%C3%A1o-%C4%90%C3%A1p-100065562728189/</v>
      </c>
      <c r="D504" t="str">
        <v>0976132999</v>
      </c>
      <c r="E504" t="str">
        <v>-</v>
      </c>
      <c r="F504" t="str">
        <v>-</v>
      </c>
      <c r="G504" t="str">
        <v>-</v>
      </c>
    </row>
    <row r="505">
      <c r="A505">
        <v>4504</v>
      </c>
      <c r="B505" t="str">
        <v>UBND Ủy ban nhân dân xã Báo Đáp  tỉnh Yên Bái</v>
      </c>
      <c r="C505" t="str">
        <v>https://tranyen.yenbai.gov.vn/to-chuc-bo-may/cac-xa-thi-tran/?UserKey=XA-BAO-DAP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4505</v>
      </c>
      <c r="B506" t="str">
        <v>Công an xã Đào Thịnh  tỉnh Yên Bái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4506</v>
      </c>
      <c r="B507" t="str">
        <v>UBND Ủy ban nhân dân xã Đào Thịnh  tỉnh Yên Bái</v>
      </c>
      <c r="C507" t="str">
        <v>https://tranyen.yenbai.gov.vn/xa-thi-tran/xa-dao-thinh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4507</v>
      </c>
      <c r="B508" t="str">
        <f>HYPERLINK("https://www.facebook.com/p/C%C3%B4ng-an-x%C3%A3-Vi%E1%BB%87t-Th%C3%A0nh-Tr%E1%BA%A5n-Y%C3%AAn-Y%C3%AAn-B%C3%A1i-100066803736834/", "Công an xã Việt Thành  tỉnh Yên Bái")</f>
        <v>Công an xã Việt Thành  tỉnh Yên Bái</v>
      </c>
      <c r="C508" t="str">
        <v>https://www.facebook.com/p/C%C3%B4ng-an-x%C3%A3-Vi%E1%BB%87t-Th%C3%A0nh-Tr%E1%BA%A5n-Y%C3%AAn-Y%C3%AAn-B%C3%A1i-100066803736834/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4508</v>
      </c>
      <c r="B509" t="str">
        <v>UBND Ủy ban nhân dân xã Việt Thành  tỉnh Yên Bái</v>
      </c>
      <c r="C509" t="str">
        <v>https://tranyen.yenbai.gov.vn/xa-thi-tran/xa-viet-thanh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4509</v>
      </c>
      <c r="B510" t="str">
        <v>Công an xã Hòa Cuông  tỉnh Yên Bái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4510</v>
      </c>
      <c r="B511" t="str">
        <v>UBND Ủy ban nhân dân xã Hòa Cuông  tỉnh Yên Bái</v>
      </c>
      <c r="C511" t="str">
        <v>https://tranyen.yenbai.gov.vn/xa-thi-tran/xa-hoa-cuong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4511</v>
      </c>
      <c r="B512" t="str">
        <v>Công an xã Minh Quán  tỉnh Yên Bái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4512</v>
      </c>
      <c r="B513" t="str">
        <v>UBND Ủy ban nhân dân xã Minh Quán  tỉnh Yên Bái</v>
      </c>
      <c r="C513" t="str">
        <v>https://tranyen.yenbai.gov.vn/xa-thi-tran/xa-minh-quan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4513</v>
      </c>
      <c r="B514" t="str">
        <f>HYPERLINK("https://www.facebook.com/ConganxaQuyMong/", "Công an xã Quy Mông  tỉnh Yên Bái")</f>
        <v>Công an xã Quy Mông  tỉnh Yên Bái</v>
      </c>
      <c r="C514" t="str">
        <v>https://www.facebook.com/ConganxaQuyMong/</v>
      </c>
      <c r="D514" t="str">
        <v>-</v>
      </c>
      <c r="E514" t="str">
        <v>865378113</v>
      </c>
      <c r="F514" t="str">
        <f>HYPERLINK("mailto:Conganxaquymong123@gmail.com", "Conganxaquymong123@gmail.com")</f>
        <v>Conganxaquymong123@gmail.com</v>
      </c>
      <c r="G514" t="str">
        <v>Thôn Tân Thành, xã Quy Mông, Tran Yen, Vietnam</v>
      </c>
    </row>
    <row r="515">
      <c r="A515">
        <v>4514</v>
      </c>
      <c r="B515" t="str">
        <v>UBND Ủy ban nhân dân xã Quy Mông  tỉnh Yên Bái</v>
      </c>
      <c r="C515" t="str">
        <v>https://tranyen.yenbai.gov.vn/xa-thi-tran/xa-quy-mong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4515</v>
      </c>
      <c r="B516" t="str">
        <f>HYPERLINK("https://www.facebook.com/100091337613785", "Công an xã Cường Thịnh  tỉnh Yên Bái")</f>
        <v>Công an xã Cường Thịnh  tỉnh Yên Bái</v>
      </c>
      <c r="C516" t="str">
        <v>https://www.facebook.com/100091337613785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4516</v>
      </c>
      <c r="B517" t="str">
        <v>UBND Ủy ban nhân dân xã Cường Thịnh  tỉnh Yên Bái</v>
      </c>
      <c r="C517" t="str">
        <v>https://www.yenbai.gov.vn/noidung/tintuc/Pages/gioi-thieu-chi-tiet.aspx?ItemID=121&amp;l=Ditichcaptinh&amp;lv=4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4517</v>
      </c>
      <c r="B518" t="str">
        <f>HYPERLINK("https://www.facebook.com/p/C%C3%B4ng-an-x%C3%A3-Ki%C3%AAn-Th%C3%A0nh-huy%E1%BB%87n-Tr%E1%BA%A5n-Y%C3%AAn-t%E1%BB%89nh-Y%C3%AAn-B%C3%A1i-100066736579930/", "Công an xã Kiên Thành  tỉnh Yên Bái")</f>
        <v>Công an xã Kiên Thành  tỉnh Yên Bái</v>
      </c>
      <c r="C518" t="str">
        <v>https://www.facebook.com/p/C%C3%B4ng-an-x%C3%A3-Ki%C3%AAn-Th%C3%A0nh-huy%E1%BB%87n-Tr%E1%BA%A5n-Y%C3%AAn-t%E1%BB%89nh-Y%C3%AAn-B%C3%A1i-100066736579930/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4518</v>
      </c>
      <c r="B519" t="str">
        <v>UBND Ủy ban nhân dân xã Kiên Thành  tỉnh Yên Bái</v>
      </c>
      <c r="C519" t="str">
        <v>https://tranyen.yenbai.gov.vn/xa-thi-tran/xa-kien-thanh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4519</v>
      </c>
      <c r="B520" t="str">
        <v>Công an xã Nga Quán  tỉnh Yên Bái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4520</v>
      </c>
      <c r="B521" t="str">
        <v>UBND Ủy ban nhân dân xã Nga Quán  tỉnh Yên Bái</v>
      </c>
      <c r="C521" t="str">
        <v>https://tranyen.yenbai.gov.vn/xa-thi-tran/xa-nga-quan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4521</v>
      </c>
      <c r="B522" t="str">
        <f>HYPERLINK("https://www.facebook.com/p/Tu%E1%BB%95i-tr%E1%BA%BB-C%C3%B4ng-an-Ngh%C4%A9a-L%E1%BB%99-100081887170070/", "Công an xã Y Can  tỉnh Yên Bái")</f>
        <v>Công an xã Y Can  tỉnh Yên Bái</v>
      </c>
      <c r="C522" t="str">
        <v>https://www.facebook.com/p/Tu%E1%BB%95i-tr%E1%BA%BB-C%C3%B4ng-an-Ngh%C4%A9a-L%E1%BB%99-100081887170070/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4522</v>
      </c>
      <c r="B523" t="str">
        <v>UBND Ủy ban nhân dân xã Y Can  tỉnh Yên Bái</v>
      </c>
      <c r="C523" t="str">
        <v>https://tranyen.yenbai.gov.vn/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4523</v>
      </c>
      <c r="B524" t="str">
        <v>Công an xã Minh Tiến  tỉnh Yên Bái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4524</v>
      </c>
      <c r="B525" t="str">
        <v>UBND Ủy ban nhân dân xã Minh Tiến  tỉnh Yên Bái</v>
      </c>
      <c r="C525" t="str">
        <v>https://www.yenbai.gov.vn/noidung/tintuc/Pages/gioi-thieu-chi-tiet.aspx?ItemID=112&amp;l=Ditichcaptinh&amp;lv=4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4525</v>
      </c>
      <c r="B526" t="str">
        <v>Công an xã Lương Thịnh  tỉnh Yên Bái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4526</v>
      </c>
      <c r="B527" t="str">
        <v>UBND Ủy ban nhân dân xã Lương Thịnh  tỉnh Yên Bái</v>
      </c>
      <c r="C527" t="str">
        <v>https://tranyen.yenbai.gov.vn/xa-thi-tran/xa-luong-thinh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4527</v>
      </c>
      <c r="B528" t="str">
        <v>Công an xã Bảo Hưng  tỉnh Yên Bái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4528</v>
      </c>
      <c r="B529" t="str">
        <v>UBND Ủy ban nhân dân xã Bảo Hưng  tỉnh Yên Bái</v>
      </c>
      <c r="C529" t="str">
        <v>https://tranyen.yenbai.gov.vn/xa-thi-tran/xa-bao-hung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4529</v>
      </c>
      <c r="B530" t="str">
        <v>Công an xã Việt Cường  tỉnh Yên Bái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4530</v>
      </c>
      <c r="B531" t="str">
        <v>UBND Ủy ban nhân dân xã Việt Cường  tỉnh Yên Bái</v>
      </c>
      <c r="C531" t="str">
        <v>https://tranyen.yenbai.gov.vn/xa-thi-tran/xa-viet-cuong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4531</v>
      </c>
      <c r="B532" t="str">
        <f>HYPERLINK("https://www.facebook.com/p/C%C3%B4ng-an-x%C3%A3-Minh-Qu%C3%A2n-100066506661701/", "Công an xã Minh Quân  tỉnh Yên Bái")</f>
        <v>Công an xã Minh Quân  tỉnh Yên Bái</v>
      </c>
      <c r="C532" t="str">
        <v>https://www.facebook.com/p/C%C3%B4ng-an-x%C3%A3-Minh-Qu%C3%A2n-100066506661701/</v>
      </c>
      <c r="D532" t="str">
        <v>0364645113</v>
      </c>
      <c r="E532" t="str">
        <v>-</v>
      </c>
      <c r="F532" t="str">
        <v>-</v>
      </c>
      <c r="G532" t="str">
        <v>-</v>
      </c>
    </row>
    <row r="533">
      <c r="A533">
        <v>4532</v>
      </c>
      <c r="B533" t="str">
        <v>UBND Ủy ban nhân dân xã Minh Quân  tỉnh Yên Bái</v>
      </c>
      <c r="C533" t="str">
        <v>https://tranyen.yenbai.gov.vn/xa-thi-tran/ubnd-xa-minh-quan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4533</v>
      </c>
      <c r="B534" t="str">
        <v>Công an xã Hồng Ca  tỉnh Yên Bái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4534</v>
      </c>
      <c r="B535" t="str">
        <v>UBND Ủy ban nhân dân xã Hồng Ca  tỉnh Yên Bái</v>
      </c>
      <c r="C535" t="str">
        <v>https://tranyen.yenbai.gov.vn/xa-thi-tran/xa-hong-ca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4535</v>
      </c>
      <c r="B536" t="str">
        <f>HYPERLINK("https://www.facebook.com/p/C%C3%B4ng-an-x%C3%A3-H%C6%B0ng-Th%E1%BB%8Bnh-huy%E1%BB%87n-Tr%E1%BA%A5n-Y%C3%AAn-t%E1%BB%89nh-Y%C3%AAn-B%C3%A1i-100065746200730/", "Công an xã Hưng Thịnh  tỉnh Yên Bái")</f>
        <v>Công an xã Hưng Thịnh  tỉnh Yên Bái</v>
      </c>
      <c r="C536" t="str">
        <v>https://www.facebook.com/p/C%C3%B4ng-an-x%C3%A3-H%C6%B0ng-Th%E1%BB%8Bnh-huy%E1%BB%87n-Tr%E1%BA%A5n-Y%C3%AAn-t%E1%BB%89nh-Y%C3%AAn-B%C3%A1i-100065746200730/</v>
      </c>
      <c r="D536" t="str">
        <v>0985312603</v>
      </c>
      <c r="E536" t="str">
        <v>-</v>
      </c>
      <c r="F536" t="str">
        <v>-</v>
      </c>
      <c r="G536" t="str">
        <v>xã Hưng Thịnh, Trấn Yên, Yên Bái</v>
      </c>
    </row>
    <row r="537">
      <c r="A537">
        <v>4536</v>
      </c>
      <c r="B537" t="str">
        <v>UBND Ủy ban nhân dân xã Hưng Thịnh  tỉnh Yên Bái</v>
      </c>
      <c r="C537" t="str">
        <v>https://tranyen.yenbai.gov.vn/to-chuc-bo-may/cac-xa-thi-tran/?UserKey=XA-HUNG-THINH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4537</v>
      </c>
      <c r="B538" t="str">
        <f>HYPERLINK("https://www.facebook.com/p/C%C3%B4ng-an-x%C3%A3-H%C6%B0ng-Kh%C3%A1nh-100081934204653/", "Công an xã Hưng Khánh  tỉnh Yên Bái")</f>
        <v>Công an xã Hưng Khánh  tỉnh Yên Bái</v>
      </c>
      <c r="C538" t="str">
        <v>https://www.facebook.com/p/C%C3%B4ng-an-x%C3%A3-H%C6%B0ng-Kh%C3%A1nh-100081934204653/</v>
      </c>
      <c r="D538" t="str">
        <v>0819826828</v>
      </c>
      <c r="E538" t="str">
        <v>-</v>
      </c>
      <c r="F538" t="str">
        <f>HYPERLINK("mailto:conganhungkhanh@gmail.com", "conganhungkhanh@gmail.com")</f>
        <v>conganhungkhanh@gmail.com</v>
      </c>
      <c r="G538" t="str">
        <v>-</v>
      </c>
    </row>
    <row r="539">
      <c r="A539">
        <v>4538</v>
      </c>
      <c r="B539" t="str">
        <v>UBND Ủy ban nhân dân xã Hưng Khánh  tỉnh Yên Bái</v>
      </c>
      <c r="C539" t="str">
        <v>https://tranyen.yenbai.gov.vn/tin-moi-nhat/?UserKey=Tran-Yen-cong-bo-Quyet-dinh-cua-UBND-tinh-ve-cong-nhan-xa-Hung-Khanh-dat-xa-nong-thon-moi-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4539</v>
      </c>
      <c r="B540" t="str">
        <v>Công an xã Việt Hồng  tỉnh Yên Bái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4540</v>
      </c>
      <c r="B541" t="str">
        <v>UBND Ủy ban nhân dân xã Việt Hồng  tỉnh Yên Bái</v>
      </c>
      <c r="C541" t="str">
        <v>https://tranyen.yenbai.gov.vn/to-chuc-bo-may/cac-xa-thi-tran/?UserKey=XA-VIET-HONG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4541</v>
      </c>
      <c r="B542" t="str">
        <v>Công an xã Vân Hội  tỉnh Yên Bái</v>
      </c>
      <c r="C542" t="str">
        <v>-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4542</v>
      </c>
      <c r="B543" t="str">
        <v>UBND Ủy ban nhân dân xã Vân Hội  tỉnh Yên Bái</v>
      </c>
      <c r="C543" t="str">
        <v>https://tranyen.yenbai.gov.vn/xa-thi-tran/xa-van-hoi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4543</v>
      </c>
      <c r="B544" t="str">
        <f>HYPERLINK("https://www.facebook.com/tramtau.ttdt/", "Công an thị trấn Trạm Tấu  tỉnh Yên Bái")</f>
        <v>Công an thị trấn Trạm Tấu  tỉnh Yên Bái</v>
      </c>
      <c r="C544" t="str">
        <v>https://www.facebook.com/tramtau.ttdt/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4544</v>
      </c>
      <c r="B545" t="str">
        <v>UBND Ủy ban nhân dân thị trấn Trạm Tấu  tỉnh Yên Bái</v>
      </c>
      <c r="C545" t="str">
        <v>https://tramtau.yenbai.gov.vn/to-chuc-bo-may/ubnd-huyen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4545</v>
      </c>
      <c r="B546" t="str">
        <v>Công an xã Túc Đán  tỉnh Yên Bái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4546</v>
      </c>
      <c r="B547" t="str">
        <v>UBND Ủy ban nhân dân xã Túc Đán  tỉnh Yên Bái</v>
      </c>
      <c r="C547" t="str">
        <v>https://tramtau.yenbai.gov.vn/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4547</v>
      </c>
      <c r="B548" t="str">
        <v>Công an xã Pá Lau  tỉnh Yên Bái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4548</v>
      </c>
      <c r="B549" t="str">
        <v>UBND Ủy ban nhân dân xã Pá Lau  tỉnh Yên Bái</v>
      </c>
      <c r="C549" t="str">
        <v>https://tramtau.yenbai.gov.vn/kinh-te-chinh-tri/?Userkey=Huyen-Tram-Tau-thong-bao-tuyen-dung-7-cong-chuc-cap-xa-nam-2024&amp;PageIndex=2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4549</v>
      </c>
      <c r="B550" t="str">
        <v>Công an xã Xà Hồ  tỉnh Yên Bái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4550</v>
      </c>
      <c r="B551" t="str">
        <v>UBND Ủy ban nhân dân xã Xà Hồ  tỉnh Yên Bái</v>
      </c>
      <c r="C551" t="str">
        <v>https://tramtau.yenbai.gov.vn/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4551</v>
      </c>
      <c r="B552" t="str">
        <v>Công an xã Phình Hồ  tỉnh Yên Bái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4552</v>
      </c>
      <c r="B553" t="str">
        <v>UBND Ủy ban nhân dân xã Phình Hồ  tỉnh Yên Bái</v>
      </c>
      <c r="C553" t="str">
        <v>https://tramtau.yenbai.gov.vn/tin-tuc-su-kien/?Userkey=Dong-chi-Nguyen-Van-Hai-Pho-Bi-thu-Dang-uy-Thi-tran-Tram-Tau-duoc-chi-dinh-giu-chuc-Bi-th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4553</v>
      </c>
      <c r="B554" t="str">
        <f>HYPERLINK("https://www.facebook.com/tramtau.ttdt/", "Công an xã Trạm Tấu  tỉnh Yên Bái")</f>
        <v>Công an xã Trạm Tấu  tỉnh Yên Bái</v>
      </c>
      <c r="C554" t="str">
        <v>https://www.facebook.com/tramtau.ttdt/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4554</v>
      </c>
      <c r="B555" t="str">
        <v>UBND Ủy ban nhân dân xã Trạm Tấu  tỉnh Yên Bái</v>
      </c>
      <c r="C555" t="str">
        <v>https://tramtau.yenbai.gov.vn/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4555</v>
      </c>
      <c r="B556" t="str">
        <f>HYPERLINK("https://www.facebook.com/ken345543/", "Công an xã Tà Si Láng  tỉnh Yên Bái")</f>
        <v>Công an xã Tà Si Láng  tỉnh Yên Bái</v>
      </c>
      <c r="C556" t="str">
        <v>https://www.facebook.com/ken345543/</v>
      </c>
      <c r="D556" t="str">
        <v>0988978776</v>
      </c>
      <c r="E556" t="str">
        <v>-</v>
      </c>
      <c r="F556" t="str">
        <v>-</v>
      </c>
      <c r="G556" t="str">
        <v>Tram Tau, Vietnam</v>
      </c>
    </row>
    <row r="557">
      <c r="A557">
        <v>4556</v>
      </c>
      <c r="B557" t="str">
        <v>UBND Ủy ban nhân dân xã Tà Si Láng  tỉnh Yên Bái</v>
      </c>
      <c r="C557" t="str">
        <v>https://tramtau.yenbai.gov.vn/gioi-thieu-chung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4557</v>
      </c>
      <c r="B558" t="str">
        <v>Công an xã Pá Hu  tỉnh Yên Bái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4558</v>
      </c>
      <c r="B559" t="str">
        <v>UBND Ủy ban nhân dân xã Pá Hu  tỉnh Yên Bái</v>
      </c>
      <c r="C559" t="str">
        <v>https://tramtau.yenbai.gov.vn/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4559</v>
      </c>
      <c r="B560" t="str">
        <f>HYPERLINK("https://www.facebook.com/people/C%C3%B4ng-An-x%C3%A3-L%C3%A0ng-Nh%C3%AC-huy%E1%BB%87n-Tr%E1%BA%A1m-T%E1%BA%A5u-t%E1%BB%89nh-Y%C3%AAn-B%C3%A1i/100081421203771/", "Công an xã Làng Nhì  tỉnh Yên Bái")</f>
        <v>Công an xã Làng Nhì  tỉnh Yên Bái</v>
      </c>
      <c r="C560" t="str">
        <v>https://www.facebook.com/people/C%C3%B4ng-An-x%C3%A3-L%C3%A0ng-Nh%C3%AC-huy%E1%BB%87n-Tr%E1%BA%A1m-T%E1%BA%A5u-t%E1%BB%89nh-Y%C3%AAn-B%C3%A1i/100081421203771/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4560</v>
      </c>
      <c r="B561" t="str">
        <v>UBND Ủy ban nhân dân xã Làng Nhì  tỉnh Yên Bái</v>
      </c>
      <c r="C561" t="str">
        <v>https://yenbai.gov.vn/noidung/tintuc/Pages/chi-tiet-tin-tuc.aspx?ItemID=25435&amp;l=Tintrongtinh%3Futm_source=ditatompel.com&amp;lv=5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4561</v>
      </c>
      <c r="B562" t="str">
        <f>HYPERLINK("https://www.facebook.com/p/Tu%E1%BB%95i-tr%E1%BA%BB-C%C3%B4ng-an-Ngh%C4%A9a-L%E1%BB%99-100081887170070/", "Công an xã Bản Công  tỉnh Yên Bái")</f>
        <v>Công an xã Bản Công  tỉnh Yên Bái</v>
      </c>
      <c r="C562" t="str">
        <v>https://www.facebook.com/p/Tu%E1%BB%95i-tr%E1%BA%BB-C%C3%B4ng-an-Ngh%C4%A9a-L%E1%BB%99-100081887170070/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4562</v>
      </c>
      <c r="B563" t="str">
        <v>UBND Ủy ban nhân dân xã Bản Công  tỉnh Yên Bái</v>
      </c>
      <c r="C563" t="str">
        <v>https://thanhtra.yenbai.gov.vn/noidung/vanban/Pages/van-ban-dieu-hanh.aspx?ItemID=968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4563</v>
      </c>
      <c r="B564" t="str">
        <v>Công an xã Bản Mù  tỉnh Yên Bái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4564</v>
      </c>
      <c r="B565" t="str">
        <v>UBND Ủy ban nhân dân xã Bản Mù  tỉnh Yên Bái</v>
      </c>
      <c r="C565" t="str">
        <v>https://www.yenbai.gov.vn/noidung/tintuc/Pages/chi-tiet-tin-tuc.aspx?ItemID=95&amp;l=Ditichcaptinh&amp;lv=11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4565</v>
      </c>
      <c r="B566" t="str">
        <v>Công an xã Hát Lìu  tỉnh Yên Bái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4566</v>
      </c>
      <c r="B567" t="str">
        <v>UBND Ủy ban nhân dân xã Hát Lìu  tỉnh Yên Bái</v>
      </c>
      <c r="C567" t="str">
        <v>https://www.yenbai.gov.vn/noidung/tintuc/Pages/chi-tiet-tin-tuc.aspx?ItemID=95&amp;l=Ditichcaptinh&amp;lv=11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4567</v>
      </c>
      <c r="B568" t="str">
        <f>HYPERLINK("https://www.facebook.com/lamluyen.quang", "Công an thị trấn NT Liên Sơn  tỉnh Yên Bái")</f>
        <v>Công an thị trấn NT Liên Sơn  tỉnh Yên Bái</v>
      </c>
      <c r="C568" t="str">
        <v>https://www.facebook.com/lamluyen.quang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4568</v>
      </c>
      <c r="B569" t="str">
        <v>UBND Ủy ban nhân dân thị trấn NT Liên Sơn  tỉnh Yên Bái</v>
      </c>
      <c r="C569" t="str">
        <v>https://vanchan.yenbai.gov.vn/cac-xa-thi-tran/thi-tran-lien-son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4569</v>
      </c>
      <c r="B570" t="str">
        <v>Công an thị trấn NT Nghĩa Lộ  tỉnh Yên Bái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4570</v>
      </c>
      <c r="B571" t="str">
        <v>UBND Ủy ban nhân dân thị trấn NT Nghĩa Lộ  tỉnh Yên Bái</v>
      </c>
      <c r="C571" t="str">
        <v>https://nghialo.yenbai.gov.vn/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4571</v>
      </c>
      <c r="B572" t="str">
        <f>HYPERLINK("https://www.facebook.com/100086590592411", "Công an thị trấn NT Trần Phú  tỉnh Yên Bái")</f>
        <v>Công an thị trấn NT Trần Phú  tỉnh Yên Bái</v>
      </c>
      <c r="C572" t="str">
        <v>https://www.facebook.com/100086590592411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4572</v>
      </c>
      <c r="B573" t="str">
        <v>UBND Ủy ban nhân dân thị trấn NT Trần Phú  tỉnh Yên Bái</v>
      </c>
      <c r="C573" t="str">
        <v>https://vanchan.yenbai.gov.vn/cac-xa-thi-tran/thi-tran-tran-phu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4573</v>
      </c>
      <c r="B574" t="str">
        <f>HYPERLINK("https://www.facebook.com/p/C%C3%B4ng-An-X%C3%A3-T%C3%BA-L%E1%BB%87-100069240818382/", "Công an xã Tú Lệ  tỉnh Yên Bái")</f>
        <v>Công an xã Tú Lệ  tỉnh Yên Bái</v>
      </c>
      <c r="C574" t="str">
        <v>https://www.facebook.com/p/C%C3%B4ng-An-X%C3%A3-T%C3%BA-L%E1%BB%87-100069240818382/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4574</v>
      </c>
      <c r="B575" t="str">
        <v>UBND Ủy ban nhân dân xã Tú Lệ  tỉnh Yên Bái</v>
      </c>
      <c r="C575" t="str">
        <v>http://tule.yenbai.gov.vn/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4575</v>
      </c>
      <c r="B576" t="str">
        <v>Công an xã Nậm Búng  tỉnh Yên Bái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4576</v>
      </c>
      <c r="B577" t="str">
        <v>UBND Ủy ban nhân dân xã Nậm Búng  tỉnh Yên Bái</v>
      </c>
      <c r="C577" t="str">
        <v>https://yenbai.gov.vn/noidung/vanban/Pages/van-ban-dieu-hanh.aspx?ItemID=4425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4577</v>
      </c>
      <c r="B578" t="str">
        <f>HYPERLINK("https://www.facebook.com/conganxagiahoi/", "Công an xã Gia Hội  tỉnh Yên Bái")</f>
        <v>Công an xã Gia Hội  tỉnh Yên Bái</v>
      </c>
      <c r="C578" t="str">
        <v>https://www.facebook.com/conganxagiahoi/</v>
      </c>
      <c r="D578" t="str">
        <v>-</v>
      </c>
      <c r="E578" t="str">
        <v>0869338228</v>
      </c>
      <c r="F578" t="str">
        <v>-</v>
      </c>
      <c r="G578" t="str">
        <v>Thôn Nam Vai, xã Gia Hội, huyện Văn Chấn</v>
      </c>
    </row>
    <row r="579">
      <c r="A579">
        <v>4578</v>
      </c>
      <c r="B579" t="str">
        <v>UBND Ủy ban nhân dân xã Gia Hội  tỉnh Yên Bái</v>
      </c>
      <c r="C579" t="str">
        <v>https://giahoi.vanchan.yenbai.gov.vn/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4579</v>
      </c>
      <c r="B580" t="str">
        <v>Công an xã Sùng Đô  tỉnh Yên Bái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4580</v>
      </c>
      <c r="B581" t="str">
        <v>UBND Ủy ban nhân dân xã Sùng Đô  tỉnh Yên Bái</v>
      </c>
      <c r="C581" t="str">
        <v>https://vanchan.yenbai.gov.vn/cac-xa-thi-tran/xa-sung-do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4581</v>
      </c>
      <c r="B582" t="str">
        <v>Công an xã Nậm Mười  tỉnh Yên Bái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4582</v>
      </c>
      <c r="B583" t="str">
        <v>UBND Ủy ban nhân dân xã Nậm Mười  tỉnh Yên Bái</v>
      </c>
      <c r="C583" t="str">
        <v>https://vanchan.yenbai.gov.vn/cac-xa-thi-tran/xa-nam-muoi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4583</v>
      </c>
      <c r="B584" t="str">
        <f>HYPERLINK("https://www.facebook.com/p/Tu%E1%BB%95i-tr%E1%BA%BB-C%C3%B4ng-an-Ngh%C4%A9a-L%E1%BB%99-100081887170070/", "Công an xã An Lương  tỉnh Yên Bái")</f>
        <v>Công an xã An Lương  tỉnh Yên Bái</v>
      </c>
      <c r="C584" t="str">
        <v>https://www.facebook.com/p/Tu%E1%BB%95i-tr%E1%BA%BB-C%C3%B4ng-an-Ngh%C4%A9a-L%E1%BB%99-100081887170070/</v>
      </c>
      <c r="D584" t="str">
        <v>-</v>
      </c>
      <c r="E584" t="str">
        <v>02163870423</v>
      </c>
      <c r="F584" t="str">
        <v>-</v>
      </c>
      <c r="G584" t="str">
        <v>phường Trung Tâm, Nghia Lo, Vietnam</v>
      </c>
    </row>
    <row r="585">
      <c r="A585">
        <v>4584</v>
      </c>
      <c r="B585" t="str">
        <v>UBND Ủy ban nhân dân xã An Lương  tỉnh Yên Bái</v>
      </c>
      <c r="C585" t="str">
        <v>https://vanchan.yenbai.gov.vn/cac-xa-thi-tran/xa-an-luong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4585</v>
      </c>
      <c r="B586" t="str">
        <v>Công an xã Nậm Lành  tỉnh Yên Bái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4586</v>
      </c>
      <c r="B587" t="str">
        <v>UBND Ủy ban nhân dân xã Nậm Lành  tỉnh Yên Bái</v>
      </c>
      <c r="C587" t="str">
        <v>https://vanchan.yenbai.gov.vn/cac-xa-thi-tran/xa-nam-lanh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4587</v>
      </c>
      <c r="B588" t="str">
        <f>HYPERLINK("https://www.facebook.com/p/Tu%E1%BB%95i-tr%E1%BA%BB-C%C3%B4ng-an-Ngh%C4%A9a-L%E1%BB%99-100081887170070/", "Công an xã Sơn Lương  tỉnh Yên Bái")</f>
        <v>Công an xã Sơn Lương  tỉnh Yên Bái</v>
      </c>
      <c r="C588" t="str">
        <v>https://www.facebook.com/p/Tu%E1%BB%95i-tr%E1%BA%BB-C%C3%B4ng-an-Ngh%C4%A9a-L%E1%BB%99-100081887170070/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4588</v>
      </c>
      <c r="B589" t="str">
        <v>UBND Ủy ban nhân dân xã Sơn Lương  tỉnh Yên Bái</v>
      </c>
      <c r="C589" t="str">
        <v>https://yenbai.gov.vn/noidung/tintuc/Pages/chi-tiet-tin-tuc.aspx?ItemID=2846&amp;l=chinhsachmoi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4589</v>
      </c>
      <c r="B590" t="str">
        <f>HYPERLINK("https://www.facebook.com/p/C%C3%B4ng-an-x%C3%A3-Su%E1%BB%91i-Quy%E1%BB%81n-100065127745728/", "Công an xã Suối Quyền  tỉnh Yên Bái")</f>
        <v>Công an xã Suối Quyền  tỉnh Yên Bái</v>
      </c>
      <c r="C590" t="str">
        <v>https://www.facebook.com/p/C%C3%B4ng-an-x%C3%A3-Su%E1%BB%91i-Quy%E1%BB%81n-100065127745728/</v>
      </c>
      <c r="D590" t="str">
        <v>0963831089</v>
      </c>
      <c r="E590" t="str">
        <v>-</v>
      </c>
      <c r="F590" t="str">
        <v>-</v>
      </c>
      <c r="G590" t="str">
        <v>-</v>
      </c>
    </row>
    <row r="591">
      <c r="A591">
        <v>4590</v>
      </c>
      <c r="B591" t="str">
        <v>UBND Ủy ban nhân dân xã Suối Quyền  tỉnh Yên Bái</v>
      </c>
      <c r="C591" t="str">
        <v>https://vanchan.yenbai.gov.vn/cac-xa-thi-tran/xa-suoi-quyen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4591</v>
      </c>
      <c r="B592" t="str">
        <v>Công an xã Suối Giàng  tỉnh Yên Bái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4592</v>
      </c>
      <c r="B593" t="str">
        <v>UBND Ủy ban nhân dân xã Suối Giàng  tỉnh Yên Bái</v>
      </c>
      <c r="C593" t="str">
        <v>https://vanchan.yenbai.gov.vn/cac-xa-thi-tran/xa-suoi-giang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4593</v>
      </c>
      <c r="B594" t="str">
        <f>HYPERLINK("https://www.facebook.com/p/Tu%E1%BB%95i-tr%E1%BA%BB-C%C3%B4ng-an-th%E1%BB%8B-x%C3%A3-S%C6%A1n-T%C3%A2y-100040884909606/", "Công an xã Sơn A  tỉnh Yên Bái")</f>
        <v>Công an xã Sơn A  tỉnh Yên Bái</v>
      </c>
      <c r="C594" t="str">
        <v>https://www.facebook.com/p/Tu%E1%BB%95i-tr%E1%BA%BB-C%C3%B4ng-an-th%E1%BB%8B-x%C3%A3-S%C6%A1n-T%C3%A2y-100040884909606/</v>
      </c>
      <c r="D594" t="str">
        <v>-</v>
      </c>
      <c r="E594" t="str">
        <v/>
      </c>
      <c r="F594" t="str">
        <f>HYPERLINK("mailto:tuoitrecatxsontay@gmail.com", "tuoitrecatxsontay@gmail.com")</f>
        <v>tuoitrecatxsontay@gmail.com</v>
      </c>
      <c r="G594" t="str">
        <v>-</v>
      </c>
    </row>
    <row r="595">
      <c r="A595">
        <v>4594</v>
      </c>
      <c r="B595" t="str">
        <v>UBND Ủy ban nhân dân xã Sơn A  tỉnh Yên Bái</v>
      </c>
      <c r="C595" t="str">
        <v>https://nghialo.yenbai.gov.vn/xa-phuong/xa-son-a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4595</v>
      </c>
      <c r="B596" t="str">
        <f>HYPERLINK("https://www.facebook.com/p/Tu%E1%BB%95i-tr%E1%BA%BB-C%C3%B4ng-an-Ngh%C4%A9a-L%E1%BB%99-100081887170070/", "Công an xã Phù Nham  tỉnh Yên Bái")</f>
        <v>Công an xã Phù Nham  tỉnh Yên Bái</v>
      </c>
      <c r="C596" t="str">
        <v>https://www.facebook.com/p/Tu%E1%BB%95i-tr%E1%BA%BB-C%C3%B4ng-an-Ngh%C4%A9a-L%E1%BB%99-100081887170070/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4596</v>
      </c>
      <c r="B597" t="str">
        <v>UBND Ủy ban nhân dân xã Phù Nham  tỉnh Yên Bái</v>
      </c>
      <c r="C597" t="str">
        <v>https://nghialo.yenbai.gov.vn/xa-phuong/xa-phu-nham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4597</v>
      </c>
      <c r="B598" t="str">
        <f>HYPERLINK("https://www.facebook.com/p/Tu%E1%BB%95i-tr%E1%BA%BB-C%C3%B4ng-an-Ngh%C4%A9a-L%E1%BB%99-100081887170070/", "Công an xã Nghĩa Sơn  tỉnh Yên Bái")</f>
        <v>Công an xã Nghĩa Sơn  tỉnh Yên Bái</v>
      </c>
      <c r="C598" t="str">
        <v>https://www.facebook.com/p/Tu%E1%BB%95i-tr%E1%BA%BB-C%C3%B4ng-an-Ngh%C4%A9a-L%E1%BB%99-100081887170070/</v>
      </c>
      <c r="D598" t="str">
        <v>-</v>
      </c>
      <c r="E598" t="str">
        <v>02163870423</v>
      </c>
      <c r="F598" t="str">
        <v>-</v>
      </c>
      <c r="G598" t="str">
        <v>phường Trung Tâm, Nghia Lo, Vietnam</v>
      </c>
    </row>
    <row r="599">
      <c r="A599">
        <v>4598</v>
      </c>
      <c r="B599" t="str">
        <v>UBND Ủy ban nhân dân xã Nghĩa Sơn  tỉnh Yên Bái</v>
      </c>
      <c r="C599" t="str">
        <v>https://dichvucong.namdinh.gov.vn/portaldvc/KenhTin/dich-vu-cong-truc-tuyen.aspx?_dv=8D65FA8E-D4BC-B2EC-BE28-32404A48E66F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4599</v>
      </c>
      <c r="B600" t="str">
        <v>Công an xã Suối Bu  tỉnh Yên Bái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4600</v>
      </c>
      <c r="B601" t="str">
        <v>UBND Ủy ban nhân dân xã Suối Bu  tỉnh Yên Bái</v>
      </c>
      <c r="C601" t="str">
        <v>https://vanchan.yenbai.gov.vn/cac-xa-thi-tran/Xa-Suoi-Bu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4601</v>
      </c>
      <c r="B602" t="str">
        <f>HYPERLINK("https://www.facebook.com/p/Tu%E1%BB%95i-tr%E1%BA%BB-C%C3%B4ng-an-Ngh%C4%A9a-L%E1%BB%99-100081887170070/", "Công an xã Sơn Thịnh  tỉnh Yên Bái")</f>
        <v>Công an xã Sơn Thịnh  tỉnh Yên Bái</v>
      </c>
      <c r="C602" t="str">
        <v>https://www.facebook.com/p/Tu%E1%BB%95i-tr%E1%BA%BB-C%C3%B4ng-an-Ngh%C4%A9a-L%E1%BB%99-100081887170070/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4602</v>
      </c>
      <c r="B603" t="str">
        <v>UBND Ủy ban nhân dân xã Sơn Thịnh  tỉnh Yên Bái</v>
      </c>
      <c r="C603" t="str">
        <v>https://vanchan.yenbai.gov.vn/cac-xa-thi-tran/xa-son-thinh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4603</v>
      </c>
      <c r="B604" t="str">
        <f>HYPERLINK("https://www.facebook.com/p/Tu%E1%BB%95i-tr%E1%BA%BB-C%C3%B4ng-an-Ngh%C4%A9a-L%E1%BB%99-100081887170070/", "Công an xã Thanh Lương  tỉnh Yên Bái")</f>
        <v>Công an xã Thanh Lương  tỉnh Yên Bái</v>
      </c>
      <c r="C604" t="str">
        <v>https://www.facebook.com/p/Tu%E1%BB%95i-tr%E1%BA%BB-C%C3%B4ng-an-Ngh%C4%A9a-L%E1%BB%99-100081887170070/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4604</v>
      </c>
      <c r="B605" t="str">
        <v>UBND Ủy ban nhân dân xã Thanh Lương  tỉnh Yên Bái</v>
      </c>
      <c r="C605" t="str">
        <v>https://nghialo.yenbai.gov.vn/xa-phuong/xa-thanh-luong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4605</v>
      </c>
      <c r="B606" t="str">
        <f>HYPERLINK("https://www.facebook.com/p/Tu%E1%BB%95i-tr%E1%BA%BB-C%C3%B4ng-an-Ngh%C4%A9a-L%E1%BB%99-100081887170070/", "Công an xã Hạnh Sơn  tỉnh Yên Bái")</f>
        <v>Công an xã Hạnh Sơn  tỉnh Yên Bái</v>
      </c>
      <c r="C606" t="str">
        <v>https://www.facebook.com/p/Tu%E1%BB%95i-tr%E1%BA%BB-C%C3%B4ng-an-Ngh%C4%A9a-L%E1%BB%99-100081887170070/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4606</v>
      </c>
      <c r="B607" t="str">
        <v>UBND Ủy ban nhân dân xã Hạnh Sơn  tỉnh Yên Bái</v>
      </c>
      <c r="C607" t="str">
        <v>https://nghialo.yenbai.gov.vn/xa-phuong/xa-hanh-son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4607</v>
      </c>
      <c r="B608" t="str">
        <f>HYPERLINK("https://www.facebook.com/p/Tu%E1%BB%95i-tr%E1%BA%BB-C%C3%B4ng-an-Ngh%C4%A9a-L%E1%BB%99-100081887170070/", "Công an xã Phúc Sơn  tỉnh Yên Bái")</f>
        <v>Công an xã Phúc Sơn  tỉnh Yên Bái</v>
      </c>
      <c r="C608" t="str">
        <v>https://www.facebook.com/p/Tu%E1%BB%95i-tr%E1%BA%BB-C%C3%B4ng-an-Ngh%C4%A9a-L%E1%BB%99-100081887170070/</v>
      </c>
      <c r="D608" t="str">
        <v>-</v>
      </c>
      <c r="E608" t="str">
        <v>02163870423</v>
      </c>
      <c r="F608" t="str">
        <v>-</v>
      </c>
      <c r="G608" t="str">
        <v>phường Trung Tâm, Nghia Lo, Vietnam</v>
      </c>
    </row>
    <row r="609">
      <c r="A609">
        <v>4608</v>
      </c>
      <c r="B609" t="str">
        <v>UBND Ủy ban nhân dân xã Phúc Sơn  tỉnh Yên Bái</v>
      </c>
      <c r="C609" t="str">
        <v>https://nghialo.yenbai.gov.vn/xa-phuong/xa-phuc-son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4609</v>
      </c>
      <c r="B610" t="str">
        <f>HYPERLINK("https://www.facebook.com/p/Tu%E1%BB%95i-tr%E1%BA%BB-C%C3%B4ng-an-Ngh%C4%A9a-L%E1%BB%99-100081887170070/", "Công an xã Thạch Lương  tỉnh Yên Bái")</f>
        <v>Công an xã Thạch Lương  tỉnh Yên Bái</v>
      </c>
      <c r="C610" t="str">
        <v>https://www.facebook.com/p/Tu%E1%BB%95i-tr%E1%BA%BB-C%C3%B4ng-an-Ngh%C4%A9a-L%E1%BB%99-100081887170070/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4610</v>
      </c>
      <c r="B611" t="str">
        <v>UBND Ủy ban nhân dân xã Thạch Lương  tỉnh Yên Bái</v>
      </c>
      <c r="C611" t="str">
        <v>https://nghialo.yenbai.gov.vn/xa-phuong/xa-thach-luong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4611</v>
      </c>
      <c r="B612" t="str">
        <f>HYPERLINK("https://www.facebook.com/p/Tu%E1%BB%95i-tr%E1%BA%BB-C%C3%B4ng-an-Ngh%C4%A9a-L%E1%BB%99-100081887170070/", "Công an xã Đại Lịch  tỉnh Yên Bái")</f>
        <v>Công an xã Đại Lịch  tỉnh Yên Bái</v>
      </c>
      <c r="C612" t="str">
        <v>https://www.facebook.com/p/Tu%E1%BB%95i-tr%E1%BA%BB-C%C3%B4ng-an-Ngh%C4%A9a-L%E1%BB%99-100081887170070/</v>
      </c>
      <c r="D612" t="str">
        <v>-</v>
      </c>
      <c r="E612" t="str">
        <v>02163870423</v>
      </c>
      <c r="F612" t="str">
        <v>-</v>
      </c>
      <c r="G612" t="str">
        <v>phường Trung Tâm, Nghia Lo, Vietnam</v>
      </c>
    </row>
    <row r="613">
      <c r="A613">
        <v>4612</v>
      </c>
      <c r="B613" t="str">
        <v>UBND Ủy ban nhân dân xã Đại Lịch  tỉnh Yên Bái</v>
      </c>
      <c r="C613" t="str">
        <v>https://www.yenbai.gov.vn/noidung/tintuc/Pages/gioi-thieu-chi-tiet.aspx?ItemID=115&amp;l=Ditichcaptinh&amp;lv=4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4613</v>
      </c>
      <c r="B614" t="str">
        <v>Công an xã Đồng Khê  tỉnh Yên Bái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4614</v>
      </c>
      <c r="B615" t="str">
        <v>UBND Ủy ban nhân dân xã Đồng Khê  tỉnh Yên Bái</v>
      </c>
      <c r="C615" t="str">
        <v>https://vanchan.yenbai.gov.vn/cac-xa-thi-tran/xa-dong-khe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4615</v>
      </c>
      <c r="B616" t="str">
        <f>HYPERLINK("https://www.facebook.com/p/C%C3%B4ng-an-x%C3%A3-C%C3%A1t-Th%E1%BB%8Bnh-100063712560146/", "Công an xã Cát Thịnh  tỉnh Yên Bái")</f>
        <v>Công an xã Cát Thịnh  tỉnh Yên Bái</v>
      </c>
      <c r="C616" t="str">
        <v>https://www.facebook.com/p/C%C3%B4ng-an-x%C3%A3-C%C3%A1t-Th%E1%BB%8Bnh-100063712560146/</v>
      </c>
      <c r="D616" t="str">
        <v>-</v>
      </c>
      <c r="E616" t="str">
        <v>01684512905</v>
      </c>
      <c r="F616" t="str">
        <v>-</v>
      </c>
      <c r="G616" t="str">
        <v>-</v>
      </c>
    </row>
    <row r="617">
      <c r="A617">
        <v>4616</v>
      </c>
      <c r="B617" t="str">
        <v>UBND Ủy ban nhân dân xã Cát Thịnh  tỉnh Yên Bái</v>
      </c>
      <c r="C617" t="str">
        <v>https://vanchan.yenbai.gov.vn/cac-xa-thi-tran/xa-cat-thinh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4617</v>
      </c>
      <c r="B618" t="str">
        <f>HYPERLINK("https://www.facebook.com/conganxatanthinh/", "Công an xã Tân Thịnh  tỉnh Yên Bái")</f>
        <v>Công an xã Tân Thịnh  tỉnh Yên Bái</v>
      </c>
      <c r="C618" t="str">
        <v>https://www.facebook.com/conganxatanthinh/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4618</v>
      </c>
      <c r="B619" t="str">
        <v>UBND Ủy ban nhân dân xã Tân Thịnh  tỉnh Yên Bái</v>
      </c>
      <c r="C619" t="str">
        <v>https://hoilhpn.yenbai.gov.vn/noidung/tintuc/Pages/chi-tiet-tin-tuc.aspx?ItemID=458&amp;l=Tinhoatdong&amp;lv=5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4619</v>
      </c>
      <c r="B620" t="str">
        <v>Công an xã Chấn Thịnh  tỉnh Yên Bái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4620</v>
      </c>
      <c r="B621" t="str">
        <v>UBND Ủy ban nhân dân xã Chấn Thịnh  tỉnh Yên Bái</v>
      </c>
      <c r="C621" t="str">
        <v>https://vanchan.yenbai.gov.vn/cac-xa-thi-tran/xa-chan-thinh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4621</v>
      </c>
      <c r="B622" t="str">
        <f>HYPERLINK("https://www.facebook.com/p/C%C3%B4ng-an-x%C3%A3-B%C3%ACnh-Thu%E1%BA%ADn-huy%E1%BB%87n-V%C4%83n-Ch%E1%BA%A5n-t%E1%BB%89nh-Y%C3%AAn-B%C3%A1i-100065198263393/", "Công an xã Bình Thuận  tỉnh Yên Bái")</f>
        <v>Công an xã Bình Thuận  tỉnh Yên Bái</v>
      </c>
      <c r="C622" t="str">
        <v>https://www.facebook.com/p/C%C3%B4ng-an-x%C3%A3-B%C3%ACnh-Thu%E1%BA%ADn-huy%E1%BB%87n-V%C4%83n-Ch%E1%BA%A5n-t%E1%BB%89nh-Y%C3%AAn-B%C3%A1i-100065198263393/</v>
      </c>
      <c r="D622" t="str">
        <v>0917502508</v>
      </c>
      <c r="E622" t="str">
        <v>-</v>
      </c>
      <c r="F622" t="str">
        <v>-</v>
      </c>
      <c r="G622" t="str">
        <v>Yên Bái, Vietnam</v>
      </c>
    </row>
    <row r="623">
      <c r="A623">
        <v>4622</v>
      </c>
      <c r="B623" t="str">
        <v>UBND Ủy ban nhân dân xã Bình Thuận  tỉnh Yên Bái</v>
      </c>
      <c r="C623" t="str">
        <v>https://bandantoc.yenbai.gov.vn/noidung/tintuc/Pages/chi-tiet-tin-tuc.aspx?ItemID=199&amp;l=Tinhoatdong&amp;lv=4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4623</v>
      </c>
      <c r="B624" t="str">
        <f>HYPERLINK("https://www.facebook.com/CAXTBL/?locale=vi_VN", "Công an xã Thượng Bằng La  tỉnh Yên Bái")</f>
        <v>Công an xã Thượng Bằng La  tỉnh Yên Bái</v>
      </c>
      <c r="C624" t="str">
        <v>https://www.facebook.com/CAXTBL/?locale=vi_VN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4624</v>
      </c>
      <c r="B625" t="str">
        <v>UBND Ủy ban nhân dân xã Thượng Bằng La  tỉnh Yên Bái</v>
      </c>
      <c r="C625" t="str">
        <v>https://vanchan.yenbai.gov.vn/cac-xa-thi-tran/xa-thuong-bang-la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4625</v>
      </c>
      <c r="B626" t="str">
        <v>Công an xã Minh An  tỉnh Yên Bái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4626</v>
      </c>
      <c r="B627" t="str">
        <v>UBND Ủy ban nhân dân xã Minh An  tỉnh Yên Bái</v>
      </c>
      <c r="C627" t="str">
        <v>https://tranyen.yenbai.gov.vn/xa-thi-tran/xa-minh-quan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4627</v>
      </c>
      <c r="B628" t="str">
        <f>HYPERLINK("https://www.facebook.com/100064909396771", "Công an xã Nghĩa Tâm  tỉnh Yên Bái")</f>
        <v>Công an xã Nghĩa Tâm  tỉnh Yên Bái</v>
      </c>
      <c r="C628" t="str">
        <v>https://www.facebook.com/100064909396771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4628</v>
      </c>
      <c r="B629" t="str">
        <v>UBND Ủy ban nhân dân xã Nghĩa Tâm  tỉnh Yên Bái</v>
      </c>
      <c r="C629" t="str">
        <v>https://nghialo.yenbai.gov.vn/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4629</v>
      </c>
      <c r="B630" t="str">
        <f>HYPERLINK("https://www.facebook.com/tuoitreconganhuyenvanquan/", "Công an xã Văn Lãng  tỉnh Yên Bái")</f>
        <v>Công an xã Văn Lãng  tỉnh Yên Bái</v>
      </c>
      <c r="C630" t="str">
        <v>https://www.facebook.com/tuoitreconganhuyenvanquan/</v>
      </c>
      <c r="D630" t="str">
        <v>-</v>
      </c>
      <c r="E630" t="str">
        <v>02053830081</v>
      </c>
      <c r="F630" t="str">
        <v>-</v>
      </c>
      <c r="G630" t="str">
        <v>phố Đức Tâm, thị trấn Văn Quan, huyện Văn Quan, tỉnh Lạng Sơn, Van Quan, Vietnam</v>
      </c>
    </row>
    <row r="631">
      <c r="A631">
        <v>4630</v>
      </c>
      <c r="B631" t="str">
        <v>UBND Ủy ban nhân dân xã Văn Lãng  tỉnh Yên Bái</v>
      </c>
      <c r="C631" t="str">
        <v>https://yenbinh.yenbai.gov.vn/Articles/view/?Userkey=Di-tich-Lich-su-van-hoa-Chua-Van-Lang-Chua-Nga-Hai-&amp;Category=GFQ2MPBN3HBYDWD6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4631</v>
      </c>
      <c r="B632" t="str">
        <f>HYPERLINK("https://www.facebook.com/p/C%C3%B4ng-an-th%E1%BB%8B-tr%E1%BA%A5n-Y%C3%AAn-B%C3%ACnh-100066717932065/", "Công an thị trấn Yên Bình  tỉnh Yên Bái")</f>
        <v>Công an thị trấn Yên Bình  tỉnh Yên Bái</v>
      </c>
      <c r="C632" t="str">
        <v>https://www.facebook.com/p/C%C3%B4ng-an-th%E1%BB%8B-tr%E1%BA%A5n-Y%C3%AAn-B%C3%ACnh-100066717932065/</v>
      </c>
      <c r="D632" t="str">
        <v>0915399776</v>
      </c>
      <c r="E632" t="str">
        <v>-</v>
      </c>
      <c r="F632" t="str">
        <f>HYPERLINK("mailto:cattyb2021@gmail.com", "cattyb2021@gmail.com")</f>
        <v>cattyb2021@gmail.com</v>
      </c>
      <c r="G632" t="str">
        <v>-</v>
      </c>
    </row>
    <row r="633">
      <c r="A633">
        <v>4632</v>
      </c>
      <c r="B633" t="str">
        <v>UBND Ủy ban nhân dân thị trấn Yên Bình  tỉnh Yên Bái</v>
      </c>
      <c r="C633" t="str">
        <v>https://yenbinh.yenbai.gov.vn/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4633</v>
      </c>
      <c r="B634" t="str">
        <f>HYPERLINK("https://www.facebook.com/p/Tu%E1%BB%95i-tr%E1%BA%BB-C%C3%B4ng-an-Ngh%C4%A9a-L%E1%BB%99-100081887170070/", "Công an thị trấn Thác Bà  tỉnh Yên Bái")</f>
        <v>Công an thị trấn Thác Bà  tỉnh Yên Bái</v>
      </c>
      <c r="C634" t="str">
        <v>https://www.facebook.com/p/Tu%E1%BB%95i-tr%E1%BA%BB-C%C3%B4ng-an-Ngh%C4%A9a-L%E1%BB%99-100081887170070/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4634</v>
      </c>
      <c r="B635" t="str">
        <v>UBND Ủy ban nhân dân thị trấn Thác Bà  tỉnh Yên Bái</v>
      </c>
      <c r="C635" t="str">
        <v>https://yenbinh.yenbai.gov.vn/Articles/one/Thong-tin-thi-tran-Thac-Ba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4635</v>
      </c>
      <c r="B636" t="str">
        <v>Công an xã Xuân Long  tỉnh Yên Bái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4636</v>
      </c>
      <c r="B637" t="str">
        <v>UBND Ủy ban nhân dân xã Xuân Long  tỉnh Yên Bái</v>
      </c>
      <c r="C637" t="str">
        <v>https://yenbinh.yenbai.gov.vn/Articles/one/Thong-tin-xa-Xuan-Long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4637</v>
      </c>
      <c r="B638" t="str">
        <v>Công an xã Tích Cốc  tỉnh Yên Bái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4638</v>
      </c>
      <c r="B639" t="str">
        <v>UBND Ủy ban nhân dân xã Tích Cốc  tỉnh Yên Bái</v>
      </c>
      <c r="C639" t="str">
        <v>https://yenbinh.yenbai.gov.vn/dev~HuyenYenBinh/Articles/view/?UserKey=Huyen-Yen-Binh-to-chuc-Le-cong-bo-Nghi-quyet-cua-Uy-ban-Thuong-vu-Quoc-hoi-ve-viec-sap-nha&amp;Category=GTCJ76WEHHR33MNU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4639</v>
      </c>
      <c r="B640" t="str">
        <f>HYPERLINK("https://www.facebook.com/conganxacamnhan/", "Công an xã Cảm Nhân  tỉnh Yên Bái")</f>
        <v>Công an xã Cảm Nhân  tỉnh Yên Bái</v>
      </c>
      <c r="C640" t="str">
        <v>https://www.facebook.com/conganxacamnhan/</v>
      </c>
      <c r="D640" t="str">
        <v>0962855384</v>
      </c>
      <c r="E640" t="str">
        <v>-</v>
      </c>
      <c r="F640" t="str">
        <v>-</v>
      </c>
      <c r="G640" t="str">
        <v>-</v>
      </c>
    </row>
    <row r="641">
      <c r="A641">
        <v>4640</v>
      </c>
      <c r="B641" t="str">
        <v>UBND Ủy ban nhân dân xã Cảm Nhân  tỉnh Yên Bái</v>
      </c>
      <c r="C641" t="str">
        <v>https://yenbinh.yenbai.gov.vn/Articles/one/Thong-tin-xa-Cam-Nhan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4641</v>
      </c>
      <c r="B642" t="str">
        <f>HYPERLINK("https://www.facebook.com/conganxangocchan/", "Công an xã Ngọc Chấn  tỉnh Yên Bái")</f>
        <v>Công an xã Ngọc Chấn  tỉnh Yên Bái</v>
      </c>
      <c r="C642" t="str">
        <v>https://www.facebook.com/conganxangocchan/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4642</v>
      </c>
      <c r="B643" t="str">
        <v>UBND Ủy ban nhân dân xã Ngọc Chấn  tỉnh Yên Bái</v>
      </c>
      <c r="C643" t="str">
        <v>https://yenbinh.yenbai.gov.vn/Articles/one/Thong-tin-xa-Ngoc-Chan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4643</v>
      </c>
      <c r="B644" t="str">
        <v>Công an xã Tân Nguyên  tỉnh Yên Bái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4644</v>
      </c>
      <c r="B645" t="str">
        <v>UBND Ủy ban nhân dân xã Tân Nguyên  tỉnh Yên Bái</v>
      </c>
      <c r="C645" t="str">
        <v>https://yenbinh.yenbai.gov.vn/Articles/one/Thong-tin-xa-Tan-Nguyen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4645</v>
      </c>
      <c r="B646" t="str">
        <f>HYPERLINK("https://www.facebook.com/100066342593821", "Công an xã Phúc Ninh  tỉnh Yên Bái")</f>
        <v>Công an xã Phúc Ninh  tỉnh Yên Bái</v>
      </c>
      <c r="C646" t="str">
        <v>https://www.facebook.com/100066342593821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4646</v>
      </c>
      <c r="B647" t="str">
        <v>UBND Ủy ban nhân dân xã Phúc Ninh  tỉnh Yên Bái</v>
      </c>
      <c r="C647" t="str">
        <v>https://phucninh.tuyenquang.gov.vn/vi/tin-bai/ky-hop-chuyen-de-hoi-dong-nhan-dan-xa-phuc-ninh-khoa-xxi-nhiem-ky-2021-2026?type=NEWS&amp;id=127445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4647</v>
      </c>
      <c r="B648" t="str">
        <f>HYPERLINK("https://www.facebook.com/ConganxaBaoAi/", "Công an xã Bảo Ái  tỉnh Yên Bái")</f>
        <v>Công an xã Bảo Ái  tỉnh Yên Bái</v>
      </c>
      <c r="C648" t="str">
        <v>https://www.facebook.com/ConganxaBaoAi/</v>
      </c>
      <c r="D648" t="str">
        <v>-</v>
      </c>
      <c r="E648" t="str">
        <v/>
      </c>
      <c r="F648" t="str">
        <f>HYPERLINK("mailto:baoai2424h@gmail.com", "baoai2424h@gmail.com")</f>
        <v>baoai2424h@gmail.com</v>
      </c>
      <c r="G648" t="str">
        <v>-</v>
      </c>
    </row>
    <row r="649">
      <c r="A649">
        <v>4648</v>
      </c>
      <c r="B649" t="str">
        <v>UBND Ủy ban nhân dân xã Bảo Ái  tỉnh Yên Bái</v>
      </c>
      <c r="C649" t="str">
        <v>https://yenbinh.yenbai.gov.vn/Articles/one/Thong-tin-xa-Bao-Ai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4649</v>
      </c>
      <c r="B650" t="str">
        <v>Công an xã Mỹ Gia  tỉnh Yên Bái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4650</v>
      </c>
      <c r="B651" t="str">
        <v>UBND Ủy ban nhân dân xã Mỹ Gia  tỉnh Yên Bái</v>
      </c>
      <c r="C651" t="str">
        <v>https://yenbinh.yenbai.gov.vn/Articles/one/Thong-tin-xa-My-Gia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4651</v>
      </c>
      <c r="B652" t="str">
        <f>HYPERLINK("https://www.facebook.com/groups/696416317929142/", "Công an xã Xuân Lai  tỉnh Yên Bái")</f>
        <v>Công an xã Xuân Lai  tỉnh Yên Bái</v>
      </c>
      <c r="C652" t="str">
        <v>https://www.facebook.com/groups/696416317929142/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4652</v>
      </c>
      <c r="B653" t="str">
        <v>UBND Ủy ban nhân dân xã Xuân Lai  tỉnh Yên Bái</v>
      </c>
      <c r="C653" t="str">
        <v>https://yenbinh.yenbai.gov.vn/Articles/one/Thong-tin-xa-Xuan-Lai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4653</v>
      </c>
      <c r="B654" t="str">
        <f>HYPERLINK("https://www.facebook.com/p/C%C3%B4ng-an-x%C3%A3-M%C3%B4ng-S%C6%A1n-100068917864254/", "Công an xã Mông Sơn  tỉnh Yên Bái")</f>
        <v>Công an xã Mông Sơn  tỉnh Yên Bái</v>
      </c>
      <c r="C654" t="str">
        <v>https://www.facebook.com/p/C%C3%B4ng-an-x%C3%A3-M%C3%B4ng-S%C6%A1n-100068917864254/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4654</v>
      </c>
      <c r="B655" t="str">
        <v>UBND Ủy ban nhân dân xã Mông Sơn  tỉnh Yên Bái</v>
      </c>
      <c r="C655" t="str">
        <v>https://yenbinh.yenbai.gov.vn/Articles/one/Thong-tin-xa-Mong-Son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4655</v>
      </c>
      <c r="B656" t="str">
        <f>HYPERLINK("https://www.facebook.com/camanyenbinh/", "Công an xã Cảm Ân  tỉnh Yên Bái")</f>
        <v>Công an xã Cảm Ân  tỉnh Yên Bái</v>
      </c>
      <c r="C656" t="str">
        <v>https://www.facebook.com/camanyenbinh/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4656</v>
      </c>
      <c r="B657" t="str">
        <v>UBND Ủy ban nhân dân xã Cảm Ân  tỉnh Yên Bái</v>
      </c>
      <c r="C657" t="str">
        <v>https://yenbinh.yenbai.gov.vn/Articles/one/Thong-tin-xa-Cam-An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4657</v>
      </c>
      <c r="B658" t="str">
        <f>HYPERLINK("https://www.facebook.com/conganxayenthanh/", "Công an xã Yên Thành  tỉnh Yên Bái")</f>
        <v>Công an xã Yên Thành  tỉnh Yên Bái</v>
      </c>
      <c r="C658" t="str">
        <v>https://www.facebook.com/conganxayenthanh/</v>
      </c>
      <c r="D658" t="str">
        <v>0975626989</v>
      </c>
      <c r="E658" t="str">
        <v>-</v>
      </c>
      <c r="F658" t="str">
        <v>-</v>
      </c>
      <c r="G658" t="str">
        <v>-</v>
      </c>
    </row>
    <row r="659">
      <c r="A659">
        <v>4658</v>
      </c>
      <c r="B659" t="str">
        <v>UBND Ủy ban nhân dân xã Yên Thành  tỉnh Yên Bái</v>
      </c>
      <c r="C659" t="str">
        <v>https://yenbinh.yenbai.gov.vn/Articles/one/Thong-tin-xa-Yen-Thanh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4659</v>
      </c>
      <c r="B660" t="str">
        <f>HYPERLINK("https://www.facebook.com/conganxatanhuongyenbinh/", "Công an xã Tân Hương  tỉnh Yên Bái")</f>
        <v>Công an xã Tân Hương  tỉnh Yên Bái</v>
      </c>
      <c r="C660" t="str">
        <v>https://www.facebook.com/conganxatanhuongyenbinh/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4660</v>
      </c>
      <c r="B661" t="str">
        <v>UBND Ủy ban nhân dân xã Tân Hương  tỉnh Yên Bái</v>
      </c>
      <c r="C661" t="str">
        <v>https://yenbinh.yenbai.gov.vn/Articles/one/Thong-tin-xa-Tan-Huong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4661</v>
      </c>
      <c r="B662" t="str">
        <v>Công an xã Phúc An  tỉnh Yên Bái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4662</v>
      </c>
      <c r="B663" t="str">
        <v>UBND Ủy ban nhân dân xã Phúc An  tỉnh Yên Bái</v>
      </c>
      <c r="C663" t="str">
        <v>https://yenbinh.yenbai.gov.vn/Articles/one/Thong-tin-xa-Phuc-An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4663</v>
      </c>
      <c r="B664" t="str">
        <f>HYPERLINK("https://www.facebook.com/p/C%C3%B4ng-an-x%C3%A3-B%E1%BA%A1ch-H%C3%A0-huy%E1%BB%87n-Y%C3%AAn-B%C3%ACnh-t%E1%BB%89nh-Y%C3%AAn-B%C3%A1i-100066350333204/", "Công an xã Bạch Hà  tỉnh Yên Bái")</f>
        <v>Công an xã Bạch Hà  tỉnh Yên Bái</v>
      </c>
      <c r="C664" t="str">
        <v>https://www.facebook.com/p/C%C3%B4ng-an-x%C3%A3-B%E1%BA%A1ch-H%C3%A0-huy%E1%BB%87n-Y%C3%AAn-B%C3%ACnh-t%E1%BB%89nh-Y%C3%AAn-B%C3%A1i-100066350333204/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4664</v>
      </c>
      <c r="B665" t="str">
        <v>UBND Ủy ban nhân dân xã Bạch Hà  tỉnh Yên Bái</v>
      </c>
      <c r="C665" t="str">
        <v>https://yenbinh.yenbai.gov.vn/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4665</v>
      </c>
      <c r="B666" t="str">
        <v>Công an xã Vũ Linh  tỉnh Yên Bái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4666</v>
      </c>
      <c r="B667" t="str">
        <v>UBND Ủy ban nhân dân xã Vũ Linh  tỉnh Yên Bái</v>
      </c>
      <c r="C667" t="str">
        <v>https://yenbinh.yenbai.gov.vn/Articles/one/Thong-tin-xa-Vu-Linh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4667</v>
      </c>
      <c r="B668" t="str">
        <f>HYPERLINK("https://www.facebook.com/DTNCATYB/", "Công an xã Đại Đồng  tỉnh Yên Bái")</f>
        <v>Công an xã Đại Đồng  tỉnh Yên Bái</v>
      </c>
      <c r="C668" t="str">
        <v>https://www.facebook.com/DTNCATYB/</v>
      </c>
      <c r="D668" t="str">
        <v>-</v>
      </c>
      <c r="E668" t="str">
        <v/>
      </c>
      <c r="F668" t="str">
        <f>HYPERLINK("mailto:doancatyb@gmail.com", "doancatyb@gmail.com")</f>
        <v>doancatyb@gmail.com</v>
      </c>
      <c r="G668" t="str">
        <v>tổ 6, phường Yên Ninh, Yên Bái, Vietnam</v>
      </c>
    </row>
    <row r="669">
      <c r="A669">
        <v>4668</v>
      </c>
      <c r="B669" t="str">
        <v>UBND Ủy ban nhân dân xã Đại Đồng  tỉnh Yên Bái</v>
      </c>
      <c r="C669" t="str">
        <v>https://yenbinh.yenbai.gov.vn/Articles/one/Thong-tin-xa-Dai-Dong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4669</v>
      </c>
      <c r="B670" t="str">
        <v>Công an xã Vĩnh Kiên  tỉnh Yên Bái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4670</v>
      </c>
      <c r="B671" t="str">
        <v>UBND Ủy ban nhân dân xã Vĩnh Kiên  tỉnh Yên Bái</v>
      </c>
      <c r="C671" t="str">
        <v>https://yenbinh.yenbai.gov.vn/Articles/one/Thong-tin-xa-Vinh-Kien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4671</v>
      </c>
      <c r="B672" t="str">
        <f>HYPERLINK("https://www.facebook.com/yenbinhtoancanh21/", "Công an xã Yên Bình  tỉnh Yên Bái")</f>
        <v>Công an xã Yên Bình  tỉnh Yên Bái</v>
      </c>
      <c r="C672" t="str">
        <v>https://www.facebook.com/yenbinhtoancanh21/</v>
      </c>
      <c r="D672" t="str">
        <v>-</v>
      </c>
      <c r="E672" t="str">
        <v>02163885117</v>
      </c>
      <c r="F672" t="str">
        <v>-</v>
      </c>
      <c r="G672" t="str">
        <v>-</v>
      </c>
    </row>
    <row r="673">
      <c r="A673">
        <v>4672</v>
      </c>
      <c r="B673" t="str">
        <v>UBND Ủy ban nhân dân xã Yên Bình  tỉnh Yên Bái</v>
      </c>
      <c r="C673" t="str">
        <v>https://yenbinh.yenbai.gov.vn/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4673</v>
      </c>
      <c r="B674" t="str">
        <v>Công an xã Thịnh Hưng  tỉnh Yên Bái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4674</v>
      </c>
      <c r="B675" t="str">
        <v>UBND Ủy ban nhân dân xã Thịnh Hưng  tỉnh Yên Bái</v>
      </c>
      <c r="C675" t="str">
        <v>https://yenbinh.yenbai.gov.vn/Articles/one/Thong-tin-xa-Thinh-Hung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4675</v>
      </c>
      <c r="B676" t="str">
        <v>Công an xã Hán Đà  tỉnh Yên Bái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4676</v>
      </c>
      <c r="B677" t="str">
        <v>UBND Ủy ban nhân dân xã Hán Đà  tỉnh Yên Bái</v>
      </c>
      <c r="C677" t="str">
        <v>https://yenbinh.yenbai.gov.vn/Articles/one/Thong-tin-xa-Han-Da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4677</v>
      </c>
      <c r="B678" t="str">
        <f>HYPERLINK("https://www.facebook.com/conganxaphuthinh/", "Công an xã Phú Thịnh  tỉnh Yên Bái")</f>
        <v>Công an xã Phú Thịnh  tỉnh Yên Bái</v>
      </c>
      <c r="C678" t="str">
        <v>https://www.facebook.com/conganxaphuthinh/</v>
      </c>
      <c r="D678" t="str">
        <v>-</v>
      </c>
      <c r="E678" t="str">
        <v/>
      </c>
      <c r="F678" t="str">
        <v>-</v>
      </c>
      <c r="G678" t="str">
        <v>Phú Thịnh, Yên Bình, Yên Bái, Vietnam</v>
      </c>
    </row>
    <row r="679">
      <c r="A679">
        <v>4678</v>
      </c>
      <c r="B679" t="str">
        <v>UBND Ủy ban nhân dân xã Phú Thịnh  tỉnh Yên Bái</v>
      </c>
      <c r="C679" t="str">
        <v>https://yenbinh.yenbai.gov.vn/Articles/one/Thong-tin-xa-Phu-Thinh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4679</v>
      </c>
      <c r="B680" t="str">
        <f>HYPERLINK("https://www.facebook.com/conganxadaiminh", "Công an xã Đại Minh  tỉnh Yên Bái")</f>
        <v>Công an xã Đại Minh  tỉnh Yên Bái</v>
      </c>
      <c r="C680" t="str">
        <v>https://www.facebook.com/conganxadaiminh</v>
      </c>
      <c r="D680" t="str">
        <v>-</v>
      </c>
      <c r="E680" t="str">
        <v/>
      </c>
      <c r="F680" t="str">
        <v>-</v>
      </c>
      <c r="G680" t="str">
        <v>Yên Bái, Vietnam</v>
      </c>
    </row>
    <row r="681">
      <c r="A681">
        <v>4680</v>
      </c>
      <c r="B681" t="str">
        <v>UBND Ủy ban nhân dân xã Đại Minh  tỉnh Yên Bái</v>
      </c>
      <c r="C681" t="str">
        <v>https://yenbinh.yenbai.gov.vn/Articles/one/Thong-tin-xa-Dai-Minh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4681</v>
      </c>
      <c r="B682" t="str">
        <f>HYPERLINK("https://www.facebook.com/3231963353554453", "Công an phường Thái Bình  tỉnh Hòa Bình")</f>
        <v>Công an phường Thái Bình  tỉnh Hòa Bình</v>
      </c>
      <c r="C682" t="str">
        <v>https://www.facebook.com/3231963353554453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4682</v>
      </c>
      <c r="B683" t="str">
        <v>UBND Ủy ban nhân dân phường Thái Bình  tỉnh Hòa Bình</v>
      </c>
      <c r="C683" t="str">
        <v>https://www.hoabinh.gov.vn/tin-chi-tiet/-/bai-viet/giao-dat-cho-ubnd-thanh-pho-hoa-binh-de-thuc-hien-du-an-khu-nha-o-phuong-thai-binh-ha-tang-ky-thuat-khu-dan-cu-phuong-thai-binh--49398-1636.html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4683</v>
      </c>
      <c r="B684" t="str">
        <f>HYPERLINK("https://www.facebook.com/p/C%C3%B4ng-an-ph%C6%B0%E1%BB%9Dng-T%C3%A2n-Ho%C3%A0-TP-Ho%C3%A0-B%C3%ACnh-100071089855612/", "Công an phường Tân Hòa  tỉnh Hòa Bình")</f>
        <v>Công an phường Tân Hòa  tỉnh Hòa Bình</v>
      </c>
      <c r="C684" t="str">
        <v>https://www.facebook.com/p/C%C3%B4ng-an-ph%C6%B0%E1%BB%9Dng-T%C3%A2n-Ho%C3%A0-TP-Ho%C3%A0-B%C3%ACnh-100071089855612/</v>
      </c>
      <c r="D684" t="str">
        <v>-</v>
      </c>
      <c r="E684" t="str">
        <v/>
      </c>
      <c r="F684" t="str">
        <v>-</v>
      </c>
      <c r="G684" t="str">
        <v>số 5, ngõ 206 đường Phùng Hưng, p Tân Hoà, tp Hoà Bình, Hoà Bình</v>
      </c>
    </row>
    <row r="685">
      <c r="A685">
        <v>4684</v>
      </c>
      <c r="B685" t="str">
        <v>UBND Ủy ban nhân dân phường Tân Hòa  tỉnh Hòa Bình</v>
      </c>
      <c r="C685" t="str">
        <v>https://phuongtanhoa.hoabinh.gov.vn/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4685</v>
      </c>
      <c r="B686" t="str">
        <f>HYPERLINK("https://www.facebook.com/p/UBND-ph%C6%B0%E1%BB%9Dng-Th%E1%BB%8Bnh-Lang-100090942230269/", "Công an phường Thịnh Lang  tỉnh Hòa Bình")</f>
        <v>Công an phường Thịnh Lang  tỉnh Hòa Bình</v>
      </c>
      <c r="C686" t="str">
        <v>https://www.facebook.com/p/UBND-ph%C6%B0%E1%BB%9Dng-Th%E1%BB%8Bnh-Lang-100090942230269/</v>
      </c>
      <c r="D686" t="str">
        <v>-</v>
      </c>
      <c r="E686" t="str">
        <v/>
      </c>
      <c r="F686" t="str">
        <v>-</v>
      </c>
      <c r="G686" t="str">
        <v>Tổ 9, phường Thịnh Lang, Hòa Bình, Vietnam</v>
      </c>
    </row>
    <row r="687">
      <c r="A687">
        <v>4686</v>
      </c>
      <c r="B687" t="str">
        <v>UBND Ủy ban nhân dân phường Thịnh Lang  tỉnh Hòa Bình</v>
      </c>
      <c r="C687" t="str">
        <v>https://phuongthinhlang.hoabinh.gov.vn/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4687</v>
      </c>
      <c r="B688" t="str">
        <v>Công an phường Hữu Nghị  tỉnh Hòa Bình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4688</v>
      </c>
      <c r="B689" t="str">
        <v>UBND Ủy ban nhân dân phường Hữu Nghị  tỉnh Hòa Bình</v>
      </c>
      <c r="C689" t="str">
        <v>https://phuonghuunghi.hoabinh.gov.vn/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4689</v>
      </c>
      <c r="B690" t="str">
        <v>Công an phường Tân Thịnh  tỉnh Hòa Bình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4690</v>
      </c>
      <c r="B691" t="str">
        <v>UBND Ủy ban nhân dân phường Tân Thịnh  tỉnh Hòa Bình</v>
      </c>
      <c r="C691" t="str">
        <v>https://phuongtanthinh.hoabinh.gov.vn/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4691</v>
      </c>
      <c r="B692" t="str">
        <v>Công an phường Đồng Tiến  tỉnh Hòa Bình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4692</v>
      </c>
      <c r="B693" t="str">
        <v>UBND Ủy ban nhân dân phường Đồng Tiến  tỉnh Hòa Bình</v>
      </c>
      <c r="C693" t="str">
        <v>https://phuongdongtien.hoabinh.gov.vn/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4693</v>
      </c>
      <c r="B694" t="str">
        <v>Công an phường Phương Lâm  tỉnh Hòa Bình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4694</v>
      </c>
      <c r="B695" t="str">
        <v>UBND Ủy ban nhân dân phường Phương Lâm  tỉnh Hòa Bình</v>
      </c>
      <c r="C695" t="str">
        <v>https://phuongphuonglam.hoabinh.gov.vn/index.php/co-cau-to-chuc-ls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4695</v>
      </c>
      <c r="B696" t="str">
        <v>Công an phường Chăm Mát  tỉnh Hòa Bình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4696</v>
      </c>
      <c r="B697" t="str">
        <v>UBND Ủy ban nhân dân phường Chăm Mát  tỉnh Hòa Bình</v>
      </c>
      <c r="C697" t="str">
        <v>https://www.hoabinh.gov.vn/tin-chi-tiet/-/bai-viet/chuyen-muc-dich-su-dung-dat-va-cho-cong-ty-co-phan-dau-tu-ha-tang-cum-cong-nghiep-hoa-binh-thue-dat-dot-1-thuc-hien-du-an-ha-tang-ky-thuat-cum-cong-nghiep-cham-mat-dan-chu-thanh-pho-hoa-binh-49209-1636.html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4697</v>
      </c>
      <c r="B698" t="str">
        <v>Công an xã Yên Mông  tỉnh Hòa Bình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4698</v>
      </c>
      <c r="B699" t="str">
        <v>UBND Ủy ban nhân dân xã Yên Mông  tỉnh Hòa Bình</v>
      </c>
      <c r="C699" t="str">
        <v>https://ubndtp.hoabinh.gov.vn/index.php/vi/xa-c-tia-n-a-u-t/959-xa-ya-n-ma-ng-ta-cha-c-ha-i-ngha-s-ka-t-gia-a-nhia-m-ka-tha-c-hia-n-ngha-quya-t-a-i-ha-i-a-ng-ba-xa-la-n-tha-xviii-nhia-m-ka-2020-a-2025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4699</v>
      </c>
      <c r="B700" t="str">
        <v>Công an xã Sủ Ngòi  tỉnh Hòa Bình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4700</v>
      </c>
      <c r="B701" t="str">
        <v>UBND Ủy ban nhân dân xã Sủ Ngòi  tỉnh Hòa Bình</v>
      </c>
      <c r="C701" t="str">
        <v>https://www.hoabinh.gov.vn/tin-chi-tiet/-/bai-viet/thanh-pho-hoa-binh-khai-hoi-inh-ngoi-9882-1359.html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4701</v>
      </c>
      <c r="B702" t="str">
        <f>HYPERLINK("https://www.facebook.com/congantinhhoabinh/", "Công an xã Dân Chủ  tỉnh Hòa Bình")</f>
        <v>Công an xã Dân Chủ  tỉnh Hòa Bình</v>
      </c>
      <c r="C702" t="str">
        <v>https://www.facebook.com/congantinhhoabinh/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4702</v>
      </c>
      <c r="B703" t="str">
        <v>UBND Ủy ban nhân dân xã Dân Chủ  tỉnh Hòa Bình</v>
      </c>
      <c r="C703" t="str">
        <v>https://www.hoabinh.gov.vn/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4703</v>
      </c>
      <c r="B704" t="str">
        <v>Công an xã Thái Thịnh  tỉnh Hòa Bình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4704</v>
      </c>
      <c r="B705" t="str">
        <v>UBND Ủy ban nhân dân xã Thái Thịnh  tỉnh Hòa Bình</v>
      </c>
      <c r="C705" t="str">
        <v>https://www.hoabinh.gov.vn/tin-chi-tiet/-/bai-viet/xa-thai-thinh-khai-thac-tiem-nang-phat-trien-kinh-te-15430-1170.html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4705</v>
      </c>
      <c r="B706" t="str">
        <f>HYPERLINK("https://www.facebook.com/congantinhhoabinh/", "Công an xã Hòa Bình  tỉnh Hòa Bình")</f>
        <v>Công an xã Hòa Bình  tỉnh Hòa Bình</v>
      </c>
      <c r="C706" t="str">
        <v>https://www.facebook.com/congantinhhoabinh/</v>
      </c>
      <c r="D706" t="str">
        <v>-</v>
      </c>
      <c r="E706" t="str">
        <v/>
      </c>
      <c r="F706" t="str">
        <f>HYPERLINK("mailto:banbientap.congantinhhoabinh@gmail.com", "banbientap.congantinhhoabinh@gmail.com")</f>
        <v>banbientap.congantinhhoabinh@gmail.com</v>
      </c>
      <c r="G706" t="str">
        <v>Đường Chi Lăng, Hòa Bình, Vietnam</v>
      </c>
    </row>
    <row r="707">
      <c r="A707">
        <v>4706</v>
      </c>
      <c r="B707" t="str">
        <v>UBND Ủy ban nhân dân xã Hòa Bình  tỉnh Hòa Bình</v>
      </c>
      <c r="C707" t="str">
        <v>https://www.hoabinh.gov.vn/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4707</v>
      </c>
      <c r="B708" t="str">
        <f>HYPERLINK("https://www.facebook.com/congantinhhoabinh/", "Công an xã Hòa Bình  tỉnh Hòa Bình")</f>
        <v>Công an xã Hòa Bình  tỉnh Hòa Bình</v>
      </c>
      <c r="C708" t="str">
        <v>https://www.facebook.com/congantinhhoabinh/</v>
      </c>
      <c r="D708" t="str">
        <v>-</v>
      </c>
      <c r="E708" t="str">
        <v/>
      </c>
      <c r="F708" t="str">
        <f>HYPERLINK("mailto:banbientap.congantinhhoabinh@gmail.com", "banbientap.congantinhhoabinh@gmail.com")</f>
        <v>banbientap.congantinhhoabinh@gmail.com</v>
      </c>
      <c r="G708" t="str">
        <v>Đường Chi Lăng, Hòa Bình, Vietnam</v>
      </c>
    </row>
    <row r="709">
      <c r="A709">
        <v>4708</v>
      </c>
      <c r="B709" t="str">
        <v>UBND Ủy ban nhân dân xã Hòa Bình  tỉnh Hòa Bình</v>
      </c>
      <c r="C709" t="str">
        <v>https://www.hoabinh.gov.vn/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4709</v>
      </c>
      <c r="B710" t="str">
        <v>Công an xã Trung Minh  tỉnh Hòa Bình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4710</v>
      </c>
      <c r="B711" t="str">
        <v>UBND Ủy ban nhân dân xã Trung Minh  tỉnh Hòa Bình</v>
      </c>
      <c r="C711" t="str">
        <v>https://xatrungthanh.hoabinh.gov.vn/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4711</v>
      </c>
      <c r="B712" t="str">
        <f>HYPERLINK("https://www.facebook.com/p/Tu%E1%BB%95i-tr%E1%BA%BB-C%C3%B4ng-an-huy%E1%BB%87n-%C4%90%C3%A0-B%E1%BA%AFc-100064551649842/", "Công an thị trấn Đà Bắc  tỉnh Hòa Bình")</f>
        <v>Công an thị trấn Đà Bắc  tỉnh Hòa Bình</v>
      </c>
      <c r="C712" t="str">
        <v>https://www.facebook.com/p/Tu%E1%BB%95i-tr%E1%BA%BB-C%C3%B4ng-an-huy%E1%BB%87n-%C4%90%C3%A0-B%E1%BA%AFc-100064551649842/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4712</v>
      </c>
      <c r="B713" t="str">
        <v>UBND Ủy ban nhân dân thị trấn Đà Bắc  tỉnh Hòa Bình</v>
      </c>
      <c r="C713" t="str">
        <v>https://www.hoabinh.gov.vn/huyen-da-bac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4713</v>
      </c>
      <c r="B714" t="str">
        <v>Công an xã Đồng Nghê  tỉnh Hòa Bình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4714</v>
      </c>
      <c r="B715" t="str">
        <v>UBND Ủy ban nhân dân xã Đồng Nghê  tỉnh Hòa Bình</v>
      </c>
      <c r="C715" t="str">
        <v>https://xananhnghe.hoabinh.gov.vn/index.php/14-sample-data-articles/213-tra-sa-ubnd-xa-a-ng-ngha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4715</v>
      </c>
      <c r="B716" t="str">
        <v>Công an xã Suối Nánh  tỉnh Hòa Bình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4716</v>
      </c>
      <c r="B717" t="str">
        <v>UBND Ủy ban nhân dân xã Suối Nánh  tỉnh Hòa Bình</v>
      </c>
      <c r="C717" t="str">
        <v>https://xananhnghe.hoabinh.gov.vn/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4717</v>
      </c>
      <c r="B718" t="str">
        <v>Công an xã Giáp Đắt  tỉnh Hòa Bình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4718</v>
      </c>
      <c r="B719" t="str">
        <v>UBND Ủy ban nhân dân xã Giáp Đắt  tỉnh Hòa Bình</v>
      </c>
      <c r="C719" t="str">
        <v>https://xagiapdat.hoabinh.gov.vn/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4719</v>
      </c>
      <c r="B720" t="str">
        <v>Công an xã Mường Tuổng  tỉnh Hòa Bình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4720</v>
      </c>
      <c r="B721" t="str">
        <v>UBND Ủy ban nhân dân xã Mường Tuổng  tỉnh Hòa Bình</v>
      </c>
      <c r="C721" t="str">
        <v>https://xamuongchieng.hoabinh.gov.vn/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4721</v>
      </c>
      <c r="B722" t="str">
        <f>HYPERLINK("https://www.facebook.com/groups/207468934473841/", "Công an xã Mường Chiềng  tỉnh Hòa Bình")</f>
        <v>Công an xã Mường Chiềng  tỉnh Hòa Bình</v>
      </c>
      <c r="C722" t="str">
        <v>https://www.facebook.com/groups/207468934473841/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4722</v>
      </c>
      <c r="B723" t="str">
        <v>UBND Ủy ban nhân dân xã Mường Chiềng  tỉnh Hòa Bình</v>
      </c>
      <c r="C723" t="str">
        <v>https://xamuongchieng.hoabinh.gov.vn/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4723</v>
      </c>
      <c r="B724" t="str">
        <f>HYPERLINK("https://www.facebook.com/p/C%C3%B4ng-an-x%C3%A3-T%C3%A2n-Pheo-%C4%90%C3%A0-B%E1%BA%AFc-H%C3%B2a-B%C3%ACnh-61554876114822/", "Công an xã Tân Pheo  tỉnh Hòa Bình")</f>
        <v>Công an xã Tân Pheo  tỉnh Hòa Bình</v>
      </c>
      <c r="C724" t="str">
        <v>https://www.facebook.com/p/C%C3%B4ng-an-x%C3%A3-T%C3%A2n-Pheo-%C4%90%C3%A0-B%E1%BA%AFc-H%C3%B2a-B%C3%ACnh-61554876114822/</v>
      </c>
      <c r="D724" t="str">
        <v>-</v>
      </c>
      <c r="E724" t="str">
        <v/>
      </c>
      <c r="F724" t="str">
        <v>-</v>
      </c>
      <c r="G724" t="str">
        <v>Xã Tân Pheo, huyện Đà Bắc, tỉnh Hòa Bình</v>
      </c>
    </row>
    <row r="725">
      <c r="A725">
        <v>4724</v>
      </c>
      <c r="B725" t="str">
        <v>UBND Ủy ban nhân dân xã Tân Pheo  tỉnh Hòa Bình</v>
      </c>
      <c r="C725" t="str">
        <v>https://www.hoabinh.gov.vn/tin-chi-tiet/-/bai-viet/cong-bo-benh-dich-ta-lon-chau-phi-tai-xa-tan-pheo-va-xa-trung-thanh-huyen-da-bac-51728-1475.html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4725</v>
      </c>
      <c r="B726" t="str">
        <v>Công an xã Đồng Chum  tỉnh Hòa Bình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4726</v>
      </c>
      <c r="B727" t="str">
        <v>UBND Ủy ban nhân dân xã Đồng Chum  tỉnh Hòa Bình</v>
      </c>
      <c r="C727" t="str">
        <v>https://www.hoabinh.gov.vn/tin-chi-tiet/-/bai-viet/xa-dong-chum-huyen-da-bac-phan-dau-hoan-thanh-tung-tieu-chi-chung-suc-xay-dung-nong-thon-moi-46073-1170.html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4727</v>
      </c>
      <c r="B728" t="str">
        <f>HYPERLINK("https://www.facebook.com/p/C%C3%B4ng-an-x%C3%A3-T%C3%A2n-Minh-huy%E1%BB%87n-%C4%90%C3%A0-B%E1%BA%AFc-t%E1%BB%89nh-Ho%C3%A0-B%C3%ACnh-100066812649960/", "Công an xã Tân Minh  tỉnh Hòa Bình")</f>
        <v>Công an xã Tân Minh  tỉnh Hòa Bình</v>
      </c>
      <c r="C728" t="str">
        <v>https://www.facebook.com/p/C%C3%B4ng-an-x%C3%A3-T%C3%A2n-Minh-huy%E1%BB%87n-%C4%90%C3%A0-B%E1%BA%AFc-t%E1%BB%89nh-Ho%C3%A0-B%C3%ACnh-100066812649960/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4728</v>
      </c>
      <c r="B729" t="str">
        <v>UBND Ủy ban nhân dân xã Tân Minh  tỉnh Hòa Bình</v>
      </c>
      <c r="C729" t="str">
        <v>https://xatanminh.hoabinh.gov.vn/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4729</v>
      </c>
      <c r="B730" t="str">
        <v>Công an xã Đoàn Kết  tỉnh Hòa Bình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4730</v>
      </c>
      <c r="B731" t="str">
        <v>UBND Ủy ban nhân dân xã Đoàn Kết  tỉnh Hòa Bình</v>
      </c>
      <c r="C731" t="str">
        <v>https://doanket.hoabinh.gov.vn/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4731</v>
      </c>
      <c r="B732" t="str">
        <v>Công an xã Đồng Ruộng  tỉnh Hòa Bình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4732</v>
      </c>
      <c r="B733" t="str">
        <v>UBND Ủy ban nhân dân xã Đồng Ruộng  tỉnh Hòa Bình</v>
      </c>
      <c r="C733" t="str">
        <v>https://xadongruong.hoabinh.gov.vn/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4733</v>
      </c>
      <c r="B734" t="str">
        <f>HYPERLINK("https://www.facebook.com/TuLyDaBac/", "Công an xã Hào Lý  tỉnh Hòa Bình")</f>
        <v>Công an xã Hào Lý  tỉnh Hòa Bình</v>
      </c>
      <c r="C734" t="str">
        <v>https://www.facebook.com/TuLyDaBac/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4734</v>
      </c>
      <c r="B735" t="str">
        <v>UBND Ủy ban nhân dân xã Hào Lý  tỉnh Hòa Bình</v>
      </c>
      <c r="C735" t="str">
        <v>https://xatuly.hoabinh.gov.vn/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4735</v>
      </c>
      <c r="B736" t="str">
        <f>HYPERLINK("https://www.facebook.com/congantinhhoabinh/", "Công an xã Tu Lý  tỉnh Hòa Bình")</f>
        <v>Công an xã Tu Lý  tỉnh Hòa Bình</v>
      </c>
      <c r="C736" t="str">
        <v>https://www.facebook.com/congantinhhoabinh/</v>
      </c>
      <c r="D736" t="str">
        <v>-</v>
      </c>
      <c r="E736" t="str">
        <v/>
      </c>
      <c r="F736" t="str">
        <f>HYPERLINK("mailto:banbientap.congantinhhoabinh@gmail.com", "banbientap.congantinhhoabinh@gmail.com")</f>
        <v>banbientap.congantinhhoabinh@gmail.com</v>
      </c>
      <c r="G736" t="str">
        <v>Đường Chi Lăng, Hòa Bình, Vietnam</v>
      </c>
    </row>
    <row r="737">
      <c r="A737">
        <v>4736</v>
      </c>
      <c r="B737" t="str">
        <v>UBND Ủy ban nhân dân xã Tu Lý  tỉnh Hòa Bình</v>
      </c>
      <c r="C737" t="str">
        <v>https://xatuly.hoabinh.gov.vn/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4737</v>
      </c>
      <c r="B738" t="str">
        <v>Công an xã Trung Thành  tỉnh Hòa Bình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4738</v>
      </c>
      <c r="B739" t="str">
        <v>UBND Ủy ban nhân dân xã Trung Thành  tỉnh Hòa Bình</v>
      </c>
      <c r="C739" t="str">
        <v>https://xatrungthanh.hoabinh.gov.vn/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4739</v>
      </c>
      <c r="B740" t="str">
        <f>HYPERLINK("https://www.facebook.com/p/C%C3%B4ng-an-x%C3%A3-Y%C3%AAn-Ho%C3%A0-huy%E1%BB%87n-%C4%90%C3%A0-B%E1%BA%AFc-t%E1%BB%89nh-Ho%C3%A0-B%C3%ACnh-100069019728537/", "Công an xã Yên Hòa  tỉnh Hòa Bình")</f>
        <v>Công an xã Yên Hòa  tỉnh Hòa Bình</v>
      </c>
      <c r="C740" t="str">
        <v>https://www.facebook.com/p/C%C3%B4ng-an-x%C3%A3-Y%C3%AAn-Ho%C3%A0-huy%E1%BB%87n-%C4%90%C3%A0-B%E1%BA%AFc-t%E1%BB%89nh-Ho%C3%A0-B%C3%ACnh-100069019728537/</v>
      </c>
      <c r="D740" t="str">
        <v>-</v>
      </c>
      <c r="E740" t="str">
        <v>02183901543</v>
      </c>
      <c r="F740" t="str">
        <v>-</v>
      </c>
      <c r="G740" t="str">
        <v>Hòa Bình, Vietnam</v>
      </c>
    </row>
    <row r="741">
      <c r="A741">
        <v>4740</v>
      </c>
      <c r="B741" t="str">
        <v>UBND Ủy ban nhân dân xã Yên Hòa  tỉnh Hòa Bình</v>
      </c>
      <c r="C741" t="str">
        <v>https://yenhoa.yenmo.ninhbinh.gov.vn/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4741</v>
      </c>
      <c r="B742" t="str">
        <f>HYPERLINK("https://www.facebook.com/p/C%C3%B4ng-an-x%C3%A3-Cao-S%C6%A1n-huy%E1%BB%87n-L%C6%B0%C6%A1ng-S%C6%A1n-Ho%C3%A0-B%C3%ACnh-100071414754686/", "Công an xã Cao Sơn  tỉnh Hòa Bình")</f>
        <v>Công an xã Cao Sơn  tỉnh Hòa Bình</v>
      </c>
      <c r="C742" t="str">
        <v>https://www.facebook.com/p/C%C3%B4ng-an-x%C3%A3-Cao-S%C6%A1n-huy%E1%BB%87n-L%C6%B0%C6%A1ng-S%C6%A1n-Ho%C3%A0-B%C3%ACnh-100071414754686/</v>
      </c>
      <c r="D742" t="str">
        <v>0966046256</v>
      </c>
      <c r="E742" t="str">
        <v>-</v>
      </c>
      <c r="F742" t="str">
        <v>-</v>
      </c>
      <c r="G742" t="str">
        <v>Hòa Bình, Vietnam</v>
      </c>
    </row>
    <row r="743">
      <c r="A743">
        <v>4742</v>
      </c>
      <c r="B743" t="str">
        <v>UBND Ủy ban nhân dân xã Cao Sơn  tỉnh Hòa Bình</v>
      </c>
      <c r="C743" t="str">
        <v>https://caoson.hoabinh.gov.vn/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4743</v>
      </c>
      <c r="B744" t="str">
        <f>HYPERLINK("https://www.facebook.com/XaPhiHung0853504567/", "Công an xã Toàn Sơn  tỉnh Hòa Bình")</f>
        <v>Công an xã Toàn Sơn  tỉnh Hòa Bình</v>
      </c>
      <c r="C744" t="str">
        <v>https://www.facebook.com/XaPhiHung0853504567/</v>
      </c>
      <c r="D744" t="str">
        <v>-</v>
      </c>
      <c r="E744" t="str">
        <v/>
      </c>
      <c r="F744" t="str">
        <v>-</v>
      </c>
      <c r="G744" t="str">
        <v>Hòa Bình, Vietnam</v>
      </c>
    </row>
    <row r="745">
      <c r="A745">
        <v>4744</v>
      </c>
      <c r="B745" t="str">
        <v>UBND Ủy ban nhân dân xã Toàn Sơn  tỉnh Hòa Bình</v>
      </c>
      <c r="C745" t="str">
        <v>https://xahoason.hoabinh.gov.vn/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4745</v>
      </c>
      <c r="B746" t="str">
        <v>Công an xã Hiền Lương  tỉnh Hòa Bình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4746</v>
      </c>
      <c r="B747" t="str">
        <v>UBND Ủy ban nhân dân xã Hiền Lương  tỉnh Hòa Bình</v>
      </c>
      <c r="C747" t="str">
        <v>https://xahienluong.hoabinh.gov.vn/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4747</v>
      </c>
      <c r="B748" t="str">
        <f>HYPERLINK("https://www.facebook.com/groups/131767698914811/_join_/", "Công an xã Tiền Phong  tỉnh Hòa Bình")</f>
        <v>Công an xã Tiền Phong  tỉnh Hòa Bình</v>
      </c>
      <c r="C748" t="str">
        <v>https://www.facebook.com/groups/131767698914811/_join_/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4748</v>
      </c>
      <c r="B749" t="str">
        <v>UBND Ủy ban nhân dân xã Tiền Phong  tỉnh Hòa Bình</v>
      </c>
      <c r="C749" t="str">
        <v>https://xatienphong.hoabinh.gov.vn/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4749</v>
      </c>
      <c r="B750" t="str">
        <v>Công an xã Vầy Nưa  tỉnh Hòa Bình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4750</v>
      </c>
      <c r="B751" t="str">
        <v>UBND Ủy ban nhân dân xã Vầy Nưa  tỉnh Hòa Bình</v>
      </c>
      <c r="C751" t="str">
        <v>https://www.hoabinh.gov.vn/tin-chi-tiet/-/bai-viet/cong-bo-benh-dich-ta-lon-chau-phi-tai-xa-vay-nua-huyen-da-bac-tinh-hoa-binh-52395-1388.html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4751</v>
      </c>
      <c r="B752" t="str">
        <v>Công an thị trấn Kỳ Sơn  tỉnh Hòa Bình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4752</v>
      </c>
      <c r="B753" t="str">
        <v>UBND Ủy ban nhân dân thị trấn Kỳ Sơn  tỉnh Hòa Bình</v>
      </c>
      <c r="C753" t="str">
        <v>https://thitranluongson.hoabinh.gov.vn/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4753</v>
      </c>
      <c r="B754" t="str">
        <v>Công an xã Hợp Thịnh  tỉnh Hòa Bình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4754</v>
      </c>
      <c r="B755" t="str">
        <v>UBND Ủy ban nhân dân xã Hợp Thịnh  tỉnh Hòa Bình</v>
      </c>
      <c r="C755" t="str">
        <v>https://hopthinh.hiephoa.bacgiang.gov.vn/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4755</v>
      </c>
      <c r="B756" t="str">
        <f>HYPERLINK("https://www.facebook.com/vanhoathongtin.phuminh/", "Công an xã Phú Minh  tỉnh Hòa Bình")</f>
        <v>Công an xã Phú Minh  tỉnh Hòa Bình</v>
      </c>
      <c r="C756" t="str">
        <v>https://www.facebook.com/vanhoathongtin.phuminh/</v>
      </c>
      <c r="D756" t="str">
        <v>0969106095</v>
      </c>
      <c r="E756" t="str">
        <v>-</v>
      </c>
      <c r="F756" t="str">
        <f>HYPERLINK("mailto:vanhoaxahoi.phuminh@gmail.com", "vanhoaxahoi.phuminh@gmail.com")</f>
        <v>vanhoaxahoi.phuminh@gmail.com</v>
      </c>
      <c r="G756" t="str">
        <v>Quốc lộ 2, Hanoi, Vietnam</v>
      </c>
    </row>
    <row r="757">
      <c r="A757">
        <v>4756</v>
      </c>
      <c r="B757" t="str">
        <v>UBND Ủy ban nhân dân xã Phú Minh  tỉnh Hòa Bình</v>
      </c>
      <c r="C757" t="str">
        <v>https://xathinhminh.hoabinh.gov.vn/index.php/2013-12-13-01-52-22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4757</v>
      </c>
      <c r="B758" t="str">
        <f>HYPERLINK("https://www.facebook.com/conganxahopthanh/", "Công an xã Hợp Thành  tỉnh Hòa Bình")</f>
        <v>Công an xã Hợp Thành  tỉnh Hòa Bình</v>
      </c>
      <c r="C758" t="str">
        <v>https://www.facebook.com/conganxahopthanh/</v>
      </c>
      <c r="D758" t="str">
        <v>0968412670</v>
      </c>
      <c r="E758" t="str">
        <v>-</v>
      </c>
      <c r="F758" t="str">
        <f>HYPERLINK("mailto:hopthanhcax@gmail.com", "hopthanhcax@gmail.com")</f>
        <v>hopthanhcax@gmail.com</v>
      </c>
      <c r="G758" t="str">
        <v>Yên Thành, Vietnam</v>
      </c>
    </row>
    <row r="759">
      <c r="A759">
        <v>4758</v>
      </c>
      <c r="B759" t="str">
        <v>UBND Ủy ban nhân dân xã Hợp Thành  tỉnh Hòa Bình</v>
      </c>
      <c r="C759" t="str">
        <v>https://xahopthanh.hoabinh.gov.vn/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4759</v>
      </c>
      <c r="B760" t="str">
        <v>Công an xã Phúc Tiến  tỉnh Hòa Bình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4760</v>
      </c>
      <c r="B761" t="str">
        <v>UBND Ủy ban nhân dân xã Phúc Tiến  tỉnh Hòa Bình</v>
      </c>
      <c r="C761" t="str">
        <v>https://www.hoabinh.gov.vn/tin-chi-tiet/-/bai-viet/-oan-bqh-tinh-tiep-xuc-cu-tri-xa-phuc-tien-yen-quang-cua-huyen-ky-son-33677-1475.html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4761</v>
      </c>
      <c r="B762" t="str">
        <f>HYPERLINK("https://www.facebook.com/congantinhhoabinh/", "Công an xã Dân Hòa  tỉnh Hòa Bình")</f>
        <v>Công an xã Dân Hòa  tỉnh Hòa Bình</v>
      </c>
      <c r="C762" t="str">
        <v>https://www.facebook.com/congantinhhoabinh/</v>
      </c>
      <c r="D762" t="str">
        <v>-</v>
      </c>
      <c r="E762" t="str">
        <v/>
      </c>
      <c r="F762" t="str">
        <f>HYPERLINK("mailto:banbientap.congantinhhoabinh@gmail.com", "banbientap.congantinhhoabinh@gmail.com")</f>
        <v>banbientap.congantinhhoabinh@gmail.com</v>
      </c>
      <c r="G762" t="str">
        <v>Đường Chi Lăng, Hòa Bình, Vietnam</v>
      </c>
    </row>
    <row r="763">
      <c r="A763">
        <v>4762</v>
      </c>
      <c r="B763" t="str">
        <v>UBND Ủy ban nhân dân xã Dân Hòa  tỉnh Hòa Bình</v>
      </c>
      <c r="C763" t="str">
        <v>https://www.hoabinh.gov.vn/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4763</v>
      </c>
      <c r="B764" t="str">
        <v>Công an xã Mông Hóa  tỉnh Hòa Bình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4764</v>
      </c>
      <c r="B765" t="str">
        <v>UBND Ủy ban nhân dân xã Mông Hóa  tỉnh Hòa Bình</v>
      </c>
      <c r="C765" t="str">
        <v>https://xamonghoa.hoabinh.gov.vn/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4765</v>
      </c>
      <c r="B766" t="str">
        <f>HYPERLINK("https://www.facebook.com/congantinhhoabinh/", "Công an xã Dân Hạ  tỉnh Hòa Bình")</f>
        <v>Công an xã Dân Hạ  tỉnh Hòa Bình</v>
      </c>
      <c r="C766" t="str">
        <v>https://www.facebook.com/congantinhhoabinh/</v>
      </c>
      <c r="D766" t="str">
        <v>-</v>
      </c>
      <c r="E766" t="str">
        <v/>
      </c>
      <c r="F766" t="str">
        <f>HYPERLINK("mailto:banbientap.congantinhhoabinh@gmail.com", "banbientap.congantinhhoabinh@gmail.com")</f>
        <v>banbientap.congantinhhoabinh@gmail.com</v>
      </c>
      <c r="G766" t="str">
        <v>Đường Chi Lăng, Hòa Bình, Vietnam</v>
      </c>
    </row>
    <row r="767">
      <c r="A767">
        <v>4766</v>
      </c>
      <c r="B767" t="str">
        <v>UBND Ủy ban nhân dân xã Dân Hạ  tỉnh Hòa Bình</v>
      </c>
      <c r="C767" t="str">
        <v>https://hoabinh.kontumcity.kontum.gov.vn/gioi-thieu/co-cau-to-chuc/uy-ban-nhan-dan-phuong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4767</v>
      </c>
      <c r="B768" t="str">
        <f>HYPERLINK("https://www.facebook.com/198115608506948", "Công an xã Độc Lập  tỉnh Hòa Bình")</f>
        <v>Công an xã Độc Lập  tỉnh Hòa Bình</v>
      </c>
      <c r="C768" t="str">
        <v>https://www.facebook.com/198115608506948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4768</v>
      </c>
      <c r="B769" t="str">
        <v>UBND Ủy ban nhân dân xã Độc Lập  tỉnh Hòa Bình</v>
      </c>
      <c r="C769" t="str">
        <v>https://xadoclap.hoabinh.gov.vn/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4769</v>
      </c>
      <c r="B770" t="str">
        <v>Công an xã Yên Quang  tỉnh Hòa Bình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4770</v>
      </c>
      <c r="B771" t="str">
        <v>UBND Ủy ban nhân dân xã Yên Quang  tỉnh Hòa Bình</v>
      </c>
      <c r="C771" t="str">
        <v>https://yenthuy.hoabinh.gov.vn/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4771</v>
      </c>
      <c r="B772" t="str">
        <v>Công an thị trấn Lương Sơn  tỉnh Hòa Bình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4772</v>
      </c>
      <c r="B773" t="str">
        <v>UBND Ủy ban nhân dân thị trấn Lương Sơn  tỉnh Hòa Bình</v>
      </c>
      <c r="C773" t="str">
        <v>https://thitranluongson.hoabinh.gov.vn/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4773</v>
      </c>
      <c r="B774" t="str">
        <f>HYPERLINK("https://www.facebook.com/Conganlamson04942/", "Công an xã Lâm Sơn  tỉnh Hòa Bình")</f>
        <v>Công an xã Lâm Sơn  tỉnh Hòa Bình</v>
      </c>
      <c r="C774" t="str">
        <v>https://www.facebook.com/Conganlamson04942/</v>
      </c>
      <c r="D774" t="str">
        <v>0383715700</v>
      </c>
      <c r="E774" t="str">
        <v>-</v>
      </c>
      <c r="F774" t="str">
        <v>-</v>
      </c>
      <c r="G774" t="str">
        <v>-</v>
      </c>
    </row>
    <row r="775">
      <c r="A775">
        <v>4774</v>
      </c>
      <c r="B775" t="str">
        <v>UBND Ủy ban nhân dân xã Lâm Sơn  tỉnh Hòa Bình</v>
      </c>
      <c r="C775" t="str">
        <v>https://xalamson.hoabinh.gov.vn/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4775</v>
      </c>
      <c r="B776" t="str">
        <v>Công an xã Hòa Sơn  tỉnh Hòa Bình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4776</v>
      </c>
      <c r="B777" t="str">
        <v>UBND Ủy ban nhân dân xã Hòa Sơn  tỉnh Hòa Bình</v>
      </c>
      <c r="C777" t="str">
        <v>https://xahoason.hoabinh.gov.vn/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4777</v>
      </c>
      <c r="B778" t="str">
        <v>Công an xã Trường Sơn  tỉnh Hòa Bình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4778</v>
      </c>
      <c r="B779" t="str">
        <v>UBND Ủy ban nhân dân xã Trường Sơn  tỉnh Hòa Bình</v>
      </c>
      <c r="C779" t="str">
        <v>https://luongson.hoabinh.gov.vn/index.php/kinh-t/1966-tha-m-a-nh-xa-tr-a-ng-s-n-ha-p-ha-a-a-t-chua-n-na-ng-tha-n-ma-i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4779</v>
      </c>
      <c r="B780" t="str">
        <f>HYPERLINK("https://www.facebook.com/people/C%C3%94NG-AN-X%C3%83-T%C3%82N-VINH/100071846994026/", "Công an xã Tân Vinh  tỉnh Hòa Bình")</f>
        <v>Công an xã Tân Vinh  tỉnh Hòa Bình</v>
      </c>
      <c r="C780" t="str">
        <v>https://www.facebook.com/people/C%C3%94NG-AN-X%C3%83-T%C3%82N-VINH/100071846994026/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4780</v>
      </c>
      <c r="B781" t="str">
        <v>UBND Ủy ban nhân dân xã Tân Vinh  tỉnh Hòa Bình</v>
      </c>
      <c r="C781" t="str">
        <v>https://xatanvinh.hoabinh.gov.vn/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4781</v>
      </c>
      <c r="B782" t="str">
        <v>Công an xã Nhuận Trạch  tỉnh Hòa Bình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4782</v>
      </c>
      <c r="B783" t="str">
        <v>UBND Ủy ban nhân dân xã Nhuận Trạch  tỉnh Hòa Bình</v>
      </c>
      <c r="C783" t="str">
        <v>https://xanhuantrach.hoabinh.gov.vn/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4783</v>
      </c>
      <c r="B784" t="str">
        <f>HYPERLINK("https://www.facebook.com/tokiecolodgecaoram/", "Công an xã Cao Răm  tỉnh Hòa Bình")</f>
        <v>Công an xã Cao Răm  tỉnh Hòa Bình</v>
      </c>
      <c r="C784" t="str">
        <v>https://www.facebook.com/tokiecolodgecaoram/</v>
      </c>
      <c r="D784" t="str">
        <v>0961285225</v>
      </c>
      <c r="E784" t="str">
        <v>-</v>
      </c>
      <c r="F784" t="str">
        <f>HYPERLINK("mailto:info@staytoki.com", "info@staytoki.com")</f>
        <v>info@staytoki.com</v>
      </c>
      <c r="G784" t="str">
        <v>Xóm Vai Đào, Xã Cao Răm, Huyện Lương Sơn, Hòa Bình, Vietnam</v>
      </c>
    </row>
    <row r="785">
      <c r="A785">
        <v>4784</v>
      </c>
      <c r="B785" t="str">
        <v>UBND Ủy ban nhân dân xã Cao Răm  tỉnh Hòa Bình</v>
      </c>
      <c r="C785" t="str">
        <v>https://www.hoabinh.gov.vn/tin-chi-tiet/-/bai-viet/xa-cao-ram-luong-son-at-chuan-nong-thon-moi-31656-1218.html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4785</v>
      </c>
      <c r="B786" t="str">
        <f>HYPERLINK("https://www.facebook.com/p/Trang-th%C3%B4ng-tin-c%C3%B4ng-an-x%C3%A3-C%C6%B0-Y%C3%AAn-247-100078647356743/", "Công an xã Cư Yên  tỉnh Hòa Bình")</f>
        <v>Công an xã Cư Yên  tỉnh Hòa Bình</v>
      </c>
      <c r="C786" t="str">
        <v>https://www.facebook.com/p/Trang-th%C3%B4ng-tin-c%C3%B4ng-an-x%C3%A3-C%C6%B0-Y%C3%AAn-247-100078647356743/</v>
      </c>
      <c r="D786" t="str">
        <v>-</v>
      </c>
      <c r="E786" t="str">
        <v>865498968</v>
      </c>
      <c r="F786" t="str">
        <v>-</v>
      </c>
      <c r="G786" t="str">
        <v>Xóm Rậm, Cư Yên, Lương Sơn, Hoà Bình</v>
      </c>
    </row>
    <row r="787">
      <c r="A787">
        <v>4786</v>
      </c>
      <c r="B787" t="str">
        <v>UBND Ủy ban nhân dân xã Cư Yên  tỉnh Hòa Bình</v>
      </c>
      <c r="C787" t="str">
        <v>https://xacuyen.hoabinh.gov.vn/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4787</v>
      </c>
      <c r="B788" t="str">
        <v>Công an xã Hợp Hòa  tỉnh Hòa Bình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4788</v>
      </c>
      <c r="B789" t="str">
        <v>UBND Ủy ban nhân dân xã Hợp Hòa  tỉnh Hòa Bình</v>
      </c>
      <c r="C789" t="str">
        <v>https://luongson.hoabinh.gov.vn/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4789</v>
      </c>
      <c r="B790" t="str">
        <v>Công an xã Liên Sơn  tỉnh Hòa Bình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4790</v>
      </c>
      <c r="B791" t="str">
        <v>UBND Ủy ban nhân dân xã Liên Sơn  tỉnh Hòa Bình</v>
      </c>
      <c r="C791" t="str">
        <v>https://xalienson.hoabinh.gov.vn/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4791</v>
      </c>
      <c r="B792" t="str">
        <v>Công an xã Thành Lập  tỉnh Hòa Bình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4792</v>
      </c>
      <c r="B793" t="str">
        <v>UBND Ủy ban nhân dân xã Thành Lập  tỉnh Hòa Bình</v>
      </c>
      <c r="C793" t="str">
        <v>https://www.hoabinh.gov.vn/tin-chi-tiet/-/bai-viet/cong-bo-benh-dich-ta-lon-chau-phi-tai-dia-ban-xa-thach-yen-huyen-cao-phong-tinh-hoa-binh-53215-1475.html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4793</v>
      </c>
      <c r="B794" t="str">
        <v>Công an xã Tiến Sơn  tỉnh Hòa Bình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4794</v>
      </c>
      <c r="B795" t="str">
        <v>UBND Ủy ban nhân dân xã Tiến Sơn  tỉnh Hòa Bình</v>
      </c>
      <c r="C795" t="str">
        <v>https://luongson.hoabinh.gov.vn/gi-i-thi-u-chung/so-do-co-cau-to-chuc/14-sample-data-articles/233-giai-thiau-va-ubnd-xa-lian-s-n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4795</v>
      </c>
      <c r="B796" t="str">
        <v>Công an xã Trung Sơn  tỉnh Hòa Bình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4796</v>
      </c>
      <c r="B797" t="str">
        <v>UBND Ủy ban nhân dân xã Trung Sơn  tỉnh Hòa Bình</v>
      </c>
      <c r="C797" t="str">
        <v>https://luongson.hoabinh.gov.vn/gi-i-thi-u-chung/so-do-co-cau-to-chuc/14-sample-data-articles/233-giai-thiau-va-ubnd-xa-lian-s-n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4797</v>
      </c>
      <c r="B798" t="str">
        <f>HYPERLINK("https://www.facebook.com/CAXTANTHANH/", "Công an xã Tân Thành  tỉnh Hòa Bình")</f>
        <v>Công an xã Tân Thành  tỉnh Hòa Bình</v>
      </c>
      <c r="C798" t="str">
        <v>https://www.facebook.com/CAXTANTHANH/</v>
      </c>
      <c r="D798" t="str">
        <v>0918893633</v>
      </c>
      <c r="E798" t="str">
        <v>-</v>
      </c>
      <c r="F798" t="str">
        <v>-</v>
      </c>
      <c r="G798" t="str">
        <v>Hòa Bình, Vietnam</v>
      </c>
    </row>
    <row r="799">
      <c r="A799">
        <v>4798</v>
      </c>
      <c r="B799" t="str">
        <v>UBND Ủy ban nhân dân xã Tân Thành  tỉnh Hòa Bình</v>
      </c>
      <c r="C799" t="str">
        <v>https://tanthanh.vinhlong.gov.vn/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4799</v>
      </c>
      <c r="B800" t="str">
        <f>HYPERLINK("https://www.facebook.com/p/C%C3%B4ng-an-x%C3%A3-Cao-D%C6%B0%C6%A1ng-huy%E1%BB%87n-L%C6%B0%C6%A1ng-S%C6%A1n-100083773418462/", "Công an xã Cao Dương  tỉnh Hòa Bình")</f>
        <v>Công an xã Cao Dương  tỉnh Hòa Bình</v>
      </c>
      <c r="C800" t="str">
        <v>https://www.facebook.com/p/C%C3%B4ng-an-x%C3%A3-Cao-D%C6%B0%C6%A1ng-huy%E1%BB%87n-L%C6%B0%C6%A1ng-S%C6%A1n-100083773418462/</v>
      </c>
      <c r="D800" t="str">
        <v>0963166818</v>
      </c>
      <c r="E800" t="str">
        <v>-</v>
      </c>
      <c r="F800" t="str">
        <f>HYPERLINK("mailto:buithanhtu304@gmail.com", "buithanhtu304@gmail.com")</f>
        <v>buithanhtu304@gmail.com</v>
      </c>
      <c r="G800" t="str">
        <v>Hòa Bình, Vietnam</v>
      </c>
    </row>
    <row r="801">
      <c r="A801">
        <v>4800</v>
      </c>
      <c r="B801" t="str">
        <v>UBND Ủy ban nhân dân xã Cao Dương  tỉnh Hòa Bình</v>
      </c>
      <c r="C801" t="str">
        <v>https://luongson.hoabinh.gov.vn/index.php/quy-ch-lam-vi-c/14-sample-data-articles/208-giai-thiau-va-ay-ban-nhan-dan-xa-cao-d-ng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4801</v>
      </c>
      <c r="B802" t="str">
        <v>Công an xã Hợp Châu  tỉnh Hòa Bình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4802</v>
      </c>
      <c r="B803" t="str">
        <v>UBND Ủy ban nhân dân xã Hợp Châu  tỉnh Hòa Bình</v>
      </c>
      <c r="C803" t="str">
        <v>https://luongson.hoabinh.gov.vn/index.php/chuc-nang-nhi-m-v/14-sample-data-articles/208-giai-thiau-va-ay-ban-nhan-dan-xa-cao-d-ng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4803</v>
      </c>
      <c r="B804" t="str">
        <v>Công an xã Long Sơn  tỉnh Hòa Bình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4804</v>
      </c>
      <c r="B805" t="str">
        <v>UBND Ủy ban nhân dân xã Long Sơn  tỉnh Hòa Bình</v>
      </c>
      <c r="C805" t="str">
        <v>https://luongson.hoabinh.gov.vn/tin-n-i-b-t/1113-l-ng-s-n-a-n-ba-ng-di-ta-ch-la-ch-sa-v-n-ha-a-ta-a-n-xa-long-s-n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4805</v>
      </c>
      <c r="B806" t="str">
        <f>HYPERLINK("https://www.facebook.com/p/C%C3%B4ng-an-x%C3%A3-Cao-Th%E1%BA%AFng-100068231478419/", "Công an xã Cao Thắng  tỉnh Hòa Bình")</f>
        <v>Công an xã Cao Thắng  tỉnh Hòa Bình</v>
      </c>
      <c r="C806" t="str">
        <v>https://www.facebook.com/p/C%C3%B4ng-an-x%C3%A3-Cao-Th%E1%BA%AFng-100068231478419/</v>
      </c>
      <c r="D806" t="str">
        <v>0986290089</v>
      </c>
      <c r="E806" t="str">
        <v>-</v>
      </c>
      <c r="F806" t="str">
        <v>-</v>
      </c>
      <c r="G806" t="str">
        <v>xã Cao Thắng, huyện Thanh Miện, tỉnh Hải Dương, Hai Duong, Vietnam</v>
      </c>
    </row>
    <row r="807">
      <c r="A807">
        <v>4806</v>
      </c>
      <c r="B807" t="str">
        <v>UBND Ủy ban nhân dân xã Cao Thắng  tỉnh Hòa Bình</v>
      </c>
      <c r="C807" t="str">
        <v>https://hoabinh.gov.vn/documents/37326/0/_VB_1721033844634_VB_24T6QDDCQD2743D41219thuCMDchoCtySTVietHBthueCaoThangV2_07927signed_08704signed_26523signed_24150signed.pdf/b9ee863d-88c0-ee2c-9750-14cc71226769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4807</v>
      </c>
      <c r="B808" t="str">
        <f>HYPERLINK("https://www.facebook.com/p/Tu%E1%BB%95i-tr%E1%BA%BB-ph%C3%B2ng-CSC%C4%90-C%C3%B4ng-an-t%E1%BB%89nh-Ho%C3%A0-B%C3%ACnh-100077598099489/", "Công an xã Thanh Lương  tỉnh Hòa Bình")</f>
        <v>Công an xã Thanh Lương  tỉnh Hòa Bình</v>
      </c>
      <c r="C808" t="str">
        <v>https://www.facebook.com/p/Tu%E1%BB%95i-tr%E1%BA%BB-ph%C3%B2ng-CSC%C4%90-C%C3%B4ng-an-t%E1%BB%89nh-Ho%C3%A0-B%C3%ACnh-100077598099489/</v>
      </c>
      <c r="D808" t="str">
        <v>-</v>
      </c>
      <c r="E808" t="str">
        <v/>
      </c>
      <c r="F808" t="str">
        <v>-</v>
      </c>
      <c r="G808" t="str">
        <v>Số nhà 97- Thịnh Lang - TP. Hòa Bình - tỉnh Hòa Bình</v>
      </c>
    </row>
    <row r="809">
      <c r="A809">
        <v>4808</v>
      </c>
      <c r="B809" t="str">
        <v>UBND Ủy ban nhân dân xã Thanh Lương  tỉnh Hòa Bình</v>
      </c>
      <c r="C809" t="str">
        <v>https://luongson.hoabinh.gov.vn/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4809</v>
      </c>
      <c r="B810" t="str">
        <f>HYPERLINK("https://www.facebook.com/congantinhhoabinh/", "Công an xã Hợp Thanh  tỉnh Hòa Bình")</f>
        <v>Công an xã Hợp Thanh  tỉnh Hòa Bình</v>
      </c>
      <c r="C810" t="str">
        <v>https://www.facebook.com/congantinhhoabinh/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4810</v>
      </c>
      <c r="B811" t="str">
        <v>UBND Ủy ban nhân dân xã Hợp Thanh  tỉnh Hòa Bình</v>
      </c>
      <c r="C811" t="str">
        <v>https://xahopthanh.hoabinh.gov.vn/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4811</v>
      </c>
      <c r="B812" t="str">
        <f>HYPERLINK("https://www.facebook.com/p/C%C3%B4ng-an-th%E1%BB%8B-tr%E1%BA%A5n-Bo-100064830018613/", "Công an thị trấn Bo  tỉnh Hòa Bình")</f>
        <v>Công an thị trấn Bo  tỉnh Hòa Bình</v>
      </c>
      <c r="C812" t="str">
        <v>https://www.facebook.com/p/C%C3%B4ng-an-th%E1%BB%8B-tr%E1%BA%A5n-Bo-100064830018613/</v>
      </c>
      <c r="D812" t="str">
        <v>-</v>
      </c>
      <c r="E812" t="str">
        <v/>
      </c>
      <c r="F812" t="str">
        <v>-</v>
      </c>
      <c r="G812" t="str">
        <v>thị trấn Bo, Kim Bôi, Hòa Bình, Hòa Bình, Vietnam</v>
      </c>
    </row>
    <row r="813">
      <c r="A813">
        <v>4812</v>
      </c>
      <c r="B813" t="str">
        <v>UBND Ủy ban nhân dân thị trấn Bo  tỉnh Hòa Bình</v>
      </c>
      <c r="C813" t="str">
        <v>https://thitranhangtram.hoabinh.gov.vn/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4813</v>
      </c>
      <c r="B814" t="str">
        <v>Công an xã Đú Sáng  tỉnh Hòa Bình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4814</v>
      </c>
      <c r="B815" t="str">
        <v>UBND Ủy ban nhân dân xã Đú Sáng  tỉnh Hòa Bình</v>
      </c>
      <c r="C815" t="str">
        <v>https://www.hoabinh.gov.vn/tin-chi-tiet/-/bai-viet/quyet-dinh-ho-tro-khac-cho-cac-ho-gia-dinh-ca-nhan-bi-anh-huong-khi-nha-nuoc-thu-hoi-dat-thuc-hien-du-an-duong-lien-ket-vung-hoa-binh-ha-noi-va-cao-toc-son-la-doan-qua-huyen-kim-boi-51439-1590.html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4815</v>
      </c>
      <c r="B816" t="str">
        <f>HYPERLINK("https://www.facebook.com/chidoan.congan/?locale=vi_VN", "Công an xã  Bắc Sơn  tỉnh Hòa Bình")</f>
        <v>Công an xã  Bắc Sơn  tỉnh Hòa Bình</v>
      </c>
      <c r="C816" t="str">
        <v>https://www.facebook.com/chidoan.congan/?locale=vi_VN</v>
      </c>
      <c r="D816" t="str">
        <v>-</v>
      </c>
      <c r="E816" t="str">
        <v>02053837231</v>
      </c>
      <c r="F816" t="str">
        <v>-</v>
      </c>
      <c r="G816" t="str">
        <v>số 66A, Khối phố Trần Đăng Ninh, Bac Son, Vietnam</v>
      </c>
    </row>
    <row r="817">
      <c r="A817">
        <v>4816</v>
      </c>
      <c r="B817" t="str">
        <v>UBND Ủy ban nhân dân xã  Bắc Sơn  tỉnh Hòa Bình</v>
      </c>
      <c r="C817" t="str">
        <v>https://mongcai.gov.vn/vi-vn/tin/thong-tin-can-bo-cong-chuc-xa-bac-son-p726611-c210255-n733959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4817</v>
      </c>
      <c r="B818" t="str">
        <v>Công an xã Bình Sơn  tỉnh Hòa Bình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4818</v>
      </c>
      <c r="B819" t="str">
        <v>UBND Ủy ban nhân dân xã Bình Sơn  tỉnh Hòa Bình</v>
      </c>
      <c r="C819" t="str">
        <v>https://binhson.quangngai.gov.vn/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4819</v>
      </c>
      <c r="B820" t="str">
        <v>Công an xã Hùng Tiến  tỉnh Hòa Bình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4820</v>
      </c>
      <c r="B821" t="str">
        <v>UBND Ủy ban nhân dân xã Hùng Tiến  tỉnh Hòa Bình</v>
      </c>
      <c r="C821" t="str">
        <v>https://kimson.ninhbinh.gov.vn/gioi-thieu/xa-hung-tien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4821</v>
      </c>
      <c r="B822" t="str">
        <v>Công an xã Tú Sơn  tỉnh Hòa Bình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4822</v>
      </c>
      <c r="B823" t="str">
        <v>UBND Ủy ban nhân dân xã Tú Sơn  tỉnh Hòa Bình</v>
      </c>
      <c r="C823" t="str">
        <v>https://www.hoabinh.gov.vn/tin-chi-tiet/-/bai-viet/dau-gia-quyen-su-dung-dat-thuc-hien-du-an-khu-nha-o-xom-bai-chao-xa-tu-son-huyen-kim-boi-47678-1631.html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4823</v>
      </c>
      <c r="B824" t="str">
        <v>Công an xã Nật Sơn  tỉnh Hòa Bình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4824</v>
      </c>
      <c r="B825" t="str">
        <v>UBND Ủy ban nhân dân xã Nật Sơn  tỉnh Hòa Bình</v>
      </c>
      <c r="C825" t="str">
        <v>https://www.hoabinh.gov.vn/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4825</v>
      </c>
      <c r="B826" t="str">
        <f>HYPERLINK("https://www.facebook.com/Conganxavinhtien/", "Công an xã Vĩnh Tiến  tỉnh Hòa Bình")</f>
        <v>Công an xã Vĩnh Tiến  tỉnh Hòa Bình</v>
      </c>
      <c r="C826" t="str">
        <v>https://www.facebook.com/Conganxavinhtien/</v>
      </c>
      <c r="D826" t="str">
        <v>0945968000</v>
      </c>
      <c r="E826" t="str">
        <v>-</v>
      </c>
      <c r="F826" t="str">
        <v>-</v>
      </c>
      <c r="G826" t="str">
        <v>xóm Đồng Ngoài</v>
      </c>
    </row>
    <row r="827">
      <c r="A827">
        <v>4826</v>
      </c>
      <c r="B827" t="str">
        <v>UBND Ủy ban nhân dân xã Vĩnh Tiến  tỉnh Hòa Bình</v>
      </c>
      <c r="C827" t="str">
        <v>https://kimboi.hoabinh.gov.vn/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4827</v>
      </c>
      <c r="B828" t="str">
        <f>HYPERLINK("https://www.facebook.com/conganchinhquy/", "Công an xã Sơn Thủy  tỉnh Hòa Bình")</f>
        <v>Công an xã Sơn Thủy  tỉnh Hòa Bình</v>
      </c>
      <c r="C828" t="str">
        <v>https://www.facebook.com/conganchinhquy/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4828</v>
      </c>
      <c r="B829" t="str">
        <v>UBND Ủy ban nhân dân xã Sơn Thủy  tỉnh Hòa Bình</v>
      </c>
      <c r="C829" t="str">
        <v>https://www.hoabinh.gov.vn/tin-chi-tiet/-/bai-viet/cong-bo-benh-dich-ta-lon-chau-phi-xuat-hien-tai-xa-son-thuy-huyen-mai-chau-52312-1475.html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4829</v>
      </c>
      <c r="B830" t="str">
        <f>HYPERLINK("https://www.facebook.com/p/Tu%E1%BB%95i-tr%E1%BA%BB-C%C3%B4ng-an-huy%E1%BB%87n-%C4%90%C3%A0-B%E1%BA%AFc-100064551649842/", "Công an xã Đông Bắc  tỉnh Hòa Bình")</f>
        <v>Công an xã Đông Bắc  tỉnh Hòa Bình</v>
      </c>
      <c r="C830" t="str">
        <v>https://www.facebook.com/p/Tu%E1%BB%95i-tr%E1%BA%BB-C%C3%B4ng-an-huy%E1%BB%87n-%C4%90%C3%A0-B%E1%BA%AFc-100064551649842/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4830</v>
      </c>
      <c r="B831" t="str">
        <v>UBND Ủy ban nhân dân xã Đông Bắc  tỉnh Hòa Bình</v>
      </c>
      <c r="C831" t="str">
        <v>https://xadonglai.hoabinh.gov.vn/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4831</v>
      </c>
      <c r="B832" t="str">
        <f>HYPERLINK("https://www.facebook.com/p/Tu%E1%BB%95i-tr%E1%BA%BB-C%C3%B4ng-an-huy%E1%BB%87n-Kim-B%C3%B4i-100083342410408/", "Công an xã Thượng Bì  tỉnh Hòa Bình")</f>
        <v>Công an xã Thượng Bì  tỉnh Hòa Bình</v>
      </c>
      <c r="C832" t="str">
        <v>https://www.facebook.com/p/Tu%E1%BB%95i-tr%E1%BA%BB-C%C3%B4ng-an-huy%E1%BB%87n-Kim-B%C3%B4i-100083342410408/</v>
      </c>
      <c r="D832" t="str">
        <v>-</v>
      </c>
      <c r="E832" t="str">
        <v/>
      </c>
      <c r="F832" t="str">
        <v>-</v>
      </c>
      <c r="G832" t="str">
        <v>thị trấn bo</v>
      </c>
    </row>
    <row r="833">
      <c r="A833">
        <v>4832</v>
      </c>
      <c r="B833" t="str">
        <v>UBND Ủy ban nhân dân xã Thượng Bì  tỉnh Hòa Bình</v>
      </c>
      <c r="C833" t="str">
        <v>https://kimson.ninhbinh.gov.vn/gioi-thieu/xa-thuong-kiem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4833</v>
      </c>
      <c r="B834" t="str">
        <v>Công an xã Lập Chiệng  tỉnh Hòa Bình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4834</v>
      </c>
      <c r="B835" t="str">
        <v>UBND Ủy ban nhân dân xã Lập Chiệng  tỉnh Hòa Bình</v>
      </c>
      <c r="C835" t="str">
        <v>https://sovanhoa.hoabinh.gov.vn/van-hoa?start=210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4835</v>
      </c>
      <c r="B836" t="str">
        <f>HYPERLINK("https://www.facebook.com/Vinhdong05026/", "Công an xã Vĩnh Đồng  tỉnh Hòa Bình")</f>
        <v>Công an xã Vĩnh Đồng  tỉnh Hòa Bình</v>
      </c>
      <c r="C836" t="str">
        <v>https://www.facebook.com/Vinhdong05026/</v>
      </c>
      <c r="D836" t="str">
        <v>0975633929</v>
      </c>
      <c r="E836" t="str">
        <v>-</v>
      </c>
      <c r="F836" t="str">
        <v>-</v>
      </c>
      <c r="G836" t="str">
        <v>-</v>
      </c>
    </row>
    <row r="837">
      <c r="A837">
        <v>4836</v>
      </c>
      <c r="B837" t="str">
        <v>UBND Ủy ban nhân dân xã Vĩnh Đồng  tỉnh Hòa Bình</v>
      </c>
      <c r="C837" t="str">
        <v>https://kimboi.hoabinh.gov.vn/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4837</v>
      </c>
      <c r="B838" t="str">
        <f>HYPERLINK("https://www.facebook.com/p/Tu%E1%BB%95i-tr%E1%BA%BB-C%C3%B4ng-an-huy%E1%BB%87n-Kim-B%C3%B4i-100083342410408/", "Công an xã Hạ Bì  tỉnh Hòa Bình")</f>
        <v>Công an xã Hạ Bì  tỉnh Hòa Bình</v>
      </c>
      <c r="C838" t="str">
        <v>https://www.facebook.com/p/Tu%E1%BB%95i-tr%E1%BA%BB-C%C3%B4ng-an-huy%E1%BB%87n-Kim-B%C3%B4i-100083342410408/</v>
      </c>
      <c r="D838" t="str">
        <v>-</v>
      </c>
      <c r="E838" t="str">
        <v/>
      </c>
      <c r="F838" t="str">
        <v>-</v>
      </c>
      <c r="G838" t="str">
        <v>thị trấn bo</v>
      </c>
    </row>
    <row r="839">
      <c r="A839">
        <v>4838</v>
      </c>
      <c r="B839" t="str">
        <v>UBND Ủy ban nhân dân xã Hạ Bì  tỉnh Hòa Bình</v>
      </c>
      <c r="C839" t="str">
        <v>https://hoabinh.baohiemxahoi.gov.vn/UserControls/Publishing/News/BinhLuan/pFormPrint.aspx?UrlListProcess=/content/tintuc/Lists/News&amp;ItemID=4414&amp;IsTA=False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4839</v>
      </c>
      <c r="B840" t="str">
        <v>Công an xã Trung Bì  tỉnh Hòa Bình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4840</v>
      </c>
      <c r="B841" t="str">
        <v>UBND Ủy ban nhân dân xã Trung Bì  tỉnh Hòa Bình</v>
      </c>
      <c r="C841" t="str">
        <v>https://sonongnghiep.hoabinh.gov.vn/index.php/tin-t-ng-h-p/835-huyan-kim-bai-xa-trung-ba-an-nhan-danh-hiau-xa-at-chuan-nang-than-mai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4841</v>
      </c>
      <c r="B842" t="str">
        <v>Công an xã Kim Sơn  tỉnh Hòa Bình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4842</v>
      </c>
      <c r="B843" t="str">
        <v>UBND Ủy ban nhân dân xã Kim Sơn  tỉnh Hòa Bình</v>
      </c>
      <c r="C843" t="str">
        <v>https://kimson.ninhbinh.gov.vn/gioi-thieu/xa-kim-dinh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4843</v>
      </c>
      <c r="B844" t="str">
        <v>Công an xã Hợp Đồng  tỉnh Hòa Bình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4844</v>
      </c>
      <c r="B845" t="str">
        <v>UBND Ủy ban nhân dân xã Hợp Đồng  tỉnh Hòa Bình</v>
      </c>
      <c r="C845" t="str">
        <v>https://luongson.hoabinh.gov.vn/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4845</v>
      </c>
      <c r="B846" t="str">
        <f>HYPERLINK("https://www.facebook.com/p/Tu%E1%BB%95i-tr%E1%BA%BB-C%C3%B4ng-an-huy%E1%BB%87n-Kim-B%C3%B4i-100083342410408/", "Công an xã Thượng Tiến  tỉnh Hòa Bình")</f>
        <v>Công an xã Thượng Tiến  tỉnh Hòa Bình</v>
      </c>
      <c r="C846" t="str">
        <v>https://www.facebook.com/p/Tu%E1%BB%95i-tr%E1%BA%BB-C%C3%B4ng-an-huy%E1%BB%87n-Kim-B%C3%B4i-100083342410408/</v>
      </c>
      <c r="D846" t="str">
        <v>-</v>
      </c>
      <c r="E846" t="str">
        <v/>
      </c>
      <c r="F846" t="str">
        <v>-</v>
      </c>
      <c r="G846" t="str">
        <v>thị trấn bo</v>
      </c>
    </row>
    <row r="847">
      <c r="A847">
        <v>4846</v>
      </c>
      <c r="B847" t="str">
        <v>UBND Ủy ban nhân dân xã Thượng Tiến  tỉnh Hòa Bình</v>
      </c>
      <c r="C847" t="str">
        <v>https://kimson.ninhbinh.gov.vn/gioi-thieu/xa-thuong-kiem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4847</v>
      </c>
      <c r="B848" t="str">
        <f>HYPERLINK("https://www.facebook.com/p/C%C3%B4ng-an-x%C3%A3-Kim-B%C3%B4i-100065479419555/", "Công an xã Kim Tiến  tỉnh Hòa Bình")</f>
        <v>Công an xã Kim Tiến  tỉnh Hòa Bình</v>
      </c>
      <c r="C848" t="str">
        <v>https://www.facebook.com/p/C%C3%B4ng-an-x%C3%A3-Kim-B%C3%B4i-100065479419555/</v>
      </c>
      <c r="D848" t="str">
        <v>0963862389</v>
      </c>
      <c r="E848" t="str">
        <v>-</v>
      </c>
      <c r="F848" t="str">
        <f>HYPERLINK("mailto:conganxakimboikbhb@gmail.com", "conganxakimboikbhb@gmail.com")</f>
        <v>conganxakimboikbhb@gmail.com</v>
      </c>
      <c r="G848" t="str">
        <v>kim bôi - kim bôi</v>
      </c>
    </row>
    <row r="849">
      <c r="A849">
        <v>4848</v>
      </c>
      <c r="B849" t="str">
        <v>UBND Ủy ban nhân dân xã Kim Tiến  tỉnh Hòa Bình</v>
      </c>
      <c r="C849" t="str">
        <v>https://xakimboi.hoabinh.gov.vn/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4849</v>
      </c>
      <c r="B850" t="str">
        <f>HYPERLINK("https://www.facebook.com/p/C%C3%B4ng-an-x%C3%A3-Kim-B%C3%B4i-100065479419555/", "Công an xã Kim Bình  tỉnh Hòa Bình")</f>
        <v>Công an xã Kim Bình  tỉnh Hòa Bình</v>
      </c>
      <c r="C850" t="str">
        <v>https://www.facebook.com/p/C%C3%B4ng-an-x%C3%A3-Kim-B%C3%B4i-100065479419555/</v>
      </c>
      <c r="D850" t="str">
        <v>0963862389</v>
      </c>
      <c r="E850" t="str">
        <v>-</v>
      </c>
      <c r="F850" t="str">
        <f>HYPERLINK("mailto:conganxakimboikbhb@gmail.com", "conganxakimboikbhb@gmail.com")</f>
        <v>conganxakimboikbhb@gmail.com</v>
      </c>
      <c r="G850" t="str">
        <v>kim bôi - kim bôi</v>
      </c>
    </row>
    <row r="851">
      <c r="A851">
        <v>4850</v>
      </c>
      <c r="B851" t="str">
        <v>UBND Ủy ban nhân dân xã Kim Bình  tỉnh Hòa Bình</v>
      </c>
      <c r="C851" t="str">
        <v>https://xakimboi.hoabinh.gov.vn/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4851</v>
      </c>
      <c r="B852" t="str">
        <f>HYPERLINK("https://www.facebook.com/congantinhhoabinh/", "Công an xã Hợp Kim  tỉnh Hòa Bình")</f>
        <v>Công an xã Hợp Kim  tỉnh Hòa Bình</v>
      </c>
      <c r="C852" t="str">
        <v>https://www.facebook.com/congantinhhoabinh/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4852</v>
      </c>
      <c r="B853" t="str">
        <v>UBND Ủy ban nhân dân xã Hợp Kim  tỉnh Hòa Bình</v>
      </c>
      <c r="C853" t="str">
        <v>https://xamonghoa.hoabinh.gov.vn/index.php/thong-tin-lien-he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4853</v>
      </c>
      <c r="B854" t="str">
        <f>HYPERLINK("https://www.facebook.com/p/C%C3%B4ng-an-x%C3%A3-Kim-B%C3%B4i-100065479419555/", "Công an xã Kim Bôi  tỉnh Hòa Bình")</f>
        <v>Công an xã Kim Bôi  tỉnh Hòa Bình</v>
      </c>
      <c r="C854" t="str">
        <v>https://www.facebook.com/p/C%C3%B4ng-an-x%C3%A3-Kim-B%C3%B4i-100065479419555/</v>
      </c>
      <c r="D854" t="str">
        <v>0963862389</v>
      </c>
      <c r="E854" t="str">
        <v>-</v>
      </c>
      <c r="F854" t="str">
        <f>HYPERLINK("mailto:conganxakimboikbhb@gmail.com", "conganxakimboikbhb@gmail.com")</f>
        <v>conganxakimboikbhb@gmail.com</v>
      </c>
      <c r="G854" t="str">
        <v>kim bôi - kim bôi</v>
      </c>
    </row>
    <row r="855">
      <c r="A855">
        <v>4854</v>
      </c>
      <c r="B855" t="str">
        <v>UBND Ủy ban nhân dân xã Kim Bôi  tỉnh Hòa Bình</v>
      </c>
      <c r="C855" t="str">
        <v>https://xakimboi.hoabinh.gov.vn/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4855</v>
      </c>
      <c r="B856" t="str">
        <f>HYPERLINK("https://www.facebook.com/p/Tu%E1%BB%95i-tr%E1%BA%BB-C%C3%B4ng-an-huy%E1%BB%87n-Kim-B%C3%B4i-100083342410408/", "Công an xã Nam Thượng  tỉnh Hòa Bình")</f>
        <v>Công an xã Nam Thượng  tỉnh Hòa Bình</v>
      </c>
      <c r="C856" t="str">
        <v>https://www.facebook.com/p/Tu%E1%BB%95i-tr%E1%BA%BB-C%C3%B4ng-an-huy%E1%BB%87n-Kim-B%C3%B4i-100083342410408/</v>
      </c>
      <c r="D856" t="str">
        <v>-</v>
      </c>
      <c r="E856" t="str">
        <v/>
      </c>
      <c r="F856" t="str">
        <v>-</v>
      </c>
      <c r="G856" t="str">
        <v>thị trấn bo</v>
      </c>
    </row>
    <row r="857">
      <c r="A857">
        <v>4856</v>
      </c>
      <c r="B857" t="str">
        <v>UBND Ủy ban nhân dân xã Nam Thượng  tỉnh Hòa Bình</v>
      </c>
      <c r="C857" t="str">
        <v>https://donghy.thainguyen.gov.vn/xa-nam-hoa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4857</v>
      </c>
      <c r="B858" t="str">
        <f>HYPERLINK("https://www.facebook.com/p/C%C3%B4ng-an-x%C3%A3-Kim-B%C3%B4i-100065479419555/", "Công an xã Kim Truy  tỉnh Hòa Bình")</f>
        <v>Công an xã Kim Truy  tỉnh Hòa Bình</v>
      </c>
      <c r="C858" t="str">
        <v>https://www.facebook.com/p/C%C3%B4ng-an-x%C3%A3-Kim-B%C3%B4i-100065479419555/</v>
      </c>
      <c r="D858" t="str">
        <v>0963862389</v>
      </c>
      <c r="E858" t="str">
        <v>-</v>
      </c>
      <c r="F858" t="str">
        <f>HYPERLINK("mailto:conganxakimboikbhb@gmail.com", "conganxakimboikbhb@gmail.com")</f>
        <v>conganxakimboikbhb@gmail.com</v>
      </c>
      <c r="G858" t="str">
        <v>kim bôi - kim bôi</v>
      </c>
    </row>
    <row r="859">
      <c r="A859">
        <v>4858</v>
      </c>
      <c r="B859" t="str">
        <v>UBND Ủy ban nhân dân xã Kim Truy  tỉnh Hòa Bình</v>
      </c>
      <c r="C859" t="str">
        <v>https://xakimboi.hoabinh.gov.vn/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4859</v>
      </c>
      <c r="B860" t="str">
        <f>HYPERLINK("https://www.facebook.com/p/C%C3%B4ng-an-x%C3%A3-Cu%E1%BB%91i-H%E1%BA%A1-100064768243165/", "Công an xã Cuối Hạ  tỉnh Hòa Bình")</f>
        <v>Công an xã Cuối Hạ  tỉnh Hòa Bình</v>
      </c>
      <c r="C860" t="str">
        <v>https://www.facebook.com/p/C%C3%B4ng-an-x%C3%A3-Cu%E1%BB%91i-H%E1%BA%A1-100064768243165/</v>
      </c>
      <c r="D860" t="str">
        <v>0911123892</v>
      </c>
      <c r="E860" t="str">
        <v>-</v>
      </c>
      <c r="F860" t="str">
        <f>HYPERLINK("mailto:Quachdinhtu1992@gmail.com", "Quachdinhtu1992@gmail.com")</f>
        <v>Quachdinhtu1992@gmail.com</v>
      </c>
      <c r="G860" t="str">
        <v>Xã Cuối Hạ, huyện Kim Bôi, tỉnh Hoà Bình</v>
      </c>
    </row>
    <row r="861">
      <c r="A861">
        <v>4860</v>
      </c>
      <c r="B861" t="str">
        <v>UBND Ủy ban nhân dân xã Cuối Hạ  tỉnh Hòa Bình</v>
      </c>
      <c r="C861" t="str">
        <v>https://www.hoabinh.gov.vn/chi-tiet-van-ban/-/van-ban/quyet-inh-chap-thuan-chu-truong-au-tu-du-an-khu-dan-cu-nong-thon-moi-xa-cuoi-ha-3219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4861</v>
      </c>
      <c r="B862" t="str">
        <f>HYPERLINK("https://www.facebook.com/people/C%C3%B4ng-an-x%C3%A3-S%C3%A0o-B%C3%A1y/100065498379369/", "Công an xã Sào Báy  tỉnh Hòa Bình")</f>
        <v>Công an xã Sào Báy  tỉnh Hòa Bình</v>
      </c>
      <c r="C862" t="str">
        <v>https://www.facebook.com/people/C%C3%B4ng-an-x%C3%A3-S%C3%A0o-B%C3%A1y/100065498379369/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4862</v>
      </c>
      <c r="B863" t="str">
        <v>UBND Ủy ban nhân dân xã Sào Báy  tỉnh Hòa Bình</v>
      </c>
      <c r="C863" t="str">
        <v>https://www.hoabinh.gov.vn/tin-chi-tiet/-/bai-viet/chap-thuan-dieu-chinh-chu-truong-dau-tu-du-an-khu-du-lich-sinh-thai-va-trung-tam-duong-lao-viet-eco-hoa-binh-tai-xa-my-hoa-va-xa-sao-bay-huyen-kim-boi-52879-1590.html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4863</v>
      </c>
      <c r="B864" t="str">
        <f>HYPERLINK("https://www.facebook.com/congantinhhoabinh/", "Công an xã Mi Hòa  tỉnh Hòa Bình")</f>
        <v>Công an xã Mi Hòa  tỉnh Hòa Bình</v>
      </c>
      <c r="C864" t="str">
        <v>https://www.facebook.com/congantinhhoabinh/</v>
      </c>
      <c r="D864" t="str">
        <v>-</v>
      </c>
      <c r="E864" t="str">
        <v/>
      </c>
      <c r="F864" t="str">
        <f>HYPERLINK("mailto:banbientap.congantinhhoabinh@gmail.com", "banbientap.congantinhhoabinh@gmail.com")</f>
        <v>banbientap.congantinhhoabinh@gmail.com</v>
      </c>
      <c r="G864" t="str">
        <v>Đường Chi Lăng, Hòa Bình, Vietnam</v>
      </c>
    </row>
    <row r="865">
      <c r="A865">
        <v>4864</v>
      </c>
      <c r="B865" t="str">
        <v>UBND Ủy ban nhân dân xã Mi Hòa  tỉnh Hòa Bình</v>
      </c>
      <c r="C865" t="str">
        <v>https://xamyhoa.hoabinh.gov.vn/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4865</v>
      </c>
      <c r="B866" t="str">
        <f>HYPERLINK("https://www.facebook.com/p/C%C3%B4ng-an-x%C3%A3-Nu%C3%B4ng-D%C4%83m-100065125834392/", "Công an xã Nuông Dăm  tỉnh Hòa Bình")</f>
        <v>Công an xã Nuông Dăm  tỉnh Hòa Bình</v>
      </c>
      <c r="C866" t="str">
        <v>https://www.facebook.com/p/C%C3%B4ng-an-x%C3%A3-Nu%C3%B4ng-D%C4%83m-100065125834392/</v>
      </c>
      <c r="D866" t="str">
        <v>0962924785</v>
      </c>
      <c r="E866" t="str">
        <v>-</v>
      </c>
      <c r="F866" t="str">
        <f>HYPERLINK("mailto:caxnuongdam@gmail.com", "caxnuongdam@gmail.com")</f>
        <v>caxnuongdam@gmail.com</v>
      </c>
      <c r="G866" t="str">
        <v>-</v>
      </c>
    </row>
    <row r="867">
      <c r="A867">
        <v>4866</v>
      </c>
      <c r="B867" t="str">
        <v>UBND Ủy ban nhân dân xã Nuông Dăm  tỉnh Hòa Bình</v>
      </c>
      <c r="C867" t="str">
        <v>https://www.hoabinh.gov.vn/tin-chi-tiet/-/bai-viet/phe-duyet-du-an-nang-cap-tuyen-duong-tu-cau-mang-xa-hung-thi-di-duong-tinh-449-huyen-lac-thuy-49958-1636.html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4867</v>
      </c>
      <c r="B868" t="str">
        <f>HYPERLINK("https://www.facebook.com/ConganCaoPhong.net/", "Công an thị trấn Cao Phong  tỉnh Hòa Bình")</f>
        <v>Công an thị trấn Cao Phong  tỉnh Hòa Bình</v>
      </c>
      <c r="C868" t="str">
        <v>https://www.facebook.com/ConganCaoPhong.net/</v>
      </c>
      <c r="D868" t="str">
        <v>-</v>
      </c>
      <c r="E868" t="str">
        <v>02183844136</v>
      </c>
      <c r="F868" t="str">
        <v>-</v>
      </c>
      <c r="G868" t="str">
        <v>Cao Phong, Cao Phong, Vietnam</v>
      </c>
    </row>
    <row r="869">
      <c r="A869">
        <v>4868</v>
      </c>
      <c r="B869" t="str">
        <v>UBND Ủy ban nhân dân thị trấn Cao Phong  tỉnh Hòa Bình</v>
      </c>
      <c r="C869" t="str">
        <v>https://thitrancaophong.hoabinh.gov.vn/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4869</v>
      </c>
      <c r="B870" t="str">
        <f>HYPERLINK("https://www.facebook.com/p/Tu%E1%BB%95i-tr%E1%BA%BB-ph%C3%B2ng-CSC%C4%90-C%C3%B4ng-an-t%E1%BB%89nh-Ho%C3%A0-B%C3%ACnh-100077598099489/", "Công an xã Bình Thanh  tỉnh Hòa Bình")</f>
        <v>Công an xã Bình Thanh  tỉnh Hòa Bình</v>
      </c>
      <c r="C870" t="str">
        <v>https://www.facebook.com/p/Tu%E1%BB%95i-tr%E1%BA%BB-ph%C3%B2ng-CSC%C4%90-C%C3%B4ng-an-t%E1%BB%89nh-Ho%C3%A0-B%C3%ACnh-100077598099489/</v>
      </c>
      <c r="D870" t="str">
        <v>-</v>
      </c>
      <c r="E870" t="str">
        <v/>
      </c>
      <c r="F870" t="str">
        <v>-</v>
      </c>
      <c r="G870" t="str">
        <v>Số nhà 97- Thịnh Lang - TP. Hòa Bình - tỉnh Hòa Bình</v>
      </c>
    </row>
    <row r="871">
      <c r="A871">
        <v>4870</v>
      </c>
      <c r="B871" t="str">
        <v>UBND Ủy ban nhân dân xã Bình Thanh  tỉnh Hòa Bình</v>
      </c>
      <c r="C871" t="str">
        <v>https://xabinhthanh.hoabinh.gov.vn/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4871</v>
      </c>
      <c r="B872" t="str">
        <v>Công an xã Thung Nai  tỉnh Hòa Bình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4872</v>
      </c>
      <c r="B873" t="str">
        <v>UBND Ủy ban nhân dân xã Thung Nai  tỉnh Hòa Bình</v>
      </c>
      <c r="C873" t="str">
        <v>https://xathungnai.hoabinh.gov.vn/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4873</v>
      </c>
      <c r="B874" t="str">
        <v>Công an xã Bắc Phong  tỉnh Hòa Bình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4874</v>
      </c>
      <c r="B875" t="str">
        <v>UBND Ủy ban nhân dân xã Bắc Phong  tỉnh Hòa Bình</v>
      </c>
      <c r="C875" t="str">
        <v>https://xabacphong.hoabinh.gov.vn/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4875</v>
      </c>
      <c r="B876" t="str">
        <f>HYPERLINK("https://www.facebook.com/caxthuphong28/", "Công an xã Thu Phong  tỉnh Hòa Bình")</f>
        <v>Công an xã Thu Phong  tỉnh Hòa Bình</v>
      </c>
      <c r="C876" t="str">
        <v>https://www.facebook.com/caxthuphong28/</v>
      </c>
      <c r="D876" t="str">
        <v>-</v>
      </c>
      <c r="E876" t="str">
        <v/>
      </c>
      <c r="F876" t="str">
        <f>HYPERLINK("mailto:caxthuphong68@gmai.com", "caxthuphong68@gmai.com")</f>
        <v>caxthuphong68@gmai.com</v>
      </c>
      <c r="G876" t="str">
        <v>Thiều Nau, Thu Phong, Hòa Bình, Vietnam</v>
      </c>
    </row>
    <row r="877">
      <c r="A877">
        <v>4876</v>
      </c>
      <c r="B877" t="str">
        <v>UBND Ủy ban nhân dân xã Thu Phong  tỉnh Hòa Bình</v>
      </c>
      <c r="C877" t="str">
        <v>https://xathuphong.hoabinh.gov.vn/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4877</v>
      </c>
      <c r="B878" t="str">
        <v>Công an xã Đông Phong  tỉnh Hòa Bình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4878</v>
      </c>
      <c r="B879" t="str">
        <v>UBND Ủy ban nhân dân xã Đông Phong  tỉnh Hòa Bình</v>
      </c>
      <c r="C879" t="str">
        <v>https://www.hoabinh.gov.vn/tin-chi-tiet/-/bai-viet/khu-dan-cu-xom-quang-ngoai-xa-ong-phong-huyen-cao-phong-tung-bung-ngay-hoi-ai-oan-ket-toan-dan-toc-10490-1475.html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4879</v>
      </c>
      <c r="B880" t="str">
        <v>Công an xã Xuân Phong  tỉnh Hòa Bình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4880</v>
      </c>
      <c r="B881" t="str">
        <v>UBND Ủy ban nhân dân xã Xuân Phong  tỉnh Hòa Bình</v>
      </c>
      <c r="C881" t="str">
        <v>http://xuanphong.thoxuan.thanhhoa.gov.vn/web/trang-chu/bo-may-hanh-chinh/uy-ban-nhan-dan-xa/co-cau-to-chuc-ubnd-xa-xuan-phong.html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4881</v>
      </c>
      <c r="B882" t="str">
        <f>HYPERLINK("https://www.facebook.com/p/C%C3%B4ng-an-x%C3%A3-T%C3%A2y-Phong-100066519734454/", "Công an xã Tây Phong  tỉnh Hòa Bình")</f>
        <v>Công an xã Tây Phong  tỉnh Hòa Bình</v>
      </c>
      <c r="C882" t="str">
        <v>https://www.facebook.com/p/C%C3%B4ng-an-x%C3%A3-T%C3%A2y-Phong-100066519734454/</v>
      </c>
      <c r="D882" t="str">
        <v>0973896838</v>
      </c>
      <c r="E882" t="str">
        <v>-</v>
      </c>
      <c r="F882" t="str">
        <v>-</v>
      </c>
      <c r="G882" t="str">
        <v>xã Tây Phong, huyện Cao Phong, tỉnh Hoà Bình</v>
      </c>
    </row>
    <row r="883">
      <c r="A883">
        <v>4882</v>
      </c>
      <c r="B883" t="str">
        <v>UBND Ủy ban nhân dân xã Tây Phong  tỉnh Hòa Bình</v>
      </c>
      <c r="C883" t="str">
        <v>https://xatayphong.hoabinh.gov.vn/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4883</v>
      </c>
      <c r="B884" t="str">
        <f>HYPERLINK("https://www.facebook.com/p/Tu%E1%BB%95i-tr%E1%BA%BB-C%C3%B4ng-an-huy%E1%BB%87n-%C4%90%C3%A0-B%E1%BA%AFc-100064551649842/", "Công an xã Tân Phong  tỉnh Hòa Bình")</f>
        <v>Công an xã Tân Phong  tỉnh Hòa Bình</v>
      </c>
      <c r="C884" t="str">
        <v>https://www.facebook.com/p/Tu%E1%BB%95i-tr%E1%BA%BB-C%C3%B4ng-an-huy%E1%BB%87n-%C4%90%C3%A0-B%E1%BA%AFc-100064551649842/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4884</v>
      </c>
      <c r="B885" t="str">
        <v>UBND Ủy ban nhân dân xã Tân Phong  tỉnh Hòa Bình</v>
      </c>
      <c r="C885" t="str">
        <v>https://tiengiang.gov.vn/chi-tiet-tin?%2Ftan-phong-ra-mat-xa-at-chuan-nong-thon-moi%2F19557644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4885</v>
      </c>
      <c r="B886" t="str">
        <f>HYPERLINK("https://www.facebook.com/p/C%C3%B4ng-an-x%C3%A3-D%C5%A9ng-Phong-Cao-Phong-100066840728781/", "Công an xã Dũng Phong  tỉnh Hòa Bình")</f>
        <v>Công an xã Dũng Phong  tỉnh Hòa Bình</v>
      </c>
      <c r="C886" t="str">
        <v>https://www.facebook.com/p/C%C3%B4ng-an-x%C3%A3-D%C5%A9ng-Phong-Cao-Phong-100066840728781/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4886</v>
      </c>
      <c r="B887" t="str">
        <v>UBND Ủy ban nhân dân xã Dũng Phong  tỉnh Hòa Bình</v>
      </c>
      <c r="C887" t="str">
        <v>https://xadungphong.hoabinh.gov.vn/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4887</v>
      </c>
      <c r="B888" t="str">
        <f>HYPERLINK("https://www.facebook.com/p/C%C3%B4ng-an-x%C3%A3-Nam-Phong-100066445731366/", "Công an xã Nam Phong  tỉnh Hòa Bình")</f>
        <v>Công an xã Nam Phong  tỉnh Hòa Bình</v>
      </c>
      <c r="C888" t="str">
        <v>https://www.facebook.com/p/C%C3%B4ng-an-x%C3%A3-Nam-Phong-100066445731366/</v>
      </c>
      <c r="D888" t="str">
        <v>-</v>
      </c>
      <c r="E888" t="str">
        <v>02183904089</v>
      </c>
      <c r="F888" t="str">
        <v>-</v>
      </c>
      <c r="G888" t="str">
        <v>Nam Phong - Cao Phong - Hoà Bình</v>
      </c>
    </row>
    <row r="889">
      <c r="A889">
        <v>4888</v>
      </c>
      <c r="B889" t="str">
        <v>UBND Ủy ban nhân dân xã Nam Phong  tỉnh Hòa Bình</v>
      </c>
      <c r="C889" t="str">
        <v>https://dichvucong.namdinh.gov.vn/portaldvc/KenhTin/dich-vu-cong-truc-tuyen.aspx?_dv=3961F610-C2A7-DD74-E67E-31926DE20501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4889</v>
      </c>
      <c r="B890" t="str">
        <f>HYPERLINK("https://www.facebook.com/p/Trung-t%C3%A2m-V%C4%83n-h%C3%B3aTh%E1%BB%83-thao-v%C3%A0-Truy%E1%BB%81n-th%C3%B4ng-huy%E1%BB%87n-Y%C3%AAn-Th%E1%BB%A7y-100039718763296/", "Công an xã Yên Lập  tỉnh Hòa Bình")</f>
        <v>Công an xã Yên Lập  tỉnh Hòa Bình</v>
      </c>
      <c r="C890" t="str">
        <v>https://www.facebook.com/p/Trung-t%C3%A2m-V%C4%83n-h%C3%B3aTh%E1%BB%83-thao-v%C3%A0-Truy%E1%BB%81n-th%C3%B4ng-huy%E1%BB%87n-Y%C3%AAn-Th%E1%BB%A7y-100039718763296/</v>
      </c>
      <c r="D890" t="str">
        <v>0986735768</v>
      </c>
      <c r="E890" t="str">
        <v>-</v>
      </c>
      <c r="F890" t="str">
        <f>HYPERLINK("mailto:dungytv@live.com", "dungytv@live.com")</f>
        <v>dungytv@live.com</v>
      </c>
      <c r="G890" t="str">
        <v>Hàng Trạm, Yên Thủy</v>
      </c>
    </row>
    <row r="891">
      <c r="A891">
        <v>4890</v>
      </c>
      <c r="B891" t="str">
        <v>UBND Ủy ban nhân dân xã Yên Lập  tỉnh Hòa Bình</v>
      </c>
      <c r="C891" t="str">
        <v>https://yenthuy.hoabinh.gov.vn/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4891</v>
      </c>
      <c r="B892" t="str">
        <f>HYPERLINK("https://www.facebook.com/p/C%C3%B4ng-an-huy%E1%BB%87n-Y%C3%AAn-M%C3%B4-100033535308059/", "Công an xã Yên Thượng  tỉnh Hòa Bình")</f>
        <v>Công an xã Yên Thượng  tỉnh Hòa Bình</v>
      </c>
      <c r="C892" t="str">
        <v>https://www.facebook.com/p/C%C3%B4ng-an-huy%E1%BB%87n-Y%C3%AAn-M%C3%B4-100033535308059/</v>
      </c>
      <c r="D892" t="str">
        <v>-</v>
      </c>
      <c r="E892" t="str">
        <v>02293869012</v>
      </c>
      <c r="F892" t="str">
        <v>-</v>
      </c>
      <c r="G892" t="str">
        <v>TT Yên Thịnh, Ninh Bình, Vietnam</v>
      </c>
    </row>
    <row r="893">
      <c r="A893">
        <v>4892</v>
      </c>
      <c r="B893" t="str">
        <v>UBND Ủy ban nhân dân xã Yên Thượng  tỉnh Hòa Bình</v>
      </c>
      <c r="C893" t="str">
        <v>https://yenthuy.hoabinh.gov.vn/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4893</v>
      </c>
      <c r="B894" t="str">
        <v>Công an thị trấn Mường Khến  tỉnh Hòa Bình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4894</v>
      </c>
      <c r="B895" t="str">
        <v>UBND Ủy ban nhân dân thị trấn Mường Khến  tỉnh Hòa Bình</v>
      </c>
      <c r="C895" t="str">
        <v>https://www.hoabinh.gov.vn/tin-chi-tiet/-/bai-viet/chuyen-muc-dich-su-dung-dat-giao-dat-va-cho-cong-ty-tnhh-khu-do-thi-muong-khen-thue-dat-dot-3-de-thuc-hien-du-an-khu-dan-cu-thi-tran-muong-khen-tai-thi-tran-man-duc-huyen-tan-lac-48888-1383.html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4895</v>
      </c>
      <c r="B896" t="str">
        <v>Công an xã Ngòi Hoa  tỉnh Hòa Bình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4896</v>
      </c>
      <c r="B897" t="str">
        <v>UBND Ủy ban nhân dân xã Ngòi Hoa  tỉnh Hòa Bình</v>
      </c>
      <c r="C897" t="str">
        <v>https://www.hoabinh.gov.vn/tin-chi-tiet/-/bai-viet/cho-cong-ty-co-phan-au-tu-nang-luong-xay-dung-thuong-mai-hoang-son-thue-at-ot-1-e-thuc-hien-du-an-khu-du-lich-sinh-thai-ngoi-hoa-44372-1636.html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4897</v>
      </c>
      <c r="B898" t="str">
        <v>Công an xã Trung Hòa  tỉnh Hòa Bình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4898</v>
      </c>
      <c r="B899" t="str">
        <v>UBND Ủy ban nhân dân xã Trung Hòa  tỉnh Hòa Bình</v>
      </c>
      <c r="C899" t="str">
        <v>https://xatrungthanh.hoabinh.gov.vn/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4899</v>
      </c>
      <c r="B900" t="str">
        <v>Công an xã Phú Vinh  tỉnh Hòa Bình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4900</v>
      </c>
      <c r="B901" t="str">
        <v>UBND Ủy ban nhân dân xã Phú Vinh  tỉnh Hòa Bình</v>
      </c>
      <c r="C901" t="str">
        <v>https://tanlac.hoabinh.gov.vn/index.php?option=com_content&amp;view=article&amp;id=149:ubnd-cac-xa-th-tr-n&amp;catid=14&amp;limitstart=14&amp;Itemid=594&amp;lang=vi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4901</v>
      </c>
      <c r="B902" t="str">
        <v>Công an xã Phú Cường  tỉnh Hòa Bình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4902</v>
      </c>
      <c r="B903" t="str">
        <v>UBND Ủy ban nhân dân xã Phú Cường  tỉnh Hòa Bình</v>
      </c>
      <c r="C903" t="str">
        <v>https://xaphucuong.hoabinh.gov.vn/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4903</v>
      </c>
      <c r="B904" t="str">
        <v>Công an xã Mỹ Hòa  tỉnh Hòa Bình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4904</v>
      </c>
      <c r="B905" t="str">
        <v>UBND Ủy ban nhân dân xã Mỹ Hòa  tỉnh Hòa Bình</v>
      </c>
      <c r="C905" t="str">
        <v>https://myhoa.vinhlong.gov.vn/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4905</v>
      </c>
      <c r="B906" t="str">
        <v>Công an xã Quy Hậu  tỉnh Hòa Bình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4906</v>
      </c>
      <c r="B907" t="str">
        <v>UBND Ủy ban nhân dân xã Quy Hậu  tỉnh Hòa Bình</v>
      </c>
      <c r="C907" t="str">
        <v>https://xavubinh.hoabinh.gov.vn/index.php/trang-chu/14-sample-data-articles/149-ubnd-cac-xa-th-tr-n?start=15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4907</v>
      </c>
      <c r="B908" t="str">
        <v>Công an xã Phong Phú  tỉnh Hòa Bình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4908</v>
      </c>
      <c r="B909" t="str">
        <v>UBND Ủy ban nhân dân xã Phong Phú  tỉnh Hòa Bình</v>
      </c>
      <c r="C909" t="str">
        <v>https://www.hoabinh.gov.vn/tin-chi-tiet/-/bai-viet/bo-truong-bo-cong-an-luong-tam-quang-du-ngay-hoi-toan-dan-bao-ve-an-ninh-to-quoc-tai-xa-phong-phu-huyen-tan-lac-52731-1366.html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4909</v>
      </c>
      <c r="B910" t="str">
        <f>HYPERLINK("https://www.facebook.com/p/X%C3%A3-Quy%E1%BA%BFt-Chi%E1%BA%BFn-Huy%E1%BB%87n-T%C3%A2n-L%E1%BA%A1c-T%E1%BB%89nh-H%C3%B2a-B%C3%ACnh-100064708628184/", "Công an xã Quyết Chiến  tỉnh Hòa Bình")</f>
        <v>Công an xã Quyết Chiến  tỉnh Hòa Bình</v>
      </c>
      <c r="C910" t="str">
        <v>https://www.facebook.com/p/X%C3%A3-Quy%E1%BA%BFt-Chi%E1%BA%BFn-Huy%E1%BB%87n-T%C3%A2n-L%E1%BA%A1c-T%E1%BB%89nh-H%C3%B2a-B%C3%ACnh-100064708628184/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4910</v>
      </c>
      <c r="B911" t="str">
        <v>UBND Ủy ban nhân dân xã Quyết Chiến  tỉnh Hòa Bình</v>
      </c>
      <c r="C911" t="str">
        <v>https://tanlac.hoabinh.gov.vn/index.php/vi/tin-t-c-s-ki-n/kinh-t/3780-so-tai-chinh-tinh-hoa-binh-lam-viec-voi-dang-uy-ubnd-xa-quyet-chien-huyen-tan-lac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4911</v>
      </c>
      <c r="B912" t="str">
        <v>Công an xã Mãn Đức  tỉnh Hòa Bình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4912</v>
      </c>
      <c r="B913" t="str">
        <v>UBND Ủy ban nhân dân xã Mãn Đức  tỉnh Hòa Bình</v>
      </c>
      <c r="C913" t="str">
        <v>https://thitranmanduc.hoabinh.gov.vn/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4913</v>
      </c>
      <c r="B914" t="str">
        <v>Công an xã Địch Giáo  tỉnh Hòa Bình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4914</v>
      </c>
      <c r="B915" t="str">
        <v>UBND Ủy ban nhân dân xã Địch Giáo  tỉnh Hòa Bình</v>
      </c>
      <c r="C915" t="str">
        <v>https://dabac.hoabinh.gov.vn/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4915</v>
      </c>
      <c r="B916" t="str">
        <v>Công an xã Tuân Lộ  tỉnh Hòa Bình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4916</v>
      </c>
      <c r="B917" t="str">
        <v>UBND Ủy ban nhân dân xã Tuân Lộ  tỉnh Hòa Bình</v>
      </c>
      <c r="C917" t="str">
        <v>https://xadonglai.hoabinh.gov.vn/index.php/ch-c-nang-nhi-m-v/14-sample-data-articles/149-ubnd-cac-xa-th-tr-n?start=21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4917</v>
      </c>
      <c r="B918" t="str">
        <v>Công an xã Tử Nê  tỉnh Hòa Bình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4918</v>
      </c>
      <c r="B919" t="str">
        <v>UBND Ủy ban nhân dân xã Tử Nê  tỉnh Hòa Bình</v>
      </c>
      <c r="C919" t="str">
        <v>https://xalacsy.hoabinh.gov.vn/index.php/thong-tin-lien-h/14-sample-data-articles/149-ubnd-cac-xa-th-tr-n?start=20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4919</v>
      </c>
      <c r="B920" t="str">
        <v>Công an xã Thanh Hối  tỉnh Hòa Bình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4920</v>
      </c>
      <c r="B921" t="str">
        <v>UBND Ủy ban nhân dân xã Thanh Hối  tỉnh Hòa Bình</v>
      </c>
      <c r="C921" t="str">
        <v>https://luongson.hoabinh.gov.vn/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4921</v>
      </c>
      <c r="B922" t="str">
        <f>HYPERLINK("https://www.facebook.com/100064773366355/videos/%C4%91%E1%BA%A1i-%C4%91o%C3%A0n-k%E1%BA%BFt-x%C3%B3m-mu-bi%E1%BB%87ng-x%C3%A3-ng%E1%BB%8Dc-m%E1%BB%B9/394971438373610/", "Công an xã Ngọc Mỹ  tỉnh Hòa Bình")</f>
        <v>Công an xã Ngọc Mỹ  tỉnh Hòa Bình</v>
      </c>
      <c r="C922" t="str">
        <v>https://www.facebook.com/100064773366355/videos/%C4%91%E1%BA%A1i-%C4%91o%C3%A0n-k%E1%BA%BFt-x%C3%B3m-mu-bi%E1%BB%87ng-x%C3%A3-ng%E1%BB%8Dc-m%E1%BB%B9/394971438373610/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4922</v>
      </c>
      <c r="B923" t="str">
        <v>UBND Ủy ban nhân dân xã Ngọc Mỹ  tỉnh Hòa Bình</v>
      </c>
      <c r="C923" t="str">
        <v>https://sotuphap.hoabinh.gov.vn/index.php/hoa-t-a-ng-t-pha-p-a-a-ph-ng/991-ubnd-xa-nga-c-ma-huya-n-ta-n-la-c-ta-p-hua-n-a-a-n-na-ng-cao-n-ng-la-c-cho-a-i-ng-ha-a-gia-i-via-n-va-a-a-n-t-ng-c-a-ng-pbgdpl-ta-i-a-a-ba-n-tra-ng-ia-m-va-vi-pha-m-pha-p-lua-t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4923</v>
      </c>
      <c r="B924" t="str">
        <f>HYPERLINK("https://www.facebook.com/100064773366355/videos/%C4%91%E1%BA%A1i-%C4%91o%C3%A0n-k%E1%BA%BFt-x%C3%B3m-mu-bi%E1%BB%87ng-x%C3%A3-ng%E1%BB%8Dc-m%E1%BB%B9/394971438373610/", "Công an xã Ngọc Mỹ  tỉnh Hòa Bình")</f>
        <v>Công an xã Ngọc Mỹ  tỉnh Hòa Bình</v>
      </c>
      <c r="C924" t="str">
        <v>https://www.facebook.com/100064773366355/videos/%C4%91%E1%BA%A1i-%C4%91o%C3%A0n-k%E1%BA%BFt-x%C3%B3m-mu-bi%E1%BB%87ng-x%C3%A3-ng%E1%BB%8Dc-m%E1%BB%B9/394971438373610/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4924</v>
      </c>
      <c r="B925" t="str">
        <v>UBND Ủy ban nhân dân xã Ngọc Mỹ  tỉnh Hòa Bình</v>
      </c>
      <c r="C925" t="str">
        <v>https://sotuphap.hoabinh.gov.vn/index.php/hoa-t-a-ng-t-pha-p-a-a-ph-ng/991-ubnd-xa-nga-c-ma-huya-n-ta-n-la-c-ta-p-hua-n-a-a-n-na-ng-cao-n-ng-la-c-cho-a-i-ng-ha-a-gia-i-via-n-va-a-a-n-t-ng-c-a-ng-pbgdpl-ta-i-a-a-ba-n-tra-ng-ia-m-va-vi-pha-m-pha-p-lua-t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4925</v>
      </c>
      <c r="B926" t="str">
        <v>Công an xã Lũng Vân  tỉnh Hòa Bình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4926</v>
      </c>
      <c r="B927" t="str">
        <v>UBND Ủy ban nhân dân xã Lũng Vân  tỉnh Hòa Bình</v>
      </c>
      <c r="C927" t="str">
        <v>https://xatrungthanh.hoabinh.gov.vn/index.php/na-ng-tha-n-ma-i/149-ubnd-cac-xa-th-tr-n?start=5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4927</v>
      </c>
      <c r="B928" t="str">
        <f>HYPERLINK("https://www.facebook.com/chidoan.congan/?locale=vi_VN", "Công an xã Bắc Sơn  tỉnh Hòa Bình")</f>
        <v>Công an xã Bắc Sơn  tỉnh Hòa Bình</v>
      </c>
      <c r="C928" t="str">
        <v>https://www.facebook.com/chidoan.congan/?locale=vi_VN</v>
      </c>
      <c r="D928" t="str">
        <v>-</v>
      </c>
      <c r="E928" t="str">
        <v>02053837231</v>
      </c>
      <c r="F928" t="str">
        <v>-</v>
      </c>
      <c r="G928" t="str">
        <v>số 66A, Khối phố Trần Đăng Ninh, Bac Son, Vietnam</v>
      </c>
    </row>
    <row r="929">
      <c r="A929">
        <v>4928</v>
      </c>
      <c r="B929" t="str">
        <v>UBND Ủy ban nhân dân xã Bắc Sơn  tỉnh Hòa Bình</v>
      </c>
      <c r="C929" t="str">
        <v>https://mongcai.gov.vn/vi-vn/tin/thong-tin-can-bo-cong-chuc-xa-bac-son-p726611-c210255-n733959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4929</v>
      </c>
      <c r="B930" t="str">
        <v>Công an xã Quy Mỹ  tỉnh Hòa Bình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4930</v>
      </c>
      <c r="B931" t="str">
        <v>UBND Ủy ban nhân dân xã Quy Mỹ  tỉnh Hòa Bình</v>
      </c>
      <c r="C931" t="str">
        <v>https://xamyhoa.hoabinh.gov.vn/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4931</v>
      </c>
      <c r="B932" t="str">
        <f>HYPERLINK("https://www.facebook.com/congantinhhoabinh/", "Công an xã Do Nhân  tỉnh Hòa Bình")</f>
        <v>Công an xã Do Nhân  tỉnh Hòa Bình</v>
      </c>
      <c r="C932" t="str">
        <v>https://www.facebook.com/congantinhhoabinh/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4932</v>
      </c>
      <c r="B933" t="str">
        <v>UBND Ủy ban nhân dân xã Do Nhân  tỉnh Hòa Bình</v>
      </c>
      <c r="C933" t="str">
        <v>https://www.hoabinh.gov.vn/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4933</v>
      </c>
      <c r="B934" t="str">
        <v>Công an xã Nam Sơn  tỉnh Hòa Bình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4934</v>
      </c>
      <c r="B935" t="str">
        <v>UBND Ủy ban nhân dân xã Nam Sơn  tỉnh Hòa Bình</v>
      </c>
      <c r="C935" t="str">
        <v>https://donghy.thainguyen.gov.vn/xa-nam-hoa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4935</v>
      </c>
      <c r="B936" t="str">
        <f>HYPERLINK("https://www.facebook.com/ubnd.loson.tanlac.hoabinh/", "Công an xã Lỗ Sơn  tỉnh Hòa Bình")</f>
        <v>Công an xã Lỗ Sơn  tỉnh Hòa Bình</v>
      </c>
      <c r="C936" t="str">
        <v>https://www.facebook.com/ubnd.loson.tanlac.hoabinh/</v>
      </c>
      <c r="D936" t="str">
        <v>-</v>
      </c>
      <c r="E936" t="str">
        <v/>
      </c>
      <c r="F936" t="str">
        <f>HYPERLINK("mailto:manhlan0383@gmail.com", "manhlan0383@gmail.com")</f>
        <v>manhlan0383@gmail.com</v>
      </c>
      <c r="G936" t="str">
        <v>xóm Đá, Xã Lỗ Sơn</v>
      </c>
    </row>
    <row r="937">
      <c r="A937">
        <v>4936</v>
      </c>
      <c r="B937" t="str">
        <v>UBND Ủy ban nhân dân xã Lỗ Sơn  tỉnh Hòa Bình</v>
      </c>
      <c r="C937" t="str">
        <v>https://xaloson.hoabinh.gov.vn/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4937</v>
      </c>
      <c r="B938" t="str">
        <f>HYPERLINK("https://www.facebook.com/100066905341572", "Công an xã Ngổ Luông  tỉnh Hòa Bình")</f>
        <v>Công an xã Ngổ Luông  tỉnh Hòa Bình</v>
      </c>
      <c r="C938" t="str">
        <v>https://www.facebook.com/100066905341572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4938</v>
      </c>
      <c r="B939" t="str">
        <v>UBND Ủy ban nhân dân xã Ngổ Luông  tỉnh Hòa Bình</v>
      </c>
      <c r="C939" t="str">
        <v>https://tanlac.hoabinh.gov.vn/index.php?option=com_content&amp;view=article&amp;id=149:ubnd-cac-xa-th-tr-n&amp;catid=14&amp;limitstart=5&amp;Itemid=594&amp;lang=en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4939</v>
      </c>
      <c r="B940" t="str">
        <f>HYPERLINK("https://www.facebook.com/p/Tu%E1%BB%95i-tr%E1%BA%BB-ph%C3%B2ng-CSC%C4%90-C%C3%B4ng-an-t%E1%BB%89nh-Ho%C3%A0-B%C3%ACnh-100077598099489/", "Công an xã Gia Mô  tỉnh Hòa Bình")</f>
        <v>Công an xã Gia Mô  tỉnh Hòa Bình</v>
      </c>
      <c r="C940" t="str">
        <v>https://www.facebook.com/p/Tu%E1%BB%95i-tr%E1%BA%BB-ph%C3%B2ng-CSC%C4%90-C%C3%B4ng-an-t%E1%BB%89nh-Ho%C3%A0-B%C3%ACnh-100077598099489/</v>
      </c>
      <c r="D940" t="str">
        <v>-</v>
      </c>
      <c r="E940" t="str">
        <v/>
      </c>
      <c r="F940" t="str">
        <v>-</v>
      </c>
      <c r="G940" t="str">
        <v>Số nhà 97- Thịnh Lang - TP. Hòa Bình - tỉnh Hòa Bình</v>
      </c>
    </row>
    <row r="941">
      <c r="A941">
        <v>4940</v>
      </c>
      <c r="B941" t="str">
        <v>UBND Ủy ban nhân dân xã Gia Mô  tỉnh Hòa Bình</v>
      </c>
      <c r="C941" t="str">
        <v>https://xagiamo.hoabinh.gov.vn/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4941</v>
      </c>
      <c r="B942" t="str">
        <f>HYPERLINK("https://www.facebook.com/congantinhhoabinh/", "Công an xã Tân Dân  tỉnh Hòa Bình")</f>
        <v>Công an xã Tân Dân  tỉnh Hòa Bình</v>
      </c>
      <c r="C942" t="str">
        <v>https://www.facebook.com/congantinhhoabinh/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4942</v>
      </c>
      <c r="B943" t="str">
        <v>UBND Ủy ban nhân dân xã Tân Dân  tỉnh Hòa Bình</v>
      </c>
      <c r="C943" t="str">
        <v>https://tandan.damdoi.camau.gov.vn/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4943</v>
      </c>
      <c r="B944" t="str">
        <f>HYPERLINK("https://www.facebook.com/cahmaichau28/?locale=vi_VN", "Công an thị trấn Mai Châu  tỉnh Hòa Bình")</f>
        <v>Công an thị trấn Mai Châu  tỉnh Hòa Bình</v>
      </c>
      <c r="C944" t="str">
        <v>https://www.facebook.com/cahmaichau28/?locale=vi_VN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4944</v>
      </c>
      <c r="B945" t="str">
        <v>UBND Ủy ban nhân dân thị trấn Mai Châu  tỉnh Hòa Bình</v>
      </c>
      <c r="C945" t="str">
        <v>https://maichau.hoabinh.gov.vn/index.php?lang=vi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4945</v>
      </c>
      <c r="B946" t="str">
        <v>Công an xã Tân Mai  tỉnh Hòa Bình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4946</v>
      </c>
      <c r="B947" t="str">
        <v>UBND Ủy ban nhân dân xã Tân Mai  tỉnh Hòa Bình</v>
      </c>
      <c r="C947" t="str">
        <v>https://maichau.hoabinh.gov.vn/index.php?option=com_content&amp;amp;view=article&amp;amp;id=202:gi-i-thi-u-ubnd-xa-ba-khan&amp;amp;catid=14:sample-data-articles&amp;amp;Itemid=643&amp;amp;lang=vi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4947</v>
      </c>
      <c r="B948" t="str">
        <v>Công an xã Phúc Sạn  tỉnh Hòa Bình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4948</v>
      </c>
      <c r="B949" t="str">
        <v>UBND Ủy ban nhân dân xã Phúc Sạn  tỉnh Hòa Bình</v>
      </c>
      <c r="C949" t="str">
        <v>https://www.hoabinh.gov.vn/tin-chi-tiet/-/bai-viet/giao-so-kh-amp-dt-nghien-cuu-tinh-hinh-thuc-hien-du-an-xay-dung-khu-tai-dinh-cu-de-di-dan-vung-sat-lo-2-xa-tan-mai-nay-la-xa-tan-thanh-va-xa-phuc-san-nay-la-xa-son-thuy-huyen-mai-chau-50631-1590.html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4949</v>
      </c>
      <c r="B950" t="str">
        <v>Công an xã Pà Cò  tỉnh Hòa Bình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4950</v>
      </c>
      <c r="B951" t="str">
        <v>UBND Ủy ban nhân dân xã Pà Cò  tỉnh Hòa Bình</v>
      </c>
      <c r="C951" t="str">
        <v>https://maichau.hoabinh.gov.vn/index.php?option=com_content&amp;view=article&amp;id=275:gi-i-thi-u-ubnd-xa-pa-co&amp;catid=14&amp;Itemid=672&amp;lang=vi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4951</v>
      </c>
      <c r="B952" t="str">
        <v>Công an xã Hang Kia  tỉnh Hòa Bình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4952</v>
      </c>
      <c r="B953" t="str">
        <v>UBND Ủy ban nhân dân xã Hang Kia  tỉnh Hòa Bình</v>
      </c>
      <c r="C953" t="str">
        <v>https://sovanhoa.hoabinh.gov.vn/du-lich/1072-ka-t-qua-ha-i-ngha-xa-c-tia-n-a-u-t-du-la-ch-ta-i-hang-kia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4953</v>
      </c>
      <c r="B954" t="str">
        <f>HYPERLINK("https://www.facebook.com/conganBaTri/", "Công an xã Ba Khan  tỉnh Hòa Bình")</f>
        <v>Công an xã Ba Khan  tỉnh Hòa Bình</v>
      </c>
      <c r="C954" t="str">
        <v>https://www.facebook.com/conganBaTri/</v>
      </c>
      <c r="D954" t="str">
        <v>-</v>
      </c>
      <c r="E954" t="str">
        <v>02753850004</v>
      </c>
      <c r="F954" t="str">
        <v>-</v>
      </c>
      <c r="G954" t="str">
        <v>Ba Tri, Vietnam</v>
      </c>
    </row>
    <row r="955">
      <c r="A955">
        <v>4954</v>
      </c>
      <c r="B955" t="str">
        <v>UBND Ủy ban nhân dân xã Ba Khan  tỉnh Hòa Bình</v>
      </c>
      <c r="C955" t="str">
        <v>https://maichau.hoabinh.gov.vn/index.php?option=com_content&amp;amp;view=article&amp;amp;id=202:gi-i-thi-u-ubnd-xa-ba-khan&amp;amp;catid=14:sample-data-articles&amp;amp;Itemid=643&amp;amp;lang=vi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4955</v>
      </c>
      <c r="B956" t="str">
        <v>Công an xã Tân Sơn  tỉnh Hòa Bình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4956</v>
      </c>
      <c r="B957" t="str">
        <v>UBND Ủy ban nhân dân xã Tân Sơn  tỉnh Hòa Bình</v>
      </c>
      <c r="C957" t="str">
        <v>https://maichau.hoabinh.gov.vn/index.php?option=com_content&amp;view=article&amp;id=216:gi-i-thi-u-ubnd-xa-tan-son&amp;catid=14&amp;lang=en&amp;Itemid=641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4957</v>
      </c>
      <c r="B958" t="str">
        <v>Công an xã Đồng Bảng  tỉnh Hòa Bình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4958</v>
      </c>
      <c r="B959" t="str">
        <v>UBND Ủy ban nhân dân xã Đồng Bảng  tỉnh Hòa Bình</v>
      </c>
      <c r="C959" t="str">
        <v>https://maichau.hoabinh.gov.vn/index.php?option=com_content&amp;amp;view=article&amp;amp;id=202:gi-i-thi-u-ubnd-xa-ba-khan&amp;amp;catid=14:sample-data-articles&amp;amp;Itemid=643&amp;amp;lang=vi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4959</v>
      </c>
      <c r="B960" t="str">
        <f>HYPERLINK("https://www.facebook.com/p/C%C3%B4ng-an-x%C3%A3-Cun-Pheo-Mai-Ch%C3%A2u-H%C3%B2a-B%C3%ACnh-100083309446261/", "Công an xã Cun Pheo  tỉnh Hòa Bình")</f>
        <v>Công an xã Cun Pheo  tỉnh Hòa Bình</v>
      </c>
      <c r="C960" t="str">
        <v>https://www.facebook.com/p/C%C3%B4ng-an-x%C3%A3-Cun-Pheo-Mai-Ch%C3%A2u-H%C3%B2a-B%C3%ACnh-100083309446261/</v>
      </c>
      <c r="D960" t="str">
        <v>0985239929</v>
      </c>
      <c r="E960" t="str">
        <v>-</v>
      </c>
      <c r="F960" t="str">
        <f>HYPERLINK("mailto:conganxacunpheo@gmail.com", "conganxacunpheo@gmail.com")</f>
        <v>conganxacunpheo@gmail.com</v>
      </c>
      <c r="G960" t="str">
        <v>mai châu, Mai Châu, Vietnam</v>
      </c>
    </row>
    <row r="961">
      <c r="A961">
        <v>4960</v>
      </c>
      <c r="B961" t="str">
        <v>UBND Ủy ban nhân dân xã Cun Pheo  tỉnh Hòa Bình</v>
      </c>
      <c r="C961" t="str">
        <v>https://www.hoabinh.gov.vn/tin-chi-tiet/-/bai-viet/ket-luan-cua-dong-chi-dinh-cong-su-pho-chu-tich-uy-ban-nhan-dan-tinh-tai-buoi-kiem-tra-cong-tac-trien-khai-thuc-hien-cac-chuong-trinh-muc-tieu-quoc-gia-tai-xa-cun-pheo-huyen-mai-chau-52055-1590.html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4961</v>
      </c>
      <c r="B962" t="str">
        <f>HYPERLINK("https://www.facebook.com/people/C%C3%B4ng-an-x%C3%A3-Bao-La-Huy%E1%BB%87n-Mai-Ch%C3%A2u-t%E1%BB%89nh-H%C3%B2a-B%C3%ACnh/100066573889335/", "Công an xã Bao La  tỉnh Hòa Bình")</f>
        <v>Công an xã Bao La  tỉnh Hòa Bình</v>
      </c>
      <c r="C962" t="str">
        <v>https://www.facebook.com/people/C%C3%B4ng-an-x%C3%A3-Bao-La-Huy%E1%BB%87n-Mai-Ch%C3%A2u-t%E1%BB%89nh-H%C3%B2a-B%C3%ACnh/100066573889335/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4962</v>
      </c>
      <c r="B963" t="str">
        <v>UBND Ủy ban nhân dân xã Bao La  tỉnh Hòa Bình</v>
      </c>
      <c r="C963" t="str">
        <v>https://maichau.hoabinh.gov.vn/index.php?option=com_content&amp;view=article&amp;id=2064:la-ca-ng-ba-xa-bao-la-a-t-chua-n-na-ng-tha-n-ma-i-n-m-2021&amp;catid=81&amp;lang=vi&amp;Itemid=573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4963</v>
      </c>
      <c r="B964" t="str">
        <v>Công an xã Piềng Vế  tỉnh Hòa Bình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4964</v>
      </c>
      <c r="B965" t="str">
        <v>UBND Ủy ban nhân dân xã Piềng Vế  tỉnh Hòa Bình</v>
      </c>
      <c r="C965" t="str">
        <v>https://hoabinh.gov.vn/tin-chi-tiet/-/bai-viet/chap-thuan-ieu-chinh-chu-truong-au-tu-va-nha-au-tu-du-an-khu-du-lich-nghi-duong-avana-mai-chau-43385-1701.html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4965</v>
      </c>
      <c r="B966" t="str">
        <f>HYPERLINK("https://www.facebook.com/p/C%C3%B4ng-an-x%C3%A3-T%C3%B2ng-%C4%90%E1%BA%ADu-Huy%E1%BB%87n-Mai-Ch%C3%A2u-H%C3%B2a-B%C3%ACnh-100068696257767/", "Công an xã Tòng Đậu  tỉnh Hòa Bình")</f>
        <v>Công an xã Tòng Đậu  tỉnh Hòa Bình</v>
      </c>
      <c r="C966" t="str">
        <v>https://www.facebook.com/p/C%C3%B4ng-an-x%C3%A3-T%C3%B2ng-%C4%90%E1%BA%ADu-Huy%E1%BB%87n-Mai-Ch%C3%A2u-H%C3%B2a-B%C3%ACnh-100068696257767/</v>
      </c>
      <c r="D966" t="str">
        <v>-</v>
      </c>
      <c r="E966" t="str">
        <v/>
      </c>
      <c r="F966" t="str">
        <v>-</v>
      </c>
      <c r="G966" t="str">
        <v>Xóm Tòng, xã Tòng Đậu, huyện Mai Châu, Mai Châu, Vietnam</v>
      </c>
    </row>
    <row r="967">
      <c r="A967">
        <v>4966</v>
      </c>
      <c r="B967" t="str">
        <v>UBND Ủy ban nhân dân xã Tòng Đậu  tỉnh Hòa Bình</v>
      </c>
      <c r="C967" t="str">
        <v>https://maichau.hoabinh.gov.vn/index.php?option=com_content&amp;amp;view=article&amp;amp;id=259:gi-i-thi-u-ubnd-xa-ba-khan-14&amp;amp;catid=14:sample-data-articles&amp;amp;Itemid=643&amp;amp;lang=vi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4967</v>
      </c>
      <c r="B968" t="str">
        <f>HYPERLINK("https://www.facebook.com/322827476213987", "Công an xã Nà Mèo  tỉnh Hòa Bình")</f>
        <v>Công an xã Nà Mèo  tỉnh Hòa Bình</v>
      </c>
      <c r="C968" t="str">
        <v>https://www.facebook.com/322827476213987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4968</v>
      </c>
      <c r="B969" t="str">
        <v>UBND Ủy ban nhân dân xã Nà Mèo  tỉnh Hòa Bình</v>
      </c>
      <c r="C969" t="str">
        <v>https://maichau.hoabinh.gov.vn/index.php?option=com_content&amp;view=article&amp;id=2021:xa-na-pha-n-pha-n-a-u-va-a-ch-na-ng-tha-n-ma-i-n-m-2022&amp;catid=81&amp;lang=vi&amp;Itemid=573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4969</v>
      </c>
      <c r="B970" t="str">
        <v>Công an xã Thung Khe  tỉnh Hòa Bình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4970</v>
      </c>
      <c r="B971" t="str">
        <v>UBND Ủy ban nhân dân xã Thung Khe  tỉnh Hòa Bình</v>
      </c>
      <c r="C971" t="str">
        <v>https://maichau.hoabinh.gov.vn/index.php?option=com_content&amp;view=article&amp;id=250:xa-pu-bin-2&amp;catid=14&amp;Itemid=641&amp;lang=en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4971</v>
      </c>
      <c r="B972" t="str">
        <f>HYPERLINK("https://www.facebook.com/p/C%C3%B4ng-an-x%C3%A3-N%C3%A0-Ph%C3%B2n-Mai-Ch%C3%A2u-100077426923813/", "Công an xã Nà Phòn  tỉnh Hòa Bình")</f>
        <v>Công an xã Nà Phòn  tỉnh Hòa Bình</v>
      </c>
      <c r="C972" t="str">
        <v>https://www.facebook.com/p/C%C3%B4ng-an-x%C3%A3-N%C3%A0-Ph%C3%B2n-Mai-Ch%C3%A2u-100077426923813/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4972</v>
      </c>
      <c r="B973" t="str">
        <v>UBND Ủy ban nhân dân xã Nà Phòn  tỉnh Hòa Bình</v>
      </c>
      <c r="C973" t="str">
        <v>https://sotuphap.hoabinh.gov.vn/index.php/hoa-t-a-ng-t-pha-p-a-a-ph-ng/1470-a-y-ban-nha-n-da-n-xa-na-pha-ng-huya-n-mai-cha-u-ta-cha-c-tuya-n-truya-n-pha-bia-n-gia-o-da-c-pha-p-lua-t-cho-oa-n-via-n-thanh-nia-n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4973</v>
      </c>
      <c r="B974" t="str">
        <f>HYPERLINK("https://www.facebook.com/reel/1197246244881818/", "Công an xã Săm Khóe  tỉnh Hòa Bình")</f>
        <v>Công an xã Săm Khóe  tỉnh Hòa Bình</v>
      </c>
      <c r="C974" t="str">
        <v>https://www.facebook.com/reel/1197246244881818/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4974</v>
      </c>
      <c r="B975" t="str">
        <v>UBND Ủy ban nhân dân xã Săm Khóe  tỉnh Hòa Bình</v>
      </c>
      <c r="C975" t="str">
        <v>https://dabac.hoabinh.gov.vn/?tmpl=component&amp;start=5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4975</v>
      </c>
      <c r="B976" t="str">
        <v>Công an xã Chiềng Châu  tỉnh Hòa Bình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4976</v>
      </c>
      <c r="B977" t="str">
        <v>UBND Ủy ban nhân dân xã Chiềng Châu  tỉnh Hòa Bình</v>
      </c>
      <c r="C977" t="str">
        <v>https://maichau.hoabinh.gov.vn/index.php?option=com_content&amp;view=article&amp;id=203:gi-i-thi-u-ubnd-xa-ba-khan-2&amp;catid=14&amp;Itemid=643&amp;lang=vi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4977</v>
      </c>
      <c r="B978" t="str">
        <f>HYPERLINK("https://www.facebook.com/conganxamaiha/", "Công an xã Mai Hạ  tỉnh Hòa Bình")</f>
        <v>Công an xã Mai Hạ  tỉnh Hòa Bình</v>
      </c>
      <c r="C978" t="str">
        <v>https://www.facebook.com/conganxamaiha/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4978</v>
      </c>
      <c r="B979" t="str">
        <v>UBND Ủy ban nhân dân xã Mai Hạ  tỉnh Hòa Bình</v>
      </c>
      <c r="C979" t="str">
        <v>https://maichau.hoabinh.gov.vn/index.php?option=com_content&amp;view=article&amp;id=204:gi-i-thi-u-ubnd-xa-ba-khan-3&amp;catid=14&amp;Itemid=643&amp;lang=vi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4979</v>
      </c>
      <c r="B980" t="str">
        <f>HYPERLINK("https://www.facebook.com/conganBaTri/", "Công an xã Nong Luông  tỉnh Hòa Bình")</f>
        <v>Công an xã Nong Luông  tỉnh Hòa Bình</v>
      </c>
      <c r="C980" t="str">
        <v>https://www.facebook.com/conganBaTri/</v>
      </c>
      <c r="D980" t="str">
        <v>-</v>
      </c>
      <c r="E980" t="str">
        <v>02753850004</v>
      </c>
      <c r="F980" t="str">
        <v>-</v>
      </c>
      <c r="G980" t="str">
        <v>Ba Tri, Vietnam</v>
      </c>
    </row>
    <row r="981">
      <c r="A981">
        <v>4980</v>
      </c>
      <c r="B981" t="str">
        <v>UBND Ủy ban nhân dân xã Nong Luông  tỉnh Hòa Bình</v>
      </c>
      <c r="C981" t="str">
        <v>https://maichau.hoabinh.gov.vn/index.php?option=com_content&amp;view=article&amp;id=250:xa-pu-bin-2&amp;catid=14&amp;Itemid=641&amp;lang=en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4981</v>
      </c>
      <c r="B982" t="str">
        <f>HYPERLINK("https://www.facebook.com/p/C%C3%B4ng-an-x%C3%A3-Mai-H%E1%BB%8Bch-Huy%E1%BB%87n-Mai-Ch%C3%A2u-H%C3%B2a-B%C3%ACnh-100069078494664/?locale=ko_KR", "Công an xã Mai Hịch  tỉnh Hòa Bình")</f>
        <v>Công an xã Mai Hịch  tỉnh Hòa Bình</v>
      </c>
      <c r="C982" t="str">
        <v>https://www.facebook.com/p/C%C3%B4ng-an-x%C3%A3-Mai-H%E1%BB%8Bch-Huy%E1%BB%87n-Mai-Ch%C3%A2u-H%C3%B2a-B%C3%ACnh-100069078494664/?locale=ko_KR</v>
      </c>
      <c r="D982" t="str">
        <v>-</v>
      </c>
      <c r="E982" t="str">
        <v/>
      </c>
      <c r="F982" t="str">
        <f>HYPERLINK("mailto:Thanhhoaanhhung10@gmail.com", "Thanhhoaanhhung10@gmail.com")</f>
        <v>Thanhhoaanhhung10@gmail.com</v>
      </c>
      <c r="G982" t="str">
        <v>Hòa Bình, Vietnam</v>
      </c>
    </row>
    <row r="983">
      <c r="A983">
        <v>4982</v>
      </c>
      <c r="B983" t="str">
        <v>UBND Ủy ban nhân dân xã Mai Hịch  tỉnh Hòa Bình</v>
      </c>
      <c r="C983" t="str">
        <v>https://maichau.hoabinh.gov.vn/index.php?option=com_content&amp;view=article&amp;id=204:gi-i-thi-u-ubnd-xa-ba-khan-3&amp;catid=14&amp;Itemid=643&amp;lang=vi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4983</v>
      </c>
      <c r="B984" t="str">
        <f>HYPERLINK("https://www.facebook.com/p/Tu%E1%BB%95i-tr%E1%BA%BB-C%C3%B4ng-an-huy%E1%BB%87n-%C4%90%C3%A0-B%E1%BA%AFc-100064551649842/", "Công an xã Pù Pin  tỉnh Hòa Bình")</f>
        <v>Công an xã Pù Pin  tỉnh Hòa Bình</v>
      </c>
      <c r="C984" t="str">
        <v>https://www.facebook.com/p/Tu%E1%BB%95i-tr%E1%BA%BB-C%C3%B4ng-an-huy%E1%BB%87n-%C4%90%C3%A0-B%E1%BA%AFc-100064551649842/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4984</v>
      </c>
      <c r="B985" t="str">
        <v>UBND Ủy ban nhân dân xã Pù Pin  tỉnh Hòa Bình</v>
      </c>
      <c r="C985" t="str">
        <v>https://thanhtra.hoabinh.gov.vn/tin-thanh-tra?jtpl=0&amp;force=0&amp;start=25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4985</v>
      </c>
      <c r="B986" t="str">
        <v>Công an xã Vạn Mai  tỉnh Hòa Bình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4986</v>
      </c>
      <c r="B987" t="str">
        <v>UBND Ủy ban nhân dân xã Vạn Mai  tỉnh Hòa Bình</v>
      </c>
      <c r="C987" t="str">
        <v>https://www.hoabinh.gov.vn/tin-chi-tiet/-/bai-viet/van-mai-on-nhan-danh-hieu-xa-at-chuan-nong-thon-moi-13790-1218.html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4987</v>
      </c>
      <c r="B988" t="str">
        <f>HYPERLINK("https://www.facebook.com/groups/824051121485952/", "Công an thị trấn Vụ Bản  tỉnh Hòa Bình")</f>
        <v>Công an thị trấn Vụ Bản  tỉnh Hòa Bình</v>
      </c>
      <c r="C988" t="str">
        <v>https://www.facebook.com/groups/824051121485952/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4988</v>
      </c>
      <c r="B989" t="str">
        <v>UBND Ủy ban nhân dân thị trấn Vụ Bản  tỉnh Hòa Bình</v>
      </c>
      <c r="C989" t="str">
        <v>https://thitranvuban.hoabinh.gov.vn/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4989</v>
      </c>
      <c r="B990" t="str">
        <f>HYPERLINK("https://www.facebook.com/Conganxaquyhoa/", "Công an xã Quý Hòa  tỉnh Hòa Bình")</f>
        <v>Công an xã Quý Hòa  tỉnh Hòa Bình</v>
      </c>
      <c r="C990" t="str">
        <v>https://www.facebook.com/Conganxaquyhoa/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4990</v>
      </c>
      <c r="B991" t="str">
        <v>UBND Ủy ban nhân dân xã Quý Hòa  tỉnh Hòa Bình</v>
      </c>
      <c r="C991" t="str">
        <v>https://xaquyhoa.hoabinh.gov.vn/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4991</v>
      </c>
      <c r="B992" t="str">
        <f>HYPERLINK("https://www.facebook.com/reel/2808854929414082/", "Công an xã Miền Đồi  tỉnh Hòa Bình")</f>
        <v>Công an xã Miền Đồi  tỉnh Hòa Bình</v>
      </c>
      <c r="C992" t="str">
        <v>https://www.facebook.com/reel/2808854929414082/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4992</v>
      </c>
      <c r="B993" t="str">
        <v>UBND Ủy ban nhân dân xã Miền Đồi  tỉnh Hòa Bình</v>
      </c>
      <c r="C993" t="str">
        <v>https://lacson.hoabinh.gov.vn/index.php/an-ninh-qu-c-phong/12366-kia-m-tra-ca-i-ca-ch-ha-nh-cha-nh-ca-ng-cha-c-ca-ng-va-n-m-2023-ta-i-a-y-ban-nha-n-da-n-xa-mia-n-a-i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4993</v>
      </c>
      <c r="B994" t="str">
        <f>HYPERLINK("https://www.facebook.com/p/C%C3%B4ng-an-x%C3%A3-M%E1%BB%B9-Th%C3%A0nh-L%E1%BA%A1c-S%C6%A1n-Ho%C3%A0-B%C3%ACnh-100064870354711/", "Công an xã Mỹ Thành  tỉnh Hòa Bình")</f>
        <v>Công an xã Mỹ Thành  tỉnh Hòa Bình</v>
      </c>
      <c r="C994" t="str">
        <v>https://www.facebook.com/p/C%C3%B4ng-an-x%C3%A3-M%E1%BB%B9-Th%C3%A0nh-L%E1%BA%A1c-S%C6%A1n-Ho%C3%A0-B%C3%ACnh-100064870354711/</v>
      </c>
      <c r="D994" t="str">
        <v>0986450115</v>
      </c>
      <c r="E994" t="str">
        <v>-</v>
      </c>
      <c r="F994" t="str">
        <f>HYPERLINK("mailto:Caxmythanh@gmail.com", "Caxmythanh@gmail.com")</f>
        <v>Caxmythanh@gmail.com</v>
      </c>
      <c r="G994" t="str">
        <v>Lac Son, Vietnam</v>
      </c>
    </row>
    <row r="995">
      <c r="A995">
        <v>4994</v>
      </c>
      <c r="B995" t="str">
        <v>UBND Ủy ban nhân dân xã Mỹ Thành  tỉnh Hòa Bình</v>
      </c>
      <c r="C995" t="str">
        <v>https://xamythanh.hoabinh.gov.vn/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4995</v>
      </c>
      <c r="B996" t="str">
        <f>HYPERLINK("https://www.facebook.com/p/C%C3%B4ng-an-x%C3%A3-Tu%C3%A2n-%C4%90%E1%BA%A1o-100069871560787/", "Công an xã Tuân Đạo  tỉnh Hòa Bình")</f>
        <v>Công an xã Tuân Đạo  tỉnh Hòa Bình</v>
      </c>
      <c r="C996" t="str">
        <v>https://www.facebook.com/p/C%C3%B4ng-an-x%C3%A3-Tu%C3%A2n-%C4%90%E1%BA%A1o-100069871560787/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4996</v>
      </c>
      <c r="B997" t="str">
        <v>UBND Ủy ban nhân dân xã Tuân Đạo  tỉnh Hòa Bình</v>
      </c>
      <c r="C997" t="str">
        <v>https://xatuandao.hoabinh.gov.vn/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4997</v>
      </c>
      <c r="B998" t="str">
        <v>Công an xã Văn Nghĩa  tỉnh Hòa Bình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4998</v>
      </c>
      <c r="B999" t="str">
        <v>UBND Ủy ban nhân dân xã Văn Nghĩa  tỉnh Hòa Bình</v>
      </c>
      <c r="C999" t="str">
        <v>https://xavannghia.hoabinh.gov.vn/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4999</v>
      </c>
      <c r="B1000" t="str">
        <f>HYPERLINK("https://www.facebook.com/p/C%C3%B4ng-an-x%C3%A3-V%C4%83n-S%C6%A1n-L%E1%BA%A1c-S%C6%A1n-100069817665622/", "Công an xã Văn Sơn  tỉnh Hòa Bình")</f>
        <v>Công an xã Văn Sơn  tỉnh Hòa Bình</v>
      </c>
      <c r="C1000" t="str">
        <v>https://www.facebook.com/p/C%C3%B4ng-an-x%C3%A3-V%C4%83n-S%C6%A1n-L%E1%BA%A1c-S%C6%A1n-100069817665622/</v>
      </c>
      <c r="D1000" t="str">
        <v>-</v>
      </c>
      <c r="E1000" t="str">
        <v>02183902535</v>
      </c>
      <c r="F1000" t="str">
        <v>-</v>
      </c>
      <c r="G1000" t="str">
        <v>-</v>
      </c>
    </row>
  </sheetData>
  <ignoredErrors>
    <ignoredError numberStoredAsText="1" sqref="A1:G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