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Data>
    <row r="1">
      <c r="A1">
        <v>5000</v>
      </c>
      <c r="B1" t="str">
        <v>UBND Ủy ban nhân dân xã Văn Sơn  tỉnh Hòa Bình</v>
      </c>
    </row>
    <row r="2">
      <c r="A2">
        <v>5001</v>
      </c>
      <c r="B2" t="str">
        <f>HYPERLINK("https://www.facebook.com/p/C%C3%B4ng-an-x%C3%A3-T%C3%A2n-L%E1%BA%ADp-huy%E1%BB%87n-L%E1%BA%A1c-S%C6%A1n-t%E1%BB%89nh-Ho%C3%A0-B%C3%ACnh-100086478417416/", "Công an xã Tân Lập  tỉnh Hòa Bình")</f>
        <v>Công an xã Tân Lập  tỉnh Hòa Bình</v>
      </c>
      <c r="C2" t="str">
        <v>https://www.facebook.com/p/C%C3%B4ng-an-x%C3%A3-T%C3%A2n-L%E1%BA%ADp-huy%E1%BB%87n-L%E1%BA%A1c-S%C6%A1n-t%E1%BB%89nh-Ho%C3%A0-B%C3%ACnh-100086478417416/</v>
      </c>
      <c r="D2" t="str">
        <v>0349751424</v>
      </c>
      <c r="E2" t="str">
        <v>-</v>
      </c>
      <c r="F2" t="str">
        <v>-</v>
      </c>
      <c r="G2" t="str">
        <v>Xã Tân Lập, huyện Lạc Sơn, tỉnh Hoà Bình</v>
      </c>
    </row>
    <row r="3">
      <c r="A3">
        <v>5002</v>
      </c>
      <c r="B3" t="str">
        <v>UBND Ủy ban nhân dân xã Tân Lập  tỉnh Hòa Bình</v>
      </c>
      <c r="C3" t="str">
        <v>https://xatanlap.hoabinh.gov.vn/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5003</v>
      </c>
      <c r="B4" t="str">
        <v>Công an xã Nhân Nghĩa  tỉnh Hòa Bình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5004</v>
      </c>
      <c r="B5" t="str">
        <v>UBND Ủy ban nhân dân xã Nhân Nghĩa  tỉnh Hòa Bình</v>
      </c>
      <c r="C5" t="str">
        <v>https://xanhannghia.hoabinh.gov.vn/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5005</v>
      </c>
      <c r="B6" t="str">
        <f>HYPERLINK("https://www.facebook.com/Vinhandanphucv/", "Công an xã Thượng Cốc  tỉnh Hòa Bình")</f>
        <v>Công an xã Thượng Cốc  tỉnh Hòa Bình</v>
      </c>
      <c r="C6" t="str">
        <v>https://www.facebook.com/Vinhandanphucv/</v>
      </c>
      <c r="D6" t="str">
        <v>-</v>
      </c>
      <c r="E6" t="str">
        <v>02183902536</v>
      </c>
      <c r="F6" t="str">
        <f>HYPERLINK("mailto:quachtrang1991@gmail.com", "quachtrang1991@gmail.com")</f>
        <v>quachtrang1991@gmail.com</v>
      </c>
      <c r="G6" t="str">
        <v>xã Thượng Cốc, huyện Lạc Sơn, tỉnh Hòa Bình</v>
      </c>
    </row>
    <row r="7">
      <c r="A7">
        <v>5006</v>
      </c>
      <c r="B7" t="str">
        <v>UBND Ủy ban nhân dân xã Thượng Cốc  tỉnh Hòa Bình</v>
      </c>
      <c r="C7" t="str">
        <v>https://xathuongcoc.hoabinh.gov.vn/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5007</v>
      </c>
      <c r="B8" t="str">
        <v>Công an xã Phú Lương  tỉnh Hòa Bình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5008</v>
      </c>
      <c r="B9" t="str">
        <v>UBND Ủy ban nhân dân xã Phú Lương  tỉnh Hòa Bình</v>
      </c>
      <c r="C9" t="str">
        <v>https://donghy.thainguyen.gov.vn/xa-van-lang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5009</v>
      </c>
      <c r="B10" t="str">
        <v>Công an xã Phúc Tuy  tỉnh Hòa Bình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5010</v>
      </c>
      <c r="B11" t="str">
        <v>UBND Ủy ban nhân dân xã Phúc Tuy  tỉnh Hòa Bình</v>
      </c>
      <c r="C11" t="str">
        <v>http://phucninh.tuyenquang.gov.vn/vi/van-hoa-223?id=3022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5011</v>
      </c>
      <c r="B12" t="str">
        <v>Công an xã Xuất Hóa  tỉnh Hòa Bình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5012</v>
      </c>
      <c r="B13" t="str">
        <v>UBND Ủy ban nhân dân xã Xuất Hóa  tỉnh Hòa Bình</v>
      </c>
      <c r="C13" t="str">
        <v>https://xaxuathoa.hoabinh.gov.vn/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5013</v>
      </c>
      <c r="B14" t="str">
        <f>HYPERLINK("https://www.facebook.com/p/C%C3%B4ng-an-x%C3%A3-Y%C3%AAn-Ph%C3%BA-L%E1%BA%A1c-S%C6%A1n-Ho%C3%A0-B%C3%ACnh-100071499145931/", "Công an xã Yên Phú  tỉnh Hòa Bình")</f>
        <v>Công an xã Yên Phú  tỉnh Hòa Bình</v>
      </c>
      <c r="C14" t="str">
        <v>https://www.facebook.com/p/C%C3%B4ng-an-x%C3%A3-Y%C3%AAn-Ph%C3%BA-L%E1%BA%A1c-S%C6%A1n-Ho%C3%A0-B%C3%ACnh-100071499145931/</v>
      </c>
      <c r="D14" t="str">
        <v>-</v>
      </c>
      <c r="E14" t="str">
        <v>02183902565</v>
      </c>
      <c r="F14" t="str">
        <v>-</v>
      </c>
      <c r="G14" t="str">
        <v>Yên Phú, Lạc Sơn, Hoà Bình, Hòa Bình, Vietnam</v>
      </c>
    </row>
    <row r="15">
      <c r="A15">
        <v>5014</v>
      </c>
      <c r="B15" t="str">
        <v>UBND Ủy ban nhân dân xã Yên Phú  tỉnh Hòa Bình</v>
      </c>
      <c r="C15" t="str">
        <v>https://xayenphu.hoabinh.gov.vn/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5015</v>
      </c>
      <c r="B16" t="str">
        <f>HYPERLINK("https://www.facebook.com/tuoitrecatphcm/", "Công an xã Bình Hẻm  tỉnh Hòa Bình")</f>
        <v>Công an xã Bình Hẻm  tỉnh Hòa Bình</v>
      </c>
      <c r="C16" t="str">
        <v>https://www.facebook.com/tuoitrecatphcm/</v>
      </c>
      <c r="D16" t="str">
        <v>0908462790</v>
      </c>
      <c r="E16" t="str">
        <v>-</v>
      </c>
      <c r="F16" t="str">
        <f>HYPERLINK("mailto:doanthanhniencongantphcm@gmail.com", "doanthanhniencongantphcm@gmail.com")</f>
        <v>doanthanhniencongantphcm@gmail.com</v>
      </c>
      <c r="G16" t="str">
        <v>268 Trần Hưng Đạo</v>
      </c>
    </row>
    <row r="17">
      <c r="A17">
        <v>5016</v>
      </c>
      <c r="B17" t="str">
        <v>UBND Ủy ban nhân dân xã Bình Hẻm  tỉnh Hòa Bình</v>
      </c>
      <c r="C17" t="str">
        <v>https://xabinhhem.hoabinh.gov.vn/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5017</v>
      </c>
      <c r="B18" t="str">
        <f>HYPERLINK("https://www.facebook.com/ChiThienEvent/", "Công an xã Chí Thiện  tỉnh Hòa Bình")</f>
        <v>Công an xã Chí Thiện  tỉnh Hòa Bình</v>
      </c>
      <c r="C18" t="str">
        <v>https://www.facebook.com/ChiThienEvent/</v>
      </c>
      <c r="D18" t="str">
        <v>0989626167</v>
      </c>
      <c r="E18" t="str">
        <v>-</v>
      </c>
      <c r="F18" t="str">
        <f>HYPERLINK("mailto:kingdesignsvn@gmail.com", "kingdesignsvn@gmail.com")</f>
        <v>kingdesignsvn@gmail.com</v>
      </c>
      <c r="G18" t="str">
        <v>Masteri Centre Point - Đường N2, Long Thạnh Mỹ, Quận 9, Hồ Chí Minh, Ho Chi Minh City, Vietnam</v>
      </c>
    </row>
    <row r="19">
      <c r="A19">
        <v>5018</v>
      </c>
      <c r="B19" t="str">
        <v>UBND Ủy ban nhân dân xã Chí Thiện  tỉnh Hòa Bình</v>
      </c>
      <c r="C19" t="str">
        <v>https://hoathanh.tpcamau.camau.gov.vn/lanh-dao-ubnd-xa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5019</v>
      </c>
      <c r="B20" t="str">
        <v>Công an xã Bình Cảng  tỉnh Hòa Bình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5020</v>
      </c>
      <c r="B21" t="str">
        <v>UBND Ủy ban nhân dân xã Bình Cảng  tỉnh Hòa Bình</v>
      </c>
      <c r="C21" t="str">
        <v>https://xavubinh.hoabinh.gov.vn/index.php/tin-t-c-s-ki-n/chinh-tr/251-a-y-ban-nha-n-da-n-xa-v-la-m-ta-cha-c-ha-i-ngha-la-y-a-kia-n-ca-tri-va-via-c-sa-p-xa-p-n-va-ha-nh-cha-nh-ca-p-xa-tra-n-a-a-ba-n-xa-v-la-m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5021</v>
      </c>
      <c r="B22" t="str">
        <v>Công an xã Bình Chân  tỉnh Hòa Bình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5022</v>
      </c>
      <c r="B23" t="str">
        <v>UBND Ủy ban nhân dân xã Bình Chân  tỉnh Hòa Bình</v>
      </c>
      <c r="C23" t="str">
        <v>https://xavubinh.hoabinh.gov.vn/index.php/tin-t-c-s-ki-n/chinh-tr/251-a-y-ban-nha-n-da-n-xa-v-la-m-ta-cha-c-ha-i-ngha-la-y-a-kia-n-ca-tri-va-via-c-sa-p-xa-p-n-va-ha-nh-cha-nh-ca-p-xa-tra-n-a-a-ba-n-xa-v-la-m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5023</v>
      </c>
      <c r="B24" t="str">
        <v>Công an xã Định Cư  tỉnh Hòa Bình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5024</v>
      </c>
      <c r="B25" t="str">
        <v>UBND Ủy ban nhân dân xã Định Cư  tỉnh Hòa Bình</v>
      </c>
      <c r="C25" t="str">
        <v>https://www.hoabinh.gov.vn/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5025</v>
      </c>
      <c r="B26" t="str">
        <f>HYPERLINK("https://www.facebook.com/conganhuyenLacSon/", "Công an xã Chí Đạo  tỉnh Hòa Bình")</f>
        <v>Công an xã Chí Đạo  tỉnh Hòa Bình</v>
      </c>
      <c r="C26" t="str">
        <v>https://www.facebook.com/conganhuyenLacSon/</v>
      </c>
      <c r="D26" t="str">
        <v>-</v>
      </c>
      <c r="E26" t="str">
        <v>02183861115</v>
      </c>
      <c r="F26" t="str">
        <f>HYPERLINK("mailto:conganhuyenlacson@gmail.com", "conganhuyenlacson@gmail.com")</f>
        <v>conganhuyenlacson@gmail.com</v>
      </c>
      <c r="G26" t="str">
        <v>Tổ 3, Phố Hữu Nghị, Thị trấn Vụ Bản, huyện Lạc Sơn, tỉnh Hoà Bình</v>
      </c>
    </row>
    <row r="27">
      <c r="A27">
        <v>5026</v>
      </c>
      <c r="B27" t="str">
        <v>UBND Ủy ban nhân dân xã Chí Đạo  tỉnh Hòa Bình</v>
      </c>
      <c r="C27" t="str">
        <v>https://xachidao.hoabinh.gov.vn/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5027</v>
      </c>
      <c r="B28" t="str">
        <v>Công an xã Liên Vũ  tỉnh Hòa Bình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5028</v>
      </c>
      <c r="B29" t="str">
        <v>UBND Ủy ban nhân dân xã Liên Vũ  tỉnh Hòa Bình</v>
      </c>
      <c r="C29" t="str">
        <v>https://xavubinh.hoabinh.gov.vn/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5029</v>
      </c>
      <c r="B30" t="str">
        <f>HYPERLINK("https://www.facebook.com/p/C%C3%B4ng-An-X%C3%A3-Ng%E1%BB%8Dc-S%C6%A1n-L%E1%BA%A1c-S%C6%A1n-Ho%C3%A0-B%C3%ACnh-100083050704672/?locale=ml_IN", "Công an xã Ngọc Sơn  tỉnh Hòa Bình")</f>
        <v>Công an xã Ngọc Sơn  tỉnh Hòa Bình</v>
      </c>
      <c r="C30" t="str">
        <v>https://www.facebook.com/p/C%C3%B4ng-An-X%C3%A3-Ng%E1%BB%8Dc-S%C6%A1n-L%E1%BA%A1c-S%C6%A1n-Ho%C3%A0-B%C3%ACnh-100083050704672/?locale=ml_IN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5030</v>
      </c>
      <c r="B31" t="str">
        <v>UBND Ủy ban nhân dân xã Ngọc Sơn  tỉnh Hòa Bình</v>
      </c>
      <c r="C31" t="str">
        <v>https://ngocson.hiephoa.bacgiang.gov.vn/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5031</v>
      </c>
      <c r="B32" t="str">
        <f>HYPERLINK("https://www.facebook.com/conganhuongnhuong/", "Công an xã Hương Nhượng  tỉnh Hòa Bình")</f>
        <v>Công an xã Hương Nhượng  tỉnh Hòa Bình</v>
      </c>
      <c r="C32" t="str">
        <v>https://www.facebook.com/conganhuongnhuong/</v>
      </c>
      <c r="D32" t="str">
        <v>0968027868</v>
      </c>
      <c r="E32" t="str">
        <v>-</v>
      </c>
      <c r="F32" t="str">
        <f>HYPERLINK("mailto:conganhuongnhuong@gmail.com", "conganhuongnhuong@gmail.com")</f>
        <v>conganhuongnhuong@gmail.com</v>
      </c>
      <c r="G32" t="str">
        <v>xóm bưng, xã Hương Nhượng, huyện Lạc Sơn, tỉnh Hòa Bình, Lac Son, Vietnam</v>
      </c>
    </row>
    <row r="33">
      <c r="A33">
        <v>5032</v>
      </c>
      <c r="B33" t="str">
        <v>UBND Ủy ban nhân dân xã Hương Nhượng  tỉnh Hòa Bình</v>
      </c>
      <c r="C33" t="str">
        <v>https://xahuongnhuong.hoabinh.gov.vn/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5033</v>
      </c>
      <c r="B34" t="str">
        <v>Công an xã Vũ Lâm  tỉnh Hòa Bình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5034</v>
      </c>
      <c r="B35" t="str">
        <v>UBND Ủy ban nhân dân xã Vũ Lâm  tỉnh Hòa Bình</v>
      </c>
      <c r="C35" t="str">
        <v>https://xavubinh.hoabinh.gov.vn/index.php/tin-t-c-s-ki-n/chinh-tr/251-a-y-ban-nha-n-da-n-xa-v-la-m-ta-cha-c-ha-i-ngha-la-y-a-kia-n-ca-tri-va-via-c-sa-p-xa-p-n-va-ha-nh-cha-nh-ca-p-xa-tra-n-a-a-ba-n-xa-v-la-m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5035</v>
      </c>
      <c r="B36" t="str">
        <v>Công an xã Tự Do  tỉnh Hòa Bình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5036</v>
      </c>
      <c r="B37" t="str">
        <v>UBND Ủy ban nhân dân xã Tự Do  tỉnh Hòa Bình</v>
      </c>
      <c r="C37" t="str">
        <v>https://sotuphap.hoabinh.gov.vn/index.php/hoa-t-a-ng-t-pha-p-a-a-ph-ng/565-xa-ta-do-huya-n-la-c-s-n-tuya-n-truya-n-pha-p-lua-t-gia-va-ng-an-ninh-tra-t-ta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5037</v>
      </c>
      <c r="B38" t="str">
        <f>HYPERLINK("https://www.facebook.com/groups/536169779811127/", "Công an xã Yên Nghiệp  tỉnh Hòa Bình")</f>
        <v>Công an xã Yên Nghiệp  tỉnh Hòa Bình</v>
      </c>
      <c r="C38" t="str">
        <v>https://www.facebook.com/groups/536169779811127/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5038</v>
      </c>
      <c r="B39" t="str">
        <v>UBND Ủy ban nhân dân xã Yên Nghiệp  tỉnh Hòa Bình</v>
      </c>
      <c r="C39" t="str">
        <v>https://xayennghiep.hoabinh.gov.vn/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5039</v>
      </c>
      <c r="B40" t="str">
        <f>HYPERLINK("https://www.facebook.com/p/C%C3%B4ng-an-x%C3%A3-T%C3%A2n-M%E1%BB%B9-100069896973119/", "Công an xã Tân Mỹ  tỉnh Hòa Bình")</f>
        <v>Công an xã Tân Mỹ  tỉnh Hòa Bình</v>
      </c>
      <c r="C40" t="str">
        <v>https://www.facebook.com/p/C%C3%B4ng-an-x%C3%A3-T%C3%A2n-M%E1%BB%B9-100069896973119/</v>
      </c>
      <c r="D40" t="str">
        <v>0989065166</v>
      </c>
      <c r="E40" t="str">
        <v>-</v>
      </c>
      <c r="F40" t="str">
        <v>-</v>
      </c>
      <c r="G40" t="str">
        <v>-</v>
      </c>
    </row>
    <row r="41">
      <c r="A41">
        <v>5040</v>
      </c>
      <c r="B41" t="str">
        <v>UBND Ủy ban nhân dân xã Tân Mỹ  tỉnh Hòa Bình</v>
      </c>
      <c r="C41" t="str">
        <v>https://xatanmy.hoabinh.gov.vn/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5041</v>
      </c>
      <c r="B42" t="str">
        <f>HYPERLINK("https://www.facebook.com/p/C%C3%B4ng-an-x%C3%A3-%C3%82n-Ngh%C4%A9a-L%E1%BA%A1c-S%C6%A1n-H%C3%B2a-B%C3%ACnh-61555724005917/", "Công an xã Ân Nghĩa  tỉnh Hòa Bình")</f>
        <v>Công an xã Ân Nghĩa  tỉnh Hòa Bình</v>
      </c>
      <c r="C42" t="str">
        <v>https://www.facebook.com/p/C%C3%B4ng-an-x%C3%A3-%C3%82n-Ngh%C4%A9a-L%E1%BA%A1c-S%C6%A1n-H%C3%B2a-B%C3%ACnh-61555724005917/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5042</v>
      </c>
      <c r="B43" t="str">
        <v>UBND Ủy ban nhân dân xã Ân Nghĩa  tỉnh Hòa Bình</v>
      </c>
      <c r="C43" t="str">
        <v>https://xaannghia.hoabinh.gov.vn/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5043</v>
      </c>
      <c r="B44" t="str">
        <v>Công an xã Ngọc Lâu  tỉnh Hòa Bình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5044</v>
      </c>
      <c r="B45" t="str">
        <v>UBND Ủy ban nhân dân xã Ngọc Lâu  tỉnh Hòa Bình</v>
      </c>
      <c r="C45" t="str">
        <v>https://xangoclau.hoabinh.gov.vn/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5045</v>
      </c>
      <c r="B46" t="str">
        <f>HYPERLINK("https://www.facebook.com/p/C%C3%B4ng-an-th%E1%BB%8B-tr%E1%BA%A5n-H%C3%A0ng-Tr%E1%BA%A1m-100066793773195/", "Công an thị trấn Hàng Trạm  tỉnh Hòa Bình")</f>
        <v>Công an thị trấn Hàng Trạm  tỉnh Hòa Bình</v>
      </c>
      <c r="C46" t="str">
        <v>https://www.facebook.com/p/C%C3%B4ng-an-th%E1%BB%8B-tr%E1%BA%A5n-H%C3%A0ng-Tr%E1%BA%A1m-100066793773195/</v>
      </c>
      <c r="D46" t="str">
        <v>0835666113</v>
      </c>
      <c r="E46" t="str">
        <v>-</v>
      </c>
      <c r="F46" t="str">
        <v>-</v>
      </c>
      <c r="G46" t="str">
        <v>Đường quốc lộ 12B</v>
      </c>
    </row>
    <row r="47">
      <c r="A47">
        <v>5046</v>
      </c>
      <c r="B47" t="str">
        <v>UBND Ủy ban nhân dân thị trấn Hàng Trạm  tỉnh Hòa Bình</v>
      </c>
      <c r="C47" t="str">
        <v>https://thitranhangtram.hoabinh.gov.vn/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5047</v>
      </c>
      <c r="B48" t="str">
        <f>HYPERLINK("https://www.facebook.com/100039718763296/videos/g%C6%B0%C6%A1ng-s%C3%A1ng-chi%E1%BA%BFn-s%E1%BB%B9-c%C3%B4ng-an-v%C3%AC-nh%C3%A2n-d%C3%A2n-ph%E1%BB%A5c-v%E1%BB%A5/573203420809256/?locale=zh_CN", "Công an xã Lạc Sỹ  tỉnh Hòa Bình")</f>
        <v>Công an xã Lạc Sỹ  tỉnh Hòa Bình</v>
      </c>
      <c r="C48" t="str">
        <v>https://www.facebook.com/100039718763296/videos/g%C6%B0%C6%A1ng-s%C3%A1ng-chi%E1%BA%BFn-s%E1%BB%B9-c%C3%B4ng-an-v%C3%AC-nh%C3%A2n-d%C3%A2n-ph%E1%BB%A5c-v%E1%BB%A5/573203420809256/?locale=zh_CN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5048</v>
      </c>
      <c r="B49" t="str">
        <v>UBND Ủy ban nhân dân xã Lạc Sỹ  tỉnh Hòa Bình</v>
      </c>
      <c r="C49" t="str">
        <v>https://xalacsy.hoabinh.gov.vn/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5049</v>
      </c>
      <c r="B50" t="str">
        <v>Công an xã Lạc Hưng  tỉnh Hòa Bình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5050</v>
      </c>
      <c r="B51" t="str">
        <v>UBND Ủy ban nhân dân xã Lạc Hưng  tỉnh Hòa Bình</v>
      </c>
      <c r="C51" t="str">
        <v>https://lacthuy.hoabinh.gov.vn/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5051</v>
      </c>
      <c r="B52" t="str">
        <f>HYPERLINK("https://www.facebook.com/100039718763296/videos/g%C6%B0%C6%A1ng-s%C3%A1ng-chi%E1%BA%BFn-s%E1%BB%B9-c%C3%B4ng-an-v%C3%AC-nh%C3%A2n-d%C3%A2n-ph%E1%BB%A5c-v%E1%BB%A5/573203420809256/?locale=zh_CN", "Công an xã Lạc Lương  tỉnh Hòa Bình")</f>
        <v>Công an xã Lạc Lương  tỉnh Hòa Bình</v>
      </c>
      <c r="C52" t="str">
        <v>https://www.facebook.com/100039718763296/videos/g%C6%B0%C6%A1ng-s%C3%A1ng-chi%E1%BA%BFn-s%E1%BB%B9-c%C3%B4ng-an-v%C3%AC-nh%C3%A2n-d%C3%A2n-ph%E1%BB%A5c-v%E1%BB%A5/573203420809256/?locale=zh_CN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5052</v>
      </c>
      <c r="B53" t="str">
        <v>UBND Ủy ban nhân dân xã Lạc Lương  tỉnh Hòa Bình</v>
      </c>
      <c r="C53" t="str">
        <v>https://xalacluong.hoabinh.gov.vn/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5053</v>
      </c>
      <c r="B54" t="str">
        <f>HYPERLINK("https://www.facebook.com/p/C%C3%B4ng-an-x%C3%A3-B%E1%BA%A3o-Hi%E1%BB%87u-huy%E1%BB%87n-Y%C3%AAn-Thu%E1%BB%B7-t%E1%BB%89nh-Ho%C3%A0-B%C3%ACnh-100066450291824/?locale=vi_VN", "Công an xã Bảo Hiệu  tỉnh Hòa Bình")</f>
        <v>Công an xã Bảo Hiệu  tỉnh Hòa Bình</v>
      </c>
      <c r="C54" t="str">
        <v>https://www.facebook.com/p/C%C3%B4ng-an-x%C3%A3-B%E1%BA%A3o-Hi%E1%BB%87u-huy%E1%BB%87n-Y%C3%AAn-Thu%E1%BB%B7-t%E1%BB%89nh-Ho%C3%A0-B%C3%ACnh-100066450291824/?locale=vi_VN</v>
      </c>
      <c r="D54" t="str">
        <v>-</v>
      </c>
      <c r="E54" t="str">
        <v/>
      </c>
      <c r="F54" t="str">
        <v>-</v>
      </c>
      <c r="G54" t="str">
        <v>công an xã bảo hiệu</v>
      </c>
    </row>
    <row r="55">
      <c r="A55">
        <v>5054</v>
      </c>
      <c r="B55" t="str">
        <v>UBND Ủy ban nhân dân xã Bảo Hiệu  tỉnh Hòa Bình</v>
      </c>
      <c r="C55" t="str">
        <v>https://xabaohieu.hoabinh.gov.vn/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5055</v>
      </c>
      <c r="B56" t="str">
        <f>HYPERLINK("https://www.facebook.com/p/C%C3%B4ng-an-x%C3%A3-%C4%90a-Ph%C3%BAc-100065698920644/", "Công an xã Đa Phúc  tỉnh Hòa Bình")</f>
        <v>Công an xã Đa Phúc  tỉnh Hòa Bình</v>
      </c>
      <c r="C56" t="str">
        <v>https://www.facebook.com/p/C%C3%B4ng-an-x%C3%A3-%C4%90a-Ph%C3%BAc-100065698920644/</v>
      </c>
      <c r="D56" t="str">
        <v>0962348008</v>
      </c>
      <c r="E56" t="str">
        <v>-</v>
      </c>
      <c r="F56" t="str">
        <f>HYPERLINK("mailto:Conganxadaphuc@gmail.com", "Conganxadaphuc@gmail.com")</f>
        <v>Conganxadaphuc@gmail.com</v>
      </c>
      <c r="G56" t="str">
        <v>-</v>
      </c>
    </row>
    <row r="57">
      <c r="A57">
        <v>5056</v>
      </c>
      <c r="B57" t="str">
        <v>UBND Ủy ban nhân dân xã Đa Phúc  tỉnh Hòa Bình</v>
      </c>
      <c r="C57" t="str">
        <v>https://xadaphuc.hoabinh.gov.vn/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5057</v>
      </c>
      <c r="B58" t="str">
        <f>HYPERLINK("https://www.facebook.com/p/C%C3%B4ng-an-x%C3%A3-H%E1%BB%AFu-L%E1%BB%A3i-61552478177827/", "Công an xã Hữu Lợi  tỉnh Hòa Bình")</f>
        <v>Công an xã Hữu Lợi  tỉnh Hòa Bình</v>
      </c>
      <c r="C58" t="str">
        <v>https://www.facebook.com/p/C%C3%B4ng-an-x%C3%A3-H%E1%BB%AFu-L%E1%BB%A3i-61552478177827/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5058</v>
      </c>
      <c r="B59" t="str">
        <v>UBND Ủy ban nhân dân xã Hữu Lợi  tỉnh Hòa Bình</v>
      </c>
      <c r="C59" t="str">
        <v>https://xahuuloi.hoabinh.gov.vn/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5059</v>
      </c>
      <c r="B60" t="str">
        <f>HYPERLINK("https://www.facebook.com/100039718763296/videos/g%C6%B0%C6%A1ng-s%C3%A1ng-chi%E1%BA%BFn-s%E1%BB%B9-c%C3%B4ng-an-v%C3%AC-nh%C3%A2n-d%C3%A2n-ph%E1%BB%A5c-v%E1%BB%A5/573203420809256/?locale=zh_CN", "Công an xã Lạc Thịnh  tỉnh Hòa Bình")</f>
        <v>Công an xã Lạc Thịnh  tỉnh Hòa Bình</v>
      </c>
      <c r="C60" t="str">
        <v>https://www.facebook.com/100039718763296/videos/g%C6%B0%C6%A1ng-s%C3%A1ng-chi%E1%BA%BFn-s%E1%BB%B9-c%C3%B4ng-an-v%C3%AC-nh%C3%A2n-d%C3%A2n-ph%E1%BB%A5c-v%E1%BB%A5/573203420809256/?locale=zh_CN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5060</v>
      </c>
      <c r="B61" t="str">
        <v>UBND Ủy ban nhân dân xã Lạc Thịnh  tỉnh Hòa Bình</v>
      </c>
      <c r="C61" t="str">
        <v>https://yenthuy.hoabinh.gov.vn/index.php/van-hoa-xa-h-i/3167-xa-m-tra-c-xa-la-c-tha-nh-ta-cha-c-tha-nh-ca-ng-nga-y-ha-i-a-i-oa-n-ka-t-toa-n-da-n-ta-c-n-m-2023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5061</v>
      </c>
      <c r="B62" t="str">
        <f>HYPERLINK("https://www.facebook.com/p/X%C3%A3-Y%C3%AAn-Ph%C3%BA-Huy%E1%BB%87n-L%E1%BA%A1c-S%C6%A1n-T%E1%BB%89nh-H%C3%B2a-B%C3%ACnh-100027030414912/", "Công an xã Yên Lạc  tỉnh Hòa Bình")</f>
        <v>Công an xã Yên Lạc  tỉnh Hòa Bình</v>
      </c>
      <c r="C62" t="str">
        <v>https://www.facebook.com/p/X%C3%A3-Y%C3%AAn-Ph%C3%BA-Huy%E1%BB%87n-L%E1%BA%A1c-S%C6%A1n-T%E1%BB%89nh-H%C3%B2a-B%C3%ACnh-100027030414912/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5062</v>
      </c>
      <c r="B63" t="str">
        <v>UBND Ủy ban nhân dân xã Yên Lạc  tỉnh Hòa Bình</v>
      </c>
      <c r="C63" t="str">
        <v>http://yenlac.nguyenbinh.caobang.gov.vn/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5063</v>
      </c>
      <c r="B64" t="str">
        <v>Công an xã Đoàn Kết  tỉnh Hòa Bình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5064</v>
      </c>
      <c r="B65" t="str">
        <v>UBND Ủy ban nhân dân xã Đoàn Kết  tỉnh Hòa Bình</v>
      </c>
      <c r="C65" t="str">
        <v>https://doanket.hoabinh.gov.vn/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5065</v>
      </c>
      <c r="B66" t="str">
        <f>HYPERLINK("https://www.facebook.com/p/Trung-t%C3%A2m-V%C4%83n-h%C3%B3aTh%E1%BB%83-thao-v%C3%A0-Truy%E1%BB%81n-th%C3%B4ng-huy%E1%BB%87n-Y%C3%AAn-Th%E1%BB%A7y-100039718763296/", "Công an xã Phú Lai  tỉnh Hòa Bình")</f>
        <v>Công an xã Phú Lai  tỉnh Hòa Bình</v>
      </c>
      <c r="C66" t="str">
        <v>https://www.facebook.com/p/Trung-t%C3%A2m-V%C4%83n-h%C3%B3aTh%E1%BB%83-thao-v%C3%A0-Truy%E1%BB%81n-th%C3%B4ng-huy%E1%BB%87n-Y%C3%AAn-Th%E1%BB%A7y-100039718763296/</v>
      </c>
      <c r="D66" t="str">
        <v>0986735768</v>
      </c>
      <c r="E66" t="str">
        <v>-</v>
      </c>
      <c r="F66" t="str">
        <f>HYPERLINK("mailto:dungytv@live.com", "dungytv@live.com")</f>
        <v>dungytv@live.com</v>
      </c>
      <c r="G66" t="str">
        <v>Hàng Trạm, Yên Thủy</v>
      </c>
    </row>
    <row r="67">
      <c r="A67">
        <v>5066</v>
      </c>
      <c r="B67" t="str">
        <v>UBND Ủy ban nhân dân xã Phú Lai  tỉnh Hòa Bình</v>
      </c>
      <c r="C67" t="str">
        <v>https://xaphulai.hoabinh.gov.vn/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5067</v>
      </c>
      <c r="B68" t="str">
        <f>HYPERLINK("https://www.facebook.com/p/Trung-t%C3%A2m-V%C4%83n-h%C3%B3aTh%E1%BB%83-thao-v%C3%A0-Truy%E1%BB%81n-th%C3%B4ng-huy%E1%BB%87n-Y%C3%AAn-Th%E1%BB%A7y-100039718763296/", "Công an xã Yên Trị  tỉnh Hòa Bình")</f>
        <v>Công an xã Yên Trị  tỉnh Hòa Bình</v>
      </c>
      <c r="C68" t="str">
        <v>https://www.facebook.com/p/Trung-t%C3%A2m-V%C4%83n-h%C3%B3aTh%E1%BB%83-thao-v%C3%A0-Truy%E1%BB%81n-th%C3%B4ng-huy%E1%BB%87n-Y%C3%AAn-Th%E1%BB%A7y-100039718763296/</v>
      </c>
      <c r="D68" t="str">
        <v>0986735768</v>
      </c>
      <c r="E68" t="str">
        <v>-</v>
      </c>
      <c r="F68" t="str">
        <f>HYPERLINK("mailto:dungytv@live.com", "dungytv@live.com")</f>
        <v>dungytv@live.com</v>
      </c>
      <c r="G68" t="str">
        <v>Hàng Trạm, Yên Thủy</v>
      </c>
    </row>
    <row r="69">
      <c r="A69">
        <v>5068</v>
      </c>
      <c r="B69" t="str">
        <v>UBND Ủy ban nhân dân xã Yên Trị  tỉnh Hòa Bình</v>
      </c>
      <c r="C69" t="str">
        <v>https://xayentri.hoabinh.gov.vn/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5069</v>
      </c>
      <c r="B70" t="str">
        <f>HYPERLINK("https://www.facebook.com/p/C%C3%B4ng-an-x%C3%A3-Ng%E1%BB%8Dc-L%C6%B0%C6%A1ng-100066598641411/", "Công an xã Ngọc Lương  tỉnh Hòa Bình")</f>
        <v>Công an xã Ngọc Lương  tỉnh Hòa Bình</v>
      </c>
      <c r="C70" t="str">
        <v>https://www.facebook.com/p/C%C3%B4ng-an-x%C3%A3-Ng%E1%BB%8Dc-L%C6%B0%C6%A1ng-100066598641411/</v>
      </c>
      <c r="D70" t="str">
        <v>-</v>
      </c>
      <c r="E70" t="str">
        <v>02183903108</v>
      </c>
      <c r="F70" t="str">
        <v>-</v>
      </c>
      <c r="G70" t="str">
        <v>-</v>
      </c>
    </row>
    <row r="71">
      <c r="A71">
        <v>5070</v>
      </c>
      <c r="B71" t="str">
        <v>UBND Ủy ban nhân dân xã Ngọc Lương  tỉnh Hòa Bình</v>
      </c>
      <c r="C71" t="str">
        <v>https://xangocluong.hoabinh.gov.vn/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5071</v>
      </c>
      <c r="B72" t="str">
        <f>HYPERLINK("https://www.facebook.com/p/C%C3%B4ng-an-huy%E1%BB%87n-Thanh-H%C3%A0-H%E1%BA%A3i-D%C6%B0%C6%A1ng-100064628331014/", "Công an thị trấn Thanh Hà  tỉnh Hòa Bình")</f>
        <v>Công an thị trấn Thanh Hà  tỉnh Hòa Bình</v>
      </c>
      <c r="C72" t="str">
        <v>https://www.facebook.com/p/C%C3%B4ng-an-huy%E1%BB%87n-Thanh-H%C3%A0-H%E1%BA%A3i-D%C6%B0%C6%A1ng-100064628331014/</v>
      </c>
      <c r="D72" t="str">
        <v>-</v>
      </c>
      <c r="E72" t="str">
        <v/>
      </c>
      <c r="F72" t="str">
        <v>-</v>
      </c>
      <c r="G72" t="str">
        <v>Tỉnh Lộ 390, Huyện Thanh Hà, Việt Nam</v>
      </c>
    </row>
    <row r="73">
      <c r="A73">
        <v>5072</v>
      </c>
      <c r="B73" t="str">
        <v>UBND Ủy ban nhân dân thị trấn Thanh Hà  tỉnh Hòa Bình</v>
      </c>
      <c r="C73" t="str">
        <v>https://1022.tayninh.gov.vn/vi/chi-tiet-phan-anh?id=30725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5073</v>
      </c>
      <c r="B74" t="str">
        <v>Công an xã Thanh Nông  tỉnh Hòa Bình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5074</v>
      </c>
      <c r="B75" t="str">
        <v>UBND Ủy ban nhân dân xã Thanh Nông  tỉnh Hòa Bình</v>
      </c>
      <c r="C75" t="str">
        <v>https://www.hoabinh.gov.vn/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5075</v>
      </c>
      <c r="B76" t="str">
        <v>Công an thị trấn Chi Nê  tỉnh Hòa Bình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5076</v>
      </c>
      <c r="B77" t="str">
        <v>UBND Ủy ban nhân dân thị trấn Chi Nê  tỉnh Hòa Bình</v>
      </c>
      <c r="C77" t="str">
        <v>https://thitranchine.hoabinh.gov.vn/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5077</v>
      </c>
      <c r="B78" t="str">
        <v>Công an xã Phú Lão  tỉnh Hòa Bình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5078</v>
      </c>
      <c r="B79" t="str">
        <v>UBND Ủy ban nhân dân xã Phú Lão  tỉnh Hòa Bình</v>
      </c>
      <c r="C79" t="str">
        <v>https://lacthuy.hoabinh.gov.vn/index.php/thong-tin-co-quan/ubnd-ca-c-xa-tha-tra-n/1102-xa-an-ba-nh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5079</v>
      </c>
      <c r="B80" t="str">
        <v>Công an xã Phú Thành  tỉnh Hòa Bình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5080</v>
      </c>
      <c r="B81" t="str">
        <v>UBND Ủy ban nhân dân xã Phú Thành  tỉnh Hòa Bình</v>
      </c>
      <c r="C81" t="str">
        <v>https://xaphuthanh.hoabinh.gov.vn/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5081</v>
      </c>
      <c r="B82" t="str">
        <v>Công an xã Cố Nghĩa  tỉnh Hòa Bình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5082</v>
      </c>
      <c r="B83" t="str">
        <v>UBND Ủy ban nhân dân xã Cố Nghĩa  tỉnh Hòa Bình</v>
      </c>
      <c r="C83" t="str">
        <v>https://mof.gov.vn/webcenter/portal/btcvn/pages_r/l/tin-bo-tai-chinh?dDocName=MOFUCM151561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5083</v>
      </c>
      <c r="B84" t="str">
        <v>Công an xã Hưng Thi  tỉnh Hòa Bình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5084</v>
      </c>
      <c r="B85" t="str">
        <v>UBND Ủy ban nhân dân xã Hưng Thi  tỉnh Hòa Bình</v>
      </c>
      <c r="C85" t="str">
        <v>https://xahungthi.hoabinh.gov.vn/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5085</v>
      </c>
      <c r="B86" t="str">
        <v>Công an xã Lạc Long  tỉnh Hòa Bình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5086</v>
      </c>
      <c r="B87" t="str">
        <v>UBND Ủy ban nhân dân xã Lạc Long  tỉnh Hòa Bình</v>
      </c>
      <c r="C87" t="str">
        <v>https://nhoquan.ninhbinh.gov.vn/xa-lac-van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5087</v>
      </c>
      <c r="B88" t="str">
        <v>Công an xã Liên Hòa  tỉnh Hòa Bình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5088</v>
      </c>
      <c r="B89" t="str">
        <v>UBND Ủy ban nhân dân xã Liên Hòa  tỉnh Hòa Bình</v>
      </c>
      <c r="C89" t="str">
        <v>https://xalienson.hoabinh.gov.vn/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5089</v>
      </c>
      <c r="B90" t="str">
        <v>Công an xã Khoan Dụ  tỉnh Hòa Bình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5090</v>
      </c>
      <c r="B91" t="str">
        <v>UBND Ủy ban nhân dân xã Khoan Dụ  tỉnh Hòa Bình</v>
      </c>
      <c r="C91" t="str">
        <v>https://xakhoandu.hoabinh.gov.vn/index.php/lien-h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5091</v>
      </c>
      <c r="B92" t="str">
        <f>HYPERLINK("https://www.facebook.com/p/Tu%E1%BB%95i-tr%E1%BA%BB-C%C3%B4ng-an-huy%E1%BB%87n-%C4%90%C3%A0-B%E1%BA%AFc-100064551649842/", "Công an xã Đồng Môn  tỉnh Hòa Bình")</f>
        <v>Công an xã Đồng Môn  tỉnh Hòa Bình</v>
      </c>
      <c r="C92" t="str">
        <v>https://www.facebook.com/p/Tu%E1%BB%95i-tr%E1%BA%BB-C%C3%B4ng-an-huy%E1%BB%87n-%C4%90%C3%A0-B%E1%BA%AFc-100064551649842/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5092</v>
      </c>
      <c r="B93" t="str">
        <v>UBND Ủy ban nhân dân xã Đồng Môn  tỉnh Hòa Bình</v>
      </c>
      <c r="C93" t="str">
        <v>https://dongmon.hatinhcity.gov.vn/portal/pages/2020-10-15/Dia-chi-lien-he-UBND-xa-Dong-Mon820pa78568xr.aspx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5093</v>
      </c>
      <c r="B94" t="str">
        <v>Công an xã Đồng Tâm  tỉnh Hòa Bình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5094</v>
      </c>
      <c r="B95" t="str">
        <v>UBND Ủy ban nhân dân xã Đồng Tâm  tỉnh Hòa Bình</v>
      </c>
      <c r="C95" t="str">
        <v>https://www.hoabinh.gov.vn/tin-chi-tiet/-/bai-viet/cho-phep-cong-ty-tnhh-mot-thanh-vien-dau-tu-thanh-hung-hoa-binh-tiep-tuc-hoat-dong-khai-thac-da-voi-tro-lai-tai-khu-vuc-nui-bung-coc-xa-dong-tam-huyen-lac-thuy-48541-1391.html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5095</v>
      </c>
      <c r="B96" t="str">
        <f>HYPERLINK("https://www.facebook.com/p/C%C3%B4ng-an-x%C3%A3-Y%C3%AAn-B%E1%BB%93ng-L%E1%BA%A1c-Thu%E1%BB%B7-Ho%C3%A0-B%C3%ACnh-100065312000900/", "Công an xã Yên Bồng  tỉnh Hòa Bình")</f>
        <v>Công an xã Yên Bồng  tỉnh Hòa Bình</v>
      </c>
      <c r="C96" t="str">
        <v>https://www.facebook.com/p/C%C3%B4ng-an-x%C3%A3-Y%C3%AAn-B%E1%BB%93ng-L%E1%BA%A1c-Thu%E1%BB%B7-Ho%C3%A0-B%C3%ACnh-100065312000900/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5096</v>
      </c>
      <c r="B97" t="str">
        <v>UBND Ủy ban nhân dân xã Yên Bồng  tỉnh Hòa Bình</v>
      </c>
      <c r="C97" t="str">
        <v>https://lacthuy.hoabinh.gov.vn/index.php/thong-tin-co-quan/ubnd-ca-c-xa-tha-tra-n/1107-xa-ya-n-ba-ng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5097</v>
      </c>
      <c r="B98" t="str">
        <f>HYPERLINK("https://www.facebook.com/congantinhhoabinh/", "Công an xã An Lạc  tỉnh Hòa Bình")</f>
        <v>Công an xã An Lạc  tỉnh Hòa Bình</v>
      </c>
      <c r="C98" t="str">
        <v>https://www.facebook.com/congantinhhoabinh/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5098</v>
      </c>
      <c r="B99" t="str">
        <v>UBND Ủy ban nhân dân xã An Lạc  tỉnh Hòa Bình</v>
      </c>
      <c r="C99" t="str">
        <v>https://luongson.hoabinh.gov.vn/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5099</v>
      </c>
      <c r="B100" t="str">
        <f>HYPERLINK("https://www.facebook.com/congantinhhoabinh/", "Công an xã An Bình  tỉnh Hòa Bình")</f>
        <v>Công an xã An Bình  tỉnh Hòa Bình</v>
      </c>
      <c r="C100" t="str">
        <v>https://www.facebook.com/congantinhhoabinh/</v>
      </c>
      <c r="D100" t="str">
        <v>-</v>
      </c>
      <c r="E100" t="str">
        <v/>
      </c>
      <c r="F100" t="str">
        <f>HYPERLINK("mailto:banbientap.congantinhhoabinh@gmail.com", "banbientap.congantinhhoabinh@gmail.com")</f>
        <v>banbientap.congantinhhoabinh@gmail.com</v>
      </c>
      <c r="G100" t="str">
        <v>Đường Chi Lăng, Hòa Bình, Vietnam</v>
      </c>
    </row>
    <row r="101">
      <c r="A101">
        <v>5100</v>
      </c>
      <c r="B101" t="str">
        <v>UBND Ủy ban nhân dân xã An Bình  tỉnh Hòa Bình</v>
      </c>
      <c r="C101" t="str">
        <v>https://www.hoabinh.gov.vn/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5101</v>
      </c>
      <c r="B102" t="str">
        <f>HYPERLINK("https://www.facebook.com/p/C%C3%B4ng-an-ph%C6%B0%E1%BB%9Dng-Quan-Tri%E1%BB%81u-th%C3%A0nh-ph%E1%BB%91-Th%C3%A1i-Nguy%C3%AAn-100083485743171/", "Công an phường Quán Triều  tỉnh Thái Nguyên")</f>
        <v>Công an phường Quán Triều  tỉnh Thái Nguyên</v>
      </c>
      <c r="C102" t="str">
        <v>https://www.facebook.com/p/C%C3%B4ng-an-ph%C6%B0%E1%BB%9Dng-Quan-Tri%E1%BB%81u-th%C3%A0nh-ph%E1%BB%91-Th%C3%A1i-Nguy%C3%AAn-100083485743171/</v>
      </c>
      <c r="D102" t="str">
        <v>-</v>
      </c>
      <c r="E102" t="str">
        <v>02083844063</v>
      </c>
      <c r="F102" t="str">
        <v>-</v>
      </c>
      <c r="G102" t="str">
        <v>Đường dương tự minh, Thái Nguyên, Vietnam</v>
      </c>
    </row>
    <row r="103">
      <c r="A103">
        <v>5102</v>
      </c>
      <c r="B103" t="str">
        <v>UBND Ủy ban nhân dân phường Quán Triều  tỉnh Thái Nguyên</v>
      </c>
      <c r="C103" t="str">
        <v>https://quantrieu.thainguyencity.gov.vn/gioi-thieu/-/asset_publisher/p8rldQq7ddAZ/content/uy-ban-nhan-dan?inheritRedirect=true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5103</v>
      </c>
      <c r="B104" t="str">
        <f>HYPERLINK("https://www.facebook.com/p/C%C3%B4ng-an-ph%C6%B0%E1%BB%9Dng-Quang-Vinh-TP-Th%C3%A1i-Nguy%C3%AAn-t%E1%BB%89nh-Th%C3%A1i-Nguy%C3%AAn-100060822481658/", "Công an phường Quang Vinh  tỉnh Thái Nguyên")</f>
        <v>Công an phường Quang Vinh  tỉnh Thái Nguyên</v>
      </c>
      <c r="C104" t="str">
        <v>https://www.facebook.com/p/C%C3%B4ng-an-ph%C6%B0%E1%BB%9Dng-Quang-Vinh-TP-Th%C3%A1i-Nguy%C3%AAn-t%E1%BB%89nh-Th%C3%A1i-Nguy%C3%AAn-100060822481658/</v>
      </c>
      <c r="D104" t="str">
        <v>-</v>
      </c>
      <c r="E104" t="str">
        <v>02083844357</v>
      </c>
      <c r="F104" t="str">
        <v>-</v>
      </c>
      <c r="G104" t="str">
        <v>869 Dương Tự Minh tổ 5 phường Quang Vinh thành phố Thái Nguyên tỉnh Thái Nguyên</v>
      </c>
    </row>
    <row r="105">
      <c r="A105">
        <v>5104</v>
      </c>
      <c r="B105" t="str">
        <v>UBND Ủy ban nhân dân phường Quang Vinh  tỉnh Thái Nguyên</v>
      </c>
      <c r="C105" t="str">
        <v>https://quangvinh.thainguyencity.gov.vn/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5105</v>
      </c>
      <c r="B106" t="str">
        <f>HYPERLINK("https://www.facebook.com/p/C%C3%B4ng-an-ph%C6%B0%E1%BB%9Dng-T%C3%BAc-Duy%C3%AAn-100083463516307/", "Công an phường Túc Duyên  tỉnh Thái Nguyên")</f>
        <v>Công an phường Túc Duyên  tỉnh Thái Nguyên</v>
      </c>
      <c r="C106" t="str">
        <v>https://www.facebook.com/p/C%C3%B4ng-an-ph%C6%B0%E1%BB%9Dng-T%C3%BAc-Duy%C3%AAn-100083463516307/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5106</v>
      </c>
      <c r="B107" t="str">
        <v>UBND Ủy ban nhân dân phường Túc Duyên  tỉnh Thái Nguyên</v>
      </c>
      <c r="C107" t="str">
        <v>https://tucduyen.thainguyencity.gov.vn/bo-may-to-chuc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5107</v>
      </c>
      <c r="B108" t="str">
        <v>Công an phường Hoàng Văn Thụ  tỉnh Thái Nguyên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5108</v>
      </c>
      <c r="B109" t="str">
        <v>UBND Ủy ban nhân dân phường Hoàng Văn Thụ  tỉnh Thái Nguyên</v>
      </c>
      <c r="C109" t="str">
        <v>https://hoangvanthu.thainguyencity.gov.vn/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5109</v>
      </c>
      <c r="B110" t="str">
        <f>HYPERLINK("https://www.facebook.com/p/C%C3%B4ng-an-ph%C6%B0%E1%BB%9Dng-Tr%C6%B0ng-V%C6%B0%C6%A1ng-TP-Th%C3%A1i-Nguy%C3%AAn-100076497412232/", "Công an phường Trưng Vương  tỉnh Thái Nguyên")</f>
        <v>Công an phường Trưng Vương  tỉnh Thái Nguyên</v>
      </c>
      <c r="C110" t="str">
        <v>https://www.facebook.com/p/C%C3%B4ng-an-ph%C6%B0%E1%BB%9Dng-Tr%C6%B0ng-V%C6%B0%C6%A1ng-TP-Th%C3%A1i-Nguy%C3%AAn-100076497412232/</v>
      </c>
      <c r="D110" t="str">
        <v>-</v>
      </c>
      <c r="E110" t="str">
        <v/>
      </c>
      <c r="F110" t="str">
        <v>-</v>
      </c>
      <c r="G110" t="str">
        <v>Số 54, đường Bến Tượng, , Thái Nguyên, Vietnam</v>
      </c>
    </row>
    <row r="111">
      <c r="A111">
        <v>5110</v>
      </c>
      <c r="B111" t="str">
        <v>UBND Ủy ban nhân dân phường Trưng Vương  tỉnh Thái Nguyên</v>
      </c>
      <c r="C111" t="str">
        <v>https://trungvuong.thainguyencity.gov.vn/gioi-thieu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5111</v>
      </c>
      <c r="B112" t="str">
        <f>HYPERLINK("https://www.facebook.com/p/C%C3%B4ng-an-Ph%C6%B0%E1%BB%9Dng-Quang-Trung-Th%C3%A0nh-ph%E1%BB%91-Th%C3%A1i-Nguy%C3%AAn-100072192349758/", "Công an phường Quang Trung  tỉnh Thái Nguyên")</f>
        <v>Công an phường Quang Trung  tỉnh Thái Nguyên</v>
      </c>
      <c r="C112" t="str">
        <v>https://www.facebook.com/p/C%C3%B4ng-an-Ph%C6%B0%E1%BB%9Dng-Quang-Trung-Th%C3%A0nh-ph%E1%BB%91-Th%C3%A1i-Nguy%C3%AAn-100072192349758/</v>
      </c>
      <c r="D112" t="str">
        <v>-</v>
      </c>
      <c r="E112" t="str">
        <v>02083852483</v>
      </c>
      <c r="F112" t="str">
        <v>-</v>
      </c>
      <c r="G112" t="str">
        <v>Thái Nguyên, Vietnam</v>
      </c>
    </row>
    <row r="113">
      <c r="A113">
        <v>5112</v>
      </c>
      <c r="B113" t="str">
        <v>UBND Ủy ban nhân dân phường Quang Trung  tỉnh Thái Nguyên</v>
      </c>
      <c r="C113" t="str">
        <v>https://quangtrung.thainguyencity.gov.vn/bo-may-to-chuc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5113</v>
      </c>
      <c r="B114" t="str">
        <f>HYPERLINK("https://www.facebook.com/p/%C4%90o%C3%A0n-Ph%C6%B0%E1%BB%9Dng-Phan-%C4%90%C3%ACnh-Ph%C3%B9ng-TP-Th%C3%A1i-Nguy%C3%AAn-100064637741378/", "Công an phường Phan Đình Phùng  tỉnh Thái Nguyên")</f>
        <v>Công an phường Phan Đình Phùng  tỉnh Thái Nguyên</v>
      </c>
      <c r="C114" t="str">
        <v>https://www.facebook.com/p/%C4%90o%C3%A0n-Ph%C6%B0%E1%BB%9Dng-Phan-%C4%90%C3%ACnh-Ph%C3%B9ng-TP-Th%C3%A1i-Nguy%C3%AAn-100064637741378/</v>
      </c>
      <c r="D114" t="str">
        <v>0979035886</v>
      </c>
      <c r="E114" t="str">
        <v>-</v>
      </c>
      <c r="F114" t="str">
        <f>HYPERLINK("mailto:Dtnphandinhphung@gmail.com", "Dtnphandinhphung@gmail.com")</f>
        <v>Dtnphandinhphung@gmail.com</v>
      </c>
      <c r="G114" t="str">
        <v>-</v>
      </c>
    </row>
    <row r="115">
      <c r="A115">
        <v>5114</v>
      </c>
      <c r="B115" t="str">
        <v>UBND Ủy ban nhân dân phường Phan Đình Phùng  tỉnh Thái Nguyên</v>
      </c>
      <c r="C115" t="str">
        <v>https://phandinhphung.thainguyencity.gov.vn/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5115</v>
      </c>
      <c r="B116" t="str">
        <f>HYPERLINK("https://www.facebook.com/p/C%C3%B4ng-an-ph%C6%B0%E1%BB%9Dng-T%C3%A2n-Th%E1%BB%8Bnh-100076493200543/", "Công an phường Tân Thịnh  tỉnh Thái Nguyên")</f>
        <v>Công an phường Tân Thịnh  tỉnh Thái Nguyên</v>
      </c>
      <c r="C116" t="str">
        <v>https://www.facebook.com/p/C%C3%B4ng-an-ph%C6%B0%E1%BB%9Dng-T%C3%A2n-Th%E1%BB%8Bnh-100076493200543/</v>
      </c>
      <c r="D116" t="str">
        <v>-</v>
      </c>
      <c r="E116" t="str">
        <v/>
      </c>
      <c r="F116" t="str">
        <v>-</v>
      </c>
      <c r="G116" t="str">
        <v>Tổ 5 phường Tân Thịnh, TP Thái Nguyên, Thái Nguyên, Vietnam</v>
      </c>
    </row>
    <row r="117">
      <c r="A117">
        <v>5116</v>
      </c>
      <c r="B117" t="str">
        <v>UBND Ủy ban nhân dân phường Tân Thịnh  tỉnh Thái Nguyên</v>
      </c>
      <c r="C117" t="str">
        <v>https://tanthinh.thainguyencity.gov.vn/gioi-thieu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5117</v>
      </c>
      <c r="B118" t="str">
        <f>HYPERLINK("https://www.facebook.com/SoDienThoai02083846120/", "Công an phường Thịnh Đán  tỉnh Thái Nguyên")</f>
        <v>Công an phường Thịnh Đán  tỉnh Thái Nguyên</v>
      </c>
      <c r="C118" t="str">
        <v>https://www.facebook.com/SoDienThoai02083846120/</v>
      </c>
      <c r="D118" t="str">
        <v>-</v>
      </c>
      <c r="E118" t="str">
        <v>02083846120</v>
      </c>
      <c r="F118" t="str">
        <v>-</v>
      </c>
      <c r="G118" t="str">
        <v>445 Đường Quang Trung, Thái Nguyên, Vietnam</v>
      </c>
    </row>
    <row r="119">
      <c r="A119">
        <v>5118</v>
      </c>
      <c r="B119" t="str">
        <v>UBND Ủy ban nhân dân phường Thịnh Đán  tỉnh Thái Nguyên</v>
      </c>
      <c r="C119" t="str">
        <v>https://thinhdan.thainguyencity.gov.vn/gioi-thieu/-/asset_publisher/q25fcA7HmKgR/content/ubnd-phuong-thinh-an?inheritRedirect=true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5119</v>
      </c>
      <c r="B120" t="str">
        <v>Công an phường Đồng Quang  tỉnh Thái Nguyên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5120</v>
      </c>
      <c r="B121" t="str">
        <v>UBND Ủy ban nhân dân phường Đồng Quang  tỉnh Thái Nguyên</v>
      </c>
      <c r="C121" t="str">
        <v>https://dongquang.thainguyencity.gov.vn/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5121</v>
      </c>
      <c r="B122" t="str">
        <f>HYPERLINK("https://www.facebook.com/CongAnGiaSang/", "Công an phường Gia Sàng  tỉnh Thái Nguyên")</f>
        <v>Công an phường Gia Sàng  tỉnh Thái Nguyên</v>
      </c>
      <c r="C122" t="str">
        <v>https://www.facebook.com/CongAnGiaSang/</v>
      </c>
      <c r="D122" t="str">
        <v>0972628001</v>
      </c>
      <c r="E122" t="str">
        <v>-</v>
      </c>
      <c r="F122" t="str">
        <v>-</v>
      </c>
      <c r="G122" t="str">
        <v>-</v>
      </c>
    </row>
    <row r="123">
      <c r="A123">
        <v>5122</v>
      </c>
      <c r="B123" t="str">
        <v>UBND Ủy ban nhân dân phường Gia Sàng  tỉnh Thái Nguyên</v>
      </c>
      <c r="C123" t="str">
        <v>https://giasang.thainguyencity.gov.vn/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5123</v>
      </c>
      <c r="B124" t="str">
        <f>HYPERLINK("https://www.facebook.com/p/Ph%C6%B0%E1%BB%9Dng-T%C3%A2n-L%E1%BA%ADp-TPTh%C3%A1i-Nguy%C3%AAn-100079581693662/", "Công an phường Tân Lập  tỉnh Thái Nguyên")</f>
        <v>Công an phường Tân Lập  tỉnh Thái Nguyên</v>
      </c>
      <c r="C124" t="str">
        <v>https://www.facebook.com/p/Ph%C6%B0%E1%BB%9Dng-T%C3%A2n-L%E1%BA%ADp-TPTh%C3%A1i-Nguy%C3%AAn-100079581693662/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5124</v>
      </c>
      <c r="B125" t="str">
        <v>UBND Ủy ban nhân dân phường Tân Lập  tỉnh Thái Nguyên</v>
      </c>
      <c r="C125" t="str">
        <v>https://tanlap.thainguyencity.gov.vn/bo-may-to-chuc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5125</v>
      </c>
      <c r="B126" t="str">
        <f>HYPERLINK("https://www.facebook.com/p/C%C3%B4ng-an-ph%C6%B0%E1%BB%9Dng-Cam-Gi%C3%A1-100072439472944/", "Công an phường Cam Giá  tỉnh Thái Nguyên")</f>
        <v>Công an phường Cam Giá  tỉnh Thái Nguyên</v>
      </c>
      <c r="C126" t="str">
        <v>https://www.facebook.com/p/C%C3%B4ng-an-ph%C6%B0%E1%BB%9Dng-Cam-Gi%C3%A1-100072439472944/</v>
      </c>
      <c r="D126" t="str">
        <v>-</v>
      </c>
      <c r="E126" t="str">
        <v>02083832274</v>
      </c>
      <c r="F126" t="str">
        <f>HYPERLINK("mailto:Trantiendungtn1977@gmail.com", "Trantiendungtn1977@gmail.com")</f>
        <v>Trantiendungtn1977@gmail.com</v>
      </c>
      <c r="G126" t="str">
        <v>-</v>
      </c>
    </row>
    <row r="127">
      <c r="A127">
        <v>5126</v>
      </c>
      <c r="B127" t="str">
        <v>UBND Ủy ban nhân dân phường Cam Giá  tỉnh Thái Nguyên</v>
      </c>
      <c r="C127" t="str">
        <v>https://camgia.thainguyencity.gov.vn/bo-may-to-chuc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5127</v>
      </c>
      <c r="B128" t="str">
        <f>HYPERLINK("https://www.facebook.com/p/C%C3%B4ng-an-ph%C6%B0%E1%BB%9Dng-Ph%C3%BA-X%C3%A1-TP-Th%C3%A1i-Nguy%C3%AAn-100079015225494/", "Công an phường Phú Xá  tỉnh Thái Nguyên")</f>
        <v>Công an phường Phú Xá  tỉnh Thái Nguyên</v>
      </c>
      <c r="C128" t="str">
        <v>https://www.facebook.com/p/C%C3%B4ng-an-ph%C6%B0%E1%BB%9Dng-Ph%C3%BA-X%C3%A1-TP-Th%C3%A1i-Nguy%C3%AAn-100079015225494/</v>
      </c>
      <c r="D128" t="str">
        <v>-</v>
      </c>
      <c r="E128" t="str">
        <v>02083647046</v>
      </c>
      <c r="F128" t="str">
        <v>-</v>
      </c>
      <c r="G128" t="str">
        <v>-</v>
      </c>
    </row>
    <row r="129">
      <c r="A129">
        <v>5128</v>
      </c>
      <c r="B129" t="str">
        <v>UBND Ủy ban nhân dân phường Phú Xá  tỉnh Thái Nguyên</v>
      </c>
      <c r="C129" t="str">
        <v>https://phuxa.thainguyencity.gov.vn/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5129</v>
      </c>
      <c r="B130" t="str">
        <f>HYPERLINK("https://www.facebook.com/caphuongson/", "Công an phường Hương Sơn  tỉnh Thái Nguyên")</f>
        <v>Công an phường Hương Sơn  tỉnh Thái Nguyên</v>
      </c>
      <c r="C130" t="str">
        <v>https://www.facebook.com/caphuongson/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5130</v>
      </c>
      <c r="B131" t="str">
        <v>UBND Ủy ban nhân dân phường Hương Sơn  tỉnh Thái Nguyên</v>
      </c>
      <c r="C131" t="str">
        <v>https://huongson.thainguyencity.gov.vn/gioi-thieu/-/asset_publisher/uuIur44QxK9Z/content/bo-may-to-chuc?inheritRedirect=true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5131</v>
      </c>
      <c r="B132" t="str">
        <f>HYPERLINK("https://www.facebook.com/p/C%C3%B4ng-an-ph%C6%B0%E1%BB%9Dng-Trung-Th%C3%A0nh-th%C3%A0nh-ph%E1%BB%91-Th%C3%A1i-Nguy%C3%AAn-100079502234947/", "Công an phường Trung Thành  tỉnh Thái Nguyên")</f>
        <v>Công an phường Trung Thành  tỉnh Thái Nguyên</v>
      </c>
      <c r="C132" t="str">
        <v>https://www.facebook.com/p/C%C3%B4ng-an-ph%C6%B0%E1%BB%9Dng-Trung-Th%C3%A0nh-th%C3%A0nh-ph%E1%BB%91-Th%C3%A1i-Nguy%C3%AAn-100079502234947/</v>
      </c>
      <c r="D132" t="str">
        <v>-</v>
      </c>
      <c r="E132" t="str">
        <v>877799828</v>
      </c>
      <c r="F132" t="str">
        <f>HYPERLINK("mailto:Conganphuongtrungthanhtptn@gmail.com", "Conganphuongtrungthanhtptn@gmail.com")</f>
        <v>Conganphuongtrungthanhtptn@gmail.com</v>
      </c>
      <c r="G132" t="str">
        <v>Số 608/1 Tổ 10, phường Trung Thành, TP Thái Nguyên , Thái Nguyên, Vietnam</v>
      </c>
    </row>
    <row r="133">
      <c r="A133">
        <v>5132</v>
      </c>
      <c r="B133" t="str">
        <v>UBND Ủy ban nhân dân phường Trung Thành  tỉnh Thái Nguyên</v>
      </c>
      <c r="C133" t="str">
        <v>https://trungthanh.thainguyencity.gov.vn/gioi-thieu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5133</v>
      </c>
      <c r="B134" t="str">
        <v>Công an phường Tân Thành  tỉnh Thái Nguyên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5134</v>
      </c>
      <c r="B135" t="str">
        <v>UBND Ủy ban nhân dân phường Tân Thành  tỉnh Thái Nguyên</v>
      </c>
      <c r="C135" t="str">
        <v>https://tanthanh.thainguyencity.gov.vn/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5135</v>
      </c>
      <c r="B136" t="str">
        <v>Công an phường Tân Long  tỉnh Thái Nguyên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5136</v>
      </c>
      <c r="B137" t="str">
        <v>UBND Ủy ban nhân dân phường Tân Long  tỉnh Thái Nguyên</v>
      </c>
      <c r="C137" t="str">
        <v>https://tanlong.thainguyencity.gov.vn/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5137</v>
      </c>
      <c r="B138" t="str">
        <v>Công an xã Phúc Hà  tỉnh Thái Nguyên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5138</v>
      </c>
      <c r="B139" t="str">
        <v>UBND Ủy ban nhân dân xã Phúc Hà  tỉnh Thái Nguyên</v>
      </c>
      <c r="C139" t="str">
        <v>https://phucha.thainguyencity.gov.vn/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5139</v>
      </c>
      <c r="B140" t="str">
        <f>HYPERLINK("https://www.facebook.com/p/C%C3%B4ng-an-x%C3%A3-Ph%C3%BAc-Xu%C3%A2n-th%C3%A0nh-ph%E1%BB%91-Th%C3%A1i-Nguy%C3%AAn-100080200265379/", "Công an xã Phúc Xuân  tỉnh Thái Nguyên")</f>
        <v>Công an xã Phúc Xuân  tỉnh Thái Nguyên</v>
      </c>
      <c r="C140" t="str">
        <v>https://www.facebook.com/p/C%C3%B4ng-an-x%C3%A3-Ph%C3%BAc-Xu%C3%A2n-th%C3%A0nh-ph%E1%BB%91-Th%C3%A1i-Nguy%C3%AAn-100080200265379/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5140</v>
      </c>
      <c r="B141" t="str">
        <v>UBND Ủy ban nhân dân xã Phúc Xuân  tỉnh Thái Nguyên</v>
      </c>
      <c r="C141" t="str">
        <v>http://phucxuan.thainguyencity.gov.vn/bo-may-to-chuc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5141</v>
      </c>
      <c r="B142" t="str">
        <f>HYPERLINK("https://www.facebook.com/p/C%C3%B4ng-an-x%C3%A3-Quy%E1%BA%BFt-Th%E1%BA%AFng-th%C3%A0nh-ph%E1%BB%91-Th%C3%A1i-Nguy%C3%AAn-100072342723670/", "Công an xã Quyết Thắng  tỉnh Thái Nguyên")</f>
        <v>Công an xã Quyết Thắng  tỉnh Thái Nguyên</v>
      </c>
      <c r="C142" t="str">
        <v>https://www.facebook.com/p/C%C3%B4ng-an-x%C3%A3-Quy%E1%BA%BFt-Th%E1%BA%AFng-th%C3%A0nh-ph%E1%BB%91-Th%C3%A1i-Nguy%C3%AAn-100072342723670/</v>
      </c>
      <c r="D142" t="str">
        <v>-</v>
      </c>
      <c r="E142" t="str">
        <v>02083648508</v>
      </c>
      <c r="F142" t="str">
        <v>-</v>
      </c>
      <c r="G142" t="str">
        <v>Đường Đi Thành Phố Thái Nguyên, Thái Nguyên, Việt Nam, Thái Nguyên, Vietnam</v>
      </c>
    </row>
    <row r="143">
      <c r="A143">
        <v>5142</v>
      </c>
      <c r="B143" t="str">
        <v>UBND Ủy ban nhân dân xã Quyết Thắng  tỉnh Thái Nguyên</v>
      </c>
      <c r="C143" t="str">
        <v>http://quyetthang.thainguyencity.gov.vn/gioi-thieu/-/asset_publisher/PTN1trT2HJke/content/bo-may-to-chuc?inheritRedirect=true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5143</v>
      </c>
      <c r="B144" t="str">
        <f>HYPERLINK("https://www.facebook.com/PhucTriu05494/", "Công an xã Phúc Trìu  tỉnh Thái Nguyên")</f>
        <v>Công an xã Phúc Trìu  tỉnh Thái Nguyên</v>
      </c>
      <c r="C144" t="str">
        <v>https://www.facebook.com/PhucTriu05494/</v>
      </c>
      <c r="D144" t="str">
        <v>-</v>
      </c>
      <c r="E144" t="str">
        <v/>
      </c>
      <c r="F144" t="str">
        <f>HYPERLINK("mailto:phucthanh05494@gmail.com", "phucthanh05494@gmail.com")</f>
        <v>phucthanh05494@gmail.com</v>
      </c>
      <c r="G144" t="str">
        <v>xóm Phúc Thành, xã Phúc Trìu, TP Thái Nguyên, tỉnh Thái Nguyên</v>
      </c>
    </row>
    <row r="145">
      <c r="A145">
        <v>5144</v>
      </c>
      <c r="B145" t="str">
        <v>UBND Ủy ban nhân dân xã Phúc Trìu  tỉnh Thái Nguyên</v>
      </c>
      <c r="C145" t="str">
        <v>https://phuctriu.thainguyencity.gov.vn/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5145</v>
      </c>
      <c r="B146" t="str">
        <v>Công an xã Thịnh Đức  tỉnh Thái Nguyên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5146</v>
      </c>
      <c r="B147" t="str">
        <v>UBND Ủy ban nhân dân xã Thịnh Đức  tỉnh Thái Nguyên</v>
      </c>
      <c r="C147" t="str">
        <v>https://thinhduc.thainguyencity.gov.vn/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5147</v>
      </c>
      <c r="B148" t="str">
        <f>HYPERLINK("https://www.facebook.com/p/C%C3%B4ng-An-Ph%C6%B0%E1%BB%9Dng-T%C3%ADch-L%C6%B0%C6%A1ng-TP-Th%C3%A1i-Nguy%C3%AAn-100069806956319/", "Công an phường Tích Lương  tỉnh Thái Nguyên")</f>
        <v>Công an phường Tích Lương  tỉnh Thái Nguyên</v>
      </c>
      <c r="C148" t="str">
        <v>https://www.facebook.com/p/C%C3%B4ng-An-Ph%C6%B0%E1%BB%9Dng-T%C3%ADch-L%C6%B0%C6%A1ng-TP-Th%C3%A1i-Nguy%C3%AAn-100069806956319/</v>
      </c>
      <c r="D148" t="str">
        <v>-</v>
      </c>
      <c r="E148" t="str">
        <v>02083947766</v>
      </c>
      <c r="F148" t="str">
        <v>-</v>
      </c>
      <c r="G148" t="str">
        <v>Tổ 5, Đường Tích Lương, Thái Nguyên, Vietnam</v>
      </c>
    </row>
    <row r="149">
      <c r="A149">
        <v>5148</v>
      </c>
      <c r="B149" t="str">
        <v>UBND Ủy ban nhân dân phường Tích Lương  tỉnh Thái Nguyên</v>
      </c>
      <c r="C149" t="str">
        <v>https://tichluong.thainguyencity.gov.vn/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5149</v>
      </c>
      <c r="B150" t="str">
        <v>Công an xã Tân Cương  tỉnh Thái Nguyên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5150</v>
      </c>
      <c r="B151" t="str">
        <v>UBND Ủy ban nhân dân xã Tân Cương  tỉnh Thái Nguyên</v>
      </c>
      <c r="C151" t="str">
        <v>https://tancuong.thainguyencity.gov.vn/bo-may-to-chuc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5151</v>
      </c>
      <c r="B152" t="str">
        <f>HYPERLINK("https://www.facebook.com/p/C%C3%B4ng-an-x%C3%A3-S%C6%A1n-C%E1%BA%A9m-Th%C3%A0nh-ph%E1%BB%91-Th%C3%A1i-Nguy%C3%AAn-T%E1%BB%89nh-Th%C3%A1i-Nguy%C3%AAn-100079998510811/", "Công an xã Sơn Cẩm  tỉnh Thái Nguyên")</f>
        <v>Công an xã Sơn Cẩm  tỉnh Thái Nguyên</v>
      </c>
      <c r="C152" t="str">
        <v>https://www.facebook.com/p/C%C3%B4ng-an-x%C3%A3-S%C6%A1n-C%E1%BA%A9m-Th%C3%A0nh-ph%E1%BB%91-Th%C3%A1i-Nguy%C3%AAn-T%E1%BB%89nh-Th%C3%A1i-Nguy%C3%AAn-100079998510811/</v>
      </c>
      <c r="D152" t="str">
        <v>0988678113</v>
      </c>
      <c r="E152" t="str">
        <v>-</v>
      </c>
      <c r="F152" t="str">
        <f>HYPERLINK("mailto:Congansoncam@gmail.com", "Congansoncam@gmail.com")</f>
        <v>Congansoncam@gmail.com</v>
      </c>
      <c r="G152" t="str">
        <v>Thái Nguyên, Vietnam</v>
      </c>
    </row>
    <row r="153">
      <c r="A153">
        <v>5152</v>
      </c>
      <c r="B153" t="str">
        <v>UBND Ủy ban nhân dân xã Sơn Cẩm  tỉnh Thái Nguyên</v>
      </c>
      <c r="C153" t="str">
        <v>https://soncam.thainguyencity.gov.vn/gioi-thieu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5153</v>
      </c>
      <c r="B154" t="str">
        <v>Công an phường Chùa Hang  tỉnh Thái Nguyên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5154</v>
      </c>
      <c r="B155" t="str">
        <v>UBND Ủy ban nhân dân phường Chùa Hang  tỉnh Thái Nguyên</v>
      </c>
      <c r="C155" t="str">
        <v>http://chuahang.thainguyencity.gov.vn/gioi-thieu/-/asset_publisher/b8G4WrJzBYh9/content/bo-may-to-chuc-ubnd-phuong-chua-hang?inheritRedirect=true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5155</v>
      </c>
      <c r="B156" t="str">
        <f>HYPERLINK("https://www.facebook.com/Leanhtuan195/", "Công an xã Cao Ngạn  tỉnh Thái Nguyên")</f>
        <v>Công an xã Cao Ngạn  tỉnh Thái Nguyên</v>
      </c>
      <c r="C156" t="str">
        <v>https://www.facebook.com/Leanhtuan195/</v>
      </c>
      <c r="D156" t="str">
        <v>0858000444</v>
      </c>
      <c r="E156" t="str">
        <v>-</v>
      </c>
      <c r="F156" t="str">
        <f>HYPERLINK("mailto:caxcaongan@gmail.com", "caxcaongan@gmail.com")</f>
        <v>caxcaongan@gmail.com</v>
      </c>
      <c r="G156" t="str">
        <v>-</v>
      </c>
    </row>
    <row r="157">
      <c r="A157">
        <v>5156</v>
      </c>
      <c r="B157" t="str">
        <v>UBND Ủy ban nhân dân xã Cao Ngạn  tỉnh Thái Nguyên</v>
      </c>
      <c r="C157" t="str">
        <v>https://caongan.thainguyencity.gov.vn/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5157</v>
      </c>
      <c r="B158" t="str">
        <f>HYPERLINK("https://www.facebook.com/p/C%C3%B4ng-an-x%C3%A3-Linh-S%C6%A1n-TP-Th%C3%A1i-Nguy%C3%AAn-t%E1%BB%89nh-Th%C3%A1i-Nguy%C3%AAn-100064695924503/", "Công an xã Linh Sơn  tỉnh Thái Nguyên")</f>
        <v>Công an xã Linh Sơn  tỉnh Thái Nguyên</v>
      </c>
      <c r="C158" t="str">
        <v>https://www.facebook.com/p/C%C3%B4ng-an-x%C3%A3-Linh-S%C6%A1n-TP-Th%C3%A1i-Nguy%C3%AAn-t%E1%BB%89nh-Th%C3%A1i-Nguy%C3%AAn-100064695924503/</v>
      </c>
      <c r="D158" t="str">
        <v>-</v>
      </c>
      <c r="E158" t="str">
        <v>02083938318</v>
      </c>
      <c r="F158" t="str">
        <v>-</v>
      </c>
      <c r="G158" t="str">
        <v>Xóm Làng Phan, xã Linh Sơn, TP Thái Nguyên, Thái Nguyên, Vietnam</v>
      </c>
    </row>
    <row r="159">
      <c r="A159">
        <v>5158</v>
      </c>
      <c r="B159" t="str">
        <v>UBND Ủy ban nhân dân xã Linh Sơn  tỉnh Thái Nguyên</v>
      </c>
      <c r="C159" t="str">
        <v>https://linhson.thainguyencity.gov.vn/bo-may-to-chuc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5159</v>
      </c>
      <c r="B160" t="str">
        <v>Công an phường Đồng Bẩm  tỉnh Thái Nguyên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5160</v>
      </c>
      <c r="B161" t="str">
        <v>UBND Ủy ban nhân dân phường Đồng Bẩm  tỉnh Thái Nguyên</v>
      </c>
      <c r="C161" t="str">
        <v>https://dongbam.thainguyencity.gov.vn/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5161</v>
      </c>
      <c r="B162" t="str">
        <f>HYPERLINK("https://www.facebook.com/p/C%C3%B4ng-an-x%C3%A3-Hu%E1%BB%91ng-Th%C6%B0%E1%BB%A3ng-th%C3%A0nh-ph%E1%BB%91-Th%C3%A1i-Nguy%C3%AAn-t%E1%BB%89nh-Th%C3%A1i-Nguy%C3%AAn-100081654043924/", "Công an xã Huống Thượng  tỉnh Thái Nguyên")</f>
        <v>Công an xã Huống Thượng  tỉnh Thái Nguyên</v>
      </c>
      <c r="C162" t="str">
        <v>https://www.facebook.com/p/C%C3%B4ng-an-x%C3%A3-Hu%E1%BB%91ng-Th%C6%B0%E1%BB%A3ng-th%C3%A0nh-ph%E1%BB%91-Th%C3%A1i-Nguy%C3%AAn-t%E1%BB%89nh-Th%C3%A1i-Nguy%C3%AAn-100081654043924/</v>
      </c>
      <c r="D162" t="str">
        <v>-</v>
      </c>
      <c r="E162" t="str">
        <v>02083938918</v>
      </c>
      <c r="F162" t="str">
        <f>HYPERLINK("mailto:caxhuongthuong@gmail.com", "caxhuongthuong@gmail.com")</f>
        <v>caxhuongthuong@gmail.com</v>
      </c>
      <c r="G162" t="str">
        <v>Đường liên xã 269, Thái Nguyên, Vietnam</v>
      </c>
    </row>
    <row r="163">
      <c r="A163">
        <v>5162</v>
      </c>
      <c r="B163" t="str">
        <v>UBND Ủy ban nhân dân xã Huống Thượng  tỉnh Thái Nguyên</v>
      </c>
      <c r="C163" t="str">
        <v>https://huongthuong.thainguyencity.gov.vn/gioi-thieu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5163</v>
      </c>
      <c r="B164" t="str">
        <v>Công an xã Đồng Liên  tỉnh Thái Nguyên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5164</v>
      </c>
      <c r="B165" t="str">
        <v>UBND Ủy ban nhân dân xã Đồng Liên  tỉnh Thái Nguyên</v>
      </c>
      <c r="C165" t="str">
        <v>http://donglien.thainguyencity.gov.vn/bo-may-to-chuc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5165</v>
      </c>
      <c r="B166" t="str">
        <v>Công an phường Lương Sơn  tỉnh Thái Nguyên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5166</v>
      </c>
      <c r="B167" t="str">
        <v>UBND Ủy ban nhân dân phường Lương Sơn  tỉnh Thái Nguyên</v>
      </c>
      <c r="C167" t="str">
        <v>https://songcong.thainguyen.gov.vn/phuong-luong-son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5167</v>
      </c>
      <c r="B168" t="str">
        <v>Công an phường Lương Châu  tỉnh Thái Nguyên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5168</v>
      </c>
      <c r="B169" t="str">
        <v>UBND Ủy ban nhân dân phường Lương Châu  tỉnh Thái Nguyên</v>
      </c>
      <c r="C169" t="str">
        <v>https://songcong.thainguyen.gov.vn/phuong-chau-son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5169</v>
      </c>
      <c r="B170" t="str">
        <f>HYPERLINK("https://www.facebook.com/p/C%C3%B4ng-an-ph%C6%B0%E1%BB%9Dng-M%E1%BB%8F-Ch%C3%A8-th%C3%A0nh-ph%E1%BB%91-S%C3%B4ng-C%C3%B4ng-t%E1%BB%89nh-Th%C3%A1i-Nguy%C3%AAn-100071620411983/", "Công an phường Mỏ Chè  tỉnh Thái Nguyên")</f>
        <v>Công an phường Mỏ Chè  tỉnh Thái Nguyên</v>
      </c>
      <c r="C170" t="str">
        <v>https://www.facebook.com/p/C%C3%B4ng-an-ph%C6%B0%E1%BB%9Dng-M%E1%BB%8F-Ch%C3%A8-th%C3%A0nh-ph%E1%BB%91-S%C3%B4ng-C%C3%B4ng-t%E1%BB%89nh-Th%C3%A1i-Nguy%C3%AAn-100071620411983/</v>
      </c>
      <c r="D170" t="str">
        <v>0386792014</v>
      </c>
      <c r="E170" t="str">
        <v>-</v>
      </c>
      <c r="F170" t="str">
        <f>HYPERLINK("mailto:Laphiphi4321@gmail.com", "Laphiphi4321@gmail.com")</f>
        <v>Laphiphi4321@gmail.com</v>
      </c>
      <c r="G170" t="str">
        <v>-</v>
      </c>
    </row>
    <row r="171">
      <c r="A171">
        <v>5170</v>
      </c>
      <c r="B171" t="str">
        <v>UBND Ủy ban nhân dân phường Mỏ Chè  tỉnh Thái Nguyên</v>
      </c>
      <c r="C171" t="str">
        <v>https://moche.songcong.thainguyen.gov.vn/uy-ban-nhan-dan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5171</v>
      </c>
      <c r="B172" t="str">
        <f>HYPERLINK("https://www.facebook.com/p/C%C3%B4ng-an-ph%C6%B0%E1%BB%9Dng-C%E1%BA%A3i-%C4%90an-th%C3%A0nh-ph%E1%BB%91-S%C3%B4ng-C%C3%B4ng-100072187718734/", "Công an phường Cải Đan  tỉnh Thái Nguyên")</f>
        <v>Công an phường Cải Đan  tỉnh Thái Nguyên</v>
      </c>
      <c r="C172" t="str">
        <v>https://www.facebook.com/p/C%C3%B4ng-an-ph%C6%B0%E1%BB%9Dng-C%E1%BA%A3i-%C4%90an-th%C3%A0nh-ph%E1%BB%91-S%C3%B4ng-C%C3%B4ng-100072187718734/</v>
      </c>
      <c r="D172" t="str">
        <v>0398722686</v>
      </c>
      <c r="E172" t="str">
        <v>-</v>
      </c>
      <c r="F172" t="str">
        <v>-</v>
      </c>
      <c r="G172" t="str">
        <v>tổ dân phố Nguyên bẫy, phường Cải Đan, thành phố Sông Công, tỉnh Thái Nguyên</v>
      </c>
    </row>
    <row r="173">
      <c r="A173">
        <v>5172</v>
      </c>
      <c r="B173" t="str">
        <v>UBND Ủy ban nhân dân phường Cải Đan  tỉnh Thái Nguyên</v>
      </c>
      <c r="C173" t="str">
        <v>https://caidan.songcong.thainguyen.gov.vn/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5173</v>
      </c>
      <c r="B174" t="str">
        <f>HYPERLINK("https://www.facebook.com/Conganphuongthangloisc/", "Công an phường Thắng Lợi  tỉnh Thái Nguyên")</f>
        <v>Công an phường Thắng Lợi  tỉnh Thái Nguyên</v>
      </c>
      <c r="C174" t="str">
        <v>https://www.facebook.com/Conganphuongthangloisc/</v>
      </c>
      <c r="D174" t="str">
        <v>-</v>
      </c>
      <c r="E174" t="str">
        <v>02083860201</v>
      </c>
      <c r="F174" t="str">
        <f>HYPERLINK("mailto:Conganthangloisc@gmail.com", "Conganthangloisc@gmail.com")</f>
        <v>Conganthangloisc@gmail.com</v>
      </c>
      <c r="G174" t="str">
        <v>Số 1, ngõ 17, đường Thắng Lợi, Tổ 4, phường Thắng Lợi, thành phố Sông Công, tỉnh Thái Nguyên, Thái Nguyên, Vietnam</v>
      </c>
    </row>
    <row r="175">
      <c r="A175">
        <v>5174</v>
      </c>
      <c r="B175" t="str">
        <v>UBND Ủy ban nhân dân phường Thắng Lợi  tỉnh Thái Nguyên</v>
      </c>
      <c r="C175" t="str">
        <v>https://songcong.thainguyen.gov.vn/phuong-thang-loi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5175</v>
      </c>
      <c r="B176" t="str">
        <f>HYPERLINK("https://www.facebook.com/conganphoco/?locale=vi_VN", "Công an phường Phố Cò  tỉnh Thái Nguyên")</f>
        <v>Công an phường Phố Cò  tỉnh Thái Nguyên</v>
      </c>
      <c r="C176" t="str">
        <v>https://www.facebook.com/conganphoco/?locale=vi_VN</v>
      </c>
      <c r="D176" t="str">
        <v>-</v>
      </c>
      <c r="E176" t="str">
        <v>02083860194</v>
      </c>
      <c r="F176" t="str">
        <f>HYPERLINK("mailto:conganphuongphoco@gmail.com", "conganphuongphoco@gmail.com")</f>
        <v>conganphuongphoco@gmail.com</v>
      </c>
      <c r="G176" t="str">
        <v>Số 742, Đường Cách Mạng Tháng Tám, Tổ 3, Phường Phố Cò, Thành Phố Sông Công, Tỉnh Thái Nguyên, Thái Nguyên, Vietnam</v>
      </c>
    </row>
    <row r="177">
      <c r="A177">
        <v>5176</v>
      </c>
      <c r="B177" t="str">
        <v>UBND Ủy ban nhân dân phường Phố Cò  tỉnh Thái Nguyên</v>
      </c>
      <c r="C177" t="str">
        <v>https://songcong.thainguyen.gov.vn/phuong-pho-co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5177</v>
      </c>
      <c r="B178" t="str">
        <v>Công an xã Vinh Sơn  tỉnh Thái Nguyên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5178</v>
      </c>
      <c r="B179" t="str">
        <v>UBND Ủy ban nhân dân xã Vinh Sơn  tỉnh Thái Nguyên</v>
      </c>
      <c r="C179" t="str">
        <v>https://songcong.thainguyen.gov.vn/cac-don-vi-hanh-chinh/-/asset_publisher/vTBKLDifg8B3/content/xa-vinh-son?inheritRedirect=true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5179</v>
      </c>
      <c r="B180" t="str">
        <v>Công an xã Tân Quang  tỉnh Thái Nguyên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5180</v>
      </c>
      <c r="B181" t="str">
        <v>UBND Ủy ban nhân dân xã Tân Quang  tỉnh Thái Nguyên</v>
      </c>
      <c r="C181" t="str">
        <v>https://songcong.thainguyen.gov.vn/xa-tan-quang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5181</v>
      </c>
      <c r="B182" t="str">
        <f>HYPERLINK("https://www.facebook.com/tuoitrebachquang/", "Công an phường Bách Quang  tỉnh Thái Nguyên")</f>
        <v>Công an phường Bách Quang  tỉnh Thái Nguyên</v>
      </c>
      <c r="C182" t="str">
        <v>https://www.facebook.com/tuoitrebachquang/</v>
      </c>
      <c r="D182" t="str">
        <v>0975054963</v>
      </c>
      <c r="E182" t="str">
        <v>-</v>
      </c>
      <c r="F182" t="str">
        <v>-</v>
      </c>
      <c r="G182" t="str">
        <v>TDP Khu Yên, Phường Bách Quang, TP Sông Công, Thái Nguyên, Vietnam</v>
      </c>
    </row>
    <row r="183">
      <c r="A183">
        <v>5182</v>
      </c>
      <c r="B183" t="str">
        <v>UBND Ủy ban nhân dân phường Bách Quang  tỉnh Thái Nguyên</v>
      </c>
      <c r="C183" t="str">
        <v>https://songcong.thainguyen.gov.vn/phuong-bach-quang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5183</v>
      </c>
      <c r="B184" t="str">
        <v>Công an xã Bình Sơn  tỉnh Thái Nguyên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5184</v>
      </c>
      <c r="B185" t="str">
        <v>UBND Ủy ban nhân dân xã Bình Sơn  tỉnh Thái Nguyên</v>
      </c>
      <c r="C185" t="str">
        <v>https://songcong.thainguyen.gov.vn/xa-binh-son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5185</v>
      </c>
      <c r="B186" t="str">
        <v>Công an xã Bá Xuyên  tỉnh Thái Nguyên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5186</v>
      </c>
      <c r="B187" t="str">
        <v>UBND Ủy ban nhân dân xã Bá Xuyên  tỉnh Thái Nguyên</v>
      </c>
      <c r="C187" t="str">
        <v>https://songcong.thainguyen.gov.vn/xa-ba-xuyen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5187</v>
      </c>
      <c r="B188" t="str">
        <f>HYPERLINK("https://www.facebook.com/703546633902975", "Công an thị trấn Chợ Chu  tỉnh Thái Nguyên")</f>
        <v>Công an thị trấn Chợ Chu  tỉnh Thái Nguyên</v>
      </c>
      <c r="C188" t="str">
        <v>https://www.facebook.com/703546633902975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5188</v>
      </c>
      <c r="B189" t="str">
        <v>UBND Ủy ban nhân dân thị trấn Chợ Chu  tỉnh Thái Nguyên</v>
      </c>
      <c r="C189" t="str">
        <v>https://chochu.dinhhoa.thainguyen.gov.vn/tin-xa-phuong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5189</v>
      </c>
      <c r="B190" t="str">
        <v>Công an xã Linh Thông  tỉnh Thái Nguyên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5190</v>
      </c>
      <c r="B191" t="str">
        <v>UBND Ủy ban nhân dân xã Linh Thông  tỉnh Thái Nguyên</v>
      </c>
      <c r="C191" t="str">
        <v>https://linhthong.dinhhoa.thainguyen.gov.vn/tin-xa-phuong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5191</v>
      </c>
      <c r="B192" t="str">
        <v>Công an xã Lam Vỹ  tỉnh Thái Nguyên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5192</v>
      </c>
      <c r="B193" t="str">
        <v>UBND Ủy ban nhân dân xã Lam Vỹ  tỉnh Thái Nguyên</v>
      </c>
      <c r="C193" t="str">
        <v>https://lamvy.dinhhoa.thainguyen.gov.vn/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5193</v>
      </c>
      <c r="B194" t="str">
        <v>Công an xã Quy Kỳ  tỉnh Thái Nguyên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5194</v>
      </c>
      <c r="B195" t="str">
        <v>UBND Ủy ban nhân dân xã Quy Kỳ  tỉnh Thái Nguyên</v>
      </c>
      <c r="C195" t="str">
        <v>https://quyky.dinhhoa.thainguyen.gov.vn/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5195</v>
      </c>
      <c r="B196" t="str">
        <f>HYPERLINK("https://www.facebook.com/p/C%C3%B4ng-an-ph%C6%B0%E1%BB%9Dng-T%C3%A2n-Th%E1%BB%8Bnh-100076493200543/", "Công an xã Tân Thịnh  tỉnh Thái Nguyên")</f>
        <v>Công an xã Tân Thịnh  tỉnh Thái Nguyên</v>
      </c>
      <c r="C196" t="str">
        <v>https://www.facebook.com/p/C%C3%B4ng-an-ph%C6%B0%E1%BB%9Dng-T%C3%A2n-Th%E1%BB%8Bnh-100076493200543/</v>
      </c>
      <c r="D196" t="str">
        <v>-</v>
      </c>
      <c r="E196" t="str">
        <v/>
      </c>
      <c r="F196" t="str">
        <v>-</v>
      </c>
      <c r="G196" t="str">
        <v>Tổ 5 phường Tân Thịnh, TP Thái Nguyên, Thái Nguyên, Vietnam</v>
      </c>
    </row>
    <row r="197">
      <c r="A197">
        <v>5196</v>
      </c>
      <c r="B197" t="str">
        <v>UBND Ủy ban nhân dân xã Tân Thịnh  tỉnh Thái Nguyên</v>
      </c>
      <c r="C197" t="str">
        <v>https://tanthinh.dinhhoa.thainguyen.gov.vn/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5197</v>
      </c>
      <c r="B198" t="str">
        <f>HYPERLINK("https://www.facebook.com/people/C%C3%B4ng-an-x%C3%A3-Kim-Ph%C6%B0%E1%BB%A3ng-%C4%90%E1%BB%8Bnh-Ho%C3%A1-Th%C3%A1i-Nguy%C3%AAn/100072127445193/", "Công an xã Kim Phượng  tỉnh Thái Nguyên")</f>
        <v>Công an xã Kim Phượng  tỉnh Thái Nguyên</v>
      </c>
      <c r="C198" t="str">
        <v>https://www.facebook.com/people/C%C3%B4ng-an-x%C3%A3-Kim-Ph%C6%B0%E1%BB%A3ng-%C4%90%E1%BB%8Bnh-Ho%C3%A1-Th%C3%A1i-Nguy%C3%AAn/100072127445193/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5198</v>
      </c>
      <c r="B199" t="str">
        <v>UBND Ủy ban nhân dân xã Kim Phượng  tỉnh Thái Nguyên</v>
      </c>
      <c r="C199" t="str">
        <v>https://kimphuong.dinhhoa.thainguyen.gov.vn/so-do-bo-may/-/asset_publisher/eGsIgM8MURSf/content/lanh-ao-ubnd-xa-kim-phuong?inheritRedirect=true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5199</v>
      </c>
      <c r="B200" t="str">
        <f>HYPERLINK("https://www.facebook.com/2989507731110964", "Công an xã Bảo Linh  tỉnh Thái Nguyên")</f>
        <v>Công an xã Bảo Linh  tỉnh Thái Nguyên</v>
      </c>
      <c r="C200" t="str">
        <v>https://www.facebook.com/2989507731110964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5200</v>
      </c>
      <c r="B201" t="str">
        <v>UBND Ủy ban nhân dân xã Bảo Linh  tỉnh Thái Nguyên</v>
      </c>
      <c r="C201" t="str">
        <v>https://baolinh.dinhhoa.thainguyen.gov.vn/uy-ban-nhan-dan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5201</v>
      </c>
      <c r="B202" t="str">
        <v>Công an xã Kim Sơn  tỉnh Thái Nguyên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5202</v>
      </c>
      <c r="B203" t="str">
        <v>UBND Ủy ban nhân dân xã Kim Sơn  tỉnh Thái Nguyên</v>
      </c>
      <c r="C203" t="str">
        <v>https://kimson.ninhbinh.gov.vn/gioi-thieu/xa-kim-chinh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5203</v>
      </c>
      <c r="B204" t="str">
        <f>HYPERLINK("https://www.facebook.com/conganxaphucchu/", "Công an xã Phúc Chu  tỉnh Thái Nguyên")</f>
        <v>Công an xã Phúc Chu  tỉnh Thái Nguyên</v>
      </c>
      <c r="C204" t="str">
        <v>https://www.facebook.com/conganxaphucchu/</v>
      </c>
      <c r="D204" t="str">
        <v>0962259222</v>
      </c>
      <c r="E204" t="str">
        <v>-</v>
      </c>
      <c r="F204" t="str">
        <f>HYPERLINK("mailto:Caphucchu@gmail.com", "Caphucchu@gmail.com")</f>
        <v>Caphucchu@gmail.com</v>
      </c>
      <c r="G204" t="str">
        <v>Xóm Làng Mới, xã Phúc Chu, huyện Định Hoá, Thái Nguyên, Vietnam</v>
      </c>
    </row>
    <row r="205">
      <c r="A205">
        <v>5204</v>
      </c>
      <c r="B205" t="str">
        <v>UBND Ủy ban nhân dân xã Phúc Chu  tỉnh Thái Nguyên</v>
      </c>
      <c r="C205" t="str">
        <v>https://phucchu.dinhhoa.thainguyen.gov.vn/uy-ban-nhan-dan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5205</v>
      </c>
      <c r="B206" t="str">
        <f>HYPERLINK("https://www.facebook.com/p/C%C3%B4ng-an-x%C3%A3-T%C3%A2n-D%C6%B0%C6%A1ng-huy%E1%BB%87n-%C4%90%E1%BB%8Bnh-Ho%C3%A1-t%E1%BB%89nh-Th%C3%A1i-Nguy%C3%AAn-100071393120467/", "Công an xã Tân Dương  tỉnh Thái Nguyên")</f>
        <v>Công an xã Tân Dương  tỉnh Thái Nguyên</v>
      </c>
      <c r="C206" t="str">
        <v>https://www.facebook.com/p/C%C3%B4ng-an-x%C3%A3-T%C3%A2n-D%C6%B0%C6%A1ng-huy%E1%BB%87n-%C4%90%E1%BB%8Bnh-Ho%C3%A1-t%E1%BB%89nh-Th%C3%A1i-Nguy%C3%AAn-100071393120467/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5206</v>
      </c>
      <c r="B207" t="str">
        <v>UBND Ủy ban nhân dân xã Tân Dương  tỉnh Thái Nguyên</v>
      </c>
      <c r="C207" t="str">
        <v>https://tanduong.dinhhoa.thainguyen.gov.vn/gioi-thieu-chung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5207</v>
      </c>
      <c r="B208" t="str">
        <f>HYPERLINK("https://www.facebook.com/p/C%C3%B4ng-an-x%C3%A3-Ph%C6%B0%E1%BB%A3ng-Ti%E1%BA%BFn-%C4%90%E1%BB%8Bnh-Ho%C3%A1-Th%C3%A1i-Nguy%C3%AAn-100068574161397/", "Công an xã Phượng Tiến  tỉnh Thái Nguyên")</f>
        <v>Công an xã Phượng Tiến  tỉnh Thái Nguyên</v>
      </c>
      <c r="C208" t="str">
        <v>https://www.facebook.com/p/C%C3%B4ng-an-x%C3%A3-Ph%C6%B0%E1%BB%A3ng-Ti%E1%BA%BFn-%C4%90%E1%BB%8Bnh-Ho%C3%A1-Th%C3%A1i-Nguy%C3%AAn-100068574161397/</v>
      </c>
      <c r="D208" t="str">
        <v>-</v>
      </c>
      <c r="E208" t="str">
        <v/>
      </c>
      <c r="F208" t="str">
        <f>HYPERLINK("mailto:maxteen94@gmail.com", "maxteen94@gmail.com")</f>
        <v>maxteen94@gmail.com</v>
      </c>
      <c r="G208" t="str">
        <v>Thái Nguyên, Vietnam</v>
      </c>
    </row>
    <row r="209">
      <c r="A209">
        <v>5208</v>
      </c>
      <c r="B209" t="str">
        <v>UBND Ủy ban nhân dân xã Phượng Tiến  tỉnh Thái Nguyên</v>
      </c>
      <c r="C209" t="str">
        <v>https://phuongtien.dinhhoa.thainguyen.gov.vn/tin-xa-phuong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5209</v>
      </c>
      <c r="B210" t="str">
        <f>HYPERLINK("https://www.facebook.com/p/C%C3%B4ng-an-x%C3%A3-B%E1%BA%A3o-C%C6%B0%E1%BB%9Dng-%C4%90%E1%BB%8Bnh-Ho%C3%A1-Th%C3%A1i-Nguy%C3%AAn-100068368688073/", "Công an xã Bảo Cường  tỉnh Thái Nguyên")</f>
        <v>Công an xã Bảo Cường  tỉnh Thái Nguyên</v>
      </c>
      <c r="C210" t="str">
        <v>https://www.facebook.com/p/C%C3%B4ng-an-x%C3%A3-B%E1%BA%A3o-C%C6%B0%E1%BB%9Dng-%C4%90%E1%BB%8Bnh-Ho%C3%A1-Th%C3%A1i-Nguy%C3%AAn-100068368688073/</v>
      </c>
      <c r="D210" t="str">
        <v>0398525589</v>
      </c>
      <c r="E210" t="str">
        <v>-</v>
      </c>
      <c r="F210" t="str">
        <v>-</v>
      </c>
      <c r="G210" t="str">
        <v>Tổ dân phố Cốc Lùng, thị trấn Chợ Chu,huyện Định Hoá,tỉnh Thái Nguyên, Thái Nguyên, Vietnam</v>
      </c>
    </row>
    <row r="211">
      <c r="A211">
        <v>5210</v>
      </c>
      <c r="B211" t="str">
        <v>UBND Ủy ban nhân dân xã Bảo Cường  tỉnh Thái Nguyên</v>
      </c>
      <c r="C211" t="str">
        <v>https://baocuong.dinhhoa.thainguyen.gov.vn/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5211</v>
      </c>
      <c r="B212" t="str">
        <v>Công an xã Đồng Thịnh  tỉnh Thái Nguyên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5212</v>
      </c>
      <c r="B213" t="str">
        <v>UBND Ủy ban nhân dân xã Đồng Thịnh  tỉnh Thái Nguyên</v>
      </c>
      <c r="C213" t="str">
        <v>https://dongthinh.dinhhoa.thainguyen.gov.vn/tin-xa-phuong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5213</v>
      </c>
      <c r="B214" t="str">
        <v>Công an xã Định Biên  tỉnh Thái Nguyên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5214</v>
      </c>
      <c r="B215" t="str">
        <v>UBND Ủy ban nhân dân xã Định Biên  tỉnh Thái Nguyên</v>
      </c>
      <c r="C215" t="str">
        <v>https://dinhbien.dinhhoa.thainguyen.gov.vn/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5215</v>
      </c>
      <c r="B216" t="str">
        <f>HYPERLINK("https://www.facebook.com/Caxthanhdinh/", "Công an xã Thanh Định  tỉnh Thái Nguyên")</f>
        <v>Công an xã Thanh Định  tỉnh Thái Nguyên</v>
      </c>
      <c r="C216" t="str">
        <v>https://www.facebook.com/Caxthanhdinh/</v>
      </c>
      <c r="D216" t="str">
        <v>-</v>
      </c>
      <c r="E216" t="str">
        <v/>
      </c>
      <c r="F216" t="str">
        <f>HYPERLINK("mailto:Caxthanhdinh@gmail.com", "Caxthanhdinh@gmail.com")</f>
        <v>Caxthanhdinh@gmail.com</v>
      </c>
      <c r="G216" t="str">
        <v>Xóm Thanh Trung, xã Thanh Định, huyện Định Hoá, Thái Nguyên, Vietnam</v>
      </c>
    </row>
    <row r="217">
      <c r="A217">
        <v>5216</v>
      </c>
      <c r="B217" t="str">
        <v>UBND Ủy ban nhân dân xã Thanh Định  tỉnh Thái Nguyên</v>
      </c>
      <c r="C217" t="str">
        <v>https://thanhdinh.dinhhoa.thainguyen.gov.vn/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5217</v>
      </c>
      <c r="B218" t="str">
        <v>Công an xã Trung Hội  tỉnh Thái Nguyên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5218</v>
      </c>
      <c r="B219" t="str">
        <v>UBND Ủy ban nhân dân xã Trung Hội  tỉnh Thái Nguyên</v>
      </c>
      <c r="C219" t="str">
        <v>https://trunghoi.dinhhoa.thainguyen.gov.vn/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5219</v>
      </c>
      <c r="B220" t="str">
        <f>HYPERLINK("https://www.facebook.com/p/C%C3%B4ng-an-x%C3%A3-Trung-L%C6%B0%C6%A1ng-%C4%90%E1%BB%8Bnh-H%C3%B3a-Th%C3%A1i-Nguy%C3%AAn-100068996101343/", "Công an xã Trung Lương  tỉnh Thái Nguyên")</f>
        <v>Công an xã Trung Lương  tỉnh Thái Nguyên</v>
      </c>
      <c r="C220" t="str">
        <v>https://www.facebook.com/p/C%C3%B4ng-an-x%C3%A3-Trung-L%C6%B0%C6%A1ng-%C4%90%E1%BB%8Bnh-H%C3%B3a-Th%C3%A1i-Nguy%C3%AAn-100068996101343/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5220</v>
      </c>
      <c r="B221" t="str">
        <v>UBND Ủy ban nhân dân xã Trung Lương  tỉnh Thái Nguyên</v>
      </c>
      <c r="C221" t="str">
        <v>https://trungluong.dinhhoa.thainguyen.gov.vn/tin-xa-phuong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5221</v>
      </c>
      <c r="B222" t="str">
        <f>HYPERLINK("https://www.facebook.com/p/C%C3%B4ng-an-x%C3%A3-B%C3%ACnh-Y%C3%AAn-100067540547454/", "Công an xã Bình Yên  tỉnh Thái Nguyên")</f>
        <v>Công an xã Bình Yên  tỉnh Thái Nguyên</v>
      </c>
      <c r="C222" t="str">
        <v>https://www.facebook.com/p/C%C3%B4ng-an-x%C3%A3-B%C3%ACnh-Y%C3%AAn-100067540547454/</v>
      </c>
      <c r="D222" t="str">
        <v>-</v>
      </c>
      <c r="E222" t="str">
        <v>02083526612</v>
      </c>
      <c r="F222" t="str">
        <f>HYPERLINK("mailto:Conganxabinhyen.dh@gmail.com", "Conganxabinhyen.dh@gmail.com")</f>
        <v>Conganxabinhyen.dh@gmail.com</v>
      </c>
      <c r="G222" t="str">
        <v>Xóm Yên Thông, xã Bình Yên, huyện Định Hoá, Thái Nguyên, Vietnam</v>
      </c>
    </row>
    <row r="223">
      <c r="A223">
        <v>5222</v>
      </c>
      <c r="B223" t="str">
        <v>UBND Ủy ban nhân dân xã Bình Yên  tỉnh Thái Nguyên</v>
      </c>
      <c r="C223" t="str">
        <v>https://binhyen.dinhhoa.thainguyen.gov.vn/uy-ban-nhan-dan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5223</v>
      </c>
      <c r="B224" t="str">
        <v>Công an xã Điềm Mặc  tỉnh Thái Nguyên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5224</v>
      </c>
      <c r="B225" t="str">
        <v>UBND Ủy ban nhân dân xã Điềm Mặc  tỉnh Thái Nguyên</v>
      </c>
      <c r="C225" t="str">
        <v>https://diemmac.dinhhoa.thainguyen.gov.vn/uy-ban-nhan-dan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5225</v>
      </c>
      <c r="B226" t="str">
        <v>Công an xã Phú Tiến  tỉnh Thái Nguyên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5226</v>
      </c>
      <c r="B227" t="str">
        <v>UBND Ủy ban nhân dân xã Phú Tiến  tỉnh Thái Nguyên</v>
      </c>
      <c r="C227" t="str">
        <v>https://phutien.dinhhoa.thainguyen.gov.vn/tin-xa-phuong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5227</v>
      </c>
      <c r="B228" t="str">
        <f>HYPERLINK("https://www.facebook.com/p/C%C3%B4ng-an-x%C3%A3-B%E1%BB%99c-Nhi%C3%AAu-huy%E1%BB%87n-%C4%90%E1%BB%8Bnh-Ho%C3%A1-t%E1%BB%89nh-Th%C3%A1i-Nguy%C3%AAn-100069541244812/", "Công an xã Bộc Nhiêu  tỉnh Thái Nguyên")</f>
        <v>Công an xã Bộc Nhiêu  tỉnh Thái Nguyên</v>
      </c>
      <c r="C228" t="str">
        <v>https://www.facebook.com/p/C%C3%B4ng-an-x%C3%A3-B%E1%BB%99c-Nhi%C3%AAu-huy%E1%BB%87n-%C4%90%E1%BB%8Bnh-Ho%C3%A1-t%E1%BB%89nh-Th%C3%A1i-Nguy%C3%AAn-100069541244812/</v>
      </c>
      <c r="D228" t="str">
        <v>-</v>
      </c>
      <c r="E228" t="str">
        <v>0888581113</v>
      </c>
      <c r="F228" t="str">
        <v>-</v>
      </c>
      <c r="G228" t="str">
        <v>-</v>
      </c>
    </row>
    <row r="229">
      <c r="A229">
        <v>5228</v>
      </c>
      <c r="B229" t="str">
        <v>UBND Ủy ban nhân dân xã Bộc Nhiêu  tỉnh Thái Nguyên</v>
      </c>
      <c r="C229" t="str">
        <v>https://thainguyen.gov.vn/tin-tuc-dinh-hoa/-/asset_publisher/L0n17VJXU23O/content/xa-boc-nhieu?inheritRedirect=false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5229</v>
      </c>
      <c r="B230" t="str">
        <f>HYPERLINK("https://www.facebook.com/p/C%C3%B4ng-an-x%C3%A3-S%C6%A1n-Ph%C3%BA-100069595145955/", "Công an xã Sơn Phú  tỉnh Thái Nguyên")</f>
        <v>Công an xã Sơn Phú  tỉnh Thái Nguyên</v>
      </c>
      <c r="C230" t="str">
        <v>https://www.facebook.com/p/C%C3%B4ng-an-x%C3%A3-S%C6%A1n-Ph%C3%BA-100069595145955/</v>
      </c>
      <c r="D230" t="str">
        <v>-</v>
      </c>
      <c r="E230" t="str">
        <v>02083526618</v>
      </c>
      <c r="F230" t="str">
        <f>HYPERLINK("mailto:casonphu@gmail.com", "casonphu@gmail.com")</f>
        <v>casonphu@gmail.com</v>
      </c>
      <c r="G230" t="str">
        <v>Thái Nguyên, Vietnam</v>
      </c>
    </row>
    <row r="231">
      <c r="A231">
        <v>5230</v>
      </c>
      <c r="B231" t="str">
        <v>UBND Ủy ban nhân dân xã Sơn Phú  tỉnh Thái Nguyên</v>
      </c>
      <c r="C231" t="str">
        <v>https://sonphu.dinhhoa.thainguyen.gov.vn/tin-xa-phuong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5231</v>
      </c>
      <c r="B232" t="str">
        <v>Công an xã Phú Đình  tỉnh Thái Nguyên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5232</v>
      </c>
      <c r="B233" t="str">
        <v>UBND Ủy ban nhân dân xã Phú Đình  tỉnh Thái Nguyên</v>
      </c>
      <c r="C233" t="str">
        <v>https://phudinh.dinhhoa.thainguyen.gov.vn/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5233</v>
      </c>
      <c r="B234" t="str">
        <v>Công an xã Bình Thành  tỉnh Thái Nguyên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5234</v>
      </c>
      <c r="B235" t="str">
        <v>UBND Ủy ban nhân dân xã Bình Thành  tỉnh Thái Nguyên</v>
      </c>
      <c r="C235" t="str">
        <v>https://binhthanh.dinhhoa.thainguyen.gov.vn/uy-ban-nhan-dan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5235</v>
      </c>
      <c r="B236" t="str">
        <v>Công an thị trấn Giang Tiên  tỉnh Thái Nguyên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5236</v>
      </c>
      <c r="B237" t="str">
        <v>UBND Ủy ban nhân dân thị trấn Giang Tiên  tỉnh Thái Nguyên</v>
      </c>
      <c r="C237" t="str">
        <v>https://giangtien.phuluong.thainguyen.gov.vn/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5237</v>
      </c>
      <c r="B238" t="str">
        <f>HYPERLINK("https://www.facebook.com/p/C%C3%B4ng-an-Th%E1%BB%8B-tr%E1%BA%A5n-%C4%90u-Huy%E1%BB%87n-Ph%C3%BA-l%C6%B0%C6%A1ng-T%E1%BB%89nh-Th%C3%A1i-Nguy%C3%AAn-100075508793206/", "Công an thị trấn Đu  tỉnh Thái Nguyên")</f>
        <v>Công an thị trấn Đu  tỉnh Thái Nguyên</v>
      </c>
      <c r="C238" t="str">
        <v>https://www.facebook.com/p/C%C3%B4ng-an-Th%E1%BB%8B-tr%E1%BA%A5n-%C4%90u-Huy%E1%BB%87n-Ph%C3%BA-l%C6%B0%C6%A1ng-T%E1%BB%89nh-Th%C3%A1i-Nguy%C3%AAn-100075508793206/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5238</v>
      </c>
      <c r="B239" t="str">
        <v>UBND Ủy ban nhân dân thị trấn Đu  tỉnh Thái Nguyên</v>
      </c>
      <c r="C239" t="str">
        <v>https://thitrandu.phuluong.thainguyen.gov.vn/uy-ban-nhan-dan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5239</v>
      </c>
      <c r="B240" t="str">
        <v>Công an xã Yên Ninh  tỉnh Thái Nguyên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5240</v>
      </c>
      <c r="B241" t="str">
        <v>UBND Ủy ban nhân dân xã Yên Ninh  tỉnh Thái Nguyên</v>
      </c>
      <c r="C241" t="str">
        <v>https://yenninh.phuluong.thainguyen.gov.vn/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5241</v>
      </c>
      <c r="B242" t="str">
        <v>Công an xã Yên Trạch  tỉnh Thái Nguyên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5242</v>
      </c>
      <c r="B243" t="str">
        <v>UBND Ủy ban nhân dân xã Yên Trạch  tỉnh Thái Nguyên</v>
      </c>
      <c r="C243" t="str">
        <v>https://yentrach.phuluong.thainguyen.gov.vn/uy-ban-nhan-dan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5243</v>
      </c>
      <c r="B244" t="str">
        <f>HYPERLINK("https://www.facebook.com/p/C%C3%B4ng-an-x%C3%A3-Y%C3%AAn-%C4%90%E1%BB%95-huy%E1%BB%87n-Ph%C3%BA-L%C6%B0%C6%A1ng-100080020227235/", "Công an xã Yên Đổ  tỉnh Thái Nguyên")</f>
        <v>Công an xã Yên Đổ  tỉnh Thái Nguyên</v>
      </c>
      <c r="C244" t="str">
        <v>https://www.facebook.com/p/C%C3%B4ng-an-x%C3%A3-Y%C3%AAn-%C4%90%E1%BB%95-huy%E1%BB%87n-Ph%C3%BA-L%C6%B0%C6%A1ng-100080020227235/</v>
      </c>
      <c r="D244" t="str">
        <v>0335058798</v>
      </c>
      <c r="E244" t="str">
        <v>-</v>
      </c>
      <c r="F244" t="str">
        <v>-</v>
      </c>
      <c r="G244" t="str">
        <v>Xóm Phố Trào</v>
      </c>
    </row>
    <row r="245">
      <c r="A245">
        <v>5244</v>
      </c>
      <c r="B245" t="str">
        <v>UBND Ủy ban nhân dân xã Yên Đổ  tỉnh Thái Nguyên</v>
      </c>
      <c r="C245" t="str">
        <v>https://yendo.phuluong.thainguyen.gov.vn/uy-ban-nhan-dan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5245</v>
      </c>
      <c r="B246" t="str">
        <v>Công an xã Yên Lạc  tỉnh Thái Nguyên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5246</v>
      </c>
      <c r="B247" t="str">
        <v>UBND Ủy ban nhân dân xã Yên Lạc  tỉnh Thái Nguyên</v>
      </c>
      <c r="C247" t="str">
        <v>https://yenlac.phuluong.thainguyen.gov.vn/uy-ban-nhan-dan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5247</v>
      </c>
      <c r="B248" t="str">
        <v>Công an xã Ôn Lương  tỉnh Thái Nguyên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5248</v>
      </c>
      <c r="B249" t="str">
        <v>UBND Ủy ban nhân dân xã Ôn Lương  tỉnh Thái Nguyên</v>
      </c>
      <c r="C249" t="str">
        <v>https://onluong.phuluong.thainguyen.gov.vn/uy-ban-nhan-dan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5249</v>
      </c>
      <c r="B250" t="str">
        <v>Công an xã Động Đạt  tỉnh Thái Nguyên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5250</v>
      </c>
      <c r="B251" t="str">
        <v>UBND Ủy ban nhân dân xã Động Đạt  tỉnh Thái Nguyên</v>
      </c>
      <c r="C251" t="str">
        <v>https://dongdat.phuluong.thainguyen.gov.vn/bo-may-to-chuc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5251</v>
      </c>
      <c r="B252" t="str">
        <f>HYPERLINK("https://www.facebook.com/Conganxaphuly/", "Công an xã Phủ Lý  tỉnh Thái Nguyên")</f>
        <v>Công an xã Phủ Lý  tỉnh Thái Nguyên</v>
      </c>
      <c r="C252" t="str">
        <v>https://www.facebook.com/Conganxaphuly/</v>
      </c>
      <c r="D252" t="str">
        <v>-</v>
      </c>
      <c r="E252" t="str">
        <v/>
      </c>
      <c r="F252" t="str">
        <f>HYPERLINK("mailto:conganxa.pltn@gmail.com", "conganxa.pltn@gmail.com")</f>
        <v>conganxa.pltn@gmail.com</v>
      </c>
      <c r="G252" t="str">
        <v>-</v>
      </c>
    </row>
    <row r="253">
      <c r="A253">
        <v>5252</v>
      </c>
      <c r="B253" t="str">
        <v>UBND Ủy ban nhân dân xã Phủ Lý  tỉnh Thái Nguyên</v>
      </c>
      <c r="C253" t="str">
        <v>https://phuly.phuluong.thainguyen.gov.vn/uy-ban-nhan-dan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5253</v>
      </c>
      <c r="B254" t="str">
        <v>Công an xã Phú Đô  tỉnh Thái Nguyên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5254</v>
      </c>
      <c r="B255" t="str">
        <v>UBND Ủy ban nhân dân xã Phú Đô  tỉnh Thái Nguyên</v>
      </c>
      <c r="C255" t="str">
        <v>https://phudo.phuluong.thainguyen.gov.vn/uy-ban-nhan-dan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5255</v>
      </c>
      <c r="B256" t="str">
        <v>Công an xã Hợp Thành  tỉnh Thái Nguyên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5256</v>
      </c>
      <c r="B257" t="str">
        <v>UBND Ủy ban nhân dân xã Hợp Thành  tỉnh Thái Nguyên</v>
      </c>
      <c r="C257" t="str">
        <v>https://hopthanh.phuluong.thainguyen.gov.vn/uy-ban-nhan-dan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5257</v>
      </c>
      <c r="B258" t="str">
        <f>HYPERLINK("https://www.facebook.com/caxtt05641/", "Công an xã Tức Tranh  tỉnh Thái Nguyên")</f>
        <v>Công an xã Tức Tranh  tỉnh Thái Nguyên</v>
      </c>
      <c r="C258" t="str">
        <v>https://www.facebook.com/caxtt05641/</v>
      </c>
      <c r="D258" t="str">
        <v>0988103222</v>
      </c>
      <c r="E258" t="str">
        <v>-</v>
      </c>
      <c r="F258" t="str">
        <v>-</v>
      </c>
      <c r="G258" t="str">
        <v>xã tức tranh, Thái Nguyên, Vietnam</v>
      </c>
    </row>
    <row r="259">
      <c r="A259">
        <v>5258</v>
      </c>
      <c r="B259" t="str">
        <v>UBND Ủy ban nhân dân xã Tức Tranh  tỉnh Thái Nguyên</v>
      </c>
      <c r="C259" t="str">
        <v>https://tuctranh.phuluong.thainguyen.gov.vn/uy-ban-nhan-dan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5259</v>
      </c>
      <c r="B260" t="str">
        <f>HYPERLINK("https://www.facebook.com/p/C%C3%B4ng-an-x%C3%A3-Ph%E1%BA%A5n-M%E1%BB%85-Ph%C3%BA-L%C6%B0%C6%A1ng-Th%C3%A1i-Nguy%C3%AAn-100077008140617/", "Công an xã Phấn Mễ  tỉnh Thái Nguyên")</f>
        <v>Công an xã Phấn Mễ  tỉnh Thái Nguyên</v>
      </c>
      <c r="C260" t="str">
        <v>https://www.facebook.com/p/C%C3%B4ng-an-x%C3%A3-Ph%E1%BA%A5n-M%E1%BB%85-Ph%C3%BA-L%C6%B0%C6%A1ng-Th%C3%A1i-Nguy%C3%AAn-100077008140617/</v>
      </c>
      <c r="D260" t="str">
        <v>-</v>
      </c>
      <c r="E260" t="str">
        <v/>
      </c>
      <c r="F260" t="str">
        <f>HYPERLINK("mailto:conganxaphanme@gmail.com", "conganxaphanme@gmail.com")</f>
        <v>conganxaphanme@gmail.com</v>
      </c>
      <c r="G260" t="str">
        <v>quốc lộ 3, Thái Nguyên, Vietnam</v>
      </c>
    </row>
    <row r="261">
      <c r="A261">
        <v>5260</v>
      </c>
      <c r="B261" t="str">
        <v>UBND Ủy ban nhân dân xã Phấn Mễ  tỉnh Thái Nguyên</v>
      </c>
      <c r="C261" t="str">
        <v>https://phanme.phuluong.thainguyen.gov.vn/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5261</v>
      </c>
      <c r="B262" t="str">
        <f>HYPERLINK("https://www.facebook.com/p/C%C3%B4ng-an-x%C3%A3-V%C3%B4-Tranh-huy%E1%BB%87n-Ph%C3%BA-L%C6%B0%C6%A1ng-t%E1%BB%89nh-Th%C3%A1i-Nguy%C3%AAn-100066671147630/", "Công an xã Vô Tranh  tỉnh Thái Nguyên")</f>
        <v>Công an xã Vô Tranh  tỉnh Thái Nguyên</v>
      </c>
      <c r="C262" t="str">
        <v>https://www.facebook.com/p/C%C3%B4ng-an-x%C3%A3-V%C3%B4-Tranh-huy%E1%BB%87n-Ph%C3%BA-L%C6%B0%C6%A1ng-t%E1%BB%89nh-Th%C3%A1i-Nguy%C3%AAn-100066671147630/</v>
      </c>
      <c r="D262" t="str">
        <v>-</v>
      </c>
      <c r="E262" t="str">
        <v>02083777156</v>
      </c>
      <c r="F262" t="str">
        <f>HYPERLINK("mailto:Conganxavotranh1@gmail.com", "Conganxavotranh1@gmail.com")</f>
        <v>Conganxavotranh1@gmail.com</v>
      </c>
      <c r="G262" t="str">
        <v>Thái Nguyên, Vietnam</v>
      </c>
    </row>
    <row r="263">
      <c r="A263">
        <v>5262</v>
      </c>
      <c r="B263" t="str">
        <v>UBND Ủy ban nhân dân xã Vô Tranh  tỉnh Thái Nguyên</v>
      </c>
      <c r="C263" t="str">
        <v>https://votranh.phuluong.thainguyen.gov.vn/uy-ban-nhan-dan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5263</v>
      </c>
      <c r="B264" t="str">
        <v>Công an xã Cổ Lũng  tỉnh Thái Nguyên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5264</v>
      </c>
      <c r="B265" t="str">
        <v>UBND Ủy ban nhân dân xã Cổ Lũng  tỉnh Thái Nguyên</v>
      </c>
      <c r="C265" t="str">
        <v>https://colung.phuluong.thainguyen.gov.vn/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5265</v>
      </c>
      <c r="B266" t="str">
        <f>HYPERLINK("https://www.facebook.com/p/C%C3%B4ng-an-Th%E1%BB%8B-tr%E1%BA%A5n-S%C3%B4ng-C%E1%BA%A7u-100071878300589/", "Công an thị trấn Sông Cầu  tỉnh Thái Nguyên")</f>
        <v>Công an thị trấn Sông Cầu  tỉnh Thái Nguyên</v>
      </c>
      <c r="C266" t="str">
        <v>https://www.facebook.com/p/C%C3%B4ng-an-Th%E1%BB%8B-tr%E1%BA%A5n-S%C3%B4ng-C%E1%BA%A7u-100071878300589/</v>
      </c>
      <c r="D266" t="str">
        <v>0917541368</v>
      </c>
      <c r="E266" t="str">
        <v>-</v>
      </c>
      <c r="F266" t="str">
        <f>HYPERLINK("mailto:casongcau123@gmail.com", "casongcau123@gmail.com")</f>
        <v>casongcau123@gmail.com</v>
      </c>
      <c r="G266" t="str">
        <v>Thị trấn Sông Cầu, Huyện Đồng Hỷ, Thái Nguyên, Vietnam</v>
      </c>
    </row>
    <row r="267">
      <c r="A267">
        <v>5266</v>
      </c>
      <c r="B267" t="str">
        <v>UBND Ủy ban nhân dân thị trấn Sông Cầu  tỉnh Thái Nguyên</v>
      </c>
      <c r="C267" t="str">
        <v>https://donghy.thainguyen.gov.vn/thi-tran-song-cau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5267</v>
      </c>
      <c r="B268" t="str">
        <v>Công an thị trấn Trại Cau  tỉnh Thái Nguyên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5268</v>
      </c>
      <c r="B269" t="str">
        <v>UBND Ủy ban nhân dân thị trấn Trại Cau  tỉnh Thái Nguyên</v>
      </c>
      <c r="C269" t="str">
        <v>https://donghy.thainguyen.gov.vn/thi-tran-trai-cau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5269</v>
      </c>
      <c r="B270" t="str">
        <v>Công an xã Văn Lăng  tỉnh Thái Nguyên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5270</v>
      </c>
      <c r="B271" t="str">
        <v>UBND Ủy ban nhân dân xã Văn Lăng  tỉnh Thái Nguyên</v>
      </c>
      <c r="C271" t="str">
        <v>https://vanlang.donghy.thainguyen.gov.vn/uy-ban-nhan-dan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5271</v>
      </c>
      <c r="B272" t="str">
        <v>Công an xã Tân Long  tỉnh Thái Nguyên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5272</v>
      </c>
      <c r="B273" t="str">
        <v>UBND Ủy ban nhân dân xã Tân Long  tỉnh Thái Nguyên</v>
      </c>
      <c r="C273" t="str">
        <v>https://donghy.thainguyen.gov.vn/xa-tan-long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5273</v>
      </c>
      <c r="B274" t="str">
        <v>Công an xã Hòa Bình  tỉnh Thái Nguyên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5274</v>
      </c>
      <c r="B275" t="str">
        <v>UBND Ủy ban nhân dân xã Hòa Bình  tỉnh Thái Nguyên</v>
      </c>
      <c r="C275" t="str">
        <v>https://donghy.thainguyen.gov.vn/xa-hoa-binh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5275</v>
      </c>
      <c r="B276" t="str">
        <v>Công an xã Quang Sơn  tỉnh Thái Nguyên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5276</v>
      </c>
      <c r="B277" t="str">
        <v>UBND Ủy ban nhân dân xã Quang Sơn  tỉnh Thái Nguyên</v>
      </c>
      <c r="C277" t="str">
        <v>https://donghy.thainguyen.gov.vn/xa-quang-son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5277</v>
      </c>
      <c r="B278" t="str">
        <f>HYPERLINK("https://www.facebook.com/p/C%C3%B4ng-an-x%C3%A3-Minh-L%E1%BA%ADp-huy%E1%BB%87n-%C4%90%E1%BB%93ng-H%E1%BB%B7-t%E1%BB%89nh-Th%C3%A1i-Nguy%C3%AAn-100063994340360/", "Công an xã Minh Lập  tỉnh Thái Nguyên")</f>
        <v>Công an xã Minh Lập  tỉnh Thái Nguyên</v>
      </c>
      <c r="C278" t="str">
        <v>https://www.facebook.com/p/C%C3%B4ng-an-x%C3%A3-Minh-L%E1%BA%ADp-huy%E1%BB%87n-%C4%90%E1%BB%93ng-H%E1%BB%B7-t%E1%BB%89nh-Th%C3%A1i-Nguy%C3%AAn-100063994340360/</v>
      </c>
      <c r="D278" t="str">
        <v>-</v>
      </c>
      <c r="E278" t="str">
        <v>02083937866</v>
      </c>
      <c r="F278" t="str">
        <v>-</v>
      </c>
      <c r="G278" t="str">
        <v>Xóm Minh Lý, xã Minh Lập, huyện Đồng Hỷ, tỉnh Thái Nguyên.</v>
      </c>
    </row>
    <row r="279">
      <c r="A279">
        <v>5278</v>
      </c>
      <c r="B279" t="str">
        <v>UBND Ủy ban nhân dân xã Minh Lập  tỉnh Thái Nguyên</v>
      </c>
      <c r="C279" t="str">
        <v>https://minhlap.donghy.thainguyen.gov.vn/uy-ban-nhan-dan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5279</v>
      </c>
      <c r="B280" t="str">
        <f>HYPERLINK("https://www.facebook.com/caxvanhan.donghy.thainguyen/", "Công an xã Văn Hán  tỉnh Thái Nguyên")</f>
        <v>Công an xã Văn Hán  tỉnh Thái Nguyên</v>
      </c>
      <c r="C280" t="str">
        <v>https://www.facebook.com/caxvanhan.donghy.thainguyen/</v>
      </c>
      <c r="D280" t="str">
        <v>-</v>
      </c>
      <c r="E280" t="str">
        <v>02083937828</v>
      </c>
      <c r="F280" t="str">
        <v>-</v>
      </c>
      <c r="G280" t="str">
        <v>-</v>
      </c>
    </row>
    <row r="281">
      <c r="A281">
        <v>5280</v>
      </c>
      <c r="B281" t="str">
        <v>UBND Ủy ban nhân dân xã Văn Hán  tỉnh Thái Nguyên</v>
      </c>
      <c r="C281" t="str">
        <v>https://donghy.thainguyen.gov.vn/xa-van-han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5281</v>
      </c>
      <c r="B282" t="str">
        <f>HYPERLINK("https://www.facebook.com/p/C%C3%B4ng-an-x%C3%A3-Ho%C3%A1-Trung-%C4%90%E1%BB%93ng-H%E1%BB%B7-Th%C3%A1i-Nguy%C3%AAn-100072058687366/", "Công an xã Hóa Trung  tỉnh Thái Nguyên")</f>
        <v>Công an xã Hóa Trung  tỉnh Thái Nguyên</v>
      </c>
      <c r="C282" t="str">
        <v>https://www.facebook.com/p/C%C3%B4ng-an-x%C3%A3-Ho%C3%A1-Trung-%C4%90%E1%BB%93ng-H%E1%BB%B7-Th%C3%A1i-Nguy%C3%AAn-100072058687366/</v>
      </c>
      <c r="D282" t="str">
        <v>-</v>
      </c>
      <c r="E282" t="str">
        <v/>
      </c>
      <c r="F282" t="str">
        <v>-</v>
      </c>
      <c r="G282" t="str">
        <v>Xóm Na Long, xã Hoá Trung, Đồng Hỷ, Thái Nguyên</v>
      </c>
    </row>
    <row r="283">
      <c r="A283">
        <v>5282</v>
      </c>
      <c r="B283" t="str">
        <v>UBND Ủy ban nhân dân xã Hóa Trung  tỉnh Thái Nguyên</v>
      </c>
      <c r="C283" t="str">
        <v>https://hoatrung.donghy.thainguyen.gov.vn/uy-ban-nhan-dan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5283</v>
      </c>
      <c r="B284" t="str">
        <f>HYPERLINK("https://www.facebook.com/p/C%C3%B4ng-an-x%C3%A3-Khe-Mo-%C4%90%E1%BB%93ng-H%E1%BB%B7-Th%C3%A1i-Nguy%C3%AAn-100076392760769/", "Công an xã Khe Mo  tỉnh Thái Nguyên")</f>
        <v>Công an xã Khe Mo  tỉnh Thái Nguyên</v>
      </c>
      <c r="C284" t="str">
        <v>https://www.facebook.com/p/C%C3%B4ng-an-x%C3%A3-Khe-Mo-%C4%90%E1%BB%93ng-H%E1%BB%B7-Th%C3%A1i-Nguy%C3%AAn-100076392760769/</v>
      </c>
      <c r="D284" t="str">
        <v>0911882335</v>
      </c>
      <c r="E284" t="str">
        <v>-</v>
      </c>
      <c r="F284" t="str">
        <v>-</v>
      </c>
      <c r="G284" t="str">
        <v>xóm Khe Mo 2, xã Khe Mo, huyện Đồng Hỷ, tỉnh Thái Nguyên</v>
      </c>
    </row>
    <row r="285">
      <c r="A285">
        <v>5284</v>
      </c>
      <c r="B285" t="str">
        <v>UBND Ủy ban nhân dân xã Khe Mo  tỉnh Thái Nguyên</v>
      </c>
      <c r="C285" t="str">
        <v>https://khemo.donghy.thainguyen.gov.vn/uy-ban-nhan-dan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5285</v>
      </c>
      <c r="B286" t="str">
        <v>Công an xã Cây Thị  tỉnh Thái Nguyên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5286</v>
      </c>
      <c r="B287" t="str">
        <v>UBND Ủy ban nhân dân xã Cây Thị  tỉnh Thái Nguyên</v>
      </c>
      <c r="C287" t="str">
        <v>https://donghy.thainguyen.gov.vn/xa-cay-thi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5287</v>
      </c>
      <c r="B288" t="str">
        <f>HYPERLINK("https://www.facebook.com/p/C%C3%B4ng-an-th%E1%BB%8B-tr%E1%BA%A5n-Ho%C3%A1-Th%C6%B0%E1%BB%A3ng-huy%E1%BB%87n-%C4%90%E1%BB%93ng-H%E1%BB%B7-t%E1%BB%89nh-Th%C3%A1i-Nguy%C3%AAn-100072097833783/", "Công an xã Hóa Thượng  tỉnh Thái Nguyên")</f>
        <v>Công an xã Hóa Thượng  tỉnh Thái Nguyên</v>
      </c>
      <c r="C288" t="str">
        <v>https://www.facebook.com/p/C%C3%B4ng-an-th%E1%BB%8B-tr%E1%BA%A5n-Ho%C3%A1-Th%C6%B0%E1%BB%A3ng-huy%E1%BB%87n-%C4%90%E1%BB%93ng-H%E1%BB%B7-t%E1%BB%89nh-Th%C3%A1i-Nguy%C3%AAn-100072097833783/</v>
      </c>
      <c r="D288" t="str">
        <v>-</v>
      </c>
      <c r="E288" t="str">
        <v/>
      </c>
      <c r="F288" t="str">
        <f>HYPERLINK("mailto:Conganhoathuong@gmail.com", "Conganhoathuong@gmail.com")</f>
        <v>Conganhoathuong@gmail.com</v>
      </c>
      <c r="G288" t="str">
        <v>-</v>
      </c>
    </row>
    <row r="289">
      <c r="A289">
        <v>5288</v>
      </c>
      <c r="B289" t="str">
        <v>UBND Ủy ban nhân dân xã Hóa Thượng  tỉnh Thái Nguyên</v>
      </c>
      <c r="C289" t="str">
        <v>https://donghy.thainguyen.gov.vn/xa-hoa-thuong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5289</v>
      </c>
      <c r="B290" t="str">
        <f>HYPERLINK("https://www.facebook.com/p/C%C3%B4ng-an-x%C3%A3-H%E1%BB%A3p-Ti%E1%BA%BFn-huy%E1%BB%87n-%C4%90%E1%BB%93ng-H%E1%BB%B7-t%E1%BB%89nh-Th%C3%A1i-Nguy%C3%AAn-100069418098218/", "Công an xã Hợp Tiến  tỉnh Thái Nguyên")</f>
        <v>Công an xã Hợp Tiến  tỉnh Thái Nguyên</v>
      </c>
      <c r="C290" t="str">
        <v>https://www.facebook.com/p/C%C3%B4ng-an-x%C3%A3-H%E1%BB%A3p-Ti%E1%BA%BFn-huy%E1%BB%87n-%C4%90%E1%BB%93ng-H%E1%BB%B7-t%E1%BB%89nh-Th%C3%A1i-Nguy%C3%AAn-100069418098218/</v>
      </c>
      <c r="D290" t="str">
        <v>0963229992</v>
      </c>
      <c r="E290" t="str">
        <v>-</v>
      </c>
      <c r="F290" t="str">
        <v>-</v>
      </c>
      <c r="G290" t="str">
        <v>Xóm Mỏ Sắt, Thái Nguyên, Vietnam</v>
      </c>
    </row>
    <row r="291">
      <c r="A291">
        <v>5290</v>
      </c>
      <c r="B291" t="str">
        <v>UBND Ủy ban nhân dân xã Hợp Tiến  tỉnh Thái Nguyên</v>
      </c>
      <c r="C291" t="str">
        <v>https://donghy.thainguyen.gov.vn/xa-hop-tien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5291</v>
      </c>
      <c r="B292" t="str">
        <v>Công an xã Tân Lợi  tỉnh Thái Nguyên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5292</v>
      </c>
      <c r="B293" t="str">
        <v>UBND Ủy ban nhân dân xã Tân Lợi  tỉnh Thái Nguyên</v>
      </c>
      <c r="C293" t="str">
        <v>https://donghy.thainguyen.gov.vn/xa-tan-loi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5293</v>
      </c>
      <c r="B294" t="str">
        <f>HYPERLINK("https://www.facebook.com/p/C%C3%B4ng-an-x%C3%A3-Nam-H%C3%B2a-huy%E1%BB%87n-%C4%90%E1%BB%93ng-H%E1%BB%B7-t%E1%BB%89nh-Th%C3%A1i-Nguy%C3%AAn-100071445442325/", "Công an xã Nam Hòa  tỉnh Thái Nguyên")</f>
        <v>Công an xã Nam Hòa  tỉnh Thái Nguyên</v>
      </c>
      <c r="C294" t="str">
        <v>https://www.facebook.com/p/C%C3%B4ng-an-x%C3%A3-Nam-H%C3%B2a-huy%E1%BB%87n-%C4%90%E1%BB%93ng-H%E1%BB%B7-t%E1%BB%89nh-Th%C3%A1i-Nguy%C3%AAn-100071445442325/</v>
      </c>
      <c r="D294" t="str">
        <v>-</v>
      </c>
      <c r="E294" t="str">
        <v/>
      </c>
      <c r="F294" t="str">
        <f>HYPERLINK("mailto:Conganxanamhoa@gmail.com", "Conganxanamhoa@gmail.com")</f>
        <v>Conganxanamhoa@gmail.com</v>
      </c>
      <c r="G294" t="str">
        <v>xóm Gốc Thị, xã Nam Hòa, huyện Đồng Hỷ, tỉnh Thái Nguyên</v>
      </c>
    </row>
    <row r="295">
      <c r="A295">
        <v>5294</v>
      </c>
      <c r="B295" t="str">
        <v>UBND Ủy ban nhân dân xã Nam Hòa  tỉnh Thái Nguyên</v>
      </c>
      <c r="C295" t="str">
        <v>https://donghy.thainguyen.gov.vn/xa-nam-hoa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5295</v>
      </c>
      <c r="B296" t="str">
        <v>Công an thị trấn Đình Cả  tỉnh Thái Nguyên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5296</v>
      </c>
      <c r="B297" t="str">
        <v>UBND Ủy ban nhân dân thị trấn Đình Cả  tỉnh Thái Nguyên</v>
      </c>
      <c r="C297" t="str">
        <v>https://dinhca.vonhai.thainguyen.gov.vn/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5297</v>
      </c>
      <c r="B298" t="str">
        <v>Công an xã Sảng Mộc  tỉnh Thái Nguyên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5298</v>
      </c>
      <c r="B299" t="str">
        <v>UBND Ủy ban nhân dân xã Sảng Mộc  tỉnh Thái Nguyên</v>
      </c>
      <c r="C299" t="str">
        <v>https://sangmoc.vonhai.thainguyen.gov.vn/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5299</v>
      </c>
      <c r="B300" t="str">
        <v>Công an xã Nghinh Tường  tỉnh Thái Nguyên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5300</v>
      </c>
      <c r="B301" t="str">
        <v>UBND Ủy ban nhân dân xã Nghinh Tường  tỉnh Thái Nguyên</v>
      </c>
      <c r="C301" t="str">
        <v>https://nghinhtuong.vonhai.thainguyen.gov.vn/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5301</v>
      </c>
      <c r="B302" t="str">
        <v>Công an xã Thần Xa  tỉnh Thái Nguyên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5302</v>
      </c>
      <c r="B303" t="str">
        <v>UBND Ủy ban nhân dân xã Thần Xa  tỉnh Thái Nguyên</v>
      </c>
      <c r="C303" t="str">
        <v>https://thansa.vonhai.thainguyen.gov.vn/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5303</v>
      </c>
      <c r="B304" t="str">
        <v>Công an xã Vũ Chấn  tỉnh Thái Nguyên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5304</v>
      </c>
      <c r="B305" t="str">
        <v>UBND Ủy ban nhân dân xã Vũ Chấn  tỉnh Thái Nguyên</v>
      </c>
      <c r="C305" t="str">
        <v>https://vuchan.vonhai.thainguyen.gov.vn/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5305</v>
      </c>
      <c r="B306" t="str">
        <v>Công an xã Thượng Nung  tỉnh Thái Nguyên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5306</v>
      </c>
      <c r="B307" t="str">
        <v>UBND Ủy ban nhân dân xã Thượng Nung  tỉnh Thái Nguyên</v>
      </c>
      <c r="C307" t="str">
        <v>https://thuongnung.vonhai.thainguyen.gov.vn/so-do-bo-may/-/asset_publisher/jZN5mVVFoFQX/content/danh-sach-trich-ngang-can-bo-cong-chuc-xa-thuong-nung-nam-2021?inheritRedirect=true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5307</v>
      </c>
      <c r="B308" t="str">
        <v>Công an xã Phú Thượng  tỉnh Thái Nguyên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5308</v>
      </c>
      <c r="B309" t="str">
        <v>UBND Ủy ban nhân dân xã Phú Thượng  tỉnh Thái Nguyên</v>
      </c>
      <c r="C309" t="str">
        <v>https://phuthuong.vonhai.thainguyen.gov.vn/uy-ban-nhan-dan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5309</v>
      </c>
      <c r="B310" t="str">
        <v>Công an xã Cúc Đường  tỉnh Thái Nguyên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5310</v>
      </c>
      <c r="B311" t="str">
        <v>UBND Ủy ban nhân dân xã Cúc Đường  tỉnh Thái Nguyên</v>
      </c>
      <c r="C311" t="str">
        <v>https://cucduong.vonhai.thainguyen.gov.vn/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5311</v>
      </c>
      <c r="B312" t="str">
        <v>Công an xã La Hiên  tỉnh Thái Nguyên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5312</v>
      </c>
      <c r="B313" t="str">
        <v>UBND Ủy ban nhân dân xã La Hiên  tỉnh Thái Nguyên</v>
      </c>
      <c r="C313" t="str">
        <v>https://lahien.vonhai.thainguyen.gov.vn/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5313</v>
      </c>
      <c r="B314" t="str">
        <v>Công an xã Lâu Thượng  tỉnh Thái Nguyên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5314</v>
      </c>
      <c r="B315" t="str">
        <v>UBND Ủy ban nhân dân xã Lâu Thượng  tỉnh Thái Nguyên</v>
      </c>
      <c r="C315" t="str">
        <v>https://lauthuong.vonhai.thainguyen.gov.vn/uy-ban-nhan-dan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5315</v>
      </c>
      <c r="B316" t="str">
        <v>Công an xã Tràng Xá  tỉnh Thái Nguyên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5316</v>
      </c>
      <c r="B317" t="str">
        <v>UBND Ủy ban nhân dân xã Tràng Xá  tỉnh Thái Nguyên</v>
      </c>
      <c r="C317" t="str">
        <v>https://trangxa.vonhai.thainguyen.gov.vn/uy-ban-nhan-dan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5317</v>
      </c>
      <c r="B318" t="str">
        <v>Công an xã Phương Giao  tỉnh Thái Nguyên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5318</v>
      </c>
      <c r="B319" t="str">
        <v>UBND Ủy ban nhân dân xã Phương Giao  tỉnh Thái Nguyên</v>
      </c>
      <c r="C319" t="str">
        <v>https://phuonggiao.vonhai.thainguyen.gov.vn/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5319</v>
      </c>
      <c r="B320" t="str">
        <v>Công an xã Liên Minh  tỉnh Thái Nguyên</v>
      </c>
      <c r="C320" t="str">
        <v>-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5320</v>
      </c>
      <c r="B321" t="str">
        <v>UBND Ủy ban nhân dân xã Liên Minh  tỉnh Thái Nguyên</v>
      </c>
      <c r="C321" t="str">
        <v>https://lienminh.vonhai.thainguyen.gov.vn/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5321</v>
      </c>
      <c r="B322" t="str">
        <v>Công an xã Dân Tiến  tỉnh Thái Nguyên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5322</v>
      </c>
      <c r="B323" t="str">
        <v>UBND Ủy ban nhân dân xã Dân Tiến  tỉnh Thái Nguyên</v>
      </c>
      <c r="C323" t="str">
        <v>https://dantien.vonhai.thainguyen.gov.vn/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5323</v>
      </c>
      <c r="B324" t="str">
        <f>HYPERLINK("https://www.facebook.com/conganbinhlong/", "Công an xã Bình Long  tỉnh Thái Nguyên")</f>
        <v>Công an xã Bình Long  tỉnh Thái Nguyên</v>
      </c>
      <c r="C324" t="str">
        <v>https://www.facebook.com/conganbinhlong/</v>
      </c>
      <c r="D324" t="str">
        <v>-</v>
      </c>
      <c r="E324" t="str">
        <v/>
      </c>
      <c r="F324" t="str">
        <f>HYPERLINK("mailto:Caxbinhlong@gmail.com", "Caxbinhlong@gmail.com")</f>
        <v>Caxbinhlong@gmail.com</v>
      </c>
      <c r="G324" t="str">
        <v>xóm Chợ, xã Bình Long, huyện Võ Nhai, Thái Nguyên, Vietnam</v>
      </c>
    </row>
    <row r="325">
      <c r="A325">
        <v>5324</v>
      </c>
      <c r="B325" t="str">
        <v>UBND Ủy ban nhân dân xã Bình Long  tỉnh Thái Nguyên</v>
      </c>
      <c r="C325" t="str">
        <v>https://binhlong.vonhai.thainguyen.gov.vn/uy-ban-nhan-dan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5325</v>
      </c>
      <c r="B326" t="str">
        <v>Công an thị trấn Hùng Sơn  tỉnh Thái Nguyên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5326</v>
      </c>
      <c r="B327" t="str">
        <v>UBND Ủy ban nhân dân thị trấn Hùng Sơn  tỉnh Thái Nguyên</v>
      </c>
      <c r="C327" t="str">
        <v>https://hungson.daitu.thainguyen.gov.vn/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5327</v>
      </c>
      <c r="B328" t="str">
        <v>Công an thị trấn Quân Chu  tỉnh Thái Nguyên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5328</v>
      </c>
      <c r="B329" t="str">
        <v>UBND Ủy ban nhân dân thị trấn Quân Chu  tỉnh Thái Nguyên</v>
      </c>
      <c r="C329" t="str">
        <v>https://quanchu.daitu.thainguyen.gov.vn/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5329</v>
      </c>
      <c r="B330" t="str">
        <f>HYPERLINK("https://www.facebook.com/p/C%C3%B4ng-An-X%C3%A3-Ph%C3%BAc-L%C6%B0%C6%A1ng-Huy%E1%BB%87n-%C4%90%E1%BA%A1i-T%E1%BB%AB-T%E1%BB%89nh-Th%C3%A1i-Nguy%C3%AAn-100069781869122/", "Công an xã Phúc Lương  tỉnh Thái Nguyên")</f>
        <v>Công an xã Phúc Lương  tỉnh Thái Nguyên</v>
      </c>
      <c r="C330" t="str">
        <v>https://www.facebook.com/p/C%C3%B4ng-An-X%C3%A3-Ph%C3%BAc-L%C6%B0%C6%A1ng-Huy%E1%BB%87n-%C4%90%E1%BA%A1i-T%E1%BB%AB-T%E1%BB%89nh-Th%C3%A1i-Nguy%C3%AAn-100069781869122/</v>
      </c>
      <c r="D330" t="str">
        <v>-</v>
      </c>
      <c r="E330" t="str">
        <v/>
      </c>
      <c r="F330" t="str">
        <v>-</v>
      </c>
      <c r="G330" t="str">
        <v>Xóm Cầu Tuất, Xã Phúc Lương, huyện Đại Từ, Thái Nguyên, Vietnam</v>
      </c>
    </row>
    <row r="331">
      <c r="A331">
        <v>5330</v>
      </c>
      <c r="B331" t="str">
        <v>UBND Ủy ban nhân dân xã Phúc Lương  tỉnh Thái Nguyên</v>
      </c>
      <c r="C331" t="str">
        <v>https://phucluong.daitu.thainguyen.gov.vn/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5331</v>
      </c>
      <c r="B332" t="str">
        <f>HYPERLINK("https://www.facebook.com/groups/536043074314259/", "Công an xã Minh Tiến  tỉnh Thái Nguyên")</f>
        <v>Công an xã Minh Tiến  tỉnh Thái Nguyên</v>
      </c>
      <c r="C332" t="str">
        <v>https://www.facebook.com/groups/536043074314259/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5332</v>
      </c>
      <c r="B333" t="str">
        <v>UBND Ủy ban nhân dân xã Minh Tiến  tỉnh Thái Nguyên</v>
      </c>
      <c r="C333" t="str">
        <v>https://minhtien.daitu.thainguyen.gov.vn/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5333</v>
      </c>
      <c r="B334" t="str">
        <f>HYPERLINK("https://www.facebook.com/p/C%C3%B4ng-an-x%C3%A3-Y%C3%AAn-L%C3%A3ng-%C4%90%E1%BA%A1i-T%E1%BB%AB-Th%C3%A1i-Nguy%C3%AAn-100070363596125/", "Công an xã Yên Lãng  tỉnh Thái Nguyên")</f>
        <v>Công an xã Yên Lãng  tỉnh Thái Nguyên</v>
      </c>
      <c r="C334" t="str">
        <v>https://www.facebook.com/p/C%C3%B4ng-an-x%C3%A3-Y%C3%AAn-L%C3%A3ng-%C4%90%E1%BA%A1i-T%E1%BB%AB-Th%C3%A1i-Nguy%C3%AAn-100070363596125/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5334</v>
      </c>
      <c r="B335" t="str">
        <v>UBND Ủy ban nhân dân xã Yên Lãng  tỉnh Thái Nguyên</v>
      </c>
      <c r="C335" t="str">
        <v>https://yenlang.daitu.thainguyen.gov.vn/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5335</v>
      </c>
      <c r="B336" t="str">
        <v>Công an xã Đức Lương  tỉnh Thái Nguyên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5336</v>
      </c>
      <c r="B337" t="str">
        <v>UBND Ủy ban nhân dân xã Đức Lương  tỉnh Thái Nguyên</v>
      </c>
      <c r="C337" t="str">
        <v>https://ducluong.daitu.thainguyen.gov.vn/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5337</v>
      </c>
      <c r="B338" t="str">
        <v>Công an xã Phú Cường  tỉnh Thái Nguyên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5338</v>
      </c>
      <c r="B339" t="str">
        <v>UBND Ủy ban nhân dân xã Phú Cường  tỉnh Thái Nguyên</v>
      </c>
      <c r="C339" t="str">
        <v>https://phucuong.daitu.thainguyen.gov.vn/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5339</v>
      </c>
      <c r="B340" t="str">
        <v>Công an xã Na Mao  tỉnh Thái Nguyên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5340</v>
      </c>
      <c r="B341" t="str">
        <v>UBND Ủy ban nhân dân xã Na Mao  tỉnh Thái Nguyên</v>
      </c>
      <c r="C341" t="str">
        <v>https://namao.daitu.thainguyen.gov.vn/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5341</v>
      </c>
      <c r="B342" t="str">
        <v>Công an xã Phú Lạc  tỉnh Thái Nguyên</v>
      </c>
      <c r="C342" t="str">
        <v>-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5342</v>
      </c>
      <c r="B343" t="str">
        <v>UBND Ủy ban nhân dân xã Phú Lạc  tỉnh Thái Nguyên</v>
      </c>
      <c r="C343" t="str">
        <v>https://phulac.daitu.thainguyen.gov.vn/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5343</v>
      </c>
      <c r="B344" t="str">
        <f>HYPERLINK("https://www.facebook.com/p/C%C3%B4ng-an-x%C3%A3-T%C3%A2n-Linh-huy%E1%BB%87n-%C4%90%E1%BA%A1i-T%E1%BB%AB-t%E1%BB%89nh-Th%C3%A1i-Nguy%C3%AAn-100063461798083/", "Công an xã Tân Linh  tỉnh Thái Nguyên")</f>
        <v>Công an xã Tân Linh  tỉnh Thái Nguyên</v>
      </c>
      <c r="C344" t="str">
        <v>https://www.facebook.com/p/C%C3%B4ng-an-x%C3%A3-T%C3%A2n-Linh-huy%E1%BB%87n-%C4%90%E1%BA%A1i-T%E1%BB%AB-t%E1%BB%89nh-Th%C3%A1i-Nguy%C3%AAn-100063461798083/</v>
      </c>
      <c r="D344" t="str">
        <v>-</v>
      </c>
      <c r="E344" t="str">
        <v>0869547393</v>
      </c>
      <c r="F344" t="str">
        <v>-</v>
      </c>
      <c r="G344" t="str">
        <v>-</v>
      </c>
    </row>
    <row r="345">
      <c r="A345">
        <v>5344</v>
      </c>
      <c r="B345" t="str">
        <v>UBND Ủy ban nhân dân xã Tân Linh  tỉnh Thái Nguyên</v>
      </c>
      <c r="C345" t="str">
        <v>https://tanlinh.daitu.thainguyen.gov.vn/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5345</v>
      </c>
      <c r="B346" t="str">
        <v>Công an xã Phú Thịnh  tỉnh Thái Nguyên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5346</v>
      </c>
      <c r="B347" t="str">
        <v>UBND Ủy ban nhân dân xã Phú Thịnh  tỉnh Thái Nguyên</v>
      </c>
      <c r="C347" t="str">
        <v>https://phuthinh.daitu.thainguyen.gov.vn/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5347</v>
      </c>
      <c r="B348" t="str">
        <f>HYPERLINK("https://www.facebook.com/p/C%C3%B4ng-an-x%C3%A3-Ph%E1%BB%A5c-Linh-huy%E1%BB%87n-%C4%90%E1%BA%A1i-T%E1%BB%AB-100068039233795/", "Công an xã Phục Linh  tỉnh Thái Nguyên")</f>
        <v>Công an xã Phục Linh  tỉnh Thái Nguyên</v>
      </c>
      <c r="C348" t="str">
        <v>https://www.facebook.com/p/C%C3%B4ng-an-x%C3%A3-Ph%E1%BB%A5c-Linh-huy%E1%BB%87n-%C4%90%E1%BA%A1i-T%E1%BB%AB-100068039233795/</v>
      </c>
      <c r="D348" t="str">
        <v>-</v>
      </c>
      <c r="E348" t="str">
        <v/>
      </c>
      <c r="F348" t="str">
        <f>HYPERLINK("mailto:vuhuycadt@gmail.com", "vuhuycadt@gmail.com")</f>
        <v>vuhuycadt@gmail.com</v>
      </c>
      <c r="G348" t="str">
        <v>-</v>
      </c>
    </row>
    <row r="349">
      <c r="A349">
        <v>5348</v>
      </c>
      <c r="B349" t="str">
        <v>UBND Ủy ban nhân dân xã Phục Linh  tỉnh Thái Nguyên</v>
      </c>
      <c r="C349" t="str">
        <v>https://phuclinh.daitu.thainguyen.gov.vn/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5349</v>
      </c>
      <c r="B350" t="str">
        <f>HYPERLINK("https://www.facebook.com/p/C%C3%B4ng-an-x%C3%A3-Ph%C3%BA-Xuy%C3%AAn-huy%E1%BB%87n-%C4%90%E1%BA%A1i-T%E1%BB%AB-t%E1%BB%89nh-Th%C3%A1i-Nguy%C3%AAn-100069798306872/", "Công an xã Phú Xuyên  tỉnh Thái Nguyên")</f>
        <v>Công an xã Phú Xuyên  tỉnh Thái Nguyên</v>
      </c>
      <c r="C350" t="str">
        <v>https://www.facebook.com/p/C%C3%B4ng-an-x%C3%A3-Ph%C3%BA-Xuy%C3%AAn-huy%E1%BB%87n-%C4%90%E1%BA%A1i-T%E1%BB%AB-t%E1%BB%89nh-Th%C3%A1i-Nguy%C3%AAn-100069798306872/</v>
      </c>
      <c r="D350" t="str">
        <v>-</v>
      </c>
      <c r="E350" t="str">
        <v/>
      </c>
      <c r="F350" t="str">
        <v>-</v>
      </c>
      <c r="G350" t="str">
        <v>Phú xuyên</v>
      </c>
    </row>
    <row r="351">
      <c r="A351">
        <v>5350</v>
      </c>
      <c r="B351" t="str">
        <v>UBND Ủy ban nhân dân xã Phú Xuyên  tỉnh Thái Nguyên</v>
      </c>
      <c r="C351" t="str">
        <v>https://phuxuyen.daitu.thainguyen.gov.vn/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5351</v>
      </c>
      <c r="B352" t="str">
        <v>Công an xã Bản Ngoại  tỉnh Thái Nguyên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5352</v>
      </c>
      <c r="B353" t="str">
        <v>UBND Ủy ban nhân dân xã Bản Ngoại  tỉnh Thái Nguyên</v>
      </c>
      <c r="C353" t="str">
        <v>https://banngoai.daitu.thainguyen.gov.vn/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5353</v>
      </c>
      <c r="B354" t="str">
        <v>Công an xã Tiên Hội  tỉnh Thái Nguyên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5354</v>
      </c>
      <c r="B355" t="str">
        <v>UBND Ủy ban nhân dân xã Tiên Hội  tỉnh Thái Nguyên</v>
      </c>
      <c r="C355" t="str">
        <v>https://tienhoi.daitu.thainguyen.gov.vn/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5355</v>
      </c>
      <c r="B356" t="str">
        <f>HYPERLINK("https://www.facebook.com/p/C%C3%B4ng-an-x%C3%A3-C%C3%B9-V%C3%A2n-huy%E1%BB%87n-%C4%90%E1%BA%A1i-T%E1%BB%AB-t%E1%BB%89nh-Th%C3%A1i-Nguy%C3%AAn-100082798402298/", "Công an xã Cù Vân  tỉnh Thái Nguyên")</f>
        <v>Công an xã Cù Vân  tỉnh Thái Nguyên</v>
      </c>
      <c r="C356" t="str">
        <v>https://www.facebook.com/p/C%C3%B4ng-an-x%C3%A3-C%C3%B9-V%C3%A2n-huy%E1%BB%87n-%C4%90%E1%BA%A1i-T%E1%BB%AB-t%E1%BB%89nh-Th%C3%A1i-Nguy%C3%AAn-100082798402298/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5356</v>
      </c>
      <c r="B357" t="str">
        <v>UBND Ủy ban nhân dân xã Cù Vân  tỉnh Thái Nguyên</v>
      </c>
      <c r="C357" t="str">
        <v>https://cuvan.daitu.thainguyen.gov.vn/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5357</v>
      </c>
      <c r="B358" t="str">
        <f>HYPERLINK("https://www.facebook.com/p/C%C3%B4ng-an-x%C3%A3-H%C3%A0-Th%C6%B0%E1%BB%A3ng-huy%E1%BB%87n-%C4%90%E1%BA%A1i-T%E1%BB%AB-100069744573586/", "Công an xã Hà Thượng  tỉnh Thái Nguyên")</f>
        <v>Công an xã Hà Thượng  tỉnh Thái Nguyên</v>
      </c>
      <c r="C358" t="str">
        <v>https://www.facebook.com/p/C%C3%B4ng-an-x%C3%A3-H%C3%A0-Th%C6%B0%E1%BB%A3ng-huy%E1%BB%87n-%C4%90%E1%BA%A1i-T%E1%BB%AB-100069744573586/</v>
      </c>
      <c r="D358" t="str">
        <v>0982532668</v>
      </c>
      <c r="E358" t="str">
        <v>-</v>
      </c>
      <c r="F358" t="str">
        <v>-</v>
      </c>
      <c r="G358" t="str">
        <v>Dai Tu, Vietnam</v>
      </c>
    </row>
    <row r="359">
      <c r="A359">
        <v>5358</v>
      </c>
      <c r="B359" t="str">
        <v>UBND Ủy ban nhân dân xã Hà Thượng  tỉnh Thái Nguyên</v>
      </c>
      <c r="C359" t="str">
        <v>https://hathuong.daitu.thainguyen.gov.vn/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5359</v>
      </c>
      <c r="B360" t="str">
        <f>HYPERLINK("https://www.facebook.com/p/C%C3%B4ng-an-x%C3%A3-La-B%E1%BA%B1ng-huy%E1%BB%87n-%C4%90%E1%BA%A1i-T%E1%BB%AB-t%E1%BB%89nh-Th%C3%A1i-Nguy%C3%AAn-100079730225969/", "Công an xã La Bằng  tỉnh Thái Nguyên")</f>
        <v>Công an xã La Bằng  tỉnh Thái Nguyên</v>
      </c>
      <c r="C360" t="str">
        <v>https://www.facebook.com/p/C%C3%B4ng-an-x%C3%A3-La-B%E1%BA%B1ng-huy%E1%BB%87n-%C4%90%E1%BA%A1i-T%E1%BB%AB-t%E1%BB%89nh-Th%C3%A1i-Nguy%C3%AAn-100079730225969/</v>
      </c>
      <c r="D360" t="str">
        <v>0979007345</v>
      </c>
      <c r="E360" t="str">
        <v>-</v>
      </c>
      <c r="F360" t="str">
        <v>-</v>
      </c>
      <c r="G360" t="str">
        <v>-</v>
      </c>
    </row>
    <row r="361">
      <c r="A361">
        <v>5360</v>
      </c>
      <c r="B361" t="str">
        <v>UBND Ủy ban nhân dân xã La Bằng  tỉnh Thái Nguyên</v>
      </c>
      <c r="C361" t="str">
        <v>https://labang.daitu.thainguyen.gov.vn/so-do-bo-may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5361</v>
      </c>
      <c r="B362" t="str">
        <v>Công an xã Hoàng Nông  tỉnh Thái Nguyên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5362</v>
      </c>
      <c r="B363" t="str">
        <v>UBND Ủy ban nhân dân xã Hoàng Nông  tỉnh Thái Nguyên</v>
      </c>
      <c r="C363" t="str">
        <v>https://hoangnong.daitu.thainguyen.gov.vn/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5363</v>
      </c>
      <c r="B364" t="str">
        <f>HYPERLINK("https://www.facebook.com/conganxakhoikydaitu/", "Công an xã Khôi Kỳ  tỉnh Thái Nguyên")</f>
        <v>Công an xã Khôi Kỳ  tỉnh Thái Nguyên</v>
      </c>
      <c r="C364" t="str">
        <v>https://www.facebook.com/conganxakhoikydaitu/</v>
      </c>
      <c r="D364" t="str">
        <v>-</v>
      </c>
      <c r="E364" t="str">
        <v/>
      </c>
      <c r="F364" t="str">
        <v>-</v>
      </c>
      <c r="G364" t="str">
        <v>Xã Khôi Kỳ,​ Đại Từ, Thái Nguyên</v>
      </c>
    </row>
    <row r="365">
      <c r="A365">
        <v>5364</v>
      </c>
      <c r="B365" t="str">
        <v>UBND Ủy ban nhân dân xã Khôi Kỳ  tỉnh Thái Nguyên</v>
      </c>
      <c r="C365" t="str">
        <v>https://khoiky.daitu.thainguyen.gov.vn/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5365</v>
      </c>
      <c r="B366" t="str">
        <f>HYPERLINK("https://www.facebook.com/p/C%C3%B4ng-an-x%C3%A3-An-Kh%C3%A1nh-%C4%90%E1%BA%A1i-T%E1%BB%AB-Th%C3%A1i-Nguy%C3%AAn-100068254629695/", "Công an xã An Khánh  tỉnh Thái Nguyên")</f>
        <v>Công an xã An Khánh  tỉnh Thái Nguyên</v>
      </c>
      <c r="C366" t="str">
        <v>https://www.facebook.com/p/C%C3%B4ng-an-x%C3%A3-An-Kh%C3%A1nh-%C4%90%E1%BA%A1i-T%E1%BB%AB-Th%C3%A1i-Nguy%C3%AAn-100068254629695/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5366</v>
      </c>
      <c r="B367" t="str">
        <v>UBND Ủy ban nhân dân xã An Khánh  tỉnh Thái Nguyên</v>
      </c>
      <c r="C367" t="str">
        <v>https://ankhanh.daitu.thainguyen.gov.vn/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5367</v>
      </c>
      <c r="B368" t="str">
        <v>Công an xã Tân Thái  tỉnh Thái Nguyên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5368</v>
      </c>
      <c r="B369" t="str">
        <v>UBND Ủy ban nhân dân xã Tân Thái  tỉnh Thái Nguyên</v>
      </c>
      <c r="C369" t="str">
        <v>https://tanthai.daitu.thainguyen.gov.vn/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5369</v>
      </c>
      <c r="B370" t="str">
        <f>HYPERLINK("https://www.facebook.com/p/C%C3%B4ng-an-x%C3%A3-H%C3%A0-Th%C6%B0%E1%BB%A3ng-huy%E1%BB%87n-%C4%90%E1%BA%A1i-T%E1%BB%AB-100069744573586/", "Công an xã Hà Thượng   tỉnh Thái Nguyên")</f>
        <v>Công an xã Hà Thượng   tỉnh Thái Nguyên</v>
      </c>
      <c r="C370" t="str">
        <v>https://www.facebook.com/p/C%C3%B4ng-an-x%C3%A3-H%C3%A0-Th%C6%B0%E1%BB%A3ng-huy%E1%BB%87n-%C4%90%E1%BA%A1i-T%E1%BB%AB-100069744573586/</v>
      </c>
      <c r="D370" t="str">
        <v>0982532668</v>
      </c>
      <c r="E370" t="str">
        <v>-</v>
      </c>
      <c r="F370" t="str">
        <v>-</v>
      </c>
      <c r="G370" t="str">
        <v>Dai Tu, Vietnam</v>
      </c>
    </row>
    <row r="371">
      <c r="A371">
        <v>5370</v>
      </c>
      <c r="B371" t="str">
        <v>UBND Ủy ban nhân dân xã Hà Thượng   tỉnh Thái Nguyên</v>
      </c>
      <c r="C371" t="str">
        <v>https://hathuong.daitu.thainguyen.gov.vn/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5371</v>
      </c>
      <c r="B372" t="str">
        <f>HYPERLINK("https://www.facebook.com/p/C%C3%B4ng-an-x%C3%A3-L%E1%BB%A5c-Ba-huy%E1%BB%87n-%C4%90%E1%BA%A1i-T%E1%BB%AB-t%E1%BB%89nh-Th%C3%A1i-Nguy%C3%AAn-100071975551204/", "Công an xã Lục Ba  tỉnh Thái Nguyên")</f>
        <v>Công an xã Lục Ba  tỉnh Thái Nguyên</v>
      </c>
      <c r="C372" t="str">
        <v>https://www.facebook.com/p/C%C3%B4ng-an-x%C3%A3-L%E1%BB%A5c-Ba-huy%E1%BB%87n-%C4%90%E1%BA%A1i-T%E1%BB%AB-t%E1%BB%89nh-Th%C3%A1i-Nguy%C3%AAn-100071975551204/</v>
      </c>
      <c r="D372" t="str">
        <v>0978636281</v>
      </c>
      <c r="E372" t="str">
        <v>-</v>
      </c>
      <c r="F372" t="str">
        <f>HYPERLINK("mailto:xuandong194@gmail.com", "xuandong194@gmail.com")</f>
        <v>xuandong194@gmail.com</v>
      </c>
      <c r="G372" t="str">
        <v>Thái Nguyên, Vietnam</v>
      </c>
    </row>
    <row r="373">
      <c r="A373">
        <v>5372</v>
      </c>
      <c r="B373" t="str">
        <v>UBND Ủy ban nhân dân xã Lục Ba  tỉnh Thái Nguyên</v>
      </c>
      <c r="C373" t="str">
        <v>https://lucba.daitu.thainguyen.gov.vn/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5373</v>
      </c>
      <c r="B374" t="str">
        <f>HYPERLINK("https://www.facebook.com/people/C%C3%B4ng-an-x%C3%A3-M%E1%BB%B9-Y%C3%AAn/100071763932681/", "Công an xã Mỹ Yên  tỉnh Thái Nguyên")</f>
        <v>Công an xã Mỹ Yên  tỉnh Thái Nguyên</v>
      </c>
      <c r="C374" t="str">
        <v>https://www.facebook.com/people/C%C3%B4ng-an-x%C3%A3-M%E1%BB%B9-Y%C3%AAn/100071763932681/</v>
      </c>
      <c r="D374" t="str">
        <v>0963203122</v>
      </c>
      <c r="E374" t="str">
        <v>-</v>
      </c>
      <c r="F374" t="str">
        <v>-</v>
      </c>
      <c r="G374" t="str">
        <v>XÓM TRUNG TÂM, XÃ MỸ YÊN, HUYỆN ĐẠI TỪ, TỈNH THÁI NGUYÊN, Dai Tu, Vietnam</v>
      </c>
    </row>
    <row r="375">
      <c r="A375">
        <v>5374</v>
      </c>
      <c r="B375" t="str">
        <v>UBND Ủy ban nhân dân xã Mỹ Yên  tỉnh Thái Nguyên</v>
      </c>
      <c r="C375" t="str">
        <v>https://myyen.daitu.thainguyen.gov.vn/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5375</v>
      </c>
      <c r="B376" t="str">
        <f>HYPERLINK("https://www.facebook.com/p/C%C3%B4ng-an-x%C3%A3-V%E1%BA%A1n-Th%E1%BB%8D-huy%E1%BB%87n-%C4%90%E1%BA%A1i-T%E1%BB%AB-t%E1%BB%89nh-Th%C3%A1i-Nguy%C3%AAn-100071344072113/", "Công an xã Vạn Thọ  tỉnh Thái Nguyên")</f>
        <v>Công an xã Vạn Thọ  tỉnh Thái Nguyên</v>
      </c>
      <c r="C376" t="str">
        <v>https://www.facebook.com/p/C%C3%B4ng-an-x%C3%A3-V%E1%BA%A1n-Th%E1%BB%8D-huy%E1%BB%87n-%C4%90%E1%BA%A1i-T%E1%BB%AB-t%E1%BB%89nh-Th%C3%A1i-Nguy%C3%AAn-100071344072113/</v>
      </c>
      <c r="D376" t="str">
        <v>0981753222</v>
      </c>
      <c r="E376" t="str">
        <v>-</v>
      </c>
      <c r="F376" t="str">
        <v>-</v>
      </c>
      <c r="G376" t="str">
        <v>Thái Nguyên, Vietnam</v>
      </c>
    </row>
    <row r="377">
      <c r="A377">
        <v>5376</v>
      </c>
      <c r="B377" t="str">
        <v>UBND Ủy ban nhân dân xã Vạn Thọ  tỉnh Thái Nguyên</v>
      </c>
      <c r="C377" t="str">
        <v>https://vantho.daitu.thainguyen.gov.vn/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5377</v>
      </c>
      <c r="B378" t="str">
        <f>HYPERLINK("https://www.facebook.com/p/C%C3%B4ng-an-x%C3%A3-V%C4%83n-Y%C3%AAn-huy%E1%BB%87n-%C4%90%E1%BA%A1i-T%E1%BB%AB-t%E1%BB%89nh-Th%C3%A1i-Nguy%C3%AAn-100068914432296/", "Công an xã Văn Yên  tỉnh Thái Nguyên")</f>
        <v>Công an xã Văn Yên  tỉnh Thái Nguyên</v>
      </c>
      <c r="C378" t="str">
        <v>https://www.facebook.com/p/C%C3%B4ng-an-x%C3%A3-V%C4%83n-Y%C3%AAn-huy%E1%BB%87n-%C4%90%E1%BA%A1i-T%E1%BB%AB-t%E1%BB%89nh-Th%C3%A1i-Nguy%C3%AAn-100068914432296/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5378</v>
      </c>
      <c r="B379" t="str">
        <v>UBND Ủy ban nhân dân xã Văn Yên  tỉnh Thái Nguyên</v>
      </c>
      <c r="C379" t="str">
        <v>https://vanyen.daitu.thainguyen.gov.vn/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5379</v>
      </c>
      <c r="B380" t="str">
        <f>HYPERLINK("https://www.facebook.com/DoManhTung1988/", "Công an xã Ký Phú  tỉnh Thái Nguyên")</f>
        <v>Công an xã Ký Phú  tỉnh Thái Nguyên</v>
      </c>
      <c r="C380" t="str">
        <v>https://www.facebook.com/DoManhTung1988/</v>
      </c>
      <c r="D380" t="str">
        <v>0978414999</v>
      </c>
      <c r="E380" t="str">
        <v>-</v>
      </c>
      <c r="F380" t="str">
        <f>HYPERLINK("mailto:Conganxakyphu2020@gmail.com", "Conganxakyphu2020@gmail.com")</f>
        <v>Conganxakyphu2020@gmail.com</v>
      </c>
      <c r="G380" t="str">
        <v>xã ký phú, huyện Đại Từ, Thái Nguyên, Vietnam</v>
      </c>
    </row>
    <row r="381">
      <c r="A381">
        <v>5380</v>
      </c>
      <c r="B381" t="str">
        <v>UBND Ủy ban nhân dân xã Ký Phú  tỉnh Thái Nguyên</v>
      </c>
      <c r="C381" t="str">
        <v>https://kyphu.daitu.thainguyen.gov.vn/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5381</v>
      </c>
      <c r="B382" t="str">
        <v>Công an xã Cát Nê  tỉnh Thái Nguyên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5382</v>
      </c>
      <c r="B383" t="str">
        <v>UBND Ủy ban nhân dân xã Cát Nê  tỉnh Thái Nguyên</v>
      </c>
      <c r="C383" t="str">
        <v>https://catne.daitu.thainguyen.gov.vn/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5383</v>
      </c>
      <c r="B384" t="str">
        <v>Công an xã Quân Chu  tỉnh Thái Nguyên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5384</v>
      </c>
      <c r="B385" t="str">
        <v>UBND Ủy ban nhân dân xã Quân Chu  tỉnh Thái Nguyên</v>
      </c>
      <c r="C385" t="str">
        <v>https://thainguyen.gov.vn/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5385</v>
      </c>
      <c r="B386" t="str">
        <v>Công an phường Bãi Bông  tỉnh Thái Nguyên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5386</v>
      </c>
      <c r="B387" t="str">
        <v>UBND Ủy ban nhân dân phường Bãi Bông  tỉnh Thái Nguyên</v>
      </c>
      <c r="C387" t="str">
        <v>https://baibong.phoyen.thainguyen.gov.vn/uy-ban-nhan-dan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5387</v>
      </c>
      <c r="B388" t="str">
        <f>HYPERLINK("https://www.facebook.com/100071932478336", "Công an phường Bắc Sơn  tỉnh Thái Nguyên")</f>
        <v>Công an phường Bắc Sơn  tỉnh Thái Nguyên</v>
      </c>
      <c r="C388" t="str">
        <v>https://www.facebook.com/100071932478336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5388</v>
      </c>
      <c r="B389" t="str">
        <v>UBND Ủy ban nhân dân phường Bắc Sơn  tỉnh Thái Nguyên</v>
      </c>
      <c r="C389" t="str">
        <v>https://bacson.phoyen.thainguyen.gov.vn/uy-ban-nhan-dan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5389</v>
      </c>
      <c r="B390" t="str">
        <v>Công an phường Ba Hàng  tỉnh Thái Nguyên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5390</v>
      </c>
      <c r="B391" t="str">
        <v>UBND Ủy ban nhân dân phường Ba Hàng  tỉnh Thái Nguyên</v>
      </c>
      <c r="C391" t="str">
        <v>https://bahang.phoyen.thainguyen.gov.vn/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5391</v>
      </c>
      <c r="B392" t="str">
        <v>Công an xã Phúc Tân  tỉnh Thái Nguyên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5392</v>
      </c>
      <c r="B393" t="str">
        <v>UBND Ủy ban nhân dân xã Phúc Tân  tỉnh Thái Nguyên</v>
      </c>
      <c r="C393" t="str">
        <v>https://phuctan.phoyen.thainguyen.gov.vn/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5393</v>
      </c>
      <c r="B394" t="str">
        <f>HYPERLINK("https://www.facebook.com/p/C%C3%B4ng-an-x%C3%A3-Ph%C3%BAc-Thu%E1%BA%ADn-Th%C3%A0nh-Ph%E1%BB%91-Ph%E1%BB%95-Y%C3%AAn-T%E1%BB%89nh-Th%C3%A1i-Nguy%C3%AAn-100078733946509/", "Công an xã Phúc Thuận  tỉnh Thái Nguyên")</f>
        <v>Công an xã Phúc Thuận  tỉnh Thái Nguyên</v>
      </c>
      <c r="C394" t="str">
        <v>https://www.facebook.com/p/C%C3%B4ng-an-x%C3%A3-Ph%C3%BAc-Thu%E1%BA%ADn-Th%C3%A0nh-Ph%E1%BB%91-Ph%E1%BB%95-Y%C3%AAn-T%E1%BB%89nh-Th%C3%A1i-Nguy%C3%AAn-100078733946509/</v>
      </c>
      <c r="D394" t="str">
        <v>0968116532</v>
      </c>
      <c r="E394" t="str">
        <v>-</v>
      </c>
      <c r="F394" t="str">
        <v>-</v>
      </c>
      <c r="G394" t="str">
        <v>Xóm Bãi Hu, Thái Nguyên, Vietnam</v>
      </c>
    </row>
    <row r="395">
      <c r="A395">
        <v>5394</v>
      </c>
      <c r="B395" t="str">
        <v>UBND Ủy ban nhân dân xã Phúc Thuận  tỉnh Thái Nguyên</v>
      </c>
      <c r="C395" t="str">
        <v>https://phucthuan.phoyen.thainguyen.gov.vn/uy-ban-nhan-dan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5395</v>
      </c>
      <c r="B396" t="str">
        <v>Công an xã Hồng Tiến  tỉnh Thái Nguyên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5396</v>
      </c>
      <c r="B397" t="str">
        <v>UBND Ủy ban nhân dân xã Hồng Tiến  tỉnh Thái Nguyên</v>
      </c>
      <c r="C397" t="str">
        <v>https://hongtien.phoyen.thainguyen.gov.vn/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5397</v>
      </c>
      <c r="B398" t="str">
        <f>HYPERLINK("https://www.facebook.com/p/C%C3%B4ng-an-x%C3%A3-Minh-%C4%90%E1%BB%A9c-Th%C3%A0nh-ph%E1%BB%91-Ph%E1%BB%95-Y%C3%AAn-T%E1%BB%89nh-Th%C3%A1i-Nguy%C3%AAn-100071945641911/", "Công an xã Minh Đức  tỉnh Thái Nguyên")</f>
        <v>Công an xã Minh Đức  tỉnh Thái Nguyên</v>
      </c>
      <c r="C398" t="str">
        <v>https://www.facebook.com/p/C%C3%B4ng-an-x%C3%A3-Minh-%C4%90%E1%BB%A9c-Th%C3%A0nh-ph%E1%BB%91-Ph%E1%BB%95-Y%C3%AAn-T%E1%BB%89nh-Th%C3%A1i-Nguy%C3%AAn-100071945641911/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5398</v>
      </c>
      <c r="B399" t="str">
        <v>UBND Ủy ban nhân dân xã Minh Đức  tỉnh Thái Nguyên</v>
      </c>
      <c r="C399" t="str">
        <v>https://minhduc.phoyen.thainguyen.gov.vn/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5399</v>
      </c>
      <c r="B400" t="str">
        <f>HYPERLINK("https://www.facebook.com/todanphoben/", "Công an xã Đắc Sơn  tỉnh Thái Nguyên")</f>
        <v>Công an xã Đắc Sơn  tỉnh Thái Nguyên</v>
      </c>
      <c r="C400" t="str">
        <v>https://www.facebook.com/todanphoben/</v>
      </c>
      <c r="D400" t="str">
        <v>-</v>
      </c>
      <c r="E400" t="str">
        <v/>
      </c>
      <c r="F400" t="str">
        <v>-</v>
      </c>
      <c r="G400" t="str">
        <v>Tổ dân phố Bến phường Đắc Sơn thành phố Phổ Yên tỉnh Thái Nguyên , Thái Nguyên, Vietnam</v>
      </c>
    </row>
    <row r="401">
      <c r="A401">
        <v>5400</v>
      </c>
      <c r="B401" t="str">
        <v>UBND Ủy ban nhân dân xã Đắc Sơn  tỉnh Thái Nguyên</v>
      </c>
      <c r="C401" t="str">
        <v>https://dacson.phoyen.thainguyen.gov.vn/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5401</v>
      </c>
      <c r="B402" t="str">
        <f>HYPERLINK("https://www.facebook.com/caphuongdongtien/", "Công an phường Đồng Tiến  tỉnh Thái Nguyên")</f>
        <v>Công an phường Đồng Tiến  tỉnh Thái Nguyên</v>
      </c>
      <c r="C402" t="str">
        <v>https://www.facebook.com/caphuongdongtien/</v>
      </c>
      <c r="D402" t="str">
        <v>-</v>
      </c>
      <c r="E402" t="str">
        <v>02083902626</v>
      </c>
      <c r="F402" t="str">
        <f>HYPERLINK("mailto:hoanghacapy@gmail.com", "hoanghacapy@gmail.com")</f>
        <v>hoanghacapy@gmail.com</v>
      </c>
      <c r="G402" t="str">
        <v>Đường gom sam sung, Thái Nguyên, Vietnam</v>
      </c>
    </row>
    <row r="403">
      <c r="A403">
        <v>5402</v>
      </c>
      <c r="B403" t="str">
        <v>UBND Ủy ban nhân dân phường Đồng Tiến  tỉnh Thái Nguyên</v>
      </c>
      <c r="C403" t="str">
        <v>https://dongtien.phoyen.thainguyen.gov.vn/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5403</v>
      </c>
      <c r="B404" t="str">
        <f>HYPERLINK("https://www.facebook.com/p/C%C3%B4ng-an-x%C3%A3-Th%C3%A0nh-C%C3%B4ng-th%C3%A0nh-ph%E1%BB%91-Ph%E1%BB%95-Y%C3%AAn-t%E1%BB%89nh-Th%C3%A1i-Nguy%C3%AAn-100075734363130/", "Công an xã Thành Công  tỉnh Thái Nguyên")</f>
        <v>Công an xã Thành Công  tỉnh Thái Nguyên</v>
      </c>
      <c r="C404" t="str">
        <v>https://www.facebook.com/p/C%C3%B4ng-an-x%C3%A3-Th%C3%A0nh-C%C3%B4ng-th%C3%A0nh-ph%E1%BB%91-Ph%E1%BB%95-Y%C3%AAn-t%E1%BB%89nh-Th%C3%A1i-Nguy%C3%AAn-100075734363130/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5404</v>
      </c>
      <c r="B405" t="str">
        <v>UBND Ủy ban nhân dân xã Thành Công  tỉnh Thái Nguyên</v>
      </c>
      <c r="C405" t="str">
        <v>https://thanhcong.phoyen.thainguyen.gov.vn/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5405</v>
      </c>
      <c r="B406" t="str">
        <f>HYPERLINK("https://www.facebook.com/p/C%C3%B4ng-an-x%C3%A3-Ti%C3%AAn-Phong-th%E1%BB%8B-x%C3%A3-Ph%E1%BB%95-Y%C3%AAn-t%E1%BB%89nh-Th%C3%A1i-Nguy%C3%AAn-100072311285172/", "Công an xã Tiên Phong  tỉnh Thái Nguyên")</f>
        <v>Công an xã Tiên Phong  tỉnh Thái Nguyên</v>
      </c>
      <c r="C406" t="str">
        <v>https://www.facebook.com/p/C%C3%B4ng-an-x%C3%A3-Ti%C3%AAn-Phong-th%E1%BB%8B-x%C3%A3-Ph%E1%BB%95-Y%C3%AAn-t%E1%BB%89nh-Th%C3%A1i-Nguy%C3%AAn-100072311285172/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5406</v>
      </c>
      <c r="B407" t="str">
        <v>UBND Ủy ban nhân dân xã Tiên Phong  tỉnh Thái Nguyên</v>
      </c>
      <c r="C407" t="str">
        <v>https://thainguyen.gov.vn/chap-thuan-chu-truong-dau-tu/-/asset_publisher/L0n17VJXU23O/content/chap-thuan-chu-truong-au-tu-du-an-an-iem-dan-cu-nong-thon-cau-go-xa-tien-phong-?inheritRedirect=true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5407</v>
      </c>
      <c r="B408" t="str">
        <f>HYPERLINK("https://www.facebook.com/ConganVanPhai/", "Công an xã Vạn Phái  tỉnh Thái Nguyên")</f>
        <v>Công an xã Vạn Phái  tỉnh Thái Nguyên</v>
      </c>
      <c r="C408" t="str">
        <v>https://www.facebook.com/ConganVanPhai/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5408</v>
      </c>
      <c r="B409" t="str">
        <v>UBND Ủy ban nhân dân xã Vạn Phái  tỉnh Thái Nguyên</v>
      </c>
      <c r="C409" t="str">
        <v>https://vanphai.phoyen.thainguyen.gov.vn/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5409</v>
      </c>
      <c r="B410" t="str">
        <v>Công an xã Nam Tiến  tỉnh Thái Nguyên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5410</v>
      </c>
      <c r="B411" t="str">
        <v>UBND Ủy ban nhân dân xã Nam Tiến  tỉnh Thái Nguyên</v>
      </c>
      <c r="C411" t="str">
        <v>https://phoyen.thainguyen.gov.vn/-on-vi-hanh-chinh/-/asset_publisher/x2qR6wPFecJP/content/xa-nam-tien?inheritRedirect=true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5411</v>
      </c>
      <c r="B412" t="str">
        <v>Công an xã Tân Hương  tỉnh Thái Nguyên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5412</v>
      </c>
      <c r="B413" t="str">
        <v>UBND Ủy ban nhân dân xã Tân Hương  tỉnh Thái Nguyên</v>
      </c>
      <c r="C413" t="str">
        <v>https://tanhuong.phoyen.thainguyen.gov.vn/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5413</v>
      </c>
      <c r="B414" t="str">
        <f>HYPERLINK("https://www.facebook.com/TuoitreConganCaoBang/?locale=bn_IN", "Công an xã Đông Cao  tỉnh Thái Nguyên")</f>
        <v>Công an xã Đông Cao  tỉnh Thái Nguyên</v>
      </c>
      <c r="C414" t="str">
        <v>https://www.facebook.com/TuoitreConganCaoBang/?locale=bn_IN</v>
      </c>
      <c r="D414" t="str">
        <v>0812668468</v>
      </c>
      <c r="E414" t="str">
        <v>-</v>
      </c>
      <c r="F414" t="str">
        <f>HYPERLINK("mailto:bchdoantncacb@gmail.com", "bchdoantncacb@gmail.com")</f>
        <v>bchdoantncacb@gmail.com</v>
      </c>
      <c r="G414" t="str">
        <v>-</v>
      </c>
    </row>
    <row r="415">
      <c r="A415">
        <v>5414</v>
      </c>
      <c r="B415" t="str">
        <v>UBND Ủy ban nhân dân xã Đông Cao  tỉnh Thái Nguyên</v>
      </c>
      <c r="C415" t="str">
        <v>https://thainguyen.gov.vn/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5415</v>
      </c>
      <c r="B416" t="str">
        <v>Công an xã Trung Thành  tỉnh Thái Nguyên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5416</v>
      </c>
      <c r="B417" t="str">
        <v>UBND Ủy ban nhân dân xã Trung Thành  tỉnh Thái Nguyên</v>
      </c>
      <c r="C417" t="str">
        <v>https://thainguyen.gov.vn/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5417</v>
      </c>
      <c r="B418" t="str">
        <v>Công an xã Tân Phú  tỉnh Thái Nguyên</v>
      </c>
      <c r="C418" t="str">
        <v>-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5418</v>
      </c>
      <c r="B419" t="str">
        <v>UBND Ủy ban nhân dân xã Tân Phú  tỉnh Thái Nguyên</v>
      </c>
      <c r="C419" t="str">
        <v>https://tanphu.phoyen.thainguyen.gov.vn/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5419</v>
      </c>
      <c r="B420" t="str">
        <f>HYPERLINK("https://www.facebook.com/conganthuanthanh/", "Công an xã Thuận Thành  tỉnh Thái Nguyên")</f>
        <v>Công an xã Thuận Thành  tỉnh Thái Nguyên</v>
      </c>
      <c r="C420" t="str">
        <v>https://www.facebook.com/conganthuanthanh/</v>
      </c>
      <c r="D420" t="str">
        <v>-</v>
      </c>
      <c r="E420" t="str">
        <v>02083866113</v>
      </c>
      <c r="F420" t="str">
        <v>-</v>
      </c>
      <c r="G420" t="str">
        <v>-</v>
      </c>
    </row>
    <row r="421">
      <c r="A421">
        <v>5420</v>
      </c>
      <c r="B421" t="str">
        <v>UBND Ủy ban nhân dân xã Thuận Thành  tỉnh Thái Nguyên</v>
      </c>
      <c r="C421" t="str">
        <v>https://phucthuan.phoyen.thainguyen.gov.vn/uy-ban-nhan-dan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5421</v>
      </c>
      <c r="B422" t="str">
        <f>HYPERLINK("https://www.facebook.com/p/C%C3%B4ng-an-th%E1%BB%8B-tr%E1%BA%A5n-H%C6%B0%C6%A1ng-S%C6%A1n-huy%E1%BB%87n-Ph%C3%BA-B%C3%ACnh-t%E1%BB%89nh-Th%C3%A1i-Nguy%C3%AAn-100081791015941/", "Công an thị trấn Hương Sơn  tỉnh Thái Nguyên")</f>
        <v>Công an thị trấn Hương Sơn  tỉnh Thái Nguyên</v>
      </c>
      <c r="C422" t="str">
        <v>https://www.facebook.com/p/C%C3%B4ng-an-th%E1%BB%8B-tr%E1%BA%A5n-H%C6%B0%C6%A1ng-S%C6%A1n-huy%E1%BB%87n-Ph%C3%BA-B%C3%ACnh-t%E1%BB%89nh-Th%C3%A1i-Nguy%C3%AAn-100081791015941/</v>
      </c>
      <c r="D422" t="str">
        <v>-</v>
      </c>
      <c r="E422" t="str">
        <v/>
      </c>
      <c r="F422" t="str">
        <v>-</v>
      </c>
      <c r="G422" t="str">
        <v>Tổ dân phố Hoà Bình, thị trấn Hương Sơn, huyện Phú Bình, tỉnh Thái Nguyên, Thái Nguyên, Vietnam</v>
      </c>
    </row>
    <row r="423">
      <c r="A423">
        <v>5422</v>
      </c>
      <c r="B423" t="str">
        <v>UBND Ủy ban nhân dân thị trấn Hương Sơn  tỉnh Thái Nguyên</v>
      </c>
      <c r="C423" t="str">
        <v>https://phubinh.thainguyen.gov.vn/thi-tran-huong-son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5423</v>
      </c>
      <c r="B424" t="str">
        <f>HYPERLINK("https://www.facebook.com/p/C%C3%B4ng-an-x%C3%A3-B%C3%A0n-%C4%90%E1%BA%A1t-huy%E1%BB%87n-Ph%C3%BA-B%C3%ACnh-t%E1%BB%89nh-Th%C3%A1i-Nguy%C3%AAn-100076044646509/", "Công an xã Bàn Đạt  tỉnh Thái Nguyên")</f>
        <v>Công an xã Bàn Đạt  tỉnh Thái Nguyên</v>
      </c>
      <c r="C424" t="str">
        <v>https://www.facebook.com/p/C%C3%B4ng-an-x%C3%A3-B%C3%A0n-%C4%90%E1%BA%A1t-huy%E1%BB%87n-Ph%C3%BA-B%C3%ACnh-t%E1%BB%89nh-Th%C3%A1i-Nguy%C3%AAn-100076044646509/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5424</v>
      </c>
      <c r="B425" t="str">
        <v>UBND Ủy ban nhân dân xã Bàn Đạt  tỉnh Thái Nguyên</v>
      </c>
      <c r="C425" t="str">
        <v>https://phubinh.thainguyen.gov.vn/xa-ban-dat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5425</v>
      </c>
      <c r="B426" t="str">
        <f>HYPERLINK("https://www.facebook.com/p/C%C3%B4ng-an-x%C3%A3-T%C3%A2n-Kh%C3%A1nh-Ph%C3%BA-B%C3%ACnh-Th%C3%A1i-Nguy%C3%AAn-100080318401935/", "Công an xã Tân Khánh  tỉnh Thái Nguyên")</f>
        <v>Công an xã Tân Khánh  tỉnh Thái Nguyên</v>
      </c>
      <c r="C426" t="str">
        <v>https://www.facebook.com/p/C%C3%B4ng-an-x%C3%A3-T%C3%A2n-Kh%C3%A1nh-Ph%C3%BA-B%C3%ACnh-Th%C3%A1i-Nguy%C3%AAn-100080318401935/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5426</v>
      </c>
      <c r="B427" t="str">
        <v>UBND Ủy ban nhân dân xã Tân Khánh  tỉnh Thái Nguyên</v>
      </c>
      <c r="C427" t="str">
        <v>https://phubinh.thainguyen.gov.vn/xa-tan-khanh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5427</v>
      </c>
      <c r="B428" t="str">
        <f>HYPERLINK("https://www.facebook.com/p/C%C3%B4ng-an-x%C3%A3-T%C3%A2n-Kim-Ph%C3%BA-B%C3%ACnh-Th%C3%A1i-Nguy%C3%AAn-100075409953062/", "Công an xã Tân Kim  tỉnh Thái Nguyên")</f>
        <v>Công an xã Tân Kim  tỉnh Thái Nguyên</v>
      </c>
      <c r="C428" t="str">
        <v>https://www.facebook.com/p/C%C3%B4ng-an-x%C3%A3-T%C3%A2n-Kim-Ph%C3%BA-B%C3%ACnh-Th%C3%A1i-Nguy%C3%AAn-100075409953062/</v>
      </c>
      <c r="D428" t="str">
        <v>0972261429</v>
      </c>
      <c r="E428" t="str">
        <v>-</v>
      </c>
      <c r="F428" t="str">
        <v>-</v>
      </c>
      <c r="G428" t="str">
        <v>xã Tân Kim, Phú Bình, Thái Nguyên, Vietnam</v>
      </c>
    </row>
    <row r="429">
      <c r="A429">
        <v>5428</v>
      </c>
      <c r="B429" t="str">
        <v>UBND Ủy ban nhân dân xã Tân Kim  tỉnh Thái Nguyên</v>
      </c>
      <c r="C429" t="str">
        <v>https://phubinh.thainguyen.gov.vn/xa-tan-kim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5429</v>
      </c>
      <c r="B430" t="str">
        <v>Công an xã Tân Thành  tỉnh Thái Nguyên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5430</v>
      </c>
      <c r="B431" t="str">
        <v>UBND Ủy ban nhân dân xã Tân Thành  tỉnh Thái Nguyên</v>
      </c>
      <c r="C431" t="str">
        <v>https://phubinh.thainguyen.gov.vn/xa-tan-thanh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5431</v>
      </c>
      <c r="B432" t="str">
        <f>HYPERLINK("https://www.facebook.com/p/C%C3%B4ng-an-x%C3%A3-%C4%90%C3%A0o-X%C3%A1-huy%E1%BB%87n-Ph%C3%BA-B%C3%ACnh-t%E1%BB%89nh-Th%C3%A1i-Nguy%C3%AAn-100071540445476/", "Công an xã Đào Xá  tỉnh Thái Nguyên")</f>
        <v>Công an xã Đào Xá  tỉnh Thái Nguyên</v>
      </c>
      <c r="C432" t="str">
        <v>https://www.facebook.com/p/C%C3%B4ng-an-x%C3%A3-%C4%90%C3%A0o-X%C3%A1-huy%E1%BB%87n-Ph%C3%BA-B%C3%ACnh-t%E1%BB%89nh-Th%C3%A1i-Nguy%C3%AAn-100071540445476/</v>
      </c>
      <c r="D432" t="str">
        <v>0987606800</v>
      </c>
      <c r="E432" t="str">
        <v>-</v>
      </c>
      <c r="F432" t="str">
        <v>-</v>
      </c>
      <c r="G432" t="str">
        <v>xã đào xá, Thái Nguyên, Vietnam</v>
      </c>
    </row>
    <row r="433">
      <c r="A433">
        <v>5432</v>
      </c>
      <c r="B433" t="str">
        <v>UBND Ủy ban nhân dân xã Đào Xá  tỉnh Thái Nguyên</v>
      </c>
      <c r="C433" t="str">
        <v>https://phubinh.thainguyen.gov.vn/xa-dao-xa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5433</v>
      </c>
      <c r="B434" t="str">
        <f>HYPERLINK("https://www.facebook.com/caxbaoly/", "Công an xã Bảo Lý  tỉnh Thái Nguyên")</f>
        <v>Công an xã Bảo Lý  tỉnh Thái Nguyên</v>
      </c>
      <c r="C434" t="str">
        <v>https://www.facebook.com/caxbaoly/</v>
      </c>
      <c r="D434" t="str">
        <v>0986504888</v>
      </c>
      <c r="E434" t="str">
        <v>-</v>
      </c>
      <c r="F434" t="str">
        <v>-</v>
      </c>
      <c r="G434" t="str">
        <v>Bảo Lý, Phú Bình, Thái Nguyên, Vietnam</v>
      </c>
    </row>
    <row r="435">
      <c r="A435">
        <v>5434</v>
      </c>
      <c r="B435" t="str">
        <v>UBND Ủy ban nhân dân xã Bảo Lý  tỉnh Thái Nguyên</v>
      </c>
      <c r="C435" t="str">
        <v>https://phubinh.thainguyen.gov.vn/xa-bao-ly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5435</v>
      </c>
      <c r="B436" t="str">
        <f>HYPERLINK("https://www.facebook.com/p/C%C3%B4ng-an-x%C3%A3-Th%C6%B0%E1%BB%A3ng-%C4%90%C3%ACnh-huy%E1%BB%87n-Ph%C3%BA-B%C3%ACnh-t%E1%BB%89nh-Th%C3%A1i-Nguy%C3%AAn-100076089672984/", "Công an xã Thượng Đình  tỉnh Thái Nguyên")</f>
        <v>Công an xã Thượng Đình  tỉnh Thái Nguyên</v>
      </c>
      <c r="C436" t="str">
        <v>https://www.facebook.com/p/C%C3%B4ng-an-x%C3%A3-Th%C6%B0%E1%BB%A3ng-%C4%90%C3%ACnh-huy%E1%BB%87n-Ph%C3%BA-B%C3%ACnh-t%E1%BB%89nh-Th%C3%A1i-Nguy%C3%AAn-100076089672984/</v>
      </c>
      <c r="D436" t="str">
        <v>0373444244</v>
      </c>
      <c r="E436" t="str">
        <v>-</v>
      </c>
      <c r="F436" t="str">
        <v>-</v>
      </c>
      <c r="G436" t="str">
        <v>Xã Thượng Đình, Thái Nguyên, Vietnam</v>
      </c>
    </row>
    <row r="437">
      <c r="A437">
        <v>5436</v>
      </c>
      <c r="B437" t="str">
        <v>UBND Ủy ban nhân dân xã Thượng Đình  tỉnh Thái Nguyên</v>
      </c>
      <c r="C437" t="str">
        <v>https://phubinh.thainguyen.gov.vn/xa-thuong-dinh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5437</v>
      </c>
      <c r="B438" t="str">
        <f>HYPERLINK("https://www.facebook.com/p/C%C3%B4ng-an-x%C3%A3-T%C3%A2n-H%C3%B2a-huy%E1%BB%87n-Ph%C3%BA-B%C3%ACnh-t%E1%BB%89nh-Th%C3%A1i-Nguy%C3%AAn-100068250091312/", "Công an xã Tân Hòa  tỉnh Thái Nguyên")</f>
        <v>Công an xã Tân Hòa  tỉnh Thái Nguyên</v>
      </c>
      <c r="C438" t="str">
        <v>https://www.facebook.com/p/C%C3%B4ng-an-x%C3%A3-T%C3%A2n-H%C3%B2a-huy%E1%BB%87n-Ph%C3%BA-B%C3%ACnh-t%E1%BB%89nh-Th%C3%A1i-Nguy%C3%AAn-100068250091312/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5438</v>
      </c>
      <c r="B439" t="str">
        <v>UBND Ủy ban nhân dân xã Tân Hòa  tỉnh Thái Nguyên</v>
      </c>
      <c r="C439" t="str">
        <v>https://phubinh.thainguyen.gov.vn/xa-tan-hoa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5439</v>
      </c>
      <c r="B440" t="str">
        <v>Công an xã Nhã Lộng  tỉnh Thái Nguyên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5440</v>
      </c>
      <c r="B441" t="str">
        <v>UBND Ủy ban nhân dân xã Nhã Lộng  tỉnh Thái Nguyên</v>
      </c>
      <c r="C441" t="str">
        <v>https://phubinh.thainguyen.gov.vn/xa-nha-long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5441</v>
      </c>
      <c r="B442" t="str">
        <v>Công an xã Điềm Thụy  tỉnh Thái Nguyên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5442</v>
      </c>
      <c r="B443" t="str">
        <v>UBND Ủy ban nhân dân xã Điềm Thụy  tỉnh Thái Nguyên</v>
      </c>
      <c r="C443" t="str">
        <v>https://phubinh.thainguyen.gov.vn/xa-diem-thuy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5443</v>
      </c>
      <c r="B444" t="str">
        <f>HYPERLINK("https://www.facebook.com/CAXXuanPhuong/", "Công an xã Xuân Phương  tỉnh Thái Nguyên")</f>
        <v>Công an xã Xuân Phương  tỉnh Thái Nguyên</v>
      </c>
      <c r="C444" t="str">
        <v>https://www.facebook.com/CAXXuanPhuong/</v>
      </c>
      <c r="D444" t="str">
        <v>-</v>
      </c>
      <c r="E444" t="str">
        <v/>
      </c>
      <c r="F444" t="str">
        <v>-</v>
      </c>
      <c r="G444" t="str">
        <v>Xuân Phương, Phú Bình, Thái Nguyên, Vietnam</v>
      </c>
    </row>
    <row r="445">
      <c r="A445">
        <v>5444</v>
      </c>
      <c r="B445" t="str">
        <v>UBND Ủy ban nhân dân xã Xuân Phương  tỉnh Thái Nguyên</v>
      </c>
      <c r="C445" t="str">
        <v>https://phubinh.thainguyen.gov.vn/xa-xuan-phuong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5445</v>
      </c>
      <c r="B446" t="str">
        <f>HYPERLINK("https://www.facebook.com/p/C%C3%B4ng-an-x%C3%A3-T%C3%A2n-%C4%90%E1%BB%A9c-huy%E1%BB%87n-Ph%C3%BA-B%C3%ACnh-t%E1%BB%89nh-Th%C3%A1i-Nguy%C3%AAn-100080395517632/", "Công an xã Tân Đức  tỉnh Thái Nguyên")</f>
        <v>Công an xã Tân Đức  tỉnh Thái Nguyên</v>
      </c>
      <c r="C446" t="str">
        <v>https://www.facebook.com/p/C%C3%B4ng-an-x%C3%A3-T%C3%A2n-%C4%90%E1%BB%A9c-huy%E1%BB%87n-Ph%C3%BA-B%C3%ACnh-t%E1%BB%89nh-Th%C3%A1i-Nguy%C3%AAn-100080395517632/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5446</v>
      </c>
      <c r="B447" t="str">
        <v>UBND Ủy ban nhân dân xã Tân Đức  tỉnh Thái Nguyên</v>
      </c>
      <c r="C447" t="str">
        <v>https://phubinh.thainguyen.gov.vn/xa-tan-duc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5447</v>
      </c>
      <c r="B448" t="str">
        <f>HYPERLINK("https://www.facebook.com/p/C%C3%B4ng-An-x%C3%A3-%C3%9Ac-K%E1%BB%B3-huy%E1%BB%87n-Ph%C3%BA-B%C3%ACnh-t%E1%BB%89nh-Th%C3%A1i-Nguy%C3%AAn-100079671240551/", "Công an xã Úc Kỳ  tỉnh Thái Nguyên")</f>
        <v>Công an xã Úc Kỳ  tỉnh Thái Nguyên</v>
      </c>
      <c r="C448" t="str">
        <v>https://www.facebook.com/p/C%C3%B4ng-An-x%C3%A3-%C3%9Ac-K%E1%BB%B3-huy%E1%BB%87n-Ph%C3%BA-B%C3%ACnh-t%E1%BB%89nh-Th%C3%A1i-Nguy%C3%AAn-100079671240551/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5448</v>
      </c>
      <c r="B449" t="str">
        <v>UBND Ủy ban nhân dân xã Úc Kỳ  tỉnh Thái Nguyên</v>
      </c>
      <c r="C449" t="str">
        <v>https://phubinh.thainguyen.gov.vn/xa-uc-ky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5449</v>
      </c>
      <c r="B450" t="str">
        <v>Công an xã Lương Phú  tỉnh Thái Nguyên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5450</v>
      </c>
      <c r="B451" t="str">
        <v>UBND Ủy ban nhân dân xã Lương Phú  tỉnh Thái Nguyên</v>
      </c>
      <c r="C451" t="str">
        <v>https://phubinh.thainguyen.gov.vn/xa-luong-phu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5451</v>
      </c>
      <c r="B452" t="str">
        <f>HYPERLINK("https://www.facebook.com/p/C%C3%B4ng-an-x%C3%A3-Nga-My-huy%E1%BB%87n-Ph%C3%BA-B%C3%ACnh-t%E1%BB%89nh-Th%C3%A1i-Nguy%C3%AAn-100075797061436/", "Công an xã Nga My  tỉnh Thái Nguyên")</f>
        <v>Công an xã Nga My  tỉnh Thái Nguyên</v>
      </c>
      <c r="C452" t="str">
        <v>https://www.facebook.com/p/C%C3%B4ng-an-x%C3%A3-Nga-My-huy%E1%BB%87n-Ph%C3%BA-B%C3%ACnh-t%E1%BB%89nh-Th%C3%A1i-Nguy%C3%AAn-100075797061436/</v>
      </c>
      <c r="D452" t="str">
        <v>-</v>
      </c>
      <c r="E452" t="str">
        <v/>
      </c>
      <c r="F452" t="str">
        <f>HYPERLINK("mailto:Conganngamy@gmail.com", "Conganngamy@gmail.com")</f>
        <v>Conganngamy@gmail.com</v>
      </c>
      <c r="G452" t="str">
        <v>-</v>
      </c>
    </row>
    <row r="453">
      <c r="A453">
        <v>5452</v>
      </c>
      <c r="B453" t="str">
        <v>UBND Ủy ban nhân dân xã Nga My  tỉnh Thái Nguyên</v>
      </c>
      <c r="C453" t="str">
        <v>https://phubinh.thainguyen.gov.vn/xa-nga-my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5453</v>
      </c>
      <c r="B454" t="str">
        <f>HYPERLINK("https://www.facebook.com/p/C%C3%B4ng-an-x%C3%A3-Kha-S%C6%A1n-huy%E1%BB%87n-Ph%C3%BA-B%C3%ACnh-t%E1%BB%89nh-Th%C3%A1i-Nguy%C3%AAn-100074959407128/", "Công an xã Kha Sơn  tỉnh Thái Nguyên")</f>
        <v>Công an xã Kha Sơn  tỉnh Thái Nguyên</v>
      </c>
      <c r="C454" t="str">
        <v>https://www.facebook.com/p/C%C3%B4ng-an-x%C3%A3-Kha-S%C6%A1n-huy%E1%BB%87n-Ph%C3%BA-B%C3%ACnh-t%E1%BB%89nh-Th%C3%A1i-Nguy%C3%AAn-100074959407128/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5454</v>
      </c>
      <c r="B455" t="str">
        <v>UBND Ủy ban nhân dân xã Kha Sơn  tỉnh Thái Nguyên</v>
      </c>
      <c r="C455" t="str">
        <v>https://phubinh.thainguyen.gov.vn/xa-kha-son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5455</v>
      </c>
      <c r="B456" t="str">
        <f>HYPERLINK("https://www.facebook.com/FcMatXacA7/", "Công an xã Thanh Ninh  tỉnh Thái Nguyên")</f>
        <v>Công an xã Thanh Ninh  tỉnh Thái Nguyên</v>
      </c>
      <c r="C456" t="str">
        <v>https://www.facebook.com/FcMatXacA7/</v>
      </c>
      <c r="D456" t="str">
        <v>0962353909</v>
      </c>
      <c r="E456" t="str">
        <v>-</v>
      </c>
      <c r="F456" t="str">
        <f>HYPERLINK("mailto:Caxthanhninh20g1@gmail.com", "Caxthanhninh20g1@gmail.com")</f>
        <v>Caxthanhninh20g1@gmail.com</v>
      </c>
      <c r="G456" t="str">
        <v>Xóm Quán, Thanh Ninh, Phú Bình, Thái Nguyên, Vietnam</v>
      </c>
    </row>
    <row r="457">
      <c r="A457">
        <v>5456</v>
      </c>
      <c r="B457" t="str">
        <v>UBND Ủy ban nhân dân xã Thanh Ninh  tỉnh Thái Nguyên</v>
      </c>
      <c r="C457" t="str">
        <v>https://phubinh.thainguyen.gov.vn/xa-thanh-ninh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5457</v>
      </c>
      <c r="B458" t="str">
        <f>HYPERLINK("https://www.facebook.com/p/C%C3%B4ng-an-x%C3%A3-D%C6%B0%C6%A1ng-Th%C3%A0nh-Ph%C3%BA-B%C3%ACnh-Th%C3%A1i-Nguy%C3%AAn-100081135273039/", "Công an xã Dương Thành  tỉnh Thái Nguyên")</f>
        <v>Công an xã Dương Thành  tỉnh Thái Nguyên</v>
      </c>
      <c r="C458" t="str">
        <v>https://www.facebook.com/p/C%C3%B4ng-an-x%C3%A3-D%C6%B0%C6%A1ng-Th%C3%A0nh-Ph%C3%BA-B%C3%ACnh-Th%C3%A1i-Nguy%C3%AAn-100081135273039/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5458</v>
      </c>
      <c r="B459" t="str">
        <v>UBND Ủy ban nhân dân xã Dương Thành  tỉnh Thái Nguyên</v>
      </c>
      <c r="C459" t="str">
        <v>https://phubinh.thainguyen.gov.vn/xa-duong-thanh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5459</v>
      </c>
      <c r="B460" t="str">
        <f>HYPERLINK("https://www.facebook.com/CAXHaChau/", "Công an xã Hà Châu  tỉnh Thái Nguyên")</f>
        <v>Công an xã Hà Châu  tỉnh Thái Nguyên</v>
      </c>
      <c r="C460" t="str">
        <v>https://www.facebook.com/CAXHaChau/</v>
      </c>
      <c r="D460" t="str">
        <v>0965207234</v>
      </c>
      <c r="E460" t="str">
        <v>-</v>
      </c>
      <c r="F460" t="str">
        <v>-</v>
      </c>
      <c r="G460" t="str">
        <v>Thái Nguyên, Vietnam</v>
      </c>
    </row>
    <row r="461">
      <c r="A461">
        <v>5460</v>
      </c>
      <c r="B461" t="str">
        <v>UBND Ủy ban nhân dân xã Hà Châu  tỉnh Thái Nguyên</v>
      </c>
      <c r="C461" t="str">
        <v>https://phubinh.thainguyen.gov.vn/xa-ha-chau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5461</v>
      </c>
      <c r="B462" t="str">
        <f>HYPERLINK("https://www.facebook.com/p/Ph%C6%B0%E1%BB%9Dng-Ho%C3%A0ng-V%C4%83n-Th%E1%BB%A5-Th%C3%A0nh-ph%E1%BB%91-L%E1%BA%A1ng-S%C6%A1n-100077203242718/", "Công an phường Hoàng Văn Thụ  tỉnh Lạng Sơn")</f>
        <v>Công an phường Hoàng Văn Thụ  tỉnh Lạng Sơn</v>
      </c>
      <c r="C462" t="str">
        <v>https://www.facebook.com/p/Ph%C6%B0%E1%BB%9Dng-Ho%C3%A0ng-V%C4%83n-Th%E1%BB%A5-Th%C3%A0nh-ph%E1%BB%91-L%E1%BA%A1ng-S%C6%A1n-100077203242718/</v>
      </c>
      <c r="D462" t="str">
        <v>-</v>
      </c>
      <c r="E462" t="str">
        <v>02053712866</v>
      </c>
      <c r="F462" t="str">
        <f>HYPERLINK("mailto:hoctapcongdonghvt@gmail.com", "hoctapcongdonghvt@gmail.com")</f>
        <v>hoctapcongdonghvt@gmail.com</v>
      </c>
      <c r="G462" t="str">
        <v>28A, Minh Khai, Lang Son, Vietnam</v>
      </c>
    </row>
    <row r="463">
      <c r="A463">
        <v>5462</v>
      </c>
      <c r="B463" t="str">
        <v>UBND Ủy ban nhân dân phường Hoàng Văn Thụ  tỉnh Lạng Sơn</v>
      </c>
      <c r="C463" t="str">
        <v>https://thanhpho.langson.gov.vn/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5463</v>
      </c>
      <c r="B464" t="str">
        <v>Công an phường Tam Thanh  tỉnh Lạng Sơn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5464</v>
      </c>
      <c r="B465" t="str">
        <v>UBND Ủy ban nhân dân phường Tam Thanh  tỉnh Lạng Sơn</v>
      </c>
      <c r="C465" t="str">
        <v>https://thanhpho.langson.gov.vn/thong-tin-theo-linh-vuc/van-hoa-xa-hoi/ubnd-phuong-tam-thanh-phoi-hop-voi-ubnd-thanh-pho-lang-son-to-chuc-le-ra-quan-dieu-tra-dan-so-va-nha-o-giua-ky-01-4-2024.html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5465</v>
      </c>
      <c r="B466" t="str">
        <v>Công an phường Vĩnh Trại  tỉnh Lạng Sơn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5466</v>
      </c>
      <c r="B467" t="str">
        <v>UBND Ủy ban nhân dân phường Vĩnh Trại  tỉnh Lạng Sơn</v>
      </c>
      <c r="C467" t="str">
        <v>https://thanhpho.langson.gov.vn/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5467</v>
      </c>
      <c r="B468" t="str">
        <v>Công an phường Đông Kinh  tỉnh Lạng Sơn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5468</v>
      </c>
      <c r="B469" t="str">
        <v>UBND Ủy ban nhân dân phường Đông Kinh  tỉnh Lạng Sơn</v>
      </c>
      <c r="C469" t="str">
        <v>https://langson.gov.vn/thong-tin-quy-hoach/ve-viec-giao-dat-cho-ubnd-phuong-dong-kinh-thanh-pho-lang-son-de-su-dung-vao-muc-dich-dat-xay-dung-co-so-van-hoa-nha-van.html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5469</v>
      </c>
      <c r="B470" t="str">
        <v>Công an phường Chi Lăng  tỉnh Lạng Sơn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5470</v>
      </c>
      <c r="B471" t="str">
        <v>UBND Ủy ban nhân dân phường Chi Lăng  tỉnh Lạng Sơn</v>
      </c>
      <c r="C471" t="str">
        <v>https://langson.gov.vn/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5471</v>
      </c>
      <c r="B472" t="str">
        <f>HYPERLINK("https://www.facebook.com/p/Tu%E1%BB%95i-tr%E1%BA%BB-C%C3%B4ng-an-huy%E1%BB%87n-B%C3%ACnh-Gia-100070618760059/", "Công an xã Hoàng Đồng  tỉnh Lạng Sơn")</f>
        <v>Công an xã Hoàng Đồng  tỉnh Lạng Sơn</v>
      </c>
      <c r="C472" t="str">
        <v>https://www.facebook.com/p/Tu%E1%BB%95i-tr%E1%BA%BB-C%C3%B4ng-an-huy%E1%BB%87n-B%C3%ACnh-Gia-100070618760059/</v>
      </c>
      <c r="D472" t="str">
        <v>-</v>
      </c>
      <c r="E472" t="str">
        <v>02053834202</v>
      </c>
      <c r="F472" t="str">
        <f>HYPERLINK("mailto:chidoanconganbinhgia@gmail.com", "chidoanconganbinhgia@gmail.com")</f>
        <v>chidoanconganbinhgia@gmail.com</v>
      </c>
      <c r="G472" t="str">
        <v>Lang Son, Vietnam</v>
      </c>
    </row>
    <row r="473">
      <c r="A473">
        <v>5472</v>
      </c>
      <c r="B473" t="str">
        <v>UBND Ủy ban nhân dân xã Hoàng Đồng  tỉnh Lạng Sơn</v>
      </c>
      <c r="C473" t="str">
        <v>https://langson.gov.vn/thong-tin-quy-hoach/giao-dat-cho-ubnd-xa-hoang-dong-thanh-pho-lang-son-de-su-dung-vao-muc-dich-dat-xay-dung-co-so-van-hoa-nha-van-hoa-thon-h.html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5473</v>
      </c>
      <c r="B474" t="str">
        <v>Công an xã Quảng Lạc  tỉnh Lạng Sơn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5474</v>
      </c>
      <c r="B475" t="str">
        <v>UBND Ủy ban nhân dân xã Quảng Lạc  tỉnh Lạng Sơn</v>
      </c>
      <c r="C475" t="str">
        <v>https://vanphong.langson.gov.vn/van-ban-chi-dao-dieu-hanh/chi-dao-dieu-hanh-noi-bat-trong-tuan/sao-y-quyet-dinh-thi-hanh-ky-luat-dong-chi-pham-dinh-duy-uy-vien-ban-thuong-vu-thanh-uy-bi-thu-dang-uy-chu-tich-ubnd-xa-.html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5475</v>
      </c>
      <c r="B476" t="str">
        <f>HYPERLINK("https://www.facebook.com/phongpc06conganlangson/?locale=hi_IN", "Công an xã Mai Pha  tỉnh Lạng Sơn")</f>
        <v>Công an xã Mai Pha  tỉnh Lạng Sơn</v>
      </c>
      <c r="C476" t="str">
        <v>https://www.facebook.com/phongpc06conganlangson/?locale=hi_IN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5476</v>
      </c>
      <c r="B477" t="str">
        <v>UBND Ủy ban nhân dân xã Mai Pha  tỉnh Lạng Sơn</v>
      </c>
      <c r="C477" t="str">
        <v>http://thanhpho.langson.gov.vn/thong-tin-theo-linh-vuc/kinh-te-chinh-tri/xa-mai-pha-to-chuc-ky-hop-thu-10-hdnd-xa-khoa-xxi-nhiem-ky-2021-2026.html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5477</v>
      </c>
      <c r="B478" t="str">
        <f>HYPERLINK("https://www.facebook.com/reel/498306619784196/", "Công an thị trấn Thất Khê  tỉnh Lạng Sơn")</f>
        <v>Công an thị trấn Thất Khê  tỉnh Lạng Sơn</v>
      </c>
      <c r="C478" t="str">
        <v>https://www.facebook.com/reel/498306619784196/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5478</v>
      </c>
      <c r="B479" t="str">
        <v>UBND Ủy ban nhân dân thị trấn Thất Khê  tỉnh Lạng Sơn</v>
      </c>
      <c r="C479" t="str">
        <v>https://trangdinh.langson.gov.vn/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5479</v>
      </c>
      <c r="B480" t="str">
        <f>HYPERLINK("https://www.facebook.com/tuoitreconganlangson/", "Công an xã Khánh Long  tỉnh Lạng Sơn")</f>
        <v>Công an xã Khánh Long  tỉnh Lạng Sơn</v>
      </c>
      <c r="C480" t="str">
        <v>https://www.facebook.com/tuoitreconganlangson/</v>
      </c>
      <c r="D480" t="str">
        <v>-</v>
      </c>
      <c r="E480" t="str">
        <v/>
      </c>
      <c r="F480" t="str">
        <v>-</v>
      </c>
      <c r="G480" t="str">
        <v>Lang Son, Vietnam</v>
      </c>
    </row>
    <row r="481">
      <c r="A481">
        <v>5480</v>
      </c>
      <c r="B481" t="str">
        <v>UBND Ủy ban nhân dân xã Khánh Long  tỉnh Lạng Sơn</v>
      </c>
      <c r="C481" t="str">
        <v>https://langson.toaan.gov.vn/webcenter/portal/langson/chitiettin?dDocName=TAND199236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5481</v>
      </c>
      <c r="B482" t="str">
        <f>HYPERLINK("https://www.facebook.com/tuoitreconganlangson/", "Công an xã Đoàn Kết  tỉnh Lạng Sơn")</f>
        <v>Công an xã Đoàn Kết  tỉnh Lạng Sơn</v>
      </c>
      <c r="C482" t="str">
        <v>https://www.facebook.com/tuoitreconganlangson/</v>
      </c>
      <c r="D482" t="str">
        <v>-</v>
      </c>
      <c r="E482" t="str">
        <v/>
      </c>
      <c r="F482" t="str">
        <v>-</v>
      </c>
      <c r="G482" t="str">
        <v>Lang Son, Vietnam</v>
      </c>
    </row>
    <row r="483">
      <c r="A483">
        <v>5482</v>
      </c>
      <c r="B483" t="str">
        <v>UBND Ủy ban nhân dân xã Đoàn Kết  tỉnh Lạng Sơn</v>
      </c>
      <c r="C483" t="str">
        <v>https://langson.gov.vn/tin-moi/lanh-dao-ubnd-tinh-du-ngay-hoi-dai-doan-ket-toan-dan-toc-tai-khu-dan-cu-thon-pa-phieng-xa-hong-phong-huyen-cao-loc.html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5483</v>
      </c>
      <c r="B484" t="str">
        <v>Công an xã Quốc Khánh  tỉnh Lạng Sơn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5484</v>
      </c>
      <c r="B485" t="str">
        <v>UBND Ủy ban nhân dân xã Quốc Khánh  tỉnh Lạng Sơn</v>
      </c>
      <c r="C485" t="str">
        <v>https://langson.gov.vn/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5485</v>
      </c>
      <c r="B486" t="str">
        <f>HYPERLINK("https://www.facebook.com/p/%C4%90o%C3%A0n-Thanh-Ni%C3%AAn-C%C3%B4ng-An-Huy%E1%BB%87n-Tr%C3%A0ng-%C4%90%E1%BB%8Bnh-100066714612141/", "Công an xã Vĩnh Tiến  tỉnh Lạng Sơn")</f>
        <v>Công an xã Vĩnh Tiến  tỉnh Lạng Sơn</v>
      </c>
      <c r="C486" t="str">
        <v>https://www.facebook.com/p/%C4%90o%C3%A0n-Thanh-Ni%C3%AAn-C%C3%B4ng-An-Huy%E1%BB%87n-Tr%C3%A0ng-%C4%90%E1%BB%8Bnh-100066714612141/</v>
      </c>
      <c r="D486" t="str">
        <v>-</v>
      </c>
      <c r="E486" t="str">
        <v>02053883091</v>
      </c>
      <c r="F486" t="str">
        <v>-</v>
      </c>
      <c r="G486" t="str">
        <v>-</v>
      </c>
    </row>
    <row r="487">
      <c r="A487">
        <v>5486</v>
      </c>
      <c r="B487" t="str">
        <v>UBND Ủy ban nhân dân xã Vĩnh Tiến  tỉnh Lạng Sơn</v>
      </c>
      <c r="C487" t="str">
        <v>https://anhson.nghean.gov.vn/vinh-son/vinh-son-454103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5487</v>
      </c>
      <c r="B488" t="str">
        <f>HYPERLINK("https://www.facebook.com/tuoitreconganlangson/", "Công an xã Cao Minh  tỉnh Lạng Sơn")</f>
        <v>Công an xã Cao Minh  tỉnh Lạng Sơn</v>
      </c>
      <c r="C488" t="str">
        <v>https://www.facebook.com/tuoitreconganlangson/</v>
      </c>
      <c r="D488" t="str">
        <v>-</v>
      </c>
      <c r="E488" t="str">
        <v/>
      </c>
      <c r="F488" t="str">
        <v>-</v>
      </c>
      <c r="G488" t="str">
        <v>Lang Son, Vietnam</v>
      </c>
    </row>
    <row r="489">
      <c r="A489">
        <v>5488</v>
      </c>
      <c r="B489" t="str">
        <v>UBND Ủy ban nhân dân xã Cao Minh  tỉnh Lạng Sơn</v>
      </c>
      <c r="C489" t="str">
        <v>https://trangdinh.langson.gov.vn/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5489</v>
      </c>
      <c r="B490" t="str">
        <f>HYPERLINK("https://www.facebook.com/tuoitreconganlangson/", "Công an xã Chí Minh  tỉnh Lạng Sơn")</f>
        <v>Công an xã Chí Minh  tỉnh Lạng Sơn</v>
      </c>
      <c r="C490" t="str">
        <v>https://www.facebook.com/tuoitreconganlangson/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5490</v>
      </c>
      <c r="B491" t="str">
        <v>UBND Ủy ban nhân dân xã Chí Minh  tỉnh Lạng Sơn</v>
      </c>
      <c r="C491" t="str">
        <v>https://langson.gov.vn/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5491</v>
      </c>
      <c r="B492" t="str">
        <f>HYPERLINK("https://www.facebook.com/reel/1946959099121360/", "Công an xã Tri Phương  tỉnh Lạng Sơn")</f>
        <v>Công an xã Tri Phương  tỉnh Lạng Sơn</v>
      </c>
      <c r="C492" t="str">
        <v>https://www.facebook.com/reel/1946959099121360/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5492</v>
      </c>
      <c r="B493" t="str">
        <v>UBND Ủy ban nhân dân xã Tri Phương  tỉnh Lạng Sơn</v>
      </c>
      <c r="C493" t="str">
        <v>https://langson.toaan.gov.vn/webcenter/portal/langson/chitiettin?dDocName=TAND213776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5493</v>
      </c>
      <c r="B494" t="str">
        <v>Công an xã Tân Tiến  tỉnh Lạng Sơn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5494</v>
      </c>
      <c r="B495" t="str">
        <v>UBND Ủy ban nhân dân xã Tân Tiến  tỉnh Lạng Sơn</v>
      </c>
      <c r="C495" t="str">
        <v>https://trangdinh.langson.gov.vn/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5495</v>
      </c>
      <c r="B496" t="str">
        <f>HYPERLINK("https://www.facebook.com/tuoitreconganhuyenvanquan/", "Công an xã Tân Yên  tỉnh Lạng Sơn")</f>
        <v>Công an xã Tân Yên  tỉnh Lạng Sơn</v>
      </c>
      <c r="C496" t="str">
        <v>https://www.facebook.com/tuoitreconganhuyenvanquan/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5496</v>
      </c>
      <c r="B497" t="str">
        <v>UBND Ủy ban nhân dân xã Tân Yên  tỉnh Lạng Sơn</v>
      </c>
      <c r="C497" t="str">
        <v>https://hcc.bacgiang.gov.vn/en_US/web/ubnd-xa-lien-son/chi-tiet-van-ban?p_p_id=xemchitietvanban_WAR_portalvbpqportlet&amp;p_p_lifecycle=0&amp;p_p_state=normal&amp;p_p_mode=view&amp;p_p_col_id=_118_INSTANCE_wVbdWqvvJF85__column-2&amp;p_p_col_count=1&amp;_xemchitietvanban_WAR_portalvbpqportlet_vanBanId=696000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5497</v>
      </c>
      <c r="B498" t="str">
        <f>HYPERLINK("https://www.facebook.com/tuoitreconganlangson/", "Công an xã Đội Cấn  tỉnh Lạng Sơn")</f>
        <v>Công an xã Đội Cấn  tỉnh Lạng Sơn</v>
      </c>
      <c r="C498" t="str">
        <v>https://www.facebook.com/tuoitreconganlangson/</v>
      </c>
      <c r="D498" t="str">
        <v>-</v>
      </c>
      <c r="E498" t="str">
        <v/>
      </c>
      <c r="F498" t="str">
        <v>-</v>
      </c>
      <c r="G498" t="str">
        <v>Lang Son, Vietnam</v>
      </c>
    </row>
    <row r="499">
      <c r="A499">
        <v>5498</v>
      </c>
      <c r="B499" t="str">
        <v>UBND Ủy ban nhân dân xã Đội Cấn  tỉnh Lạng Sơn</v>
      </c>
      <c r="C499" t="str">
        <v>https://vanphong.langson.gov.vn/tin-tuc-su-kien/tin-hoat-dong/cum-thi-dua-so-4-cong-doan-vien-chuc-tinh-ban-giao-cong-trinh-thap-sang-duong-thon-bien-gioi-tai-xa-doi-can-huyen-trang-.html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5499</v>
      </c>
      <c r="B500" t="str">
        <v>Công an xã Tân Minh  tỉnh Lạng Sơn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5500</v>
      </c>
      <c r="B501" t="str">
        <v>UBND Ủy ban nhân dân xã Tân Minh  tỉnh Lạng Sơn</v>
      </c>
      <c r="C501" t="str">
        <v>https://trangdinh.langson.gov.vn/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5501</v>
      </c>
      <c r="B502" t="str">
        <v>Công an xã Kim Đồng  tỉnh Lạng Sơn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5502</v>
      </c>
      <c r="B503" t="str">
        <v>UBND Ủy ban nhân dân xã Kim Đồng  tỉnh Lạng Sơn</v>
      </c>
      <c r="C503" t="str">
        <v>https://langson.gov.vn/tin-moi/dong-chi-duong-xuan-huyen-pho-chu-tich-thuong-truc-ubnd-tinh-tham-tang-qua-gia-dinh-chinh-sach-nguoi-co-cong-nhan-dip-ky.html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5503</v>
      </c>
      <c r="B504" t="str">
        <v>Công an xã Chi Lăng  tỉnh Lạng Sơn</v>
      </c>
      <c r="C504" t="str">
        <v>-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5504</v>
      </c>
      <c r="B505" t="str">
        <v>UBND Ủy ban nhân dân xã Chi Lăng  tỉnh Lạng Sơn</v>
      </c>
      <c r="C505" t="str">
        <v>https://chilang.langson.gov.vn/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5505</v>
      </c>
      <c r="B506" t="str">
        <f>HYPERLINK("https://www.facebook.com/tuoitreconganhuyenvanquan/", "Công an xã Trung Thành  tỉnh Lạng Sơn")</f>
        <v>Công an xã Trung Thành  tỉnh Lạng Sơn</v>
      </c>
      <c r="C506" t="str">
        <v>https://www.facebook.com/tuoitreconganhuyenvanquan/</v>
      </c>
      <c r="D506" t="str">
        <v>-</v>
      </c>
      <c r="E506" t="str">
        <v>02053830081</v>
      </c>
      <c r="F506" t="str">
        <v>-</v>
      </c>
      <c r="G506" t="str">
        <v>phố Đức Tâm, thị trấn Văn Quan, huyện Văn Quan, tỉnh Lạng Sơn, Van Quan, Vietnam</v>
      </c>
    </row>
    <row r="507">
      <c r="A507">
        <v>5506</v>
      </c>
      <c r="B507" t="str">
        <v>UBND Ủy ban nhân dân xã Trung Thành  tỉnh Lạng Sơn</v>
      </c>
      <c r="C507" t="str">
        <v>https://mttq.langson.gov.vn/tin-tuc-su-kien/dai-doan-ket/lanh-dao-uy-ban-mttq-tinh-du-ngay-hoi-dai-doan-ket-toan-dan-toc-tai-huyen-trang-dinh.html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5507</v>
      </c>
      <c r="B508" t="str">
        <f>HYPERLINK("https://www.facebook.com/tuoitreconganlangson/", "Công an xã Đại Đồng  tỉnh Lạng Sơn")</f>
        <v>Công an xã Đại Đồng  tỉnh Lạng Sơn</v>
      </c>
      <c r="C508" t="str">
        <v>https://www.facebook.com/tuoitreconganlangson/</v>
      </c>
      <c r="D508" t="str">
        <v>-</v>
      </c>
      <c r="E508" t="str">
        <v/>
      </c>
      <c r="F508" t="str">
        <v>-</v>
      </c>
      <c r="G508" t="str">
        <v>Lang Son, Vietnam</v>
      </c>
    </row>
    <row r="509">
      <c r="A509">
        <v>5508</v>
      </c>
      <c r="B509" t="str">
        <v>UBND Ủy ban nhân dân xã Đại Đồng  tỉnh Lạng Sơn</v>
      </c>
      <c r="C509" t="str">
        <v>https://trangdinh.langson.gov.vn/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5509</v>
      </c>
      <c r="B510" t="str">
        <v>Công an xã Đào Viên  tỉnh Lạng Sơn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5510</v>
      </c>
      <c r="B511" t="str">
        <v>UBND Ủy ban nhân dân xã Đào Viên  tỉnh Lạng Sơn</v>
      </c>
      <c r="C511" t="str">
        <v>https://trangdinh.langson.gov.vn/upload/105423/20240313/BIEU_KEM_THEO_QUYET_DINH_1d20c.pdf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5511</v>
      </c>
      <c r="B512" t="str">
        <f>HYPERLINK("https://www.facebook.com/p/%C4%90o%C3%A0n-Thanh-Ni%C3%AAn-C%C3%B4ng-An-Huy%E1%BB%87n-Tr%C3%A0ng-%C4%90%E1%BB%8Bnh-100066714612141/", "Công an xã Đề Thám  tỉnh Lạng Sơn")</f>
        <v>Công an xã Đề Thám  tỉnh Lạng Sơn</v>
      </c>
      <c r="C512" t="str">
        <v>https://www.facebook.com/p/%C4%90o%C3%A0n-Thanh-Ni%C3%AAn-C%C3%B4ng-An-Huy%E1%BB%87n-Tr%C3%A0ng-%C4%90%E1%BB%8Bnh-100066714612141/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5512</v>
      </c>
      <c r="B513" t="str">
        <v>UBND Ủy ban nhân dân xã Đề Thám  tỉnh Lạng Sơn</v>
      </c>
      <c r="C513" t="str">
        <v>https://trangdinh.langson.gov.vn/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5513</v>
      </c>
      <c r="B514" t="str">
        <f>HYPERLINK("https://www.facebook.com/p/%C4%90o%C3%A0n-Thanh-Ni%C3%AAn-C%C3%B4ng-An-Huy%E1%BB%87n-Tr%C3%A0ng-%C4%90%E1%BB%8Bnh-100066714612141/", "Công an xã Kháng Chiến  tỉnh Lạng Sơn")</f>
        <v>Công an xã Kháng Chiến  tỉnh Lạng Sơn</v>
      </c>
      <c r="C514" t="str">
        <v>https://www.facebook.com/p/%C4%90o%C3%A0n-Thanh-Ni%C3%AAn-C%C3%B4ng-An-Huy%E1%BB%87n-Tr%C3%A0ng-%C4%90%E1%BB%8Bnh-100066714612141/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5514</v>
      </c>
      <c r="B515" t="str">
        <v>UBND Ủy ban nhân dân xã Kháng Chiến  tỉnh Lạng Sơn</v>
      </c>
      <c r="C515" t="str">
        <v>https://vanphong.langson.gov.vn/gioi-thieu/gioi-thieu-qua-trinh-hinh-thanh-va-phat-trien-cua-van-phong-ubnd-tinh-lang-son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5515</v>
      </c>
      <c r="B516" t="str">
        <f>HYPERLINK("https://www.facebook.com/478648843520957", "Công an xã Bắc Ái  tỉnh Lạng Sơn")</f>
        <v>Công an xã Bắc Ái  tỉnh Lạng Sơn</v>
      </c>
      <c r="C516" t="str">
        <v>https://www.facebook.com/478648843520957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5516</v>
      </c>
      <c r="B517" t="str">
        <v>UBND Ủy ban nhân dân xã Bắc Ái  tỉnh Lạng Sơn</v>
      </c>
      <c r="C517" t="str">
        <v>https://langson.gov.vn/dong-chi-ho-tien-thieu?categoryId=101871839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5517</v>
      </c>
      <c r="B518" t="str">
        <v>Công an xã Hùng Sơn  tỉnh Lạng Sơn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5518</v>
      </c>
      <c r="B519" t="str">
        <v>UBND Ủy ban nhân dân xã Hùng Sơn  tỉnh Lạng Sơn</v>
      </c>
      <c r="C519" t="str">
        <v>https://hungson.anhson.nghean.gov.vn/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5519</v>
      </c>
      <c r="B520" t="str">
        <v>Công an xã Quốc Việt  tỉnh Lạng Sơn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5520</v>
      </c>
      <c r="B521" t="str">
        <v>UBND Ủy ban nhân dân xã Quốc Việt  tỉnh Lạng Sơn</v>
      </c>
      <c r="C521" t="str">
        <v>https://trangdinh.langson.gov.vn/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5521</v>
      </c>
      <c r="B522" t="str">
        <v>Công an xã Hùng Việt  tỉnh Lạng Sơn</v>
      </c>
      <c r="C522" t="str">
        <v>-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5522</v>
      </c>
      <c r="B523" t="str">
        <v>UBND Ủy ban nhân dân xã Hùng Việt  tỉnh Lạng Sơn</v>
      </c>
      <c r="C523" t="str">
        <v>https://trangdinh.langson.gov.vn/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5523</v>
      </c>
      <c r="B524" t="str">
        <f>HYPERLINK("https://www.facebook.com/p/Tu%E1%BB%95i-tr%E1%BA%BB-C%C3%B4ng-an-huy%E1%BB%87n-B%C3%ACnh-Gia-100070618760059/", "Công an thị trấn Bình Gia  tỉnh Lạng Sơn")</f>
        <v>Công an thị trấn Bình Gia  tỉnh Lạng Sơn</v>
      </c>
      <c r="C524" t="str">
        <v>https://www.facebook.com/p/Tu%E1%BB%95i-tr%E1%BA%BB-C%C3%B4ng-an-huy%E1%BB%87n-B%C3%ACnh-Gia-100070618760059/</v>
      </c>
      <c r="D524" t="str">
        <v>-</v>
      </c>
      <c r="E524" t="str">
        <v>02053834202</v>
      </c>
      <c r="F524" t="str">
        <f>HYPERLINK("mailto:chidoanconganbinhgia@gmail.com", "chidoanconganbinhgia@gmail.com")</f>
        <v>chidoanconganbinhgia@gmail.com</v>
      </c>
      <c r="G524" t="str">
        <v>Lang Son, Vietnam</v>
      </c>
    </row>
    <row r="525">
      <c r="A525">
        <v>5524</v>
      </c>
      <c r="B525" t="str">
        <v>UBND Ủy ban nhân dân thị trấn Bình Gia  tỉnh Lạng Sơn</v>
      </c>
      <c r="C525" t="str">
        <v>https://binhgia.langson.gov.vn/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5525</v>
      </c>
      <c r="B526" t="str">
        <f>HYPERLINK("https://www.facebook.com/p/Tu%E1%BB%95i-tr%E1%BA%BB-C%C3%B4ng-an-huy%E1%BB%87n-B%C3%ACnh-Gia-100070618760059/", "Công an xã Hưng Đạo  tỉnh Lạng Sơn")</f>
        <v>Công an xã Hưng Đạo  tỉnh Lạng Sơn</v>
      </c>
      <c r="C526" t="str">
        <v>https://www.facebook.com/p/Tu%E1%BB%95i-tr%E1%BA%BB-C%C3%B4ng-an-huy%E1%BB%87n-B%C3%ACnh-Gia-100070618760059/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5526</v>
      </c>
      <c r="B527" t="str">
        <v>UBND Ủy ban nhân dân xã Hưng Đạo  tỉnh Lạng Sơn</v>
      </c>
      <c r="C527" t="str">
        <v>https://binhgia.langson.gov.vn/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5527</v>
      </c>
      <c r="B528" t="str">
        <f>HYPERLINK("https://www.facebook.com/p/Tu%E1%BB%95i-tr%E1%BA%BB-C%C3%B4ng-an-Th%C3%A0nh-ph%E1%BB%91-V%C4%A9nh-Y%C3%AAn-100066497717181/", "Công an xã Vĩnh Yên  tỉnh Lạng Sơn")</f>
        <v>Công an xã Vĩnh Yên  tỉnh Lạng Sơn</v>
      </c>
      <c r="C528" t="str">
        <v>https://www.facebook.com/p/Tu%E1%BB%95i-tr%E1%BA%BB-C%C3%B4ng-an-Th%C3%A0nh-ph%E1%BB%91-V%C4%A9nh-Y%C3%AAn-100066497717181/</v>
      </c>
      <c r="D528" t="str">
        <v>-</v>
      </c>
      <c r="E528" t="str">
        <v>02113861204</v>
      </c>
      <c r="F528" t="str">
        <v>-</v>
      </c>
      <c r="G528" t="str">
        <v>Lê Xoay - Ngô Quyền - Vĩnh Yên, Yen, Vietnam</v>
      </c>
    </row>
    <row r="529">
      <c r="A529">
        <v>5528</v>
      </c>
      <c r="B529" t="str">
        <v>UBND Ủy ban nhân dân xã Vĩnh Yên  tỉnh Lạng Sơn</v>
      </c>
      <c r="C529" t="str">
        <v>https://binhgia.langson.gov.vn/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5529</v>
      </c>
      <c r="B530" t="str">
        <f>HYPERLINK("https://www.facebook.com/p/C%C3%B4ng-An-X%C3%A3-Hoa-Th%C3%A1m-100067120195216/?locale=vi_VN", "Công an xã Hoa Thám  tỉnh Lạng Sơn")</f>
        <v>Công an xã Hoa Thám  tỉnh Lạng Sơn</v>
      </c>
      <c r="C530" t="str">
        <v>https://www.facebook.com/p/C%C3%B4ng-An-X%C3%A3-Hoa-Th%C3%A1m-100067120195216/?locale=vi_VN</v>
      </c>
      <c r="D530" t="str">
        <v>-</v>
      </c>
      <c r="E530" t="str">
        <v>02053835116</v>
      </c>
      <c r="F530" t="str">
        <v>-</v>
      </c>
      <c r="G530" t="str">
        <v>Lang Son, Vietnam</v>
      </c>
    </row>
    <row r="531">
      <c r="A531">
        <v>5530</v>
      </c>
      <c r="B531" t="str">
        <v>UBND Ủy ban nhân dân xã Hoa Thám  tỉnh Lạng Sơn</v>
      </c>
      <c r="C531" t="str">
        <v>https://binhgia.langson.gov.vn/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5531</v>
      </c>
      <c r="B532" t="str">
        <f>HYPERLINK("https://www.facebook.com/p/Tu%E1%BB%95i-tr%E1%BA%BB-C%C3%B4ng-an-huy%E1%BB%87n-B%C3%ACnh-Gia-100070618760059/", "Công an xã Quý Hòa  tỉnh Lạng Sơn")</f>
        <v>Công an xã Quý Hòa  tỉnh Lạng Sơn</v>
      </c>
      <c r="C532" t="str">
        <v>https://www.facebook.com/p/Tu%E1%BB%95i-tr%E1%BA%BB-C%C3%B4ng-an-huy%E1%BB%87n-B%C3%ACnh-Gia-100070618760059/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5532</v>
      </c>
      <c r="B533" t="str">
        <v>UBND Ủy ban nhân dân xã Quý Hòa  tỉnh Lạng Sơn</v>
      </c>
      <c r="C533" t="str">
        <v>https://binhgia.langson.gov.vn/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5533</v>
      </c>
      <c r="B534" t="str">
        <f>HYPERLINK("https://www.facebook.com/p/Tu%E1%BB%95i-tr%E1%BA%BB-C%C3%B4ng-an-huy%E1%BB%87n-B%C3%ACnh-Gia-100070618760059/", "Công an xã Hồng Phong  tỉnh Lạng Sơn")</f>
        <v>Công an xã Hồng Phong  tỉnh Lạng Sơn</v>
      </c>
      <c r="C534" t="str">
        <v>https://www.facebook.com/p/Tu%E1%BB%95i-tr%E1%BA%BB-C%C3%B4ng-an-huy%E1%BB%87n-B%C3%ACnh-Gia-100070618760059/</v>
      </c>
      <c r="D534" t="str">
        <v>-</v>
      </c>
      <c r="E534" t="str">
        <v>02053834202</v>
      </c>
      <c r="F534" t="str">
        <f>HYPERLINK("mailto:chidoanconganbinhgia@gmail.com", "chidoanconganbinhgia@gmail.com")</f>
        <v>chidoanconganbinhgia@gmail.com</v>
      </c>
      <c r="G534" t="str">
        <v>Lang Son, Vietnam</v>
      </c>
    </row>
    <row r="535">
      <c r="A535">
        <v>5534</v>
      </c>
      <c r="B535" t="str">
        <v>UBND Ủy ban nhân dân xã Hồng Phong  tỉnh Lạng Sơn</v>
      </c>
      <c r="C535" t="str">
        <v>https://langson.gov.vn/tin-moi/lanh-dao-ubnd-tinh-du-ngay-hoi-dai-doan-ket-toan-dan-toc-tai-khu-dan-cu-thon-pa-phieng-xa-hong-phong-huyen-cao-loc.html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5535</v>
      </c>
      <c r="B536" t="str">
        <v>Công an xã Yên Lỗ  tỉnh Lạng Sơn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5536</v>
      </c>
      <c r="B537" t="str">
        <v>UBND Ủy ban nhân dân xã Yên Lỗ  tỉnh Lạng Sơn</v>
      </c>
      <c r="C537" t="str">
        <v>https://binhgia.langson.gov.vn/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5537</v>
      </c>
      <c r="B538" t="str">
        <f>HYPERLINK("https://www.facebook.com/p/Tu%E1%BB%95i-tr%E1%BA%BB-C%C3%B4ng-an-huy%E1%BB%87n-B%C3%ACnh-Gia-100070618760059/", "Công an xã Thiện Hòa  tỉnh Lạng Sơn")</f>
        <v>Công an xã Thiện Hòa  tỉnh Lạng Sơn</v>
      </c>
      <c r="C538" t="str">
        <v>https://www.facebook.com/p/Tu%E1%BB%95i-tr%E1%BA%BB-C%C3%B4ng-an-huy%E1%BB%87n-B%C3%ACnh-Gia-100070618760059/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5538</v>
      </c>
      <c r="B539" t="str">
        <v>UBND Ủy ban nhân dân xã Thiện Hòa  tỉnh Lạng Sơn</v>
      </c>
      <c r="C539" t="str">
        <v>https://binhgia.langson.gov.vn/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5539</v>
      </c>
      <c r="B540" t="str">
        <f>HYPERLINK("https://www.facebook.com/p/Tu%E1%BB%95i-tr%E1%BA%BB-C%C3%B4ng-an-huy%E1%BB%87n-B%C3%ACnh-Gia-100070618760059/", "Công an xã Quang Trung  tỉnh Lạng Sơn")</f>
        <v>Công an xã Quang Trung  tỉnh Lạng Sơn</v>
      </c>
      <c r="C540" t="str">
        <v>https://www.facebook.com/p/Tu%E1%BB%95i-tr%E1%BA%BB-C%C3%B4ng-an-huy%E1%BB%87n-B%C3%ACnh-Gia-100070618760059/</v>
      </c>
      <c r="D540" t="str">
        <v>-</v>
      </c>
      <c r="E540" t="str">
        <v>02053834202</v>
      </c>
      <c r="F540" t="str">
        <f>HYPERLINK("mailto:chidoanconganbinhgia@gmail.com", "chidoanconganbinhgia@gmail.com")</f>
        <v>chidoanconganbinhgia@gmail.com</v>
      </c>
      <c r="G540" t="str">
        <v>Lang Son, Vietnam</v>
      </c>
    </row>
    <row r="541">
      <c r="A541">
        <v>5540</v>
      </c>
      <c r="B541" t="str">
        <v>UBND Ủy ban nhân dân xã Quang Trung  tỉnh Lạng Sơn</v>
      </c>
      <c r="C541" t="str">
        <v>https://binhgia.langson.gov.vn/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5541</v>
      </c>
      <c r="B542" t="str">
        <f>HYPERLINK("https://www.facebook.com/p/Tu%E1%BB%95i-tr%E1%BA%BB-C%C3%B4ng-an-huy%E1%BB%87n-B%C3%ACnh-Gia-100070618760059/", "Công an xã Thiện Thuật  tỉnh Lạng Sơn")</f>
        <v>Công an xã Thiện Thuật  tỉnh Lạng Sơn</v>
      </c>
      <c r="C542" t="str">
        <v>https://www.facebook.com/p/Tu%E1%BB%95i-tr%E1%BA%BB-C%C3%B4ng-an-huy%E1%BB%87n-B%C3%ACnh-Gia-100070618760059/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5542</v>
      </c>
      <c r="B543" t="str">
        <v>UBND Ủy ban nhân dân xã Thiện Thuật  tỉnh Lạng Sơn</v>
      </c>
      <c r="C543" t="str">
        <v>https://binhgia.langson.gov.vn/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5543</v>
      </c>
      <c r="B544" t="str">
        <v>Công an xã Minh Khai  tỉnh Lạng Sơn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5544</v>
      </c>
      <c r="B545" t="str">
        <v>UBND Ủy ban nhân dân xã Minh Khai  tỉnh Lạng Sơn</v>
      </c>
      <c r="C545" t="str">
        <v>https://langson.gov.vn/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5545</v>
      </c>
      <c r="B546" t="str">
        <f>HYPERLINK("https://www.facebook.com/p/Tu%E1%BB%95i-tr%E1%BA%BB-C%C3%B4ng-an-huy%E1%BB%87n-B%C3%ACnh-Gia-100070618760059/", "Công an xã Thiện Long  tỉnh Lạng Sơn")</f>
        <v>Công an xã Thiện Long  tỉnh Lạng Sơn</v>
      </c>
      <c r="C546" t="str">
        <v>https://www.facebook.com/p/Tu%E1%BB%95i-tr%E1%BA%BB-C%C3%B4ng-an-huy%E1%BB%87n-B%C3%ACnh-Gia-100070618760059/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5546</v>
      </c>
      <c r="B547" t="str">
        <v>UBND Ủy ban nhân dân xã Thiện Long  tỉnh Lạng Sơn</v>
      </c>
      <c r="C547" t="str">
        <v>https://binhgia.langson.gov.vn/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5547</v>
      </c>
      <c r="B548" t="str">
        <f>HYPERLINK("https://www.facebook.com/p/C%C3%B4ng-an-x%C3%A3-Ho%C3%A0ng-V%C4%83n-Th%E1%BB%A5-huy%E1%BB%87n-V%C4%83n-L%C3%A3ng-100075987228691/", "Công an xã Hoàng Văn Thụ  tỉnh Lạng Sơn")</f>
        <v>Công an xã Hoàng Văn Thụ  tỉnh Lạng Sơn</v>
      </c>
      <c r="C548" t="str">
        <v>https://www.facebook.com/p/C%C3%B4ng-an-x%C3%A3-Ho%C3%A0ng-V%C4%83n-Th%E1%BB%A5-huy%E1%BB%87n-V%C4%83n-L%C3%A3ng-100075987228691/</v>
      </c>
      <c r="D548" t="str">
        <v>-</v>
      </c>
      <c r="E548" t="str">
        <v>02053522866</v>
      </c>
      <c r="F548" t="str">
        <f>HYPERLINK("mailto:conganxahoangvanthu.vl.ls@gmail.com", "conganxahoangvanthu.vl.ls@gmail.com")</f>
        <v>conganxahoangvanthu.vl.ls@gmail.com</v>
      </c>
      <c r="G548" t="str">
        <v>xã Hoàng Văn Thụ, huyện Văn Lãng, Lang Son, Vietnam</v>
      </c>
    </row>
    <row r="549">
      <c r="A549">
        <v>5548</v>
      </c>
      <c r="B549" t="str">
        <v>UBND Ủy ban nhân dân xã Hoàng Văn Thụ  tỉnh Lạng Sơn</v>
      </c>
      <c r="C549" t="str">
        <v>https://langson.gov.vn/tin-moi/doan-dai-bieu-tinh-lang-son-va-doan-dai-bieu-tham-gia-ngay-hoi-van-hoa-the-thao-va-du-lich-cac-dan-toc-vung-dong-bac-dan.html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5549</v>
      </c>
      <c r="B550" t="str">
        <f>HYPERLINK("https://www.facebook.com/p/Tu%E1%BB%95i-tr%E1%BA%BB-C%C3%B4ng-an-huy%E1%BB%87n-B%C3%ACnh-Gia-100070618760059/", "Công an xã Hòa Bình  tỉnh Lạng Sơn")</f>
        <v>Công an xã Hòa Bình  tỉnh Lạng Sơn</v>
      </c>
      <c r="C550" t="str">
        <v>https://www.facebook.com/p/Tu%E1%BB%95i-tr%E1%BA%BB-C%C3%B4ng-an-huy%E1%BB%87n-B%C3%ACnh-Gia-100070618760059/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5550</v>
      </c>
      <c r="B551" t="str">
        <v>UBND Ủy ban nhân dân xã Hòa Bình  tỉnh Lạng Sơn</v>
      </c>
      <c r="C551" t="str">
        <v>https://langson.baohiemxahoi.gov.vn/vanban/Pages/default.aspx?ItemID=9813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5551</v>
      </c>
      <c r="B552" t="str">
        <f>HYPERLINK("https://www.facebook.com/tuoitreconganlangson/", "Công an xã Mông Ân  tỉnh Lạng Sơn")</f>
        <v>Công an xã Mông Ân  tỉnh Lạng Sơn</v>
      </c>
      <c r="C552" t="str">
        <v>https://www.facebook.com/tuoitreconganlangson/</v>
      </c>
      <c r="D552" t="str">
        <v>-</v>
      </c>
      <c r="E552" t="str">
        <v/>
      </c>
      <c r="F552" t="str">
        <v>-</v>
      </c>
      <c r="G552" t="str">
        <v>Lang Son, Vietnam</v>
      </c>
    </row>
    <row r="553">
      <c r="A553">
        <v>5552</v>
      </c>
      <c r="B553" t="str">
        <v>UBND Ủy ban nhân dân xã Mông Ân  tỉnh Lạng Sơn</v>
      </c>
      <c r="C553" t="str">
        <v>https://binhgia.langson.gov.vn/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5553</v>
      </c>
      <c r="B554" t="str">
        <v>Công an xã Tân Hòa  tỉnh Lạng Sơn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5554</v>
      </c>
      <c r="B555" t="str">
        <v>UBND Ủy ban nhân dân xã Tân Hòa  tỉnh Lạng Sơn</v>
      </c>
      <c r="C555" t="str">
        <v>https://langson.gov.vn/tin-moi/dong-chi-duong-xuan-huyen-pho-chu-tich-thuong-truc-ubnd-tinh-du-ngay-hoi-dai-doan-ket-toan-dan-toc-tai-huyen-binh-gia.html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5555</v>
      </c>
      <c r="B556" t="str">
        <f>HYPERLINK("https://www.facebook.com/tuoitreconganhuyenvanquan/", "Công an xã Tô Hiệu  tỉnh Lạng Sơn")</f>
        <v>Công an xã Tô Hiệu  tỉnh Lạng Sơn</v>
      </c>
      <c r="C556" t="str">
        <v>https://www.facebook.com/tuoitreconganhuyenvanquan/</v>
      </c>
      <c r="D556" t="str">
        <v>-</v>
      </c>
      <c r="E556" t="str">
        <v>02053830081</v>
      </c>
      <c r="F556" t="str">
        <v>-</v>
      </c>
      <c r="G556" t="str">
        <v>phố Đức Tâm, thị trấn Văn Quan, huyện Văn Quan, tỉnh Lạng Sơn, Van Quan, Vietnam</v>
      </c>
    </row>
    <row r="557">
      <c r="A557">
        <v>5556</v>
      </c>
      <c r="B557" t="str">
        <v>UBND Ủy ban nhân dân xã Tô Hiệu  tỉnh Lạng Sơn</v>
      </c>
      <c r="C557" t="str">
        <v>https://tnmt.langson.gov.vn/upload/105376/20231225/a6c5d7799747b03882bc389dda81e3ea278.pdf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5557</v>
      </c>
      <c r="B558" t="str">
        <f>HYPERLINK("https://www.facebook.com/p/Tr%C6%B0%E1%BB%9Dng-M%E1%BA%A7m-non-x%C3%A3-H%E1%BB%93ng-Th%C3%A1i-huy%E1%BB%87n-V%C4%83n-L%C3%A3ng-t%E1%BB%89nh-L%E1%BA%A1ng-S%C6%A1n-100076499536596/?locale=nb_NO", "Công an xã Hồng Thái  tỉnh Lạng Sơn")</f>
        <v>Công an xã Hồng Thái  tỉnh Lạng Sơn</v>
      </c>
      <c r="C558" t="str">
        <v>https://www.facebook.com/p/Tr%C6%B0%E1%BB%9Dng-M%E1%BA%A7m-non-x%C3%A3-H%E1%BB%93ng-Th%C3%A1i-huy%E1%BB%87n-V%C4%83n-L%C3%A3ng-t%E1%BB%89nh-L%E1%BA%A1ng-S%C6%A1n-100076499536596/?locale=nb_NO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5558</v>
      </c>
      <c r="B559" t="str">
        <v>UBND Ủy ban nhân dân xã Hồng Thái  tỉnh Lạng Sơn</v>
      </c>
      <c r="C559" t="str">
        <v>https://vanlang.langson.gov.vn/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5559</v>
      </c>
      <c r="B560" t="str">
        <f>HYPERLINK("https://www.facebook.com/tuoitreconganhuyenvanquan/", "Công an xã Bình La  tỉnh Lạng Sơn")</f>
        <v>Công an xã Bình La  tỉnh Lạng Sơn</v>
      </c>
      <c r="C560" t="str">
        <v>https://www.facebook.com/tuoitreconganhuyenvanquan/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5560</v>
      </c>
      <c r="B561" t="str">
        <v>UBND Ủy ban nhân dân xã Bình La  tỉnh Lạng Sơn</v>
      </c>
      <c r="C561" t="str">
        <v>https://binhgia.langson.gov.vn/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5561</v>
      </c>
      <c r="B562" t="str">
        <v>Công an xã Tân Văn  tỉnh Lạng Sơn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5562</v>
      </c>
      <c r="B563" t="str">
        <v>UBND Ủy ban nhân dân xã Tân Văn  tỉnh Lạng Sơn</v>
      </c>
      <c r="C563" t="str">
        <v>https://binhgia.langson.gov.vn/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5563</v>
      </c>
      <c r="B564" t="str">
        <f>HYPERLINK("https://www.facebook.com/p/Tr%C6%B0%E1%BB%9Dng-M%E1%BA%A7m-non-th%E1%BB%8B-tr%E1%BA%A5n-Na-S%E1%BA%A7m-huy%E1%BB%87n-V%C4%83n-L%C3%A3ng-t%E1%BB%89nh-L%E1%BA%A1ng-S%C6%A1n-100085026423476/", "Công an thị trấn Na Sầm  tỉnh Lạng Sơn")</f>
        <v>Công an thị trấn Na Sầm  tỉnh Lạng Sơn</v>
      </c>
      <c r="C564" t="str">
        <v>https://www.facebook.com/p/Tr%C6%B0%E1%BB%9Dng-M%E1%BA%A7m-non-th%E1%BB%8B-tr%E1%BA%A5n-Na-S%E1%BA%A7m-huy%E1%BB%87n-V%C4%83n-L%C3%A3ng-t%E1%BB%89nh-L%E1%BA%A1ng-S%C6%A1n-100085026423476/</v>
      </c>
      <c r="D564" t="str">
        <v>-</v>
      </c>
      <c r="E564" t="str">
        <v/>
      </c>
      <c r="F564" t="str">
        <f>HYPERLINK("mailto:mnnasam.vanlang@gmail.com", "mnnasam.vanlang@gmail.com")</f>
        <v>mnnasam.vanlang@gmail.com</v>
      </c>
      <c r="G564" t="str">
        <v>-</v>
      </c>
    </row>
    <row r="565">
      <c r="A565">
        <v>5564</v>
      </c>
      <c r="B565" t="str">
        <v>UBND Ủy ban nhân dân thị trấn Na Sầm  tỉnh Lạng Sơn</v>
      </c>
      <c r="C565" t="str">
        <v>https://vanlang.langson.gov.vn/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5565</v>
      </c>
      <c r="B566" t="str">
        <v>Công an xã Trùng Khánh  tỉnh Lạng Sơn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5566</v>
      </c>
      <c r="B567" t="str">
        <v>UBND Ủy ban nhân dân xã Trùng Khánh  tỉnh Lạng Sơn</v>
      </c>
      <c r="C567" t="str">
        <v>https://trungkhanh.caobang.gov.vn/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5567</v>
      </c>
      <c r="B568" t="str">
        <v>Công an xã Tân Việt  tỉnh Lạng Sơn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5568</v>
      </c>
      <c r="B569" t="str">
        <v>UBND Ủy ban nhân dân xã Tân Việt  tỉnh Lạng Sơn</v>
      </c>
      <c r="C569" t="str">
        <v>https://dongtrieu.quangninh.gov.vn/Trang/ChiTietBVGioiThieu.aspx?bvid=208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5569</v>
      </c>
      <c r="B570" t="str">
        <f>HYPERLINK("https://www.facebook.com/chidoan.congan/?locale=vi_VN", "Công an xã Bắc La  tỉnh Lạng Sơn")</f>
        <v>Công an xã Bắc La  tỉnh Lạng Sơn</v>
      </c>
      <c r="C570" t="str">
        <v>https://www.facebook.com/chidoan.congan/?locale=vi_VN</v>
      </c>
      <c r="D570" t="str">
        <v>-</v>
      </c>
      <c r="E570" t="str">
        <v>02053837231</v>
      </c>
      <c r="F570" t="str">
        <v>-</v>
      </c>
      <c r="G570" t="str">
        <v>số 66A, Khối phố Trần Đăng Ninh, Bac Son, Vietnam</v>
      </c>
    </row>
    <row r="571">
      <c r="A571">
        <v>5570</v>
      </c>
      <c r="B571" t="str">
        <v>UBND Ủy ban nhân dân xã Bắc La  tỉnh Lạng Sơn</v>
      </c>
      <c r="C571" t="str">
        <v>https://bacson.langson.gov.vn/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5571</v>
      </c>
      <c r="B572" t="str">
        <v>Công an xã Thụy Hùng  tỉnh Lạng Sơn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5572</v>
      </c>
      <c r="B573" t="str">
        <v>UBND Ủy ban nhân dân xã Thụy Hùng  tỉnh Lạng Sơn</v>
      </c>
      <c r="C573" t="str">
        <v>https://caoloc.langson.gov.vn/gioi-thieu/co-cau-to-chuc/uy-ban-nhan-dan-huyen/cac-xa-thi-tran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5573</v>
      </c>
      <c r="B574" t="str">
        <f>HYPERLINK("https://www.facebook.com/tuoitreconganhuyenvanquan/", "Công an xã Trùng Quán  tỉnh Lạng Sơn")</f>
        <v>Công an xã Trùng Quán  tỉnh Lạng Sơn</v>
      </c>
      <c r="C574" t="str">
        <v>https://www.facebook.com/tuoitreconganhuyenvanquan/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5574</v>
      </c>
      <c r="B575" t="str">
        <v>UBND Ủy ban nhân dân xã Trùng Quán  tỉnh Lạng Sơn</v>
      </c>
      <c r="C575" t="str">
        <v>https://vanphong.langson.gov.vn/tin-tuc-su-kien/tin-hoat-dong/dang-uy-van-phong-ubnd-tinh-tham-du-hoi-nghi-quan-triet-trien-khai-nghi-quyet-trung-uong-10-khoa-xiii.html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5575</v>
      </c>
      <c r="B576" t="str">
        <f>HYPERLINK("https://www.facebook.com/p/C%C3%B4ng-an-x%C3%A3-T%C3%A2n-T%C3%A1c-huy%E1%BB%87n-V%C4%83n-L%C3%A3ng-100080037387060/", "Công an xã Tân Tác  tỉnh Lạng Sơn")</f>
        <v>Công an xã Tân Tác  tỉnh Lạng Sơn</v>
      </c>
      <c r="C576" t="str">
        <v>https://www.facebook.com/p/C%C3%B4ng-an-x%C3%A3-T%C3%A2n-T%C3%A1c-huy%E1%BB%87n-V%C4%83n-L%C3%A3ng-100080037387060/</v>
      </c>
      <c r="D576" t="str">
        <v>0394968595</v>
      </c>
      <c r="E576" t="str">
        <v>-</v>
      </c>
      <c r="F576" t="str">
        <f>HYPERLINK("mailto:conganxatantac@gmail.com", "conganxatantac@gmail.com")</f>
        <v>conganxatantac@gmail.com</v>
      </c>
      <c r="G576" t="str">
        <v>-</v>
      </c>
    </row>
    <row r="577">
      <c r="A577">
        <v>5576</v>
      </c>
      <c r="B577" t="str">
        <v>UBND Ủy ban nhân dân xã Tân Tác  tỉnh Lạng Sơn</v>
      </c>
      <c r="C577" t="str">
        <v>https://vanlang.langson.gov.vn/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5577</v>
      </c>
      <c r="B578" t="str">
        <v>Công an xã An Hùng  tỉnh Lạng Sơn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5578</v>
      </c>
      <c r="B579" t="str">
        <v>UBND Ủy ban nhân dân xã An Hùng  tỉnh Lạng Sơn</v>
      </c>
      <c r="C579" t="str">
        <v>https://caoloc.langson.gov.vn/video/khoi-cong-xoa-nha-tam-nha-dot-nat-tai-xa-thuy-hung.html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5579</v>
      </c>
      <c r="B580" t="str">
        <f>HYPERLINK("https://www.facebook.com/p/C%C3%B4ng-an-x%C3%A3-Thanh-Long-huy%E1%BB%87n-V%C4%83n-L%C3%A3ng-t%E1%BB%89nh-L%E1%BA%A1ng-S%C6%A1n-100077594354406/", "Công an xã Thanh Long  tỉnh Lạng Sơn")</f>
        <v>Công an xã Thanh Long  tỉnh Lạng Sơn</v>
      </c>
      <c r="C580" t="str">
        <v>https://www.facebook.com/p/C%C3%B4ng-an-x%C3%A3-Thanh-Long-huy%E1%BB%87n-V%C4%83n-L%C3%A3ng-t%E1%BB%89nh-L%E1%BA%A1ng-S%C6%A1n-100077594354406/</v>
      </c>
      <c r="D580" t="str">
        <v>0982618856</v>
      </c>
      <c r="E580" t="str">
        <v>-</v>
      </c>
      <c r="F580" t="str">
        <v>-</v>
      </c>
      <c r="G580" t="str">
        <v>Pác cú</v>
      </c>
    </row>
    <row r="581">
      <c r="A581">
        <v>5580</v>
      </c>
      <c r="B581" t="str">
        <v>UBND Ủy ban nhân dân xã Thanh Long  tỉnh Lạng Sơn</v>
      </c>
      <c r="C581" t="str">
        <v>https://vanlang.langson.gov.vn/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5581</v>
      </c>
      <c r="B582" t="str">
        <f>HYPERLINK("https://www.facebook.com/p/C%C3%B4ng-an-x%C3%A3-H%E1%BB%99i-Hoan-V%C4%83n-L%C3%A3ng-61552118990925/", "Công an xã Hội Hoan  tỉnh Lạng Sơn")</f>
        <v>Công an xã Hội Hoan  tỉnh Lạng Sơn</v>
      </c>
      <c r="C582" t="str">
        <v>https://www.facebook.com/p/C%C3%B4ng-an-x%C3%A3-H%E1%BB%99i-Hoan-V%C4%83n-L%C3%A3ng-61552118990925/</v>
      </c>
      <c r="D582" t="str">
        <v>-</v>
      </c>
      <c r="E582" t="str">
        <v>02053533866</v>
      </c>
      <c r="F582" t="str">
        <f>HYPERLINK("mailto:Caxhoihoan@gmail.com", "Caxhoihoan@gmail.com")</f>
        <v>Caxhoihoan@gmail.com</v>
      </c>
      <c r="G582" t="str">
        <v>thôn Bản Kìa, xã Hội Hoan, huyện Văn Lãng, Lang Son, Vietnam</v>
      </c>
    </row>
    <row r="583">
      <c r="A583">
        <v>5582</v>
      </c>
      <c r="B583" t="str">
        <v>UBND Ủy ban nhân dân xã Hội Hoan  tỉnh Lạng Sơn</v>
      </c>
      <c r="C583" t="str">
        <v>https://vanlang.langson.gov.vn/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5583</v>
      </c>
      <c r="B584" t="str">
        <v>Công an xã Tân Lang  tỉnh Lạng Sơn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5584</v>
      </c>
      <c r="B585" t="str">
        <v>UBND Ủy ban nhân dân xã Tân Lang  tỉnh Lạng Sơn</v>
      </c>
      <c r="C585" t="str">
        <v>https://www.bacninh.gov.vn/web/xa-tan-lang/-ieu-kien-tu-nhien-xa-hoi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5585</v>
      </c>
      <c r="B586" t="str">
        <f>HYPERLINK("https://www.facebook.com/p/Tr%C6%B0%E1%BB%9Dng-M%E1%BA%A7m-non-x%C3%A3-Ho%C3%A0ng-Vi%E1%BB%87t-huy%E1%BB%87n-V%C4%83n-L%C3%A3ng-L%E1%BA%A1ng-S%C6%A1n-100075670705582/", "Công an xã Hoàng Việt  tỉnh Lạng Sơn")</f>
        <v>Công an xã Hoàng Việt  tỉnh Lạng Sơn</v>
      </c>
      <c r="C586" t="str">
        <v>https://www.facebook.com/p/Tr%C6%B0%E1%BB%9Dng-M%E1%BA%A7m-non-x%C3%A3-Ho%C3%A0ng-Vi%E1%BB%87t-huy%E1%BB%87n-V%C4%83n-L%C3%A3ng-L%E1%BA%A1ng-S%C6%A1n-100075670705582/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5586</v>
      </c>
      <c r="B587" t="str">
        <v>UBND Ủy ban nhân dân xã Hoàng Việt  tỉnh Lạng Sơn</v>
      </c>
      <c r="C587" t="str">
        <v>https://langson.gov.vn/tin-moi/dong-chi-chu-tich-hdnd-tinh-du-khai-giang-nam-hoc-moi-tai-truong-mam-non-xa-hoang-viet-huyen-van-lang.html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5587</v>
      </c>
      <c r="B588" t="str">
        <f>HYPERLINK("https://www.facebook.com/people/C%C3%B4ng-an-x%C3%A3-Gia-Mi%E1%BB%85n-huy%E1%BB%87n-V%C4%83n-L%C3%A3ng/100083088683342/", "Công an xã Gia Miễn  tỉnh Lạng Sơn")</f>
        <v>Công an xã Gia Miễn  tỉnh Lạng Sơn</v>
      </c>
      <c r="C588" t="str">
        <v>https://www.facebook.com/people/C%C3%B4ng-an-x%C3%A3-Gia-Mi%E1%BB%85n-huy%E1%BB%87n-V%C4%83n-L%C3%A3ng/100083088683342/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5588</v>
      </c>
      <c r="B589" t="str">
        <v>UBND Ủy ban nhân dân xã Gia Miễn  tỉnh Lạng Sơn</v>
      </c>
      <c r="C589" t="str">
        <v>https://langson.gov.vn/tin-moi/khanh-thanh-du-an-tac-dong-nhanh-xay-dung-nha-lop-hoc-2-tang-4-phong-hoc-tai-diem-truong-hua-kieu-thuoc-truong-mam-non-x.html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5589</v>
      </c>
      <c r="B590" t="str">
        <f>HYPERLINK("https://www.facebook.com/p/Tu%E1%BB%95i-tr%E1%BA%BB-C%C3%B4ng-an-huy%E1%BB%87n-B%C3%ACnh-Gia-100070618760059/", "Công an xã Thành Hòa  tỉnh Lạng Sơn")</f>
        <v>Công an xã Thành Hòa  tỉnh Lạng Sơn</v>
      </c>
      <c r="C590" t="str">
        <v>https://www.facebook.com/p/Tu%E1%BB%95i-tr%E1%BA%BB-C%C3%B4ng-an-huy%E1%BB%87n-B%C3%ACnh-Gia-100070618760059/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5590</v>
      </c>
      <c r="B591" t="str">
        <v>UBND Ủy ban nhân dân xã Thành Hòa  tỉnh Lạng Sơn</v>
      </c>
      <c r="C591" t="str">
        <v>https://vanlang.langson.gov.vn/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5591</v>
      </c>
      <c r="B592" t="str">
        <f>HYPERLINK("https://www.facebook.com/ubndtanthanhhuulunglangson/", "Công an xã Tân Thanh  tỉnh Lạng Sơn")</f>
        <v>Công an xã Tân Thanh  tỉnh Lạng Sơn</v>
      </c>
      <c r="C592" t="str">
        <v>https://www.facebook.com/ubndtanthanhhuulunglangson/</v>
      </c>
      <c r="D592" t="str">
        <v>-</v>
      </c>
      <c r="E592" t="str">
        <v>02053726502</v>
      </c>
      <c r="F592" t="str">
        <f>HYPERLINK("mailto:ubndtanthanh.huulung@gmail.com", "ubndtanthanh.huulung@gmail.com")</f>
        <v>ubndtanthanh.huulung@gmail.com</v>
      </c>
      <c r="G592" t="str">
        <v>xã Tân Thành, huyện Hữu Lũng, Lang Son, Vietnam</v>
      </c>
    </row>
    <row r="593">
      <c r="A593">
        <v>5592</v>
      </c>
      <c r="B593" t="str">
        <v>UBND Ủy ban nhân dân xã Tân Thanh  tỉnh Lạng Sơn</v>
      </c>
      <c r="C593" t="str">
        <v>https://caoloc.langson.gov.vn/gioi-thieu/co-cau-to-chuc/uy-ban-nhan-dan-huyen/cac-xa-thi-tran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5593</v>
      </c>
      <c r="B594" t="str">
        <f>HYPERLINK("https://www.facebook.com/phongpc06conganlangson/", "Công an xã Nam La  tỉnh Lạng Sơn")</f>
        <v>Công an xã Nam La  tỉnh Lạng Sơn</v>
      </c>
      <c r="C594" t="str">
        <v>https://www.facebook.com/phongpc06conganlangson/</v>
      </c>
      <c r="D594" t="str">
        <v>-</v>
      </c>
      <c r="E594" t="str">
        <v/>
      </c>
      <c r="F594" t="str">
        <v>-</v>
      </c>
      <c r="G594" t="str">
        <v>15 Hoàng Văn Thụ, P. Chi Lăng, TP. Lạng Sơn, Lang Son, Vietnam</v>
      </c>
    </row>
    <row r="595">
      <c r="A595">
        <v>5594</v>
      </c>
      <c r="B595" t="str">
        <v>UBND Ủy ban nhân dân xã Nam La  tỉnh Lạng Sơn</v>
      </c>
      <c r="C595" t="str">
        <v>https://binhgia.langson.gov.vn/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5595</v>
      </c>
      <c r="B596" t="str">
        <v>Công an xã Tân Mỹ  tỉnh Lạng Sơn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5596</v>
      </c>
      <c r="B597" t="str">
        <v>UBND Ủy ban nhân dân xã Tân Mỹ  tỉnh Lạng Sơn</v>
      </c>
      <c r="C597" t="str">
        <v>https://vanlang.langson.gov.vn/3rdparty/pdfjs/web/viewer.html?file=https://vanlang.langson.gov.vn/upload/105422/20231225/0b220f24abc3ef3c248b3587471812452166-UBND-KTHT.signed.pdf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5597</v>
      </c>
      <c r="B598" t="str">
        <f>HYPERLINK("https://www.facebook.com/p/Tr%C6%B0%E1%BB%9Dng-M%E1%BA%A7m-non-x%C3%A3-H%E1%BB%93ng-Th%C3%A1i-huy%E1%BB%87n-V%C4%83n-L%C3%A3ng-t%E1%BB%89nh-L%E1%BA%A1ng-S%C6%A1n-100076499536596/?locale=nb_NO", "Công an xã Hồng Thái  tỉnh Lạng Sơn")</f>
        <v>Công an xã Hồng Thái  tỉnh Lạng Sơn</v>
      </c>
      <c r="C598" t="str">
        <v>https://www.facebook.com/p/Tr%C6%B0%E1%BB%9Dng-M%E1%BA%A7m-non-x%C3%A3-H%E1%BB%93ng-Th%C3%A1i-huy%E1%BB%87n-V%C4%83n-L%C3%A3ng-t%E1%BB%89nh-L%E1%BA%A1ng-S%C6%A1n-100076499536596/?locale=nb_NO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5598</v>
      </c>
      <c r="B599" t="str">
        <v>UBND Ủy ban nhân dân xã Hồng Thái  tỉnh Lạng Sơn</v>
      </c>
      <c r="C599" t="str">
        <v>https://vanlang.langson.gov.vn/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5599</v>
      </c>
      <c r="B600" t="str">
        <f>HYPERLINK("https://www.facebook.com/p/C%C3%B4ng-an-x%C3%A3-Ho%C3%A0ng-V%C4%83n-Th%E1%BB%A5-huy%E1%BB%87n-V%C4%83n-L%C3%A3ng-100075987228691/", "Công an xã  Hoàng Văn Thụ  tỉnh Lạng Sơn")</f>
        <v>Công an xã  Hoàng Văn Thụ  tỉnh Lạng Sơn</v>
      </c>
      <c r="C600" t="str">
        <v>https://www.facebook.com/p/C%C3%B4ng-an-x%C3%A3-Ho%C3%A0ng-V%C4%83n-Th%E1%BB%A5-huy%E1%BB%87n-V%C4%83n-L%C3%A3ng-100075987228691/</v>
      </c>
      <c r="D600" t="str">
        <v>-</v>
      </c>
      <c r="E600" t="str">
        <v>02053522866</v>
      </c>
      <c r="F600" t="str">
        <f>HYPERLINK("mailto:conganxahoangvanthu.vl.ls@gmail.com", "conganxahoangvanthu.vl.ls@gmail.com")</f>
        <v>conganxahoangvanthu.vl.ls@gmail.com</v>
      </c>
      <c r="G600" t="str">
        <v>xã Hoàng Văn Thụ, huyện Văn Lãng, Lang Son, Vietnam</v>
      </c>
    </row>
    <row r="601">
      <c r="A601">
        <v>5600</v>
      </c>
      <c r="B601" t="str">
        <v>UBND Ủy ban nhân dân xã  Hoàng Văn Thụ  tỉnh Lạng Sơn</v>
      </c>
      <c r="C601" t="str">
        <v>https://langson.gov.vn/tin-moi/doan-dai-bieu-tinh-lang-son-va-doan-dai-bieu-tham-gia-ngay-hoi-van-hoa-the-thao-va-du-lich-cac-dan-toc-vung-dong-bac-dan.html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5601</v>
      </c>
      <c r="B602" t="str">
        <f>HYPERLINK("https://www.facebook.com/tuoitreconganlangson/", "Công an xã Nhạc Kỳ  tỉnh Lạng Sơn")</f>
        <v>Công an xã Nhạc Kỳ  tỉnh Lạng Sơn</v>
      </c>
      <c r="C602" t="str">
        <v>https://www.facebook.com/tuoitreconganlangson/</v>
      </c>
      <c r="D602" t="str">
        <v>-</v>
      </c>
      <c r="E602" t="str">
        <v/>
      </c>
      <c r="F602" t="str">
        <v>-</v>
      </c>
      <c r="G602" t="str">
        <v>Lang Son, Vietnam</v>
      </c>
    </row>
    <row r="603">
      <c r="A603">
        <v>5602</v>
      </c>
      <c r="B603" t="str">
        <v>UBND Ủy ban nhân dân xã Nhạc Kỳ  tỉnh Lạng Sơn</v>
      </c>
      <c r="C603" t="str">
        <v>https://langson.gov.vn/chi-dao-cua-chu-tich-ubnd-tinh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5603</v>
      </c>
      <c r="B604" t="str">
        <v>Công an thị trấn Đồng Đăng  tỉnh Lạng Sơn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5604</v>
      </c>
      <c r="B605" t="str">
        <v>UBND Ủy ban nhân dân thị trấn Đồng Đăng  tỉnh Lạng Sơn</v>
      </c>
      <c r="C605" t="str">
        <v>https://caoloc.langson.gov.vn/gioi-thieu/co-cau-to-chuc/uy-ban-nhan-dan-huyen/cac-xa-thi-tran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5605</v>
      </c>
      <c r="B606" t="str">
        <f>HYPERLINK("https://www.facebook.com/p/Tu%E1%BB%95i-tr%E1%BA%BB-C%C3%B4ng-an-huy%E1%BB%87n-Cao-L%E1%BB%99c-100063884749147/", "Công an thị trấn Cao Lộc  tỉnh Lạng Sơn")</f>
        <v>Công an thị trấn Cao Lộc  tỉnh Lạng Sơn</v>
      </c>
      <c r="C606" t="str">
        <v>https://www.facebook.com/p/Tu%E1%BB%95i-tr%E1%BA%BB-C%C3%B4ng-an-huy%E1%BB%87n-Cao-L%E1%BB%99c-100063884749147/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5606</v>
      </c>
      <c r="B607" t="str">
        <v>UBND Ủy ban nhân dân thị trấn Cao Lộc  tỉnh Lạng Sơn</v>
      </c>
      <c r="C607" t="str">
        <v>https://caoloc.langson.gov.vn/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5607</v>
      </c>
      <c r="B608" t="str">
        <f>HYPERLINK("https://www.facebook.com/tuoitreconganhuyenvanquan/", "Công an xã Bảo Lâm  tỉnh Lạng Sơn")</f>
        <v>Công an xã Bảo Lâm  tỉnh Lạng Sơn</v>
      </c>
      <c r="C608" t="str">
        <v>https://www.facebook.com/tuoitreconganhuyenvanquan/</v>
      </c>
      <c r="D608" t="str">
        <v>-</v>
      </c>
      <c r="E608" t="str">
        <v>02053830081</v>
      </c>
      <c r="F608" t="str">
        <v>-</v>
      </c>
      <c r="G608" t="str">
        <v>phố Đức Tâm, thị trấn Văn Quan, huyện Văn Quan, tỉnh Lạng Sơn, Van Quan, Vietnam</v>
      </c>
    </row>
    <row r="609">
      <c r="A609">
        <v>5608</v>
      </c>
      <c r="B609" t="str">
        <v>UBND Ủy ban nhân dân xã Bảo Lâm  tỉnh Lạng Sơn</v>
      </c>
      <c r="C609" t="str">
        <v>https://caoloc.langson.gov.vn/gioi-thieu/co-cau-to-chuc/uy-ban-nhan-dan-huyen/cac-xa-thi-tran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5609</v>
      </c>
      <c r="B610" t="str">
        <v>Công an xã Thanh Lòa  tỉnh Lạng Sơn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5610</v>
      </c>
      <c r="B611" t="str">
        <v>UBND Ủy ban nhân dân xã Thanh Lòa  tỉnh Lạng Sơn</v>
      </c>
      <c r="C611" t="str">
        <v>https://mttq.langson.gov.vn/tin-tuc-su-kien/tin-hoat-dong/uy-ban-mttq-tinh-phoi-hop-to-chuc-khanh-thanh-duong-kiem-tra-cot-moc-tai-xa-thanh-loa-huyen-cao-loc.html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5611</v>
      </c>
      <c r="B612" t="str">
        <f>HYPERLINK("https://www.facebook.com/p/Tu%E1%BB%95i-tr%E1%BA%BB-C%C3%B4ng-an-huy%E1%BB%87n-Cao-L%E1%BB%99c-100063884749147/", "Công an xã Cao Lâu  tỉnh Lạng Sơn")</f>
        <v>Công an xã Cao Lâu  tỉnh Lạng Sơn</v>
      </c>
      <c r="C612" t="str">
        <v>https://www.facebook.com/p/Tu%E1%BB%95i-tr%E1%BA%BB-C%C3%B4ng-an-huy%E1%BB%87n-Cao-L%E1%BB%99c-100063884749147/</v>
      </c>
      <c r="D612" t="str">
        <v>0348262666</v>
      </c>
      <c r="E612" t="str">
        <v>-</v>
      </c>
      <c r="F612" t="str">
        <v>-</v>
      </c>
      <c r="G612" t="str">
        <v>-</v>
      </c>
    </row>
    <row r="613">
      <c r="A613">
        <v>5612</v>
      </c>
      <c r="B613" t="str">
        <v>UBND Ủy ban nhân dân xã Cao Lâu  tỉnh Lạng Sơn</v>
      </c>
      <c r="C613" t="str">
        <v>https://caoloc.langson.gov.vn/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5613</v>
      </c>
      <c r="B614" t="str">
        <v>Công an xã Thạch Đạn  tỉnh Lạng Sơn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5614</v>
      </c>
      <c r="B615" t="str">
        <v>UBND Ủy ban nhân dân xã Thạch Đạn  tỉnh Lạng Sơn</v>
      </c>
      <c r="C615" t="str">
        <v>https://caoloc.langson.gov.vn/gioi-thieu/co-cau-to-chuc/uy-ban-nhan-dan-huyen/cac-xa-thi-tran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5615</v>
      </c>
      <c r="B616" t="str">
        <f>HYPERLINK("https://www.facebook.com/chidoan.congan/", "Công an xã Xuất Lễ  tỉnh Lạng Sơn")</f>
        <v>Công an xã Xuất Lễ  tỉnh Lạng Sơn</v>
      </c>
      <c r="C616" t="str">
        <v>https://www.facebook.com/chidoan.congan/</v>
      </c>
      <c r="D616" t="str">
        <v>-</v>
      </c>
      <c r="E616" t="str">
        <v>02053837231</v>
      </c>
      <c r="F616" t="str">
        <v>-</v>
      </c>
      <c r="G616" t="str">
        <v>số 66A, Khối phố Trần Đăng Ninh, Bac Son, Vietnam</v>
      </c>
    </row>
    <row r="617">
      <c r="A617">
        <v>5616</v>
      </c>
      <c r="B617" t="str">
        <v>UBND Ủy ban nhân dân xã Xuất Lễ  tỉnh Lạng Sơn</v>
      </c>
      <c r="C617" t="str">
        <v>https://langson.gov.vn/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5617</v>
      </c>
      <c r="B618" t="str">
        <f>HYPERLINK("https://www.facebook.com/p/Tu%E1%BB%95i-tr%E1%BA%BB-C%C3%B4ng-an-huy%E1%BB%87n-B%C3%ACnh-Gia-100070618760059/", "Công an xã Hồng Phong  tỉnh Lạng Sơn")</f>
        <v>Công an xã Hồng Phong  tỉnh Lạng Sơn</v>
      </c>
      <c r="C618" t="str">
        <v>https://www.facebook.com/p/Tu%E1%BB%95i-tr%E1%BA%BB-C%C3%B4ng-an-huy%E1%BB%87n-B%C3%ACnh-Gia-100070618760059/</v>
      </c>
      <c r="D618" t="str">
        <v>-</v>
      </c>
      <c r="E618" t="str">
        <v>02053834202</v>
      </c>
      <c r="F618" t="str">
        <f>HYPERLINK("mailto:chidoanconganbinhgia@gmail.com", "chidoanconganbinhgia@gmail.com")</f>
        <v>chidoanconganbinhgia@gmail.com</v>
      </c>
      <c r="G618" t="str">
        <v>Lang Son, Vietnam</v>
      </c>
    </row>
    <row r="619">
      <c r="A619">
        <v>5618</v>
      </c>
      <c r="B619" t="str">
        <v>UBND Ủy ban nhân dân xã Hồng Phong  tỉnh Lạng Sơn</v>
      </c>
      <c r="C619" t="str">
        <v>https://langson.gov.vn/tin-moi/lanh-dao-ubnd-tinh-du-ngay-hoi-dai-doan-ket-toan-dan-toc-tai-khu-dan-cu-thon-pa-phieng-xa-hong-phong-huyen-cao-loc.html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5619</v>
      </c>
      <c r="B620" t="str">
        <v>Công an xã Thụy Hùng  tỉnh Lạng Sơn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5620</v>
      </c>
      <c r="B621" t="str">
        <v>UBND Ủy ban nhân dân xã Thụy Hùng  tỉnh Lạng Sơn</v>
      </c>
      <c r="C621" t="str">
        <v>https://caoloc.langson.gov.vn/gioi-thieu/co-cau-to-chuc/uy-ban-nhan-dan-huyen/cac-xa-thi-tran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5621</v>
      </c>
      <c r="B622" t="str">
        <v>Công an xã Lộc Yên  tỉnh Lạng Sơn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5622</v>
      </c>
      <c r="B623" t="str">
        <v>UBND Ủy ban nhân dân xã Lộc Yên  tỉnh Lạng Sơn</v>
      </c>
      <c r="C623" t="str">
        <v>https://caoloc.langson.gov.vn/gioi-thieu/co-cau-to-chuc/uy-ban-nhan-dan-huyen/cac-xa-thi-tran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5623</v>
      </c>
      <c r="B624" t="str">
        <f>HYPERLINK("https://www.facebook.com/phuxa.mn/", "Công an xã Phú Xá  tỉnh Lạng Sơn")</f>
        <v>Công an xã Phú Xá  tỉnh Lạng Sơn</v>
      </c>
      <c r="C624" t="str">
        <v>https://www.facebook.com/phuxa.mn/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5624</v>
      </c>
      <c r="B625" t="str">
        <v>UBND Ủy ban nhân dân xã Phú Xá  tỉnh Lạng Sơn</v>
      </c>
      <c r="C625" t="str">
        <v>https://tiepcongdan.langson.gov.vn/upload/105472/20240927/TB_ket_qua_tiep_cong_dan_dinh_ky_cuoi_thang_9_2024_066e5.pdf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5625</v>
      </c>
      <c r="B626" t="str">
        <f>HYPERLINK("https://www.facebook.com/p/Tu%E1%BB%95i-tr%E1%BA%BB-C%C3%B4ng-an-huy%E1%BB%87n-B%C3%ACnh-Gia-100070618760059/", "Công an xã Bình Trung  tỉnh Lạng Sơn")</f>
        <v>Công an xã Bình Trung  tỉnh Lạng Sơn</v>
      </c>
      <c r="C626" t="str">
        <v>https://www.facebook.com/p/Tu%E1%BB%95i-tr%E1%BA%BB-C%C3%B4ng-an-huy%E1%BB%87n-B%C3%ACnh-Gia-100070618760059/</v>
      </c>
      <c r="D626" t="str">
        <v>-</v>
      </c>
      <c r="E626" t="str">
        <v>02053834202</v>
      </c>
      <c r="F626" t="str">
        <f>HYPERLINK("mailto:chidoanconganbinhgia@gmail.com", "chidoanconganbinhgia@gmail.com")</f>
        <v>chidoanconganbinhgia@gmail.com</v>
      </c>
      <c r="G626" t="str">
        <v>Lang Son, Vietnam</v>
      </c>
    </row>
    <row r="627">
      <c r="A627">
        <v>5626</v>
      </c>
      <c r="B627" t="str">
        <v>UBND Ủy ban nhân dân xã Bình Trung  tỉnh Lạng Sơn</v>
      </c>
      <c r="C627" t="str">
        <v>https://binhtrung.chauduc.baria-vungtau.gov.vn/lien-he/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5627</v>
      </c>
      <c r="B628" t="str">
        <f>HYPERLINK("https://www.facebook.com/p/Tu%E1%BB%95i-tr%E1%BA%BB-C%C3%B4ng-an-Th%C3%A0nh-ph%E1%BB%91-V%C4%A9nh-Y%C3%AAn-100066497717181/", "Công an xã Hải Yến  tỉnh Lạng Sơn")</f>
        <v>Công an xã Hải Yến  tỉnh Lạng Sơn</v>
      </c>
      <c r="C628" t="str">
        <v>https://www.facebook.com/p/Tu%E1%BB%95i-tr%E1%BA%BB-C%C3%B4ng-an-Th%C3%A0nh-ph%E1%BB%91-V%C4%A9nh-Y%C3%AAn-100066497717181/</v>
      </c>
      <c r="D628" t="str">
        <v>-</v>
      </c>
      <c r="E628" t="str">
        <v>02113861204</v>
      </c>
      <c r="F628" t="str">
        <v>-</v>
      </c>
      <c r="G628" t="str">
        <v>Lê Xoay - Ngô Quyền - Vĩnh Yên, Yen, Vietnam</v>
      </c>
    </row>
    <row r="629">
      <c r="A629">
        <v>5628</v>
      </c>
      <c r="B629" t="str">
        <v>UBND Ủy ban nhân dân xã Hải Yến  tỉnh Lạng Sơn</v>
      </c>
      <c r="C629" t="str">
        <v>https://caoloc.langson.gov.vn/gioi-thieu/co-cau-to-chuc/uy-ban-nhan-dan-huyen/cac-xa-thi-tran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5629</v>
      </c>
      <c r="B630" t="str">
        <f>HYPERLINK("https://www.facebook.com/p/Tu%E1%BB%95i-tr%E1%BA%BB-C%C3%B4ng-an-huy%E1%BB%87n-B%C3%ACnh-Gia-100070618760059/", "Công an xã Hòa Cư  tỉnh Lạng Sơn")</f>
        <v>Công an xã Hòa Cư  tỉnh Lạng Sơn</v>
      </c>
      <c r="C630" t="str">
        <v>https://www.facebook.com/p/Tu%E1%BB%95i-tr%E1%BA%BB-C%C3%B4ng-an-huy%E1%BB%87n-B%C3%ACnh-Gia-100070618760059/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5630</v>
      </c>
      <c r="B631" t="str">
        <v>UBND Ủy ban nhân dân xã Hòa Cư  tỉnh Lạng Sơn</v>
      </c>
      <c r="C631" t="str">
        <v>https://caoloc.langson.gov.vn/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5631</v>
      </c>
      <c r="B632" t="str">
        <f>HYPERLINK("https://www.facebook.com/tuoitreconganhuyenvanquan/", "Công an xã Hợp Thành  tỉnh Lạng Sơn")</f>
        <v>Công an xã Hợp Thành  tỉnh Lạng Sơn</v>
      </c>
      <c r="C632" t="str">
        <v>https://www.facebook.com/tuoitreconganhuyenvanquan/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5632</v>
      </c>
      <c r="B633" t="str">
        <v>UBND Ủy ban nhân dân xã Hợp Thành  tỉnh Lạng Sơn</v>
      </c>
      <c r="C633" t="str">
        <v>https://caoloc.langson.gov.vn/gioi-thieu/co-cau-to-chuc/uy-ban-nhan-dan-huyen/cac-xa-thi-tran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5633</v>
      </c>
      <c r="B634" t="str">
        <v>Công an xã Song Giáp  tỉnh Lạng Sơn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5634</v>
      </c>
      <c r="B635" t="str">
        <v>UBND Ủy ban nhân dân xã Song Giáp  tỉnh Lạng Sơn</v>
      </c>
      <c r="C635" t="str">
        <v>https://songcong.thainguyen.gov.vn/xa-binh-son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5635</v>
      </c>
      <c r="B636" t="str">
        <f>HYPERLINK("https://www.facebook.com/tuoitreconganlangson/", "Công an xã Công Sơn  tỉnh Lạng Sơn")</f>
        <v>Công an xã Công Sơn  tỉnh Lạng Sơn</v>
      </c>
      <c r="C636" t="str">
        <v>https://www.facebook.com/tuoitreconganlangson/</v>
      </c>
      <c r="D636" t="str">
        <v>-</v>
      </c>
      <c r="E636" t="str">
        <v/>
      </c>
      <c r="F636" t="str">
        <v>-</v>
      </c>
      <c r="G636" t="str">
        <v>Lang Son, Vietnam</v>
      </c>
    </row>
    <row r="637">
      <c r="A637">
        <v>5636</v>
      </c>
      <c r="B637" t="str">
        <v>UBND Ủy ban nhân dân xã Công Sơn  tỉnh Lạng Sơn</v>
      </c>
      <c r="C637" t="str">
        <v>https://langson.gov.vn/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5637</v>
      </c>
      <c r="B638" t="str">
        <f>HYPERLINK("https://www.facebook.com/groups/794785347832088/", "Công an xã Gia Cát  tỉnh Lạng Sơn")</f>
        <v>Công an xã Gia Cát  tỉnh Lạng Sơn</v>
      </c>
      <c r="C638" t="str">
        <v>https://www.facebook.com/groups/794785347832088/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5638</v>
      </c>
      <c r="B639" t="str">
        <v>UBND Ủy ban nhân dân xã Gia Cát  tỉnh Lạng Sơn</v>
      </c>
      <c r="C639" t="str">
        <v>https://caoloc.langson.gov.vn/gioi-thieu/co-cau-to-chuc/uy-ban-nhan-dan-huyen/cac-xa-thi-tran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5639</v>
      </c>
      <c r="B640" t="str">
        <f>HYPERLINK("https://www.facebook.com/tuoitrexulang/", "Công an xã Mẫu Sơn  tỉnh Lạng Sơn")</f>
        <v>Công an xã Mẫu Sơn  tỉnh Lạng Sơn</v>
      </c>
      <c r="C640" t="str">
        <v>https://www.facebook.com/tuoitrexulang/</v>
      </c>
      <c r="D640" t="str">
        <v>-</v>
      </c>
      <c r="E640" t="str">
        <v/>
      </c>
      <c r="F640" t="str">
        <f>HYPERLINK("mailto:bantuyengiaotdlsvn@gmail.com", "bantuyengiaotdlsvn@gmail.com")</f>
        <v>bantuyengiaotdlsvn@gmail.com</v>
      </c>
      <c r="G640" t="str">
        <v>Văn Cao, Lang Son, Vietnam</v>
      </c>
    </row>
    <row r="641">
      <c r="A641">
        <v>5640</v>
      </c>
      <c r="B641" t="str">
        <v>UBND Ủy ban nhân dân xã Mẫu Sơn  tỉnh Lạng Sơn</v>
      </c>
      <c r="C641" t="str">
        <v>https://langson.gov.vn/to-chuc-bo-may/hdnd-va-doan-dbqh-tinh/dai-bieu-hoi-dong-nhan-dan-tinh-lang-son-khoa-xvii-nhiem-ky-2021-2026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5641</v>
      </c>
      <c r="B642" t="str">
        <f>HYPERLINK("https://www.facebook.com/trangtinxaxuanlonghuyencaoloc/", "Công an xã Xuân Long  tỉnh Lạng Sơn")</f>
        <v>Công an xã Xuân Long  tỉnh Lạng Sơn</v>
      </c>
      <c r="C642" t="str">
        <v>https://www.facebook.com/trangtinxaxuanlonghuyencaoloc/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5642</v>
      </c>
      <c r="B643" t="str">
        <v>UBND Ủy ban nhân dân xã Xuân Long  tỉnh Lạng Sơn</v>
      </c>
      <c r="C643" t="str">
        <v>https://langson.baohiemxahoi.gov.vn/vanban/Pages/default.aspx?ItemID=9592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5643</v>
      </c>
      <c r="B644" t="str">
        <f>HYPERLINK("https://www.facebook.com/tuoitreconganhuyenvanquan/", "Công an xã Tân Liên  tỉnh Lạng Sơn")</f>
        <v>Công an xã Tân Liên  tỉnh Lạng Sơn</v>
      </c>
      <c r="C644" t="str">
        <v>https://www.facebook.com/tuoitreconganhuyenvanquan/</v>
      </c>
      <c r="D644" t="str">
        <v>-</v>
      </c>
      <c r="E644" t="str">
        <v>02053830081</v>
      </c>
      <c r="F644" t="str">
        <v>-</v>
      </c>
      <c r="G644" t="str">
        <v>phố Đức Tâm, thị trấn Văn Quan, huyện Văn Quan, tỉnh Lạng Sơn, Van Quan, Vietnam</v>
      </c>
    </row>
    <row r="645">
      <c r="A645">
        <v>5644</v>
      </c>
      <c r="B645" t="str">
        <v>UBND Ủy ban nhân dân xã Tân Liên  tỉnh Lạng Sơn</v>
      </c>
      <c r="C645" t="str">
        <v>https://caoloc.langson.gov.vn/gioi-thieu/co-cau-to-chuc/uy-ban-nhan-dan-huyen/cac-xa-thi-tran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5645</v>
      </c>
      <c r="B646" t="str">
        <f>HYPERLINK("https://www.facebook.com/caxyentrach/", "Công an xã Yên Trạch  tỉnh Lạng Sơn")</f>
        <v>Công an xã Yên Trạch  tỉnh Lạng Sơn</v>
      </c>
      <c r="C646" t="str">
        <v>https://www.facebook.com/caxyentrach/</v>
      </c>
      <c r="D646" t="str">
        <v>-</v>
      </c>
      <c r="E646" t="str">
        <v/>
      </c>
      <c r="F646" t="str">
        <v>-</v>
      </c>
      <c r="G646" t="str">
        <v>Lang Son, Vietnam</v>
      </c>
    </row>
    <row r="647">
      <c r="A647">
        <v>5646</v>
      </c>
      <c r="B647" t="str">
        <v>UBND Ủy ban nhân dân xã Yên Trạch  tỉnh Lạng Sơn</v>
      </c>
      <c r="C647" t="str">
        <v>https://langson.gov.vn/thong-tin-quy-hoach/ve-viec-giao-dat-cho-giao-dat-cho-ubnd-xa-yen-trach-huyen-cao-loc-de-su-dung-vao-muc-dich-dat-xay-dung-co-so-van-hoa-tai.html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5647</v>
      </c>
      <c r="B648" t="str">
        <f>HYPERLINK("https://www.facebook.com/ubndtanthanhhuulunglangson/", "Công an xã Tân Thành  tỉnh Lạng Sơn")</f>
        <v>Công an xã Tân Thành  tỉnh Lạng Sơn</v>
      </c>
      <c r="C648" t="str">
        <v>https://www.facebook.com/ubndtanthanhhuulunglangson/</v>
      </c>
      <c r="D648" t="str">
        <v>-</v>
      </c>
      <c r="E648" t="str">
        <v>02053726502</v>
      </c>
      <c r="F648" t="str">
        <f>HYPERLINK("mailto:ubndtanthanh.huulung@gmail.com", "ubndtanthanh.huulung@gmail.com")</f>
        <v>ubndtanthanh.huulung@gmail.com</v>
      </c>
      <c r="G648" t="str">
        <v>xã Tân Thành, huyện Hữu Lũng, Lang Son, Vietnam</v>
      </c>
    </row>
    <row r="649">
      <c r="A649">
        <v>5648</v>
      </c>
      <c r="B649" t="str">
        <v>UBND Ủy ban nhân dân xã Tân Thành  tỉnh Lạng Sơn</v>
      </c>
      <c r="C649" t="str">
        <v>https://caoloc.langson.gov.vn/gioi-thieu/co-cau-to-chuc/uy-ban-nhan-dan-huyen/cac-xa-thi-tran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5649</v>
      </c>
      <c r="B650" t="str">
        <f>HYPERLINK("https://www.facebook.com/tuoitreconganhuyenvanquan/", "Công an thị trấn Văn Quan  tỉnh Lạng Sơn")</f>
        <v>Công an thị trấn Văn Quan  tỉnh Lạng Sơn</v>
      </c>
      <c r="C650" t="str">
        <v>https://www.facebook.com/tuoitreconganhuyenvanquan/</v>
      </c>
      <c r="D650" t="str">
        <v>-</v>
      </c>
      <c r="E650" t="str">
        <v>02053830081</v>
      </c>
      <c r="F650" t="str">
        <v>-</v>
      </c>
      <c r="G650" t="str">
        <v>phố Đức Tâm, thị trấn Văn Quan, huyện Văn Quan, tỉnh Lạng Sơn, Van Quan, Vietnam</v>
      </c>
    </row>
    <row r="651">
      <c r="A651">
        <v>5650</v>
      </c>
      <c r="B651" t="str">
        <v>UBND Ủy ban nhân dân thị trấn Văn Quan  tỉnh Lạng Sơn</v>
      </c>
      <c r="C651" t="str">
        <v>https://vanquan.langson.gov.vn/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5651</v>
      </c>
      <c r="B652" t="str">
        <f>HYPERLINK("https://www.facebook.com/tuoitreconganlangson/", "Công an xã Trấn Ninh  tỉnh Lạng Sơn")</f>
        <v>Công an xã Trấn Ninh  tỉnh Lạng Sơn</v>
      </c>
      <c r="C652" t="str">
        <v>https://www.facebook.com/tuoitreconganlangson/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5652</v>
      </c>
      <c r="B653" t="str">
        <v>UBND Ủy ban nhân dân xã Trấn Ninh  tỉnh Lạng Sơn</v>
      </c>
      <c r="C653" t="str">
        <v>https://vanquan.langson.gov.vn/tin-tuc-su-kien/hoat-dong-cac-xa-thi-tran/xa-tran-ninh-lam-dan-van-xay-dung-nong-thon-moi.html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5653</v>
      </c>
      <c r="B654" t="str">
        <f>HYPERLINK("https://www.facebook.com/tuoitreconganlangson/", "Công an xã Phú Mỹ  tỉnh Lạng Sơn")</f>
        <v>Công an xã Phú Mỹ  tỉnh Lạng Sơn</v>
      </c>
      <c r="C654" t="str">
        <v>https://www.facebook.com/tuoitreconganlangson/</v>
      </c>
      <c r="D654" t="str">
        <v>-</v>
      </c>
      <c r="E654" t="str">
        <v/>
      </c>
      <c r="F654" t="str">
        <v>-</v>
      </c>
      <c r="G654" t="str">
        <v>Lang Son, Vietnam</v>
      </c>
    </row>
    <row r="655">
      <c r="A655">
        <v>5654</v>
      </c>
      <c r="B655" t="str">
        <v>UBND Ủy ban nhân dân xã Phú Mỹ  tỉnh Lạng Sơn</v>
      </c>
      <c r="C655" t="str">
        <v>https://khemo.donghy.thainguyen.gov.vn/web/guest/tin-hoat-dong-cua-lanh-dao-chinh-quyen?p_p_id=101_INSTANCE_CxpLMxKIhxrm&amp;p_p_lifecycle=0&amp;p_p_state=normal&amp;p_p_mode=view&amp;p_p_col_id=column-1&amp;p_p_col_pos=1&amp;p_p_col_count=2&amp;_101_INSTANCE_CxpLMxKIhxrm_delta=20&amp;_101_INSTANCE_CxpLMxKIhxrm_keywords=&amp;_101_INSTANCE_CxpLMxKIhxrm_advancedSearch=false&amp;_101_INSTANCE_CxpLMxKIhxrm_andOperator=true&amp;p_r_p_564233524_resetCur=false&amp;_101_INSTANCE_CxpLMxKIhxrm_cur=31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5655</v>
      </c>
      <c r="B656" t="str">
        <f>HYPERLINK("https://www.facebook.com/tuoitreconganhuyenvanquan/", "Công an xã Việt Yên  tỉnh Lạng Sơn")</f>
        <v>Công an xã Việt Yên  tỉnh Lạng Sơn</v>
      </c>
      <c r="C656" t="str">
        <v>https://www.facebook.com/tuoitreconganhuyenvanquan/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5656</v>
      </c>
      <c r="B657" t="str">
        <v>UBND Ủy ban nhân dân xã Việt Yên  tỉnh Lạng Sơn</v>
      </c>
      <c r="C657" t="str">
        <v>https://vietyen.bacgiang.gov.vn/xuat-ban-thong-tin/-/asset_publisher/vYGFBWdWN3jE/content/huyen-uy-viet-yen-va-thanh-uy-lang-son-to-chuc-hoi-nghi-trao-oi-kinh-nghiem-ve-phat-trien-kinh-te-xa-hoi?inheritRedirect=false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5657</v>
      </c>
      <c r="B658" t="str">
        <v>Công an xã Song Giang  tỉnh Lạng Sơn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5658</v>
      </c>
      <c r="B659" t="str">
        <v>UBND Ủy ban nhân dân xã Song Giang  tỉnh Lạng Sơn</v>
      </c>
      <c r="C659" t="str">
        <v>https://langgiang.bacgiang.gov.vn/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5659</v>
      </c>
      <c r="B660" t="str">
        <v>Công an xã Vân Mộng  tỉnh Lạng Sơn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5660</v>
      </c>
      <c r="B661" t="str">
        <v>UBND Ủy ban nhân dân xã Vân Mộng  tỉnh Lạng Sơn</v>
      </c>
      <c r="C661" t="str">
        <v>https://muasamcong.mpi.gov.vn/edoc-oldproxy-service/api/download/file/browser?filePath=/WAS/%2Fe-doc%2FBID%2FRESFILE%2F20180562910%2F00%2FQD+phe+duyet+KQ+LCNT+Dap+Kem+Dac+xa+Van+Mong.signed.pdf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5661</v>
      </c>
      <c r="B662" t="str">
        <f>HYPERLINK("https://www.facebook.com/tuoitreconganlangson/", "Công an xã Vĩnh Lại  tỉnh Lạng Sơn")</f>
        <v>Công an xã Vĩnh Lại  tỉnh Lạng Sơn</v>
      </c>
      <c r="C662" t="str">
        <v>https://www.facebook.com/tuoitreconganlangson/</v>
      </c>
      <c r="D662" t="str">
        <v>-</v>
      </c>
      <c r="E662" t="str">
        <v/>
      </c>
      <c r="F662" t="str">
        <v>-</v>
      </c>
      <c r="G662" t="str">
        <v>Lang Son, Vietnam</v>
      </c>
    </row>
    <row r="663">
      <c r="A663">
        <v>5662</v>
      </c>
      <c r="B663" t="str">
        <v>UBND Ủy ban nhân dân xã Vĩnh Lại  tỉnh Lạng Sơn</v>
      </c>
      <c r="C663" t="str">
        <v>https://dinhlap.langson.gov.vn/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5663</v>
      </c>
      <c r="B664" t="str">
        <f>HYPERLINK("https://www.facebook.com/p/Tu%E1%BB%95i-tr%E1%BA%BB-C%C3%B4ng-an-huy%E1%BB%87n-B%C3%ACnh-Gia-100070618760059/", "Công an xã Hòa Bình  tỉnh Lạng Sơn")</f>
        <v>Công an xã Hòa Bình  tỉnh Lạng Sơn</v>
      </c>
      <c r="C664" t="str">
        <v>https://www.facebook.com/p/Tu%E1%BB%95i-tr%E1%BA%BB-C%C3%B4ng-an-huy%E1%BB%87n-B%C3%ACnh-Gia-100070618760059/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5664</v>
      </c>
      <c r="B665" t="str">
        <v>UBND Ủy ban nhân dân xã Hòa Bình  tỉnh Lạng Sơn</v>
      </c>
      <c r="C665" t="str">
        <v>https://langson.baohiemxahoi.gov.vn/vanban/Pages/default.aspx?ItemID=9813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5665</v>
      </c>
      <c r="B666" t="str">
        <f>HYPERLINK("https://www.facebook.com/tuoitreconganhuyenvanquan/", "Công an xã Tú Xuyên  tỉnh Lạng Sơn")</f>
        <v>Công an xã Tú Xuyên  tỉnh Lạng Sơn</v>
      </c>
      <c r="C666" t="str">
        <v>https://www.facebook.com/tuoitreconganhuyenvanquan/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5666</v>
      </c>
      <c r="B667" t="str">
        <v>UBND Ủy ban nhân dân xã Tú Xuyên  tỉnh Lạng Sơn</v>
      </c>
      <c r="C667" t="str">
        <v>https://langson.toaan.gov.vn/webcenter/portal/langson/chitiettin?dDocName=TAND058602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5667</v>
      </c>
      <c r="B668" t="str">
        <f>HYPERLINK("https://www.facebook.com/tuoitreconganhuyenvanquan/", "Công an xã Văn An  tỉnh Lạng Sơn")</f>
        <v>Công an xã Văn An  tỉnh Lạng Sơn</v>
      </c>
      <c r="C668" t="str">
        <v>https://www.facebook.com/tuoitreconganhuyenvanquan/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5668</v>
      </c>
      <c r="B669" t="str">
        <v>UBND Ủy ban nhân dân xã Văn An  tỉnh Lạng Sơn</v>
      </c>
      <c r="C669" t="str">
        <v>https://vanlang.langson.gov.vn/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5669</v>
      </c>
      <c r="B670" t="str">
        <f>HYPERLINK("https://www.facebook.com/tuoitreconganlangson/", "Công an xã Đại An  tỉnh Lạng Sơn")</f>
        <v>Công an xã Đại An  tỉnh Lạng Sơn</v>
      </c>
      <c r="C670" t="str">
        <v>https://www.facebook.com/tuoitreconganlangson/</v>
      </c>
      <c r="D670" t="str">
        <v>-</v>
      </c>
      <c r="E670" t="str">
        <v/>
      </c>
      <c r="F670" t="str">
        <v>-</v>
      </c>
      <c r="G670" t="str">
        <v>Lang Son, Vietnam</v>
      </c>
    </row>
    <row r="671">
      <c r="A671">
        <v>5670</v>
      </c>
      <c r="B671" t="str">
        <v>UBND Ủy ban nhân dân xã Đại An  tỉnh Lạng Sơn</v>
      </c>
      <c r="C671" t="str">
        <v>https://langson.gov.vn/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5671</v>
      </c>
      <c r="B672" t="str">
        <f>HYPERLINK("https://www.facebook.com/tuoitreconganlangson/", "Công an xã Khánh Khê  tỉnh Lạng Sơn")</f>
        <v>Công an xã Khánh Khê  tỉnh Lạng Sơn</v>
      </c>
      <c r="C672" t="str">
        <v>https://www.facebook.com/tuoitreconganlangson/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5672</v>
      </c>
      <c r="B673" t="str">
        <v>UBND Ủy ban nhân dân xã Khánh Khê  tỉnh Lạng Sơn</v>
      </c>
      <c r="C673" t="str">
        <v>https://vanquan.langson.gov.vn/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5673</v>
      </c>
      <c r="B674" t="str">
        <f>HYPERLINK("https://www.facebook.com/tuoitreconganlangson/", "Công an xã Chu Túc  tỉnh Lạng Sơn")</f>
        <v>Công an xã Chu Túc  tỉnh Lạng Sơn</v>
      </c>
      <c r="C674" t="str">
        <v>https://www.facebook.com/tuoitreconganlangson/</v>
      </c>
      <c r="D674" t="str">
        <v>-</v>
      </c>
      <c r="E674" t="str">
        <v/>
      </c>
      <c r="F674" t="str">
        <v>-</v>
      </c>
      <c r="G674" t="str">
        <v>Lang Son, Vietnam</v>
      </c>
    </row>
    <row r="675">
      <c r="A675">
        <v>5674</v>
      </c>
      <c r="B675" t="str">
        <v>UBND Ủy ban nhân dân xã Chu Túc  tỉnh Lạng Sơn</v>
      </c>
      <c r="C675" t="str">
        <v>https://langson.gov.vn/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5675</v>
      </c>
      <c r="B676" t="str">
        <f>HYPERLINK("https://www.facebook.com/tuoitreconganhuyenvanquan/", "Công an xã Lương Năng  tỉnh Lạng Sơn")</f>
        <v>Công an xã Lương Năng  tỉnh Lạng Sơn</v>
      </c>
      <c r="C676" t="str">
        <v>https://www.facebook.com/tuoitreconganhuyenvanquan/</v>
      </c>
      <c r="D676" t="str">
        <v>-</v>
      </c>
      <c r="E676" t="str">
        <v>02053830081</v>
      </c>
      <c r="F676" t="str">
        <v>-</v>
      </c>
      <c r="G676" t="str">
        <v>phố Đức Tâm, thị trấn Văn Quan, huyện Văn Quan, tỉnh Lạng Sơn, Van Quan, Vietnam</v>
      </c>
    </row>
    <row r="677">
      <c r="A677">
        <v>5676</v>
      </c>
      <c r="B677" t="str">
        <v>UBND Ủy ban nhân dân xã Lương Năng  tỉnh Lạng Sơn</v>
      </c>
      <c r="C677" t="str">
        <v>https://vanquan.langson.gov.vn/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5677</v>
      </c>
      <c r="B678" t="str">
        <v>Công an xã Đồng Giáp  tỉnh Lạng Sơn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5678</v>
      </c>
      <c r="B679" t="str">
        <v>UBND Ủy ban nhân dân xã Đồng Giáp  tỉnh Lạng Sơn</v>
      </c>
      <c r="C679" t="str">
        <v>https://dongson.yenthe.bacgiang.gov.vn/gioi-thieu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5679</v>
      </c>
      <c r="B680" t="str">
        <f>HYPERLINK("https://www.facebook.com/tuoitreconganlangson/", "Công an xã Xuân Mai  tỉnh Lạng Sơn")</f>
        <v>Công an xã Xuân Mai  tỉnh Lạng Sơn</v>
      </c>
      <c r="C680" t="str">
        <v>https://www.facebook.com/tuoitreconganlangson/</v>
      </c>
      <c r="D680" t="str">
        <v>-</v>
      </c>
      <c r="E680" t="str">
        <v/>
      </c>
      <c r="F680" t="str">
        <v>-</v>
      </c>
      <c r="G680" t="str">
        <v>Lang Son, Vietnam</v>
      </c>
    </row>
    <row r="681">
      <c r="A681">
        <v>5680</v>
      </c>
      <c r="B681" t="str">
        <v>UBND Ủy ban nhân dân xã Xuân Mai  tỉnh Lạng Sơn</v>
      </c>
      <c r="C681" t="str">
        <v>https://dichvucong.langson.gov.vn/trang-chu/tra-cuu/chi-tiet-thu-tuc?ma-thu-tuc=29797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5681</v>
      </c>
      <c r="B682" t="str">
        <f>HYPERLINK("https://www.facebook.com/p/C%C3%B4ng-an-x%C3%A3-Tr%C3%A0ng-Ph%C3%A1i-huy%E1%BB%87n-V%C4%83n-Quan-t%E1%BB%89nh-L%E1%BA%A1ng-S%C6%A1n-100088383233406/", "Công an xã Tràng Các  tỉnh Lạng Sơn")</f>
        <v>Công an xã Tràng Các  tỉnh Lạng Sơn</v>
      </c>
      <c r="C682" t="str">
        <v>https://www.facebook.com/p/C%C3%B4ng-an-x%C3%A3-Tr%C3%A0ng-Ph%C3%A1i-huy%E1%BB%87n-V%C4%83n-Quan-t%E1%BB%89nh-L%E1%BA%A1ng-S%C6%A1n-100088383233406/</v>
      </c>
      <c r="D682" t="str">
        <v>-</v>
      </c>
      <c r="E682" t="str">
        <v/>
      </c>
      <c r="F682" t="str">
        <v>-</v>
      </c>
      <c r="G682" t="str">
        <v>Xã Tràng Phái,Huyện Văn Quan, Lang Son, Vietnam</v>
      </c>
    </row>
    <row r="683">
      <c r="A683">
        <v>5682</v>
      </c>
      <c r="B683" t="str">
        <v>UBND Ủy ban nhân dân xã Tràng Các  tỉnh Lạng Sơn</v>
      </c>
      <c r="C683" t="str">
        <v>https://vanquan.langson.gov.vn/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5683</v>
      </c>
      <c r="B684" t="str">
        <f>HYPERLINK("https://www.facebook.com/p/%C4%90o%C3%A0n-Thanh-Ni%C3%AAn-C%C3%B4ng-An-Huy%E1%BB%87n-Tr%C3%A0ng-%C4%90%E1%BB%8Bnh-100066714612141/", "Công an xã Tràng Sơn  tỉnh Lạng Sơn")</f>
        <v>Công an xã Tràng Sơn  tỉnh Lạng Sơn</v>
      </c>
      <c r="C684" t="str">
        <v>https://www.facebook.com/p/%C4%90o%C3%A0n-Thanh-Ni%C3%AAn-C%C3%B4ng-An-Huy%E1%BB%87n-Tr%C3%A0ng-%C4%90%E1%BB%8Bnh-100066714612141/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5684</v>
      </c>
      <c r="B685" t="str">
        <v>UBND Ủy ban nhân dân xã Tràng Sơn  tỉnh Lạng Sơn</v>
      </c>
      <c r="C685" t="str">
        <v>https://trangdinh.langson.gov.vn/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5685</v>
      </c>
      <c r="B686" t="str">
        <f>HYPERLINK("https://www.facebook.com/tuoitreconganhuyenvanquan/", "Công an xã Tân Đoàn  tỉnh Lạng Sơn")</f>
        <v>Công an xã Tân Đoàn  tỉnh Lạng Sơn</v>
      </c>
      <c r="C686" t="str">
        <v>https://www.facebook.com/tuoitreconganhuyenvanquan/</v>
      </c>
      <c r="D686" t="str">
        <v>-</v>
      </c>
      <c r="E686" t="str">
        <v>02053830081</v>
      </c>
      <c r="F686" t="str">
        <v>-</v>
      </c>
      <c r="G686" t="str">
        <v>phố Đức Tâm, thị trấn Văn Quan, huyện Văn Quan, tỉnh Lạng Sơn, Van Quan, Vietnam</v>
      </c>
    </row>
    <row r="687">
      <c r="A687">
        <v>5686</v>
      </c>
      <c r="B687" t="str">
        <v>UBND Ủy ban nhân dân xã Tân Đoàn  tỉnh Lạng Sơn</v>
      </c>
      <c r="C687" t="str">
        <v>https://bacson.langson.gov.vn/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5687</v>
      </c>
      <c r="B688" t="str">
        <f>HYPERLINK("https://www.facebook.com/tuoitreconganhuyenvanquan/", "Công an xã Bình Phúc  tỉnh Lạng Sơn")</f>
        <v>Công an xã Bình Phúc  tỉnh Lạng Sơn</v>
      </c>
      <c r="C688" t="str">
        <v>https://www.facebook.com/tuoitreconganhuyenvanquan/</v>
      </c>
      <c r="D688" t="str">
        <v>-</v>
      </c>
      <c r="E688" t="str">
        <v>02053830081</v>
      </c>
      <c r="F688" t="str">
        <v>-</v>
      </c>
      <c r="G688" t="str">
        <v>phố Đức Tâm, thị trấn Văn Quan, huyện Văn Quan, tỉnh Lạng Sơn, Van Quan, Vietnam</v>
      </c>
    </row>
    <row r="689">
      <c r="A689">
        <v>5688</v>
      </c>
      <c r="B689" t="str">
        <v>UBND Ủy ban nhân dân xã Bình Phúc  tỉnh Lạng Sơn</v>
      </c>
      <c r="C689" t="str">
        <v>http://vanquan.langson.gov.vn/upload/105421/20240519/Cong_van_gui_xa_ve_sinh_moi_truong_cai_tao_canh_quan_CVDC_cb766.pdf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5689</v>
      </c>
      <c r="B690" t="str">
        <f>HYPERLINK("https://www.facebook.com/tuoitreconganlangson/", "Công an xã Tri Lễ  tỉnh Lạng Sơn")</f>
        <v>Công an xã Tri Lễ  tỉnh Lạng Sơn</v>
      </c>
      <c r="C690" t="str">
        <v>https://www.facebook.com/tuoitreconganlangson/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5690</v>
      </c>
      <c r="B691" t="str">
        <v>UBND Ủy ban nhân dân xã Tri Lễ  tỉnh Lạng Sơn</v>
      </c>
      <c r="C691" t="str">
        <v>https://vanquan.langson.gov.vn/upload/105421/20240925/2__Quyet_Dinh_quyet_toan__1__f5538.pdf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5691</v>
      </c>
      <c r="B692" t="str">
        <f>HYPERLINK("https://www.facebook.com/p/C%C3%B4ng-an-x%C3%A3-Tr%C3%A0ng-Ph%C3%A1i-huy%E1%BB%87n-V%C4%83n-Quan-t%E1%BB%89nh-L%E1%BA%A1ng-S%C6%A1n-100088383233406/", "Công an xã Tràng Phái  tỉnh Lạng Sơn")</f>
        <v>Công an xã Tràng Phái  tỉnh Lạng Sơn</v>
      </c>
      <c r="C692" t="str">
        <v>https://www.facebook.com/p/C%C3%B4ng-an-x%C3%A3-Tr%C3%A0ng-Ph%C3%A1i-huy%E1%BB%87n-V%C4%83n-Quan-t%E1%BB%89nh-L%E1%BA%A1ng-S%C6%A1n-100088383233406/</v>
      </c>
      <c r="D692" t="str">
        <v>-</v>
      </c>
      <c r="E692" t="str">
        <v/>
      </c>
      <c r="F692" t="str">
        <v>-</v>
      </c>
      <c r="G692" t="str">
        <v>Xã Tràng Phái,Huyện Văn Quan, Lang Son, Vietnam</v>
      </c>
    </row>
    <row r="693">
      <c r="A693">
        <v>5692</v>
      </c>
      <c r="B693" t="str">
        <v>UBND Ủy ban nhân dân xã Tràng Phái  tỉnh Lạng Sơn</v>
      </c>
      <c r="C693" t="str">
        <v>https://vanquan.langson.gov.vn/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5693</v>
      </c>
      <c r="B694" t="str">
        <f>HYPERLINK("https://www.facebook.com/tuoitreconganhuyenvanquan/", "Công an xã Yên Phúc  tỉnh Lạng Sơn")</f>
        <v>Công an xã Yên Phúc  tỉnh Lạng Sơn</v>
      </c>
      <c r="C694" t="str">
        <v>https://www.facebook.com/tuoitreconganhuyenvanquan/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5694</v>
      </c>
      <c r="B695" t="str">
        <v>UBND Ủy ban nhân dân xã Yên Phúc  tỉnh Lạng Sơn</v>
      </c>
      <c r="C695" t="str">
        <v>https://vanquan.langson.gov.vn/upload/105421/20240619/2__QD_phe_duyet_Ke_hoach_LCNT__2__9cfc9.pdf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5695</v>
      </c>
      <c r="B696" t="str">
        <f>HYPERLINK("https://www.facebook.com/tuoitreconganhuyenvanquan/", "Công an xã Hữu Lễ  tỉnh Lạng Sơn")</f>
        <v>Công an xã Hữu Lễ  tỉnh Lạng Sơn</v>
      </c>
      <c r="C696" t="str">
        <v>https://www.facebook.com/tuoitreconganhuyenvanquan/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5696</v>
      </c>
      <c r="B697" t="str">
        <v>UBND Ủy ban nhân dân xã Hữu Lễ  tỉnh Lạng Sơn</v>
      </c>
      <c r="C697" t="str">
        <v>https://huulung.langson.gov.vn/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5697</v>
      </c>
      <c r="B698" t="str">
        <f>HYPERLINK("https://www.facebook.com/chidoan.congan/?locale=vi_VN", "Công an thị trấn Bắc Sơn  tỉnh Lạng Sơn")</f>
        <v>Công an thị trấn Bắc Sơn  tỉnh Lạng Sơn</v>
      </c>
      <c r="C698" t="str">
        <v>https://www.facebook.com/chidoan.congan/?locale=vi_VN</v>
      </c>
      <c r="D698" t="str">
        <v>-</v>
      </c>
      <c r="E698" t="str">
        <v>02053837231</v>
      </c>
      <c r="F698" t="str">
        <v>-</v>
      </c>
      <c r="G698" t="str">
        <v>số 66A, Khối phố Trần Đăng Ninh, Bac Son, Vietnam</v>
      </c>
    </row>
    <row r="699">
      <c r="A699">
        <v>5698</v>
      </c>
      <c r="B699" t="str">
        <v>UBND Ủy ban nhân dân thị trấn Bắc Sơn  tỉnh Lạng Sơn</v>
      </c>
      <c r="C699" t="str">
        <v>https://bacson.langson.gov.vn/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5699</v>
      </c>
      <c r="B700" t="str">
        <f>HYPERLINK("https://www.facebook.com/p/C%C3%B4ng-an-x%C3%A3-Long-%C4%90%E1%BB%91ng-huy%E1%BB%87n-B%E1%BA%AFc-S%C6%A1n-t%E1%BB%89nh-L%E1%BA%A1ng-S%C6%A1n-100083189385968/", "Công an xã Long Đống  tỉnh Lạng Sơn")</f>
        <v>Công an xã Long Đống  tỉnh Lạng Sơn</v>
      </c>
      <c r="C700" t="str">
        <v>https://www.facebook.com/p/C%C3%B4ng-an-x%C3%A3-Long-%C4%90%E1%BB%91ng-huy%E1%BB%87n-B%E1%BA%AFc-S%C6%A1n-t%E1%BB%89nh-L%E1%BA%A1ng-S%C6%A1n-100083189385968/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5700</v>
      </c>
      <c r="B701" t="str">
        <v>UBND Ủy ban nhân dân xã Long Đống  tỉnh Lạng Sơn</v>
      </c>
      <c r="C701" t="str">
        <v>https://bacson.langson.gov.vn/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5701</v>
      </c>
      <c r="B702" t="str">
        <f>HYPERLINK("https://www.facebook.com/100082912197725", "Công an xã Vạn Thủy  tỉnh Lạng Sơn")</f>
        <v>Công an xã Vạn Thủy  tỉnh Lạng Sơn</v>
      </c>
      <c r="C702" t="str">
        <v>https://www.facebook.com/100082912197725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5702</v>
      </c>
      <c r="B703" t="str">
        <v>UBND Ủy ban nhân dân xã Vạn Thủy  tỉnh Lạng Sơn</v>
      </c>
      <c r="C703" t="str">
        <v>https://bandantoc.langson.gov.vn/tin-tuc-su-kien/tin-hoat-dong/ban-dan-toc-tinh-kiem-tra-giam-sat-tinh-hinh-trien-khai-thuc-hien-chuong-trinh-muc-tieu-quoc-gia-phat-trien-kinh-te-xa-h.html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5703</v>
      </c>
      <c r="B704" t="str">
        <v>Công an xã Quỳnh Sơn  tỉnh Lạng Sơn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5704</v>
      </c>
      <c r="B705" t="str">
        <v>UBND Ủy ban nhân dân xã Quỳnh Sơn  tỉnh Lạng Sơn</v>
      </c>
      <c r="C705" t="str">
        <v>https://langson.gov.vn/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5705</v>
      </c>
      <c r="B706" t="str">
        <f>HYPERLINK("https://www.facebook.com/p/Tu%E1%BB%95i-tr%E1%BA%BB-C%C3%B4ng-an-huy%E1%BB%87n-B%C3%ACnh-Gia-100070618760059/", "Công an xã Đồng ý  tỉnh Lạng Sơn")</f>
        <v>Công an xã Đồng ý  tỉnh Lạng Sơn</v>
      </c>
      <c r="C706" t="str">
        <v>https://www.facebook.com/p/Tu%E1%BB%95i-tr%E1%BA%BB-C%C3%B4ng-an-huy%E1%BB%87n-B%C3%ACnh-Gia-100070618760059/</v>
      </c>
      <c r="D706" t="str">
        <v>-</v>
      </c>
      <c r="E706" t="str">
        <v>02053834202</v>
      </c>
      <c r="F706" t="str">
        <f>HYPERLINK("mailto:chidoanconganbinhgia@gmail.com", "chidoanconganbinhgia@gmail.com")</f>
        <v>chidoanconganbinhgia@gmail.com</v>
      </c>
      <c r="G706" t="str">
        <v>Lang Son, Vietnam</v>
      </c>
    </row>
    <row r="707">
      <c r="A707">
        <v>5706</v>
      </c>
      <c r="B707" t="str">
        <v>UBND Ủy ban nhân dân xã Đồng ý  tỉnh Lạng Sơn</v>
      </c>
      <c r="C707" t="str">
        <v>https://langson.gov.vn/tin-moi/lanh-dao-ubnd-tinh-du-le-don-bang-cong-nhan-xa-dong-y-huyen-bac-son-dat-chuan-nong-thon-moi-kieu-mau-nam-2023.html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5707</v>
      </c>
      <c r="B708" t="str">
        <v>Công an xã Tân Tri  tỉnh Lạng Sơn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5708</v>
      </c>
      <c r="B709" t="str">
        <v>UBND Ủy ban nhân dân xã Tân Tri  tỉnh Lạng Sơn</v>
      </c>
      <c r="C709" t="str">
        <v>https://bacson.langson.gov.vn/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5709</v>
      </c>
      <c r="B710" t="str">
        <f>HYPERLINK("https://www.facebook.com/chidoan.congan/?locale=vi_VN", "Công an xã Bắc Sơn  tỉnh Lạng Sơn")</f>
        <v>Công an xã Bắc Sơn  tỉnh Lạng Sơn</v>
      </c>
      <c r="C710" t="str">
        <v>https://www.facebook.com/chidoan.congan/?locale=vi_VN</v>
      </c>
      <c r="D710" t="str">
        <v>-</v>
      </c>
      <c r="E710" t="str">
        <v>02053837231</v>
      </c>
      <c r="F710" t="str">
        <v>-</v>
      </c>
      <c r="G710" t="str">
        <v>số 66A, Khối phố Trần Đăng Ninh, Bac Son, Vietnam</v>
      </c>
    </row>
    <row r="711">
      <c r="A711">
        <v>5710</v>
      </c>
      <c r="B711" t="str">
        <v>UBND Ủy ban nhân dân xã Bắc Sơn  tỉnh Lạng Sơn</v>
      </c>
      <c r="C711" t="str">
        <v>https://bacson.langson.gov.vn/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5711</v>
      </c>
      <c r="B712" t="str">
        <f>HYPERLINK("https://www.facebook.com/tuoitreconganhuyenvanquan/", "Công an xã Hữu Vĩnh  tỉnh Lạng Sơn")</f>
        <v>Công an xã Hữu Vĩnh  tỉnh Lạng Sơn</v>
      </c>
      <c r="C712" t="str">
        <v>https://www.facebook.com/tuoitreconganhuyenvanquan/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5712</v>
      </c>
      <c r="B713" t="str">
        <v>UBND Ủy ban nhân dân xã Hữu Vĩnh  tỉnh Lạng Sơn</v>
      </c>
      <c r="C713" t="str">
        <v>https://huulung.langson.gov.vn/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5713</v>
      </c>
      <c r="B714" t="str">
        <f>HYPERLINK("https://www.facebook.com/p/C%C3%B4ng-an-x%C3%A3-H%C6%B0ng-V%C5%A9-100069118393834/", "Công an xã Hưng Vũ  tỉnh Lạng Sơn")</f>
        <v>Công an xã Hưng Vũ  tỉnh Lạng Sơn</v>
      </c>
      <c r="C714" t="str">
        <v>https://www.facebook.com/p/C%C3%B4ng-an-x%C3%A3-H%C6%B0ng-V%C5%A9-100069118393834/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5714</v>
      </c>
      <c r="B715" t="str">
        <v>UBND Ủy ban nhân dân xã Hưng Vũ  tỉnh Lạng Sơn</v>
      </c>
      <c r="C715" t="str">
        <v>https://langson.gov.vn/upload/2006486/20240617/6_2024__QDgiaodatchoTruong_Mam_non_xa_Hung_Vu_8b340.pdf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5715</v>
      </c>
      <c r="B716" t="str">
        <f>HYPERLINK("https://www.facebook.com/trangthongtinxatanlap/?locale=vi_VN", "Công an xã Tân Lập  tỉnh Lạng Sơn")</f>
        <v>Công an xã Tân Lập  tỉnh Lạng Sơn</v>
      </c>
      <c r="C716" t="str">
        <v>https://www.facebook.com/trangthongtinxatanlap/?locale=vi_VN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5716</v>
      </c>
      <c r="B717" t="str">
        <v>UBND Ủy ban nhân dân xã Tân Lập  tỉnh Lạng Sơn</v>
      </c>
      <c r="C717" t="str">
        <v>https://xatanlap.hoabinh.gov.vn/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5717</v>
      </c>
      <c r="B718" t="str">
        <f>HYPERLINK("https://www.facebook.com/p/C%C3%B4ng-an-x%C3%A3-V%C5%A9-S%C6%A1n-huy%E1%BB%87n-B%E1%BA%AFc-S%C6%A1n-t%E1%BB%89nh-L%E1%BA%A1ng-S%C6%A1n-100081483235392/", "Công an xã Vũ Sơn  tỉnh Lạng Sơn")</f>
        <v>Công an xã Vũ Sơn  tỉnh Lạng Sơn</v>
      </c>
      <c r="C718" t="str">
        <v>https://www.facebook.com/p/C%C3%B4ng-an-x%C3%A3-V%C5%A9-S%C6%A1n-huy%E1%BB%87n-B%E1%BA%AFc-S%C6%A1n-t%E1%BB%89nh-L%E1%BA%A1ng-S%C6%A1n-100081483235392/</v>
      </c>
      <c r="D718" t="str">
        <v>-</v>
      </c>
      <c r="E718" t="str">
        <v/>
      </c>
      <c r="F718" t="str">
        <f>HYPERLINK("mailto:Caxvuson@gmail.com", "Caxvuson@gmail.com")</f>
        <v>Caxvuson@gmail.com</v>
      </c>
      <c r="G718" t="str">
        <v>-</v>
      </c>
    </row>
    <row r="719">
      <c r="A719">
        <v>5718</v>
      </c>
      <c r="B719" t="str">
        <v>UBND Ủy ban nhân dân xã Vũ Sơn  tỉnh Lạng Sơn</v>
      </c>
      <c r="C719" t="str">
        <v>http://sonn.langson.gov.vn/thong-tin-chuyen-nganh/nong-thon-moi-khuyen-nong/xa-vu-son-huyen-bac-son-don-nhan-bang-cong-nhan-xa-dat-chuan-ntm-nang-cao-nam-2023.html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5719</v>
      </c>
      <c r="B720" t="str">
        <f>HYPERLINK("https://www.facebook.com/p/C%C3%B4ng-an-x%C3%A3-V%C5%A9-S%C6%A1n-huy%E1%BB%87n-B%E1%BA%AFc-S%C6%A1n-t%E1%BB%89nh-L%E1%BA%A1ng-S%C6%A1n-100081483235392/", "Công an xã Chiêu Vũ  tỉnh Lạng Sơn")</f>
        <v>Công an xã Chiêu Vũ  tỉnh Lạng Sơn</v>
      </c>
      <c r="C720" t="str">
        <v>https://www.facebook.com/p/C%C3%B4ng-an-x%C3%A3-V%C5%A9-S%C6%A1n-huy%E1%BB%87n-B%E1%BA%AFc-S%C6%A1n-t%E1%BB%89nh-L%E1%BA%A1ng-S%C6%A1n-100081483235392/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5720</v>
      </c>
      <c r="B721" t="str">
        <v>UBND Ủy ban nhân dân xã Chiêu Vũ  tỉnh Lạng Sơn</v>
      </c>
      <c r="C721" t="str">
        <v>https://bacson.langson.gov.vn/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5721</v>
      </c>
      <c r="B722" t="str">
        <f>HYPERLINK("https://www.facebook.com/p/C%C3%B4ng-an-x%C3%A3-T%C3%A2n-H%C6%B0%C6%A1ng-huy%E1%BB%87n-B%E1%BA%AFc-S%C6%A1n-t%E1%BB%89nh-L%E1%BA%A1ng-S%C6%A1n-100079190941271/?locale=vi_VN", "Công an xã Tân Hương  tỉnh Lạng Sơn")</f>
        <v>Công an xã Tân Hương  tỉnh Lạng Sơn</v>
      </c>
      <c r="C722" t="str">
        <v>https://www.facebook.com/p/C%C3%B4ng-an-x%C3%A3-T%C3%A2n-H%C6%B0%C6%A1ng-huy%E1%BB%87n-B%E1%BA%AFc-S%C6%A1n-t%E1%BB%89nh-L%E1%BA%A1ng-S%C6%A1n-100079190941271/?locale=vi_VN</v>
      </c>
      <c r="D722" t="str">
        <v>-</v>
      </c>
      <c r="E722" t="str">
        <v/>
      </c>
      <c r="F722" t="str">
        <f>HYPERLINK("mailto:Tanhuongbsls12@gmail.com", "Tanhuongbsls12@gmail.com")</f>
        <v>Tanhuongbsls12@gmail.com</v>
      </c>
      <c r="G722" t="str">
        <v>-</v>
      </c>
    </row>
    <row r="723">
      <c r="A723">
        <v>5722</v>
      </c>
      <c r="B723" t="str">
        <v>UBND Ủy ban nhân dân xã Tân Hương  tỉnh Lạng Sơn</v>
      </c>
      <c r="C723" t="str">
        <v>https://bacson.langson.gov.vn/upload/105419/20240502/09_KH-UBND_730d6.pdf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5723</v>
      </c>
      <c r="B724" t="str">
        <f>HYPERLINK("https://www.facebook.com/p/C%C3%B4ng-an-x%C3%A3-Chi%E1%BA%BFn-Th%E1%BA%AFng-huy%E1%BB%87n-B%E1%BA%AFc-S%C6%A1n-t%E1%BB%89nh-L%E1%BA%A1ng-S%C6%A1n-100082275770055/", "Công an xã Chiến Thắng  tỉnh Lạng Sơn")</f>
        <v>Công an xã Chiến Thắng  tỉnh Lạng Sơn</v>
      </c>
      <c r="C724" t="str">
        <v>https://www.facebook.com/p/C%C3%B4ng-an-x%C3%A3-Chi%E1%BA%BFn-Th%E1%BA%AFng-huy%E1%BB%87n-B%E1%BA%AFc-S%C6%A1n-t%E1%BB%89nh-L%E1%BA%A1ng-S%C6%A1n-100082275770055/</v>
      </c>
      <c r="D724" t="str">
        <v>-</v>
      </c>
      <c r="E724" t="str">
        <v/>
      </c>
      <c r="F724" t="str">
        <v>-</v>
      </c>
      <c r="G724" t="str">
        <v>xã Chiến Thắng, huyện Bắc Sơn, tỉnh Lạng Sơn</v>
      </c>
    </row>
    <row r="725">
      <c r="A725">
        <v>5724</v>
      </c>
      <c r="B725" t="str">
        <v>UBND Ủy ban nhân dân xã Chiến Thắng  tỉnh Lạng Sơn</v>
      </c>
      <c r="C725" t="str">
        <v>https://langson.gov.vn/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5725</v>
      </c>
      <c r="B726" t="str">
        <f>HYPERLINK("https://www.facebook.com/p/C%C3%B4ng-an-x%C3%A3-V%C5%A9-L%C4%83ng-huy%E1%BB%87n-B%E1%BA%AFc-S%C6%A1n-t%E1%BB%89nh-L%E1%BA%A1ng-S%C6%A1n-100082078634006/", "Công an xã Vũ Lăng  tỉnh Lạng Sơn")</f>
        <v>Công an xã Vũ Lăng  tỉnh Lạng Sơn</v>
      </c>
      <c r="C726" t="str">
        <v>https://www.facebook.com/p/C%C3%B4ng-an-x%C3%A3-V%C5%A9-L%C4%83ng-huy%E1%BB%87n-B%E1%BA%AFc-S%C6%A1n-t%E1%BB%89nh-L%E1%BA%A1ng-S%C6%A1n-100082078634006/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5726</v>
      </c>
      <c r="B727" t="str">
        <v>UBND Ủy ban nhân dân xã Vũ Lăng  tỉnh Lạng Sơn</v>
      </c>
      <c r="C727" t="str">
        <v>https://www.moj.gov.vn/UserControls/News/pFormPrint.aspx?UrlListProcess=/qt/tintuc/Lists/HoatDongCuaTuPhapDiaPhuong&amp;ListId=98eb6b6e-730f-4f83-b745-f4f12bb06ce8&amp;SiteId=b11f9e79-d495-439f-98e6-4bd81e36adc9&amp;ItemID=769&amp;SiteRootID=b71e67e4-9250-47a7-96d6-64e9cb69ccf3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5727</v>
      </c>
      <c r="B728" t="str">
        <f>HYPERLINK("https://www.facebook.com/chidoan.congan/?locale=vi_VN", "Công an xã Trấn Yên  tỉnh Lạng Sơn")</f>
        <v>Công an xã Trấn Yên  tỉnh Lạng Sơn</v>
      </c>
      <c r="C728" t="str">
        <v>https://www.facebook.com/chidoan.congan/?locale=vi_VN</v>
      </c>
      <c r="D728" t="str">
        <v>-</v>
      </c>
      <c r="E728" t="str">
        <v>02053837231</v>
      </c>
      <c r="F728" t="str">
        <v>-</v>
      </c>
      <c r="G728" t="str">
        <v>số 66A, Khối phố Trần Đăng Ninh, Bac Son, Vietnam</v>
      </c>
    </row>
    <row r="729">
      <c r="A729">
        <v>5728</v>
      </c>
      <c r="B729" t="str">
        <v>UBND Ủy ban nhân dân xã Trấn Yên  tỉnh Lạng Sơn</v>
      </c>
      <c r="C729" t="str">
        <v>https://langson.baohiemxahoi.gov.vn/vanban/Pages/default.aspx?ItemID=9712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5729</v>
      </c>
      <c r="B730" t="str">
        <f>HYPERLINK("https://www.facebook.com/p/C%C3%B4ng-an-x%C3%A3-V%C5%A9-L%E1%BB%85-huy%E1%BB%87n-B%E1%BA%AFc-S%C6%A1n-t%E1%BB%89nh-L%E1%BA%A1ng-S%C6%A1n-100078475732959/", "Công an xã Vũ Lễ  tỉnh Lạng Sơn")</f>
        <v>Công an xã Vũ Lễ  tỉnh Lạng Sơn</v>
      </c>
      <c r="C730" t="str">
        <v>https://www.facebook.com/p/C%C3%B4ng-an-x%C3%A3-V%C5%A9-L%E1%BB%85-huy%E1%BB%87n-B%E1%BA%AFc-S%C6%A1n-t%E1%BB%89nh-L%E1%BA%A1ng-S%C6%A1n-100078475732959/</v>
      </c>
      <c r="D730" t="str">
        <v>0912657541</v>
      </c>
      <c r="E730" t="str">
        <v>-</v>
      </c>
      <c r="F730" t="str">
        <f>HYPERLINK("mailto:dinhtoandonluong89@gmail.com", "dinhtoandonluong89@gmail.com")</f>
        <v>dinhtoandonluong89@gmail.com</v>
      </c>
      <c r="G730" t="str">
        <v>Quốc lộ 1B, Bac Son, Vietnam</v>
      </c>
    </row>
    <row r="731">
      <c r="A731">
        <v>5730</v>
      </c>
      <c r="B731" t="str">
        <v>UBND Ủy ban nhân dân xã Vũ Lễ  tỉnh Lạng Sơn</v>
      </c>
      <c r="C731" t="str">
        <v>https://bacson.langson.gov.vn/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5731</v>
      </c>
      <c r="B732" t="str">
        <f>HYPERLINK("https://www.facebook.com/HoangViTuyen/", "Công an xã Nhất Hòa  tỉnh Lạng Sơn")</f>
        <v>Công an xã Nhất Hòa  tỉnh Lạng Sơn</v>
      </c>
      <c r="C732" t="str">
        <v>https://www.facebook.com/HoangViTuyen/</v>
      </c>
      <c r="D732" t="str">
        <v>0904737666</v>
      </c>
      <c r="E732" t="str">
        <v>-</v>
      </c>
      <c r="F732" t="str">
        <f>HYPERLINK("mailto:conganxanhathoa@gmail.com", "conganxanhathoa@gmail.com")</f>
        <v>conganxanhathoa@gmail.com</v>
      </c>
      <c r="G732" t="str">
        <v>Lang Son, Vietnam</v>
      </c>
    </row>
    <row r="733">
      <c r="A733">
        <v>5732</v>
      </c>
      <c r="B733" t="str">
        <v>UBND Ủy ban nhân dân xã Nhất Hòa  tỉnh Lạng Sơn</v>
      </c>
      <c r="C733" t="str">
        <v>https://bacson.langson.gov.vn/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5733</v>
      </c>
      <c r="B734" t="str">
        <f>HYPERLINK("https://www.facebook.com/ubndtanthanhhuulunglangson/", "Công an xã Tân Thành  tỉnh Lạng Sơn")</f>
        <v>Công an xã Tân Thành  tỉnh Lạng Sơn</v>
      </c>
      <c r="C734" t="str">
        <v>https://www.facebook.com/ubndtanthanhhuulunglangson/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5734</v>
      </c>
      <c r="B735" t="str">
        <v>UBND Ủy ban nhân dân xã Tân Thành  tỉnh Lạng Sơn</v>
      </c>
      <c r="C735" t="str">
        <v>https://caoloc.langson.gov.vn/gioi-thieu/co-cau-to-chuc/uy-ban-nhan-dan-huyen/cac-xa-thi-tran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5735</v>
      </c>
      <c r="B736" t="str">
        <f>HYPERLINK("https://www.facebook.com/chidoan.congan/?locale=af_ZA", "Công an xã Nhất Tiến  tỉnh Lạng Sơn")</f>
        <v>Công an xã Nhất Tiến  tỉnh Lạng Sơn</v>
      </c>
      <c r="C736" t="str">
        <v>https://www.facebook.com/chidoan.congan/?locale=af_ZA</v>
      </c>
      <c r="D736" t="str">
        <v>-</v>
      </c>
      <c r="E736" t="str">
        <v>02053837231</v>
      </c>
      <c r="F736" t="str">
        <v>-</v>
      </c>
      <c r="G736" t="str">
        <v>số 66A, Khối phố Trần Đăng Ninh, Bac Son, Vietnam</v>
      </c>
    </row>
    <row r="737">
      <c r="A737">
        <v>5736</v>
      </c>
      <c r="B737" t="str">
        <v>UBND Ủy ban nhân dân xã Nhất Tiến  tỉnh Lạng Sơn</v>
      </c>
      <c r="C737" t="str">
        <v>https://bacson.langson.gov.vn/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5737</v>
      </c>
      <c r="B738" t="str">
        <v>Công an thị trấn Hữu Lũng  tỉnh Lạng Sơn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5738</v>
      </c>
      <c r="B739" t="str">
        <v>UBND Ủy ban nhân dân thị trấn Hữu Lũng  tỉnh Lạng Sơn</v>
      </c>
      <c r="C739" t="str">
        <v>https://huulung.langson.gov.vn/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5739</v>
      </c>
      <c r="B740" t="str">
        <f>HYPERLINK("https://www.facebook.com/MichiCamp.huulunglangson/", "Công an xã Hữu Liên  tỉnh Lạng Sơn")</f>
        <v>Công an xã Hữu Liên  tỉnh Lạng Sơn</v>
      </c>
      <c r="C740" t="str">
        <v>https://www.facebook.com/MichiCamp.huulunglangson/</v>
      </c>
      <c r="D740" t="str">
        <v>0385787699</v>
      </c>
      <c r="E740" t="str">
        <v>-</v>
      </c>
      <c r="F740" t="str">
        <f>HYPERLINK("mailto:thunglungcuu@gmail.com", "thunglungcuu@gmail.com")</f>
        <v>thunglungcuu@gmail.com</v>
      </c>
      <c r="G740" t="str">
        <v>Thôn Tân , Xã Hữu Liên , Huu Lung, Vietnam</v>
      </c>
    </row>
    <row r="741">
      <c r="A741">
        <v>5740</v>
      </c>
      <c r="B741" t="str">
        <v>UBND Ủy ban nhân dân xã Hữu Liên  tỉnh Lạng Sơn</v>
      </c>
      <c r="C741" t="str">
        <v>https://huulung.langson.gov.vn/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5741</v>
      </c>
      <c r="B742" t="str">
        <v>Công an xã Yên Bình  tỉnh Lạng Sơn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5742</v>
      </c>
      <c r="B743" t="str">
        <v>UBND Ủy ban nhân dân xã Yên Bình  tỉnh Lạng Sơn</v>
      </c>
      <c r="C743" t="str">
        <v>http://tnmt.langson.gov.vn/tra-loi-vuong-mac-nguoi-dan-doanh-nghiep/giay-phep-khai-thac-khoang-san-mo-cat-soi-yen-binh-xa-yen-binh-huyen-huu-lung.html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5743</v>
      </c>
      <c r="B744" t="str">
        <v>Công an xã Quyết Thắng  tỉnh Lạng Sơn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5744</v>
      </c>
      <c r="B745" t="str">
        <v>UBND Ủy ban nhân dân xã Quyết Thắng  tỉnh Lạng Sơn</v>
      </c>
      <c r="C745" t="str">
        <v>https://langson.gov.vn/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5745</v>
      </c>
      <c r="B746" t="str">
        <f>HYPERLINK("https://www.facebook.com/p/Tu%E1%BB%95i-tr%E1%BA%BB-C%C3%B4ng-an-huy%E1%BB%87n-B%C3%ACnh-Gia-100070618760059/", "Công an xã Hòa Bình  tỉnh Lạng Sơn")</f>
        <v>Công an xã Hòa Bình  tỉnh Lạng Sơn</v>
      </c>
      <c r="C746" t="str">
        <v>https://www.facebook.com/p/Tu%E1%BB%95i-tr%E1%BA%BB-C%C3%B4ng-an-huy%E1%BB%87n-B%C3%ACnh-Gia-100070618760059/</v>
      </c>
      <c r="D746" t="str">
        <v>-</v>
      </c>
      <c r="E746" t="str">
        <v>02053834202</v>
      </c>
      <c r="F746" t="str">
        <f>HYPERLINK("mailto:chidoanconganbinhgia@gmail.com", "chidoanconganbinhgia@gmail.com")</f>
        <v>chidoanconganbinhgia@gmail.com</v>
      </c>
      <c r="G746" t="str">
        <v>Lang Son, Vietnam</v>
      </c>
    </row>
    <row r="747">
      <c r="A747">
        <v>5746</v>
      </c>
      <c r="B747" t="str">
        <v>UBND Ủy ban nhân dân xã Hòa Bình  tỉnh Lạng Sơn</v>
      </c>
      <c r="C747" t="str">
        <v>https://langson.baohiemxahoi.gov.vn/vanban/Pages/default.aspx?ItemID=9813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5747</v>
      </c>
      <c r="B748" t="str">
        <f>HYPERLINK("https://www.facebook.com/p/Tu%E1%BB%95i-tr%E1%BA%BB-C%C3%B4ng-an-Th%C3%A0nh-ph%E1%BB%91-V%C4%A9nh-Y%C3%AAn-100066497717181/?locale=nl_BE", "Công an xã Yên Thịnh  tỉnh Lạng Sơn")</f>
        <v>Công an xã Yên Thịnh  tỉnh Lạng Sơn</v>
      </c>
      <c r="C748" t="str">
        <v>https://www.facebook.com/p/Tu%E1%BB%95i-tr%E1%BA%BB-C%C3%B4ng-an-Th%C3%A0nh-ph%E1%BB%91-V%C4%A9nh-Y%C3%AAn-100066497717181/?locale=nl_BE</v>
      </c>
      <c r="D748" t="str">
        <v>-</v>
      </c>
      <c r="E748" t="str">
        <v>02113861204</v>
      </c>
      <c r="F748" t="str">
        <v>-</v>
      </c>
      <c r="G748" t="str">
        <v>Lê Xoay - Ngô Quyền - Vĩnh Yên, Yen, Vietnam</v>
      </c>
    </row>
    <row r="749">
      <c r="A749">
        <v>5748</v>
      </c>
      <c r="B749" t="str">
        <v>UBND Ủy ban nhân dân xã Yên Thịnh  tỉnh Lạng Sơn</v>
      </c>
      <c r="C749" t="str">
        <v>https://huulung.langson.gov.vn/tin-tuc-su-kien/van-hoa-xa-hoi/ban-phap-che-hdnd-huyen-giam-sat-tai-ubnd-xa-yen-thinh.html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5749</v>
      </c>
      <c r="B750" t="str">
        <f>HYPERLINK("https://www.facebook.com/tuoitreconganhuyenvanquan/", "Công an xã Yên Sơn  tỉnh Lạng Sơn")</f>
        <v>Công an xã Yên Sơn  tỉnh Lạng Sơn</v>
      </c>
      <c r="C750" t="str">
        <v>https://www.facebook.com/tuoitreconganhuyenvanquan/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5750</v>
      </c>
      <c r="B751" t="str">
        <v>UBND Ủy ban nhân dân xã Yên Sơn  tỉnh Lạng Sơn</v>
      </c>
      <c r="C751" t="str">
        <v>https://langson.baohiemxahoi.gov.vn/vanban/Pages/default.aspx?ItemID=9869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5751</v>
      </c>
      <c r="B752" t="str">
        <f>HYPERLINK("https://www.facebook.com/p/Tu%E1%BB%95i-tr%E1%BA%BB-C%C3%B4ng-an-huy%E1%BB%87n-B%C3%ACnh-Gia-100070618760059/", "Công an xã Thiện Kỵ  tỉnh Lạng Sơn")</f>
        <v>Công an xã Thiện Kỵ  tỉnh Lạng Sơn</v>
      </c>
      <c r="C752" t="str">
        <v>https://www.facebook.com/p/Tu%E1%BB%95i-tr%E1%BA%BB-C%C3%B4ng-an-huy%E1%BB%87n-B%C3%ACnh-Gia-100070618760059/</v>
      </c>
      <c r="D752" t="str">
        <v>-</v>
      </c>
      <c r="E752" t="str">
        <v>02053834202</v>
      </c>
      <c r="F752" t="str">
        <f>HYPERLINK("mailto:chidoanconganbinhgia@gmail.com", "chidoanconganbinhgia@gmail.com")</f>
        <v>chidoanconganbinhgia@gmail.com</v>
      </c>
      <c r="G752" t="str">
        <v>Lang Son, Vietnam</v>
      </c>
    </row>
    <row r="753">
      <c r="A753">
        <v>5752</v>
      </c>
      <c r="B753" t="str">
        <v>UBND Ủy ban nhân dân xã Thiện Kỵ  tỉnh Lạng Sơn</v>
      </c>
      <c r="C753" t="str">
        <v>https://binhgia.langson.gov.vn/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5753</v>
      </c>
      <c r="B754" t="str">
        <f>HYPERLINK("https://www.facebook.com/trangthongtinxatanlap/?locale=vi_VN", "Công an xã Tân Lập  tỉnh Lạng Sơn")</f>
        <v>Công an xã Tân Lập  tỉnh Lạng Sơn</v>
      </c>
      <c r="C754" t="str">
        <v>https://www.facebook.com/trangthongtinxatanlap/?locale=vi_VN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5754</v>
      </c>
      <c r="B755" t="str">
        <v>UBND Ủy ban nhân dân xã Tân Lập  tỉnh Lạng Sơn</v>
      </c>
      <c r="C755" t="str">
        <v>https://xatanlap.hoabinh.gov.vn/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5755</v>
      </c>
      <c r="B756" t="str">
        <v>Công an xã Yên Vượng  tỉnh Lạng Sơn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5756</v>
      </c>
      <c r="B757" t="str">
        <v>UBND Ủy ban nhân dân xã Yên Vượng  tỉnh Lạng Sơn</v>
      </c>
      <c r="C757" t="str">
        <v>https://langson.gov.vn/thong-tin-quy-hoach/ve-viec-dieu-chinh-quyet-dinh-so-1231-qd-ubnd-ngay-08-8-2014-cua-ubnd-tinh-ve-viec-cho-cong-ty-tnhh-nhat-tien-thue-dat-d.html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5757</v>
      </c>
      <c r="B758" t="str">
        <f>HYPERLINK("https://www.facebook.com/TuoitreConganVinhPhuc/?locale=fa_IR", "Công an xã Minh Tiến  tỉnh Lạng Sơn")</f>
        <v>Công an xã Minh Tiến  tỉnh Lạng Sơn</v>
      </c>
      <c r="C758" t="str">
        <v>https://www.facebook.com/TuoitreConganVinhPhuc/?locale=fa_IR</v>
      </c>
      <c r="D758" t="str">
        <v>-</v>
      </c>
      <c r="E758" t="str">
        <v/>
      </c>
      <c r="F758" t="str">
        <f>HYPERLINK("mailto:doanconganvp@gmail.com", "doanconganvp@gmail.com")</f>
        <v>doanconganvp@gmail.com</v>
      </c>
      <c r="G758" t="str">
        <v>số 1 đường tôn đức thắng, Vinh Yen, Vietnam</v>
      </c>
    </row>
    <row r="759">
      <c r="A759">
        <v>5758</v>
      </c>
      <c r="B759" t="str">
        <v>UBND Ủy ban nhân dân xã Minh Tiến  tỉnh Lạng Sơn</v>
      </c>
      <c r="C759" t="str">
        <v>https://langson.gov.vn/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5759</v>
      </c>
      <c r="B760" t="str">
        <f>HYPERLINK("https://www.facebook.com/p/Li%C3%AAn-%C4%91%E1%BB%99i-tr%C6%B0%E1%BB%9Dng-Ti%E1%BB%83u-h%E1%BB%8Dc-x%C3%A3-Nh%E1%BA%ADt-Ti%E1%BA%BFn-100076223617122/", "Công an xã Nhật Tiến  tỉnh Lạng Sơn")</f>
        <v>Công an xã Nhật Tiến  tỉnh Lạng Sơn</v>
      </c>
      <c r="C760" t="str">
        <v>https://www.facebook.com/p/Li%C3%AAn-%C4%91%E1%BB%99i-tr%C6%B0%E1%BB%9Dng-Ti%E1%BB%83u-h%E1%BB%8Dc-x%C3%A3-Nh%E1%BA%ADt-Ti%E1%BA%BFn-100076223617122/</v>
      </c>
      <c r="D760" t="str">
        <v>0393214084</v>
      </c>
      <c r="E760" t="str">
        <v>-</v>
      </c>
      <c r="F760" t="str">
        <v>-</v>
      </c>
      <c r="G760" t="str">
        <v>Lang Son, Vietnam</v>
      </c>
    </row>
    <row r="761">
      <c r="A761">
        <v>5760</v>
      </c>
      <c r="B761" t="str">
        <v>UBND Ủy ban nhân dân xã Nhật Tiến  tỉnh Lạng Sơn</v>
      </c>
      <c r="C761" t="str">
        <v>https://huulung.langson.gov.vn/tin-tuc-su-kien/van-hoa-xa-hoi/thong-bao-san-luong-dien-tieu-thu-thang-5-2024-cua-cac-co-quan-hcsn-tren-dia-ban-huyen-huu-lung.html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5761</v>
      </c>
      <c r="B762" t="str">
        <f>HYPERLINK("https://www.facebook.com/tuoitreconganlangson/", "Công an xã Thanh Sơn  tỉnh Lạng Sơn")</f>
        <v>Công an xã Thanh Sơn  tỉnh Lạng Sơn</v>
      </c>
      <c r="C762" t="str">
        <v>https://www.facebook.com/tuoitreconganlangson/</v>
      </c>
      <c r="D762" t="str">
        <v>-</v>
      </c>
      <c r="E762" t="str">
        <v/>
      </c>
      <c r="F762" t="str">
        <v>-</v>
      </c>
      <c r="G762" t="str">
        <v>Lang Son, Vietnam</v>
      </c>
    </row>
    <row r="763">
      <c r="A763">
        <v>5762</v>
      </c>
      <c r="B763" t="str">
        <v>UBND Ủy ban nhân dân xã Thanh Sơn  tỉnh Lạng Sơn</v>
      </c>
      <c r="C763" t="str">
        <v>https://thanhson.hoabinh.gov.vn/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5763</v>
      </c>
      <c r="B764" t="str">
        <f>HYPERLINK("https://www.facebook.com/groups/2219438724878818/", "Công an xã Đồng Tân  tỉnh Lạng Sơn")</f>
        <v>Công an xã Đồng Tân  tỉnh Lạng Sơn</v>
      </c>
      <c r="C764" t="str">
        <v>https://www.facebook.com/groups/2219438724878818/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5764</v>
      </c>
      <c r="B765" t="str">
        <v>UBND Ủy ban nhân dân xã Đồng Tân  tỉnh Lạng Sơn</v>
      </c>
      <c r="C765" t="str">
        <v>http://huulung.langson.gov.vn/upload/105417/20240523/59__Hoang_Trung_Kien_0a0e8.pdf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5765</v>
      </c>
      <c r="B766" t="str">
        <v>Công an xã Cai Kinh  tỉnh Lạng Sơn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5766</v>
      </c>
      <c r="B767" t="str">
        <v>UBND Ủy ban nhân dân xã Cai Kinh  tỉnh Lạng Sơn</v>
      </c>
      <c r="C767" t="str">
        <v>https://huulung.langson.gov.vn/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5767</v>
      </c>
      <c r="B768" t="str">
        <f>HYPERLINK("https://www.facebook.com/3805582662814218", "Công an xã Hòa Lạc  tỉnh Lạng Sơn")</f>
        <v>Công an xã Hòa Lạc  tỉnh Lạng Sơn</v>
      </c>
      <c r="C768" t="str">
        <v>https://www.facebook.com/3805582662814218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5768</v>
      </c>
      <c r="B769" t="str">
        <v>UBND Ủy ban nhân dân xã Hòa Lạc  tỉnh Lạng Sơn</v>
      </c>
      <c r="C769" t="str">
        <v>https://langson.baohiemxahoi.gov.vn/vanban/Pages/default.aspx?ItemID=9870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5769</v>
      </c>
      <c r="B770" t="str">
        <f>HYPERLINK("https://www.facebook.com/TruongTHPTVanNhamLS/?locale=sw_KE", "Công an xã Vân Nham  tỉnh Lạng Sơn")</f>
        <v>Công an xã Vân Nham  tỉnh Lạng Sơn</v>
      </c>
      <c r="C770" t="str">
        <v>https://www.facebook.com/TruongTHPTVanNhamLS/?locale=sw_KE</v>
      </c>
      <c r="D770" t="str">
        <v>0833863456</v>
      </c>
      <c r="E770" t="str">
        <v>-</v>
      </c>
      <c r="F770" t="str">
        <f>HYPERLINK("mailto:thpt.vannham.ls@gmail.com", "thpt.vannham.ls@gmail.com")</f>
        <v>thpt.vannham.ls@gmail.com</v>
      </c>
      <c r="G770" t="str">
        <v>Vân Nham</v>
      </c>
    </row>
    <row r="771">
      <c r="A771">
        <v>5770</v>
      </c>
      <c r="B771" t="str">
        <v>UBND Ủy ban nhân dân xã Vân Nham  tỉnh Lạng Sơn</v>
      </c>
      <c r="C771" t="str">
        <v>https://huulung.langson.gov.vn/3rdparty/pdfjs/web/viewer.html?file=https://huulung.langson.gov.vn/upload/105417/20240715/3__Quyet_dinh_sap_nhap_Truong_TH_va_THCS_xa_Van_Nham_4527a.pdf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5771</v>
      </c>
      <c r="B772" t="str">
        <v>Công an xã Đồng Tiến  tỉnh Lạng Sơn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5772</v>
      </c>
      <c r="B773" t="str">
        <v>UBND Ủy ban nhân dân xã Đồng Tiến  tỉnh Lạng Sơn</v>
      </c>
      <c r="C773" t="str">
        <v>https://www.quangninh.gov.vn/donvi/huyencoto/Trang/ChiTietBVGioiThieu.aspx?bvid=95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5773</v>
      </c>
      <c r="B774" t="str">
        <v>Công an xã Đô Lương  tỉnh Lạng Sơn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5774</v>
      </c>
      <c r="B775" t="str">
        <v>UBND Ủy ban nhân dân xã Đô Lương  tỉnh Lạng Sơn</v>
      </c>
      <c r="C775" t="str">
        <v>https://doluong.nghean.gov.vn/thuong-son/gioi-thieu-chung-xa-thuong-son-365198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5775</v>
      </c>
      <c r="B776" t="str">
        <f>HYPERLINK("https://www.facebook.com/ubndtanthanhhuulunglangson/", "Công an xã Tân Thành  tỉnh Lạng Sơn")</f>
        <v>Công an xã Tân Thành  tỉnh Lạng Sơn</v>
      </c>
      <c r="C776" t="str">
        <v>https://www.facebook.com/ubndtanthanhhuulunglangson/</v>
      </c>
      <c r="D776" t="str">
        <v>-</v>
      </c>
      <c r="E776" t="str">
        <v>02053726502</v>
      </c>
      <c r="F776" t="str">
        <f>HYPERLINK("mailto:ubndtanthanh.huulung@gmail.com", "ubndtanthanh.huulung@gmail.com")</f>
        <v>ubndtanthanh.huulung@gmail.com</v>
      </c>
      <c r="G776" t="str">
        <v>xã Tân Thành, huyện Hữu Lũng, Lang Son, Vietnam</v>
      </c>
    </row>
    <row r="777">
      <c r="A777">
        <v>5776</v>
      </c>
      <c r="B777" t="str">
        <v>UBND Ủy ban nhân dân xã Tân Thành  tỉnh Lạng Sơn</v>
      </c>
      <c r="C777" t="str">
        <v>https://caoloc.langson.gov.vn/gioi-thieu/co-cau-to-chuc/uy-ban-nhan-dan-huyen/cac-xa-thi-tran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5777</v>
      </c>
      <c r="B778" t="str">
        <f>HYPERLINK("https://www.facebook.com/p/Tu%E1%BB%95i-tr%E1%BA%BB-C%C3%B4ng-an-huy%E1%BB%87n-B%C3%ACnh-Gia-100070618760059/", "Công an xã Hòa Sơn  tỉnh Lạng Sơn")</f>
        <v>Công an xã Hòa Sơn  tỉnh Lạng Sơn</v>
      </c>
      <c r="C778" t="str">
        <v>https://www.facebook.com/p/Tu%E1%BB%95i-tr%E1%BA%BB-C%C3%B4ng-an-huy%E1%BB%87n-B%C3%ACnh-Gia-100070618760059/</v>
      </c>
      <c r="D778" t="str">
        <v>-</v>
      </c>
      <c r="E778" t="str">
        <v>02053834202</v>
      </c>
      <c r="F778" t="str">
        <f>HYPERLINK("mailto:chidoanconganbinhgia@gmail.com", "chidoanconganbinhgia@gmail.com")</f>
        <v>chidoanconganbinhgia@gmail.com</v>
      </c>
      <c r="G778" t="str">
        <v>Lang Son, Vietnam</v>
      </c>
    </row>
    <row r="779">
      <c r="A779">
        <v>5778</v>
      </c>
      <c r="B779" t="str">
        <v>UBND Ủy ban nhân dân xã Hòa Sơn  tỉnh Lạng Sơn</v>
      </c>
      <c r="C779" t="str">
        <v>https://huulung.langson.gov.vn/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5779</v>
      </c>
      <c r="B780" t="str">
        <f>HYPERLINK("https://www.facebook.com/tuoitreconganlangson/", "Công an xã Minh Sơn  tỉnh Lạng Sơn")</f>
        <v>Công an xã Minh Sơn  tỉnh Lạng Sơn</v>
      </c>
      <c r="C780" t="str">
        <v>https://www.facebook.com/tuoitreconganlangson/</v>
      </c>
      <c r="D780" t="str">
        <v>-</v>
      </c>
      <c r="E780" t="str">
        <v/>
      </c>
      <c r="F780" t="str">
        <v>-</v>
      </c>
      <c r="G780" t="str">
        <v>Lang Son, Vietnam</v>
      </c>
    </row>
    <row r="781">
      <c r="A781">
        <v>5780</v>
      </c>
      <c r="B781" t="str">
        <v>UBND Ủy ban nhân dân xã Minh Sơn  tỉnh Lạng Sơn</v>
      </c>
      <c r="C781" t="str">
        <v>https://langson.gov.vn/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5781</v>
      </c>
      <c r="B782" t="str">
        <f>HYPERLINK("https://www.facebook.com/tuoitreconganlangson/", "Công an xã Hồ Sơn  tỉnh Lạng Sơn")</f>
        <v>Công an xã Hồ Sơn  tỉnh Lạng Sơn</v>
      </c>
      <c r="C782" t="str">
        <v>https://www.facebook.com/tuoitreconganlangson/</v>
      </c>
      <c r="D782" t="str">
        <v>-</v>
      </c>
      <c r="E782" t="str">
        <v/>
      </c>
      <c r="F782" t="str">
        <v>-</v>
      </c>
      <c r="G782" t="str">
        <v>Lang Son, Vietnam</v>
      </c>
    </row>
    <row r="783">
      <c r="A783">
        <v>5782</v>
      </c>
      <c r="B783" t="str">
        <v>UBND Ủy ban nhân dân xã Hồ Sơn  tỉnh Lạng Sơn</v>
      </c>
      <c r="C783" t="str">
        <v>https://langson.gov.vn/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5783</v>
      </c>
      <c r="B784" t="str">
        <f>HYPERLINK("https://www.facebook.com/p/Tu%E1%BB%95i-tr%E1%BA%BB-C%C3%B4ng-an-th%E1%BB%8B-x%C3%A3-S%C6%A1n-T%C3%A2y-100040884909606/", "Công an xã Sơn Hà  tỉnh Lạng Sơn")</f>
        <v>Công an xã Sơn Hà  tỉnh Lạng Sơn</v>
      </c>
      <c r="C784" t="str">
        <v>https://www.facebook.com/p/Tu%E1%BB%95i-tr%E1%BA%BB-C%C3%B4ng-an-th%E1%BB%8B-x%C3%A3-S%C6%A1n-T%C3%A2y-100040884909606/</v>
      </c>
      <c r="D784" t="str">
        <v>-</v>
      </c>
      <c r="E784" t="str">
        <v/>
      </c>
      <c r="F784" t="str">
        <f>HYPERLINK("mailto:tuoitrecatxsontay@gmail.com", "tuoitrecatxsontay@gmail.com")</f>
        <v>tuoitrecatxsontay@gmail.com</v>
      </c>
      <c r="G784" t="str">
        <v>-</v>
      </c>
    </row>
    <row r="785">
      <c r="A785">
        <v>5784</v>
      </c>
      <c r="B785" t="str">
        <v>UBND Ủy ban nhân dân xã Sơn Hà  tỉnh Lạng Sơn</v>
      </c>
      <c r="C785" t="str">
        <v>https://xasonha.sonha.quangngai.gov.vn/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5785</v>
      </c>
      <c r="B786" t="str">
        <f>HYPERLINK("https://www.facebook.com/tuoitrexulang/", "Công an xã Minh Hòa  tỉnh Lạng Sơn")</f>
        <v>Công an xã Minh Hòa  tỉnh Lạng Sơn</v>
      </c>
      <c r="C786" t="str">
        <v>https://www.facebook.com/tuoitrexulang/</v>
      </c>
      <c r="D786" t="str">
        <v>-</v>
      </c>
      <c r="E786" t="str">
        <v/>
      </c>
      <c r="F786" t="str">
        <f>HYPERLINK("mailto:bantuyengiaotdlsvn@gmail.com", "bantuyengiaotdlsvn@gmail.com")</f>
        <v>bantuyengiaotdlsvn@gmail.com</v>
      </c>
      <c r="G786" t="str">
        <v>Văn Cao, Lang Son, Vietnam</v>
      </c>
    </row>
    <row r="787">
      <c r="A787">
        <v>5786</v>
      </c>
      <c r="B787" t="str">
        <v>UBND Ủy ban nhân dân xã Minh Hòa  tỉnh Lạng Sơn</v>
      </c>
      <c r="C787" t="str">
        <v>https://langson.toaan.gov.vn/webcenter/portal/langson/chitiettin?dDocName=TAND098587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5787</v>
      </c>
      <c r="B788" t="str">
        <f>HYPERLINK("https://www.facebook.com/chidoan.congan/?locale=af_ZA", "Công an xã Hòa Thắng  tỉnh Lạng Sơn")</f>
        <v>Công an xã Hòa Thắng  tỉnh Lạng Sơn</v>
      </c>
      <c r="C788" t="str">
        <v>https://www.facebook.com/chidoan.congan/?locale=af_ZA</v>
      </c>
      <c r="D788" t="str">
        <v>-</v>
      </c>
      <c r="E788" t="str">
        <v>02053837231</v>
      </c>
      <c r="F788" t="str">
        <v>-</v>
      </c>
      <c r="G788" t="str">
        <v>số 66A, Khối phố Trần Đăng Ninh, Bac Son, Vietnam</v>
      </c>
    </row>
    <row r="789">
      <c r="A789">
        <v>5788</v>
      </c>
      <c r="B789" t="str">
        <v>UBND Ủy ban nhân dân xã Hòa Thắng  tỉnh Lạng Sơn</v>
      </c>
      <c r="C789" t="str">
        <v>https://huulung.langson.gov.vn/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5789</v>
      </c>
      <c r="B790" t="str">
        <f>HYPERLINK("https://www.facebook.com/p/Th%E1%BB%8B-tr%E1%BA%A5n-%C4%90%E1%BB%93ng-M%E1%BB%8F-Huy%E1%BB%87n-Chi-L%C4%83ng-100044399239556/", "Công an thị trấn Đồng Mỏ  tỉnh Lạng Sơn")</f>
        <v>Công an thị trấn Đồng Mỏ  tỉnh Lạng Sơn</v>
      </c>
      <c r="C790" t="str">
        <v>https://www.facebook.com/p/Th%E1%BB%8B-tr%E1%BA%A5n-%C4%90%E1%BB%93ng-M%E1%BB%8F-Huy%E1%BB%87n-Chi-L%C4%83ng-100044399239556/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5790</v>
      </c>
      <c r="B791" t="str">
        <v>UBND Ủy ban nhân dân thị trấn Đồng Mỏ  tỉnh Lạng Sơn</v>
      </c>
      <c r="C791" t="str">
        <v>https://chilang.langson.gov.vn/gioi-thieu/co-cau-to-chuc/uy-ban-nhan-dan-huyen/cac-phong-chuyen-mon-va-don-vi-su-nghiep-thuoc-ubnd-huyen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5791</v>
      </c>
      <c r="B792" t="str">
        <f>HYPERLINK("https://www.facebook.com/tuoitreconganlangson/", "Công an thị trấn Chi Lăng  tỉnh Lạng Sơn")</f>
        <v>Công an thị trấn Chi Lăng  tỉnh Lạng Sơn</v>
      </c>
      <c r="C792" t="str">
        <v>https://www.facebook.com/tuoitreconganlangson/</v>
      </c>
      <c r="D792" t="str">
        <v>-</v>
      </c>
      <c r="E792" t="str">
        <v/>
      </c>
      <c r="F792" t="str">
        <v>-</v>
      </c>
      <c r="G792" t="str">
        <v>Lang Son, Vietnam</v>
      </c>
    </row>
    <row r="793">
      <c r="A793">
        <v>5792</v>
      </c>
      <c r="B793" t="str">
        <v>UBND Ủy ban nhân dân thị trấn Chi Lăng  tỉnh Lạng Sơn</v>
      </c>
      <c r="C793" t="str">
        <v>https://chilang.langson.gov.vn/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5793</v>
      </c>
      <c r="B794" t="str">
        <f>HYPERLINK("https://www.facebook.com/tuoitreconganhuyenvanquan/", "Công an xã Vân An  tỉnh Lạng Sơn")</f>
        <v>Công an xã Vân An  tỉnh Lạng Sơn</v>
      </c>
      <c r="C794" t="str">
        <v>https://www.facebook.com/tuoitreconganhuyenvanquan/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5794</v>
      </c>
      <c r="B795" t="str">
        <v>UBND Ủy ban nhân dân xã Vân An  tỉnh Lạng Sơn</v>
      </c>
      <c r="C795" t="str">
        <v>https://dichvucong.langson.gov.vn/dich-vu-cong/cong-dan/dang-nhap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5795</v>
      </c>
      <c r="B796" t="str">
        <f>HYPERLINK("https://www.facebook.com/Vianninhxulang/?locale=es_ES", "Công an xã Vân Thủy  tỉnh Lạng Sơn")</f>
        <v>Công an xã Vân Thủy  tỉnh Lạng Sơn</v>
      </c>
      <c r="C796" t="str">
        <v>https://www.facebook.com/Vianninhxulang/?locale=es_ES</v>
      </c>
      <c r="D796" t="str">
        <v>-</v>
      </c>
      <c r="E796" t="str">
        <v/>
      </c>
      <c r="F796" t="str">
        <v>-</v>
      </c>
      <c r="G796" t="str">
        <v>Công an tỉnh Lạng Sơn, Lang Son, Vietnam</v>
      </c>
    </row>
    <row r="797">
      <c r="A797">
        <v>5796</v>
      </c>
      <c r="B797" t="str">
        <v>UBND Ủy ban nhân dân xã Vân Thủy  tỉnh Lạng Sơn</v>
      </c>
      <c r="C797" t="str">
        <v>https://chilang.langson.gov.vn/tin-tuc-su-kien/van-hoa-xa-hoi/tung-bung-ngay-hoi-dai-doan-ket-toan-dan-toc-khu-dan-cu-thon-ban-du-xa-van-thuy.html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5797</v>
      </c>
      <c r="B798" t="str">
        <f>HYPERLINK("https://www.facebook.com/tuoitreconganlangson/", "Công an xã Gia Lộc  tỉnh Lạng Sơn")</f>
        <v>Công an xã Gia Lộc  tỉnh Lạng Sơn</v>
      </c>
      <c r="C798" t="str">
        <v>https://www.facebook.com/tuoitreconganlangson/</v>
      </c>
      <c r="D798" t="str">
        <v>-</v>
      </c>
      <c r="E798" t="str">
        <v/>
      </c>
      <c r="F798" t="str">
        <v>-</v>
      </c>
      <c r="G798" t="str">
        <v>Lang Son, Vietnam</v>
      </c>
    </row>
    <row r="799">
      <c r="A799">
        <v>5798</v>
      </c>
      <c r="B799" t="str">
        <v>UBND Ủy ban nhân dân xã Gia Lộc  tỉnh Lạng Sơn</v>
      </c>
      <c r="C799" t="str">
        <v>https://langson.toaan.gov.vn/webcenter/portal/langson/tintuc?selectedPage=8&amp;docType=TinBai&amp;mucHienThi=1001154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5799</v>
      </c>
      <c r="B800" t="str">
        <f>HYPERLINK("https://www.facebook.com/p/C%C3%B4ng-an-x%C3%A3-B%E1%BA%AFc-Thu%E1%BB%B7-Chi-L%C4%83ng-L%E1%BA%A1ng-S%C6%A1n-100067648967034/?locale=zh_TW", "Công an xã Bắc Thủy  tỉnh Lạng Sơn")</f>
        <v>Công an xã Bắc Thủy  tỉnh Lạng Sơn</v>
      </c>
      <c r="C800" t="str">
        <v>https://www.facebook.com/p/C%C3%B4ng-an-x%C3%A3-B%E1%BA%AFc-Thu%E1%BB%B7-Chi-L%C4%83ng-L%E1%BA%A1ng-S%C6%A1n-100067648967034/?locale=zh_TW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5800</v>
      </c>
      <c r="B801" t="str">
        <v>UBND Ủy ban nhân dân xã Bắc Thủy  tỉnh Lạng Sơn</v>
      </c>
      <c r="C801" t="str">
        <v>https://bacson.langson.gov.vn/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5801</v>
      </c>
      <c r="B802" t="str">
        <f>HYPERLINK("https://www.facebook.com/p/C%C3%B4ng-an-x%C3%A3-Chi%E1%BA%BFn-Th%E1%BA%AFng-huy%E1%BB%87n-B%E1%BA%AFc-S%C6%A1n-t%E1%BB%89nh-L%E1%BA%A1ng-S%C6%A1n-100082275770055/", "Công an xã Chiến Thắng  tỉnh Lạng Sơn")</f>
        <v>Công an xã Chiến Thắng  tỉnh Lạng Sơn</v>
      </c>
      <c r="C802" t="str">
        <v>https://www.facebook.com/p/C%C3%B4ng-an-x%C3%A3-Chi%E1%BA%BFn-Th%E1%BA%AFng-huy%E1%BB%87n-B%E1%BA%AFc-S%C6%A1n-t%E1%BB%89nh-L%E1%BA%A1ng-S%C6%A1n-100082275770055/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5802</v>
      </c>
      <c r="B803" t="str">
        <v>UBND Ủy ban nhân dân xã Chiến Thắng  tỉnh Lạng Sơn</v>
      </c>
      <c r="C803" t="str">
        <v>https://langson.gov.vn/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5803</v>
      </c>
      <c r="B804" t="str">
        <f>HYPERLINK("https://www.facebook.com/p/X%C3%A3-Mai-Sao-Huy%E1%BB%87n-Chi-L%C4%83ng-100069003826373/", "Công an xã Mai Sao  tỉnh Lạng Sơn")</f>
        <v>Công an xã Mai Sao  tỉnh Lạng Sơn</v>
      </c>
      <c r="C804" t="str">
        <v>https://www.facebook.com/p/X%C3%A3-Mai-Sao-Huy%E1%BB%87n-Chi-L%C4%83ng-100069003826373/</v>
      </c>
      <c r="D804" t="str">
        <v>-</v>
      </c>
      <c r="E804" t="str">
        <v>02053820123</v>
      </c>
      <c r="F804" t="str">
        <v>-</v>
      </c>
      <c r="G804" t="str">
        <v>Lang Son, Vietnam</v>
      </c>
    </row>
    <row r="805">
      <c r="A805">
        <v>5804</v>
      </c>
      <c r="B805" t="str">
        <v>UBND Ủy ban nhân dân xã Mai Sao  tỉnh Lạng Sơn</v>
      </c>
      <c r="C805" t="str">
        <v>https://langson.gov.vn/thong-tin-quy-hoach/ve-viec-giao-dat-cho-ubnd-xa-mai-sao-huyen-chi-lang-de-su-dung-vao-muc-dich-dat-xay-dung-co-so-van-hoa-nha-van-hoa-thon-.html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5805</v>
      </c>
      <c r="B806" t="str">
        <f>HYPERLINK("https://www.facebook.com/media/set/?vanity=clb.tinhnguyen.khoaluat&amp;set=a.2677038525694715&amp;comment_id=2677125389019362", "Công an xã Bằng Hữu  tỉnh Lạng Sơn")</f>
        <v>Công an xã Bằng Hữu  tỉnh Lạng Sơn</v>
      </c>
      <c r="C806" t="str">
        <v>https://www.facebook.com/media/set/?vanity=clb.tinhnguyen.khoaluat&amp;set=a.2677038525694715&amp;comment_id=2677125389019362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5806</v>
      </c>
      <c r="B807" t="str">
        <v>UBND Ủy ban nhân dân xã Bằng Hữu  tỉnh Lạng Sơn</v>
      </c>
      <c r="C807" t="str">
        <v>https://chilang.langson.gov.vn/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5807</v>
      </c>
      <c r="B808" t="str">
        <f>HYPERLINK("https://www.facebook.com/conganhuyendinhlap/", "Công an xã Thượng Cường  tỉnh Lạng Sơn")</f>
        <v>Công an xã Thượng Cường  tỉnh Lạng Sơn</v>
      </c>
      <c r="C808" t="str">
        <v>https://www.facebook.com/conganhuyendinhlap/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5808</v>
      </c>
      <c r="B809" t="str">
        <v>UBND Ủy ban nhân dân xã Thượng Cường  tỉnh Lạng Sơn</v>
      </c>
      <c r="C809" t="str">
        <v>https://langson.gov.vn/van-ban-chi-dao-dieu-hanh/ve-viec-giao-dat-cho-ubnd-xa-thuong-cuong-huyen-chi-lang-de-su-dung-vao-muc-dich-dat-xay-dung-co-so-van-hoa-tai-thon-cho.html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5809</v>
      </c>
      <c r="B810" t="str">
        <f>HYPERLINK("https://www.facebook.com/p/UBND-X%C3%83-B%E1%BA%B0NG-M%E1%BA%A0C-61550274262314/", "Công an xã Bằng Mạc  tỉnh Lạng Sơn")</f>
        <v>Công an xã Bằng Mạc  tỉnh Lạng Sơn</v>
      </c>
      <c r="C810" t="str">
        <v>https://www.facebook.com/p/UBND-X%C3%83-B%E1%BA%B0NG-M%E1%BA%A0C-61550274262314/</v>
      </c>
      <c r="D810" t="str">
        <v>-</v>
      </c>
      <c r="E810" t="str">
        <v/>
      </c>
      <c r="F810" t="str">
        <f>HYPERLINK("mailto:ubndbangmac@gmail.com", "ubndbangmac@gmail.com")</f>
        <v>ubndbangmac@gmail.com</v>
      </c>
      <c r="G810" t="str">
        <v>Thôn Nà Pe, xã Bằng Mạc, huyện Chi Lăng, Lang Son, Vietnam</v>
      </c>
    </row>
    <row r="811">
      <c r="A811">
        <v>5810</v>
      </c>
      <c r="B811" t="str">
        <v>UBND Ủy ban nhân dân xã Bằng Mạc  tỉnh Lạng Sơn</v>
      </c>
      <c r="C811" t="str">
        <v>https://chilang.langson.gov.vn/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5811</v>
      </c>
      <c r="B812" t="str">
        <v>Công an xã Nhân Lý  tỉnh Lạng Sơn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5812</v>
      </c>
      <c r="B813" t="str">
        <v>UBND Ủy ban nhân dân xã Nhân Lý  tỉnh Lạng Sơn</v>
      </c>
      <c r="C813" t="str">
        <v>https://chilang.langson.gov.vn/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5813</v>
      </c>
      <c r="B814" t="str">
        <f>HYPERLINK("https://www.facebook.com/tuoitreconganhuyenvanquan/", "Công an xã Lâm Sơn  tỉnh Lạng Sơn")</f>
        <v>Công an xã Lâm Sơn  tỉnh Lạng Sơn</v>
      </c>
      <c r="C814" t="str">
        <v>https://www.facebook.com/tuoitreconganhuyenvanquan/</v>
      </c>
      <c r="D814" t="str">
        <v>-</v>
      </c>
      <c r="E814" t="str">
        <v>02053830081</v>
      </c>
      <c r="F814" t="str">
        <v>-</v>
      </c>
      <c r="G814" t="str">
        <v>phố Đức Tâm, thị trấn Văn Quan, huyện Văn Quan, tỉnh Lạng Sơn, Van Quan, Vietnam</v>
      </c>
    </row>
    <row r="815">
      <c r="A815">
        <v>5814</v>
      </c>
      <c r="B815" t="str">
        <v>UBND Ủy ban nhân dân xã Lâm Sơn  tỉnh Lạng Sơn</v>
      </c>
      <c r="C815" t="str">
        <v>https://langson.gov.vn/tin-moi/lanh-dao-ubnd-tinh-tiep-cong-dan-dot-xuat-tai-xa-lam-ca-huyen-dinh-lap.html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5815</v>
      </c>
      <c r="B816" t="str">
        <f>HYPERLINK("https://www.facebook.com/tuoitreconganlangson/", "Công an xã Liên Sơn  tỉnh Lạng Sơn")</f>
        <v>Công an xã Liên Sơn  tỉnh Lạng Sơn</v>
      </c>
      <c r="C816" t="str">
        <v>https://www.facebook.com/tuoitreconganlangson/</v>
      </c>
      <c r="D816" t="str">
        <v>-</v>
      </c>
      <c r="E816" t="str">
        <v/>
      </c>
      <c r="F816" t="str">
        <v>-</v>
      </c>
      <c r="G816" t="str">
        <v>Lang Son, Vietnam</v>
      </c>
    </row>
    <row r="817">
      <c r="A817">
        <v>5816</v>
      </c>
      <c r="B817" t="str">
        <v>UBND Ủy ban nhân dân xã Liên Sơn  tỉnh Lạng Sơn</v>
      </c>
      <c r="C817" t="str">
        <v>https://xalienson.hoabinh.gov.vn/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5817</v>
      </c>
      <c r="B818" t="str">
        <f>HYPERLINK("https://www.facebook.com/p/Tr%C6%B0%E1%BB%9Dng-THCS-x%C3%A3-V%E1%BA%A1n-Linh-Chi-L%C4%83ng-L%E1%BA%A1ng-S%C6%A1n-100068860151284/", "Công an xã Vạn Linh  tỉnh Lạng Sơn")</f>
        <v>Công an xã Vạn Linh  tỉnh Lạng Sơn</v>
      </c>
      <c r="C818" t="str">
        <v>https://www.facebook.com/p/Tr%C6%B0%E1%BB%9Dng-THCS-x%C3%A3-V%E1%BA%A1n-Linh-Chi-L%C4%83ng-L%E1%BA%A1ng-S%C6%A1n-100068860151284/</v>
      </c>
      <c r="D818" t="str">
        <v>-</v>
      </c>
      <c r="E818" t="str">
        <v/>
      </c>
      <c r="F818" t="str">
        <v>-</v>
      </c>
      <c r="G818" t="str">
        <v>Xã Vạn Linh, Huyện Chi Lăng, Lang Son, Vietnam</v>
      </c>
    </row>
    <row r="819">
      <c r="A819">
        <v>5818</v>
      </c>
      <c r="B819" t="str">
        <v>UBND Ủy ban nhân dân xã Vạn Linh  tỉnh Lạng Sơn</v>
      </c>
      <c r="C819" t="str">
        <v>https://chilang.langson.gov.vn/tin-tuc-su-kien/van-hoa-xa-hoi/van-linh-to-chuc-khai-mac-ngay-hoi-truyen-thong-mung-2-thang-2-am-lich.html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5819</v>
      </c>
      <c r="B820" t="str">
        <f>HYPERLINK("https://www.facebook.com/p/Tu%E1%BB%95i-tr%E1%BA%BB-C%C3%B4ng-an-huy%E1%BB%87n-B%C3%ACnh-Gia-100070618760059/", "Công an xã Hòa Bình  tỉnh Lạng Sơn")</f>
        <v>Công an xã Hòa Bình  tỉnh Lạng Sơn</v>
      </c>
      <c r="C820" t="str">
        <v>https://www.facebook.com/p/Tu%E1%BB%95i-tr%E1%BA%BB-C%C3%B4ng-an-huy%E1%BB%87n-B%C3%ACnh-Gia-100070618760059/</v>
      </c>
      <c r="D820" t="str">
        <v>-</v>
      </c>
      <c r="E820" t="str">
        <v>02053834202</v>
      </c>
      <c r="F820" t="str">
        <f>HYPERLINK("mailto:chidoanconganbinhgia@gmail.com", "chidoanconganbinhgia@gmail.com")</f>
        <v>chidoanconganbinhgia@gmail.com</v>
      </c>
      <c r="G820" t="str">
        <v>Lang Son, Vietnam</v>
      </c>
    </row>
    <row r="821">
      <c r="A821">
        <v>5820</v>
      </c>
      <c r="B821" t="str">
        <v>UBND Ủy ban nhân dân xã Hòa Bình  tỉnh Lạng Sơn</v>
      </c>
      <c r="C821" t="str">
        <v>https://langson.baohiemxahoi.gov.vn/vanban/Pages/default.aspx?ItemID=9813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5821</v>
      </c>
      <c r="B822" t="str">
        <f>HYPERLINK("https://www.facebook.com/tuoitreconganhuyenvanquan/", "Công an xã Quang Lang  tỉnh Lạng Sơn")</f>
        <v>Công an xã Quang Lang  tỉnh Lạng Sơn</v>
      </c>
      <c r="C822" t="str">
        <v>https://www.facebook.com/tuoitreconganhuyenvanquan/</v>
      </c>
      <c r="D822" t="str">
        <v>-</v>
      </c>
      <c r="E822" t="str">
        <v>02053830081</v>
      </c>
      <c r="F822" t="str">
        <v>-</v>
      </c>
      <c r="G822" t="str">
        <v>phố Đức Tâm, thị trấn Văn Quan, huyện Văn Quan, tỉnh Lạng Sơn, Van Quan, Vietnam</v>
      </c>
    </row>
    <row r="823">
      <c r="A823">
        <v>5822</v>
      </c>
      <c r="B823" t="str">
        <v>UBND Ủy ban nhân dân xã Quang Lang  tỉnh Lạng Sơn</v>
      </c>
      <c r="C823" t="str">
        <v>https://chilang.langson.gov.vn/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5823</v>
      </c>
      <c r="B824" t="str">
        <v>Công an xã Hữu Kiên  tỉnh Lạng Sơn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5824</v>
      </c>
      <c r="B825" t="str">
        <v>UBND Ủy ban nhân dân xã Hữu Kiên  tỉnh Lạng Sơn</v>
      </c>
      <c r="C825" t="str">
        <v>https://chilang.langson.gov.vn/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5825</v>
      </c>
      <c r="B826" t="str">
        <f>HYPERLINK("https://www.facebook.com/tuoitreconganlangson/", "Công an xã Quan Sơn  tỉnh Lạng Sơn")</f>
        <v>Công an xã Quan Sơn  tỉnh Lạng Sơn</v>
      </c>
      <c r="C826" t="str">
        <v>https://www.facebook.com/tuoitreconganlangson/</v>
      </c>
      <c r="D826" t="str">
        <v>-</v>
      </c>
      <c r="E826" t="str">
        <v/>
      </c>
      <c r="F826" t="str">
        <v>-</v>
      </c>
      <c r="G826" t="str">
        <v>Lang Son, Vietnam</v>
      </c>
    </row>
    <row r="827">
      <c r="A827">
        <v>5826</v>
      </c>
      <c r="B827" t="str">
        <v>UBND Ủy ban nhân dân xã Quan Sơn  tỉnh Lạng Sơn</v>
      </c>
      <c r="C827" t="str">
        <v>https://chilang.langson.gov.vn/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5827</v>
      </c>
      <c r="B828" t="str">
        <f>HYPERLINK("https://www.facebook.com/tuoitreconganlangson/", "Công an xã Quan Sơn  tỉnh Lạng Sơn")</f>
        <v>Công an xã Quan Sơn  tỉnh Lạng Sơn</v>
      </c>
      <c r="C828" t="str">
        <v>https://www.facebook.com/tuoitreconganlangson/</v>
      </c>
      <c r="D828" t="str">
        <v>-</v>
      </c>
      <c r="E828" t="str">
        <v/>
      </c>
      <c r="F828" t="str">
        <v>-</v>
      </c>
      <c r="G828" t="str">
        <v>Lang Son, Vietnam</v>
      </c>
    </row>
    <row r="829">
      <c r="A829">
        <v>5828</v>
      </c>
      <c r="B829" t="str">
        <v>UBND Ủy ban nhân dân xã Quan Sơn  tỉnh Lạng Sơn</v>
      </c>
      <c r="C829" t="str">
        <v>https://chilang.langson.gov.vn/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5829</v>
      </c>
      <c r="B830" t="str">
        <v>Công an xã Chi Lăng  tỉnh Lạng Sơn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5830</v>
      </c>
      <c r="B831" t="str">
        <v>UBND Ủy ban nhân dân xã Chi Lăng  tỉnh Lạng Sơn</v>
      </c>
      <c r="C831" t="str">
        <v>https://chilang.langson.gov.vn/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5831</v>
      </c>
      <c r="B832" t="str">
        <f>HYPERLINK("https://www.facebook.com/100091907717072", "Công an thị trấn Na Dương  tỉnh Lạng Sơn")</f>
        <v>Công an thị trấn Na Dương  tỉnh Lạng Sơn</v>
      </c>
      <c r="C832" t="str">
        <v>https://www.facebook.com/100091907717072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5832</v>
      </c>
      <c r="B833" t="str">
        <v>UBND Ủy ban nhân dân thị trấn Na Dương  tỉnh Lạng Sơn</v>
      </c>
      <c r="C833" t="str">
        <v>https://langson.gov.vn/thong-tin-tong-hop/thong-tin-quy-hoach/phe-duyet-dieu-chinh-quy-hoach-chung-thi-tran-na-duong-huyen-loc-binh-tinh-lang-son-den-nam-2035-ty-le-1-5.000.html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5833</v>
      </c>
      <c r="B834" t="str">
        <f>HYPERLINK("https://www.facebook.com/p/Tu%E1%BB%95i-tr%E1%BA%BB-C%C3%B4ng-an-huy%E1%BB%87n-L%E1%BB%99c-B%C3%ACnh-100063492099584/", "Công an thị trấn Lộc Bình  tỉnh Lạng Sơn")</f>
        <v>Công an thị trấn Lộc Bình  tỉnh Lạng Sơn</v>
      </c>
      <c r="C834" t="str">
        <v>https://www.facebook.com/p/Tu%E1%BB%95i-tr%E1%BA%BB-C%C3%B4ng-an-huy%E1%BB%87n-L%E1%BB%99c-B%C3%ACnh-100063492099584/</v>
      </c>
      <c r="D834" t="str">
        <v>-</v>
      </c>
      <c r="E834" t="str">
        <v>02052216147</v>
      </c>
      <c r="F834" t="str">
        <f>HYPERLINK("mailto:doanconganlocbinh@gmail.com", "doanconganlocbinh@gmail.com")</f>
        <v>doanconganlocbinh@gmail.com</v>
      </c>
      <c r="G834" t="str">
        <v>Khu Hòa Bình</v>
      </c>
    </row>
    <row r="835">
      <c r="A835">
        <v>5834</v>
      </c>
      <c r="B835" t="str">
        <v>UBND Ủy ban nhân dân thị trấn Lộc Bình  tỉnh Lạng Sơn</v>
      </c>
      <c r="C835" t="str">
        <v>https://locbinh.langson.gov.vn/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5835</v>
      </c>
      <c r="B836" t="str">
        <f>HYPERLINK("https://www.facebook.com/tuoitrexulang/", "Công an xã Mẫu Sơn  tỉnh Lạng Sơn")</f>
        <v>Công an xã Mẫu Sơn  tỉnh Lạng Sơn</v>
      </c>
      <c r="C836" t="str">
        <v>https://www.facebook.com/tuoitrexulang/</v>
      </c>
      <c r="D836" t="str">
        <v>-</v>
      </c>
      <c r="E836" t="str">
        <v/>
      </c>
      <c r="F836" t="str">
        <f>HYPERLINK("mailto:bantuyengiaotdlsvn@gmail.com", "bantuyengiaotdlsvn@gmail.com")</f>
        <v>bantuyengiaotdlsvn@gmail.com</v>
      </c>
      <c r="G836" t="str">
        <v>Văn Cao, Lang Son, Vietnam</v>
      </c>
    </row>
    <row r="837">
      <c r="A837">
        <v>5836</v>
      </c>
      <c r="B837" t="str">
        <v>UBND Ủy ban nhân dân xã Mẫu Sơn  tỉnh Lạng Sơn</v>
      </c>
      <c r="C837" t="str">
        <v>https://langson.gov.vn/to-chuc-bo-may/hdnd-va-doan-dbqh-tinh/dai-bieu-hoi-dong-nhan-dan-tinh-lang-son-khoa-xvii-nhiem-ky-2021-2026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5837</v>
      </c>
      <c r="B838" t="str">
        <f>HYPERLINK("https://www.facebook.com/tuoitreconganhuyenvanquan/", "Công an xã Bằng Khánh  tỉnh Lạng Sơn")</f>
        <v>Công an xã Bằng Khánh  tỉnh Lạng Sơn</v>
      </c>
      <c r="C838" t="str">
        <v>https://www.facebook.com/tuoitreconganhuyenvanquan/</v>
      </c>
      <c r="D838" t="str">
        <v>-</v>
      </c>
      <c r="E838" t="str">
        <v>02053830081</v>
      </c>
      <c r="F838" t="str">
        <v>-</v>
      </c>
      <c r="G838" t="str">
        <v>phố Đức Tâm, thị trấn Văn Quan, huyện Văn Quan, tỉnh Lạng Sơn, Van Quan, Vietnam</v>
      </c>
    </row>
    <row r="839">
      <c r="A839">
        <v>5838</v>
      </c>
      <c r="B839" t="str">
        <v>UBND Ủy ban nhân dân xã Bằng Khánh  tỉnh Lạng Sơn</v>
      </c>
      <c r="C839" t="str">
        <v>https://langson.gov.vn/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5839</v>
      </c>
      <c r="B840" t="str">
        <f>HYPERLINK("https://www.facebook.com/tuoitreconganlangson/", "Công an xã Xuân Lễ  tỉnh Lạng Sơn")</f>
        <v>Công an xã Xuân Lễ  tỉnh Lạng Sơn</v>
      </c>
      <c r="C840" t="str">
        <v>https://www.facebook.com/tuoitreconganlangson/</v>
      </c>
      <c r="D840" t="str">
        <v>-</v>
      </c>
      <c r="E840" t="str">
        <v/>
      </c>
      <c r="F840" t="str">
        <v>-</v>
      </c>
      <c r="G840" t="str">
        <v>Lang Son, Vietnam</v>
      </c>
    </row>
    <row r="841">
      <c r="A841">
        <v>5840</v>
      </c>
      <c r="B841" t="str">
        <v>UBND Ủy ban nhân dân xã Xuân Lễ  tỉnh Lạng Sơn</v>
      </c>
      <c r="C841" t="str">
        <v>https://langson.gov.vn/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5841</v>
      </c>
      <c r="B842" t="str">
        <v>Công an xã Yên Khoái  tỉnh Lạng Sơn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5842</v>
      </c>
      <c r="B843" t="str">
        <v>UBND Ủy ban nhân dân xã Yên Khoái  tỉnh Lạng Sơn</v>
      </c>
      <c r="C843" t="str">
        <v>https://sogtvt.langson.gov.vn/tin-tuc-su-kien/cum-thi-dua-so-3-va-so-4-cong-doan-vien-chuc-tinh-phoi-hop-voi-don-bien-phong-cua-khau-chi-ma-xa-yen-khoai-huyen-loc-bin.html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5843</v>
      </c>
      <c r="B844" t="str">
        <f>HYPERLINK("https://www.facebook.com/tuoitreconganhuyenvanquan/", "Công an xã Xuân Mãn  tỉnh Lạng Sơn")</f>
        <v>Công an xã Xuân Mãn  tỉnh Lạng Sơn</v>
      </c>
      <c r="C844" t="str">
        <v>https://www.facebook.com/tuoitreconganhuyenvanquan/</v>
      </c>
      <c r="D844" t="str">
        <v>-</v>
      </c>
      <c r="E844" t="str">
        <v>02053830081</v>
      </c>
      <c r="F844" t="str">
        <v>-</v>
      </c>
      <c r="G844" t="str">
        <v>phố Đức Tâm, thị trấn Văn Quan, huyện Văn Quan, tỉnh Lạng Sơn, Van Quan, Vietnam</v>
      </c>
    </row>
    <row r="845">
      <c r="A845">
        <v>5844</v>
      </c>
      <c r="B845" t="str">
        <v>UBND Ủy ban nhân dân xã Xuân Mãn  tỉnh Lạng Sơn</v>
      </c>
      <c r="C845" t="str">
        <v>https://khuyennongvn.gov.vn/thien-tai-dich-hai/huyen-loc-binh-tinh-lang-son-chinh-thuc-cong-bo-dich-ta-lon-chau-phi-18335.html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5845</v>
      </c>
      <c r="B846" t="str">
        <v>Công an xã Tú Mịch  tỉnh Lạng Sơn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5846</v>
      </c>
      <c r="B847" t="str">
        <v>UBND Ủy ban nhân dân xã Tú Mịch  tỉnh Lạng Sơn</v>
      </c>
      <c r="C847" t="str">
        <v>https://locbinh.langson.gov.vn/tin-tuc-su-kien/quoc-phong-an-ninh/xa-tu-mich-huyen-loc-binh-phoi-hop-to-chuc-ngay-hoi-bien-phong-toan-dan-nam-2024.html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5847</v>
      </c>
      <c r="B848" t="str">
        <f>HYPERLINK("https://www.facebook.com/p/Tu%E1%BB%95i-tr%E1%BA%BB-C%C3%B4ng-an-th%E1%BB%8B-x%C3%A3-S%C6%A1n-T%C3%A2y-100040884909606/", "Công an xã Hữu Khánh  tỉnh Lạng Sơn")</f>
        <v>Công an xã Hữu Khánh  tỉnh Lạng Sơn</v>
      </c>
      <c r="C848" t="str">
        <v>https://www.facebook.com/p/Tu%E1%BB%95i-tr%E1%BA%BB-C%C3%B4ng-an-th%E1%BB%8B-x%C3%A3-S%C6%A1n-T%C3%A2y-100040884909606/</v>
      </c>
      <c r="D848" t="str">
        <v>-</v>
      </c>
      <c r="E848" t="str">
        <v/>
      </c>
      <c r="F848" t="str">
        <f>HYPERLINK("mailto:tuoitrecatxsontay@gmail.com", "tuoitrecatxsontay@gmail.com")</f>
        <v>tuoitrecatxsontay@gmail.com</v>
      </c>
      <c r="G848" t="str">
        <v>-</v>
      </c>
    </row>
    <row r="849">
      <c r="A849">
        <v>5848</v>
      </c>
      <c r="B849" t="str">
        <v>UBND Ủy ban nhân dân xã Hữu Khánh  tỉnh Lạng Sơn</v>
      </c>
      <c r="C849" t="str">
        <v>https://locbinh.langson.gov.vn/tin-tuc-su-kien/hoat-dong-lanh-dao-huyen/huu-khanh-phat-dong-ban-giao-dat-truoc-nhan-boi-thuong-sau-du-an-quoc-lo-4b.html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5849</v>
      </c>
      <c r="B850" t="str">
        <f>HYPERLINK("https://www.facebook.com/conganhuyendinhlap/", "Công an xã Đồng Bục  tỉnh Lạng Sơn")</f>
        <v>Công an xã Đồng Bục  tỉnh Lạng Sơn</v>
      </c>
      <c r="C850" t="str">
        <v>https://www.facebook.com/conganhuyendinhlap/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5850</v>
      </c>
      <c r="B851" t="str">
        <v>UBND Ủy ban nhân dân xã Đồng Bục  tỉnh Lạng Sơn</v>
      </c>
      <c r="C851" t="str">
        <v>https://locbinh.langson.gov.vn/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5851</v>
      </c>
      <c r="B852" t="str">
        <v>Công an xã Vân Mộng  tỉnh Lạng Sơn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5852</v>
      </c>
      <c r="B853" t="str">
        <v>UBND Ủy ban nhân dân xã Vân Mộng  tỉnh Lạng Sơn</v>
      </c>
      <c r="C853" t="str">
        <v>https://muasamcong.mpi.gov.vn/edoc-oldproxy-service/api/download/file/browser?filePath=/WAS/%2Fe-doc%2FBID%2FRESFILE%2F20180562910%2F00%2FQD+phe+duyet+KQ+LCNT+Dap+Kem+Dac+xa+Van+Mong.signed.pdf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5853</v>
      </c>
      <c r="B854" t="str">
        <f>HYPERLINK("https://www.facebook.com/p/Tu%E1%BB%95i-tr%E1%BA%BB-C%C3%B4ng-an-huy%E1%BB%87n-B%C3%ACnh-Gia-100070618760059/", "Công an xã Tam Gia  tỉnh Lạng Sơn")</f>
        <v>Công an xã Tam Gia  tỉnh Lạng Sơn</v>
      </c>
      <c r="C854" t="str">
        <v>https://www.facebook.com/p/Tu%E1%BB%95i-tr%E1%BA%BB-C%C3%B4ng-an-huy%E1%BB%87n-B%C3%ACnh-Gia-100070618760059/</v>
      </c>
      <c r="D854" t="str">
        <v>-</v>
      </c>
      <c r="E854" t="str">
        <v>02053834202</v>
      </c>
      <c r="F854" t="str">
        <f>HYPERLINK("mailto:chidoanconganbinhgia@gmail.com", "chidoanconganbinhgia@gmail.com")</f>
        <v>chidoanconganbinhgia@gmail.com</v>
      </c>
      <c r="G854" t="str">
        <v>Lang Son, Vietnam</v>
      </c>
    </row>
    <row r="855">
      <c r="A855">
        <v>5854</v>
      </c>
      <c r="B855" t="str">
        <v>UBND Ủy ban nhân dân xã Tam Gia  tỉnh Lạng Sơn</v>
      </c>
      <c r="C855" t="str">
        <v>https://locbinh.langson.gov.vn/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5855</v>
      </c>
      <c r="B856" t="str">
        <v>Công an xã Tú Đoạn  tỉnh Lạng Sơn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5856</v>
      </c>
      <c r="B857" t="str">
        <v>UBND Ủy ban nhân dân xã Tú Đoạn  tỉnh Lạng Sơn</v>
      </c>
      <c r="C857" t="str">
        <v>https://locbinh.langson.gov.vn/tin-tuc-su-kien/hoi-dong-nhan-dan/dai-bieu-hdnd-huyen-tiep-xuc-cu-tri-cum-xa-san-vien-va-xa-tu-doan.html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5857</v>
      </c>
      <c r="B858" t="str">
        <f>HYPERLINK("https://www.facebook.com/conganhuyenlocbinh/?locale=vi_VN", "Công an xã Khuất Xá  tỉnh Lạng Sơn")</f>
        <v>Công an xã Khuất Xá  tỉnh Lạng Sơn</v>
      </c>
      <c r="C858" t="str">
        <v>https://www.facebook.com/conganhuyenlocbinh/?locale=vi_VN</v>
      </c>
      <c r="D858" t="str">
        <v>-</v>
      </c>
      <c r="E858" t="str">
        <v/>
      </c>
      <c r="F858" t="str">
        <v>-</v>
      </c>
      <c r="G858" t="str">
        <v>Loc Binh, Vietnam</v>
      </c>
    </row>
    <row r="859">
      <c r="A859">
        <v>5858</v>
      </c>
      <c r="B859" t="str">
        <v>UBND Ủy ban nhân dân xã Khuất Xá  tỉnh Lạng Sơn</v>
      </c>
      <c r="C859" t="str">
        <v>https://locbinh.langson.gov.vn/du-lich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5859</v>
      </c>
      <c r="B860" t="str">
        <v>Công an xã Như Khuê  tỉnh Lạng Sơn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5860</v>
      </c>
      <c r="B861" t="str">
        <v>UBND Ủy ban nhân dân xã Như Khuê  tỉnh Lạng Sơn</v>
      </c>
      <c r="C861" t="str">
        <v>http://locbinh.langson.gov.vn/upload/105424/20240819/1___QDphe_duyet_do_an_QHC_TT_Loc_Binh_0aad8.pdf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5861</v>
      </c>
      <c r="B862" t="str">
        <f>HYPERLINK("https://www.facebook.com/tuoitreconganhuyenvanquan/", "Công an xã Lục Thôn  tỉnh Lạng Sơn")</f>
        <v>Công an xã Lục Thôn  tỉnh Lạng Sơn</v>
      </c>
      <c r="C862" t="str">
        <v>https://www.facebook.com/tuoitreconganhuyenvanquan/</v>
      </c>
      <c r="D862" t="str">
        <v>-</v>
      </c>
      <c r="E862" t="str">
        <v>02053830081</v>
      </c>
      <c r="F862" t="str">
        <v>-</v>
      </c>
      <c r="G862" t="str">
        <v>phố Đức Tâm, thị trấn Văn Quan, huyện Văn Quan, tỉnh Lạng Sơn, Van Quan, Vietnam</v>
      </c>
    </row>
    <row r="863">
      <c r="A863">
        <v>5862</v>
      </c>
      <c r="B863" t="str">
        <v>UBND Ủy ban nhân dân xã Lục Thôn  tỉnh Lạng Sơn</v>
      </c>
      <c r="C863" t="str">
        <v>https://locbinh.langson.gov.vn/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5863</v>
      </c>
      <c r="B864" t="str">
        <f>HYPERLINK("https://www.facebook.com/p/Tu%E1%BB%95i-tr%E1%BA%BB-C%C3%B4ng-an-huy%E1%BB%87n-L%E1%BB%99c-B%C3%ACnh-100063492099584/", "Công an xã Tĩnh Bắc  tỉnh Lạng Sơn")</f>
        <v>Công an xã Tĩnh Bắc  tỉnh Lạng Sơn</v>
      </c>
      <c r="C864" t="str">
        <v>https://www.facebook.com/p/Tu%E1%BB%95i-tr%E1%BA%BB-C%C3%B4ng-an-huy%E1%BB%87n-L%E1%BB%99c-B%C3%ACnh-100063492099584/</v>
      </c>
      <c r="D864" t="str">
        <v>-</v>
      </c>
      <c r="E864" t="str">
        <v>02052216147</v>
      </c>
      <c r="F864" t="str">
        <f>HYPERLINK("mailto:doanconganlocbinh@gmail.com", "doanconganlocbinh@gmail.com")</f>
        <v>doanconganlocbinh@gmail.com</v>
      </c>
      <c r="G864" t="str">
        <v>Khu Hòa Bình</v>
      </c>
    </row>
    <row r="865">
      <c r="A865">
        <v>5864</v>
      </c>
      <c r="B865" t="str">
        <v>UBND Ủy ban nhân dân xã Tĩnh Bắc  tỉnh Lạng Sơn</v>
      </c>
      <c r="C865" t="str">
        <v>https://locbinh.langson.gov.vn/video/xa-tinh-bac-don-bang-cong-nhan-dat-chuan-nong-thon-moi.html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5865</v>
      </c>
      <c r="B866" t="str">
        <v>Công an xã Xuân Tình  tỉnh Lạng Sơn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5866</v>
      </c>
      <c r="B867" t="str">
        <v>UBND Ủy ban nhân dân xã Xuân Tình  tỉnh Lạng Sơn</v>
      </c>
      <c r="C867" t="str">
        <v>https://langson.gov.vn/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5867</v>
      </c>
      <c r="B868" t="str">
        <f>HYPERLINK("https://www.facebook.com/p/Tu%E1%BB%95i-tr%E1%BA%BB-C%C3%B4ng-an-huy%E1%BB%87n-L%E1%BB%99c-B%C3%ACnh-100063492099584/", "Công an xã Hiệp Hạ  tỉnh Lạng Sơn")</f>
        <v>Công an xã Hiệp Hạ  tỉnh Lạng Sơn</v>
      </c>
      <c r="C868" t="str">
        <v>https://www.facebook.com/p/Tu%E1%BB%95i-tr%E1%BA%BB-C%C3%B4ng-an-huy%E1%BB%87n-L%E1%BB%99c-B%C3%ACnh-100063492099584/</v>
      </c>
      <c r="D868" t="str">
        <v>-</v>
      </c>
      <c r="E868" t="str">
        <v>02052216147</v>
      </c>
      <c r="F868" t="str">
        <f>HYPERLINK("mailto:doanconganlocbinh@gmail.com", "doanconganlocbinh@gmail.com")</f>
        <v>doanconganlocbinh@gmail.com</v>
      </c>
      <c r="G868" t="str">
        <v>Khu Hòa Bình</v>
      </c>
    </row>
    <row r="869">
      <c r="A869">
        <v>5868</v>
      </c>
      <c r="B869" t="str">
        <v>UBND Ủy ban nhân dân xã Hiệp Hạ  tỉnh Lạng Sơn</v>
      </c>
      <c r="C869" t="str">
        <v>https://hungha.thaibinh.gov.vn/tin-tuc/tin-tuc-su-kien-noi-bat/le-khanh-thanh-den-tho-linh-tu-quoc-mau-tran-thi-dung-xa-lie.html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5869</v>
      </c>
      <c r="B870" t="str">
        <v>Công an xã Nhượng Bạn  tỉnh Lạng Sơn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5870</v>
      </c>
      <c r="B871" t="str">
        <v>UBND Ủy ban nhân dân xã Nhượng Bạn  tỉnh Lạng Sơn</v>
      </c>
      <c r="C871" t="str">
        <v>https://hoaan.caobang.gov.vn/qua-trinh-phat-trien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5871</v>
      </c>
      <c r="B872" t="str">
        <f>HYPERLINK("https://www.facebook.com/tuoitreconganhuyenvanquan/", "Công an xã Quan Bản  tỉnh Lạng Sơn")</f>
        <v>Công an xã Quan Bản  tỉnh Lạng Sơn</v>
      </c>
      <c r="C872" t="str">
        <v>https://www.facebook.com/tuoitreconganhuyenvanquan/</v>
      </c>
      <c r="D872" t="str">
        <v>-</v>
      </c>
      <c r="E872" t="str">
        <v>02053830081</v>
      </c>
      <c r="F872" t="str">
        <v>-</v>
      </c>
      <c r="G872" t="str">
        <v>phố Đức Tâm, thị trấn Văn Quan, huyện Văn Quan, tỉnh Lạng Sơn, Van Quan, Vietnam</v>
      </c>
    </row>
    <row r="873">
      <c r="A873">
        <v>5872</v>
      </c>
      <c r="B873" t="str">
        <v>UBND Ủy ban nhân dân xã Quan Bản  tỉnh Lạng Sơn</v>
      </c>
      <c r="C873" t="str">
        <v>https://langson.gov.vn/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5873</v>
      </c>
      <c r="B874" t="str">
        <f>HYPERLINK("https://www.facebook.com/Caxsanvien/", "Công an xã Sàn Viên  tỉnh Lạng Sơn")</f>
        <v>Công an xã Sàn Viên  tỉnh Lạng Sơn</v>
      </c>
      <c r="C874" t="str">
        <v>https://www.facebook.com/Caxsanvien/</v>
      </c>
      <c r="D874" t="str">
        <v>-</v>
      </c>
      <c r="E874" t="str">
        <v/>
      </c>
      <c r="F874" t="str">
        <v>-</v>
      </c>
      <c r="G874" t="str">
        <v>Lang Son, Vietnam</v>
      </c>
    </row>
    <row r="875">
      <c r="A875">
        <v>5874</v>
      </c>
      <c r="B875" t="str">
        <v>UBND Ủy ban nhân dân xã Sàn Viên  tỉnh Lạng Sơn</v>
      </c>
      <c r="C875" t="str">
        <v>https://locbinh.langson.gov.vn/tin-tuc-su-kien/hoat-dong-lanh-dao-huyen/doan-kiem-tra-cua-ban-thuong-vu-huyen-uy-kiem-tra-dang-uy-xa-san-vien-va-dong-chi-bi-thu-dang-uy-chu-tich-uy-ban-nhan-da.html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5875</v>
      </c>
      <c r="B876" t="str">
        <f>HYPERLINK("https://www.facebook.com/p/Tu%E1%BB%95i-tr%E1%BA%BB-C%C3%B4ng-an-huy%E1%BB%87n-L%E1%BB%99c-B%C3%ACnh-100063492099584/", "Công an xã Đông Quan  tỉnh Lạng Sơn")</f>
        <v>Công an xã Đông Quan  tỉnh Lạng Sơn</v>
      </c>
      <c r="C876" t="str">
        <v>https://www.facebook.com/p/Tu%E1%BB%95i-tr%E1%BA%BB-C%C3%B4ng-an-huy%E1%BB%87n-L%E1%BB%99c-B%C3%ACnh-100063492099584/</v>
      </c>
      <c r="D876" t="str">
        <v>-</v>
      </c>
      <c r="E876" t="str">
        <v>02052216147</v>
      </c>
      <c r="F876" t="str">
        <f>HYPERLINK("mailto:doanconganlocbinh@gmail.com", "doanconganlocbinh@gmail.com")</f>
        <v>doanconganlocbinh@gmail.com</v>
      </c>
      <c r="G876" t="str">
        <v>Khu Hòa Bình</v>
      </c>
    </row>
    <row r="877">
      <c r="A877">
        <v>5876</v>
      </c>
      <c r="B877" t="str">
        <v>UBND Ủy ban nhân dân xã Đông Quan  tỉnh Lạng Sơn</v>
      </c>
      <c r="C877" t="str">
        <v>https://locbinh.langson.gov.vn/tin-tuc-su-kien/hoat-dong-cac-xa-thi-tran/xa-dong-quan-to-chuc-hoi-thi-tim-hieu-phap-luat-nam-2024.html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5877</v>
      </c>
      <c r="B878" t="str">
        <f>HYPERLINK("https://www.facebook.com/tuoitreconganlangson/", "Công an xã Minh Phát  tỉnh Lạng Sơn")</f>
        <v>Công an xã Minh Phát  tỉnh Lạng Sơn</v>
      </c>
      <c r="C878" t="str">
        <v>https://www.facebook.com/tuoitreconganlangson/</v>
      </c>
      <c r="D878" t="str">
        <v>-</v>
      </c>
      <c r="E878" t="str">
        <v/>
      </c>
      <c r="F878" t="str">
        <v>-</v>
      </c>
      <c r="G878" t="str">
        <v>Lang Son, Vietnam</v>
      </c>
    </row>
    <row r="879">
      <c r="A879">
        <v>5878</v>
      </c>
      <c r="B879" t="str">
        <v>UBND Ủy ban nhân dân xã Minh Phát  tỉnh Lạng Sơn</v>
      </c>
      <c r="C879" t="str">
        <v>https://langson.gov.vn/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5879</v>
      </c>
      <c r="B880" t="str">
        <f>HYPERLINK("https://www.facebook.com/tuoitreconganhuyenvanquan/", "Công an xã Hữu Lân  tỉnh Lạng Sơn")</f>
        <v>Công an xã Hữu Lân  tỉnh Lạng Sơn</v>
      </c>
      <c r="C880" t="str">
        <v>https://www.facebook.com/tuoitreconganhuyenvanquan/</v>
      </c>
      <c r="D880" t="str">
        <v>-</v>
      </c>
      <c r="E880" t="str">
        <v>02053830081</v>
      </c>
      <c r="F880" t="str">
        <v>-</v>
      </c>
      <c r="G880" t="str">
        <v>phố Đức Tâm, thị trấn Văn Quan, huyện Văn Quan, tỉnh Lạng Sơn, Van Quan, Vietnam</v>
      </c>
    </row>
    <row r="881">
      <c r="A881">
        <v>5880</v>
      </c>
      <c r="B881" t="str">
        <v>UBND Ủy ban nhân dân xã Hữu Lân  tỉnh Lạng Sơn</v>
      </c>
      <c r="C881" t="str">
        <v>http://songv.langson.gov.vn/tin-tuc-su-kien/to-chuc-tuong-lai-tuoi-sang-trao-qua-vien-tro-tai-lang-son.html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5881</v>
      </c>
      <c r="B882" t="str">
        <v>Công an xã Lợi Bác  tỉnh Lạng Sơn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5882</v>
      </c>
      <c r="B883" t="str">
        <v>UBND Ủy ban nhân dân xã Lợi Bác  tỉnh Lạng Sơn</v>
      </c>
      <c r="C883" t="str">
        <v>https://locbinh.langson.gov.vn/tin-tuc-su-kien/hoat-dong-lanh-dao-huyen/dang-uy-xa-loi-bac-hoi-nghi-phat-dong-cuoc-van-dong-ban-giao-dat-truoc-nhan-boi-thuong-sau-du-an-quoc-lo-4b.html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5883</v>
      </c>
      <c r="B884" t="str">
        <f>HYPERLINK("https://www.facebook.com/tuoitreconganhuyenvanquan/", "Công an xã Nam Quan  tỉnh Lạng Sơn")</f>
        <v>Công an xã Nam Quan  tỉnh Lạng Sơn</v>
      </c>
      <c r="C884" t="str">
        <v>https://www.facebook.com/tuoitreconganhuyenvanquan/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5884</v>
      </c>
      <c r="B885" t="str">
        <v>UBND Ủy ban nhân dân xã Nam Quan  tỉnh Lạng Sơn</v>
      </c>
      <c r="C885" t="str">
        <v>https://langson.gov.vn/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5885</v>
      </c>
      <c r="B886" t="str">
        <f>HYPERLINK("https://www.facebook.com/265963428377240", "Công an xã Xuân Dương  tỉnh Lạng Sơn")</f>
        <v>Công an xã Xuân Dương  tỉnh Lạng Sơn</v>
      </c>
      <c r="C886" t="str">
        <v>https://www.facebook.com/265963428377240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5886</v>
      </c>
      <c r="B887" t="str">
        <v>UBND Ủy ban nhân dân xã Xuân Dương  tỉnh Lạng Sơn</v>
      </c>
      <c r="C887" t="str">
        <v>https://langson.toaan.gov.vn/webcenter/portal/langson/chitiettin?dDocName=TAND329077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5887</v>
      </c>
      <c r="B888" t="str">
        <v>Công an xã Ái Quốc  tỉnh Lạng Sơn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5888</v>
      </c>
      <c r="B889" t="str">
        <v>UBND Ủy ban nhân dân xã Ái Quốc  tỉnh Lạng Sơn</v>
      </c>
      <c r="C889" t="str">
        <v>https://locbinh.langson.gov.vn/tin-tuc-su-kien/hoat-dong-lanh-dao-huyen/truong-ban-quoc-gia-khu-vuc-1-to-chuc-le-khoi-cong-xay-dung-nha-van-hoa-thon-hoa-binh-xa-ai-quoc.html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5889</v>
      </c>
      <c r="B890" t="str">
        <f>HYPERLINK("https://www.facebook.com/conganhuyendinhlap/", "Công an thị trấn Đình Lập  tỉnh Lạng Sơn")</f>
        <v>Công an thị trấn Đình Lập  tỉnh Lạng Sơn</v>
      </c>
      <c r="C890" t="str">
        <v>https://www.facebook.com/conganhuyendinhlap/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5890</v>
      </c>
      <c r="B891" t="str">
        <v>UBND Ủy ban nhân dân thị trấn Đình Lập  tỉnh Lạng Sơn</v>
      </c>
      <c r="C891" t="str">
        <v>https://dinhlap.langson.gov.vn/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5891</v>
      </c>
      <c r="B892" t="str">
        <f>HYPERLINK("https://www.facebook.com/tuoitreconganhuyenvanquan/", "Công an thị trấn NT Thái Bình  tỉnh Lạng Sơn")</f>
        <v>Công an thị trấn NT Thái Bình  tỉnh Lạng Sơn</v>
      </c>
      <c r="C892" t="str">
        <v>https://www.facebook.com/tuoitreconganhuyenvanquan/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5892</v>
      </c>
      <c r="B893" t="str">
        <v>UBND Ủy ban nhân dân thị trấn NT Thái Bình  tỉnh Lạng Sơn</v>
      </c>
      <c r="C893" t="str">
        <v>https://dinhlap.langson.gov.vn/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5893</v>
      </c>
      <c r="B894" t="str">
        <f>HYPERLINK("https://www.facebook.com/p/C%C3%B4ng-an-x%C3%A3-B%E1%BA%AFc-Xa-%C4%90%C3%ACnh-L%E1%BA%ADp-L%E1%BA%A1ng-S%C6%A1n-100089868990669/", "Công an xã Bắc Xa  tỉnh Lạng Sơn")</f>
        <v>Công an xã Bắc Xa  tỉnh Lạng Sơn</v>
      </c>
      <c r="C894" t="str">
        <v>https://www.facebook.com/p/C%C3%B4ng-an-x%C3%A3-B%E1%BA%AFc-Xa-%C4%90%C3%ACnh-L%E1%BA%ADp-L%E1%BA%A1ng-S%C6%A1n-100089868990669/</v>
      </c>
      <c r="D894" t="str">
        <v>-</v>
      </c>
      <c r="E894" t="str">
        <v/>
      </c>
      <c r="F894" t="str">
        <v>-</v>
      </c>
      <c r="G894" t="str">
        <v>Thôn Nà Thuộc, Xã Bắc Xa, huyện Đình Lập, Lang Son, Vietnam</v>
      </c>
    </row>
    <row r="895">
      <c r="A895">
        <v>5894</v>
      </c>
      <c r="B895" t="str">
        <v>UBND Ủy ban nhân dân xã Bắc Xa  tỉnh Lạng Sơn</v>
      </c>
      <c r="C895" t="str">
        <v>https://langson.gov.vn/thong-tin-quy-hoach/ve-viec-giao-dat-cho-ubnd-xa-bac-xa-huyen-dinh-lap-de-su-dung-vao-muc-dich-dat-xay-dung-co-so-van-hoa-nha-van-hoa-thon-b.html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5895</v>
      </c>
      <c r="B896" t="str">
        <f>HYPERLINK("https://www.facebook.com/KienKeng10102020/", "Công an xã Bính Xá  tỉnh Lạng Sơn")</f>
        <v>Công an xã Bính Xá  tỉnh Lạng Sơn</v>
      </c>
      <c r="C896" t="str">
        <v>https://www.facebook.com/KienKeng10102020/</v>
      </c>
      <c r="D896" t="str">
        <v>-</v>
      </c>
      <c r="E896" t="str">
        <v/>
      </c>
      <c r="F896" t="str">
        <f>HYPERLINK("mailto:baseo1965@gmail.com", "baseo1965@gmail.com")</f>
        <v>baseo1965@gmail.com</v>
      </c>
      <c r="G896" t="str">
        <v>-</v>
      </c>
    </row>
    <row r="897">
      <c r="A897">
        <v>5896</v>
      </c>
      <c r="B897" t="str">
        <v>UBND Ủy ban nhân dân xã Bính Xá  tỉnh Lạng Sơn</v>
      </c>
      <c r="C897" t="str">
        <v>https://langson.gov.vn/tin-moi/pho-chu-tich-quoc-hoi-nguyen-duc-hai-tham-chuc-tet-tai-xa-binh-xa-huyen-dinh-lap.html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5897</v>
      </c>
      <c r="B898" t="str">
        <v>Công an xã Kiên Mộc  tỉnh Lạng Sơn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5898</v>
      </c>
      <c r="B899" t="str">
        <v>UBND Ủy ban nhân dân xã Kiên Mộc  tỉnh Lạng Sơn</v>
      </c>
      <c r="C899" t="str">
        <v>https://langson.gov.vn/upload/2006486/20240529/5_2024_QD_giao_dat_cho_UBND_xa_Kien_Moc__thon_Ban_Chao__dfc9235.pdf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5899</v>
      </c>
      <c r="B900" t="str">
        <f>HYPERLINK("https://www.facebook.com/conganhuyendinhlap/", "Công an xã Đình Lập  tỉnh Lạng Sơn")</f>
        <v>Công an xã Đình Lập  tỉnh Lạng Sơn</v>
      </c>
      <c r="C900" t="str">
        <v>https://www.facebook.com/conganhuyendinhlap/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5900</v>
      </c>
      <c r="B901" t="str">
        <v>UBND Ủy ban nhân dân xã Đình Lập  tỉnh Lạng Sơn</v>
      </c>
      <c r="C901" t="str">
        <v>https://dinhlap.langson.gov.vn/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5901</v>
      </c>
      <c r="B902" t="str">
        <f>HYPERLINK("https://www.facebook.com/tuoitreconganhuyenvanquan/", "Công an xã Thái Bình  tỉnh Lạng Sơn")</f>
        <v>Công an xã Thái Bình  tỉnh Lạng Sơn</v>
      </c>
      <c r="C902" t="str">
        <v>https://www.facebook.com/tuoitreconganhuyenvanquan/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5902</v>
      </c>
      <c r="B903" t="str">
        <v>UBND Ủy ban nhân dân xã Thái Bình  tỉnh Lạng Sơn</v>
      </c>
      <c r="C903" t="str">
        <v>https://dinhlap.langson.gov.vn/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5903</v>
      </c>
      <c r="B904" t="str">
        <f>HYPERLINK("https://www.facebook.com/p/C%C3%B4ng-an-x%C3%A3-C%C6%B0%E1%BB%9Dng-L%E1%BB%A3i-%C4%90%C3%ACnh-L%E1%BA%ADp-L%E1%BA%A1ng-S%C6%A1n-100089248012202/?locale=sv_SE", "Công an xã Cường Lợi  tỉnh Lạng Sơn")</f>
        <v>Công an xã Cường Lợi  tỉnh Lạng Sơn</v>
      </c>
      <c r="C904" t="str">
        <v>https://www.facebook.com/p/C%C3%B4ng-an-x%C3%A3-C%C6%B0%E1%BB%9Dng-L%E1%BB%A3i-%C4%90%C3%ACnh-L%E1%BA%ADp-L%E1%BA%A1ng-S%C6%A1n-100089248012202/?locale=sv_SE</v>
      </c>
      <c r="D904" t="str">
        <v>-</v>
      </c>
      <c r="E904" t="str">
        <v>02053516559</v>
      </c>
      <c r="F904" t="str">
        <f>HYPERLINK("mailto:Conganxacuongloi@gmail.com", "Conganxacuongloi@gmail.com")</f>
        <v>Conganxacuongloi@gmail.com</v>
      </c>
      <c r="G904" t="str">
        <v>Thôn Khe Bó</v>
      </c>
    </row>
    <row r="905">
      <c r="A905">
        <v>5904</v>
      </c>
      <c r="B905" t="str">
        <v>UBND Ủy ban nhân dân xã Cường Lợi  tỉnh Lạng Sơn</v>
      </c>
      <c r="C905" t="str">
        <v>https://langson.gov.vn/thong-tin-quy-hoach/ve-viec-giao-dat-cho-ubnd-xa-cuong-loi-huyen-dinh-lap-de-su-dung-vao-muc-dich-dat-xay-dung-co-so-van-hoa-nha-van-hoa-tho.html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5905</v>
      </c>
      <c r="B906" t="str">
        <f>HYPERLINK("https://www.facebook.com/conganhuyendinhlap/", "Công an xã Châu Sơn  tỉnh Lạng Sơn")</f>
        <v>Công an xã Châu Sơn  tỉnh Lạng Sơn</v>
      </c>
      <c r="C906" t="str">
        <v>https://www.facebook.com/conganhuyendinhlap/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5906</v>
      </c>
      <c r="B907" t="str">
        <v>UBND Ủy ban nhân dân xã Châu Sơn  tỉnh Lạng Sơn</v>
      </c>
      <c r="C907" t="str">
        <v>https://dinhlap.langson.gov.vn/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5907</v>
      </c>
      <c r="B908" t="str">
        <f>HYPERLINK("https://www.facebook.com/tuoitreconganhuyenvanquan/", "Công an xã Lâm Ca  tỉnh Lạng Sơn")</f>
        <v>Công an xã Lâm Ca  tỉnh Lạng Sơn</v>
      </c>
      <c r="C908" t="str">
        <v>https://www.facebook.com/tuoitreconganhuyenvanquan/</v>
      </c>
      <c r="D908" t="str">
        <v>-</v>
      </c>
      <c r="E908" t="str">
        <v>02053830081</v>
      </c>
      <c r="F908" t="str">
        <v>-</v>
      </c>
      <c r="G908" t="str">
        <v>phố Đức Tâm, thị trấn Văn Quan, huyện Văn Quan, tỉnh Lạng Sơn, Van Quan, Vietnam</v>
      </c>
    </row>
    <row r="909">
      <c r="A909">
        <v>5908</v>
      </c>
      <c r="B909" t="str">
        <v>UBND Ủy ban nhân dân xã Lâm Ca  tỉnh Lạng Sơn</v>
      </c>
      <c r="C909" t="str">
        <v>https://langson.gov.vn/tin-moi/lanh-dao-ubnd-tinh-tiep-cong-dan-dot-xuat-tai-xa-lam-ca-huyen-dinh-lap.html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5909</v>
      </c>
      <c r="B910" t="str">
        <f>HYPERLINK("https://www.facebook.com/p/C%C3%B4ng-an-x%C3%A3-%C4%90%E1%BB%93ng-Th%E1%BA%AFng-%C4%90%C3%ACnh-L%E1%BA%ADp-L%E1%BA%A1ng-S%C6%A1n-100089897895433/", "Công an xã Đồng Thắng  tỉnh Lạng Sơn")</f>
        <v>Công an xã Đồng Thắng  tỉnh Lạng Sơn</v>
      </c>
      <c r="C910" t="str">
        <v>https://www.facebook.com/p/C%C3%B4ng-an-x%C3%A3-%C4%90%E1%BB%93ng-Th%E1%BA%AFng-%C4%90%C3%ACnh-L%E1%BA%ADp-L%E1%BA%A1ng-S%C6%A1n-100089897895433/</v>
      </c>
      <c r="D910" t="str">
        <v>-</v>
      </c>
      <c r="E910" t="str">
        <v>02053516567</v>
      </c>
      <c r="F910" t="str">
        <v>-</v>
      </c>
      <c r="G910" t="str">
        <v>Đồng Thắng, Đình Lập, Lang Son, Vietnam</v>
      </c>
    </row>
    <row r="911">
      <c r="A911">
        <v>5910</v>
      </c>
      <c r="B911" t="str">
        <v>UBND Ủy ban nhân dân xã Đồng Thắng  tỉnh Lạng Sơn</v>
      </c>
      <c r="C911" t="str">
        <v>https://dinhlap.langson.gov.vn/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5911</v>
      </c>
      <c r="B912" t="str">
        <f>HYPERLINK("https://www.facebook.com/chidoan.congan/", "Công an xã Bắc Lãng  tỉnh Lạng Sơn")</f>
        <v>Công an xã Bắc Lãng  tỉnh Lạng Sơn</v>
      </c>
      <c r="C912" t="str">
        <v>https://www.facebook.com/chidoan.congan/</v>
      </c>
      <c r="D912" t="str">
        <v>-</v>
      </c>
      <c r="E912" t="str">
        <v>02053837231</v>
      </c>
      <c r="F912" t="str">
        <v>-</v>
      </c>
      <c r="G912" t="str">
        <v>số 66A, Khối phố Trần Đăng Ninh, Bac Son, Vietnam</v>
      </c>
    </row>
    <row r="913">
      <c r="A913">
        <v>5912</v>
      </c>
      <c r="B913" t="str">
        <v>UBND Ủy ban nhân dân xã Bắc Lãng  tỉnh Lạng Sơn</v>
      </c>
      <c r="C913" t="str">
        <v>https://bacson.langson.gov.vn/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5913</v>
      </c>
      <c r="B914" t="str">
        <v>Công an phường Hà Khánh  tỉnh Quảng Ninh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5914</v>
      </c>
      <c r="B915" t="str">
        <v>UBND Ủy ban nhân dân phường Hà Khánh  tỉnh Quảng Ninh</v>
      </c>
      <c r="C915" t="str">
        <v>http://hakhanh.halongcity.gov.vn/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5915</v>
      </c>
      <c r="B916" t="str">
        <v>Công an phường Hà Phong  tỉnh Quảng Ninh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5916</v>
      </c>
      <c r="B917" t="str">
        <v>UBND Ủy ban nhân dân phường Hà Phong  tỉnh Quảng Ninh</v>
      </c>
      <c r="C917" t="str">
        <v>https://dichvucong.quangninh.gov.vn/Default.aspx?tabid=110&amp;ctl=ChiTiet&amp;mid=503&amp;id=SQBFAHoAUABMAGoAWgBDAE8ARwBQAEcAagB3AHMAegBFADEAZwBQAEYAdwA9AD0A0&amp;pr=&amp;lv=LwBqAFgAcwBFAHoALwA1AEgAMQBEAEkAWABpAEQAZgBkAEYAOABJAEoAUQA9AD0A0&amp;ttid=NwBvAGwAQQB1ADMAMABLAHQAUwBHAGQAUgBYAFgATQAwADkAeQAyAFYAdwA9AD0A0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5917</v>
      </c>
      <c r="B918" t="str">
        <v>Công an phường Hà Khẩu  tỉnh Quảng Ninh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5918</v>
      </c>
      <c r="B919" t="str">
        <v>UBND Ủy ban nhân dân phường Hà Khẩu  tỉnh Quảng Ninh</v>
      </c>
      <c r="C919" t="str">
        <v>https://dichvucong.quangninh.gov.vn/Default.aspx?tabid=110&amp;ctl=ChiTiet&amp;mid=503&amp;id=bgBGAGcAdgA4ADQASAAyADUANgBHADUAdAByAEkAWAArADMAagBvAHEAdwA9AD0A0&amp;pr=&amp;lv=WABNAHoAQwBmAGQAcQBpAGoAMwBUAFQALwA4AG0ANwBFAEkAMQBFADQAZwA9AD0A0&amp;ttid=SQBlAG4ATABWAFUAeABXADYAawB2AHgAcwBEADAAaQBZAFcAMwBHAEgAUQA9AD0A0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5919</v>
      </c>
      <c r="B920" t="str">
        <f>HYPERLINK("https://www.facebook.com/PhuongCaoXanh.HaLong.QuangNinh/", "Công an phường Cao Xanh  tỉnh Quảng Ninh")</f>
        <v>Công an phường Cao Xanh  tỉnh Quảng Ninh</v>
      </c>
      <c r="C920" t="str">
        <v>https://www.facebook.com/PhuongCaoXanh.HaLong.QuangNinh/</v>
      </c>
      <c r="D920" t="str">
        <v>-</v>
      </c>
      <c r="E920" t="str">
        <v/>
      </c>
      <c r="F920" t="str">
        <f>HYPERLINK("mailto:Buithanhthao92@gmail.com", "Buithanhthao92@gmail.com")</f>
        <v>Buithanhthao92@gmail.com</v>
      </c>
      <c r="G920" t="str">
        <v>Đường Vạn Hạnh, Ha Long, Vietnam</v>
      </c>
    </row>
    <row r="921">
      <c r="A921">
        <v>5920</v>
      </c>
      <c r="B921" t="str">
        <v>UBND Ủy ban nhân dân phường Cao Xanh  tỉnh Quảng Ninh</v>
      </c>
      <c r="C921" t="str">
        <v>https://dichvucong.quangninh.gov.vn/Default.aspx?tabid=110&amp;ctl=ChiTiet&amp;mid=503&amp;id=dgBDADcAcgBPAG0AWgBTAEwASQAyAFEATwBzAEwARwA1AEQAWABBADEAUQA9AD0A0&amp;pr=&amp;lv=MgBRAGIAMwBLAE4AbwBiAG0AbwB2AE8AVABtAHYAagBHAGsAcwBlADEAdwA9AD0A0&amp;ttid=ZABuAEoAbwBQAEkAbQBlAFgANQBGADcASABkAHAAYgBDAEUAcQAvAGUAUQA9AD0A0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5921</v>
      </c>
      <c r="B922" t="str">
        <v>Công an phường Giếng Đáy  tỉnh Quảng Ninh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5922</v>
      </c>
      <c r="B923" t="str">
        <v>UBND Ủy ban nhân dân phường Giếng Đáy  tỉnh Quảng Ninh</v>
      </c>
      <c r="C923" t="str">
        <v>https://dichvucong.quangninh.gov.vn/Default.aspx?tabid=110&amp;ctl=ChiTiet&amp;mid=503&amp;id=aQBpAHAAeABlADQAegA4AGkANgBQAGsAMABLAGgAbgBkAHoAOABOADcAdwA9AD0A0&amp;pr=&amp;lv=MABVADkATQBmAHYAOABzAEwASABNADEAVQBkAE8AWABGAGYAQQA5AGIAdwA9AD0A0&amp;ttid=awBNADIAUwBnAGgATABpAEcAZgBPADkAQwB3AGIARABUAHAAWABBAGkAZwA9AD0A0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5923</v>
      </c>
      <c r="B924" t="str">
        <f>HYPERLINK("https://www.facebook.com/ubndphuonghatu/", "Công an phường Hà Tu  tỉnh Quảng Ninh")</f>
        <v>Công an phường Hà Tu  tỉnh Quảng Ninh</v>
      </c>
      <c r="C924" t="str">
        <v>https://www.facebook.com/ubndphuonghatu/</v>
      </c>
      <c r="D924" t="str">
        <v>-</v>
      </c>
      <c r="E924" t="str">
        <v>02033835910</v>
      </c>
      <c r="F924" t="str">
        <v>-</v>
      </c>
      <c r="G924" t="str">
        <v>-</v>
      </c>
    </row>
    <row r="925">
      <c r="A925">
        <v>5924</v>
      </c>
      <c r="B925" t="str">
        <v>UBND Ủy ban nhân dân phường Hà Tu  tỉnh Quảng Ninh</v>
      </c>
      <c r="C925" t="str">
        <v>https://dichvucong.quangninh.gov.vn/Default.aspx?tabid=110&amp;ctl=ChiTiet&amp;mid=503&amp;id=NwBtAHoALwB5AHoAQwBOAEUAUABXADAARgBnAEEAeABPAFUAeABWAEIAQQA9AD0A0&amp;pr=&amp;lv=MABVADkATQBmAHYAOABzAEwASABNADEAVQBkAE8AWABGAGYAQQA5AGIAdwA9AD0A0&amp;ttid=MgB4AC8AZQBuAGgAdQBPADMAaAB5AGwAegBNAGIAaABvAGQAagBmAEoAQQA9AD0A0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5925</v>
      </c>
      <c r="B926" t="str">
        <f>HYPERLINK("https://www.facebook.com/phuonghatrung10.9.1981/", "Công an phường Hà Trung  tỉnh Quảng Ninh")</f>
        <v>Công an phường Hà Trung  tỉnh Quảng Ninh</v>
      </c>
      <c r="C926" t="str">
        <v>https://www.facebook.com/phuonghatrung10.9.1981/</v>
      </c>
      <c r="D926" t="str">
        <v>-</v>
      </c>
      <c r="E926" t="str">
        <v>02033827461</v>
      </c>
      <c r="F926" t="str">
        <f>HYPERLINK("mailto:ubndhatrung.hl@quangninh.gov.vn", "ubndhatrung.hl@quangninh.gov.vn")</f>
        <v>ubndhatrung.hl@quangninh.gov.vn</v>
      </c>
      <c r="G926" t="str">
        <v>Số 2 Nguyễn Bá Ngọc, tổ 47, khu 5, phường Hà Trung</v>
      </c>
    </row>
    <row r="927">
      <c r="A927">
        <v>5926</v>
      </c>
      <c r="B927" t="str">
        <v>UBND Ủy ban nhân dân phường Hà Trung  tỉnh Quảng Ninh</v>
      </c>
      <c r="C927" t="str">
        <v>https://dichvucong.quangninh.gov.vn/Default.aspx?tabid=110&amp;ctl=ChiTiet&amp;mid=503&amp;id=RgB5AE4AQgB0ADAAbwBmAE4AUgBNAGkAYQBaADkARwBXAEgAdABCAG4AQQA9AD0A0&amp;pr=&amp;lv=UgBwAEEAeQBVAHoAVQBHAFoAawAzAGIAeABqADgAUgBKAGUASQBIADgAUQA9AD0A0&amp;ttid=dwBLAE0AOABwAFEAQgBLAGkAbAA2AC8ANQA5ADkAUQBXAFEAcQBXADIAZwA9AD0A0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5927</v>
      </c>
      <c r="B928" t="str">
        <v>Công an phường Hà Lầm  tỉnh Quảng Ninh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5928</v>
      </c>
      <c r="B929" t="str">
        <v>UBND Ủy ban nhân dân phường Hà Lầm  tỉnh Quảng Ninh</v>
      </c>
      <c r="C929" t="str">
        <v>https://dichvucong.quangninh.gov.vn/Default.aspx?tabid=110&amp;ctl=ChiTiet&amp;mid=503&amp;id=OABYAHIASwBZAFkAbwAyAGEAMwBBAHEALwBJADUAbQBtAG4ATAB0AGkAUQA9AD0A0&amp;pr=&amp;lv=dAA3AEkAVABnAFIAawBLAE4ANABMADIARABYAEMAYgBvAHQAYQA5AE8AZwA9AD0A0&amp;ttid=NwBBAHoAagA5ADYAMQB1AG4AeABLADEAVgB1ADMAdQA5AFoAdQArAGQAZwA9AD0A0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5929</v>
      </c>
      <c r="B930" t="str">
        <f>HYPERLINK("https://www.facebook.com/phuongbaichay.hl/", "Công an phường Bãi Cháy  tỉnh Quảng Ninh")</f>
        <v>Công an phường Bãi Cháy  tỉnh Quảng Ninh</v>
      </c>
      <c r="C930" t="str">
        <v>https://www.facebook.com/phuongbaichay.hl/</v>
      </c>
      <c r="D930" t="str">
        <v>-</v>
      </c>
      <c r="E930" t="str">
        <v/>
      </c>
      <c r="F930" t="str">
        <v>-</v>
      </c>
      <c r="G930" t="str">
        <v>Tổ 2a khu 9a, phường Bãi Cháy, Ha Long, Vietnam</v>
      </c>
    </row>
    <row r="931">
      <c r="A931">
        <v>5930</v>
      </c>
      <c r="B931" t="str">
        <v>UBND Ủy ban nhân dân phường Bãi Cháy  tỉnh Quảng Ninh</v>
      </c>
      <c r="C931" t="str">
        <v>https://dichvucong.quangninh.gov.vn/Default.aspx?tabid=110&amp;ctl=ChiTiet&amp;mid=503&amp;id=WgBCAHAAbwBKAHcARQBMAFIAQQBXAEoAZABMAEsATAAxAEQAZQBuAHIAZwA9AD0A0&amp;pr=&amp;lv=WABNAHoAQwBmAGQAcQBpAGoAMwBUAFQALwA4AG0ANwBFAEkAMQBFADQAZwA9AD0A0&amp;ttid=UwBUADIAMwBNAGQAcQBkAGYAegBsADkAVABvAEoAeABGADIAQQBtAHkAdwA9AD0A0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5931</v>
      </c>
      <c r="B932" t="str">
        <v>Công an phường Cao Thắng  tỉnh Quảng Ninh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5932</v>
      </c>
      <c r="B933" t="str">
        <v>UBND Ủy ban nhân dân phường Cao Thắng  tỉnh Quảng Ninh</v>
      </c>
      <c r="C933" t="str">
        <v>https://dichvucong.quangninh.gov.vn/Default.aspx?tabid=110&amp;ctl=ChiTiet&amp;mid=503&amp;id=RQByAHEAUQBDAGkAdABkAHgAYQBZADEAcgB1ADYAMgBuAGkAUQAzADYAUQA9AD0A0&amp;pr=&amp;lv=WABNAHoAQwBmAGQAcQBpAGoAMwBUAFQALwA4AG0ANwBFAEkAMQBFADQAZwA9AD0A0&amp;ttid=eQAxAGkAUgBkAEsAVABJAE0ASQBBAFQAawBBADIARQBxAEwAeQBGAEIAUQA9AD0A0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5933</v>
      </c>
      <c r="B934" t="str">
        <v>Công an phường Hùng Thắng  tỉnh Quảng Ninh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5934</v>
      </c>
      <c r="B935" t="str">
        <v>UBND Ủy ban nhân dân phường Hùng Thắng  tỉnh Quảng Ninh</v>
      </c>
      <c r="C935" t="str">
        <v>https://dichvucong.quangninh.gov.vn/Default.aspx?tabid=110&amp;ctl=ChiTiet&amp;mid=503&amp;id=RwBQADgATQBZADQAOQBYAG0AeABOAG4AcwBSAGwAUQBJAHoAWABqAHgAQQA9AD0A0&amp;pr=&amp;lv=MgBRAGIAMwBLAE4AbwBiAG0AbwB2AE8AVABtAHYAagBHAGsAcwBlADEAdwA9AD0A0&amp;ttid=QgBuAEwAegB5AGwAcwBlAEIAOQBhAGwAVQBSAFIARwAvAHgARgA0ADcAdwA9AD0A0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5935</v>
      </c>
      <c r="B936" t="str">
        <f>HYPERLINK("https://www.facebook.com/phuongyetkieuhalong/", "Công an phường Yết Kiêu  tỉnh Quảng Ninh")</f>
        <v>Công an phường Yết Kiêu  tỉnh Quảng Ninh</v>
      </c>
      <c r="C936" t="str">
        <v>https://www.facebook.com/phuongyetkieuhalong/</v>
      </c>
      <c r="D936" t="str">
        <v>0347629909</v>
      </c>
      <c r="E936" t="str">
        <v>-</v>
      </c>
      <c r="F936" t="str">
        <v>-</v>
      </c>
      <c r="G936" t="str">
        <v>Ha Long, Vietnam</v>
      </c>
    </row>
    <row r="937">
      <c r="A937">
        <v>5936</v>
      </c>
      <c r="B937" t="str">
        <v>UBND Ủy ban nhân dân phường Yết Kiêu  tỉnh Quảng Ninh</v>
      </c>
      <c r="C937" t="str">
        <v>https://dichvucong.quangninh.gov.vn/Default.aspx?tabid=110&amp;ctl=ChiTiet&amp;mid=503&amp;id=YQB3AHUAZABGAEsAawBGAEQAMQBGADIAUwBSAEEALwBZAEcAeQBuAFEAUQA9AD0A0&amp;pr=&amp;lv=MgBRAGIAMwBLAE4AbwBiAG0AbwB2AE8AVABtAHYAagBHAGsAcwBlADEAdwA9AD0A0&amp;ttid=TgAyAGIAOQBsAHgASwBlAGEAaQA1AHAAKwA3ADgAcABhAEoATgBYAHQAZwA9AD0A0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5937</v>
      </c>
      <c r="B938" t="str">
        <f>HYPERLINK("https://www.facebook.com/p/C%C3%B4ng-an-ph%C6%B0%E1%BB%9Dng-Tr%E1%BA%A7n-H%C6%B0ng-%C4%90%E1%BA%A1o-Tp-H%E1%BA%A1-Long-100079286793069/", "Công an phường Trần Hưng Đạo  tỉnh Quảng Ninh")</f>
        <v>Công an phường Trần Hưng Đạo  tỉnh Quảng Ninh</v>
      </c>
      <c r="C938" t="str">
        <v>https://www.facebook.com/p/C%C3%B4ng-an-ph%C6%B0%E1%BB%9Dng-Tr%E1%BA%A7n-H%C6%B0ng-%C4%90%E1%BA%A1o-Tp-H%E1%BA%A1-Long-100079286793069/</v>
      </c>
      <c r="D938" t="str">
        <v>-</v>
      </c>
      <c r="E938" t="str">
        <v>+2033825335</v>
      </c>
      <c r="F938" t="str">
        <v>-</v>
      </c>
      <c r="G938" t="str">
        <v>-</v>
      </c>
    </row>
    <row r="939">
      <c r="A939">
        <v>5938</v>
      </c>
      <c r="B939" t="str">
        <v>UBND Ủy ban nhân dân phường Trần Hưng Đạo  tỉnh Quảng Ninh</v>
      </c>
      <c r="C939" t="str">
        <v>https://dichvucong.quangninh.gov.vn/Default.aspx?tabid=110&amp;ctl=ChiTiet&amp;mid=503&amp;id=dQA0AFkAZABoAEgAZABQAGcAbgBoAEwAYwBHAEoAYwBCAEQAbgBvAEoAQQA9AD0A0&amp;pr=&amp;lv=WABNAHoAQwBmAGQAcQBpAGoAMwBUAFQALwA4AG0ANwBFAEkAMQBFADQAZwA9AD0A0&amp;ttid=eQAxAGkAUgBkAEsAVABJAE0ASQBBAFQAawBBADIARQBxAEwAeQBGAEIAUQA9AD0A0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5939</v>
      </c>
      <c r="B940" t="str">
        <f>HYPERLINK("https://www.facebook.com/p/UBND-ph%C6%B0%E1%BB%9Dng-H%E1%BB%93ng-H%E1%BA%A3i-th%C3%A0nh-ph%E1%BB%91-H%E1%BA%A1-Long-Qu%E1%BA%A3ng-Ninh-100066221096562/?locale=vi_VN", "Công an phường Hồng Hải  tỉnh Quảng Ninh")</f>
        <v>Công an phường Hồng Hải  tỉnh Quảng Ninh</v>
      </c>
      <c r="C940" t="str">
        <v>https://www.facebook.com/p/UBND-ph%C6%B0%E1%BB%9Dng-H%E1%BB%93ng-H%E1%BA%A3i-th%C3%A0nh-ph%E1%BB%91-H%E1%BA%A1-Long-Qu%E1%BA%A3ng-Ninh-100066221096562/?locale=vi_VN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5940</v>
      </c>
      <c r="B941" t="str">
        <v>UBND Ủy ban nhân dân phường Hồng Hải  tỉnh Quảng Ninh</v>
      </c>
      <c r="C941" t="str">
        <v>https://dichvucong.quangninh.gov.vn/Default.aspx?tabid=110&amp;ctl=ChiTiet&amp;mid=503&amp;id=TgBsAEMANgBnAGEAOQBQAHAATgBCAFEAWABUAGIAbABQAFEAZQBFAGgAZwA9AD0A0&amp;pr=&amp;lv=TQBzAG4ATQBQADEAZABRAHcAYwBHAGMAKwBHAEcAbABJAGgAOQA0AFoAZwA9AD0A0&amp;ttid=RgBoAFIAagBTAGYAZQB0AE4AOQBYAG4AOQBoAG0AdABGAHUAMQBpAHoAdwA9AD0A0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5941</v>
      </c>
      <c r="B942" t="str">
        <v>Công an phường Hồng Gai  tỉnh Quảng Ninh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5942</v>
      </c>
      <c r="B943" t="str">
        <v>UBND Ủy ban nhân dân phường Hồng Gai  tỉnh Quảng Ninh</v>
      </c>
      <c r="C943" t="str">
        <v>https://dichvucong.quangninh.gov.vn/Default.aspx?tabid=110&amp;ctl=ChiTiet&amp;mid=503&amp;id=dgBOAC8AMABaAEYAagBQADMAdgBVAEMAWgA2ADcAUQBHAEgAVgBVAHIAQQA9AD0A0&amp;pr=&amp;lv=WABNAHoAQwBmAGQAcQBpAGoAMwBUAFQALwA4AG0ANwBFAEkAMQBFADQAZwA9AD0A0&amp;ttid=VwAyAFYAYgBhAGMALwBTAEEATABUAHcAWgBlAE0ASABrADUAeAA2AE0AUQA9AD0A0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5943</v>
      </c>
      <c r="B944" t="str">
        <f>HYPERLINK("https://www.facebook.com/p/C%E1%BB%95ng-th%C3%B4ng-tin-ph%C6%B0%E1%BB%9Dng-B%E1%BA%A1ch-%C4%90%E1%BA%B1ng-Th%C3%A0nh-ph%E1%BB%91-H%E1%BA%A1-Long-100068897092684/", "Công an phường Bạch Đằng  tỉnh Quảng Ninh")</f>
        <v>Công an phường Bạch Đằng  tỉnh Quảng Ninh</v>
      </c>
      <c r="C944" t="str">
        <v>https://www.facebook.com/p/C%E1%BB%95ng-th%C3%B4ng-tin-ph%C6%B0%E1%BB%9Dng-B%E1%BA%A1ch-%C4%90%E1%BA%B1ng-Th%C3%A0nh-ph%E1%BB%91-H%E1%BA%A1-Long-100068897092684/</v>
      </c>
      <c r="D944" t="str">
        <v>-</v>
      </c>
      <c r="E944" t="str">
        <v/>
      </c>
      <c r="F944" t="str">
        <f>HYPERLINK("mailto:phuongbachdang@gmail.com", "phuongbachdang@gmail.com")</f>
        <v>phuongbachdang@gmail.com</v>
      </c>
      <c r="G944" t="str">
        <v>-</v>
      </c>
    </row>
    <row r="945">
      <c r="A945">
        <v>5944</v>
      </c>
      <c r="B945" t="str">
        <v>UBND Ủy ban nhân dân phường Bạch Đằng  tỉnh Quảng Ninh</v>
      </c>
      <c r="C945" t="str">
        <v>https://dichvucong.quangninh.gov.vn/Default.aspx?tabid=110&amp;ctl=ChiTiet&amp;mid=503&amp;id=LwBJAHYAdAA4AHIATwAwAEEAUgBMAEMAbwBsAHMAVgBsAEgAcQAyADkAdwA9AD0A0&amp;pr=&amp;lv=WABNAHoAQwBmAGQAcQBpAGoAMwBUAFQALwA4AG0ANwBFAEkAMQBFADQAZwA9AD0A0&amp;ttid=cgB3AEEATAB4AEQAYgA4AFYAZgByAFYAMgBCAFMANgBpAHIAbwBJAEYAdwA9AD0A0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5945</v>
      </c>
      <c r="B946" t="str">
        <f>HYPERLINK("https://www.facebook.com/p/Ph%C6%B0%E1%BB%9Dng-H%E1%BB%93ng-H%C3%A0-100076183321397/", "Công an phường Hồng Hà  tỉnh Quảng Ninh")</f>
        <v>Công an phường Hồng Hà  tỉnh Quảng Ninh</v>
      </c>
      <c r="C946" t="str">
        <v>https://www.facebook.com/p/Ph%C6%B0%E1%BB%9Dng-H%E1%BB%93ng-H%C3%A0-100076183321397/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5946</v>
      </c>
      <c r="B947" t="str">
        <v>UBND Ủy ban nhân dân phường Hồng Hà  tỉnh Quảng Ninh</v>
      </c>
      <c r="C947" t="str">
        <v>https://dichvucong.quangninh.gov.vn/Default.aspx?tabid=110&amp;ctl=ChiTiet&amp;mid=503&amp;id=WgBZAEwAbABjAGIAVgBTADAAcwBNAE8ATwB4AEEATAA1AG0ARAB0AFMAUQA9AD0A0&amp;pr=&amp;lv=MgBRAGIAMwBLAE4AbwBiAG0AbwB2AE8AVABtAHYAagBHAGsAcwBlADEAdwA9AD0A0&amp;ttid=egBrADEAcwBJACsAWQBjAG4AegBqAHUAMQBCADgAMQBCADkAMQBzAFMAQQA9AD0A0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5947</v>
      </c>
      <c r="B948" t="str">
        <v>Công an phường Tuần Châu  tỉnh Quảng Ninh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5948</v>
      </c>
      <c r="B949" t="str">
        <v>UBND Ủy ban nhân dân phường Tuần Châu  tỉnh Quảng Ninh</v>
      </c>
      <c r="C949" t="str">
        <v>https://dichvucong.quangninh.gov.vn/Default.aspx?tabid=110&amp;ctl=ChiTiet&amp;mid=503&amp;id=aABnAEoAbwBCADUAYgBoAGkAUAA1AEgAaQBnAGMANABUADkAKwBOAHoAZwA9AD0A0&amp;pr=&amp;lv=WQBKAE8AQgBEAGgAOQBuAGQAUgBRAEoAVQBoAEYARQBYAE8AcgBzAGwAZwA9AD0A0&amp;ttid=cgAvADkARQBJAGsAcgBvAFAAUABTAEQAZwBhAHcANABuAHcAOQAxAGIAdwA9AD0A0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5949</v>
      </c>
      <c r="B950" t="str">
        <f>HYPERLINK("https://www.facebook.com/p/THCS-Vi%E1%BB%87t-H%C6%B0ng-H%E1%BA%A1-Long-Qu%E1%BA%A3ng-Ninh-100070703536218/", "Công an phường Việt Hưng  tỉnh Quảng Ninh")</f>
        <v>Công an phường Việt Hưng  tỉnh Quảng Ninh</v>
      </c>
      <c r="C950" t="str">
        <v>https://www.facebook.com/p/THCS-Vi%E1%BB%87t-H%C6%B0ng-H%E1%BA%A1-Long-Qu%E1%BA%A3ng-Ninh-100070703536218/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5950</v>
      </c>
      <c r="B951" t="str">
        <v>UBND Ủy ban nhân dân phường Việt Hưng  tỉnh Quảng Ninh</v>
      </c>
      <c r="C951" t="str">
        <v>https://dichvucong.quangninh.gov.vn/Default.aspx?tabid=110&amp;ctl=ChiTiet&amp;mid=503&amp;id=SABZAHgANgAxADYAVwA3AFAALwBoAEYATQB0AEsAUAAwAEkARQBKAGIAUQA9AD0A0&amp;pr=&amp;lv=MABVADkATQBmAHYAOABzAEwASABNADEAVQBkAE8AWABGAGYAQQA5AGIAdwA9AD0A0&amp;ttid=awBNADIAUwBnAGgATABpAEcAZgBPADkAQwB3AGIARABUAHAAWABBAGkAZwA9AD0A0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5951</v>
      </c>
      <c r="B952" t="str">
        <f>HYPERLINK("https://www.facebook.com/suctreQuangNinh/", "Công an phường Đại Yên  tỉnh Quảng Ninh")</f>
        <v>Công an phường Đại Yên  tỉnh Quảng Ninh</v>
      </c>
      <c r="C952" t="str">
        <v>https://www.facebook.com/suctreQuangNinh/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5952</v>
      </c>
      <c r="B953" t="str">
        <v>UBND Ủy ban nhân dân phường Đại Yên  tỉnh Quảng Ninh</v>
      </c>
      <c r="C953" t="str">
        <v>https://dichvucong.quangninh.gov.vn/Default.aspx?tabid=110&amp;ctl=ChiTiet&amp;mid=503&amp;id=cQBUADkASgArADkAMQB2AHgAbgBxAC8AaAAzAHEAZQBvAEUAeABUAGoAUQA9AD0A0&amp;pr=&amp;lv=MABVADkATQBmAHYAOABzAEwASABNADEAVQBkAE8AWABGAGYAQQA5AGIAdwA9AD0A0&amp;ttid=UABSAFMAOQBXAEoAWgBCAEgARABuAGwASgB5AGoAOQBYAE4ARABpAEwAZwA9AD0A0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5953</v>
      </c>
      <c r="B954" t="str">
        <f>HYPERLINK("https://www.facebook.com/p/Tu%E1%BB%95i-Tr%E1%BA%BB-Ka-Long-100063441297078/", "Công an phường Ka Long  tỉnh Quảng Ninh")</f>
        <v>Công an phường Ka Long  tỉnh Quảng Ninh</v>
      </c>
      <c r="C954" t="str">
        <v>https://www.facebook.com/p/Tu%E1%BB%95i-Tr%E1%BA%BB-Ka-Long-100063441297078/</v>
      </c>
      <c r="D954" t="str">
        <v>-</v>
      </c>
      <c r="E954" t="str">
        <v/>
      </c>
      <c r="F954" t="str">
        <f>HYPERLINK("mailto:doanphuongkalong@gmail.com", "doanphuongkalong@gmail.com")</f>
        <v>doanphuongkalong@gmail.com</v>
      </c>
      <c r="G954" t="str">
        <v>-</v>
      </c>
    </row>
    <row r="955">
      <c r="A955">
        <v>5954</v>
      </c>
      <c r="B955" t="str">
        <v>UBND Ủy ban nhân dân phường Ka Long  tỉnh Quảng Ninh</v>
      </c>
      <c r="C955" t="str">
        <v>https://mongcai.gov.vn/vi-vn/trang/phuong-ka-long-p676834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5955</v>
      </c>
      <c r="B956" t="str">
        <v>Công an phường Trần Phú  tỉnh Quảng Ninh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5956</v>
      </c>
      <c r="B957" t="str">
        <v>UBND Ủy ban nhân dân phường Trần Phú  tỉnh Quảng Ninh</v>
      </c>
      <c r="C957" t="str">
        <v>https://mongcai.gov.vn/vi-vn/tin/thong-tin-lanh-dao-cbcc-phuong-tran-phu-p0-c773587-n479328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5957</v>
      </c>
      <c r="B958" t="str">
        <f>HYPERLINK("https://www.facebook.com/%40TuoitreNinhDuong/", "Công an phường Ninh Dương  tỉnh Quảng Ninh")</f>
        <v>Công an phường Ninh Dương  tỉnh Quảng Ninh</v>
      </c>
      <c r="C958" t="str">
        <v>https://www.facebook.com/%40TuoitreNinhDuong/</v>
      </c>
      <c r="D958" t="str">
        <v>-</v>
      </c>
      <c r="E958" t="str">
        <v>02033881568</v>
      </c>
      <c r="F958" t="str">
        <f>HYPERLINK("mailto:ubndpninhduong.mc@quangninh.gov.vn", "ubndpninhduong.mc@quangninh.gov.vn")</f>
        <v>ubndpninhduong.mc@quangninh.gov.vn</v>
      </c>
      <c r="G958" t="str">
        <v>UBND Phường Ninh Dương, Móng Cái, Vietnam</v>
      </c>
    </row>
    <row r="959">
      <c r="A959">
        <v>5958</v>
      </c>
      <c r="B959" t="str">
        <v>UBND Ủy ban nhân dân phường Ninh Dương  tỉnh Quảng Ninh</v>
      </c>
      <c r="C959" t="str">
        <v>https://mongcai.gov.vn/vi-vn/trang/phuong-ninh-duong-p675303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5959</v>
      </c>
      <c r="B960" t="str">
        <v>Công an phường Hoà Lạc  tỉnh Quảng Ninh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5960</v>
      </c>
      <c r="B961" t="str">
        <v>UBND Ủy ban nhân dân phường Hoà Lạc  tỉnh Quảng Ninh</v>
      </c>
      <c r="C961" t="str">
        <v>https://mongcai.gov.vn/vi-vn/tin/thong-tin-chung-phuong-hoa-lac-p671133-c707529-n241357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5961</v>
      </c>
      <c r="B962" t="str">
        <v>Công an phường Trà Cổ  tỉnh Quảng Ninh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5962</v>
      </c>
      <c r="B963" t="str">
        <v>UBND Ủy ban nhân dân phường Trà Cổ  tỉnh Quảng Ninh</v>
      </c>
      <c r="C963" t="str">
        <v>https://mongcai.gov.vn/vi-vn/trang/phuong-tra-co-p99093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5963</v>
      </c>
      <c r="B964" t="str">
        <f>HYPERLINK("https://www.facebook.com/3842728065785530", "Công an xã Hải Sơn  tỉnh Quảng Ninh")</f>
        <v>Công an xã Hải Sơn  tỉnh Quảng Ninh</v>
      </c>
      <c r="C964" t="str">
        <v>https://www.facebook.com/3842728065785530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5964</v>
      </c>
      <c r="B965" t="str">
        <v>UBND Ủy ban nhân dân xã Hải Sơn  tỉnh Quảng Ninh</v>
      </c>
      <c r="C965" t="str">
        <v>https://mongcai.gov.vn/vi-vn/trang/xa-hai-son-p95147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5965</v>
      </c>
      <c r="B966" t="str">
        <f>HYPERLINK("https://www.facebook.com/chidoan.congan/?locale=vi_VN", "Công an xã Bắc Sơn  tỉnh Quảng Ninh")</f>
        <v>Công an xã Bắc Sơn  tỉnh Quảng Ninh</v>
      </c>
      <c r="C966" t="str">
        <v>https://www.facebook.com/chidoan.congan/?locale=vi_VN</v>
      </c>
      <c r="D966" t="str">
        <v>-</v>
      </c>
      <c r="E966" t="str">
        <v>02053837231</v>
      </c>
      <c r="F966" t="str">
        <v>-</v>
      </c>
      <c r="G966" t="str">
        <v>số 66A, Khối phố Trần Đăng Ninh, Bac Son, Vietnam</v>
      </c>
    </row>
    <row r="967">
      <c r="A967">
        <v>5966</v>
      </c>
      <c r="B967" t="str">
        <v>UBND Ủy ban nhân dân xã Bắc Sơn  tỉnh Quảng Ninh</v>
      </c>
      <c r="C967" t="str">
        <v>https://mongcai.gov.vn/vi-vn/trang/xa-bac-son-p726611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5967</v>
      </c>
      <c r="B968" t="str">
        <f>HYPERLINK("https://www.facebook.com/587881275432823", "Công an xã Hải Đông  tỉnh Quảng Ninh")</f>
        <v>Công an xã Hải Đông  tỉnh Quảng Ninh</v>
      </c>
      <c r="C968" t="str">
        <v>https://www.facebook.com/587881275432823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5968</v>
      </c>
      <c r="B969" t="str">
        <v>UBND Ủy ban nhân dân xã Hải Đông  tỉnh Quảng Ninh</v>
      </c>
      <c r="C969" t="str">
        <v>https://mongcai.gov.vn/vi-vn/tin/thong-tin-to-chuc-bo-may-xa-hai-dong-p0-c911238-n773720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5969</v>
      </c>
      <c r="B970" t="str">
        <v>Công an xã Hải Tiến  tỉnh Quảng Ninh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5970</v>
      </c>
      <c r="B971" t="str">
        <v>UBND Ủy ban nhân dân xã Hải Tiến  tỉnh Quảng Ninh</v>
      </c>
      <c r="C971" t="str">
        <v>https://mongcai.gov.vn/vi-vn/trang/xa-hai-tien-p109594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5971</v>
      </c>
      <c r="B972" t="str">
        <v>Công an phường Hải Yên  tỉnh Quảng Ninh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5972</v>
      </c>
      <c r="B973" t="str">
        <v>UBND Ủy ban nhân dân phường Hải Yên  tỉnh Quảng Ninh</v>
      </c>
      <c r="C973" t="str">
        <v>https://mongcai.gov.vn/vi-vn/tin/phuong-hai-yen/98210-82347-399824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5973</v>
      </c>
      <c r="B974" t="str">
        <f>HYPERLINK("https://www.facebook.com/dtncatquangngai/", "Công an xã Quảng Nghĩa  tỉnh Quảng Ninh")</f>
        <v>Công an xã Quảng Nghĩa  tỉnh Quảng Ninh</v>
      </c>
      <c r="C974" t="str">
        <v>https://www.facebook.com/dtncatquangngai/</v>
      </c>
      <c r="D974" t="str">
        <v>0975496114</v>
      </c>
      <c r="E974" t="str">
        <v>-</v>
      </c>
      <c r="F974" t="str">
        <v>-</v>
      </c>
      <c r="G974" t="str">
        <v>-</v>
      </c>
    </row>
    <row r="975">
      <c r="A975">
        <v>5974</v>
      </c>
      <c r="B975" t="str">
        <v>UBND Ủy ban nhân dân xã Quảng Nghĩa  tỉnh Quảng Ninh</v>
      </c>
      <c r="C975" t="str">
        <v>https://mongcai.gov.vn/vi-vn/trang/xa-quang-nghia-p509470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5975</v>
      </c>
      <c r="B976" t="str">
        <v>Công an phường Hải Hoà  tỉnh Quảng Ninh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5976</v>
      </c>
      <c r="B977" t="str">
        <v>UBND Ủy ban nhân dân phường Hải Hoà  tỉnh Quảng Ninh</v>
      </c>
      <c r="C977" t="str">
        <v>https://mongcai.gov.vn/vi-vn/tin/phuong-hai-hoa/0-92541-213632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5977</v>
      </c>
      <c r="B978" t="str">
        <f>HYPERLINK("https://www.facebook.com/p/Trang-Th%C3%B4ng-Tin-X%C3%A3-H%E1%BA%A3i-Xu%C3%A2n-100050507356613/", "Công an xã Hải Xuân  tỉnh Quảng Ninh")</f>
        <v>Công an xã Hải Xuân  tỉnh Quảng Ninh</v>
      </c>
      <c r="C978" t="str">
        <v>https://www.facebook.com/p/Trang-Th%C3%B4ng-Tin-X%C3%A3-H%E1%BA%A3i-Xu%C3%A2n-100050507356613/</v>
      </c>
      <c r="D978" t="str">
        <v>-</v>
      </c>
      <c r="E978" t="str">
        <v/>
      </c>
      <c r="F978" t="str">
        <f>HYPERLINK("mailto:cungha06112016@gmail.com", "cungha06112016@gmail.com")</f>
        <v>cungha06112016@gmail.com</v>
      </c>
      <c r="G978" t="str">
        <v>-</v>
      </c>
    </row>
    <row r="979">
      <c r="A979">
        <v>5978</v>
      </c>
      <c r="B979" t="str">
        <v>UBND Ủy ban nhân dân xã Hải Xuân  tỉnh Quảng Ninh</v>
      </c>
      <c r="C979" t="str">
        <v>https://mongcai.gov.vn/vi-vn/trang/xa-hai-xuan-p412241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5979</v>
      </c>
      <c r="B980" t="str">
        <v>Công an xã Vạn Ninh  tỉnh Quảng Ninh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5980</v>
      </c>
      <c r="B981" t="str">
        <v>UBND Ủy ban nhân dân xã Vạn Ninh  tỉnh Quảng Ninh</v>
      </c>
      <c r="C981" t="str">
        <v>https://mongcai.gov.vn/vi-vn/trang/xa-van-ninh-p355267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5981</v>
      </c>
      <c r="B982" t="str">
        <f>HYPERLINK("https://www.facebook.com/p/C%C3%B4%CC%89ng-th%C3%B4ng-tin-ph%C6%B0%C6%A1%CC%80ng-Bi%CC%80nh-Ngo%CC%A3c-100064523476645/", "Công an phường Bình Ngọc  tỉnh Quảng Ninh")</f>
        <v>Công an phường Bình Ngọc  tỉnh Quảng Ninh</v>
      </c>
      <c r="C982" t="str">
        <v>https://www.facebook.com/p/C%C3%B4%CC%89ng-th%C3%B4ng-tin-ph%C6%B0%C6%A1%CC%80ng-Bi%CC%80nh-Ngo%CC%A3c-100064523476645/</v>
      </c>
      <c r="D982" t="str">
        <v>-</v>
      </c>
      <c r="E982" t="str">
        <v>02033780905</v>
      </c>
      <c r="F982" t="str">
        <v>-</v>
      </c>
      <c r="G982" t="str">
        <v>Khu 2, phường bình ngọc, Móng Cái, Vietnam</v>
      </c>
    </row>
    <row r="983">
      <c r="A983">
        <v>5982</v>
      </c>
      <c r="B983" t="str">
        <v>UBND Ủy ban nhân dân phường Bình Ngọc  tỉnh Quảng Ninh</v>
      </c>
      <c r="C983" t="str">
        <v>https://mongcai.gov.vn/vi-vn/tin/thong-tin-chung-dang-uy--hdnd--ubnd-phuong-binh-ngoc-p482340-c944510-n688976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5983</v>
      </c>
      <c r="B984" t="str">
        <v>Công an xã Vĩnh Trung  tỉnh Quảng Ninh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5984</v>
      </c>
      <c r="B985" t="str">
        <v>UBND Ủy ban nhân dân xã Vĩnh Trung  tỉnh Quảng Ninh</v>
      </c>
      <c r="C985" t="str">
        <v>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5985</v>
      </c>
      <c r="B986" t="str">
        <v>Công an xã Vĩnh Thực  tỉnh Quảng Ninh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5986</v>
      </c>
      <c r="B987" t="str">
        <v>UBND Ủy ban nhân dân xã Vĩnh Thực  tỉnh Quảng Ninh</v>
      </c>
      <c r="C987" t="str">
        <v>https://mongcai.gov.vn/vi-vn/trang/xa-vinh-thuc-p505571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5987</v>
      </c>
      <c r="B988" t="str">
        <v>Công an phường Mông Dương  tỉnh Quảng Ninh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5988</v>
      </c>
      <c r="B989" t="str">
        <v>UBND Ủy ban nhân dân phường Mông Dương  tỉnh Quảng Ninh</v>
      </c>
      <c r="C989" t="str">
        <v>https://phuongmongduong.campha.gov.vn/phuongmongduong/thong-tin/to-chuc-bo-may-302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5989</v>
      </c>
      <c r="B990" t="str">
        <f>HYPERLINK("https://www.facebook.com/p/Ph%C6%B0%E1%BB%9Dng-C%E1%BB%ADa-%C3%94ng-th%C3%A0nh-ph%E1%BB%91-C%E1%BA%A9m-Ph%E1%BA%A3-t%E1%BB%89nh-Qu%E1%BA%A3ng-Ninh-100069188860302/", "Công an phường Cửa Ông  tỉnh Quảng Ninh")</f>
        <v>Công an phường Cửa Ông  tỉnh Quảng Ninh</v>
      </c>
      <c r="C990" t="str">
        <v>https://www.facebook.com/p/Ph%C6%B0%E1%BB%9Dng-C%E1%BB%ADa-%C3%94ng-th%C3%A0nh-ph%E1%BB%91-C%E1%BA%A9m-Ph%E1%BA%A3-t%E1%BB%89nh-Qu%E1%BA%A3ng-Ninh-100069188860302/</v>
      </c>
      <c r="D990" t="str">
        <v>-</v>
      </c>
      <c r="E990" t="str">
        <v>02033865024</v>
      </c>
      <c r="F990" t="str">
        <v>-</v>
      </c>
      <c r="G990" t="str">
        <v>Đường Lý Thường Kiệt, phường Cửa Ông, thành phố Cẩm Phả,, Cua Ong, Vietnam</v>
      </c>
    </row>
    <row r="991">
      <c r="A991">
        <v>5990</v>
      </c>
      <c r="B991" t="str">
        <v>UBND Ủy ban nhân dân phường Cửa Ông  tỉnh Quảng Ninh</v>
      </c>
      <c r="C991" t="str">
        <v>https://tthcc.campha.gov.vn/phuongcuaong/chi-tiet/uy-ban-nhan-dan-phuong-cua-ong-1347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5991</v>
      </c>
      <c r="B992" t="str">
        <v>Công an phường Cẩm Sơn  tỉnh Quảng Ninh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5992</v>
      </c>
      <c r="B993" t="str">
        <v>UBND Ủy ban nhân dân phường Cẩm Sơn  tỉnh Quảng Ninh</v>
      </c>
      <c r="C993" t="str">
        <v>https://tthcc.campha.gov.vn/phuongcamson/thong-tin/to-chuc-bo-may-182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5993</v>
      </c>
      <c r="B994" t="str">
        <v>Công an phường Cẩm Đông  tỉnh Quảng Ninh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5994</v>
      </c>
      <c r="B995" t="str">
        <v>UBND Ủy ban nhân dân phường Cẩm Đông  tỉnh Quảng Ninh</v>
      </c>
      <c r="C995" t="str">
        <v>https://www.quangninh.gov.vn/donvi/phuongcamdong/Trang/Default.aspx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5995</v>
      </c>
      <c r="B996" t="str">
        <v>Công an phường Cẩm Phú  tỉnh Quảng Ninh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5996</v>
      </c>
      <c r="B997" t="str">
        <v>UBND Ủy ban nhân dân phường Cẩm Phú  tỉnh Quảng Ninh</v>
      </c>
      <c r="C997" t="str">
        <v>https://www.quangninh.gov.vn/donvi/tpcampha/Trang/ChiTietTinTuc.aspx?nid=8847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5997</v>
      </c>
      <c r="B998" t="str">
        <v>Công an phường Cẩm Tây  tỉnh Quảng Ninh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5998</v>
      </c>
      <c r="B999" t="str">
        <v>UBND Ủy ban nhân dân phường Cẩm Tây  tỉnh Quảng Ninh</v>
      </c>
      <c r="C999" t="str">
        <v>https://www.quangninh.gov.vn/donvi/phuongcamtay/Trang/Default.aspx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5999</v>
      </c>
      <c r="B1000" t="str">
        <f>HYPERLINK("https://www.facebook.com/groups/386031949302914/", "Công an phường Quang Hanh  tỉnh Quảng Ninh")</f>
        <v>Công an phường Quang Hanh  tỉnh Quảng Ninh</v>
      </c>
      <c r="C1000" t="str">
        <v>https://www.facebook.com/groups/386031949302914/</v>
      </c>
      <c r="D1000" t="str">
        <v>-</v>
      </c>
      <c r="E1000" t="str">
        <v/>
      </c>
      <c r="F1000" t="str">
        <v>-</v>
      </c>
      <c r="G1000" t="str">
        <v>-</v>
      </c>
    </row>
  </sheetData>
  <ignoredErrors>
    <ignoredError numberStoredAsText="1" sqref="A1:G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