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 xml:space="preserve">
      <c r="A1" t="str">
        <v>STT</v>
      </c>
      <c r="B1" t="str" xml:space="preserve">
        <v xml:space="preserve">Đơn Vị_x000d_
</v>
      </c>
      <c r="C1" t="str">
        <v>LINK</v>
      </c>
      <c r="D1" t="str">
        <v>DI ĐỘNG</v>
      </c>
      <c r="E1" t="str">
        <v>CỐ ĐỊNH</v>
      </c>
      <c r="F1" t="str">
        <v>EMAIL</v>
      </c>
      <c r="G1" t="str">
        <v>ĐỊA CHỈ</v>
      </c>
    </row>
    <row r="2">
      <c r="A2">
        <v>18001</v>
      </c>
      <c r="B2" t="str">
        <f>HYPERLINK("https://www.facebook.com/p/C%C3%B4ng-an-x%C3%A3-Ia-Yok-huy%E1%BB%87n-Ia-Grai-100062978302445/", "Công an xã Ia Yok tỉnh Gia Lai")</f>
        <v>Công an xã Ia Yok tỉnh Gia Lai</v>
      </c>
      <c r="C2" t="str">
        <v>https://www.facebook.com/p/C%C3%B4ng-an-x%C3%A3-Ia-Yok-huy%E1%BB%87n-Ia-Grai-100062978302445/</v>
      </c>
      <c r="D2" t="str">
        <v>-</v>
      </c>
      <c r="E2" t="str">
        <v/>
      </c>
      <c r="F2" t="str">
        <v>-</v>
      </c>
      <c r="G2" t="str">
        <v>-</v>
      </c>
    </row>
    <row r="3">
      <c r="A3">
        <v>18002</v>
      </c>
      <c r="B3" t="str">
        <f>HYPERLINK("https://iagrai.gialai.gov.vn/xa-ia-yok/Trang-chu", "UBND Ủy ban nhân dân xã Ia Yok tỉnh Gia Lai")</f>
        <v>UBND Ủy ban nhân dân xã Ia Yok tỉnh Gia Lai</v>
      </c>
      <c r="C3" t="str">
        <v>https://iagrai.gialai.gov.vn/xa-ia-yok/Trang-chu</v>
      </c>
      <c r="D3" t="str">
        <v>-</v>
      </c>
      <c r="E3" t="str">
        <v>-</v>
      </c>
      <c r="F3" t="str">
        <v>-</v>
      </c>
      <c r="G3" t="str">
        <v>-</v>
      </c>
    </row>
    <row r="4">
      <c r="A4">
        <v>18003</v>
      </c>
      <c r="B4" t="str">
        <f>HYPERLINK("https://www.facebook.com/conganxaiahrung", "Công an xã Ia Hrung tỉnh Gia Lai")</f>
        <v>Công an xã Ia Hrung tỉnh Gia Lai</v>
      </c>
      <c r="C4" t="str">
        <v>https://www.facebook.com/conganxaiahrung</v>
      </c>
      <c r="D4" t="str">
        <v>-</v>
      </c>
      <c r="E4" t="str">
        <v/>
      </c>
      <c r="F4" t="str">
        <v>-</v>
      </c>
      <c r="G4" t="str">
        <v>-</v>
      </c>
    </row>
    <row r="5">
      <c r="A5">
        <v>18004</v>
      </c>
      <c r="B5" t="str">
        <f>HYPERLINK("https://iagrai.gialai.gov.vn/xa-ia-hrung/Lien-he", "UBND Ủy ban nhân dân xã Ia Hrung tỉnh Gia Lai")</f>
        <v>UBND Ủy ban nhân dân xã Ia Hrung tỉnh Gia Lai</v>
      </c>
      <c r="C5" t="str">
        <v>https://iagrai.gialai.gov.vn/xa-ia-hrung/Lien-he</v>
      </c>
      <c r="D5" t="str">
        <v>-</v>
      </c>
      <c r="E5" t="str">
        <v>-</v>
      </c>
      <c r="F5" t="str">
        <v>-</v>
      </c>
      <c r="G5" t="str">
        <v>-</v>
      </c>
    </row>
    <row r="6">
      <c r="A6">
        <v>18005</v>
      </c>
      <c r="B6" t="str">
        <v>Công an xã Ia Bă tỉnh Gia Lai</v>
      </c>
      <c r="C6" t="str">
        <v>-</v>
      </c>
      <c r="D6" t="str">
        <v>-</v>
      </c>
      <c r="E6" t="str">
        <v/>
      </c>
      <c r="F6" t="str">
        <v>-</v>
      </c>
      <c r="G6" t="str">
        <v>-</v>
      </c>
    </row>
    <row r="7">
      <c r="A7">
        <v>18006</v>
      </c>
      <c r="B7" t="str">
        <f>HYPERLINK("https://dakdoa.gialai.gov.vn/Xa-Ia-Bang/Home.aspx", "UBND Ủy ban nhân dân xã Ia Bă tỉnh Gia Lai")</f>
        <v>UBND Ủy ban nhân dân xã Ia Bă tỉnh Gia Lai</v>
      </c>
      <c r="C7" t="str">
        <v>https://dakdoa.gialai.gov.vn/Xa-Ia-Bang/Home.aspx</v>
      </c>
      <c r="D7" t="str">
        <v>-</v>
      </c>
      <c r="E7" t="str">
        <v>-</v>
      </c>
      <c r="F7" t="str">
        <v>-</v>
      </c>
      <c r="G7" t="str">
        <v>-</v>
      </c>
    </row>
    <row r="8">
      <c r="A8">
        <v>18007</v>
      </c>
      <c r="B8" t="str">
        <f>HYPERLINK("https://www.facebook.com/CongAnIaGrai/", "Công an xã Ia Khai tỉnh Gia Lai")</f>
        <v>Công an xã Ia Khai tỉnh Gia Lai</v>
      </c>
      <c r="C8" t="str">
        <v>https://www.facebook.com/CongAnIaGrai/</v>
      </c>
      <c r="D8" t="str">
        <v>-</v>
      </c>
      <c r="E8" t="str">
        <v/>
      </c>
      <c r="F8" t="str">
        <v>-</v>
      </c>
      <c r="G8" t="str">
        <v>-</v>
      </c>
    </row>
    <row r="9">
      <c r="A9">
        <v>18008</v>
      </c>
      <c r="B9" t="str">
        <f>HYPERLINK("https://iagrai.gialai.gov.vn/", "UBND Ủy ban nhân dân xã Ia Khai tỉnh Gia Lai")</f>
        <v>UBND Ủy ban nhân dân xã Ia Khai tỉnh Gia Lai</v>
      </c>
      <c r="C9" t="str">
        <v>https://iagrai.gialai.gov.vn/</v>
      </c>
      <c r="D9" t="str">
        <v>-</v>
      </c>
      <c r="E9" t="str">
        <v>-</v>
      </c>
      <c r="F9" t="str">
        <v>-</v>
      </c>
      <c r="G9" t="str">
        <v>-</v>
      </c>
    </row>
    <row r="10">
      <c r="A10">
        <v>18009</v>
      </c>
      <c r="B10" t="str">
        <v>Công an xã Ia KRai tỉnh Gia Lai</v>
      </c>
      <c r="C10" t="str">
        <v>-</v>
      </c>
      <c r="D10" t="str">
        <v>-</v>
      </c>
      <c r="E10" t="str">
        <v/>
      </c>
      <c r="F10" t="str">
        <v>-</v>
      </c>
      <c r="G10" t="str">
        <v>-</v>
      </c>
    </row>
    <row r="11">
      <c r="A11">
        <v>18010</v>
      </c>
      <c r="B11" t="str">
        <f>HYPERLINK("https://iagrai.gialai.gov.vn/", "UBND Ủy ban nhân dân xã Ia KRai tỉnh Gia Lai")</f>
        <v>UBND Ủy ban nhân dân xã Ia KRai tỉnh Gia Lai</v>
      </c>
      <c r="C11" t="str">
        <v>https://iagrai.gialai.gov.vn/</v>
      </c>
      <c r="D11" t="str">
        <v>-</v>
      </c>
      <c r="E11" t="str">
        <v>-</v>
      </c>
      <c r="F11" t="str">
        <v>-</v>
      </c>
      <c r="G11" t="str">
        <v>-</v>
      </c>
    </row>
    <row r="12">
      <c r="A12">
        <v>18011</v>
      </c>
      <c r="B12" t="str">
        <v>Công an xã Ia Grăng tỉnh Gia Lai</v>
      </c>
      <c r="C12" t="str">
        <v>-</v>
      </c>
      <c r="D12" t="str">
        <v>-</v>
      </c>
      <c r="E12" t="str">
        <v/>
      </c>
      <c r="F12" t="str">
        <v>-</v>
      </c>
      <c r="G12" t="str">
        <v>-</v>
      </c>
    </row>
    <row r="13">
      <c r="A13">
        <v>18012</v>
      </c>
      <c r="B13" t="str">
        <f>HYPERLINK("https://iagrai.gialai.gov.vn/", "UBND Ủy ban nhân dân xã Ia Grăng tỉnh Gia Lai")</f>
        <v>UBND Ủy ban nhân dân xã Ia Grăng tỉnh Gia Lai</v>
      </c>
      <c r="C13" t="str">
        <v>https://iagrai.gialai.gov.vn/</v>
      </c>
      <c r="D13" t="str">
        <v>-</v>
      </c>
      <c r="E13" t="str">
        <v>-</v>
      </c>
      <c r="F13" t="str">
        <v>-</v>
      </c>
      <c r="G13" t="str">
        <v>-</v>
      </c>
    </row>
    <row r="14">
      <c r="A14">
        <v>18013</v>
      </c>
      <c r="B14" t="str">
        <f>HYPERLINK("https://www.facebook.com/CongAnIaGrai/", "Công an xã Ia Tô tỉnh Gia Lai")</f>
        <v>Công an xã Ia Tô tỉnh Gia Lai</v>
      </c>
      <c r="C14" t="str">
        <v>https://www.facebook.com/CongAnIaGrai/</v>
      </c>
      <c r="D14" t="str">
        <v>-</v>
      </c>
      <c r="E14" t="str">
        <v/>
      </c>
      <c r="F14" t="str">
        <v>-</v>
      </c>
      <c r="G14" t="str">
        <v>-</v>
      </c>
    </row>
    <row r="15">
      <c r="A15">
        <v>18014</v>
      </c>
      <c r="B15" t="str">
        <f>HYPERLINK("https://iagrai.gialai.gov.vn/xa-ia-to/Trang-chu", "UBND Ủy ban nhân dân xã Ia Tô tỉnh Gia Lai")</f>
        <v>UBND Ủy ban nhân dân xã Ia Tô tỉnh Gia Lai</v>
      </c>
      <c r="C15" t="str">
        <v>https://iagrai.gialai.gov.vn/xa-ia-to/Trang-chu</v>
      </c>
      <c r="D15" t="str">
        <v>-</v>
      </c>
      <c r="E15" t="str">
        <v>-</v>
      </c>
      <c r="F15" t="str">
        <v>-</v>
      </c>
      <c r="G15" t="str">
        <v>-</v>
      </c>
    </row>
    <row r="16">
      <c r="A16">
        <v>18015</v>
      </c>
      <c r="B16" t="str">
        <v>Công an xã Ia O tỉnh Gia Lai</v>
      </c>
      <c r="C16" t="str">
        <v>-</v>
      </c>
      <c r="D16" t="str">
        <v>-</v>
      </c>
      <c r="E16" t="str">
        <v/>
      </c>
      <c r="F16" t="str">
        <v>-</v>
      </c>
      <c r="G16" t="str">
        <v>-</v>
      </c>
    </row>
    <row r="17">
      <c r="A17">
        <v>18016</v>
      </c>
      <c r="B17" t="str">
        <f>HYPERLINK("https://iagrai.gialai.gov.vn/xa-ia-o/Trang-chu", "UBND Ủy ban nhân dân xã Ia O tỉnh Gia Lai")</f>
        <v>UBND Ủy ban nhân dân xã Ia O tỉnh Gia Lai</v>
      </c>
      <c r="C17" t="str">
        <v>https://iagrai.gialai.gov.vn/xa-ia-o/Trang-chu</v>
      </c>
      <c r="D17" t="str">
        <v>-</v>
      </c>
      <c r="E17" t="str">
        <v>-</v>
      </c>
      <c r="F17" t="str">
        <v>-</v>
      </c>
      <c r="G17" t="str">
        <v>-</v>
      </c>
    </row>
    <row r="18">
      <c r="A18">
        <v>18017</v>
      </c>
      <c r="B18" t="str">
        <f>HYPERLINK("https://www.facebook.com/ptx2020/", "Công an xã Ia Dêr tỉnh Gia Lai")</f>
        <v>Công an xã Ia Dêr tỉnh Gia Lai</v>
      </c>
      <c r="C18" t="str">
        <v>https://www.facebook.com/ptx2020/</v>
      </c>
      <c r="D18" t="str">
        <v>-</v>
      </c>
      <c r="E18" t="str">
        <v/>
      </c>
      <c r="F18" t="str">
        <v>-</v>
      </c>
      <c r="G18" t="str">
        <v>-</v>
      </c>
    </row>
    <row r="19">
      <c r="A19">
        <v>18018</v>
      </c>
      <c r="B19" t="str">
        <f>HYPERLINK("https://iagrai.gialai.gov.vn/xa-ia-der/Lien-he", "UBND Ủy ban nhân dân xã Ia Dêr tỉnh Gia Lai")</f>
        <v>UBND Ủy ban nhân dân xã Ia Dêr tỉnh Gia Lai</v>
      </c>
      <c r="C19" t="str">
        <v>https://iagrai.gialai.gov.vn/xa-ia-der/Lien-he</v>
      </c>
      <c r="D19" t="str">
        <v>-</v>
      </c>
      <c r="E19" t="str">
        <v>-</v>
      </c>
      <c r="F19" t="str">
        <v>-</v>
      </c>
      <c r="G19" t="str">
        <v>-</v>
      </c>
    </row>
    <row r="20">
      <c r="A20">
        <v>18019</v>
      </c>
      <c r="B20" t="str">
        <v>Công an xã Ia Chia tỉnh Gia Lai</v>
      </c>
      <c r="C20" t="str">
        <v>-</v>
      </c>
      <c r="D20" t="str">
        <v>-</v>
      </c>
      <c r="E20" t="str">
        <v/>
      </c>
      <c r="F20" t="str">
        <v>-</v>
      </c>
      <c r="G20" t="str">
        <v>-</v>
      </c>
    </row>
    <row r="21">
      <c r="A21">
        <v>18020</v>
      </c>
      <c r="B21" t="str">
        <f>HYPERLINK("https://iagrai.gialai.gov.vn/xa-ia-chia", "UBND Ủy ban nhân dân xã Ia Chia tỉnh Gia Lai")</f>
        <v>UBND Ủy ban nhân dân xã Ia Chia tỉnh Gia Lai</v>
      </c>
      <c r="C21" t="str">
        <v>https://iagrai.gialai.gov.vn/xa-ia-chia</v>
      </c>
      <c r="D21" t="str">
        <v>-</v>
      </c>
      <c r="E21" t="str">
        <v>-</v>
      </c>
      <c r="F21" t="str">
        <v>-</v>
      </c>
      <c r="G21" t="str">
        <v>-</v>
      </c>
    </row>
    <row r="22">
      <c r="A22">
        <v>18021</v>
      </c>
      <c r="B22" t="str">
        <v>Công an xã Ia Pếch tỉnh Gia Lai</v>
      </c>
      <c r="C22" t="str">
        <v>-</v>
      </c>
      <c r="D22" t="str">
        <v>-</v>
      </c>
      <c r="E22" t="str">
        <v/>
      </c>
      <c r="F22" t="str">
        <v>-</v>
      </c>
      <c r="G22" t="str">
        <v>-</v>
      </c>
    </row>
    <row r="23">
      <c r="A23">
        <v>18022</v>
      </c>
      <c r="B23" t="str">
        <f>HYPERLINK("https://iagrai.gialai.gov.vn/xa-ia-pech", "UBND Ủy ban nhân dân xã Ia Pếch tỉnh Gia Lai")</f>
        <v>UBND Ủy ban nhân dân xã Ia Pếch tỉnh Gia Lai</v>
      </c>
      <c r="C23" t="str">
        <v>https://iagrai.gialai.gov.vn/xa-ia-pech</v>
      </c>
      <c r="D23" t="str">
        <v>-</v>
      </c>
      <c r="E23" t="str">
        <v>-</v>
      </c>
      <c r="F23" t="str">
        <v>-</v>
      </c>
      <c r="G23" t="str">
        <v>-</v>
      </c>
    </row>
    <row r="24">
      <c r="A24">
        <v>18023</v>
      </c>
      <c r="B24" t="str">
        <f>HYPERLINK("https://www.facebook.com/ANTTAyunPa/", "Công an xã Ayun tỉnh Gia Lai")</f>
        <v>Công an xã Ayun tỉnh Gia Lai</v>
      </c>
      <c r="C24" t="str">
        <v>https://www.facebook.com/ANTTAyunPa/</v>
      </c>
      <c r="D24" t="str">
        <v>-</v>
      </c>
      <c r="E24" t="str">
        <v/>
      </c>
      <c r="F24" t="str">
        <v>-</v>
      </c>
      <c r="G24" t="str">
        <v>-</v>
      </c>
    </row>
    <row r="25">
      <c r="A25">
        <v>18024</v>
      </c>
      <c r="B25" t="str">
        <f>HYPERLINK("https://ayunpa.gialai.gov.vn/Home.aspx", "UBND Ủy ban nhân dân xã Ayun tỉnh Gia Lai")</f>
        <v>UBND Ủy ban nhân dân xã Ayun tỉnh Gia Lai</v>
      </c>
      <c r="C25" t="str">
        <v>https://ayunpa.gialai.gov.vn/Home.aspx</v>
      </c>
      <c r="D25" t="str">
        <v>-</v>
      </c>
      <c r="E25" t="str">
        <v>-</v>
      </c>
      <c r="F25" t="str">
        <v>-</v>
      </c>
      <c r="G25" t="str">
        <v>-</v>
      </c>
    </row>
    <row r="26">
      <c r="A26">
        <v>18025</v>
      </c>
      <c r="B26" t="str">
        <v>Công an xã Đak Jơ Ta tỉnh Gia Lai</v>
      </c>
      <c r="C26" t="str">
        <v>-</v>
      </c>
      <c r="D26" t="str">
        <v>-</v>
      </c>
      <c r="E26" t="str">
        <v/>
      </c>
      <c r="F26" t="str">
        <v>-</v>
      </c>
      <c r="G26" t="str">
        <v>-</v>
      </c>
    </row>
    <row r="27">
      <c r="A27">
        <v>18026</v>
      </c>
      <c r="B27" t="str">
        <f>HYPERLINK("https://mangyang.gialai.gov.vn/Xa-dak-jo-ta", "UBND Ủy ban nhân dân xã Đak Jơ Ta tỉnh Gia Lai")</f>
        <v>UBND Ủy ban nhân dân xã Đak Jơ Ta tỉnh Gia Lai</v>
      </c>
      <c r="C27" t="str">
        <v>https://mangyang.gialai.gov.vn/Xa-dak-jo-ta</v>
      </c>
      <c r="D27" t="str">
        <v>-</v>
      </c>
      <c r="E27" t="str">
        <v>-</v>
      </c>
      <c r="F27" t="str">
        <v>-</v>
      </c>
      <c r="G27" t="str">
        <v>-</v>
      </c>
    </row>
    <row r="28">
      <c r="A28">
        <v>18027</v>
      </c>
      <c r="B28" t="str">
        <v>Công an xã Đak Ta Ley tỉnh Gia Lai</v>
      </c>
      <c r="C28" t="str">
        <v>-</v>
      </c>
      <c r="D28" t="str">
        <v>-</v>
      </c>
      <c r="E28" t="str">
        <v/>
      </c>
      <c r="F28" t="str">
        <v>-</v>
      </c>
      <c r="G28" t="str">
        <v>-</v>
      </c>
    </row>
    <row r="29">
      <c r="A29">
        <v>18028</v>
      </c>
      <c r="B29" t="str">
        <f>HYPERLINK("https://mangyang.gialai.gov.vn/Xa-dak-ta-ley", "UBND Ủy ban nhân dân xã Đak Ta Ley tỉnh Gia Lai")</f>
        <v>UBND Ủy ban nhân dân xã Đak Ta Ley tỉnh Gia Lai</v>
      </c>
      <c r="C29" t="str">
        <v>https://mangyang.gialai.gov.vn/Xa-dak-ta-ley</v>
      </c>
      <c r="D29" t="str">
        <v>-</v>
      </c>
      <c r="E29" t="str">
        <v>-</v>
      </c>
      <c r="F29" t="str">
        <v>-</v>
      </c>
      <c r="G29" t="str">
        <v>-</v>
      </c>
    </row>
    <row r="30">
      <c r="A30">
        <v>18029</v>
      </c>
      <c r="B30" t="str">
        <f>HYPERLINK("https://www.facebook.com/p/C%C3%B4ng-an-x%C3%A3-Hra-huy%E1%BB%87n-Mang-Yang-t%E1%BB%89nh-Gia-Lai-100027352344048/", "Công an xã Hra tỉnh Gia Lai")</f>
        <v>Công an xã Hra tỉnh Gia Lai</v>
      </c>
      <c r="C30" t="str">
        <v>https://www.facebook.com/p/C%C3%B4ng-an-x%C3%A3-Hra-huy%E1%BB%87n-Mang-Yang-t%E1%BB%89nh-Gia-Lai-100027352344048/</v>
      </c>
      <c r="D30" t="str">
        <v>-</v>
      </c>
      <c r="E30" t="str">
        <v/>
      </c>
      <c r="F30" t="str">
        <v>-</v>
      </c>
      <c r="G30" t="str">
        <v>-</v>
      </c>
    </row>
    <row r="31">
      <c r="A31">
        <v>18030</v>
      </c>
      <c r="B31" t="str">
        <f>HYPERLINK("https://mangyang.gialai.gov.vn/Xa-Hra", "UBND Ủy ban nhân dân xã Hra tỉnh Gia Lai")</f>
        <v>UBND Ủy ban nhân dân xã Hra tỉnh Gia Lai</v>
      </c>
      <c r="C31" t="str">
        <v>https://mangyang.gialai.gov.vn/Xa-Hra</v>
      </c>
      <c r="D31" t="str">
        <v>-</v>
      </c>
      <c r="E31" t="str">
        <v>-</v>
      </c>
      <c r="F31" t="str">
        <v>-</v>
      </c>
      <c r="G31" t="str">
        <v>-</v>
      </c>
    </row>
    <row r="32">
      <c r="A32">
        <v>18031</v>
      </c>
      <c r="B32" t="str">
        <f>HYPERLINK("https://www.facebook.com/p/C%C3%B4ng-an-xa%CC%83-%C4%90%C4%83k-Y%C4%83-huy%C3%AA%CC%A3n-Mang-Yang-ti%CC%89nh-Gia-Lai-100064656283457/", "Công an xã Đăk Yă tỉnh Gia Lai")</f>
        <v>Công an xã Đăk Yă tỉnh Gia Lai</v>
      </c>
      <c r="C32" t="str">
        <v>https://www.facebook.com/p/C%C3%B4ng-an-xa%CC%83-%C4%90%C4%83k-Y%C4%83-huy%C3%AA%CC%A3n-Mang-Yang-ti%CC%89nh-Gia-Lai-100064656283457/</v>
      </c>
      <c r="D32" t="str">
        <v>-</v>
      </c>
      <c r="E32" t="str">
        <v/>
      </c>
      <c r="F32" t="str">
        <v>-</v>
      </c>
      <c r="G32" t="str">
        <v>-</v>
      </c>
    </row>
    <row r="33">
      <c r="A33">
        <v>18032</v>
      </c>
      <c r="B33" t="str">
        <f>HYPERLINK("https://dakdoa.gialai.gov.vn/", "UBND Ủy ban nhân dân xã Đăk Yă tỉnh Gia Lai")</f>
        <v>UBND Ủy ban nhân dân xã Đăk Yă tỉnh Gia Lai</v>
      </c>
      <c r="C33" t="str">
        <v>https://dakdoa.gialai.gov.vn/</v>
      </c>
      <c r="D33" t="str">
        <v>-</v>
      </c>
      <c r="E33" t="str">
        <v>-</v>
      </c>
      <c r="F33" t="str">
        <v>-</v>
      </c>
      <c r="G33" t="str">
        <v>-</v>
      </c>
    </row>
    <row r="34">
      <c r="A34">
        <v>18033</v>
      </c>
      <c r="B34" t="str">
        <v>Công an xã Đăk Djrăng tỉnh Gia Lai</v>
      </c>
      <c r="C34" t="str">
        <v>-</v>
      </c>
      <c r="D34" t="str">
        <v>-</v>
      </c>
      <c r="E34" t="str">
        <v/>
      </c>
      <c r="F34" t="str">
        <v>-</v>
      </c>
      <c r="G34" t="str">
        <v>-</v>
      </c>
    </row>
    <row r="35">
      <c r="A35">
        <v>18034</v>
      </c>
      <c r="B35" t="str">
        <f>HYPERLINK("https://mangyang.gialai.gov.vn/Xa-dak-drjang", "UBND Ủy ban nhân dân xã Đăk Djrăng tỉnh Gia Lai")</f>
        <v>UBND Ủy ban nhân dân xã Đăk Djrăng tỉnh Gia Lai</v>
      </c>
      <c r="C35" t="str">
        <v>https://mangyang.gialai.gov.vn/Xa-dak-drjang</v>
      </c>
      <c r="D35" t="str">
        <v>-</v>
      </c>
      <c r="E35" t="str">
        <v>-</v>
      </c>
      <c r="F35" t="str">
        <v>-</v>
      </c>
      <c r="G35" t="str">
        <v>-</v>
      </c>
    </row>
    <row r="36">
      <c r="A36">
        <v>18035</v>
      </c>
      <c r="B36" t="str">
        <v>Công an xã Lơ Pang tỉnh Gia Lai</v>
      </c>
      <c r="C36" t="str">
        <v>-</v>
      </c>
      <c r="D36" t="str">
        <v>-</v>
      </c>
      <c r="E36" t="str">
        <v/>
      </c>
      <c r="F36" t="str">
        <v>-</v>
      </c>
      <c r="G36" t="str">
        <v>-</v>
      </c>
    </row>
    <row r="37">
      <c r="A37">
        <v>18036</v>
      </c>
      <c r="B37" t="str">
        <f>HYPERLINK("https://mangyang.gialai.gov.vn/Xa-Lo-Pang/Gioi-thieu/Qua-trinh-hinh-thanh-va-Phat-trien.aspx", "UBND Ủy ban nhân dân xã Lơ Pang tỉnh Gia Lai")</f>
        <v>UBND Ủy ban nhân dân xã Lơ Pang tỉnh Gia Lai</v>
      </c>
      <c r="C37" t="str">
        <v>https://mangyang.gialai.gov.vn/Xa-Lo-Pang/Gioi-thieu/Qua-trinh-hinh-thanh-va-Phat-trien.aspx</v>
      </c>
      <c r="D37" t="str">
        <v>-</v>
      </c>
      <c r="E37" t="str">
        <v>-</v>
      </c>
      <c r="F37" t="str">
        <v>-</v>
      </c>
      <c r="G37" t="str">
        <v>-</v>
      </c>
    </row>
    <row r="38">
      <c r="A38">
        <v>18037</v>
      </c>
      <c r="B38" t="str">
        <v>Công an xã Kon Thụp tỉnh Gia Lai</v>
      </c>
      <c r="C38" t="str">
        <v>-</v>
      </c>
      <c r="D38" t="str">
        <v>-</v>
      </c>
      <c r="E38" t="str">
        <v/>
      </c>
      <c r="F38" t="str">
        <v>-</v>
      </c>
      <c r="G38" t="str">
        <v>-</v>
      </c>
    </row>
    <row r="39">
      <c r="A39">
        <v>18038</v>
      </c>
      <c r="B39" t="str">
        <f>HYPERLINK("https://vksnd.gialai.gov.vn/VKSND-huyen-thi-xa-thanh-pho/vien-ksnd-huyen-mang-yang-truc-tiep-kiem-sat-tai-ubnd-va-cong-an-xa-kon-thup-2450.html", "UBND Ủy ban nhân dân xã Kon Thụp tỉnh Gia Lai")</f>
        <v>UBND Ủy ban nhân dân xã Kon Thụp tỉnh Gia Lai</v>
      </c>
      <c r="C39" t="str">
        <v>https://vksnd.gialai.gov.vn/VKSND-huyen-thi-xa-thanh-pho/vien-ksnd-huyen-mang-yang-truc-tiep-kiem-sat-tai-ubnd-va-cong-an-xa-kon-thup-2450.html</v>
      </c>
      <c r="D39" t="str">
        <v>-</v>
      </c>
      <c r="E39" t="str">
        <v>-</v>
      </c>
      <c r="F39" t="str">
        <v>-</v>
      </c>
      <c r="G39" t="str">
        <v>-</v>
      </c>
    </row>
    <row r="40">
      <c r="A40">
        <v>18039</v>
      </c>
      <c r="B40" t="str">
        <f>HYPERLINK("https://www.facebook.com/p/C%C3%B4ng-an-x%C3%A3-%C4%90%C3%AA-Ar-huy%E1%BB%87n-Mang-Yang-t%E1%BB%89nh-Gia-Lai-100063480699814/", "Công an xã Đê Ar tỉnh Gia Lai")</f>
        <v>Công an xã Đê Ar tỉnh Gia Lai</v>
      </c>
      <c r="C40" t="str">
        <v>https://www.facebook.com/p/C%C3%B4ng-an-x%C3%A3-%C4%90%C3%AA-Ar-huy%E1%BB%87n-Mang-Yang-t%E1%BB%89nh-Gia-Lai-100063480699814/</v>
      </c>
      <c r="D40" t="str">
        <v>-</v>
      </c>
      <c r="E40" t="str">
        <v/>
      </c>
      <c r="F40" t="str">
        <v>-</v>
      </c>
      <c r="G40" t="str">
        <v>-</v>
      </c>
    </row>
    <row r="41">
      <c r="A41">
        <v>18040</v>
      </c>
      <c r="B41" t="str">
        <f>HYPERLINK("https://mangyang.gialai.gov.vn/Xa-de-Ar", "UBND Ủy ban nhân dân xã Đê Ar tỉnh Gia Lai")</f>
        <v>UBND Ủy ban nhân dân xã Đê Ar tỉnh Gia Lai</v>
      </c>
      <c r="C41" t="str">
        <v>https://mangyang.gialai.gov.vn/Xa-de-Ar</v>
      </c>
      <c r="D41" t="str">
        <v>-</v>
      </c>
      <c r="E41" t="str">
        <v>-</v>
      </c>
      <c r="F41" t="str">
        <v>-</v>
      </c>
      <c r="G41" t="str">
        <v>-</v>
      </c>
    </row>
    <row r="42">
      <c r="A42">
        <v>18041</v>
      </c>
      <c r="B42" t="str">
        <v>Công an xã Kon Chiêng tỉnh Gia Lai</v>
      </c>
      <c r="C42" t="str">
        <v>-</v>
      </c>
      <c r="D42" t="str">
        <v>-</v>
      </c>
      <c r="E42" t="str">
        <v/>
      </c>
      <c r="F42" t="str">
        <v>-</v>
      </c>
      <c r="G42" t="str">
        <v>-</v>
      </c>
    </row>
    <row r="43">
      <c r="A43">
        <v>18042</v>
      </c>
      <c r="B43" t="str">
        <f>HYPERLINK("https://mangyang.gialai.gov.vn/Xa-Kon-Chieng/Gioi-thieu/Qua-trinh-hinh-thanh-va-Phat-trien.aspx", "UBND Ủy ban nhân dân xã Kon Chiêng tỉnh Gia Lai")</f>
        <v>UBND Ủy ban nhân dân xã Kon Chiêng tỉnh Gia Lai</v>
      </c>
      <c r="C43" t="str">
        <v>https://mangyang.gialai.gov.vn/Xa-Kon-Chieng/Gioi-thieu/Qua-trinh-hinh-thanh-va-Phat-trien.aspx</v>
      </c>
      <c r="D43" t="str">
        <v>-</v>
      </c>
      <c r="E43" t="str">
        <v>-</v>
      </c>
      <c r="F43" t="str">
        <v>-</v>
      </c>
      <c r="G43" t="str">
        <v>-</v>
      </c>
    </row>
    <row r="44">
      <c r="A44">
        <v>18043</v>
      </c>
      <c r="B44" t="str">
        <v>Công an xã Đăk Trôi tỉnh Gia Lai</v>
      </c>
      <c r="C44" t="str">
        <v>-</v>
      </c>
      <c r="D44" t="str">
        <v>-</v>
      </c>
      <c r="E44" t="str">
        <v/>
      </c>
      <c r="F44" t="str">
        <v>-</v>
      </c>
      <c r="G44" t="str">
        <v>-</v>
      </c>
    </row>
    <row r="45">
      <c r="A45">
        <v>18044</v>
      </c>
      <c r="B45" t="str">
        <f>HYPERLINK("https://mangyang.gialai.gov.vn/Xa-dak-troi/Trang-chu", "UBND Ủy ban nhân dân xã Đăk Trôi tỉnh Gia Lai")</f>
        <v>UBND Ủy ban nhân dân xã Đăk Trôi tỉnh Gia Lai</v>
      </c>
      <c r="C45" t="str">
        <v>https://mangyang.gialai.gov.vn/Xa-dak-troi/Trang-chu</v>
      </c>
      <c r="D45" t="str">
        <v>-</v>
      </c>
      <c r="E45" t="str">
        <v>-</v>
      </c>
      <c r="F45" t="str">
        <v>-</v>
      </c>
      <c r="G45" t="str">
        <v>-</v>
      </c>
    </row>
    <row r="46">
      <c r="A46">
        <v>18045</v>
      </c>
      <c r="B46" t="str">
        <v>Công an xã Chư Krêy tỉnh Gia Lai</v>
      </c>
      <c r="C46" t="str">
        <v>-</v>
      </c>
      <c r="D46" t="str">
        <v>-</v>
      </c>
      <c r="E46" t="str">
        <v/>
      </c>
      <c r="F46" t="str">
        <v>-</v>
      </c>
      <c r="G46" t="str">
        <v>-</v>
      </c>
    </row>
    <row r="47">
      <c r="A47">
        <v>18046</v>
      </c>
      <c r="B47" t="str">
        <f>HYPERLINK("https://tracuudvc.gialai.gov.vn/dich-vu-cong-truc-tuyen?p_p_id=thutuchanhchinh_WAR_uniportalportlet&amp;p_p_lifecycle=0&amp;p_p_state=normal&amp;p_p_mode=view&amp;p_p_col_id=column-2&amp;p_p_col_count=1&amp;_thutuchanhchinh_WAR_uniportalportlet_maThuTuc=2.000181.000.00.00.H21&amp;_thutuchanhchinh_WAR_uniportalportlet_jspPage=%2Fhtml%2Fthutuchanhchinh%2Fchitiettthc.jsp&amp;_thutuchanhchinh_WAR_uniportalportlet_idCoQuan=0", "UBND Ủy ban nhân dân xã Chư Krêy tỉnh Gia Lai")</f>
        <v>UBND Ủy ban nhân dân xã Chư Krêy tỉnh Gia Lai</v>
      </c>
      <c r="C47" t="str">
        <v>https://tracuudvc.gialai.gov.vn/dich-vu-cong-truc-tuyen?p_p_id=thutuchanhchinh_WAR_uniportalportlet&amp;p_p_lifecycle=0&amp;p_p_state=normal&amp;p_p_mode=view&amp;p_p_col_id=column-2&amp;p_p_col_count=1&amp;_thutuchanhchinh_WAR_uniportalportlet_maThuTuc=2.000181.000.00.00.H21&amp;_thutuchanhchinh_WAR_uniportalportlet_jspPage=%2Fhtml%2Fthutuchanhchinh%2Fchitiettthc.jsp&amp;_thutuchanhchinh_WAR_uniportalportlet_idCoQuan=0</v>
      </c>
      <c r="D47" t="str">
        <v>-</v>
      </c>
      <c r="E47" t="str">
        <v>-</v>
      </c>
      <c r="F47" t="str">
        <v>-</v>
      </c>
      <c r="G47" t="str">
        <v>-</v>
      </c>
    </row>
    <row r="48">
      <c r="A48">
        <v>18047</v>
      </c>
      <c r="B48" t="str">
        <f>HYPERLINK("https://www.facebook.com/catgialai/", "Công an xã An Trung tỉnh Gia Lai")</f>
        <v>Công an xã An Trung tỉnh Gia Lai</v>
      </c>
      <c r="C48" t="str">
        <v>https://www.facebook.com/catgialai/</v>
      </c>
      <c r="D48" t="str">
        <v>-</v>
      </c>
      <c r="E48" t="str">
        <v/>
      </c>
      <c r="F48" t="str">
        <v>-</v>
      </c>
      <c r="G48" t="str">
        <v>-</v>
      </c>
    </row>
    <row r="49">
      <c r="A49">
        <v>18048</v>
      </c>
      <c r="B49" t="str">
        <f>HYPERLINK("https://kongchro.gialai.gov.vn/", "UBND Ủy ban nhân dân xã An Trung tỉnh Gia Lai")</f>
        <v>UBND Ủy ban nhân dân xã An Trung tỉnh Gia Lai</v>
      </c>
      <c r="C49" t="str">
        <v>https://kongchro.gialai.gov.vn/</v>
      </c>
      <c r="D49" t="str">
        <v>-</v>
      </c>
      <c r="E49" t="str">
        <v>-</v>
      </c>
      <c r="F49" t="str">
        <v>-</v>
      </c>
      <c r="G49" t="str">
        <v>-</v>
      </c>
    </row>
    <row r="50">
      <c r="A50">
        <v>18049</v>
      </c>
      <c r="B50" t="str">
        <v>Công an xã Kông Yang tỉnh Gia Lai</v>
      </c>
      <c r="C50" t="str">
        <v>-</v>
      </c>
      <c r="D50" t="str">
        <v>-</v>
      </c>
      <c r="E50" t="str">
        <v/>
      </c>
      <c r="F50" t="str">
        <v>-</v>
      </c>
      <c r="G50" t="str">
        <v>-</v>
      </c>
    </row>
    <row r="51">
      <c r="A51">
        <v>18050</v>
      </c>
      <c r="B51" t="str">
        <f>HYPERLINK("https://kongchro.gialai.gov.vn/", "UBND Ủy ban nhân dân xã Kông Yang tỉnh Gia Lai")</f>
        <v>UBND Ủy ban nhân dân xã Kông Yang tỉnh Gia Lai</v>
      </c>
      <c r="C51" t="str">
        <v>https://kongchro.gialai.gov.vn/</v>
      </c>
      <c r="D51" t="str">
        <v>-</v>
      </c>
      <c r="E51" t="str">
        <v>-</v>
      </c>
      <c r="F51" t="str">
        <v>-</v>
      </c>
      <c r="G51" t="str">
        <v>-</v>
      </c>
    </row>
    <row r="52">
      <c r="A52">
        <v>18051</v>
      </c>
      <c r="B52" t="str">
        <v>Công an xã Đăk Tơ Pang tỉnh Gia Lai</v>
      </c>
      <c r="C52" t="str">
        <v>-</v>
      </c>
      <c r="D52" t="str">
        <v>-</v>
      </c>
      <c r="E52" t="str">
        <v/>
      </c>
      <c r="F52" t="str">
        <v>-</v>
      </c>
      <c r="G52" t="str">
        <v>-</v>
      </c>
    </row>
    <row r="53">
      <c r="A53">
        <v>18052</v>
      </c>
      <c r="B53" t="str">
        <f>HYPERLINK("https://kongchro.gialai.gov.vn/Xa-%C4%90ak-To-Pang/Chuyen-muc/Thong-bao/Uy-ban-nhan-dan-xa-%C4%90ak-To-Pang-kien-toan-Ban-Chi-%C4%91.aspx", "UBND Ủy ban nhân dân xã Đăk Tơ Pang tỉnh Gia Lai")</f>
        <v>UBND Ủy ban nhân dân xã Đăk Tơ Pang tỉnh Gia Lai</v>
      </c>
      <c r="C53" t="str">
        <v>https://kongchro.gialai.gov.vn/Xa-%C4%90ak-To-Pang/Chuyen-muc/Thong-bao/Uy-ban-nhan-dan-xa-%C4%90ak-To-Pang-kien-toan-Ban-Chi-%C4%91.aspx</v>
      </c>
      <c r="D53" t="str">
        <v>-</v>
      </c>
      <c r="E53" t="str">
        <v>-</v>
      </c>
      <c r="F53" t="str">
        <v>-</v>
      </c>
      <c r="G53" t="str">
        <v>-</v>
      </c>
    </row>
    <row r="54">
      <c r="A54">
        <v>18053</v>
      </c>
      <c r="B54" t="str">
        <v>Công an xã SRó tỉnh Gia Lai</v>
      </c>
      <c r="C54" t="str">
        <v>-</v>
      </c>
      <c r="D54" t="str">
        <v>-</v>
      </c>
      <c r="E54" t="str">
        <v/>
      </c>
      <c r="F54" t="str">
        <v>-</v>
      </c>
      <c r="G54" t="str">
        <v>-</v>
      </c>
    </row>
    <row r="55">
      <c r="A55">
        <v>18054</v>
      </c>
      <c r="B55" t="str">
        <f>HYPERLINK("https://kongchro.gialai.gov.vn/", "UBND Ủy ban nhân dân xã SRó tỉnh Gia Lai")</f>
        <v>UBND Ủy ban nhân dân xã SRó tỉnh Gia Lai</v>
      </c>
      <c r="C55" t="str">
        <v>https://kongchro.gialai.gov.vn/</v>
      </c>
      <c r="D55" t="str">
        <v>-</v>
      </c>
      <c r="E55" t="str">
        <v>-</v>
      </c>
      <c r="F55" t="str">
        <v>-</v>
      </c>
      <c r="G55" t="str">
        <v>-</v>
      </c>
    </row>
    <row r="56">
      <c r="A56">
        <v>18055</v>
      </c>
      <c r="B56" t="str">
        <f>HYPERLINK("https://www.facebook.com/693010041401309", "Công an xã Đắk Kơ Ning tỉnh Gia Lai")</f>
        <v>Công an xã Đắk Kơ Ning tỉnh Gia Lai</v>
      </c>
      <c r="C56" t="str">
        <v>https://www.facebook.com/693010041401309</v>
      </c>
      <c r="D56" t="str">
        <v>-</v>
      </c>
      <c r="E56" t="str">
        <v/>
      </c>
      <c r="F56" t="str">
        <v>-</v>
      </c>
      <c r="G56" t="str">
        <v>-</v>
      </c>
    </row>
    <row r="57">
      <c r="A57">
        <v>18056</v>
      </c>
      <c r="B57" t="str">
        <f>HYPERLINK("https://kongchro.gialai.gov.vn/Xa-%C4%90ak-Co-Ning/Tin-tuc.aspx?page=13", "UBND Ủy ban nhân dân xã Đắk Kơ Ning tỉnh Gia Lai")</f>
        <v>UBND Ủy ban nhân dân xã Đắk Kơ Ning tỉnh Gia Lai</v>
      </c>
      <c r="C57" t="str">
        <v>https://kongchro.gialai.gov.vn/Xa-%C4%90ak-Co-Ning/Tin-tuc.aspx?page=13</v>
      </c>
      <c r="D57" t="str">
        <v>-</v>
      </c>
      <c r="E57" t="str">
        <v>-</v>
      </c>
      <c r="F57" t="str">
        <v>-</v>
      </c>
      <c r="G57" t="str">
        <v>-</v>
      </c>
    </row>
    <row r="58">
      <c r="A58">
        <v>18057</v>
      </c>
      <c r="B58" t="str">
        <v>Công an xã Đăk Song tỉnh Gia Lai</v>
      </c>
      <c r="C58" t="str">
        <v>-</v>
      </c>
      <c r="D58" t="str">
        <v>-</v>
      </c>
      <c r="E58" t="str">
        <v/>
      </c>
      <c r="F58" t="str">
        <v>-</v>
      </c>
      <c r="G58" t="str">
        <v>-</v>
      </c>
    </row>
    <row r="59">
      <c r="A59">
        <v>18058</v>
      </c>
      <c r="B59" t="str">
        <f>HYPERLINK("https://kongchro.gialai.gov.vn/Xa-%C4%90ak-Song/Gioi-thieu/Qua-trinh-hinh-thanh-va-Phat-trien.aspx", "UBND Ủy ban nhân dân xã Đăk Song tỉnh Gia Lai")</f>
        <v>UBND Ủy ban nhân dân xã Đăk Song tỉnh Gia Lai</v>
      </c>
      <c r="C59" t="str">
        <v>https://kongchro.gialai.gov.vn/Xa-%C4%90ak-Song/Gioi-thieu/Qua-trinh-hinh-thanh-va-Phat-trien.aspx</v>
      </c>
      <c r="D59" t="str">
        <v>-</v>
      </c>
      <c r="E59" t="str">
        <v>-</v>
      </c>
      <c r="F59" t="str">
        <v>-</v>
      </c>
      <c r="G59" t="str">
        <v>-</v>
      </c>
    </row>
    <row r="60">
      <c r="A60">
        <v>18059</v>
      </c>
      <c r="B60" t="str">
        <f>HYPERLINK("https://www.facebook.com/p/C%C3%B4ng-an-x%C3%A3-%C4%90%C4%83k-Pling-100049751771835/", "Công an xã Đăk Pling tỉnh Gia Lai")</f>
        <v>Công an xã Đăk Pling tỉnh Gia Lai</v>
      </c>
      <c r="C60" t="str">
        <v>https://www.facebook.com/p/C%C3%B4ng-an-x%C3%A3-%C4%90%C4%83k-Pling-100049751771835/</v>
      </c>
      <c r="D60" t="str">
        <v>-</v>
      </c>
      <c r="E60" t="str">
        <v/>
      </c>
      <c r="F60" t="str">
        <v>-</v>
      </c>
      <c r="G60" t="str">
        <v>-</v>
      </c>
    </row>
    <row r="61">
      <c r="A61">
        <v>18060</v>
      </c>
      <c r="B61" t="str">
        <f>HYPERLINK("https://kongchro.gialai.gov.vn/", "UBND Ủy ban nhân dân xã Đăk Pling tỉnh Gia Lai")</f>
        <v>UBND Ủy ban nhân dân xã Đăk Pling tỉnh Gia Lai</v>
      </c>
      <c r="C61" t="str">
        <v>https://kongchro.gialai.gov.vn/</v>
      </c>
      <c r="D61" t="str">
        <v>-</v>
      </c>
      <c r="E61" t="str">
        <v>-</v>
      </c>
      <c r="F61" t="str">
        <v>-</v>
      </c>
      <c r="G61" t="str">
        <v>-</v>
      </c>
    </row>
    <row r="62">
      <c r="A62">
        <v>18061</v>
      </c>
      <c r="B62" t="str">
        <v>Công an xã Yang Trung tỉnh Gia Lai</v>
      </c>
      <c r="C62" t="str">
        <v>-</v>
      </c>
      <c r="D62" t="str">
        <v>-</v>
      </c>
      <c r="E62" t="str">
        <v/>
      </c>
      <c r="F62" t="str">
        <v>-</v>
      </c>
      <c r="G62" t="str">
        <v>-</v>
      </c>
    </row>
    <row r="63">
      <c r="A63">
        <v>18062</v>
      </c>
      <c r="B63" t="str">
        <f>HYPERLINK("https://kongchro.gialai.gov.vn/Xa-Yang-Trung/Tin-tuc/Hoat-%C4%91ong-xa/Thong-bao-Ve-viec-cong-khai-Ke-hoach-su-dung-%C4%91at-n.aspx", "UBND Ủy ban nhân dân xã Yang Trung tỉnh Gia Lai")</f>
        <v>UBND Ủy ban nhân dân xã Yang Trung tỉnh Gia Lai</v>
      </c>
      <c r="C63" t="str">
        <v>https://kongchro.gialai.gov.vn/Xa-Yang-Trung/Tin-tuc/Hoat-%C4%91ong-xa/Thong-bao-Ve-viec-cong-khai-Ke-hoach-su-dung-%C4%91at-n.aspx</v>
      </c>
      <c r="D63" t="str">
        <v>-</v>
      </c>
      <c r="E63" t="str">
        <v>-</v>
      </c>
      <c r="F63" t="str">
        <v>-</v>
      </c>
      <c r="G63" t="str">
        <v>-</v>
      </c>
    </row>
    <row r="64">
      <c r="A64">
        <v>18063</v>
      </c>
      <c r="B64" t="str">
        <f>HYPERLINK("https://www.facebook.com/conganhuyendakpo/", "Công an xã Đăk Pơ Pho tỉnh Gia Lai")</f>
        <v>Công an xã Đăk Pơ Pho tỉnh Gia Lai</v>
      </c>
      <c r="C64" t="str">
        <v>https://www.facebook.com/conganhuyendakpo/</v>
      </c>
      <c r="D64" t="str">
        <v>-</v>
      </c>
      <c r="E64" t="str">
        <v/>
      </c>
      <c r="F64" t="str">
        <v>-</v>
      </c>
      <c r="G64" t="str">
        <v>-</v>
      </c>
    </row>
    <row r="65">
      <c r="A65">
        <v>18064</v>
      </c>
      <c r="B65" t="str">
        <f>HYPERLINK("https://dakpo.gialai.gov.vn/Gioi-thieu/Co-cau-to-chuc/Cac-phong-ban-chuyen-mon.aspx", "UBND Ủy ban nhân dân xã Đăk Pơ Pho tỉnh Gia Lai")</f>
        <v>UBND Ủy ban nhân dân xã Đăk Pơ Pho tỉnh Gia Lai</v>
      </c>
      <c r="C65" t="str">
        <v>https://dakpo.gialai.gov.vn/Gioi-thieu/Co-cau-to-chuc/Cac-phong-ban-chuyen-mon.aspx</v>
      </c>
      <c r="D65" t="str">
        <v>-</v>
      </c>
      <c r="E65" t="str">
        <v>-</v>
      </c>
      <c r="F65" t="str">
        <v>-</v>
      </c>
      <c r="G65" t="str">
        <v>-</v>
      </c>
    </row>
    <row r="66">
      <c r="A66">
        <v>18065</v>
      </c>
      <c r="B66" t="str">
        <f>HYPERLINK("https://www.facebook.com/catgialai/", "Công an xã Ya Ma tỉnh Gia Lai")</f>
        <v>Công an xã Ya Ma tỉnh Gia Lai</v>
      </c>
      <c r="C66" t="str">
        <v>https://www.facebook.com/catgialai/</v>
      </c>
      <c r="D66" t="str">
        <v>-</v>
      </c>
      <c r="E66" t="str">
        <v/>
      </c>
      <c r="F66" t="str">
        <v>-</v>
      </c>
      <c r="G66" t="str">
        <v>-</v>
      </c>
    </row>
    <row r="67">
      <c r="A67">
        <v>18066</v>
      </c>
      <c r="B67" t="str">
        <f>HYPERLINK("https://kongchro.gialai.gov.vn/Xa-Ya-Ma/Tin-tuc.aspx", "UBND Ủy ban nhân dân xã Ya Ma tỉnh Gia Lai")</f>
        <v>UBND Ủy ban nhân dân xã Ya Ma tỉnh Gia Lai</v>
      </c>
      <c r="C67" t="str">
        <v>https://kongchro.gialai.gov.vn/Xa-Ya-Ma/Tin-tuc.aspx</v>
      </c>
      <c r="D67" t="str">
        <v>-</v>
      </c>
      <c r="E67" t="str">
        <v>-</v>
      </c>
      <c r="F67" t="str">
        <v>-</v>
      </c>
      <c r="G67" t="str">
        <v>-</v>
      </c>
    </row>
    <row r="68">
      <c r="A68">
        <v>18067</v>
      </c>
      <c r="B68" t="str">
        <f>HYPERLINK("https://www.facebook.com/catgialai/", "Công an xã Chơ Long tỉnh Gia Lai")</f>
        <v>Công an xã Chơ Long tỉnh Gia Lai</v>
      </c>
      <c r="C68" t="str">
        <v>https://www.facebook.com/catgialai/</v>
      </c>
      <c r="D68" t="str">
        <v>-</v>
      </c>
      <c r="E68" t="str">
        <v/>
      </c>
      <c r="F68" t="str">
        <v>-</v>
      </c>
      <c r="G68" t="str">
        <v>-</v>
      </c>
    </row>
    <row r="69">
      <c r="A69">
        <v>18068</v>
      </c>
      <c r="B69" t="str">
        <f>HYPERLINK("https://kongchro.gialai.gov.vn/", "UBND Ủy ban nhân dân xã Chơ Long tỉnh Gia Lai")</f>
        <v>UBND Ủy ban nhân dân xã Chơ Long tỉnh Gia Lai</v>
      </c>
      <c r="C69" t="str">
        <v>https://kongchro.gialai.gov.vn/</v>
      </c>
      <c r="D69" t="str">
        <v>-</v>
      </c>
      <c r="E69" t="str">
        <v>-</v>
      </c>
      <c r="F69" t="str">
        <v>-</v>
      </c>
      <c r="G69" t="str">
        <v>-</v>
      </c>
    </row>
    <row r="70">
      <c r="A70">
        <v>18069</v>
      </c>
      <c r="B70" t="str">
        <f>HYPERLINK("https://www.facebook.com/conganxanamyang/", "Công an xã Yang Nam tỉnh Gia Lai")</f>
        <v>Công an xã Yang Nam tỉnh Gia Lai</v>
      </c>
      <c r="C70" t="str">
        <v>https://www.facebook.com/conganxanamyang/</v>
      </c>
      <c r="D70" t="str">
        <v>-</v>
      </c>
      <c r="E70" t="str">
        <v/>
      </c>
      <c r="F70" t="str">
        <v>-</v>
      </c>
      <c r="G70" t="str">
        <v>-</v>
      </c>
    </row>
    <row r="71">
      <c r="A71">
        <v>18070</v>
      </c>
      <c r="B71" t="str">
        <f>HYPERLINK("https://vksnd.gialai.gov.vn/Cong-to-Kiem-sat/truc-tiep-kiem-sat-thi-hanh-an-hinh-su-tai-uy-ban-nhan-dan-xa-yang-nam-huyen-kong-chro-2240.html", "UBND Ủy ban nhân dân xã Yang Nam tỉnh Gia Lai")</f>
        <v>UBND Ủy ban nhân dân xã Yang Nam tỉnh Gia Lai</v>
      </c>
      <c r="C71" t="str">
        <v>https://vksnd.gialai.gov.vn/Cong-to-Kiem-sat/truc-tiep-kiem-sat-thi-hanh-an-hinh-su-tai-uy-ban-nhan-dan-xa-yang-nam-huyen-kong-chro-2240.html</v>
      </c>
      <c r="D71" t="str">
        <v>-</v>
      </c>
      <c r="E71" t="str">
        <v>-</v>
      </c>
      <c r="F71" t="str">
        <v>-</v>
      </c>
      <c r="G71" t="str">
        <v>-</v>
      </c>
    </row>
    <row r="72">
      <c r="A72">
        <v>18071</v>
      </c>
      <c r="B72" t="str">
        <v>Công an xã Ia Dơk tỉnh Gia Lai</v>
      </c>
      <c r="C72" t="str">
        <v>-</v>
      </c>
      <c r="D72" t="str">
        <v>-</v>
      </c>
      <c r="E72" t="str">
        <v/>
      </c>
      <c r="F72" t="str">
        <v>-</v>
      </c>
      <c r="G72" t="str">
        <v>-</v>
      </c>
    </row>
    <row r="73">
      <c r="A73">
        <v>18072</v>
      </c>
      <c r="B73" t="str">
        <f>HYPERLINK("https://tracuudvc.gialai.gov.vn/dich-vu-cong-truc-tuyen?p_p_id=thutuchanhchinh_WAR_uniportalportlet&amp;p_p_lifecycle=0&amp;p_p_state=normal&amp;p_p_mode=view&amp;p_p_col_id=column-2&amp;p_p_col_count=1&amp;_thutuchanhchinh_WAR_uniportalportlet_iddonvi=H21.52.65&amp;_thutuchanhchinh_WAR_uniportalportlet_maThuTuc=1.001055.000.00.00.H21&amp;_thutuchanhchinh_WAR_uniportalportlet_jspPage=%2Fhtml%2Fthutuchanhchinh%2Fchitiettthc.jsp&amp;_thutuchanhchinh_WAR_uniportalportlet_idCoQuan=041", "UBND Ủy ban nhân dân xã Ia Dơk tỉnh Gia Lai")</f>
        <v>UBND Ủy ban nhân dân xã Ia Dơk tỉnh Gia Lai</v>
      </c>
      <c r="C73" t="str">
        <v>https://tracuudvc.gialai.gov.vn/dich-vu-cong-truc-tuyen?p_p_id=thutuchanhchinh_WAR_uniportalportlet&amp;p_p_lifecycle=0&amp;p_p_state=normal&amp;p_p_mode=view&amp;p_p_col_id=column-2&amp;p_p_col_count=1&amp;_thutuchanhchinh_WAR_uniportalportlet_iddonvi=H21.52.65&amp;_thutuchanhchinh_WAR_uniportalportlet_maThuTuc=1.001055.000.00.00.H21&amp;_thutuchanhchinh_WAR_uniportalportlet_jspPage=%2Fhtml%2Fthutuchanhchinh%2Fchitiettthc.jsp&amp;_thutuchanhchinh_WAR_uniportalportlet_idCoQuan=041</v>
      </c>
      <c r="D73" t="str">
        <v>-</v>
      </c>
      <c r="E73" t="str">
        <v>-</v>
      </c>
      <c r="F73" t="str">
        <v>-</v>
      </c>
      <c r="G73" t="str">
        <v>-</v>
      </c>
    </row>
    <row r="74">
      <c r="A74">
        <v>18073</v>
      </c>
      <c r="B74" t="str">
        <v>Công an xã Ia Krêl tỉnh Gia Lai</v>
      </c>
      <c r="C74" t="str">
        <v>-</v>
      </c>
      <c r="D74" t="str">
        <v>-</v>
      </c>
      <c r="E74" t="str">
        <v/>
      </c>
      <c r="F74" t="str">
        <v>-</v>
      </c>
      <c r="G74" t="str">
        <v>-</v>
      </c>
    </row>
    <row r="75">
      <c r="A75">
        <v>18074</v>
      </c>
      <c r="B75" t="str">
        <f>HYPERLINK("https://ducco.gialai.gov.vn/Xa-Ia-Krel/Gioi-thieu/Thong-tin-lien-he.aspx", "UBND Ủy ban nhân dân xã Ia Krêl tỉnh Gia Lai")</f>
        <v>UBND Ủy ban nhân dân xã Ia Krêl tỉnh Gia Lai</v>
      </c>
      <c r="C75" t="str">
        <v>https://ducco.gialai.gov.vn/Xa-Ia-Krel/Gioi-thieu/Thong-tin-lien-he.aspx</v>
      </c>
      <c r="D75" t="str">
        <v>-</v>
      </c>
      <c r="E75" t="str">
        <v>-</v>
      </c>
      <c r="F75" t="str">
        <v>-</v>
      </c>
      <c r="G75" t="str">
        <v>-</v>
      </c>
    </row>
    <row r="76">
      <c r="A76">
        <v>18075</v>
      </c>
      <c r="B76" t="str">
        <v>Công an xã Ia Din tỉnh Gia Lai</v>
      </c>
      <c r="C76" t="str">
        <v>-</v>
      </c>
      <c r="D76" t="str">
        <v>-</v>
      </c>
      <c r="E76" t="str">
        <v/>
      </c>
      <c r="F76" t="str">
        <v>-</v>
      </c>
      <c r="G76" t="str">
        <v>-</v>
      </c>
    </row>
    <row r="77">
      <c r="A77">
        <v>18076</v>
      </c>
      <c r="B77" t="str">
        <f>HYPERLINK("https://ducco.gialai.gov.vn/Xa-Ia-Din/Tin-Tuc/Hoat-%C4%91ong-%C4%91on-vi/8-19-2016-11-10-58-AM.aspx", "UBND Ủy ban nhân dân xã Ia Din tỉnh Gia Lai")</f>
        <v>UBND Ủy ban nhân dân xã Ia Din tỉnh Gia Lai</v>
      </c>
      <c r="C77" t="str">
        <v>https://ducco.gialai.gov.vn/Xa-Ia-Din/Tin-Tuc/Hoat-%C4%91ong-%C4%91on-vi/8-19-2016-11-10-58-AM.aspx</v>
      </c>
      <c r="D77" t="str">
        <v>-</v>
      </c>
      <c r="E77" t="str">
        <v>-</v>
      </c>
      <c r="F77" t="str">
        <v>-</v>
      </c>
      <c r="G77" t="str">
        <v>-</v>
      </c>
    </row>
    <row r="78">
      <c r="A78">
        <v>18077</v>
      </c>
      <c r="B78" t="str">
        <v>Công an xã Ia Kla tỉnh Gia Lai</v>
      </c>
      <c r="C78" t="str">
        <v>-</v>
      </c>
      <c r="D78" t="str">
        <v>-</v>
      </c>
      <c r="E78" t="str">
        <v/>
      </c>
      <c r="F78" t="str">
        <v>-</v>
      </c>
      <c r="G78" t="str">
        <v>-</v>
      </c>
    </row>
    <row r="79">
      <c r="A79">
        <v>18078</v>
      </c>
      <c r="B79" t="str">
        <f>HYPERLINK("https://vksnd.gialai.gov.vn/Cong-to-Kiem-sat/duc-co-truc-tiep-kiem-sat-cong-tac-thi-hanh-an-hinh-su-tai-ubnd-xa-ia-kla-1421.html", "UBND Ủy ban nhân dân xã Ia Kla tỉnh Gia Lai")</f>
        <v>UBND Ủy ban nhân dân xã Ia Kla tỉnh Gia Lai</v>
      </c>
      <c r="C79" t="str">
        <v>https://vksnd.gialai.gov.vn/Cong-to-Kiem-sat/duc-co-truc-tiep-kiem-sat-cong-tac-thi-hanh-an-hinh-su-tai-ubnd-xa-ia-kla-1421.html</v>
      </c>
      <c r="D79" t="str">
        <v>-</v>
      </c>
      <c r="E79" t="str">
        <v>-</v>
      </c>
      <c r="F79" t="str">
        <v>-</v>
      </c>
      <c r="G79" t="str">
        <v>-</v>
      </c>
    </row>
    <row r="80">
      <c r="A80">
        <v>18079</v>
      </c>
      <c r="B80" t="str">
        <f>HYPERLINK("https://www.facebook.com/p/C%C3%B4ng-an-huy%E1%BB%87n-%C4%90%E1%BB%A9c-C%C6%A1-C%C3%B4ng-an-x%C3%A3-Ia-Dom-100064067769175/", "Công an xã Ia Dom tỉnh Gia Lai")</f>
        <v>Công an xã Ia Dom tỉnh Gia Lai</v>
      </c>
      <c r="C80" t="str">
        <v>https://www.facebook.com/p/C%C3%B4ng-an-huy%E1%BB%87n-%C4%90%E1%BB%A9c-C%C6%A1-C%C3%B4ng-an-x%C3%A3-Ia-Dom-100064067769175/</v>
      </c>
      <c r="D80" t="str">
        <v>-</v>
      </c>
      <c r="E80" t="str">
        <v/>
      </c>
      <c r="F80" t="str">
        <v>-</v>
      </c>
      <c r="G80" t="str">
        <v>-</v>
      </c>
    </row>
    <row r="81">
      <c r="A81">
        <v>18080</v>
      </c>
      <c r="B81" t="str">
        <f>HYPERLINK("https://www.iahdrai.kontum.gov.vn/", "UBND Ủy ban nhân dân xã Ia Dom tỉnh Gia Lai")</f>
        <v>UBND Ủy ban nhân dân xã Ia Dom tỉnh Gia Lai</v>
      </c>
      <c r="C81" t="str">
        <v>https://www.iahdrai.kontum.gov.vn/</v>
      </c>
      <c r="D81" t="str">
        <v>-</v>
      </c>
      <c r="E81" t="str">
        <v>-</v>
      </c>
      <c r="F81" t="str">
        <v>-</v>
      </c>
      <c r="G81" t="str">
        <v>-</v>
      </c>
    </row>
    <row r="82">
      <c r="A82">
        <v>18081</v>
      </c>
      <c r="B82" t="str">
        <f>HYPERLINK("https://www.facebook.com/p/C%C3%B4ng-an-x%C3%A3-Ia-Lang-huy%E1%BB%87n-%C4%90%E1%BB%A9c-C%C6%A1-t%E1%BB%89nh-Gia-Lai-100064850530526/", "Công an xã Ia Lang tỉnh Gia Lai")</f>
        <v>Công an xã Ia Lang tỉnh Gia Lai</v>
      </c>
      <c r="C82" t="str">
        <v>https://www.facebook.com/p/C%C3%B4ng-an-x%C3%A3-Ia-Lang-huy%E1%BB%87n-%C4%90%E1%BB%A9c-C%C6%A1-t%E1%BB%89nh-Gia-Lai-100064850530526/</v>
      </c>
      <c r="D82" t="str">
        <v>-</v>
      </c>
      <c r="E82" t="str">
        <v/>
      </c>
      <c r="F82" t="str">
        <v>-</v>
      </c>
      <c r="G82" t="str">
        <v>-</v>
      </c>
    </row>
    <row r="83">
      <c r="A83">
        <v>18082</v>
      </c>
      <c r="B83" t="str">
        <f>HYPERLINK("https://ducco.gialai.gov.vn/Xa-Ia-Lang/Tin-Tuc/Hoat-%C4%91ong-%C4%91on-vi/Uy-ban-nhan-dan-xa-Ia-Lang-to-chuc-Hoi-nghi-So-ket.aspx", "UBND Ủy ban nhân dân xã Ia Lang tỉnh Gia Lai")</f>
        <v>UBND Ủy ban nhân dân xã Ia Lang tỉnh Gia Lai</v>
      </c>
      <c r="C83" t="str">
        <v>https://ducco.gialai.gov.vn/Xa-Ia-Lang/Tin-Tuc/Hoat-%C4%91ong-%C4%91on-vi/Uy-ban-nhan-dan-xa-Ia-Lang-to-chuc-Hoi-nghi-So-ket.aspx</v>
      </c>
      <c r="D83" t="str">
        <v>-</v>
      </c>
      <c r="E83" t="str">
        <v>-</v>
      </c>
      <c r="F83" t="str">
        <v>-</v>
      </c>
      <c r="G83" t="str">
        <v>-</v>
      </c>
    </row>
    <row r="84">
      <c r="A84">
        <v>18083</v>
      </c>
      <c r="B84" t="str">
        <v>Công an xã Ia Kriêng tỉnh Gia Lai</v>
      </c>
      <c r="C84" t="str">
        <v>-</v>
      </c>
      <c r="D84" t="str">
        <v>-</v>
      </c>
      <c r="E84" t="str">
        <v/>
      </c>
      <c r="F84" t="str">
        <v>-</v>
      </c>
      <c r="G84" t="str">
        <v>-</v>
      </c>
    </row>
    <row r="85">
      <c r="A85">
        <v>18084</v>
      </c>
      <c r="B85" t="str">
        <f>HYPERLINK("https://vksnd.gialai.gov.vn/Cong-to-Kiem-sat/duc-co-truc-tiep-kiem-sat-cong-tac-thi-hanh-an-hinh-su-tai-ubnd-xa-ia-krieng-1857.html", "UBND Ủy ban nhân dân xã Ia Kriêng tỉnh Gia Lai")</f>
        <v>UBND Ủy ban nhân dân xã Ia Kriêng tỉnh Gia Lai</v>
      </c>
      <c r="C85" t="str">
        <v>https://vksnd.gialai.gov.vn/Cong-to-Kiem-sat/duc-co-truc-tiep-kiem-sat-cong-tac-thi-hanh-an-hinh-su-tai-ubnd-xa-ia-krieng-1857.html</v>
      </c>
      <c r="D85" t="str">
        <v>-</v>
      </c>
      <c r="E85" t="str">
        <v>-</v>
      </c>
      <c r="F85" t="str">
        <v>-</v>
      </c>
      <c r="G85" t="str">
        <v>-</v>
      </c>
    </row>
    <row r="86">
      <c r="A86">
        <v>18085</v>
      </c>
      <c r="B86" t="str">
        <v>Công an xã Ia Pnôn tỉnh Gia Lai</v>
      </c>
      <c r="C86" t="str">
        <v>-</v>
      </c>
      <c r="D86" t="str">
        <v>-</v>
      </c>
      <c r="E86" t="str">
        <v/>
      </c>
      <c r="F86" t="str">
        <v>-</v>
      </c>
      <c r="G86" t="str">
        <v>-</v>
      </c>
    </row>
    <row r="87">
      <c r="A87">
        <v>18086</v>
      </c>
      <c r="B87" t="str">
        <f>HYPERLINK("https://www.toaan.gov.vn/webcenter/portal/spc/news?selectedPage=31&amp;docType=TinBai&amp;mucHienThi=1000850", "UBND Ủy ban nhân dân xã Ia Pnôn tỉnh Gia Lai")</f>
        <v>UBND Ủy ban nhân dân xã Ia Pnôn tỉnh Gia Lai</v>
      </c>
      <c r="C87" t="str">
        <v>https://www.toaan.gov.vn/webcenter/portal/spc/news?selectedPage=31&amp;docType=TinBai&amp;mucHienThi=1000850</v>
      </c>
      <c r="D87" t="str">
        <v>-</v>
      </c>
      <c r="E87" t="str">
        <v>-</v>
      </c>
      <c r="F87" t="str">
        <v>-</v>
      </c>
      <c r="G87" t="str">
        <v>-</v>
      </c>
    </row>
    <row r="88">
      <c r="A88">
        <v>18087</v>
      </c>
      <c r="B88" t="str">
        <v>Công an xã Ia Nan tỉnh Gia Lai</v>
      </c>
      <c r="C88" t="str">
        <v>-</v>
      </c>
      <c r="D88" t="str">
        <v>-</v>
      </c>
      <c r="E88" t="str">
        <v/>
      </c>
      <c r="F88" t="str">
        <v>-</v>
      </c>
      <c r="G88" t="str">
        <v>-</v>
      </c>
    </row>
    <row r="89">
      <c r="A89">
        <v>18088</v>
      </c>
      <c r="B89" t="str">
        <f>HYPERLINK("https://ducco.gialai.gov.vn/Xa-Ia-Nan/Gioi-thieu/Thong-tin-lien-he.aspx", "UBND Ủy ban nhân dân xã Ia Nan tỉnh Gia Lai")</f>
        <v>UBND Ủy ban nhân dân xã Ia Nan tỉnh Gia Lai</v>
      </c>
      <c r="C89" t="str">
        <v>https://ducco.gialai.gov.vn/Xa-Ia-Nan/Gioi-thieu/Thong-tin-lien-he.aspx</v>
      </c>
      <c r="D89" t="str">
        <v>-</v>
      </c>
      <c r="E89" t="str">
        <v>-</v>
      </c>
      <c r="F89" t="str">
        <v>-</v>
      </c>
      <c r="G89" t="str">
        <v>-</v>
      </c>
    </row>
    <row r="90">
      <c r="A90">
        <v>18089</v>
      </c>
      <c r="B90" t="str">
        <v>Công an xã Ia Kly tỉnh Gia Lai</v>
      </c>
      <c r="C90" t="str">
        <v>-</v>
      </c>
      <c r="D90" t="str">
        <v>-</v>
      </c>
      <c r="E90" t="str">
        <v/>
      </c>
      <c r="F90" t="str">
        <v>-</v>
      </c>
      <c r="G90" t="str">
        <v>-</v>
      </c>
    </row>
    <row r="91">
      <c r="A91">
        <v>18090</v>
      </c>
      <c r="B91" t="str">
        <f>HYPERLINK("https://chuprong.gialai.gov.vn/Xa-Ia-Kly/Tin-tuc.aspx", "UBND Ủy ban nhân dân xã Ia Kly tỉnh Gia Lai")</f>
        <v>UBND Ủy ban nhân dân xã Ia Kly tỉnh Gia Lai</v>
      </c>
      <c r="C91" t="str">
        <v>https://chuprong.gialai.gov.vn/Xa-Ia-Kly/Tin-tuc.aspx</v>
      </c>
      <c r="D91" t="str">
        <v>-</v>
      </c>
      <c r="E91" t="str">
        <v>-</v>
      </c>
      <c r="F91" t="str">
        <v>-</v>
      </c>
      <c r="G91" t="str">
        <v>-</v>
      </c>
    </row>
    <row r="92">
      <c r="A92">
        <v>18091</v>
      </c>
      <c r="B92" t="str">
        <f>HYPERLINK("https://www.facebook.com/caxbinhgiao/", "Công an xã Bình Giáo tỉnh Gia Lai")</f>
        <v>Công an xã Bình Giáo tỉnh Gia Lai</v>
      </c>
      <c r="C92" t="str">
        <v>https://www.facebook.com/caxbinhgiao/</v>
      </c>
      <c r="D92" t="str">
        <v>-</v>
      </c>
      <c r="E92" t="str">
        <v/>
      </c>
      <c r="F92" t="str">
        <v>-</v>
      </c>
      <c r="G92" t="str">
        <v>-</v>
      </c>
    </row>
    <row r="93">
      <c r="A93">
        <v>18092</v>
      </c>
      <c r="B93" t="str">
        <f>HYPERLINK("https://chuprong.gialai.gov.vn/Xa-Binh-Giao/Tin-tuc.aspx", "UBND Ủy ban nhân dân xã Bình Giáo tỉnh Gia Lai")</f>
        <v>UBND Ủy ban nhân dân xã Bình Giáo tỉnh Gia Lai</v>
      </c>
      <c r="C93" t="str">
        <v>https://chuprong.gialai.gov.vn/Xa-Binh-Giao/Tin-tuc.aspx</v>
      </c>
      <c r="D93" t="str">
        <v>-</v>
      </c>
      <c r="E93" t="str">
        <v>-</v>
      </c>
      <c r="F93" t="str">
        <v>-</v>
      </c>
      <c r="G93" t="str">
        <v>-</v>
      </c>
    </row>
    <row r="94">
      <c r="A94">
        <v>18093</v>
      </c>
      <c r="B94" t="str">
        <f>HYPERLINK("https://www.facebook.com/p/C%C3%B4ng-an-x%C3%A3-Ia-Drang-huy%E1%BB%87n-Ch%C6%B0-Pr%C3%B4ng-t%E1%BB%89nh-Gia-Lai-100052877869691/", "Công an xã Ia Drăng tỉnh Gia Lai")</f>
        <v>Công an xã Ia Drăng tỉnh Gia Lai</v>
      </c>
      <c r="C94" t="str">
        <v>https://www.facebook.com/p/C%C3%B4ng-an-x%C3%A3-Ia-Drang-huy%E1%BB%87n-Ch%C6%B0-Pr%C3%B4ng-t%E1%BB%89nh-Gia-Lai-100052877869691/</v>
      </c>
      <c r="D94" t="str">
        <v>-</v>
      </c>
      <c r="E94" t="str">
        <v/>
      </c>
      <c r="F94" t="str">
        <v>-</v>
      </c>
      <c r="G94" t="str">
        <v>-</v>
      </c>
    </row>
    <row r="95">
      <c r="A95">
        <v>18094</v>
      </c>
      <c r="B95" t="str">
        <f>HYPERLINK("https://chuprong.gialai.gov.vn/Xa-Ia-Drang/Company.aspx", "UBND Ủy ban nhân dân xã Ia Drăng tỉnh Gia Lai")</f>
        <v>UBND Ủy ban nhân dân xã Ia Drăng tỉnh Gia Lai</v>
      </c>
      <c r="C95" t="str">
        <v>https://chuprong.gialai.gov.vn/Xa-Ia-Drang/Company.aspx</v>
      </c>
      <c r="D95" t="str">
        <v>-</v>
      </c>
      <c r="E95" t="str">
        <v>-</v>
      </c>
      <c r="F95" t="str">
        <v>-</v>
      </c>
      <c r="G95" t="str">
        <v>-</v>
      </c>
    </row>
    <row r="96">
      <c r="A96">
        <v>18095</v>
      </c>
      <c r="B96" t="str">
        <f>HYPERLINK("https://www.facebook.com/ConganThangHung/", "Công an xã Thăng Hưng tỉnh Gia Lai")</f>
        <v>Công an xã Thăng Hưng tỉnh Gia Lai</v>
      </c>
      <c r="C96" t="str">
        <v>https://www.facebook.com/ConganThangHung/</v>
      </c>
      <c r="D96" t="str">
        <v>-</v>
      </c>
      <c r="E96" t="str">
        <v/>
      </c>
      <c r="F96" t="str">
        <v>-</v>
      </c>
      <c r="G96" t="str">
        <v>-</v>
      </c>
    </row>
    <row r="97">
      <c r="A97">
        <v>18096</v>
      </c>
      <c r="B97" t="str">
        <f>HYPERLINK("https://chuprong.gialai.gov.vn/Xa-Thang-Hung/Gioi-thieu.aspx", "UBND Ủy ban nhân dân xã Thăng Hưng tỉnh Gia Lai")</f>
        <v>UBND Ủy ban nhân dân xã Thăng Hưng tỉnh Gia Lai</v>
      </c>
      <c r="C97" t="str">
        <v>https://chuprong.gialai.gov.vn/Xa-Thang-Hung/Gioi-thieu.aspx</v>
      </c>
      <c r="D97" t="str">
        <v>-</v>
      </c>
      <c r="E97" t="str">
        <v>-</v>
      </c>
      <c r="F97" t="str">
        <v>-</v>
      </c>
      <c r="G97" t="str">
        <v>-</v>
      </c>
    </row>
    <row r="98">
      <c r="A98">
        <v>18097</v>
      </c>
      <c r="B98" t="str">
        <f>HYPERLINK("https://www.facebook.com/kiencpr/", "Công an xã Bàu Cạn tỉnh Gia Lai")</f>
        <v>Công an xã Bàu Cạn tỉnh Gia Lai</v>
      </c>
      <c r="C98" t="str">
        <v>https://www.facebook.com/kiencpr/</v>
      </c>
      <c r="D98" t="str">
        <v>-</v>
      </c>
      <c r="E98" t="str">
        <v/>
      </c>
      <c r="F98" t="str">
        <v>-</v>
      </c>
      <c r="G98" t="str">
        <v>-</v>
      </c>
    </row>
    <row r="99">
      <c r="A99">
        <v>18098</v>
      </c>
      <c r="B99" t="str">
        <f>HYPERLINK("https://chuprong.gialai.gov.vn/Xa-Bau-Can/Company.aspx", "UBND Ủy ban nhân dân xã Bàu Cạn tỉnh Gia Lai")</f>
        <v>UBND Ủy ban nhân dân xã Bàu Cạn tỉnh Gia Lai</v>
      </c>
      <c r="C99" t="str">
        <v>https://chuprong.gialai.gov.vn/Xa-Bau-Can/Company.aspx</v>
      </c>
      <c r="D99" t="str">
        <v>-</v>
      </c>
      <c r="E99" t="str">
        <v>-</v>
      </c>
      <c r="F99" t="str">
        <v>-</v>
      </c>
      <c r="G99" t="str">
        <v>-</v>
      </c>
    </row>
    <row r="100">
      <c r="A100">
        <v>18099</v>
      </c>
      <c r="B100" t="str">
        <v>Công an xã Ia Phìn tỉnh Gia Lai</v>
      </c>
      <c r="C100" t="str">
        <v>-</v>
      </c>
      <c r="D100" t="str">
        <v>-</v>
      </c>
      <c r="E100" t="str">
        <v/>
      </c>
      <c r="F100" t="str">
        <v>-</v>
      </c>
      <c r="G100" t="str">
        <v>-</v>
      </c>
    </row>
    <row r="101">
      <c r="A101">
        <v>18100</v>
      </c>
      <c r="B101" t="str">
        <f>HYPERLINK("https://chuprong.gialai.gov.vn/Xa-Ia-Phin/Gioi-thieu.aspx", "UBND Ủy ban nhân dân xã Ia Phìn tỉnh Gia Lai")</f>
        <v>UBND Ủy ban nhân dân xã Ia Phìn tỉnh Gia Lai</v>
      </c>
      <c r="C101" t="str">
        <v>https://chuprong.gialai.gov.vn/Xa-Ia-Phin/Gioi-thieu.aspx</v>
      </c>
      <c r="D101" t="str">
        <v>-</v>
      </c>
      <c r="E101" t="str">
        <v>-</v>
      </c>
      <c r="F101" t="str">
        <v>-</v>
      </c>
      <c r="G101" t="str">
        <v>-</v>
      </c>
    </row>
    <row r="102">
      <c r="A102">
        <v>18101</v>
      </c>
      <c r="B102" t="str">
        <f>HYPERLINK("https://www.facebook.com/p/C%C3%B4ng-an-x%C3%A3-Ia-B%C4%83ng-huy%E1%BB%87n-Ch%C6%B0-Pr%C3%B4ng-t%E1%BB%89nh-Gia-Lai-61553801365604/", "Công an xã Ia Băng tỉnh Gia Lai")</f>
        <v>Công an xã Ia Băng tỉnh Gia Lai</v>
      </c>
      <c r="C102" t="str">
        <v>https://www.facebook.com/p/C%C3%B4ng-an-x%C3%A3-Ia-B%C4%83ng-huy%E1%BB%87n-Ch%C6%B0-Pr%C3%B4ng-t%E1%BB%89nh-Gia-Lai-61553801365604/</v>
      </c>
      <c r="D102" t="str">
        <v>-</v>
      </c>
      <c r="E102" t="str">
        <v/>
      </c>
      <c r="F102" t="str">
        <v>-</v>
      </c>
      <c r="G102" t="str">
        <v>-</v>
      </c>
    </row>
    <row r="103">
      <c r="A103">
        <v>18102</v>
      </c>
      <c r="B103" t="str">
        <f>HYPERLINK("https://chuprong.gialai.gov.vn/Xa-Ia-Bang1/Company/kbang-office.aspx", "UBND Ủy ban nhân dân xã Ia Băng tỉnh Gia Lai")</f>
        <v>UBND Ủy ban nhân dân xã Ia Băng tỉnh Gia Lai</v>
      </c>
      <c r="C103" t="str">
        <v>https://chuprong.gialai.gov.vn/Xa-Ia-Bang1/Company/kbang-office.aspx</v>
      </c>
      <c r="D103" t="str">
        <v>-</v>
      </c>
      <c r="E103" t="str">
        <v>-</v>
      </c>
      <c r="F103" t="str">
        <v>-</v>
      </c>
      <c r="G103" t="str">
        <v>-</v>
      </c>
    </row>
    <row r="104">
      <c r="A104">
        <v>18103</v>
      </c>
      <c r="B104" t="str">
        <v>Công an xã Ia Tôr tỉnh Gia Lai</v>
      </c>
      <c r="C104" t="str">
        <v>-</v>
      </c>
      <c r="D104" t="str">
        <v>-</v>
      </c>
      <c r="E104" t="str">
        <v/>
      </c>
      <c r="F104" t="str">
        <v>-</v>
      </c>
      <c r="G104" t="str">
        <v>-</v>
      </c>
    </row>
    <row r="105">
      <c r="A105">
        <v>18104</v>
      </c>
      <c r="B105" t="str">
        <f>HYPERLINK("https://vksnd.gialai.gov.vn/Phap-luat-Xa-hoi-26/Chi-hoi-Luat-gia-Vien-kiem-sat-nhan-dan-tinh-Gia-Lai-tro-giup-phap-ly-va-tuyen-truyen-phap-luat-tai-lang-O-xa-Ia-Tor-huyen-Chu-Prong-696.html", "UBND Ủy ban nhân dân xã Ia Tôr tỉnh Gia Lai")</f>
        <v>UBND Ủy ban nhân dân xã Ia Tôr tỉnh Gia Lai</v>
      </c>
      <c r="C105" t="str">
        <v>https://vksnd.gialai.gov.vn/Phap-luat-Xa-hoi-26/Chi-hoi-Luat-gia-Vien-kiem-sat-nhan-dan-tinh-Gia-Lai-tro-giup-phap-ly-va-tuyen-truyen-phap-luat-tai-lang-O-xa-Ia-Tor-huyen-Chu-Prong-696.html</v>
      </c>
      <c r="D105" t="str">
        <v>-</v>
      </c>
      <c r="E105" t="str">
        <v>-</v>
      </c>
      <c r="F105" t="str">
        <v>-</v>
      </c>
      <c r="G105" t="str">
        <v>-</v>
      </c>
    </row>
    <row r="106">
      <c r="A106">
        <v>18105</v>
      </c>
      <c r="B106" t="str">
        <f>HYPERLINK("https://www.facebook.com/doanthanhnien.1956/", "Công an xã Ia Boòng tỉnh Gia Lai")</f>
        <v>Công an xã Ia Boòng tỉnh Gia Lai</v>
      </c>
      <c r="C106" t="str">
        <v>https://www.facebook.com/doanthanhnien.1956/</v>
      </c>
      <c r="D106" t="str">
        <v>-</v>
      </c>
      <c r="E106" t="str">
        <v/>
      </c>
      <c r="F106" t="str">
        <v>-</v>
      </c>
      <c r="G106" t="str">
        <v>-</v>
      </c>
    </row>
    <row r="107">
      <c r="A107">
        <v>18106</v>
      </c>
      <c r="B107" t="str">
        <f>HYPERLINK("https://chuprong.gialai.gov.vn/Xa-Ia-Boong/Gioi-thieu/Thong-tin-lien-he.aspx", "UBND Ủy ban nhân dân xã Ia Boòng tỉnh Gia Lai")</f>
        <v>UBND Ủy ban nhân dân xã Ia Boòng tỉnh Gia Lai</v>
      </c>
      <c r="C107" t="str">
        <v>https://chuprong.gialai.gov.vn/Xa-Ia-Boong/Gioi-thieu/Thong-tin-lien-he.aspx</v>
      </c>
      <c r="D107" t="str">
        <v>-</v>
      </c>
      <c r="E107" t="str">
        <v>-</v>
      </c>
      <c r="F107" t="str">
        <v>-</v>
      </c>
      <c r="G107" t="str">
        <v>-</v>
      </c>
    </row>
    <row r="108">
      <c r="A108">
        <v>18107</v>
      </c>
      <c r="B108" t="str">
        <v>Công an xã Ia O tỉnh Gia Lai</v>
      </c>
      <c r="C108" t="str">
        <v>-</v>
      </c>
      <c r="D108" t="str">
        <v>-</v>
      </c>
      <c r="E108" t="str">
        <v/>
      </c>
      <c r="F108" t="str">
        <v>-</v>
      </c>
      <c r="G108" t="str">
        <v>-</v>
      </c>
    </row>
    <row r="109">
      <c r="A109">
        <v>18108</v>
      </c>
      <c r="B109" t="str">
        <f>HYPERLINK("https://iagrai.gialai.gov.vn/xa-ia-o/Trang-chu", "UBND Ủy ban nhân dân xã Ia O tỉnh Gia Lai")</f>
        <v>UBND Ủy ban nhân dân xã Ia O tỉnh Gia Lai</v>
      </c>
      <c r="C109" t="str">
        <v>https://iagrai.gialai.gov.vn/xa-ia-o/Trang-chu</v>
      </c>
      <c r="D109" t="str">
        <v>-</v>
      </c>
      <c r="E109" t="str">
        <v>-</v>
      </c>
      <c r="F109" t="str">
        <v>-</v>
      </c>
      <c r="G109" t="str">
        <v>-</v>
      </c>
    </row>
    <row r="110">
      <c r="A110">
        <v>18109</v>
      </c>
      <c r="B110" t="str">
        <f>HYPERLINK("https://www.facebook.com/TuoitreConganVinhPhuc/", "Công an xã Ia Púch tỉnh Gia Lai")</f>
        <v>Công an xã Ia Púch tỉnh Gia Lai</v>
      </c>
      <c r="C110" t="str">
        <v>https://www.facebook.com/TuoitreConganVinhPhuc/</v>
      </c>
      <c r="D110" t="str">
        <v>-</v>
      </c>
      <c r="E110" t="str">
        <v/>
      </c>
      <c r="F110" t="str">
        <v>-</v>
      </c>
      <c r="G110" t="str">
        <v>-</v>
      </c>
    </row>
    <row r="111">
      <c r="A111">
        <v>18110</v>
      </c>
      <c r="B111" t="str">
        <f>HYPERLINK("https://chuprong.gialai.gov.vn/Gioi-thieu/To-chuc-bo-may/Cac-xa,-thi-tran.aspx", "UBND Ủy ban nhân dân xã Ia Púch tỉnh Gia Lai")</f>
        <v>UBND Ủy ban nhân dân xã Ia Púch tỉnh Gia Lai</v>
      </c>
      <c r="C111" t="str">
        <v>https://chuprong.gialai.gov.vn/Gioi-thieu/To-chuc-bo-may/Cac-xa,-thi-tran.aspx</v>
      </c>
      <c r="D111" t="str">
        <v>-</v>
      </c>
      <c r="E111" t="str">
        <v>-</v>
      </c>
      <c r="F111" t="str">
        <v>-</v>
      </c>
      <c r="G111" t="str">
        <v>-</v>
      </c>
    </row>
    <row r="112">
      <c r="A112">
        <v>18111</v>
      </c>
      <c r="B112" t="str">
        <f>HYPERLINK("https://www.facebook.com/people/C%C3%B4ng-an-x%C3%A3-Ia-Me/100063663866283/", "Công an xã Ia Me tỉnh Gia Lai")</f>
        <v>Công an xã Ia Me tỉnh Gia Lai</v>
      </c>
      <c r="C112" t="str">
        <v>https://www.facebook.com/people/C%C3%B4ng-an-x%C3%A3-Ia-Me/100063663866283/</v>
      </c>
      <c r="D112" t="str">
        <v>-</v>
      </c>
      <c r="E112" t="str">
        <v>02693885979</v>
      </c>
      <c r="F112" t="str">
        <v>-</v>
      </c>
      <c r="G112" t="str">
        <v>-</v>
      </c>
    </row>
    <row r="113">
      <c r="A113">
        <v>18112</v>
      </c>
      <c r="B113" t="str">
        <f>HYPERLINK("https://chuprong.gialai.gov.vn/Xa-Ia-Me/Gioi-thieu.aspx", "UBND Ủy ban nhân dân xã Ia Me tỉnh Gia Lai")</f>
        <v>UBND Ủy ban nhân dân xã Ia Me tỉnh Gia Lai</v>
      </c>
      <c r="C113" t="str">
        <v>https://chuprong.gialai.gov.vn/Xa-Ia-Me/Gioi-thieu.aspx</v>
      </c>
      <c r="D113" t="str">
        <v>-</v>
      </c>
      <c r="E113" t="str">
        <v>-</v>
      </c>
      <c r="F113" t="str">
        <v>-</v>
      </c>
      <c r="G113" t="str">
        <v>-</v>
      </c>
    </row>
    <row r="114">
      <c r="A114">
        <v>18113</v>
      </c>
      <c r="B114" t="str">
        <v>Công an xã Ia Vê tỉnh Gia Lai</v>
      </c>
      <c r="C114" t="str">
        <v>-</v>
      </c>
      <c r="D114" t="str">
        <v>-</v>
      </c>
      <c r="E114" t="str">
        <v/>
      </c>
      <c r="F114" t="str">
        <v>-</v>
      </c>
      <c r="G114" t="str">
        <v>-</v>
      </c>
    </row>
    <row r="115">
      <c r="A115">
        <v>18114</v>
      </c>
      <c r="B115" t="str">
        <f>HYPERLINK("https://chuprong.gialai.gov.vn/Xa-Ia-Ve/Tin-tuc.aspx", "UBND Ủy ban nhân dân xã Ia Vê tỉnh Gia Lai")</f>
        <v>UBND Ủy ban nhân dân xã Ia Vê tỉnh Gia Lai</v>
      </c>
      <c r="C115" t="str">
        <v>https://chuprong.gialai.gov.vn/Xa-Ia-Ve/Tin-tuc.aspx</v>
      </c>
      <c r="D115" t="str">
        <v>-</v>
      </c>
      <c r="E115" t="str">
        <v>-</v>
      </c>
      <c r="F115" t="str">
        <v>-</v>
      </c>
      <c r="G115" t="str">
        <v>-</v>
      </c>
    </row>
    <row r="116">
      <c r="A116">
        <v>18115</v>
      </c>
      <c r="B116" t="str">
        <f>HYPERLINK("https://www.facebook.com/p/C%C3%B4ng-an-x%C3%A3-Ia-B%C4%83ng-huy%E1%BB%87n-Ch%C6%B0-Pr%C3%B4ng-t%E1%BB%89nh-Gia-Lai-61553801365604/", "Công an xã Ia Bang tỉnh Gia Lai")</f>
        <v>Công an xã Ia Bang tỉnh Gia Lai</v>
      </c>
      <c r="C116" t="str">
        <v>https://www.facebook.com/p/C%C3%B4ng-an-x%C3%A3-Ia-B%C4%83ng-huy%E1%BB%87n-Ch%C6%B0-Pr%C3%B4ng-t%E1%BB%89nh-Gia-Lai-61553801365604/</v>
      </c>
      <c r="D116" t="str">
        <v>-</v>
      </c>
      <c r="E116" t="str">
        <v/>
      </c>
      <c r="F116" t="str">
        <v>-</v>
      </c>
      <c r="G116" t="str">
        <v>-</v>
      </c>
    </row>
    <row r="117">
      <c r="A117">
        <v>18116</v>
      </c>
      <c r="B117" t="str">
        <f>HYPERLINK("https://chuprong.gialai.gov.vn/Xa-Ia-Bang1/Company/kbang-office.aspx", "UBND Ủy ban nhân dân xã Ia Bang tỉnh Gia Lai")</f>
        <v>UBND Ủy ban nhân dân xã Ia Bang tỉnh Gia Lai</v>
      </c>
      <c r="C117" t="str">
        <v>https://chuprong.gialai.gov.vn/Xa-Ia-Bang1/Company/kbang-office.aspx</v>
      </c>
      <c r="D117" t="str">
        <v>-</v>
      </c>
      <c r="E117" t="str">
        <v>-</v>
      </c>
      <c r="F117" t="str">
        <v>-</v>
      </c>
      <c r="G117" t="str">
        <v>-</v>
      </c>
    </row>
    <row r="118">
      <c r="A118">
        <v>18117</v>
      </c>
      <c r="B118" t="str">
        <f>HYPERLINK("https://www.facebook.com/p/C%C3%B4ng-an-x%C3%A3-Ia-Pia-100063821093976/", "Công an xã Ia Pia tỉnh Gia Lai")</f>
        <v>Công an xã Ia Pia tỉnh Gia Lai</v>
      </c>
      <c r="C118" t="str">
        <v>https://www.facebook.com/p/C%C3%B4ng-an-x%C3%A3-Ia-Pia-100063821093976/</v>
      </c>
      <c r="D118" t="str">
        <v>-</v>
      </c>
      <c r="E118" t="str">
        <v/>
      </c>
      <c r="F118" t="str">
        <v>-</v>
      </c>
      <c r="G118" t="str">
        <v>-</v>
      </c>
    </row>
    <row r="119">
      <c r="A119">
        <v>18118</v>
      </c>
      <c r="B119" t="str">
        <f>HYPERLINK("https://chuprong.gialai.gov.vn/Xa-Ia-Pia/Tin-tuc.aspx", "UBND Ủy ban nhân dân xã Ia Pia tỉnh Gia Lai")</f>
        <v>UBND Ủy ban nhân dân xã Ia Pia tỉnh Gia Lai</v>
      </c>
      <c r="C119" t="str">
        <v>https://chuprong.gialai.gov.vn/Xa-Ia-Pia/Tin-tuc.aspx</v>
      </c>
      <c r="D119" t="str">
        <v>-</v>
      </c>
      <c r="E119" t="str">
        <v>-</v>
      </c>
      <c r="F119" t="str">
        <v>-</v>
      </c>
      <c r="G119" t="str">
        <v>-</v>
      </c>
    </row>
    <row r="120">
      <c r="A120">
        <v>18119</v>
      </c>
      <c r="B120" t="str">
        <v>Công an xã Ia Ga tỉnh Gia Lai</v>
      </c>
      <c r="C120" t="str">
        <v>-</v>
      </c>
      <c r="D120" t="str">
        <v>-</v>
      </c>
      <c r="E120" t="str">
        <v/>
      </c>
      <c r="F120" t="str">
        <v>-</v>
      </c>
      <c r="G120" t="str">
        <v>-</v>
      </c>
    </row>
    <row r="121">
      <c r="A121">
        <v>18120</v>
      </c>
      <c r="B121" t="str">
        <f>HYPERLINK("https://iagrai.gialai.gov.vn/", "UBND Ủy ban nhân dân xã Ia Ga tỉnh Gia Lai")</f>
        <v>UBND Ủy ban nhân dân xã Ia Ga tỉnh Gia Lai</v>
      </c>
      <c r="C121" t="str">
        <v>https://iagrai.gialai.gov.vn/</v>
      </c>
      <c r="D121" t="str">
        <v>-</v>
      </c>
      <c r="E121" t="str">
        <v>-</v>
      </c>
      <c r="F121" t="str">
        <v>-</v>
      </c>
      <c r="G121" t="str">
        <v>-</v>
      </c>
    </row>
    <row r="122">
      <c r="A122">
        <v>18121</v>
      </c>
      <c r="B122" t="str">
        <v>Công an xã Ia Lâu tỉnh Gia Lai</v>
      </c>
      <c r="C122" t="str">
        <v>-</v>
      </c>
      <c r="D122" t="str">
        <v>-</v>
      </c>
      <c r="E122" t="str">
        <v/>
      </c>
      <c r="F122" t="str">
        <v>-</v>
      </c>
      <c r="G122" t="str">
        <v>-</v>
      </c>
    </row>
    <row r="123">
      <c r="A123">
        <v>18122</v>
      </c>
      <c r="B123" t="str">
        <f>HYPERLINK("https://chuprong.gialai.gov.vn/Xa-Ia-lau/Chuyen-muc/Website-cac-%C4%91on-vi.aspx", "UBND Ủy ban nhân dân xã Ia Lâu tỉnh Gia Lai")</f>
        <v>UBND Ủy ban nhân dân xã Ia Lâu tỉnh Gia Lai</v>
      </c>
      <c r="C123" t="str">
        <v>https://chuprong.gialai.gov.vn/Xa-Ia-lau/Chuyen-muc/Website-cac-%C4%91on-vi.aspx</v>
      </c>
      <c r="D123" t="str">
        <v>-</v>
      </c>
      <c r="E123" t="str">
        <v>-</v>
      </c>
      <c r="F123" t="str">
        <v>-</v>
      </c>
      <c r="G123" t="str">
        <v>-</v>
      </c>
    </row>
    <row r="124">
      <c r="A124">
        <v>18123</v>
      </c>
      <c r="B124" t="str">
        <v>Công an xã Ia Piơr tỉnh Gia Lai</v>
      </c>
      <c r="C124" t="str">
        <v>-</v>
      </c>
      <c r="D124" t="str">
        <v>-</v>
      </c>
      <c r="E124" t="str">
        <v/>
      </c>
      <c r="F124" t="str">
        <v>-</v>
      </c>
      <c r="G124" t="str">
        <v>-</v>
      </c>
    </row>
    <row r="125">
      <c r="A125">
        <v>18124</v>
      </c>
      <c r="B125" t="str">
        <f>HYPERLINK("https://chuprong.gialai.gov.vn/Xa-Ia-Pior/Gioi-thieu/Co-cau-to-chuc-xa.aspx", "UBND Ủy ban nhân dân xã Ia Piơr tỉnh Gia Lai")</f>
        <v>UBND Ủy ban nhân dân xã Ia Piơr tỉnh Gia Lai</v>
      </c>
      <c r="C125" t="str">
        <v>https://chuprong.gialai.gov.vn/Xa-Ia-Pior/Gioi-thieu/Co-cau-to-chuc-xa.aspx</v>
      </c>
      <c r="D125" t="str">
        <v>-</v>
      </c>
      <c r="E125" t="str">
        <v>-</v>
      </c>
      <c r="F125" t="str">
        <v>-</v>
      </c>
      <c r="G125" t="str">
        <v>-</v>
      </c>
    </row>
    <row r="126">
      <c r="A126">
        <v>18125</v>
      </c>
      <c r="B126" t="str">
        <v>Công an xã Ia Mơ tỉnh Gia Lai</v>
      </c>
      <c r="C126" t="str">
        <v>-</v>
      </c>
      <c r="D126" t="str">
        <v>-</v>
      </c>
      <c r="E126" t="str">
        <v/>
      </c>
      <c r="F126" t="str">
        <v>-</v>
      </c>
      <c r="G126" t="str">
        <v>-</v>
      </c>
    </row>
    <row r="127">
      <c r="A127">
        <v>18126</v>
      </c>
      <c r="B127" t="str">
        <f>HYPERLINK("https://chuprong.gialai.gov.vn/Xa-Ia-Mo/Tin-tuc.aspx", "UBND Ủy ban nhân dân xã Ia Mơ tỉnh Gia Lai")</f>
        <v>UBND Ủy ban nhân dân xã Ia Mơ tỉnh Gia Lai</v>
      </c>
      <c r="C127" t="str">
        <v>https://chuprong.gialai.gov.vn/Xa-Ia-Mo/Tin-tuc.aspx</v>
      </c>
      <c r="D127" t="str">
        <v>-</v>
      </c>
      <c r="E127" t="str">
        <v>-</v>
      </c>
      <c r="F127" t="str">
        <v>-</v>
      </c>
      <c r="G127" t="str">
        <v>-</v>
      </c>
    </row>
    <row r="128">
      <c r="A128">
        <v>18127</v>
      </c>
      <c r="B128" t="str">
        <f>HYPERLINK("https://www.facebook.com/p/C%C3%B4ng-an-x%C3%A3-Ia-Ti%C3%AAm-Ch%C6%B0-S%C3%AA-Gia-lai-100064389895947/", "Công an xã Ia Tiêm tỉnh Gia Lai")</f>
        <v>Công an xã Ia Tiêm tỉnh Gia Lai</v>
      </c>
      <c r="C128" t="str">
        <v>https://www.facebook.com/p/C%C3%B4ng-an-x%C3%A3-Ia-Ti%C3%AAm-Ch%C6%B0-S%C3%AA-Gia-lai-100064389895947/</v>
      </c>
      <c r="D128" t="str">
        <v>-</v>
      </c>
      <c r="E128" t="str">
        <v/>
      </c>
      <c r="F128" t="str">
        <v>-</v>
      </c>
      <c r="G128" t="str">
        <v>-</v>
      </c>
    </row>
    <row r="129">
      <c r="A129">
        <v>18128</v>
      </c>
      <c r="B129" t="str">
        <f>HYPERLINK("https://chuse.gialai.gov.vn/Xa-Ia-Tiem/Gioi-thieu/Co-cau-to-chuc.aspx", "UBND Ủy ban nhân dân xã Ia Tiêm tỉnh Gia Lai")</f>
        <v>UBND Ủy ban nhân dân xã Ia Tiêm tỉnh Gia Lai</v>
      </c>
      <c r="C129" t="str">
        <v>https://chuse.gialai.gov.vn/Xa-Ia-Tiem/Gioi-thieu/Co-cau-to-chuc.aspx</v>
      </c>
      <c r="D129" t="str">
        <v>-</v>
      </c>
      <c r="E129" t="str">
        <v>-</v>
      </c>
      <c r="F129" t="str">
        <v>-</v>
      </c>
      <c r="G129" t="str">
        <v>-</v>
      </c>
    </row>
    <row r="130">
      <c r="A130">
        <v>18129</v>
      </c>
      <c r="B130" t="str">
        <f>HYPERLINK("https://www.facebook.com/p/C%C3%B4ng-an-x%C3%A3-Ch%C6%B0-P%C6%A1ng-Ch%C6%B0-S%C3%AA-Gia-Lai-100076109475624/", "Công an xã Chư Pơng tỉnh Gia Lai")</f>
        <v>Công an xã Chư Pơng tỉnh Gia Lai</v>
      </c>
      <c r="C130" t="str">
        <v>https://www.facebook.com/p/C%C3%B4ng-an-x%C3%A3-Ch%C6%B0-P%C6%A1ng-Ch%C6%B0-S%C3%AA-Gia-Lai-100076109475624/</v>
      </c>
      <c r="D130" t="str">
        <v>-</v>
      </c>
      <c r="E130" t="str">
        <v/>
      </c>
      <c r="F130" t="str">
        <v>-</v>
      </c>
      <c r="G130" t="str">
        <v>-</v>
      </c>
    </row>
    <row r="131">
      <c r="A131">
        <v>18130</v>
      </c>
      <c r="B131" t="str">
        <f>HYPERLINK("https://tracuudvc.gialai.gov.vn/dich-vu-cong-truc-tuyen?p_p_id=thutuchanhchinh_WAR_uniportalportlet&amp;p_p_lifecycle=0&amp;p_p_state=normal&amp;p_p_mode=view&amp;p_p_col_id=column-2&amp;p_p_col_count=1&amp;_thutuchanhchinh_WAR_uniportalportlet_maThuTuc=1.011550.H21&amp;_thutuchanhchinh_WAR_uniportalportlet_jspPage=%2Fhtml%2Fthutuchanhchinh%2Fchitiettthc.jsp&amp;_thutuchanhchinh_WAR_uniportalportlet_idCoQuan=0", "UBND Ủy ban nhân dân xã Chư Pơng tỉnh Gia Lai")</f>
        <v>UBND Ủy ban nhân dân xã Chư Pơng tỉnh Gia Lai</v>
      </c>
      <c r="C131" t="str">
        <v>https://tracuudvc.gialai.gov.vn/dich-vu-cong-truc-tuyen?p_p_id=thutuchanhchinh_WAR_uniportalportlet&amp;p_p_lifecycle=0&amp;p_p_state=normal&amp;p_p_mode=view&amp;p_p_col_id=column-2&amp;p_p_col_count=1&amp;_thutuchanhchinh_WAR_uniportalportlet_maThuTuc=1.011550.H21&amp;_thutuchanhchinh_WAR_uniportalportlet_jspPage=%2Fhtml%2Fthutuchanhchinh%2Fchitiettthc.jsp&amp;_thutuchanhchinh_WAR_uniportalportlet_idCoQuan=0</v>
      </c>
      <c r="D131" t="str">
        <v>-</v>
      </c>
      <c r="E131" t="str">
        <v>-</v>
      </c>
      <c r="F131" t="str">
        <v>-</v>
      </c>
      <c r="G131" t="str">
        <v>-</v>
      </c>
    </row>
    <row r="132">
      <c r="A132">
        <v>18131</v>
      </c>
      <c r="B132" t="str">
        <f>HYPERLINK("https://www.facebook.com/p/C%C3%B4ng-An-x%C3%A3-Bar-M%C4%83ih-100068963984004/", "Công an xã Bar Măih tỉnh Gia Lai")</f>
        <v>Công an xã Bar Măih tỉnh Gia Lai</v>
      </c>
      <c r="C132" t="str">
        <v>https://www.facebook.com/p/C%C3%B4ng-An-x%C3%A3-Bar-M%C4%83ih-100068963984004/</v>
      </c>
      <c r="D132" t="str">
        <v>-</v>
      </c>
      <c r="E132" t="str">
        <v/>
      </c>
      <c r="F132" t="str">
        <v>-</v>
      </c>
      <c r="G132" t="str">
        <v>-</v>
      </c>
    </row>
    <row r="133">
      <c r="A133">
        <v>18132</v>
      </c>
      <c r="B133" t="str">
        <f>HYPERLINK("https://chuse.gialai.gov.vn/Xa-Bar-Maih/Gioi-thieu/Co-cau-to-chuc-(1).aspx", "UBND Ủy ban nhân dân xã Bar Măih tỉnh Gia Lai")</f>
        <v>UBND Ủy ban nhân dân xã Bar Măih tỉnh Gia Lai</v>
      </c>
      <c r="C133" t="str">
        <v>https://chuse.gialai.gov.vn/Xa-Bar-Maih/Gioi-thieu/Co-cau-to-chuc-(1).aspx</v>
      </c>
      <c r="D133" t="str">
        <v>-</v>
      </c>
      <c r="E133" t="str">
        <v>-</v>
      </c>
      <c r="F133" t="str">
        <v>-</v>
      </c>
      <c r="G133" t="str">
        <v>-</v>
      </c>
    </row>
    <row r="134">
      <c r="A134">
        <v>18133</v>
      </c>
      <c r="B134" t="str">
        <f>HYPERLINK("https://www.facebook.com/p/C%C3%B4ng-an-x%C3%A3-B%E1%BB%9D-Ngoong-100064235436284/", "Công an xã Bờ Ngoong tỉnh Gia Lai")</f>
        <v>Công an xã Bờ Ngoong tỉnh Gia Lai</v>
      </c>
      <c r="C134" t="str">
        <v>https://www.facebook.com/p/C%C3%B4ng-an-x%C3%A3-B%E1%BB%9D-Ngoong-100064235436284/</v>
      </c>
      <c r="D134" t="str">
        <v>-</v>
      </c>
      <c r="E134" t="str">
        <v/>
      </c>
      <c r="F134" t="str">
        <v>-</v>
      </c>
      <c r="G134" t="str">
        <v>-</v>
      </c>
    </row>
    <row r="135">
      <c r="A135">
        <v>18134</v>
      </c>
      <c r="B135" t="str">
        <f>HYPERLINK("https://chuse.gialai.gov.vn/Xa-Bo-Ngoong/Gioi-thieu.aspx", "UBND Ủy ban nhân dân xã Bờ Ngoong tỉnh Gia Lai")</f>
        <v>UBND Ủy ban nhân dân xã Bờ Ngoong tỉnh Gia Lai</v>
      </c>
      <c r="C135" t="str">
        <v>https://chuse.gialai.gov.vn/Xa-Bo-Ngoong/Gioi-thieu.aspx</v>
      </c>
      <c r="D135" t="str">
        <v>-</v>
      </c>
      <c r="E135" t="str">
        <v>-</v>
      </c>
      <c r="F135" t="str">
        <v>-</v>
      </c>
      <c r="G135" t="str">
        <v>-</v>
      </c>
    </row>
    <row r="136">
      <c r="A136">
        <v>18135</v>
      </c>
      <c r="B136" t="str">
        <f>HYPERLINK("https://www.facebook.com/p/C%C3%B4ng-an-x%C3%A3-Ia-Glai-100063058039027/", "Công an xã Ia Glai tỉnh Gia Lai")</f>
        <v>Công an xã Ia Glai tỉnh Gia Lai</v>
      </c>
      <c r="C136" t="str">
        <v>https://www.facebook.com/p/C%C3%B4ng-an-x%C3%A3-Ia-Glai-100063058039027/</v>
      </c>
      <c r="D136" t="str">
        <v>-</v>
      </c>
      <c r="E136" t="str">
        <v/>
      </c>
      <c r="F136" t="str">
        <v>-</v>
      </c>
      <c r="G136" t="str">
        <v>-</v>
      </c>
    </row>
    <row r="137">
      <c r="A137">
        <v>18136</v>
      </c>
      <c r="B137" t="str">
        <f>HYPERLINK("https://chuse.gialai.gov.vn/Xa-Ia-Glai/Gioi-thieu.aspx", "UBND Ủy ban nhân dân xã Ia Glai tỉnh Gia Lai")</f>
        <v>UBND Ủy ban nhân dân xã Ia Glai tỉnh Gia Lai</v>
      </c>
      <c r="C137" t="str">
        <v>https://chuse.gialai.gov.vn/Xa-Ia-Glai/Gioi-thieu.aspx</v>
      </c>
      <c r="D137" t="str">
        <v>-</v>
      </c>
      <c r="E137" t="str">
        <v>-</v>
      </c>
      <c r="F137" t="str">
        <v>-</v>
      </c>
      <c r="G137" t="str">
        <v>-</v>
      </c>
    </row>
    <row r="138">
      <c r="A138">
        <v>18137</v>
      </c>
      <c r="B138" t="str">
        <f>HYPERLINK("https://www.facebook.com/tuoitrecongansonla/", "Công an xã AL Bá tỉnh Gia Lai")</f>
        <v>Công an xã AL Bá tỉnh Gia Lai</v>
      </c>
      <c r="C138" t="str">
        <v>https://www.facebook.com/tuoitrecongansonla/</v>
      </c>
      <c r="D138" t="str">
        <v>-</v>
      </c>
      <c r="E138" t="str">
        <v/>
      </c>
      <c r="F138" t="str">
        <v>-</v>
      </c>
      <c r="G138" t="str">
        <v>-</v>
      </c>
    </row>
    <row r="139">
      <c r="A139">
        <v>18138</v>
      </c>
      <c r="B139" t="str">
        <f>HYPERLINK("https://chuse.gialai.gov.vn/Xa-Al-Ba/Gioi-thieu/Co-cau-to-chuc.aspx", "UBND Ủy ban nhân dân xã AL Bá tỉnh Gia Lai")</f>
        <v>UBND Ủy ban nhân dân xã AL Bá tỉnh Gia Lai</v>
      </c>
      <c r="C139" t="str">
        <v>https://chuse.gialai.gov.vn/Xa-Al-Ba/Gioi-thieu/Co-cau-to-chuc.aspx</v>
      </c>
      <c r="D139" t="str">
        <v>-</v>
      </c>
      <c r="E139" t="str">
        <v>-</v>
      </c>
      <c r="F139" t="str">
        <v>-</v>
      </c>
      <c r="G139" t="str">
        <v>-</v>
      </c>
    </row>
    <row r="140">
      <c r="A140">
        <v>18139</v>
      </c>
      <c r="B140" t="str">
        <v>Công an xã Kông HTok tỉnh Gia Lai</v>
      </c>
      <c r="C140" t="str">
        <v>-</v>
      </c>
      <c r="D140" t="str">
        <v>-</v>
      </c>
      <c r="E140" t="str">
        <v/>
      </c>
      <c r="F140" t="str">
        <v>-</v>
      </c>
      <c r="G140" t="str">
        <v>-</v>
      </c>
    </row>
    <row r="141">
      <c r="A141">
        <v>18140</v>
      </c>
      <c r="B141" t="str">
        <f>HYPERLINK("https://chuse.gialai.gov.vn/Xa-Kong-Htok/Trang-chu.aspx", "UBND Ủy ban nhân dân xã Kông HTok tỉnh Gia Lai")</f>
        <v>UBND Ủy ban nhân dân xã Kông HTok tỉnh Gia Lai</v>
      </c>
      <c r="C141" t="str">
        <v>https://chuse.gialai.gov.vn/Xa-Kong-Htok/Trang-chu.aspx</v>
      </c>
      <c r="D141" t="str">
        <v>-</v>
      </c>
      <c r="E141" t="str">
        <v>-</v>
      </c>
      <c r="F141" t="str">
        <v>-</v>
      </c>
      <c r="G141" t="str">
        <v>-</v>
      </c>
    </row>
    <row r="142">
      <c r="A142">
        <v>18141</v>
      </c>
      <c r="B142" t="str">
        <f>HYPERLINK("https://www.facebook.com/ANTTAyunPa/", "Công an xã AYun tỉnh Gia Lai")</f>
        <v>Công an xã AYun tỉnh Gia Lai</v>
      </c>
      <c r="C142" t="str">
        <v>https://www.facebook.com/ANTTAyunPa/</v>
      </c>
      <c r="D142" t="str">
        <v>-</v>
      </c>
      <c r="E142" t="str">
        <v/>
      </c>
      <c r="F142" t="str">
        <v>-</v>
      </c>
      <c r="G142" t="str">
        <v>-</v>
      </c>
    </row>
    <row r="143">
      <c r="A143">
        <v>18142</v>
      </c>
      <c r="B143" t="str">
        <f>HYPERLINK("https://ayunpa.gialai.gov.vn/Home.aspx", "UBND Ủy ban nhân dân xã AYun tỉnh Gia Lai")</f>
        <v>UBND Ủy ban nhân dân xã AYun tỉnh Gia Lai</v>
      </c>
      <c r="C143" t="str">
        <v>https://ayunpa.gialai.gov.vn/Home.aspx</v>
      </c>
      <c r="D143" t="str">
        <v>-</v>
      </c>
      <c r="E143" t="str">
        <v>-</v>
      </c>
      <c r="F143" t="str">
        <v>-</v>
      </c>
      <c r="G143" t="str">
        <v>-</v>
      </c>
    </row>
    <row r="144">
      <c r="A144">
        <v>18143</v>
      </c>
      <c r="B144" t="str">
        <v>Công an xã Ia HLốp tỉnh Gia Lai</v>
      </c>
      <c r="C144" t="str">
        <v>-</v>
      </c>
      <c r="D144" t="str">
        <v>-</v>
      </c>
      <c r="E144" t="str">
        <v/>
      </c>
      <c r="F144" t="str">
        <v>-</v>
      </c>
      <c r="G144" t="str">
        <v>-</v>
      </c>
    </row>
    <row r="145">
      <c r="A145">
        <v>18144</v>
      </c>
      <c r="B145" t="str">
        <f>HYPERLINK("https://chuse.gialai.gov.vn/Xa-Ia-Hlop/Gioi-thieu.aspx", "UBND Ủy ban nhân dân xã Ia HLốp tỉnh Gia Lai")</f>
        <v>UBND Ủy ban nhân dân xã Ia HLốp tỉnh Gia Lai</v>
      </c>
      <c r="C145" t="str">
        <v>https://chuse.gialai.gov.vn/Xa-Ia-Hlop/Gioi-thieu.aspx</v>
      </c>
      <c r="D145" t="str">
        <v>-</v>
      </c>
      <c r="E145" t="str">
        <v>-</v>
      </c>
      <c r="F145" t="str">
        <v>-</v>
      </c>
      <c r="G145" t="str">
        <v>-</v>
      </c>
    </row>
    <row r="146">
      <c r="A146">
        <v>18145</v>
      </c>
      <c r="B146" t="str">
        <f>HYPERLINK("https://www.facebook.com/p/C%C3%B4ng-an-x%C3%A3-IA-BLANG-huy%E1%BB%87n-Ch%C6%B0-S%C3%AA-100030897323665/", "Công an xã Ia Blang tỉnh Gia Lai")</f>
        <v>Công an xã Ia Blang tỉnh Gia Lai</v>
      </c>
      <c r="C146" t="str">
        <v>https://www.facebook.com/p/C%C3%B4ng-an-x%C3%A3-IA-BLANG-huy%E1%BB%87n-Ch%C6%B0-S%C3%AA-100030897323665/</v>
      </c>
      <c r="D146" t="str">
        <v>-</v>
      </c>
      <c r="E146" t="str">
        <v/>
      </c>
      <c r="F146" t="str">
        <v>-</v>
      </c>
      <c r="G146" t="str">
        <v>-</v>
      </c>
    </row>
    <row r="147">
      <c r="A147">
        <v>18146</v>
      </c>
      <c r="B147" t="str">
        <f>HYPERLINK("https://chuse.gialai.gov.vn/Xa-Ia-Blang/Trang-chu.aspx", "UBND Ủy ban nhân dân xã Ia Blang tỉnh Gia Lai")</f>
        <v>UBND Ủy ban nhân dân xã Ia Blang tỉnh Gia Lai</v>
      </c>
      <c r="C147" t="str">
        <v>https://chuse.gialai.gov.vn/Xa-Ia-Blang/Trang-chu.aspx</v>
      </c>
      <c r="D147" t="str">
        <v>-</v>
      </c>
      <c r="E147" t="str">
        <v>-</v>
      </c>
      <c r="F147" t="str">
        <v>-</v>
      </c>
      <c r="G147" t="str">
        <v>-</v>
      </c>
    </row>
    <row r="148">
      <c r="A148">
        <v>18147</v>
      </c>
      <c r="B148" t="str">
        <f>HYPERLINK("https://www.facebook.com/tuoitrecongansonla/", "Công an xã Dun tỉnh Gia Lai")</f>
        <v>Công an xã Dun tỉnh Gia Lai</v>
      </c>
      <c r="C148" t="str">
        <v>https://www.facebook.com/tuoitrecongansonla/</v>
      </c>
      <c r="D148" t="str">
        <v>-</v>
      </c>
      <c r="E148" t="str">
        <v/>
      </c>
      <c r="F148" t="str">
        <v>-</v>
      </c>
      <c r="G148" t="str">
        <v>-</v>
      </c>
    </row>
    <row r="149">
      <c r="A149">
        <v>18148</v>
      </c>
      <c r="B149" t="str">
        <f>HYPERLINK("https://chuse.gialai.gov.vn/Xa-Dun/Gioi-thieu.aspx", "UBND Ủy ban nhân dân xã Dun tỉnh Gia Lai")</f>
        <v>UBND Ủy ban nhân dân xã Dun tỉnh Gia Lai</v>
      </c>
      <c r="C149" t="str">
        <v>https://chuse.gialai.gov.vn/Xa-Dun/Gioi-thieu.aspx</v>
      </c>
      <c r="D149" t="str">
        <v>-</v>
      </c>
      <c r="E149" t="str">
        <v>-</v>
      </c>
      <c r="F149" t="str">
        <v>-</v>
      </c>
      <c r="G149" t="str">
        <v>-</v>
      </c>
    </row>
    <row r="150">
      <c r="A150">
        <v>18149</v>
      </c>
      <c r="B150" t="str">
        <f>HYPERLINK("https://www.facebook.com/p/%C4%90o%C3%A0n-x%C3%A3-Ia-Pal-huy%E1%BB%87n-Ch%C6%B0-S%C3%AA-t%E1%BB%89nh-Gia-Lai-100064949220111/", "Công an xã Ia Pal tỉnh Gia Lai")</f>
        <v>Công an xã Ia Pal tỉnh Gia Lai</v>
      </c>
      <c r="C150" t="str">
        <v>https://www.facebook.com/p/%C4%90o%C3%A0n-x%C3%A3-Ia-Pal-huy%E1%BB%87n-Ch%C6%B0-S%C3%AA-t%E1%BB%89nh-Gia-Lai-100064949220111/</v>
      </c>
      <c r="D150" t="str">
        <v>-</v>
      </c>
      <c r="E150" t="str">
        <v/>
      </c>
      <c r="F150" t="str">
        <v>-</v>
      </c>
      <c r="G150" t="str">
        <v>-</v>
      </c>
    </row>
    <row r="151">
      <c r="A151">
        <v>18150</v>
      </c>
      <c r="B151" t="str">
        <f>HYPERLINK("https://chuse.gialai.gov.vn/Xa-Ia-Pal/Gioi-thieu.aspx", "UBND Ủy ban nhân dân xã Ia Pal tỉnh Gia Lai")</f>
        <v>UBND Ủy ban nhân dân xã Ia Pal tỉnh Gia Lai</v>
      </c>
      <c r="C151" t="str">
        <v>https://chuse.gialai.gov.vn/Xa-Ia-Pal/Gioi-thieu.aspx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>
        <v>18151</v>
      </c>
      <c r="B152" t="str">
        <v>Công an xã H Bông tỉnh Gia Lai</v>
      </c>
      <c r="C152" t="str">
        <v>-</v>
      </c>
      <c r="D152" t="str">
        <v>-</v>
      </c>
      <c r="E152" t="str">
        <v/>
      </c>
      <c r="F152" t="str">
        <v>-</v>
      </c>
      <c r="G152" t="str">
        <v>-</v>
      </c>
    </row>
    <row r="153">
      <c r="A153">
        <v>18152</v>
      </c>
      <c r="B153" t="str">
        <f>HYPERLINK("https://chuse.gialai.gov.vn/Xa-Hbong/Trang-chu.aspx", "UBND Ủy ban nhân dân xã H Bông tỉnh Gia Lai")</f>
        <v>UBND Ủy ban nhân dân xã H Bông tỉnh Gia Lai</v>
      </c>
      <c r="C153" t="str">
        <v>https://chuse.gialai.gov.vn/Xa-Hbong/Trang-chu.aspx</v>
      </c>
      <c r="D153" t="str">
        <v>-</v>
      </c>
      <c r="E153" t="str">
        <v>-</v>
      </c>
      <c r="F153" t="str">
        <v>-</v>
      </c>
      <c r="G153" t="str">
        <v>-</v>
      </c>
    </row>
    <row r="154">
      <c r="A154">
        <v>18153</v>
      </c>
      <c r="B154" t="str">
        <f>HYPERLINK("https://www.facebook.com/p/C%C3%B4ng-an-x%C3%A3-Ia-Le-100067592626384/", "Công an xã Ia Ko tỉnh Gia Lai")</f>
        <v>Công an xã Ia Ko tỉnh Gia Lai</v>
      </c>
      <c r="C154" t="str">
        <v>https://www.facebook.com/p/C%C3%B4ng-an-x%C3%A3-Ia-Le-100067592626384/</v>
      </c>
      <c r="D154" t="str">
        <v>-</v>
      </c>
      <c r="E154" t="str">
        <v/>
      </c>
      <c r="F154" t="str">
        <v>-</v>
      </c>
      <c r="G154" t="str">
        <v>-</v>
      </c>
    </row>
    <row r="155">
      <c r="A155">
        <v>18154</v>
      </c>
      <c r="B155" t="str">
        <f>HYPERLINK("https://chuse.gialai.gov.vn/Xa-Ia-Ko/Trang-chu.aspx", "UBND Ủy ban nhân dân xã Ia Ko tỉnh Gia Lai")</f>
        <v>UBND Ủy ban nhân dân xã Ia Ko tỉnh Gia Lai</v>
      </c>
      <c r="C155" t="str">
        <v>https://chuse.gialai.gov.vn/Xa-Ia-Ko/Trang-chu.aspx</v>
      </c>
      <c r="D155" t="str">
        <v>-</v>
      </c>
      <c r="E155" t="str">
        <v>-</v>
      </c>
      <c r="F155" t="str">
        <v>-</v>
      </c>
      <c r="G155" t="str">
        <v>-</v>
      </c>
    </row>
    <row r="156">
      <c r="A156">
        <v>18155</v>
      </c>
      <c r="B156" t="str">
        <f>HYPERLINK("https://www.facebook.com/Cong.an.xa.Ha.Tam/", "Công an xã Hà Tam tỉnh Gia Lai")</f>
        <v>Công an xã Hà Tam tỉnh Gia Lai</v>
      </c>
      <c r="C156" t="str">
        <v>https://www.facebook.com/Cong.an.xa.Ha.Tam/</v>
      </c>
      <c r="D156" t="str">
        <v>-</v>
      </c>
      <c r="E156" t="str">
        <v/>
      </c>
      <c r="F156" t="str">
        <v>-</v>
      </c>
      <c r="G156" t="str">
        <v>-</v>
      </c>
    </row>
    <row r="157">
      <c r="A157">
        <v>18156</v>
      </c>
      <c r="B157" t="str">
        <f>HYPERLINK("https://dakpo.gialai.gov.vn/Xa-Ha-Tam/Lien-he.aspx", "UBND Ủy ban nhân dân xã Hà Tam tỉnh Gia Lai")</f>
        <v>UBND Ủy ban nhân dân xã Hà Tam tỉnh Gia Lai</v>
      </c>
      <c r="C157" t="str">
        <v>https://dakpo.gialai.gov.vn/Xa-Ha-Tam/Lien-he.aspx</v>
      </c>
      <c r="D157" t="str">
        <v>-</v>
      </c>
      <c r="E157" t="str">
        <v>-</v>
      </c>
      <c r="F157" t="str">
        <v>-</v>
      </c>
      <c r="G157" t="str">
        <v>-</v>
      </c>
    </row>
    <row r="158">
      <c r="A158">
        <v>18157</v>
      </c>
      <c r="B158" t="str">
        <f>HYPERLINK("https://www.facebook.com/catgialai/", "Công an xã An Thành tỉnh Gia Lai")</f>
        <v>Công an xã An Thành tỉnh Gia Lai</v>
      </c>
      <c r="C158" t="str">
        <v>https://www.facebook.com/catgialai/</v>
      </c>
      <c r="D158" t="str">
        <v>-</v>
      </c>
      <c r="E158" t="str">
        <v/>
      </c>
      <c r="F158" t="str">
        <v>-</v>
      </c>
      <c r="G158" t="str">
        <v>-</v>
      </c>
    </row>
    <row r="159">
      <c r="A159">
        <v>18158</v>
      </c>
      <c r="B159" t="str">
        <f>HYPERLINK("https://gialai.gov.vn/", "UBND Ủy ban nhân dân xã An Thành tỉnh Gia Lai")</f>
        <v>UBND Ủy ban nhân dân xã An Thành tỉnh Gia Lai</v>
      </c>
      <c r="C159" t="str">
        <v>https://gialai.gov.vn/</v>
      </c>
      <c r="D159" t="str">
        <v>-</v>
      </c>
      <c r="E159" t="str">
        <v>-</v>
      </c>
      <c r="F159" t="str">
        <v>-</v>
      </c>
      <c r="G159" t="str">
        <v>-</v>
      </c>
    </row>
    <row r="160">
      <c r="A160">
        <v>18159</v>
      </c>
      <c r="B160" t="str">
        <v>Công an xã Yang Bắc tỉnh Gia Lai</v>
      </c>
      <c r="C160" t="str">
        <v>-</v>
      </c>
      <c r="D160" t="str">
        <v>-</v>
      </c>
      <c r="E160" t="str">
        <v/>
      </c>
      <c r="F160" t="str">
        <v>-</v>
      </c>
      <c r="G160" t="str">
        <v>-</v>
      </c>
    </row>
    <row r="161">
      <c r="A161">
        <v>18160</v>
      </c>
      <c r="B161" t="str">
        <f>HYPERLINK("https://dakpo.gialai.gov.vn/Xa-Yang-Bac/Gioi-thieu.aspx", "UBND Ủy ban nhân dân xã Yang Bắc tỉnh Gia Lai")</f>
        <v>UBND Ủy ban nhân dân xã Yang Bắc tỉnh Gia Lai</v>
      </c>
      <c r="C161" t="str">
        <v>https://dakpo.gialai.gov.vn/Xa-Yang-Bac/Gioi-thieu.aspx</v>
      </c>
      <c r="D161" t="str">
        <v>-</v>
      </c>
      <c r="E161" t="str">
        <v>-</v>
      </c>
      <c r="F161" t="str">
        <v>-</v>
      </c>
      <c r="G161" t="str">
        <v>-</v>
      </c>
    </row>
    <row r="162">
      <c r="A162">
        <v>18161</v>
      </c>
      <c r="B162" t="str">
        <v>Công an xã Cư An tỉnh Gia Lai</v>
      </c>
      <c r="C162" t="str">
        <v>-</v>
      </c>
      <c r="D162" t="str">
        <v>-</v>
      </c>
      <c r="E162" t="str">
        <v/>
      </c>
      <c r="F162" t="str">
        <v>-</v>
      </c>
      <c r="G162" t="str">
        <v>-</v>
      </c>
    </row>
    <row r="163">
      <c r="A163">
        <v>18162</v>
      </c>
      <c r="B163" t="str">
        <f>HYPERLINK("https://dakpo.gialai.gov.vn/Xa-Cu-An/Gioi-thieu/Co-cau-to-chuc.aspx", "UBND Ủy ban nhân dân xã Cư An tỉnh Gia Lai")</f>
        <v>UBND Ủy ban nhân dân xã Cư An tỉnh Gia Lai</v>
      </c>
      <c r="C163" t="str">
        <v>https://dakpo.gialai.gov.vn/Xa-Cu-An/Gioi-thieu/Co-cau-to-chuc.aspx</v>
      </c>
      <c r="D163" t="str">
        <v>-</v>
      </c>
      <c r="E163" t="str">
        <v>-</v>
      </c>
      <c r="F163" t="str">
        <v>-</v>
      </c>
      <c r="G163" t="str">
        <v>-</v>
      </c>
    </row>
    <row r="164">
      <c r="A164">
        <v>18163</v>
      </c>
      <c r="B164" t="str">
        <f>HYPERLINK("https://www.facebook.com/CaxTanSon/", "Công an xã Tân An tỉnh Gia Lai")</f>
        <v>Công an xã Tân An tỉnh Gia Lai</v>
      </c>
      <c r="C164" t="str">
        <v>https://www.facebook.com/CaxTanSon/</v>
      </c>
      <c r="D164" t="str">
        <v>-</v>
      </c>
      <c r="E164" t="str">
        <v/>
      </c>
      <c r="F164" t="str">
        <v>-</v>
      </c>
      <c r="G164" t="str">
        <v>-</v>
      </c>
    </row>
    <row r="165">
      <c r="A165">
        <v>18164</v>
      </c>
      <c r="B165" t="str">
        <f>HYPERLINK("https://dakdoa.gialai.gov.vn/Xa-Tan-Binh/Gioi-thieu/Qua-trinh-hinh-thanh-va-Phat-trien.aspx", "UBND Ủy ban nhân dân xã Tân An tỉnh Gia Lai")</f>
        <v>UBND Ủy ban nhân dân xã Tân An tỉnh Gia Lai</v>
      </c>
      <c r="C165" t="str">
        <v>https://dakdoa.gialai.gov.vn/Xa-Tan-Binh/Gioi-thieu/Qua-trinh-hinh-thanh-va-Phat-trien.aspx</v>
      </c>
      <c r="D165" t="str">
        <v>-</v>
      </c>
      <c r="E165" t="str">
        <v>-</v>
      </c>
      <c r="F165" t="str">
        <v>-</v>
      </c>
      <c r="G165" t="str">
        <v>-</v>
      </c>
    </row>
    <row r="166">
      <c r="A166">
        <v>18165</v>
      </c>
      <c r="B166" t="str">
        <v>Công an xã Phú An tỉnh Gia Lai</v>
      </c>
      <c r="C166" t="str">
        <v>-</v>
      </c>
      <c r="D166" t="str">
        <v>-</v>
      </c>
      <c r="E166" t="str">
        <v/>
      </c>
      <c r="F166" t="str">
        <v>-</v>
      </c>
      <c r="G166" t="str">
        <v>-</v>
      </c>
    </row>
    <row r="167">
      <c r="A167">
        <v>18166</v>
      </c>
      <c r="B167" t="str">
        <f>HYPERLINK("https://vksnd.gialai.gov.vn/kien-nghi-phong-ngua-toi-pham/vien-ksnd-huyen-dak-po-kien-nghi-chu-tich-ubnd-xa-phu-an-trong-cong-tac-thi-hanh-an-hinh-su-2347.html", "UBND Ủy ban nhân dân xã Phú An tỉnh Gia Lai")</f>
        <v>UBND Ủy ban nhân dân xã Phú An tỉnh Gia Lai</v>
      </c>
      <c r="C167" t="str">
        <v>https://vksnd.gialai.gov.vn/kien-nghi-phong-ngua-toi-pham/vien-ksnd-huyen-dak-po-kien-nghi-chu-tich-ubnd-xa-phu-an-trong-cong-tac-thi-hanh-an-hinh-su-2347.html</v>
      </c>
      <c r="D167" t="str">
        <v>-</v>
      </c>
      <c r="E167" t="str">
        <v>-</v>
      </c>
      <c r="F167" t="str">
        <v>-</v>
      </c>
      <c r="G167" t="str">
        <v>-</v>
      </c>
    </row>
    <row r="168">
      <c r="A168">
        <v>18167</v>
      </c>
      <c r="B168" t="str">
        <f>HYPERLINK("https://www.facebook.com/tuoitredongthap/", "Công an xã Ya Hội tỉnh Gia Lai")</f>
        <v>Công an xã Ya Hội tỉnh Gia Lai</v>
      </c>
      <c r="C168" t="str">
        <v>https://www.facebook.com/tuoitredongthap/</v>
      </c>
      <c r="D168" t="str">
        <v>-</v>
      </c>
      <c r="E168" t="str">
        <v/>
      </c>
      <c r="F168" t="str">
        <v>-</v>
      </c>
      <c r="G168" t="str">
        <v>-</v>
      </c>
    </row>
    <row r="169">
      <c r="A169">
        <v>18168</v>
      </c>
      <c r="B169" t="str">
        <f>HYPERLINK("https://dakpo.gialai.gov.vn/Xa-Ya-Hoi/Tin-tuc/danh-sach-%C4%91oi-ngu-tuyen-truyen-vien-phap-luat-xa-Y.aspx", "UBND Ủy ban nhân dân xã Ya Hội tỉnh Gia Lai")</f>
        <v>UBND Ủy ban nhân dân xã Ya Hội tỉnh Gia Lai</v>
      </c>
      <c r="C169" t="str">
        <v>https://dakpo.gialai.gov.vn/Xa-Ya-Hoi/Tin-tuc/danh-sach-%C4%91oi-ngu-tuyen-truyen-vien-phap-luat-xa-Y.aspx</v>
      </c>
      <c r="D169" t="str">
        <v>-</v>
      </c>
      <c r="E169" t="str">
        <v>-</v>
      </c>
      <c r="F169" t="str">
        <v>-</v>
      </c>
      <c r="G169" t="str">
        <v>-</v>
      </c>
    </row>
    <row r="170">
      <c r="A170">
        <v>18169</v>
      </c>
      <c r="B170" t="str">
        <v>Công an xã Pờ Tó tỉnh Gia Lai</v>
      </c>
      <c r="C170" t="str">
        <v>-</v>
      </c>
      <c r="D170" t="str">
        <v>-</v>
      </c>
      <c r="E170" t="str">
        <v/>
      </c>
      <c r="F170" t="str">
        <v>-</v>
      </c>
      <c r="G170" t="str">
        <v>-</v>
      </c>
    </row>
    <row r="171">
      <c r="A171">
        <v>18170</v>
      </c>
      <c r="B171" t="str">
        <f>HYPERLINK("https://iapa.gialai.gov.vn/Xa-Po-To/Company.aspx", "UBND Ủy ban nhân dân xã Pờ Tó tỉnh Gia Lai")</f>
        <v>UBND Ủy ban nhân dân xã Pờ Tó tỉnh Gia Lai</v>
      </c>
      <c r="C171" t="str">
        <v>https://iapa.gialai.gov.vn/Xa-Po-To/Company.aspx</v>
      </c>
      <c r="D171" t="str">
        <v>-</v>
      </c>
      <c r="E171" t="str">
        <v>-</v>
      </c>
      <c r="F171" t="str">
        <v>-</v>
      </c>
      <c r="G171" t="str">
        <v>-</v>
      </c>
    </row>
    <row r="172">
      <c r="A172">
        <v>18171</v>
      </c>
      <c r="B172" t="str">
        <v>Công an xã Chư Răng tỉnh Gia Lai</v>
      </c>
      <c r="C172" t="str">
        <v>-</v>
      </c>
      <c r="D172" t="str">
        <v>-</v>
      </c>
      <c r="E172" t="str">
        <v/>
      </c>
      <c r="F172" t="str">
        <v>-</v>
      </c>
      <c r="G172" t="str">
        <v>-</v>
      </c>
    </row>
    <row r="173">
      <c r="A173">
        <v>18172</v>
      </c>
      <c r="B173" t="str">
        <f>HYPERLINK("https://iapa.gialai.gov.vn/Xa-Chu-Rang/Company/kbang-office.aspx", "UBND Ủy ban nhân dân xã Chư Răng tỉnh Gia Lai")</f>
        <v>UBND Ủy ban nhân dân xã Chư Răng tỉnh Gia Lai</v>
      </c>
      <c r="C173" t="str">
        <v>https://iapa.gialai.gov.vn/Xa-Chu-Rang/Company/kbang-office.aspx</v>
      </c>
      <c r="D173" t="str">
        <v>-</v>
      </c>
      <c r="E173" t="str">
        <v>-</v>
      </c>
      <c r="F173" t="str">
        <v>-</v>
      </c>
      <c r="G173" t="str">
        <v>-</v>
      </c>
    </row>
    <row r="174">
      <c r="A174">
        <v>18173</v>
      </c>
      <c r="B174" t="str">
        <v>Công an xã Ia KDăm tỉnh Gia Lai</v>
      </c>
      <c r="C174" t="str">
        <v>-</v>
      </c>
      <c r="D174" t="str">
        <v>-</v>
      </c>
      <c r="E174" t="str">
        <v/>
      </c>
      <c r="F174" t="str">
        <v>-</v>
      </c>
      <c r="G174" t="str">
        <v>-</v>
      </c>
    </row>
    <row r="175">
      <c r="A175">
        <v>18174</v>
      </c>
      <c r="B175" t="str">
        <f>HYPERLINK("https://iapa.gialai.gov.vn/Xa-Ia-Kdam/Gioi-thieu/Qua-trinh-hinh-thanh-va-Phat-trien.aspx", "UBND Ủy ban nhân dân xã Ia KDăm tỉnh Gia Lai")</f>
        <v>UBND Ủy ban nhân dân xã Ia KDăm tỉnh Gia Lai</v>
      </c>
      <c r="C175" t="str">
        <v>https://iapa.gialai.gov.vn/Xa-Ia-Kdam/Gioi-thieu/Qua-trinh-hinh-thanh-va-Phat-trien.aspx</v>
      </c>
      <c r="D175" t="str">
        <v>-</v>
      </c>
      <c r="E175" t="str">
        <v>-</v>
      </c>
      <c r="F175" t="str">
        <v>-</v>
      </c>
      <c r="G175" t="str">
        <v>-</v>
      </c>
    </row>
    <row r="176">
      <c r="A176">
        <v>18175</v>
      </c>
      <c r="B176" t="str">
        <v>Công an xã Kim Tân tỉnh Gia Lai</v>
      </c>
      <c r="C176" t="str">
        <v>-</v>
      </c>
      <c r="D176" t="str">
        <v>-</v>
      </c>
      <c r="E176" t="str">
        <v/>
      </c>
      <c r="F176" t="str">
        <v>-</v>
      </c>
      <c r="G176" t="str">
        <v>-</v>
      </c>
    </row>
    <row r="177">
      <c r="A177">
        <v>18176</v>
      </c>
      <c r="B177" t="str">
        <f>HYPERLINK("https://iapa.gialai.gov.vn/Xa-Kim-Tan/Chuyen-muc/Nong-thon-moi.aspx", "UBND Ủy ban nhân dân xã Kim Tân tỉnh Gia Lai")</f>
        <v>UBND Ủy ban nhân dân xã Kim Tân tỉnh Gia Lai</v>
      </c>
      <c r="C177" t="str">
        <v>https://iapa.gialai.gov.vn/Xa-Kim-Tan/Chuyen-muc/Nong-thon-moi.aspx</v>
      </c>
      <c r="D177" t="str">
        <v>-</v>
      </c>
      <c r="E177" t="str">
        <v>-</v>
      </c>
      <c r="F177" t="str">
        <v>-</v>
      </c>
      <c r="G177" t="str">
        <v>-</v>
      </c>
    </row>
    <row r="178">
      <c r="A178">
        <v>18177</v>
      </c>
      <c r="B178" t="str">
        <f>HYPERLINK("https://www.facebook.com/catgialai/", "Công an xã Chư Mố tỉnh Gia Lai")</f>
        <v>Công an xã Chư Mố tỉnh Gia Lai</v>
      </c>
      <c r="C178" t="str">
        <v>https://www.facebook.com/catgialai/</v>
      </c>
      <c r="D178" t="str">
        <v>-</v>
      </c>
      <c r="E178" t="str">
        <v/>
      </c>
      <c r="F178" t="str">
        <v>-</v>
      </c>
      <c r="G178" t="str">
        <v>-</v>
      </c>
    </row>
    <row r="179">
      <c r="A179">
        <v>18178</v>
      </c>
      <c r="B179" t="str">
        <f>HYPERLINK("https://iapa.gialai.gov.vn/Xa-Chu-Mo/Gioi-thieu/Co-cau-to-chuc-xa.aspx", "UBND Ủy ban nhân dân xã Chư Mố tỉnh Gia Lai")</f>
        <v>UBND Ủy ban nhân dân xã Chư Mố tỉnh Gia Lai</v>
      </c>
      <c r="C179" t="str">
        <v>https://iapa.gialai.gov.vn/Xa-Chu-Mo/Gioi-thieu/Co-cau-to-chuc-xa.aspx</v>
      </c>
      <c r="D179" t="str">
        <v>-</v>
      </c>
      <c r="E179" t="str">
        <v>-</v>
      </c>
      <c r="F179" t="str">
        <v>-</v>
      </c>
      <c r="G179" t="str">
        <v>-</v>
      </c>
    </row>
    <row r="180">
      <c r="A180">
        <v>18179</v>
      </c>
      <c r="B180" t="str">
        <f>HYPERLINK("https://www.facebook.com/iatul.tuoitre/", "Công an xã Ia Tul tỉnh Gia Lai")</f>
        <v>Công an xã Ia Tul tỉnh Gia Lai</v>
      </c>
      <c r="C180" t="str">
        <v>https://www.facebook.com/iatul.tuoitre/</v>
      </c>
      <c r="D180" t="str">
        <v>-</v>
      </c>
      <c r="E180" t="str">
        <v/>
      </c>
      <c r="F180" t="str">
        <v>-</v>
      </c>
      <c r="G180" t="str">
        <v>-</v>
      </c>
    </row>
    <row r="181">
      <c r="A181">
        <v>18180</v>
      </c>
      <c r="B181" t="str">
        <f>HYPERLINK("https://iapa.gialai.gov.vn/Xa-Ia-Tul/Gioi-thieu/Qua-trinh-hinh-thanh-va-Phat-trien.aspx", "UBND Ủy ban nhân dân xã Ia Tul tỉnh Gia Lai")</f>
        <v>UBND Ủy ban nhân dân xã Ia Tul tỉnh Gia Lai</v>
      </c>
      <c r="C181" t="str">
        <v>https://iapa.gialai.gov.vn/Xa-Ia-Tul/Gioi-thieu/Qua-trinh-hinh-thanh-va-Phat-trien.aspx</v>
      </c>
      <c r="D181" t="str">
        <v>-</v>
      </c>
      <c r="E181" t="str">
        <v>-</v>
      </c>
      <c r="F181" t="str">
        <v>-</v>
      </c>
      <c r="G181" t="str">
        <v>-</v>
      </c>
    </row>
    <row r="182">
      <c r="A182">
        <v>18181</v>
      </c>
      <c r="B182" t="str">
        <f>HYPERLINK("https://www.facebook.com/2752105258237348", "Công an xã Ia Ma Rơn tỉnh Gia Lai")</f>
        <v>Công an xã Ia Ma Rơn tỉnh Gia Lai</v>
      </c>
      <c r="C182" t="str">
        <v>https://www.facebook.com/2752105258237348</v>
      </c>
      <c r="D182" t="str">
        <v>-</v>
      </c>
      <c r="E182" t="str">
        <v/>
      </c>
      <c r="F182" t="str">
        <v>-</v>
      </c>
      <c r="G182" t="str">
        <v>-</v>
      </c>
    </row>
    <row r="183">
      <c r="A183">
        <v>18182</v>
      </c>
      <c r="B183" t="str">
        <f>HYPERLINK("https://iapa.gialai.gov.vn/Xa-Ia-Mron/Gioi-thieu/Co-cau-to-chuc-xa.aspx", "UBND Ủy ban nhân dân xã Ia Ma Rơn tỉnh Gia Lai")</f>
        <v>UBND Ủy ban nhân dân xã Ia Ma Rơn tỉnh Gia Lai</v>
      </c>
      <c r="C183" t="str">
        <v>https://iapa.gialai.gov.vn/Xa-Ia-Mron/Gioi-thieu/Co-cau-to-chuc-xa.aspx</v>
      </c>
      <c r="D183" t="str">
        <v>-</v>
      </c>
      <c r="E183" t="str">
        <v>-</v>
      </c>
      <c r="F183" t="str">
        <v>-</v>
      </c>
      <c r="G183" t="str">
        <v>-</v>
      </c>
    </row>
    <row r="184">
      <c r="A184">
        <v>18183</v>
      </c>
      <c r="B184" t="str">
        <v>Công an xã Ia Broăi tỉnh Gia Lai</v>
      </c>
      <c r="C184" t="str">
        <v>-</v>
      </c>
      <c r="D184" t="str">
        <v>-</v>
      </c>
      <c r="E184" t="str">
        <v/>
      </c>
      <c r="F184" t="str">
        <v>-</v>
      </c>
      <c r="G184" t="str">
        <v>-</v>
      </c>
    </row>
    <row r="185">
      <c r="A185">
        <v>18184</v>
      </c>
      <c r="B185" t="str">
        <f>HYPERLINK("https://iapa.gialai.gov.vn/Xa-Ia-Broai/Tin-tuc/Hoat-%C4%91ong-xa/Ia-Broai-To-chuc-giao-luu-Bong-chuyen-nam-2023.aspx?page=3", "UBND Ủy ban nhân dân xã Ia Broăi tỉnh Gia Lai")</f>
        <v>UBND Ủy ban nhân dân xã Ia Broăi tỉnh Gia Lai</v>
      </c>
      <c r="C185" t="str">
        <v>https://iapa.gialai.gov.vn/Xa-Ia-Broai/Tin-tuc/Hoat-%C4%91ong-xa/Ia-Broai-To-chuc-giao-luu-Bong-chuyen-nam-2023.aspx?page=3</v>
      </c>
      <c r="D185" t="str">
        <v>-</v>
      </c>
      <c r="E185" t="str">
        <v>-</v>
      </c>
      <c r="F185" t="str">
        <v>-</v>
      </c>
      <c r="G185" t="str">
        <v>-</v>
      </c>
    </row>
    <row r="186">
      <c r="A186">
        <v>18185</v>
      </c>
      <c r="B186" t="str">
        <v>Công an xã Ia Trok tỉnh Gia Lai</v>
      </c>
      <c r="C186" t="str">
        <v>-</v>
      </c>
      <c r="D186" t="str">
        <v>-</v>
      </c>
      <c r="E186" t="str">
        <v/>
      </c>
      <c r="F186" t="str">
        <v>-</v>
      </c>
      <c r="G186" t="str">
        <v>-</v>
      </c>
    </row>
    <row r="187">
      <c r="A187">
        <v>18186</v>
      </c>
      <c r="B187" t="str">
        <f>HYPERLINK("https://iapa.gialai.gov.vn/Xa-Ia-Trok/Tin-tuc.aspx", "UBND Ủy ban nhân dân xã Ia Trok tỉnh Gia Lai")</f>
        <v>UBND Ủy ban nhân dân xã Ia Trok tỉnh Gia Lai</v>
      </c>
      <c r="C187" t="str">
        <v>https://iapa.gialai.gov.vn/Xa-Ia-Trok/Tin-tuc.aspx</v>
      </c>
      <c r="D187" t="str">
        <v>-</v>
      </c>
      <c r="E187" t="str">
        <v>-</v>
      </c>
      <c r="F187" t="str">
        <v>-</v>
      </c>
      <c r="G187" t="str">
        <v>-</v>
      </c>
    </row>
    <row r="188">
      <c r="A188">
        <v>18187</v>
      </c>
      <c r="B188" t="str">
        <v>Công an xã Ia RSai tỉnh Gia Lai</v>
      </c>
      <c r="C188" t="str">
        <v>-</v>
      </c>
      <c r="D188" t="str">
        <v>-</v>
      </c>
      <c r="E188" t="str">
        <v/>
      </c>
      <c r="F188" t="str">
        <v>-</v>
      </c>
      <c r="G188" t="str">
        <v>-</v>
      </c>
    </row>
    <row r="189">
      <c r="A189">
        <v>18188</v>
      </c>
      <c r="B189" t="str">
        <f>HYPERLINK("https://krongpa.gialai.gov.vn/xa-ia-rsai/Chuyen-muc/Bo-TTHC.aspx", "UBND Ủy ban nhân dân xã Ia RSai tỉnh Gia Lai")</f>
        <v>UBND Ủy ban nhân dân xã Ia RSai tỉnh Gia Lai</v>
      </c>
      <c r="C189" t="str">
        <v>https://krongpa.gialai.gov.vn/xa-ia-rsai/Chuyen-muc/Bo-TTHC.aspx</v>
      </c>
      <c r="D189" t="str">
        <v>-</v>
      </c>
      <c r="E189" t="str">
        <v>-</v>
      </c>
      <c r="F189" t="str">
        <v>-</v>
      </c>
      <c r="G189" t="str">
        <v>-</v>
      </c>
    </row>
    <row r="190">
      <c r="A190">
        <v>18189</v>
      </c>
      <c r="B190" t="str">
        <v>Công an xã Ia RSươm tỉnh Gia Lai</v>
      </c>
      <c r="C190" t="str">
        <v>-</v>
      </c>
      <c r="D190" t="str">
        <v>-</v>
      </c>
      <c r="E190" t="str">
        <v/>
      </c>
      <c r="F190" t="str">
        <v>-</v>
      </c>
      <c r="G190" t="str">
        <v>-</v>
      </c>
    </row>
    <row r="191">
      <c r="A191">
        <v>18190</v>
      </c>
      <c r="B191" t="str">
        <f>HYPERLINK("https://krongpa.gialai.gov.vn/Xa-Ia-Rsuom/Tin-tuc.aspx", "UBND Ủy ban nhân dân xã Ia RSươm tỉnh Gia Lai")</f>
        <v>UBND Ủy ban nhân dân xã Ia RSươm tỉnh Gia Lai</v>
      </c>
      <c r="C191" t="str">
        <v>https://krongpa.gialai.gov.vn/Xa-Ia-Rsuom/Tin-tuc.aspx</v>
      </c>
      <c r="D191" t="str">
        <v>-</v>
      </c>
      <c r="E191" t="str">
        <v>-</v>
      </c>
      <c r="F191" t="str">
        <v>-</v>
      </c>
      <c r="G191" t="str">
        <v>-</v>
      </c>
    </row>
    <row r="192">
      <c r="A192">
        <v>18191</v>
      </c>
      <c r="B192" t="str">
        <f>HYPERLINK("https://www.facebook.com/ConganhuyenKrongPa/", "Công an xã Chư Gu tỉnh Gia Lai")</f>
        <v>Công an xã Chư Gu tỉnh Gia Lai</v>
      </c>
      <c r="C192" t="str">
        <v>https://www.facebook.com/ConganhuyenKrongPa/</v>
      </c>
      <c r="D192" t="str">
        <v>-</v>
      </c>
      <c r="E192" t="str">
        <v/>
      </c>
      <c r="F192" t="str">
        <v>-</v>
      </c>
      <c r="G192" t="str">
        <v>-</v>
      </c>
    </row>
    <row r="193">
      <c r="A193">
        <v>18192</v>
      </c>
      <c r="B193" t="str">
        <f>HYPERLINK("https://krongpa.gialai.gov.vn/Xa-Chu-Gu/Lien-he.aspx", "UBND Ủy ban nhân dân xã Chư Gu tỉnh Gia Lai")</f>
        <v>UBND Ủy ban nhân dân xã Chư Gu tỉnh Gia Lai</v>
      </c>
      <c r="C193" t="str">
        <v>https://krongpa.gialai.gov.vn/Xa-Chu-Gu/Lien-he.aspx</v>
      </c>
      <c r="D193" t="str">
        <v>-</v>
      </c>
      <c r="E193" t="str">
        <v>-</v>
      </c>
      <c r="F193" t="str">
        <v>-</v>
      </c>
      <c r="G193" t="str">
        <v>-</v>
      </c>
    </row>
    <row r="194">
      <c r="A194">
        <v>18193</v>
      </c>
      <c r="B194" t="str">
        <f>HYPERLINK("https://www.facebook.com/TuoitreConganCaoBang/?locale=bn_IN", "Công an xã Đất Bằng tỉnh Gia Lai")</f>
        <v>Công an xã Đất Bằng tỉnh Gia Lai</v>
      </c>
      <c r="C194" t="str">
        <v>https://www.facebook.com/TuoitreConganCaoBang/?locale=bn_IN</v>
      </c>
      <c r="D194" t="str">
        <v>-</v>
      </c>
      <c r="E194" t="str">
        <v/>
      </c>
      <c r="F194" t="str">
        <v>-</v>
      </c>
      <c r="G194" t="str">
        <v>-</v>
      </c>
    </row>
    <row r="195">
      <c r="A195">
        <v>18194</v>
      </c>
      <c r="B195" t="str">
        <f>HYPERLINK("https://krongpa.gialai.gov.vn/xa-dat-bang/Gioi-thieu.aspx", "UBND Ủy ban nhân dân xã Đất Bằng tỉnh Gia Lai")</f>
        <v>UBND Ủy ban nhân dân xã Đất Bằng tỉnh Gia Lai</v>
      </c>
      <c r="C195" t="str">
        <v>https://krongpa.gialai.gov.vn/xa-dat-bang/Gioi-thieu.aspx</v>
      </c>
      <c r="D195" t="str">
        <v>-</v>
      </c>
      <c r="E195" t="str">
        <v>-</v>
      </c>
      <c r="F195" t="str">
        <v>-</v>
      </c>
      <c r="G195" t="str">
        <v>-</v>
      </c>
    </row>
    <row r="196">
      <c r="A196">
        <v>18195</v>
      </c>
      <c r="B196" t="str">
        <v>Công an xã Ia Mláh tỉnh Gia Lai</v>
      </c>
      <c r="C196" t="str">
        <v>-</v>
      </c>
      <c r="D196" t="str">
        <v>-</v>
      </c>
      <c r="E196" t="str">
        <v/>
      </c>
      <c r="F196" t="str">
        <v>-</v>
      </c>
      <c r="G196" t="str">
        <v>-</v>
      </c>
    </row>
    <row r="197">
      <c r="A197">
        <v>18196</v>
      </c>
      <c r="B197" t="str">
        <f>HYPERLINK("https://tracuudvc.gialai.gov.vn/dich-vu-cong-truc-tuyen?p_p_id=thutuchanhchinh_WAR_uniportalportlet&amp;p_p_lifecycle=0&amp;p_p_state=normal&amp;p_p_mode=view&amp;p_p_col_id=column-2&amp;p_p_col_count=1&amp;_thutuchanhchinh_WAR_uniportalportlet_maThuTuc=2.000181.000.00.00.H21&amp;_thutuchanhchinh_WAR_uniportalportlet_jspPage=%2Fhtml%2Fthutuchanhchinh%2Fchitiettthc.jsp&amp;_thutuchanhchinh_WAR_uniportalportlet_idCoQuan=0", "UBND Ủy ban nhân dân xã Ia Mláh tỉnh Gia Lai")</f>
        <v>UBND Ủy ban nhân dân xã Ia Mláh tỉnh Gia Lai</v>
      </c>
      <c r="C197" t="str">
        <v>https://tracuudvc.gialai.gov.vn/dich-vu-cong-truc-tuyen?p_p_id=thutuchanhchinh_WAR_uniportalportlet&amp;p_p_lifecycle=0&amp;p_p_state=normal&amp;p_p_mode=view&amp;p_p_col_id=column-2&amp;p_p_col_count=1&amp;_thutuchanhchinh_WAR_uniportalportlet_maThuTuc=2.000181.000.00.00.H21&amp;_thutuchanhchinh_WAR_uniportalportlet_jspPage=%2Fhtml%2Fthutuchanhchinh%2Fchitiettthc.jsp&amp;_thutuchanhchinh_WAR_uniportalportlet_idCoQuan=0</v>
      </c>
      <c r="D197" t="str">
        <v>-</v>
      </c>
      <c r="E197" t="str">
        <v>-</v>
      </c>
      <c r="F197" t="str">
        <v>-</v>
      </c>
      <c r="G197" t="str">
        <v>-</v>
      </c>
    </row>
    <row r="198">
      <c r="A198">
        <v>18197</v>
      </c>
      <c r="B198" t="str">
        <v>Công an xã Chư Drăng tỉnh Gia Lai</v>
      </c>
      <c r="C198" t="str">
        <v>-</v>
      </c>
      <c r="D198" t="str">
        <v>-</v>
      </c>
      <c r="E198" t="str">
        <v/>
      </c>
      <c r="F198" t="str">
        <v>-</v>
      </c>
      <c r="G198" t="str">
        <v>-</v>
      </c>
    </row>
    <row r="199">
      <c r="A199">
        <v>18198</v>
      </c>
      <c r="B199" t="str">
        <f>HYPERLINK("https://krongpa.gialai.gov.vn/xa-chu-drang/Chuyen-muc/Bau-cu-%C4%90ai-bieu-quoc-hoi-khoa-XV-va-H%C4%90ND-cac-cap/Thong-tin-cuoc-bau-cu/Tieu-su-tom-tat-cua-ong-Ksor-Rok-ung-cu-%C4%91ai-bieu-h.aspx", "UBND Ủy ban nhân dân xã Chư Drăng tỉnh Gia Lai")</f>
        <v>UBND Ủy ban nhân dân xã Chư Drăng tỉnh Gia Lai</v>
      </c>
      <c r="C199" t="str">
        <v>https://krongpa.gialai.gov.vn/xa-chu-drang/Chuyen-muc/Bau-cu-%C4%90ai-bieu-quoc-hoi-khoa-XV-va-H%C4%90ND-cac-cap/Thong-tin-cuoc-bau-cu/Tieu-su-tom-tat-cua-ong-Ksor-Rok-ung-cu-%C4%91ai-bieu-h.aspx</v>
      </c>
      <c r="D199" t="str">
        <v>-</v>
      </c>
      <c r="E199" t="str">
        <v>-</v>
      </c>
      <c r="F199" t="str">
        <v>-</v>
      </c>
      <c r="G199" t="str">
        <v>-</v>
      </c>
    </row>
    <row r="200">
      <c r="A200">
        <v>18199</v>
      </c>
      <c r="B200" t="str">
        <v>Công an xã Phú Cần tỉnh Gia Lai</v>
      </c>
      <c r="C200" t="str">
        <v>-</v>
      </c>
      <c r="D200" t="str">
        <v>-</v>
      </c>
      <c r="E200" t="str">
        <v/>
      </c>
      <c r="F200" t="str">
        <v>-</v>
      </c>
      <c r="G200" t="str">
        <v>-</v>
      </c>
    </row>
    <row r="201">
      <c r="A201">
        <v>18200</v>
      </c>
      <c r="B201" t="str">
        <f>HYPERLINK("https://krongpa.gialai.gov.vn/xa-phu-can/Gioi-thieu/Co-cau-to-chuc.aspx", "UBND Ủy ban nhân dân xã Phú Cần tỉnh Gia Lai")</f>
        <v>UBND Ủy ban nhân dân xã Phú Cần tỉnh Gia Lai</v>
      </c>
      <c r="C201" t="str">
        <v>https://krongpa.gialai.gov.vn/xa-phu-can/Gioi-thieu/Co-cau-to-chuc.aspx</v>
      </c>
      <c r="D201" t="str">
        <v>-</v>
      </c>
      <c r="E201" t="str">
        <v>-</v>
      </c>
      <c r="F201" t="str">
        <v>-</v>
      </c>
      <c r="G201" t="str">
        <v>-</v>
      </c>
    </row>
    <row r="202">
      <c r="A202">
        <v>18201</v>
      </c>
      <c r="B202" t="str">
        <f>HYPERLINK("https://www.facebook.com/ConganhuyenKrongPa/?locale=et_EE", "Công an xã Ia HDreh tỉnh Gia Lai")</f>
        <v>Công an xã Ia HDreh tỉnh Gia Lai</v>
      </c>
      <c r="C202" t="str">
        <v>https://www.facebook.com/ConganhuyenKrongPa/?locale=et_EE</v>
      </c>
      <c r="D202" t="str">
        <v>-</v>
      </c>
      <c r="E202" t="str">
        <v/>
      </c>
      <c r="F202" t="str">
        <v>-</v>
      </c>
      <c r="G202" t="str">
        <v>-</v>
      </c>
    </row>
    <row r="203">
      <c r="A203">
        <v>18202</v>
      </c>
      <c r="B203" t="str">
        <f>HYPERLINK("https://tracuudvc.gialai.gov.vn/dich-vu-cong-truc-tuyen?p_p_id=thutuchanhchinh_WAR_uniportalportlet&amp;p_p_lifecycle=0&amp;p_p_state=normal&amp;p_p_mode=view&amp;p_p_col_id=column-2&amp;p_p_col_count=1&amp;_thutuchanhchinh_WAR_uniportalportlet_iddonvi=H21.52.65&amp;_thutuchanhchinh_WAR_uniportalportlet_maThuTuc=1.001055.000.00.00.H21&amp;_thutuchanhchinh_WAR_uniportalportlet_jspPage=%2Fhtml%2Fthutuchanhchinh%2Fchitiettthc.jsp&amp;_thutuchanhchinh_WAR_uniportalportlet_idCoQuan=041", "UBND Ủy ban nhân dân xã Ia HDreh tỉnh Gia Lai")</f>
        <v>UBND Ủy ban nhân dân xã Ia HDreh tỉnh Gia Lai</v>
      </c>
      <c r="C203" t="str">
        <v>https://tracuudvc.gialai.gov.vn/dich-vu-cong-truc-tuyen?p_p_id=thutuchanhchinh_WAR_uniportalportlet&amp;p_p_lifecycle=0&amp;p_p_state=normal&amp;p_p_mode=view&amp;p_p_col_id=column-2&amp;p_p_col_count=1&amp;_thutuchanhchinh_WAR_uniportalportlet_iddonvi=H21.52.65&amp;_thutuchanhchinh_WAR_uniportalportlet_maThuTuc=1.001055.000.00.00.H21&amp;_thutuchanhchinh_WAR_uniportalportlet_jspPage=%2Fhtml%2Fthutuchanhchinh%2Fchitiettthc.jsp&amp;_thutuchanhchinh_WAR_uniportalportlet_idCoQuan=041</v>
      </c>
      <c r="D203" t="str">
        <v>-</v>
      </c>
      <c r="E203" t="str">
        <v>-</v>
      </c>
      <c r="F203" t="str">
        <v>-</v>
      </c>
      <c r="G203" t="str">
        <v>-</v>
      </c>
    </row>
    <row r="204">
      <c r="A204">
        <v>18203</v>
      </c>
      <c r="B204" t="str">
        <v>Công an xã Ia RMok tỉnh Gia Lai</v>
      </c>
      <c r="C204" t="str">
        <v>-</v>
      </c>
      <c r="D204" t="str">
        <v>-</v>
      </c>
      <c r="E204" t="str">
        <v/>
      </c>
      <c r="F204" t="str">
        <v>-</v>
      </c>
      <c r="G204" t="str">
        <v>-</v>
      </c>
    </row>
    <row r="205">
      <c r="A205">
        <v>18204</v>
      </c>
      <c r="B205" t="str">
        <f>HYPERLINK("https://krongpa.gialai.gov.vn/Ia-Rmok/Chuyen-muc/Bau-cu-%C4%90ai-bieu-quoc-hoi-khoa-XV-va-H%C4%90ND-cac-cap/Thong-tin-cuoc-bau-cu/Tieu-su-tom-tat-cua-%C4%91ong-chi-Nay-Phoan-ung-cu-%C4%91ai.aspx?page=6", "UBND Ủy ban nhân dân xã Ia RMok tỉnh Gia Lai")</f>
        <v>UBND Ủy ban nhân dân xã Ia RMok tỉnh Gia Lai</v>
      </c>
      <c r="C205" t="str">
        <v>https://krongpa.gialai.gov.vn/Ia-Rmok/Chuyen-muc/Bau-cu-%C4%90ai-bieu-quoc-hoi-khoa-XV-va-H%C4%90ND-cac-cap/Thong-tin-cuoc-bau-cu/Tieu-su-tom-tat-cua-%C4%91ong-chi-Nay-Phoan-ung-cu-%C4%91ai.aspx?page=6</v>
      </c>
      <c r="D205" t="str">
        <v>-</v>
      </c>
      <c r="E205" t="str">
        <v>-</v>
      </c>
      <c r="F205" t="str">
        <v>-</v>
      </c>
      <c r="G205" t="str">
        <v>-</v>
      </c>
    </row>
    <row r="206">
      <c r="A206">
        <v>18205</v>
      </c>
      <c r="B206" t="str">
        <v>Công an xã Chư Ngọc tỉnh Gia Lai</v>
      </c>
      <c r="C206" t="str">
        <v>-</v>
      </c>
      <c r="D206" t="str">
        <v>-</v>
      </c>
      <c r="E206" t="str">
        <v/>
      </c>
      <c r="F206" t="str">
        <v>-</v>
      </c>
      <c r="G206" t="str">
        <v>-</v>
      </c>
    </row>
    <row r="207">
      <c r="A207">
        <v>18206</v>
      </c>
      <c r="B207" t="str">
        <f>HYPERLINK("https://krongpa.gialai.gov.vn/Home.aspx", "UBND Ủy ban nhân dân xã Chư Ngọc tỉnh Gia Lai")</f>
        <v>UBND Ủy ban nhân dân xã Chư Ngọc tỉnh Gia Lai</v>
      </c>
      <c r="C207" t="str">
        <v>https://krongpa.gialai.gov.vn/Home.aspx</v>
      </c>
      <c r="D207" t="str">
        <v>-</v>
      </c>
      <c r="E207" t="str">
        <v>-</v>
      </c>
      <c r="F207" t="str">
        <v>-</v>
      </c>
      <c r="G207" t="str">
        <v>-</v>
      </c>
    </row>
    <row r="208">
      <c r="A208">
        <v>18207</v>
      </c>
      <c r="B208" t="str">
        <f>HYPERLINK("https://www.facebook.com/p/C%C3%B4ng-an-x%C3%A3-Uar-Kr%C3%B4ng-Pa-Gia-Lai-100083354889843/", "Công an xã Uar tỉnh Gia Lai")</f>
        <v>Công an xã Uar tỉnh Gia Lai</v>
      </c>
      <c r="C208" t="str">
        <v>https://www.facebook.com/p/C%C3%B4ng-an-x%C3%A3-Uar-Kr%C3%B4ng-Pa-Gia-Lai-100083354889843/</v>
      </c>
      <c r="D208" t="str">
        <v>-</v>
      </c>
      <c r="E208" t="str">
        <v/>
      </c>
      <c r="F208" t="str">
        <v>-</v>
      </c>
      <c r="G208" t="str">
        <v>-</v>
      </c>
    </row>
    <row r="209">
      <c r="A209">
        <v>18208</v>
      </c>
      <c r="B209" t="str">
        <f>HYPERLINK("https://krongpa.gialai.gov.vn/Home.aspx", "UBND Ủy ban nhân dân xã Uar tỉnh Gia Lai")</f>
        <v>UBND Ủy ban nhân dân xã Uar tỉnh Gia Lai</v>
      </c>
      <c r="C209" t="str">
        <v>https://krongpa.gialai.gov.vn/Home.aspx</v>
      </c>
      <c r="D209" t="str">
        <v>-</v>
      </c>
      <c r="E209" t="str">
        <v>-</v>
      </c>
      <c r="F209" t="str">
        <v>-</v>
      </c>
      <c r="G209" t="str">
        <v>-</v>
      </c>
    </row>
    <row r="210">
      <c r="A210">
        <v>18209</v>
      </c>
      <c r="B210" t="str">
        <f>HYPERLINK("https://www.facebook.com/905825633513093", "Công an xã Chư Rcăm tỉnh Gia Lai")</f>
        <v>Công an xã Chư Rcăm tỉnh Gia Lai</v>
      </c>
      <c r="C210" t="str">
        <v>https://www.facebook.com/905825633513093</v>
      </c>
      <c r="D210" t="str">
        <v>-</v>
      </c>
      <c r="E210" t="str">
        <v/>
      </c>
      <c r="F210" t="str">
        <v>-</v>
      </c>
      <c r="G210" t="str">
        <v>-</v>
      </c>
    </row>
    <row r="211">
      <c r="A211">
        <v>18210</v>
      </c>
      <c r="B211" t="str">
        <f>HYPERLINK("https://krongpa.gialai.gov.vn/Xa-Chu-Rcam/Tin-tuc/Hoat-%C4%91ong-xa/%C4%90ang-uy-xa-Chu-RCam-to-chuc-hoi-nghi-tiep-xuc,-%C4%91oi.aspx", "UBND Ủy ban nhân dân xã Chư Rcăm tỉnh Gia Lai")</f>
        <v>UBND Ủy ban nhân dân xã Chư Rcăm tỉnh Gia Lai</v>
      </c>
      <c r="C211" t="str">
        <v>https://krongpa.gialai.gov.vn/Xa-Chu-Rcam/Tin-tuc/Hoat-%C4%91ong-xa/%C4%90ang-uy-xa-Chu-RCam-to-chuc-hoi-nghi-tiep-xuc,-%C4%91oi.aspx</v>
      </c>
      <c r="D211" t="str">
        <v>-</v>
      </c>
      <c r="E211" t="str">
        <v>-</v>
      </c>
      <c r="F211" t="str">
        <v>-</v>
      </c>
      <c r="G211" t="str">
        <v>-</v>
      </c>
    </row>
    <row r="212">
      <c r="A212">
        <v>18211</v>
      </c>
      <c r="B212" t="str">
        <v>Công an xã Krông Năng tỉnh Gia Lai</v>
      </c>
      <c r="C212" t="str">
        <v>-</v>
      </c>
      <c r="D212" t="str">
        <v>-</v>
      </c>
      <c r="E212" t="str">
        <v/>
      </c>
      <c r="F212" t="str">
        <v>-</v>
      </c>
      <c r="G212" t="str">
        <v>-</v>
      </c>
    </row>
    <row r="213">
      <c r="A213">
        <v>18212</v>
      </c>
      <c r="B213" t="str">
        <f>HYPERLINK("https://vksnd.gialai.gov.vn/VKSND-huyen-thi-xa-thanh-pho/vien-ksnd-huyen-krong-pa-truc-tiep-kiem-sat-cong-tac-thi-hanh-an-hinh-su-tai-ubnd-02-xa-2503.html", "UBND Ủy ban nhân dân xã Krông Năng tỉnh Gia Lai")</f>
        <v>UBND Ủy ban nhân dân xã Krông Năng tỉnh Gia Lai</v>
      </c>
      <c r="C213" t="str">
        <v>https://vksnd.gialai.gov.vn/VKSND-huyen-thi-xa-thanh-pho/vien-ksnd-huyen-krong-pa-truc-tiep-kiem-sat-cong-tac-thi-hanh-an-hinh-su-tai-ubnd-02-xa-2503.html</v>
      </c>
      <c r="D213" t="str">
        <v>-</v>
      </c>
      <c r="E213" t="str">
        <v>-</v>
      </c>
      <c r="F213" t="str">
        <v>-</v>
      </c>
      <c r="G213" t="str">
        <v>-</v>
      </c>
    </row>
    <row r="214">
      <c r="A214">
        <v>18213</v>
      </c>
      <c r="B214" t="str">
        <f>HYPERLINK("https://www.facebook.com/p/C%C3%B4ng-an-x%C3%A3-Ch%C6%B0-A-Thai-huy%E1%BB%87n-Ph%C3%BA-Thi%E1%BB%87n-100063752192417/", "Công an xã Chư A Thai tỉnh Gia Lai")</f>
        <v>Công an xã Chư A Thai tỉnh Gia Lai</v>
      </c>
      <c r="C214" t="str">
        <v>https://www.facebook.com/p/C%C3%B4ng-an-x%C3%A3-Ch%C6%B0-A-Thai-huy%E1%BB%87n-Ph%C3%BA-Thi%E1%BB%87n-100063752192417/</v>
      </c>
      <c r="D214" t="str">
        <v>-</v>
      </c>
      <c r="E214" t="str">
        <v/>
      </c>
      <c r="F214" t="str">
        <v>-</v>
      </c>
      <c r="G214" t="str">
        <v>-</v>
      </c>
    </row>
    <row r="215">
      <c r="A215">
        <v>18214</v>
      </c>
      <c r="B215" t="str">
        <f>HYPERLINK("https://phuthien.gialai.gov.vn/xa-chu-a-thai/Home.aspx", "UBND Ủy ban nhân dân xã Chư A Thai tỉnh Gia Lai")</f>
        <v>UBND Ủy ban nhân dân xã Chư A Thai tỉnh Gia Lai</v>
      </c>
      <c r="C215" t="str">
        <v>https://phuthien.gialai.gov.vn/xa-chu-a-thai/Home.aspx</v>
      </c>
      <c r="D215" t="str">
        <v>-</v>
      </c>
      <c r="E215" t="str">
        <v>-</v>
      </c>
      <c r="F215" t="str">
        <v>-</v>
      </c>
      <c r="G215" t="str">
        <v>-</v>
      </c>
    </row>
    <row r="216">
      <c r="A216">
        <v>18215</v>
      </c>
      <c r="B216" t="str">
        <f>HYPERLINK("https://www.facebook.com/caxayunha/", "Công an xã Ayun Hạ tỉnh Gia Lai")</f>
        <v>Công an xã Ayun Hạ tỉnh Gia Lai</v>
      </c>
      <c r="C216" t="str">
        <v>https://www.facebook.com/caxayunha/</v>
      </c>
      <c r="D216" t="str">
        <v>-</v>
      </c>
      <c r="E216" t="str">
        <v/>
      </c>
      <c r="F216" t="str">
        <v>-</v>
      </c>
      <c r="G216" t="str">
        <v>-</v>
      </c>
    </row>
    <row r="217">
      <c r="A217">
        <v>18216</v>
      </c>
      <c r="B217" t="str">
        <f>HYPERLINK("https://phuthien.gialai.gov.vn/xa-ayun-ha/Home.aspx", "UBND Ủy ban nhân dân xã Ayun Hạ tỉnh Gia Lai")</f>
        <v>UBND Ủy ban nhân dân xã Ayun Hạ tỉnh Gia Lai</v>
      </c>
      <c r="C217" t="str">
        <v>https://phuthien.gialai.gov.vn/xa-ayun-ha/Home.aspx</v>
      </c>
      <c r="D217" t="str">
        <v>-</v>
      </c>
      <c r="E217" t="str">
        <v>-</v>
      </c>
      <c r="F217" t="str">
        <v>-</v>
      </c>
      <c r="G217" t="str">
        <v>-</v>
      </c>
    </row>
    <row r="218">
      <c r="A218">
        <v>18217</v>
      </c>
      <c r="B218" t="str">
        <f>HYPERLINK("https://www.facebook.com/p/C%C3%B4ng-an-x%C3%A3-Ia-Ake-Ph%C3%BA-Thi%E1%BB%87n-100080453229075/", "Công an xã Ia Ake tỉnh Gia Lai")</f>
        <v>Công an xã Ia Ake tỉnh Gia Lai</v>
      </c>
      <c r="C218" t="str">
        <v>https://www.facebook.com/p/C%C3%B4ng-an-x%C3%A3-Ia-Ake-Ph%C3%BA-Thi%E1%BB%87n-100080453229075/</v>
      </c>
      <c r="D218" t="str">
        <v>-</v>
      </c>
      <c r="E218" t="str">
        <v/>
      </c>
      <c r="F218" t="str">
        <v>-</v>
      </c>
      <c r="G218" t="str">
        <v>-</v>
      </c>
    </row>
    <row r="219">
      <c r="A219">
        <v>18218</v>
      </c>
      <c r="B219" t="str">
        <f>HYPERLINK("https://phuthien.gialai.gov.vn/xa-Ia-Ake/Home.aspx", "UBND Ủy ban nhân dân xã Ia Ake tỉnh Gia Lai")</f>
        <v>UBND Ủy ban nhân dân xã Ia Ake tỉnh Gia Lai</v>
      </c>
      <c r="C219" t="str">
        <v>https://phuthien.gialai.gov.vn/xa-Ia-Ake/Home.aspx</v>
      </c>
      <c r="D219" t="str">
        <v>-</v>
      </c>
      <c r="E219" t="str">
        <v>-</v>
      </c>
      <c r="F219" t="str">
        <v>-</v>
      </c>
      <c r="G219" t="str">
        <v>-</v>
      </c>
    </row>
    <row r="220">
      <c r="A220">
        <v>18219</v>
      </c>
      <c r="B220" t="str">
        <f>HYPERLINK("https://www.facebook.com/conganxaiasolphuthien/", "Công an xã Ia Sol tỉnh Gia Lai")</f>
        <v>Công an xã Ia Sol tỉnh Gia Lai</v>
      </c>
      <c r="C220" t="str">
        <v>https://www.facebook.com/conganxaiasolphuthien/</v>
      </c>
      <c r="D220" t="str">
        <v>-</v>
      </c>
      <c r="E220" t="str">
        <v/>
      </c>
      <c r="F220" t="str">
        <v>-</v>
      </c>
      <c r="G220" t="str">
        <v>-</v>
      </c>
    </row>
    <row r="221">
      <c r="A221">
        <v>18220</v>
      </c>
      <c r="B221" t="str">
        <f>HYPERLINK("https://phuthien.gialai.gov.vn/xa-Ia-Sol/Home.aspx", "UBND Ủy ban nhân dân xã Ia Sol tỉnh Gia Lai")</f>
        <v>UBND Ủy ban nhân dân xã Ia Sol tỉnh Gia Lai</v>
      </c>
      <c r="C221" t="str">
        <v>https://phuthien.gialai.gov.vn/xa-Ia-Sol/Home.aspx</v>
      </c>
      <c r="D221" t="str">
        <v>-</v>
      </c>
      <c r="E221" t="str">
        <v>-</v>
      </c>
      <c r="F221" t="str">
        <v>-</v>
      </c>
      <c r="G221" t="str">
        <v>-</v>
      </c>
    </row>
    <row r="222">
      <c r="A222">
        <v>18221</v>
      </c>
      <c r="B222" t="str">
        <f>HYPERLINK("https://www.facebook.com/dtnphuthien/", "Công an xã Ia Piar tỉnh Gia Lai")</f>
        <v>Công an xã Ia Piar tỉnh Gia Lai</v>
      </c>
      <c r="C222" t="str">
        <v>https://www.facebook.com/dtnphuthien/</v>
      </c>
      <c r="D222" t="str">
        <v>-</v>
      </c>
      <c r="E222" t="str">
        <v/>
      </c>
      <c r="F222" t="str">
        <v>-</v>
      </c>
      <c r="G222" t="str">
        <v>-</v>
      </c>
    </row>
    <row r="223">
      <c r="A223">
        <v>18222</v>
      </c>
      <c r="B223" t="str">
        <f>HYPERLINK("https://phuthien.gialai.gov.vn/xa-Ia-Piar/Home.aspx", "UBND Ủy ban nhân dân xã Ia Piar tỉnh Gia Lai")</f>
        <v>UBND Ủy ban nhân dân xã Ia Piar tỉnh Gia Lai</v>
      </c>
      <c r="C223" t="str">
        <v>https://phuthien.gialai.gov.vn/xa-Ia-Piar/Home.aspx</v>
      </c>
      <c r="D223" t="str">
        <v>-</v>
      </c>
      <c r="E223" t="str">
        <v>-</v>
      </c>
      <c r="F223" t="str">
        <v>-</v>
      </c>
      <c r="G223" t="str">
        <v>-</v>
      </c>
    </row>
    <row r="224">
      <c r="A224">
        <v>18223</v>
      </c>
      <c r="B224" t="str">
        <f>HYPERLINK("https://www.facebook.com/p/C%C3%B4ng-an-X%C3%A3-Ia-Peng-Huy%E1%BB%87n-Ph%C3%BA-Thi%E1%BB%87n-100063858964986/", "Công an xã Ia Peng tỉnh Gia Lai")</f>
        <v>Công an xã Ia Peng tỉnh Gia Lai</v>
      </c>
      <c r="C224" t="str">
        <v>https://www.facebook.com/p/C%C3%B4ng-an-X%C3%A3-Ia-Peng-Huy%E1%BB%87n-Ph%C3%BA-Thi%E1%BB%87n-100063858964986/</v>
      </c>
      <c r="D224" t="str">
        <v>-</v>
      </c>
      <c r="E224" t="str">
        <v/>
      </c>
      <c r="F224" t="str">
        <v>-</v>
      </c>
      <c r="G224" t="str">
        <v>-</v>
      </c>
    </row>
    <row r="225">
      <c r="A225">
        <v>18224</v>
      </c>
      <c r="B225" t="str">
        <f>HYPERLINK("https://phuthien.gialai.gov.vn/xa-Ia-Peng/Gioi-thieu/Qua-trinh-hinh-thanh-va-Phat-trien.aspx", "UBND Ủy ban nhân dân xã Ia Peng tỉnh Gia Lai")</f>
        <v>UBND Ủy ban nhân dân xã Ia Peng tỉnh Gia Lai</v>
      </c>
      <c r="C225" t="str">
        <v>https://phuthien.gialai.gov.vn/xa-Ia-Peng/Gioi-thieu/Qua-trinh-hinh-thanh-va-Phat-trien.aspx</v>
      </c>
      <c r="D225" t="str">
        <v>-</v>
      </c>
      <c r="E225" t="str">
        <v>-</v>
      </c>
      <c r="F225" t="str">
        <v>-</v>
      </c>
      <c r="G225" t="str">
        <v>-</v>
      </c>
    </row>
    <row r="226">
      <c r="A226">
        <v>18225</v>
      </c>
      <c r="B226" t="str">
        <f>HYPERLINK("https://www.facebook.com/p/C%C3%B4ng-an-xa%CC%83-Chr%C3%B4h-P%C6%A1nan-Phu%CC%81-Thi%C3%AA%CC%A3n-Gia-Lai-100064670594686/", "Công an xã Chrôh Pơnan tỉnh Gia Lai")</f>
        <v>Công an xã Chrôh Pơnan tỉnh Gia Lai</v>
      </c>
      <c r="C226" t="str">
        <v>https://www.facebook.com/p/C%C3%B4ng-an-xa%CC%83-Chr%C3%B4h-P%C6%A1nan-Phu%CC%81-Thi%C3%AA%CC%A3n-Gia-Lai-100064670594686/</v>
      </c>
      <c r="D226" t="str">
        <v>-</v>
      </c>
      <c r="E226" t="str">
        <v/>
      </c>
      <c r="F226" t="str">
        <v>-</v>
      </c>
      <c r="G226" t="str">
        <v>-</v>
      </c>
    </row>
    <row r="227">
      <c r="A227">
        <v>18226</v>
      </c>
      <c r="B227" t="str">
        <f>HYPERLINK("https://phuthien.gialai.gov.vn/xa-chroh-ponan/Gioi-thieu/Qua-trinh-hinh-thanh-va-Phat-trien.aspx", "UBND Ủy ban nhân dân xã Chrôh Pơnan tỉnh Gia Lai")</f>
        <v>UBND Ủy ban nhân dân xã Chrôh Pơnan tỉnh Gia Lai</v>
      </c>
      <c r="C227" t="str">
        <v>https://phuthien.gialai.gov.vn/xa-chroh-ponan/Gioi-thieu/Qua-trinh-hinh-thanh-va-Phat-trien.aspx</v>
      </c>
      <c r="D227" t="str">
        <v>-</v>
      </c>
      <c r="E227" t="str">
        <v>-</v>
      </c>
      <c r="F227" t="str">
        <v>-</v>
      </c>
      <c r="G227" t="str">
        <v>-</v>
      </c>
    </row>
    <row r="228">
      <c r="A228">
        <v>18227</v>
      </c>
      <c r="B228" t="str">
        <f>HYPERLINK("https://www.facebook.com/p/C%C3%B4ng-an-x%C3%A3-Ia-Hiao-Ph%C3%BA-Thi%E1%BB%87n-100067831103691/", "Công an xã Ia Hiao tỉnh Gia Lai")</f>
        <v>Công an xã Ia Hiao tỉnh Gia Lai</v>
      </c>
      <c r="C228" t="str">
        <v>https://www.facebook.com/p/C%C3%B4ng-an-x%C3%A3-Ia-Hiao-Ph%C3%BA-Thi%E1%BB%87n-100067831103691/</v>
      </c>
      <c r="D228" t="str">
        <v>-</v>
      </c>
      <c r="E228" t="str">
        <v/>
      </c>
      <c r="F228" t="str">
        <v>-</v>
      </c>
      <c r="G228" t="str">
        <v>-</v>
      </c>
    </row>
    <row r="229">
      <c r="A229">
        <v>18228</v>
      </c>
      <c r="B229" t="str">
        <f>HYPERLINK("https://phuthien.gialai.gov.vn/xa-Ia-Hiao/Home.aspx", "UBND Ủy ban nhân dân xã Ia Hiao tỉnh Gia Lai")</f>
        <v>UBND Ủy ban nhân dân xã Ia Hiao tỉnh Gia Lai</v>
      </c>
      <c r="C229" t="str">
        <v>https://phuthien.gialai.gov.vn/xa-Ia-Hiao/Home.aspx</v>
      </c>
      <c r="D229" t="str">
        <v>-</v>
      </c>
      <c r="E229" t="str">
        <v>-</v>
      </c>
      <c r="F229" t="str">
        <v>-</v>
      </c>
      <c r="G229" t="str">
        <v>-</v>
      </c>
    </row>
    <row r="230">
      <c r="A230">
        <v>18229</v>
      </c>
      <c r="B230" t="str">
        <f>HYPERLINK("https://www.facebook.com/3632187620170282/", "Công an xã Ia Yeng tỉnh Gia Lai")</f>
        <v>Công an xã Ia Yeng tỉnh Gia Lai</v>
      </c>
      <c r="C230" t="str">
        <v>https://www.facebook.com/3632187620170282/</v>
      </c>
      <c r="D230" t="str">
        <v>-</v>
      </c>
      <c r="E230" t="str">
        <v/>
      </c>
      <c r="F230" t="str">
        <v>-</v>
      </c>
      <c r="G230" t="str">
        <v>-</v>
      </c>
    </row>
    <row r="231">
      <c r="A231">
        <v>18230</v>
      </c>
      <c r="B231" t="str">
        <f>HYPERLINK("https://phuthien.gialai.gov.vn/xa-ia-yeng/Home.aspx", "UBND Ủy ban nhân dân xã Ia Yeng tỉnh Gia Lai")</f>
        <v>UBND Ủy ban nhân dân xã Ia Yeng tỉnh Gia Lai</v>
      </c>
      <c r="C231" t="str">
        <v>https://phuthien.gialai.gov.vn/xa-ia-yeng/Home.aspx</v>
      </c>
      <c r="D231" t="str">
        <v>-</v>
      </c>
      <c r="E231" t="str">
        <v>-</v>
      </c>
      <c r="F231" t="str">
        <v>-</v>
      </c>
      <c r="G231" t="str">
        <v>-</v>
      </c>
    </row>
    <row r="232">
      <c r="A232">
        <v>18231</v>
      </c>
      <c r="B232" t="str">
        <f>HYPERLINK("https://www.facebook.com/p/C%C3%B4ng-an-x%C3%A3-Ia-Hr%C3%BA-100051158777042/", "Công an xã Ia Hrú tỉnh Gia Lai")</f>
        <v>Công an xã Ia Hrú tỉnh Gia Lai</v>
      </c>
      <c r="C232" t="str">
        <v>https://www.facebook.com/p/C%C3%B4ng-an-x%C3%A3-Ia-Hr%C3%BA-100051158777042/</v>
      </c>
      <c r="D232" t="str">
        <v>-</v>
      </c>
      <c r="E232" t="str">
        <v/>
      </c>
      <c r="F232" t="str">
        <v>-</v>
      </c>
      <c r="G232" t="str">
        <v>-</v>
      </c>
    </row>
    <row r="233">
      <c r="A233">
        <v>18232</v>
      </c>
      <c r="B233" t="str">
        <f>HYPERLINK("https://chupuh.gialai.gov.vn/xa-ia-hru/Tin-tuc.aspx?page=5", "UBND Ủy ban nhân dân xã Ia Hrú tỉnh Gia Lai")</f>
        <v>UBND Ủy ban nhân dân xã Ia Hrú tỉnh Gia Lai</v>
      </c>
      <c r="C233" t="str">
        <v>https://chupuh.gialai.gov.vn/xa-ia-hru/Tin-tuc.aspx?page=5</v>
      </c>
      <c r="D233" t="str">
        <v>-</v>
      </c>
      <c r="E233" t="str">
        <v>-</v>
      </c>
      <c r="F233" t="str">
        <v>-</v>
      </c>
      <c r="G233" t="str">
        <v>-</v>
      </c>
    </row>
    <row r="234">
      <c r="A234">
        <v>18233</v>
      </c>
      <c r="B234" t="str">
        <v>Công an xã Ia Rong tỉnh Gia Lai</v>
      </c>
      <c r="C234" t="str">
        <v>-</v>
      </c>
      <c r="D234" t="str">
        <v>-</v>
      </c>
      <c r="E234" t="str">
        <v/>
      </c>
      <c r="F234" t="str">
        <v>-</v>
      </c>
      <c r="G234" t="str">
        <v>-</v>
      </c>
    </row>
    <row r="235">
      <c r="A235">
        <v>18234</v>
      </c>
      <c r="B235" t="str">
        <f>HYPERLINK("https://chupuh.gialai.gov.vn/Xa-Ia-Rong/Tin-tuc.aspx", "UBND Ủy ban nhân dân xã Ia Rong tỉnh Gia Lai")</f>
        <v>UBND Ủy ban nhân dân xã Ia Rong tỉnh Gia Lai</v>
      </c>
      <c r="C235" t="str">
        <v>https://chupuh.gialai.gov.vn/Xa-Ia-Rong/Tin-tuc.aspx</v>
      </c>
      <c r="D235" t="str">
        <v>-</v>
      </c>
      <c r="E235" t="str">
        <v>-</v>
      </c>
      <c r="F235" t="str">
        <v>-</v>
      </c>
      <c r="G235" t="str">
        <v>-</v>
      </c>
    </row>
    <row r="236">
      <c r="A236">
        <v>18235</v>
      </c>
      <c r="B236" t="str">
        <f>HYPERLINK("https://www.facebook.com/doantronghla/", "Công an xã Ia Dreng tỉnh Gia Lai")</f>
        <v>Công an xã Ia Dreng tỉnh Gia Lai</v>
      </c>
      <c r="C236" t="str">
        <v>https://www.facebook.com/doantronghla/</v>
      </c>
      <c r="D236" t="str">
        <v>-</v>
      </c>
      <c r="E236" t="str">
        <v/>
      </c>
      <c r="F236" t="str">
        <v>-</v>
      </c>
      <c r="G236" t="str">
        <v>-</v>
      </c>
    </row>
    <row r="237">
      <c r="A237">
        <v>18236</v>
      </c>
      <c r="B237" t="str">
        <f>HYPERLINK("https://chupuh.gialai.gov.vn/Xa-Ia-Dreng/Documents/Van-ban-huyen.aspx", "UBND Ủy ban nhân dân xã Ia Dreng tỉnh Gia Lai")</f>
        <v>UBND Ủy ban nhân dân xã Ia Dreng tỉnh Gia Lai</v>
      </c>
      <c r="C237" t="str">
        <v>https://chupuh.gialai.gov.vn/Xa-Ia-Dreng/Documents/Van-ban-huyen.aspx</v>
      </c>
      <c r="D237" t="str">
        <v>-</v>
      </c>
      <c r="E237" t="str">
        <v>-</v>
      </c>
      <c r="F237" t="str">
        <v>-</v>
      </c>
      <c r="G237" t="str">
        <v>-</v>
      </c>
    </row>
    <row r="238">
      <c r="A238">
        <v>18237</v>
      </c>
      <c r="B238" t="str">
        <f>HYPERLINK("https://www.facebook.com/doantronghla/", "Công an xã Ia Hla tỉnh Gia Lai")</f>
        <v>Công an xã Ia Hla tỉnh Gia Lai</v>
      </c>
      <c r="C238" t="str">
        <v>https://www.facebook.com/doantronghla/</v>
      </c>
      <c r="D238" t="str">
        <v>-</v>
      </c>
      <c r="E238" t="str">
        <v/>
      </c>
      <c r="F238" t="str">
        <v>-</v>
      </c>
      <c r="G238" t="str">
        <v>-</v>
      </c>
    </row>
    <row r="239">
      <c r="A239">
        <v>18238</v>
      </c>
      <c r="B239" t="str">
        <f>HYPERLINK("https://chupuh.gialai.gov.vn/Xa-Ia-Hla/Gioi-thieu/Co-cau-to-chuc.aspx", "UBND Ủy ban nhân dân xã Ia Hla tỉnh Gia Lai")</f>
        <v>UBND Ủy ban nhân dân xã Ia Hla tỉnh Gia Lai</v>
      </c>
      <c r="C239" t="str">
        <v>https://chupuh.gialai.gov.vn/Xa-Ia-Hla/Gioi-thieu/Co-cau-to-chuc.aspx</v>
      </c>
      <c r="D239" t="str">
        <v>-</v>
      </c>
      <c r="E239" t="str">
        <v>-</v>
      </c>
      <c r="F239" t="str">
        <v>-</v>
      </c>
      <c r="G239" t="str">
        <v>-</v>
      </c>
    </row>
    <row r="240">
      <c r="A240">
        <v>18239</v>
      </c>
      <c r="B240" t="str">
        <v>Công an xã Chư Don tỉnh Gia Lai</v>
      </c>
      <c r="C240" t="str">
        <v>-</v>
      </c>
      <c r="D240" t="str">
        <v>-</v>
      </c>
      <c r="E240" t="str">
        <v/>
      </c>
      <c r="F240" t="str">
        <v>-</v>
      </c>
      <c r="G240" t="str">
        <v>-</v>
      </c>
    </row>
    <row r="241">
      <c r="A241">
        <v>18240</v>
      </c>
      <c r="B241" t="str">
        <f>HYPERLINK("https://chupuh.gialai.gov.vn/Xa-Chu-Don/Tin-tuc.aspx", "UBND Ủy ban nhân dân xã Chư Don tỉnh Gia Lai")</f>
        <v>UBND Ủy ban nhân dân xã Chư Don tỉnh Gia Lai</v>
      </c>
      <c r="C241" t="str">
        <v>https://chupuh.gialai.gov.vn/Xa-Chu-Don/Tin-tuc.aspx</v>
      </c>
      <c r="D241" t="str">
        <v>-</v>
      </c>
      <c r="E241" t="str">
        <v>-</v>
      </c>
      <c r="F241" t="str">
        <v>-</v>
      </c>
      <c r="G241" t="str">
        <v>-</v>
      </c>
    </row>
    <row r="242">
      <c r="A242">
        <v>18241</v>
      </c>
      <c r="B242" t="str">
        <f>HYPERLINK("https://www.facebook.com/p/C%C3%B4ng-an-x%C3%A3-Ia-Phang-Ch%C6%B0-P%C6%B0h-100063537790298/", "Công an xã Ia Phang tỉnh Gia Lai")</f>
        <v>Công an xã Ia Phang tỉnh Gia Lai</v>
      </c>
      <c r="C242" t="str">
        <v>https://www.facebook.com/p/C%C3%B4ng-an-x%C3%A3-Ia-Phang-Ch%C6%B0-P%C6%B0h-100063537790298/</v>
      </c>
      <c r="D242" t="str">
        <v>-</v>
      </c>
      <c r="E242" t="str">
        <v/>
      </c>
      <c r="F242" t="str">
        <v>-</v>
      </c>
      <c r="G242" t="str">
        <v>-</v>
      </c>
    </row>
    <row r="243">
      <c r="A243">
        <v>18242</v>
      </c>
      <c r="B243" t="str">
        <f>HYPERLINK("https://chupuh.gialai.gov.vn/Xa-Ia-Phang/Tin-tuc.aspx?page=2", "UBND Ủy ban nhân dân xã Ia Phang tỉnh Gia Lai")</f>
        <v>UBND Ủy ban nhân dân xã Ia Phang tỉnh Gia Lai</v>
      </c>
      <c r="C243" t="str">
        <v>https://chupuh.gialai.gov.vn/Xa-Ia-Phang/Tin-tuc.aspx?page=2</v>
      </c>
      <c r="D243" t="str">
        <v>-</v>
      </c>
      <c r="E243" t="str">
        <v>-</v>
      </c>
      <c r="F243" t="str">
        <v>-</v>
      </c>
      <c r="G243" t="str">
        <v>-</v>
      </c>
    </row>
    <row r="244">
      <c r="A244">
        <v>18243</v>
      </c>
      <c r="B244" t="str">
        <f>HYPERLINK("https://www.facebook.com/p/C%C3%B4ng-an-x%C3%A3-Ia-Le-100067592626384/", "Công an xã Ia Le tỉnh Gia Lai")</f>
        <v>Công an xã Ia Le tỉnh Gia Lai</v>
      </c>
      <c r="C244" t="str">
        <v>https://www.facebook.com/p/C%C3%B4ng-an-x%C3%A3-Ia-Le-100067592626384/</v>
      </c>
      <c r="D244" t="str">
        <v>-</v>
      </c>
      <c r="E244" t="str">
        <v/>
      </c>
      <c r="F244" t="str">
        <v>-</v>
      </c>
      <c r="G244" t="str">
        <v>-</v>
      </c>
    </row>
    <row r="245">
      <c r="A245">
        <v>18244</v>
      </c>
      <c r="B245" t="str">
        <f>HYPERLINK("https://chupuh.gialai.gov.vn/xa-ia-le/Tin-tuc/TinHoatDong.aspx", "UBND Ủy ban nhân dân xã Ia Le tỉnh Gia Lai")</f>
        <v>UBND Ủy ban nhân dân xã Ia Le tỉnh Gia Lai</v>
      </c>
      <c r="C245" t="str">
        <v>https://chupuh.gialai.gov.vn/xa-ia-le/Tin-tuc/TinHoatDong.aspx</v>
      </c>
      <c r="D245" t="str">
        <v>-</v>
      </c>
      <c r="E245" t="str">
        <v>-</v>
      </c>
      <c r="F245" t="str">
        <v>-</v>
      </c>
      <c r="G245" t="str">
        <v>-</v>
      </c>
    </row>
    <row r="246">
      <c r="A246">
        <v>18245</v>
      </c>
      <c r="B246" t="str">
        <v>Công an xã Ia BLứ tỉnh Gia Lai</v>
      </c>
      <c r="C246" t="str">
        <v>-</v>
      </c>
      <c r="D246" t="str">
        <v>-</v>
      </c>
      <c r="E246" t="str">
        <v/>
      </c>
      <c r="F246" t="str">
        <v>-</v>
      </c>
      <c r="G246" t="str">
        <v>-</v>
      </c>
    </row>
    <row r="247">
      <c r="A247">
        <v>18246</v>
      </c>
      <c r="B247" t="str">
        <f>HYPERLINK("https://chupuh.gialai.gov.vn/Xa-Ia-Blu/Gioi-thieu/Thong-tin-lien-he.aspx", "UBND Ủy ban nhân dân xã Ia BLứ tỉnh Gia Lai")</f>
        <v>UBND Ủy ban nhân dân xã Ia BLứ tỉnh Gia Lai</v>
      </c>
      <c r="C247" t="str">
        <v>https://chupuh.gialai.gov.vn/Xa-Ia-Blu/Gioi-thieu/Thong-tin-lien-he.aspx</v>
      </c>
      <c r="D247" t="str">
        <v>-</v>
      </c>
      <c r="E247" t="str">
        <v>-</v>
      </c>
      <c r="F247" t="str">
        <v>-</v>
      </c>
      <c r="G247" t="str">
        <v>-</v>
      </c>
    </row>
    <row r="248">
      <c r="A248">
        <v>18247</v>
      </c>
      <c r="B248" t="str">
        <v>Công an phường Tân Lập tỉnh Đắk Lắk</v>
      </c>
      <c r="C248" t="str">
        <v>-</v>
      </c>
      <c r="D248" t="str">
        <v>-</v>
      </c>
      <c r="E248" t="str">
        <v/>
      </c>
      <c r="F248" t="str">
        <v>-</v>
      </c>
      <c r="G248" t="str">
        <v>-</v>
      </c>
    </row>
    <row r="249">
      <c r="A249">
        <v>18248</v>
      </c>
      <c r="B249" t="str">
        <f>HYPERLINK("http://tuan.buonmathuot.daklak.gov.vn/dia-chi-va-so-dien-thoai-cua-21-xa-phuong-5.html", "UBND Ủy ban nhân dân phường Tân Lập tỉnh Đắk Lắk")</f>
        <v>UBND Ủy ban nhân dân phường Tân Lập tỉnh Đắk Lắk</v>
      </c>
      <c r="C249" t="str">
        <v>http://tuan.buonmathuot.daklak.gov.vn/dia-chi-va-so-dien-thoai-cua-21-xa-phuong-5.html</v>
      </c>
      <c r="D249" t="str">
        <v>-</v>
      </c>
      <c r="E249" t="str">
        <v>-</v>
      </c>
      <c r="F249" t="str">
        <v>-</v>
      </c>
      <c r="G249" t="str">
        <v>-</v>
      </c>
    </row>
    <row r="250">
      <c r="A250">
        <v>18249</v>
      </c>
      <c r="B250" t="str">
        <v>Công an phường Tân Hòa tỉnh Đắk Lắk</v>
      </c>
      <c r="C250" t="str">
        <v>-</v>
      </c>
      <c r="D250" t="str">
        <v>-</v>
      </c>
      <c r="E250" t="str">
        <v/>
      </c>
      <c r="F250" t="str">
        <v>-</v>
      </c>
      <c r="G250" t="str">
        <v>-</v>
      </c>
    </row>
    <row r="251">
      <c r="A251">
        <v>18250</v>
      </c>
      <c r="B251" t="str">
        <f>HYPERLINK("http://tuan.buonmathuot.daklak.gov.vn/dia-chi-va-so-dien-thoai-cua-21-xa-phuong-5.html", "UBND Ủy ban nhân dân phường Tân Hòa tỉnh Đắk Lắk")</f>
        <v>UBND Ủy ban nhân dân phường Tân Hòa tỉnh Đắk Lắk</v>
      </c>
      <c r="C251" t="str">
        <v>http://tuan.buonmathuot.daklak.gov.vn/dia-chi-va-so-dien-thoai-cua-21-xa-phuong-5.html</v>
      </c>
      <c r="D251" t="str">
        <v>-</v>
      </c>
      <c r="E251" t="str">
        <v>-</v>
      </c>
      <c r="F251" t="str">
        <v>-</v>
      </c>
      <c r="G251" t="str">
        <v>-</v>
      </c>
    </row>
    <row r="252">
      <c r="A252">
        <v>18251</v>
      </c>
      <c r="B252" t="str">
        <v>Công an phường Tân An tỉnh Đắk Lắk</v>
      </c>
      <c r="C252" t="str">
        <v>-</v>
      </c>
      <c r="D252" t="str">
        <v>-</v>
      </c>
      <c r="E252" t="str">
        <v/>
      </c>
      <c r="F252" t="str">
        <v>-</v>
      </c>
      <c r="G252" t="str">
        <v>-</v>
      </c>
    </row>
    <row r="253">
      <c r="A253">
        <v>18252</v>
      </c>
      <c r="B253" t="str">
        <f>HYPERLINK("http://tuan.buonmathuot.daklak.gov.vn/dia-chi-va-so-dien-thoai-cua-21-xa-phuong-5.html", "UBND Ủy ban nhân dân phường Tân An tỉnh Đắk Lắk")</f>
        <v>UBND Ủy ban nhân dân phường Tân An tỉnh Đắk Lắk</v>
      </c>
      <c r="C253" t="str">
        <v>http://tuan.buonmathuot.daklak.gov.vn/dia-chi-va-so-dien-thoai-cua-21-xa-phuong-5.html</v>
      </c>
      <c r="D253" t="str">
        <v>-</v>
      </c>
      <c r="E253" t="str">
        <v>-</v>
      </c>
      <c r="F253" t="str">
        <v>-</v>
      </c>
      <c r="G253" t="str">
        <v>-</v>
      </c>
    </row>
    <row r="254">
      <c r="A254">
        <v>18253</v>
      </c>
      <c r="B254" t="str">
        <f>HYPERLINK("https://www.facebook.com/p/C%C3%B4ng-an-Th%E1%BB%8B-x%C3%A3-Bu%C3%B4n-H%E1%BB%93-T%E1%BB%89nh-%C4%90%E1%BA%AFk-L%E1%BA%AFk-100069259687522/", "Công an phường Thống Nhất tỉnh Đắk Lắk")</f>
        <v>Công an phường Thống Nhất tỉnh Đắk Lắk</v>
      </c>
      <c r="C254" t="str">
        <v>https://www.facebook.com/p/C%C3%B4ng-an-Th%E1%BB%8B-x%C3%A3-Bu%C3%B4n-H%E1%BB%93-T%E1%BB%89nh-%C4%90%E1%BA%AFk-L%E1%BA%AFk-100069259687522/</v>
      </c>
      <c r="D254" t="str">
        <v>-</v>
      </c>
      <c r="E254" t="str">
        <v/>
      </c>
      <c r="F254" t="str">
        <v>-</v>
      </c>
      <c r="G254" t="str">
        <v>-</v>
      </c>
    </row>
    <row r="255">
      <c r="A255">
        <v>18254</v>
      </c>
      <c r="B255" t="str">
        <f>HYPERLINK("http://congan.daklak.gov.vn/-/phuong-thong-nhat-tp-buon-ma-thuot-hoan-thanh-cao-iem-thuc-hien-thu-nhan-ho-so-va-kich-hoat-tai-khoan-inh-danh-ien-tu", "UBND Ủy ban nhân dân phường Thống Nhất tỉnh Đắk Lắk")</f>
        <v>UBND Ủy ban nhân dân phường Thống Nhất tỉnh Đắk Lắk</v>
      </c>
      <c r="C255" t="str">
        <v>http://congan.daklak.gov.vn/-/phuong-thong-nhat-tp-buon-ma-thuot-hoan-thanh-cao-iem-thuc-hien-thu-nhan-ho-so-va-kich-hoat-tai-khoan-inh-danh-ien-tu</v>
      </c>
      <c r="D255" t="str">
        <v>-</v>
      </c>
      <c r="E255" t="str">
        <v>-</v>
      </c>
      <c r="F255" t="str">
        <v>-</v>
      </c>
      <c r="G255" t="str">
        <v>-</v>
      </c>
    </row>
    <row r="256">
      <c r="A256">
        <v>18255</v>
      </c>
      <c r="B256" t="str">
        <f>HYPERLINK("https://www.facebook.com/p/C%C3%B4ng-an-ph%C6%B0%E1%BB%9Dng-Th%C3%A0nh-Nh%E1%BA%A5t-Tp-Bu%C3%B4n-Ma-Thu%E1%BB%99t-100070685730137/", "Công an phường Thành Nhất tỉnh Đắk Lắk")</f>
        <v>Công an phường Thành Nhất tỉnh Đắk Lắk</v>
      </c>
      <c r="C256" t="str">
        <v>https://www.facebook.com/p/C%C3%B4ng-an-ph%C6%B0%E1%BB%9Dng-Th%C3%A0nh-Nh%E1%BA%A5t-Tp-Bu%C3%B4n-Ma-Thu%E1%BB%99t-100070685730137/</v>
      </c>
      <c r="D256" t="str">
        <v>-</v>
      </c>
      <c r="E256" t="str">
        <v/>
      </c>
      <c r="F256" t="str">
        <v>-</v>
      </c>
      <c r="G256" t="str">
        <v>-</v>
      </c>
    </row>
    <row r="257">
      <c r="A257">
        <v>18256</v>
      </c>
      <c r="B257" t="str">
        <f>HYPERLINK("http://tuan.buonmathuot.daklak.gov.vn/dia-chi-va-so-dien-thoai-cua-21-xa-phuong-5.html", "UBND Ủy ban nhân dân phường Thành Nhất tỉnh Đắk Lắk")</f>
        <v>UBND Ủy ban nhân dân phường Thành Nhất tỉnh Đắk Lắk</v>
      </c>
      <c r="C257" t="str">
        <v>http://tuan.buonmathuot.daklak.gov.vn/dia-chi-va-so-dien-thoai-cua-21-xa-phuong-5.html</v>
      </c>
      <c r="D257" t="str">
        <v>-</v>
      </c>
      <c r="E257" t="str">
        <v>-</v>
      </c>
      <c r="F257" t="str">
        <v>-</v>
      </c>
      <c r="G257" t="str">
        <v>-</v>
      </c>
    </row>
    <row r="258">
      <c r="A258">
        <v>18257</v>
      </c>
      <c r="B258" t="str">
        <v>Công an phường Thắng Lợi tỉnh Đắk Lắk</v>
      </c>
      <c r="C258" t="str">
        <v>-</v>
      </c>
      <c r="D258" t="str">
        <v>-</v>
      </c>
      <c r="E258" t="str">
        <v/>
      </c>
      <c r="F258" t="str">
        <v>-</v>
      </c>
      <c r="G258" t="str">
        <v>-</v>
      </c>
    </row>
    <row r="259">
      <c r="A259">
        <v>18258</v>
      </c>
      <c r="B259" t="str">
        <f>HYPERLINK("http://thangloi.buonmathuot.daklak.gov.vn/", "UBND Ủy ban nhân dân phường Thắng Lợi tỉnh Đắk Lắk")</f>
        <v>UBND Ủy ban nhân dân phường Thắng Lợi tỉnh Đắk Lắk</v>
      </c>
      <c r="C259" t="str">
        <v>http://thangloi.buonmathuot.daklak.gov.vn/</v>
      </c>
      <c r="D259" t="str">
        <v>-</v>
      </c>
      <c r="E259" t="str">
        <v>-</v>
      </c>
      <c r="F259" t="str">
        <v>-</v>
      </c>
      <c r="G259" t="str">
        <v>-</v>
      </c>
    </row>
    <row r="260">
      <c r="A260">
        <v>18259</v>
      </c>
      <c r="B260" t="str">
        <f>HYPERLINK("https://www.facebook.com/p/%C4%90o%C3%A0n-Ph%C6%B0%E1%BB%9Dng-T%C3%82N-L%E1%BB%A2I-100063703710808/", "Công an phường Tân Lợi tỉnh Đắk Lắk")</f>
        <v>Công an phường Tân Lợi tỉnh Đắk Lắk</v>
      </c>
      <c r="C260" t="str">
        <v>https://www.facebook.com/p/%C4%90o%C3%A0n-Ph%C6%B0%E1%BB%9Dng-T%C3%82N-L%E1%BB%A2I-100063703710808/</v>
      </c>
      <c r="D260" t="str">
        <v>-</v>
      </c>
      <c r="E260" t="str">
        <v/>
      </c>
      <c r="F260" t="str">
        <v>-</v>
      </c>
      <c r="G260" t="str">
        <v>-</v>
      </c>
    </row>
    <row r="261">
      <c r="A261">
        <v>18260</v>
      </c>
      <c r="B261" t="str">
        <f>HYPERLINK("http://tuan.buonmathuot.daklak.gov.vn/dia-chi-va-so-dien-thoai-cua-21-xa-phuong-5.html", "UBND Ủy ban nhân dân phường Tân Lợi tỉnh Đắk Lắk")</f>
        <v>UBND Ủy ban nhân dân phường Tân Lợi tỉnh Đắk Lắk</v>
      </c>
      <c r="C261" t="str">
        <v>http://tuan.buonmathuot.daklak.gov.vn/dia-chi-va-so-dien-thoai-cua-21-xa-phuong-5.html</v>
      </c>
      <c r="D261" t="str">
        <v>-</v>
      </c>
      <c r="E261" t="str">
        <v>-</v>
      </c>
      <c r="F261" t="str">
        <v>-</v>
      </c>
      <c r="G261" t="str">
        <v>-</v>
      </c>
    </row>
    <row r="262">
      <c r="A262">
        <v>18261</v>
      </c>
      <c r="B262" t="str">
        <v>Công an phường Thành Công tỉnh Đắk Lắk</v>
      </c>
      <c r="C262" t="str">
        <v>-</v>
      </c>
      <c r="D262" t="str">
        <v>-</v>
      </c>
      <c r="E262" t="str">
        <v/>
      </c>
      <c r="F262" t="str">
        <v>-</v>
      </c>
      <c r="G262" t="str">
        <v>-</v>
      </c>
    </row>
    <row r="263">
      <c r="A263">
        <v>18262</v>
      </c>
      <c r="B263" t="str">
        <f>HYPERLINK("https://tuongtaccongdan.daklak.gov.vn/articles/ubnd-phuong-thanh-cong-tp-buon-ma-thuot-tiep-nhan-va-xu-ly-phan-anh-cua-cong-dan-tren-dak-lak-truc-tuyen-10.html", "UBND Ủy ban nhân dân phường Thành Công tỉnh Đắk Lắk")</f>
        <v>UBND Ủy ban nhân dân phường Thành Công tỉnh Đắk Lắk</v>
      </c>
      <c r="C263" t="str">
        <v>https://tuongtaccongdan.daklak.gov.vn/articles/ubnd-phuong-thanh-cong-tp-buon-ma-thuot-tiep-nhan-va-xu-ly-phan-anh-cua-cong-dan-tren-dak-lak-truc-tuyen-10.html</v>
      </c>
      <c r="D263" t="str">
        <v>-</v>
      </c>
      <c r="E263" t="str">
        <v>-</v>
      </c>
      <c r="F263" t="str">
        <v>-</v>
      </c>
      <c r="G263" t="str">
        <v>-</v>
      </c>
    </row>
    <row r="264">
      <c r="A264">
        <v>18263</v>
      </c>
      <c r="B264" t="str">
        <v>Công an phường Tân Thành tỉnh Đắk Lắk</v>
      </c>
      <c r="C264" t="str">
        <v>-</v>
      </c>
      <c r="D264" t="str">
        <v>-</v>
      </c>
      <c r="E264" t="str">
        <v/>
      </c>
      <c r="F264" t="str">
        <v>-</v>
      </c>
      <c r="G264" t="str">
        <v>-</v>
      </c>
    </row>
    <row r="265">
      <c r="A265">
        <v>18264</v>
      </c>
      <c r="B265" t="str">
        <f>HYPERLINK("http://tuan.buonmathuot.daklak.gov.vn/dia-chi-va-so-dien-thoai-cua-21-xa-phuong-5.html", "UBND Ủy ban nhân dân phường Tân Thành tỉnh Đắk Lắk")</f>
        <v>UBND Ủy ban nhân dân phường Tân Thành tỉnh Đắk Lắk</v>
      </c>
      <c r="C265" t="str">
        <v>http://tuan.buonmathuot.daklak.gov.vn/dia-chi-va-so-dien-thoai-cua-21-xa-phuong-5.html</v>
      </c>
      <c r="D265" t="str">
        <v>-</v>
      </c>
      <c r="E265" t="str">
        <v>-</v>
      </c>
      <c r="F265" t="str">
        <v>-</v>
      </c>
      <c r="G265" t="str">
        <v>-</v>
      </c>
    </row>
    <row r="266">
      <c r="A266">
        <v>18265</v>
      </c>
      <c r="B266" t="str">
        <f>HYPERLINK("https://www.facebook.com/p/Ph%C6%B0%C6%A1%CC%80ng-T%C3%A2n-Ti%C3%AA%CC%81n-Bu%C3%B4n-Ma-Thu%C3%B4%CC%A3t-%C4%90%C4%83k-L%C4%83k-100066711586389/", "Công an phường Tân Tiến tỉnh Đắk Lắk")</f>
        <v>Công an phường Tân Tiến tỉnh Đắk Lắk</v>
      </c>
      <c r="C266" t="str">
        <v>https://www.facebook.com/p/Ph%C6%B0%C6%A1%CC%80ng-T%C3%A2n-Ti%C3%AA%CC%81n-Bu%C3%B4n-Ma-Thu%C3%B4%CC%A3t-%C4%90%C4%83k-L%C4%83k-100066711586389/</v>
      </c>
      <c r="D266" t="str">
        <v>-</v>
      </c>
      <c r="E266" t="str">
        <v/>
      </c>
      <c r="F266" t="str">
        <v>-</v>
      </c>
      <c r="G266" t="str">
        <v>-</v>
      </c>
    </row>
    <row r="267">
      <c r="A267">
        <v>18266</v>
      </c>
      <c r="B267" t="str">
        <f>HYPERLINK("http://tuan.buonmathuot.daklak.gov.vn/dia-chi-va-so-dien-thoai-cua-21-xa-phuong-5.html", "UBND Ủy ban nhân dân phường Tân Tiến tỉnh Đắk Lắk")</f>
        <v>UBND Ủy ban nhân dân phường Tân Tiến tỉnh Đắk Lắk</v>
      </c>
      <c r="C267" t="str">
        <v>http://tuan.buonmathuot.daklak.gov.vn/dia-chi-va-so-dien-thoai-cua-21-xa-phuong-5.html</v>
      </c>
      <c r="D267" t="str">
        <v>-</v>
      </c>
      <c r="E267" t="str">
        <v>-</v>
      </c>
      <c r="F267" t="str">
        <v>-</v>
      </c>
      <c r="G267" t="str">
        <v>-</v>
      </c>
    </row>
    <row r="268">
      <c r="A268">
        <v>18267</v>
      </c>
      <c r="B268" t="str">
        <v>Công an phường Tự An tỉnh Đắk Lắk</v>
      </c>
      <c r="C268" t="str">
        <v>-</v>
      </c>
      <c r="D268" t="str">
        <v>-</v>
      </c>
      <c r="E268" t="str">
        <v/>
      </c>
      <c r="F268" t="str">
        <v>-</v>
      </c>
      <c r="G268" t="str">
        <v>-</v>
      </c>
    </row>
    <row r="269">
      <c r="A269">
        <v>18268</v>
      </c>
      <c r="B269" t="str">
        <f>HYPERLINK("http://tuan.buonmathuot.daklak.gov.vn/co-cau-hanh-chinh-tuan-4368.html", "UBND Ủy ban nhân dân phường Tự An tỉnh Đắk Lắk")</f>
        <v>UBND Ủy ban nhân dân phường Tự An tỉnh Đắk Lắk</v>
      </c>
      <c r="C269" t="str">
        <v>http://tuan.buonmathuot.daklak.gov.vn/co-cau-hanh-chinh-tuan-4368.html</v>
      </c>
      <c r="D269" t="str">
        <v>-</v>
      </c>
      <c r="E269" t="str">
        <v>-</v>
      </c>
      <c r="F269" t="str">
        <v>-</v>
      </c>
      <c r="G269" t="str">
        <v>-</v>
      </c>
    </row>
    <row r="270">
      <c r="A270">
        <v>18269</v>
      </c>
      <c r="B270" t="str">
        <f>HYPERLINK("https://www.facebook.com/ubndxaeatieu/", "Công an phường Ea Tam tỉnh Đắk Lắk")</f>
        <v>Công an phường Ea Tam tỉnh Đắk Lắk</v>
      </c>
      <c r="C270" t="str">
        <v>https://www.facebook.com/ubndxaeatieu/</v>
      </c>
      <c r="D270" t="str">
        <v>-</v>
      </c>
      <c r="E270" t="str">
        <v/>
      </c>
      <c r="F270" t="str">
        <v>-</v>
      </c>
      <c r="G270" t="str">
        <v>-</v>
      </c>
    </row>
    <row r="271">
      <c r="A271">
        <v>18270</v>
      </c>
      <c r="B271" t="str">
        <f>HYPERLINK("http://tuan.buonmathuot.daklak.gov.vn/dia-chi-va-so-dien-thoai-cua-21-xa-phuong-5.html", "UBND Ủy ban nhân dân phường Ea Tam tỉnh Đắk Lắk")</f>
        <v>UBND Ủy ban nhân dân phường Ea Tam tỉnh Đắk Lắk</v>
      </c>
      <c r="C271" t="str">
        <v>http://tuan.buonmathuot.daklak.gov.vn/dia-chi-va-so-dien-thoai-cua-21-xa-phuong-5.html</v>
      </c>
      <c r="D271" t="str">
        <v>-</v>
      </c>
      <c r="E271" t="str">
        <v>-</v>
      </c>
      <c r="F271" t="str">
        <v>-</v>
      </c>
      <c r="G271" t="str">
        <v>-</v>
      </c>
    </row>
    <row r="272">
      <c r="A272">
        <v>18271</v>
      </c>
      <c r="B272" t="str">
        <v>Công an phường Khánh Xuân tỉnh Đắk Lắk</v>
      </c>
      <c r="C272" t="str">
        <v>-</v>
      </c>
      <c r="D272" t="str">
        <v>-</v>
      </c>
      <c r="E272" t="str">
        <v/>
      </c>
      <c r="F272" t="str">
        <v>-</v>
      </c>
      <c r="G272" t="str">
        <v>-</v>
      </c>
    </row>
    <row r="273">
      <c r="A273">
        <v>18272</v>
      </c>
      <c r="B273" t="str">
        <f>HYPERLINK("http://tuan.buonmathuot.daklak.gov.vn/dia-chi-va-so-dien-thoai-cua-21-xa-phuong-5.html", "UBND Ủy ban nhân dân phường Khánh Xuân tỉnh Đắk Lắk")</f>
        <v>UBND Ủy ban nhân dân phường Khánh Xuân tỉnh Đắk Lắk</v>
      </c>
      <c r="C273" t="str">
        <v>http://tuan.buonmathuot.daklak.gov.vn/dia-chi-va-so-dien-thoai-cua-21-xa-phuong-5.html</v>
      </c>
      <c r="D273" t="str">
        <v>-</v>
      </c>
      <c r="E273" t="str">
        <v>-</v>
      </c>
      <c r="F273" t="str">
        <v>-</v>
      </c>
      <c r="G273" t="str">
        <v>-</v>
      </c>
    </row>
    <row r="274">
      <c r="A274">
        <v>18273</v>
      </c>
      <c r="B274" t="str">
        <f>HYPERLINK("https://www.facebook.com/p/ANTT-X%C3%A3-Ho%C3%A0-Thu%E1%BA%ADn-100076098257824/", "Công an xã Hòa Thuận tỉnh Đắk Lắk")</f>
        <v>Công an xã Hòa Thuận tỉnh Đắk Lắk</v>
      </c>
      <c r="C274" t="str">
        <v>https://www.facebook.com/p/ANTT-X%C3%A3-Ho%C3%A0-Thu%E1%BA%ADn-100076098257824/</v>
      </c>
      <c r="D274" t="str">
        <v>-</v>
      </c>
      <c r="E274" t="str">
        <v/>
      </c>
      <c r="F274" t="str">
        <v>-</v>
      </c>
      <c r="G274" t="str">
        <v>-</v>
      </c>
    </row>
    <row r="275">
      <c r="A275">
        <v>18274</v>
      </c>
      <c r="B275" t="str">
        <f>HYPERLINK("http://tuan.buonmathuot.daklak.gov.vn/dia-chi-va-so-dien-thoai-cua-21-xa-phuong-5.html", "UBND Ủy ban nhân dân xã Hòa Thuận tỉnh Đắk Lắk")</f>
        <v>UBND Ủy ban nhân dân xã Hòa Thuận tỉnh Đắk Lắk</v>
      </c>
      <c r="C275" t="str">
        <v>http://tuan.buonmathuot.daklak.gov.vn/dia-chi-va-so-dien-thoai-cua-21-xa-phuong-5.html</v>
      </c>
      <c r="D275" t="str">
        <v>-</v>
      </c>
      <c r="E275" t="str">
        <v>-</v>
      </c>
      <c r="F275" t="str">
        <v>-</v>
      </c>
      <c r="G275" t="str">
        <v>-</v>
      </c>
    </row>
    <row r="276">
      <c r="A276">
        <v>18275</v>
      </c>
      <c r="B276" t="str">
        <v>Công an xã Cư ÊBur tỉnh Đắk Lắk</v>
      </c>
      <c r="C276" t="str">
        <v>-</v>
      </c>
      <c r="D276" t="str">
        <v>-</v>
      </c>
      <c r="E276" t="str">
        <v/>
      </c>
      <c r="F276" t="str">
        <v>-</v>
      </c>
      <c r="G276" t="str">
        <v>-</v>
      </c>
    </row>
    <row r="277">
      <c r="A277">
        <v>18276</v>
      </c>
      <c r="B277" t="str">
        <f>HYPERLINK("https://tnmt.daklak.gov.vn/bang-gia-va-quy-dinh-bang-gia-cac-loai-dat-ap-dung-tren-dia-ban-cac-huyen-thi-xa-thanh-pho-cua-tinh-dak-lak-giai-doan-2020-2024-1587.html", "UBND Ủy ban nhân dân xã Cư ÊBur tỉnh Đắk Lắk")</f>
        <v>UBND Ủy ban nhân dân xã Cư ÊBur tỉnh Đắk Lắk</v>
      </c>
      <c r="C277" t="str">
        <v>https://tnmt.daklak.gov.vn/bang-gia-va-quy-dinh-bang-gia-cac-loai-dat-ap-dung-tren-dia-ban-cac-huyen-thi-xa-thanh-pho-cua-tinh-dak-lak-giai-doan-2020-2024-1587.html</v>
      </c>
      <c r="D277" t="str">
        <v>-</v>
      </c>
      <c r="E277" t="str">
        <v>-</v>
      </c>
      <c r="F277" t="str">
        <v>-</v>
      </c>
      <c r="G277" t="str">
        <v>-</v>
      </c>
    </row>
    <row r="278">
      <c r="A278">
        <v>18277</v>
      </c>
      <c r="B278" t="str">
        <v>Công an xã Ea Tu tỉnh Đắk Lắk</v>
      </c>
      <c r="C278" t="str">
        <v>-</v>
      </c>
      <c r="D278" t="str">
        <v>-</v>
      </c>
      <c r="E278" t="str">
        <v/>
      </c>
      <c r="F278" t="str">
        <v>-</v>
      </c>
      <c r="G278" t="str">
        <v>-</v>
      </c>
    </row>
    <row r="279">
      <c r="A279">
        <v>18278</v>
      </c>
      <c r="B279" t="str">
        <f>HYPERLINK("http://eatu.buonmathuot.daklak.gov.vn/uy-ban-nhan-dan-eatu-4303.html", "UBND Ủy ban nhân dân xã Ea Tu tỉnh Đắk Lắk")</f>
        <v>UBND Ủy ban nhân dân xã Ea Tu tỉnh Đắk Lắk</v>
      </c>
      <c r="C279" t="str">
        <v>http://eatu.buonmathuot.daklak.gov.vn/uy-ban-nhan-dan-eatu-4303.html</v>
      </c>
      <c r="D279" t="str">
        <v>-</v>
      </c>
      <c r="E279" t="str">
        <v>-</v>
      </c>
      <c r="F279" t="str">
        <v>-</v>
      </c>
      <c r="G279" t="str">
        <v>-</v>
      </c>
    </row>
    <row r="280">
      <c r="A280">
        <v>18279</v>
      </c>
      <c r="B280" t="str">
        <f>HYPERLINK("https://www.facebook.com/mattranhoathang/", "Công an xã Hòa Thắng tỉnh Đắk Lắk")</f>
        <v>Công an xã Hòa Thắng tỉnh Đắk Lắk</v>
      </c>
      <c r="C280" t="str">
        <v>https://www.facebook.com/mattranhoathang/</v>
      </c>
      <c r="D280" t="str">
        <v>-</v>
      </c>
      <c r="E280" t="str">
        <v/>
      </c>
      <c r="F280" t="str">
        <v>-</v>
      </c>
      <c r="G280" t="str">
        <v>-</v>
      </c>
    </row>
    <row r="281">
      <c r="A281">
        <v>18280</v>
      </c>
      <c r="B281" t="str">
        <f>HYPERLINK("https://congan.daklak.gov.vn/-/cong-an-xa-hoa-thang-ra-mat-mo-hinh-cong-truong-an-toan-giao-thong-", "UBND Ủy ban nhân dân xã Hòa Thắng tỉnh Đắk Lắk")</f>
        <v>UBND Ủy ban nhân dân xã Hòa Thắng tỉnh Đắk Lắk</v>
      </c>
      <c r="C281" t="str">
        <v>https://congan.daklak.gov.vn/-/cong-an-xa-hoa-thang-ra-mat-mo-hinh-cong-truong-an-toan-giao-thong-</v>
      </c>
      <c r="D281" t="str">
        <v>-</v>
      </c>
      <c r="E281" t="str">
        <v>-</v>
      </c>
      <c r="F281" t="str">
        <v>-</v>
      </c>
      <c r="G281" t="str">
        <v>-</v>
      </c>
    </row>
    <row r="282">
      <c r="A282">
        <v>18281</v>
      </c>
      <c r="B282" t="str">
        <v>Công an xã Ea Kao tỉnh Đắk Lắk</v>
      </c>
      <c r="C282" t="str">
        <v>-</v>
      </c>
      <c r="D282" t="str">
        <v>-</v>
      </c>
      <c r="E282" t="str">
        <v/>
      </c>
      <c r="F282" t="str">
        <v>-</v>
      </c>
      <c r="G282" t="str">
        <v>-</v>
      </c>
    </row>
    <row r="283">
      <c r="A283">
        <v>18282</v>
      </c>
      <c r="B283" t="str">
        <f>HYPERLINK("http://tuan.buonmathuot.daklak.gov.vn/dia-chi-va-so-dien-thoai-cua-21-xa-phuong-5.html", "UBND Ủy ban nhân dân xã Ea Kao tỉnh Đắk Lắk")</f>
        <v>UBND Ủy ban nhân dân xã Ea Kao tỉnh Đắk Lắk</v>
      </c>
      <c r="C283" t="str">
        <v>http://tuan.buonmathuot.daklak.gov.vn/dia-chi-va-so-dien-thoai-cua-21-xa-phuong-5.html</v>
      </c>
      <c r="D283" t="str">
        <v>-</v>
      </c>
      <c r="E283" t="str">
        <v>-</v>
      </c>
      <c r="F283" t="str">
        <v>-</v>
      </c>
      <c r="G283" t="str">
        <v>-</v>
      </c>
    </row>
    <row r="284">
      <c r="A284">
        <v>18283</v>
      </c>
      <c r="B284" t="str">
        <v>Công an xã Hòa Phú tỉnh Đắk Lắk</v>
      </c>
      <c r="C284" t="str">
        <v>-</v>
      </c>
      <c r="D284" t="str">
        <v>-</v>
      </c>
      <c r="E284" t="str">
        <v/>
      </c>
      <c r="F284" t="str">
        <v>-</v>
      </c>
      <c r="G284" t="str">
        <v>-</v>
      </c>
    </row>
    <row r="285">
      <c r="A285">
        <v>18284</v>
      </c>
      <c r="B285" t="str">
        <f>HYPERLINK("http://tuan.buonmathuot.daklak.gov.vn/dia-chi-va-so-dien-thoai-cua-21-xa-phuong-5.html", "UBND Ủy ban nhân dân xã Hòa Phú tỉnh Đắk Lắk")</f>
        <v>UBND Ủy ban nhân dân xã Hòa Phú tỉnh Đắk Lắk</v>
      </c>
      <c r="C285" t="str">
        <v>http://tuan.buonmathuot.daklak.gov.vn/dia-chi-va-so-dien-thoai-cua-21-xa-phuong-5.html</v>
      </c>
      <c r="D285" t="str">
        <v>-</v>
      </c>
      <c r="E285" t="str">
        <v>-</v>
      </c>
      <c r="F285" t="str">
        <v>-</v>
      </c>
      <c r="G285" t="str">
        <v>-</v>
      </c>
    </row>
    <row r="286">
      <c r="A286">
        <v>18285</v>
      </c>
      <c r="B286" t="str">
        <f>HYPERLINK("https://www.facebook.com/groups/572877767061812/", "Công an xã Hòa Khánh tỉnh Đắk Lắk")</f>
        <v>Công an xã Hòa Khánh tỉnh Đắk Lắk</v>
      </c>
      <c r="C286" t="str">
        <v>https://www.facebook.com/groups/572877767061812/</v>
      </c>
      <c r="D286" t="str">
        <v>-</v>
      </c>
      <c r="E286" t="str">
        <v/>
      </c>
      <c r="F286" t="str">
        <v>-</v>
      </c>
      <c r="G286" t="str">
        <v>-</v>
      </c>
    </row>
    <row r="287">
      <c r="A287">
        <v>18286</v>
      </c>
      <c r="B287" t="str">
        <f>HYPERLINK("http://tuan.buonmathuot.daklak.gov.vn/dia-chi-va-so-dien-thoai-cua-21-xa-phuong-5.html", "UBND Ủy ban nhân dân xã Hòa Khánh tỉnh Đắk Lắk")</f>
        <v>UBND Ủy ban nhân dân xã Hòa Khánh tỉnh Đắk Lắk</v>
      </c>
      <c r="C287" t="str">
        <v>http://tuan.buonmathuot.daklak.gov.vn/dia-chi-va-so-dien-thoai-cua-21-xa-phuong-5.html</v>
      </c>
      <c r="D287" t="str">
        <v>-</v>
      </c>
      <c r="E287" t="str">
        <v>-</v>
      </c>
      <c r="F287" t="str">
        <v>-</v>
      </c>
      <c r="G287" t="str">
        <v>-</v>
      </c>
    </row>
    <row r="288">
      <c r="A288">
        <v>18287</v>
      </c>
      <c r="B288" t="str">
        <v>Công an xã Hòa Xuân tỉnh Đắk Lắk</v>
      </c>
      <c r="C288" t="str">
        <v>-</v>
      </c>
      <c r="D288" t="str">
        <v>-</v>
      </c>
      <c r="E288" t="str">
        <v/>
      </c>
      <c r="F288" t="str">
        <v>-</v>
      </c>
      <c r="G288" t="str">
        <v>-</v>
      </c>
    </row>
    <row r="289">
      <c r="A289">
        <v>18288</v>
      </c>
      <c r="B289" t="str">
        <f>HYPERLINK("http://tuan.buonmathuot.daklak.gov.vn/dia-chi-va-so-dien-thoai-cua-21-xa-phuong-5.html", "UBND Ủy ban nhân dân xã Hòa Xuân tỉnh Đắk Lắk")</f>
        <v>UBND Ủy ban nhân dân xã Hòa Xuân tỉnh Đắk Lắk</v>
      </c>
      <c r="C289" t="str">
        <v>http://tuan.buonmathuot.daklak.gov.vn/dia-chi-va-so-dien-thoai-cua-21-xa-phuong-5.html</v>
      </c>
      <c r="D289" t="str">
        <v>-</v>
      </c>
      <c r="E289" t="str">
        <v>-</v>
      </c>
      <c r="F289" t="str">
        <v>-</v>
      </c>
      <c r="G289" t="str">
        <v>-</v>
      </c>
    </row>
    <row r="290">
      <c r="A290">
        <v>18289</v>
      </c>
      <c r="B290" t="str">
        <f>HYPERLINK("https://www.facebook.com/p/C%C3%B4ng-an-Th%E1%BB%8B-x%C3%A3-Bu%C3%B4n-H%E1%BB%93-T%E1%BB%89nh-%C4%90%E1%BA%AFk-L%E1%BA%AFk-100069259687522/", "Công an phường An Lạc tỉnh Đắk Lắk")</f>
        <v>Công an phường An Lạc tỉnh Đắk Lắk</v>
      </c>
      <c r="C290" t="str">
        <v>https://www.facebook.com/p/C%C3%B4ng-an-Th%E1%BB%8B-x%C3%A3-Bu%C3%B4n-H%E1%BB%93-T%E1%BB%89nh-%C4%90%E1%BA%AFk-L%E1%BA%AFk-100069259687522/</v>
      </c>
      <c r="D290" t="str">
        <v>-</v>
      </c>
      <c r="E290" t="str">
        <v/>
      </c>
      <c r="F290" t="str">
        <v>-</v>
      </c>
      <c r="G290" t="str">
        <v>-</v>
      </c>
    </row>
    <row r="291">
      <c r="A291">
        <v>18290</v>
      </c>
      <c r="B291" t="str">
        <f>HYPERLINK("https://buonho.daklak.gov.vn/", "UBND Ủy ban nhân dân phường An Lạc tỉnh Đắk Lắk")</f>
        <v>UBND Ủy ban nhân dân phường An Lạc tỉnh Đắk Lắk</v>
      </c>
      <c r="C291" t="str">
        <v>https://buonho.daklak.gov.vn/</v>
      </c>
      <c r="D291" t="str">
        <v>-</v>
      </c>
      <c r="E291" t="str">
        <v>-</v>
      </c>
      <c r="F291" t="str">
        <v>-</v>
      </c>
      <c r="G291" t="str">
        <v>-</v>
      </c>
    </row>
    <row r="292">
      <c r="A292">
        <v>18291</v>
      </c>
      <c r="B292" t="str">
        <f>HYPERLINK("https://www.facebook.com/p/C%C3%B4ng-an-Th%E1%BB%8B-x%C3%A3-Bu%C3%B4n-H%E1%BB%93-T%E1%BB%89nh-%C4%90%E1%BA%AFk-L%E1%BA%AFk-100069259687522/", "Công an phường An Bình tỉnh Đắk Lắk")</f>
        <v>Công an phường An Bình tỉnh Đắk Lắk</v>
      </c>
      <c r="C292" t="str">
        <v>https://www.facebook.com/p/C%C3%B4ng-an-Th%E1%BB%8B-x%C3%A3-Bu%C3%B4n-H%E1%BB%93-T%E1%BB%89nh-%C4%90%E1%BA%AFk-L%E1%BA%AFk-100069259687522/</v>
      </c>
      <c r="D292" t="str">
        <v>-</v>
      </c>
      <c r="E292" t="str">
        <v/>
      </c>
      <c r="F292" t="str">
        <v>-</v>
      </c>
      <c r="G292" t="str">
        <v>-</v>
      </c>
    </row>
    <row r="293">
      <c r="A293">
        <v>18292</v>
      </c>
      <c r="B293" t="str">
        <f>HYPERLINK("https://buonho.daklak.gov.vn/", "UBND Ủy ban nhân dân phường An Bình tỉnh Đắk Lắk")</f>
        <v>UBND Ủy ban nhân dân phường An Bình tỉnh Đắk Lắk</v>
      </c>
      <c r="C293" t="str">
        <v>https://buonho.daklak.gov.vn/</v>
      </c>
      <c r="D293" t="str">
        <v>-</v>
      </c>
      <c r="E293" t="str">
        <v>-</v>
      </c>
      <c r="F293" t="str">
        <v>-</v>
      </c>
      <c r="G293" t="str">
        <v>-</v>
      </c>
    </row>
    <row r="294">
      <c r="A294">
        <v>18293</v>
      </c>
      <c r="B294" t="str">
        <f>HYPERLINK("https://www.facebook.com/p/C%C3%B4ng-an-Th%E1%BB%8B-x%C3%A3-Bu%C3%B4n-H%E1%BB%93-T%E1%BB%89nh-%C4%90%E1%BA%AFk-L%E1%BA%AFk-100069259687522/", "Công an phường Thiện An tỉnh Đắk Lắk")</f>
        <v>Công an phường Thiện An tỉnh Đắk Lắk</v>
      </c>
      <c r="C294" t="str">
        <v>https://www.facebook.com/p/C%C3%B4ng-an-Th%E1%BB%8B-x%C3%A3-Bu%C3%B4n-H%E1%BB%93-T%E1%BB%89nh-%C4%90%E1%BA%AFk-L%E1%BA%AFk-100069259687522/</v>
      </c>
      <c r="D294" t="str">
        <v>-</v>
      </c>
      <c r="E294" t="str">
        <v/>
      </c>
      <c r="F294" t="str">
        <v>-</v>
      </c>
      <c r="G294" t="str">
        <v>-</v>
      </c>
    </row>
    <row r="295">
      <c r="A295">
        <v>18294</v>
      </c>
      <c r="B295" t="str">
        <f>HYPERLINK("https://congbao.daklak.gov.vn/van-ban/quyet-dinh-so-37-2023-qd-ubnd-4591.html", "UBND Ủy ban nhân dân phường Thiện An tỉnh Đắk Lắk")</f>
        <v>UBND Ủy ban nhân dân phường Thiện An tỉnh Đắk Lắk</v>
      </c>
      <c r="C295" t="str">
        <v>https://congbao.daklak.gov.vn/van-ban/quyet-dinh-so-37-2023-qd-ubnd-4591.html</v>
      </c>
      <c r="D295" t="str">
        <v>-</v>
      </c>
      <c r="E295" t="str">
        <v>-</v>
      </c>
      <c r="F295" t="str">
        <v>-</v>
      </c>
      <c r="G295" t="str">
        <v>-</v>
      </c>
    </row>
    <row r="296">
      <c r="A296">
        <v>18295</v>
      </c>
      <c r="B296" t="str">
        <f>HYPERLINK("https://www.facebook.com/p/C%C3%B4ng-an-Th%E1%BB%8B-x%C3%A3-Bu%C3%B4n-H%E1%BB%93-T%E1%BB%89nh-%C4%90%E1%BA%AFk-L%E1%BA%AFk-100069259687522/", "Công an phường Đạt Hiếu tỉnh Đắk Lắk")</f>
        <v>Công an phường Đạt Hiếu tỉnh Đắk Lắk</v>
      </c>
      <c r="C296" t="str">
        <v>https://www.facebook.com/p/C%C3%B4ng-an-Th%E1%BB%8B-x%C3%A3-Bu%C3%B4n-H%E1%BB%93-T%E1%BB%89nh-%C4%90%E1%BA%AFk-L%E1%BA%AFk-100069259687522/</v>
      </c>
      <c r="D296" t="str">
        <v>-</v>
      </c>
      <c r="E296" t="str">
        <v/>
      </c>
      <c r="F296" t="str">
        <v>-</v>
      </c>
      <c r="G296" t="str">
        <v>-</v>
      </c>
    </row>
    <row r="297">
      <c r="A297">
        <v>18296</v>
      </c>
      <c r="B297" t="str">
        <f>HYPERLINK("https://buonho.daklak.gov.vn/lam-viec-voi-dang-uy-xa-cu-bao-va-phuong-dat-hieu-3760.html", "UBND Ủy ban nhân dân phường Đạt Hiếu tỉnh Đắk Lắk")</f>
        <v>UBND Ủy ban nhân dân phường Đạt Hiếu tỉnh Đắk Lắk</v>
      </c>
      <c r="C297" t="str">
        <v>https://buonho.daklak.gov.vn/lam-viec-voi-dang-uy-xa-cu-bao-va-phuong-dat-hieu-3760.html</v>
      </c>
      <c r="D297" t="str">
        <v>-</v>
      </c>
      <c r="E297" t="str">
        <v>-</v>
      </c>
      <c r="F297" t="str">
        <v>-</v>
      </c>
      <c r="G297" t="str">
        <v>-</v>
      </c>
    </row>
    <row r="298">
      <c r="A298">
        <v>18297</v>
      </c>
      <c r="B298" t="str">
        <f>HYPERLINK("https://www.facebook.com/p/C%C3%B4ng-an-Th%E1%BB%8B-x%C3%A3-Bu%C3%B4n-H%E1%BB%93-T%E1%BB%89nh-%C4%90%E1%BA%AFk-L%E1%BA%AFk-100069259687522/", "Công an phường Đoàn Kết tỉnh Đắk Lắk")</f>
        <v>Công an phường Đoàn Kết tỉnh Đắk Lắk</v>
      </c>
      <c r="C298" t="str">
        <v>https://www.facebook.com/p/C%C3%B4ng-an-Th%E1%BB%8B-x%C3%A3-Bu%C3%B4n-H%E1%BB%93-T%E1%BB%89nh-%C4%90%E1%BA%AFk-L%E1%BA%AFk-100069259687522/</v>
      </c>
      <c r="D298" t="str">
        <v>-</v>
      </c>
      <c r="E298" t="str">
        <v/>
      </c>
      <c r="F298" t="str">
        <v>-</v>
      </c>
      <c r="G298" t="str">
        <v>-</v>
      </c>
    </row>
    <row r="299">
      <c r="A299">
        <v>18298</v>
      </c>
      <c r="B299" t="str">
        <f>HYPERLINK("https://buonho.daklak.gov.vn/ket-luan-noi-dung-to-cao-doi-voi-ong-nguyen-manh-hung-chu-tich-ubnd-phuong-doan-ket-5258.html", "UBND Ủy ban nhân dân phường Đoàn Kết tỉnh Đắk Lắk")</f>
        <v>UBND Ủy ban nhân dân phường Đoàn Kết tỉnh Đắk Lắk</v>
      </c>
      <c r="C299" t="str">
        <v>https://buonho.daklak.gov.vn/ket-luan-noi-dung-to-cao-doi-voi-ong-nguyen-manh-hung-chu-tich-ubnd-phuong-doan-ket-5258.html</v>
      </c>
      <c r="D299" t="str">
        <v>-</v>
      </c>
      <c r="E299" t="str">
        <v>-</v>
      </c>
      <c r="F299" t="str">
        <v>-</v>
      </c>
      <c r="G299" t="str">
        <v>-</v>
      </c>
    </row>
    <row r="300">
      <c r="A300">
        <v>18299</v>
      </c>
      <c r="B300" t="str">
        <f>HYPERLINK("https://www.facebook.com/p/C%C3%B4ng-an-Th%E1%BB%8B-x%C3%A3-Bu%C3%B4n-H%E1%BB%93-T%E1%BB%89nh-%C4%90%E1%BA%AFk-L%E1%BA%AFk-100069259687522/", "Công an xã Ea Blang tỉnh Đắk Lắk")</f>
        <v>Công an xã Ea Blang tỉnh Đắk Lắk</v>
      </c>
      <c r="C300" t="str">
        <v>https://www.facebook.com/p/C%C3%B4ng-an-Th%E1%BB%8B-x%C3%A3-Bu%C3%B4n-H%E1%BB%93-T%E1%BB%89nh-%C4%90%E1%BA%AFk-L%E1%BA%AFk-100069259687522/</v>
      </c>
      <c r="D300" t="str">
        <v>-</v>
      </c>
      <c r="E300" t="str">
        <v/>
      </c>
      <c r="F300" t="str">
        <v>-</v>
      </c>
      <c r="G300" t="str">
        <v>-</v>
      </c>
    </row>
    <row r="301">
      <c r="A301">
        <v>18300</v>
      </c>
      <c r="B301" t="str">
        <f>HYPERLINK("https://buonho.daklak.gov.vn/xa-ea-blang-ky-niem-40-nam-thanh-lap-va-phat-hanh-sach-lich-su-dang-bo-5278.html", "UBND Ủy ban nhân dân xã Ea Blang tỉnh Đắk Lắk")</f>
        <v>UBND Ủy ban nhân dân xã Ea Blang tỉnh Đắk Lắk</v>
      </c>
      <c r="C301" t="str">
        <v>https://buonho.daklak.gov.vn/xa-ea-blang-ky-niem-40-nam-thanh-lap-va-phat-hanh-sach-lich-su-dang-bo-5278.html</v>
      </c>
      <c r="D301" t="str">
        <v>-</v>
      </c>
      <c r="E301" t="str">
        <v>-</v>
      </c>
      <c r="F301" t="str">
        <v>-</v>
      </c>
      <c r="G301" t="str">
        <v>-</v>
      </c>
    </row>
    <row r="302">
      <c r="A302">
        <v>18301</v>
      </c>
      <c r="B302" t="str">
        <f>HYPERLINK("https://www.facebook.com/p/C%C3%B4ng-an-Th%E1%BB%8B-x%C3%A3-Bu%C3%B4n-H%E1%BB%93-T%E1%BB%89nh-%C4%90%E1%BA%AFk-L%E1%BA%AFk-100069259687522/", "Công an xã Ea Drông tỉnh Đắk Lắk")</f>
        <v>Công an xã Ea Drông tỉnh Đắk Lắk</v>
      </c>
      <c r="C302" t="str">
        <v>https://www.facebook.com/p/C%C3%B4ng-an-Th%E1%BB%8B-x%C3%A3-Bu%C3%B4n-H%E1%BB%93-T%E1%BB%89nh-%C4%90%E1%BA%AFk-L%E1%BA%AFk-100069259687522/</v>
      </c>
      <c r="D302" t="str">
        <v>-</v>
      </c>
      <c r="E302" t="str">
        <v/>
      </c>
      <c r="F302" t="str">
        <v>-</v>
      </c>
      <c r="G302" t="str">
        <v>-</v>
      </c>
    </row>
    <row r="303">
      <c r="A303">
        <v>18302</v>
      </c>
      <c r="B303" t="str">
        <f>HYPERLINK("http://eadrong.cumgar.daklak.gov.vn/", "UBND Ủy ban nhân dân xã Ea Drông tỉnh Đắk Lắk")</f>
        <v>UBND Ủy ban nhân dân xã Ea Drông tỉnh Đắk Lắk</v>
      </c>
      <c r="C303" t="str">
        <v>http://eadrong.cumgar.daklak.gov.vn/</v>
      </c>
      <c r="D303" t="str">
        <v>-</v>
      </c>
      <c r="E303" t="str">
        <v>-</v>
      </c>
      <c r="F303" t="str">
        <v>-</v>
      </c>
      <c r="G303" t="str">
        <v>-</v>
      </c>
    </row>
    <row r="304">
      <c r="A304">
        <v>18303</v>
      </c>
      <c r="B304" t="str">
        <f>HYPERLINK("https://www.facebook.com/p/C%C3%B4ng-an-Th%E1%BB%8B-x%C3%A3-Bu%C3%B4n-H%E1%BB%93-T%E1%BB%89nh-%C4%90%E1%BA%AFk-L%E1%BA%AFk-100069259687522/", "Công an phường Thống Nhất tỉnh Đắk Lắk")</f>
        <v>Công an phường Thống Nhất tỉnh Đắk Lắk</v>
      </c>
      <c r="C304" t="str">
        <v>https://www.facebook.com/p/C%C3%B4ng-an-Th%E1%BB%8B-x%C3%A3-Bu%C3%B4n-H%E1%BB%93-T%E1%BB%89nh-%C4%90%E1%BA%AFk-L%E1%BA%AFk-100069259687522/</v>
      </c>
      <c r="D304" t="str">
        <v>-</v>
      </c>
      <c r="E304" t="str">
        <v/>
      </c>
      <c r="F304" t="str">
        <v>-</v>
      </c>
      <c r="G304" t="str">
        <v>-</v>
      </c>
    </row>
    <row r="305">
      <c r="A305">
        <v>18304</v>
      </c>
      <c r="B305" t="str">
        <f>HYPERLINK("http://congan.daklak.gov.vn/-/phuong-thong-nhat-tp-buon-ma-thuot-hoan-thanh-cao-iem-thuc-hien-thu-nhan-ho-so-va-kich-hoat-tai-khoan-inh-danh-ien-tu", "UBND Ủy ban nhân dân phường Thống Nhất tỉnh Đắk Lắk")</f>
        <v>UBND Ủy ban nhân dân phường Thống Nhất tỉnh Đắk Lắk</v>
      </c>
      <c r="C305" t="str">
        <v>http://congan.daklak.gov.vn/-/phuong-thong-nhat-tp-buon-ma-thuot-hoan-thanh-cao-iem-thuc-hien-thu-nhan-ho-so-va-kich-hoat-tai-khoan-inh-danh-ien-tu</v>
      </c>
      <c r="D305" t="str">
        <v>-</v>
      </c>
      <c r="E305" t="str">
        <v>-</v>
      </c>
      <c r="F305" t="str">
        <v>-</v>
      </c>
      <c r="G305" t="str">
        <v>-</v>
      </c>
    </row>
    <row r="306">
      <c r="A306">
        <v>18305</v>
      </c>
      <c r="B306" t="str">
        <v>Công an phường Bình Tân tỉnh Đắk Lắk</v>
      </c>
      <c r="C306" t="str">
        <v>-</v>
      </c>
      <c r="D306" t="str">
        <v>-</v>
      </c>
      <c r="E306" t="str">
        <v/>
      </c>
      <c r="F306" t="str">
        <v>-</v>
      </c>
      <c r="G306" t="str">
        <v>-</v>
      </c>
    </row>
    <row r="307">
      <c r="A307">
        <v>18306</v>
      </c>
      <c r="B307" t="str">
        <f>HYPERLINK("https://buonho.daklak.gov.vn/cong-an-phuong-binh-tan-ra-mat-mo-hinh-diem-tieng-loa-an-ninh-va-to-chuc-dien-dan-cong-an-phuong-lang-nghe-y-kien-nhan-dan-3212.html", "UBND Ủy ban nhân dân phường Bình Tân tỉnh Đắk Lắk")</f>
        <v>UBND Ủy ban nhân dân phường Bình Tân tỉnh Đắk Lắk</v>
      </c>
      <c r="C307" t="str">
        <v>https://buonho.daklak.gov.vn/cong-an-phuong-binh-tan-ra-mat-mo-hinh-diem-tieng-loa-an-ninh-va-to-chuc-dien-dan-cong-an-phuong-lang-nghe-y-kien-nhan-dan-3212.html</v>
      </c>
      <c r="D307" t="str">
        <v>-</v>
      </c>
      <c r="E307" t="str">
        <v>-</v>
      </c>
      <c r="F307" t="str">
        <v>-</v>
      </c>
      <c r="G307" t="str">
        <v>-</v>
      </c>
    </row>
    <row r="308">
      <c r="A308">
        <v>18307</v>
      </c>
      <c r="B308" t="str">
        <f>HYPERLINK("https://www.facebook.com/p/C%C3%B4ng-an-Th%E1%BB%8B-x%C3%A3-Bu%C3%B4n-H%E1%BB%93-T%E1%BB%89nh-%C4%90%E1%BA%AFk-L%E1%BA%AFk-100069259687522/", "Công an xã Ea Siên tỉnh Đắk Lắk")</f>
        <v>Công an xã Ea Siên tỉnh Đắk Lắk</v>
      </c>
      <c r="C308" t="str">
        <v>https://www.facebook.com/p/C%C3%B4ng-an-Th%E1%BB%8B-x%C3%A3-Bu%C3%B4n-H%E1%BB%93-T%E1%BB%89nh-%C4%90%E1%BA%AFk-L%E1%BA%AFk-100069259687522/</v>
      </c>
      <c r="D308" t="str">
        <v>-</v>
      </c>
      <c r="E308" t="str">
        <v/>
      </c>
      <c r="F308" t="str">
        <v>-</v>
      </c>
      <c r="G308" t="str">
        <v>-</v>
      </c>
    </row>
    <row r="309">
      <c r="A309">
        <v>18308</v>
      </c>
      <c r="B309" t="str">
        <f>HYPERLINK("http://congan.daklak.gov.vn/-/cong-an-xa-ea-sien-thi-xa-buon-ho-nang-cao-hieu-qua-cua-luc-luong-dan-phong-tai-co-so-trong-cong-tac-am-bao-antt", "UBND Ủy ban nhân dân xã Ea Siên tỉnh Đắk Lắk")</f>
        <v>UBND Ủy ban nhân dân xã Ea Siên tỉnh Đắk Lắk</v>
      </c>
      <c r="C309" t="str">
        <v>http://congan.daklak.gov.vn/-/cong-an-xa-ea-sien-thi-xa-buon-ho-nang-cao-hieu-qua-cua-luc-luong-dan-phong-tai-co-so-trong-cong-tac-am-bao-antt</v>
      </c>
      <c r="D309" t="str">
        <v>-</v>
      </c>
      <c r="E309" t="str">
        <v>-</v>
      </c>
      <c r="F309" t="str">
        <v>-</v>
      </c>
      <c r="G309" t="str">
        <v>-</v>
      </c>
    </row>
    <row r="310">
      <c r="A310">
        <v>18309</v>
      </c>
      <c r="B310" t="str">
        <f>HYPERLINK("https://www.facebook.com/xabinhthuanthixabuonho/", "Công an xã Bình Thuận tỉnh Đắk Lắk")</f>
        <v>Công an xã Bình Thuận tỉnh Đắk Lắk</v>
      </c>
      <c r="C310" t="str">
        <v>https://www.facebook.com/xabinhthuanthixabuonho/</v>
      </c>
      <c r="D310" t="str">
        <v>-</v>
      </c>
      <c r="E310" t="str">
        <v/>
      </c>
      <c r="F310" t="str">
        <v>-</v>
      </c>
      <c r="G310" t="str">
        <v>-</v>
      </c>
    </row>
    <row r="311">
      <c r="A311">
        <v>18310</v>
      </c>
      <c r="B311" t="str">
        <f>HYPERLINK("https://buonho.daklak.gov.vn/uy-ban-nhan-dan-thi-xa-to-chuc-le-cong-bo-xa-binh-thuan-thi-xa-buon-ho-dat-chuan-nong-thon-moi-3408.html", "UBND Ủy ban nhân dân xã Bình Thuận tỉnh Đắk Lắk")</f>
        <v>UBND Ủy ban nhân dân xã Bình Thuận tỉnh Đắk Lắk</v>
      </c>
      <c r="C311" t="str">
        <v>https://buonho.daklak.gov.vn/uy-ban-nhan-dan-thi-xa-to-chuc-le-cong-bo-xa-binh-thuan-thi-xa-buon-ho-dat-chuan-nong-thon-moi-3408.html</v>
      </c>
      <c r="D311" t="str">
        <v>-</v>
      </c>
      <c r="E311" t="str">
        <v>-</v>
      </c>
      <c r="F311" t="str">
        <v>-</v>
      </c>
      <c r="G311" t="str">
        <v>-</v>
      </c>
    </row>
    <row r="312">
      <c r="A312">
        <v>18311</v>
      </c>
      <c r="B312" t="str">
        <v>Công an xã Cư Bao tỉnh Đắk Lắk</v>
      </c>
      <c r="C312" t="str">
        <v>-</v>
      </c>
      <c r="D312" t="str">
        <v>-</v>
      </c>
      <c r="E312" t="str">
        <v/>
      </c>
      <c r="F312" t="str">
        <v>-</v>
      </c>
      <c r="G312" t="str">
        <v>-</v>
      </c>
    </row>
    <row r="313">
      <c r="A313">
        <v>18312</v>
      </c>
      <c r="B313" t="str">
        <f>HYPERLINK("https://cukuin.daklak.gov.vn/", "UBND Ủy ban nhân dân xã Cư Bao tỉnh Đắk Lắk")</f>
        <v>UBND Ủy ban nhân dân xã Cư Bao tỉnh Đắk Lắk</v>
      </c>
      <c r="C313" t="str">
        <v>https://cukuin.daklak.gov.vn/</v>
      </c>
      <c r="D313" t="str">
        <v>-</v>
      </c>
      <c r="E313" t="str">
        <v>-</v>
      </c>
      <c r="F313" t="str">
        <v>-</v>
      </c>
      <c r="G313" t="str">
        <v>-</v>
      </c>
    </row>
    <row r="314">
      <c r="A314">
        <v>18313</v>
      </c>
      <c r="B314" t="str">
        <v>Công an xã Ea H'leo tỉnh Đắk Lắk</v>
      </c>
      <c r="C314" t="str">
        <v>-</v>
      </c>
      <c r="D314" t="str">
        <v>-</v>
      </c>
      <c r="E314" t="str">
        <v/>
      </c>
      <c r="F314" t="str">
        <v>-</v>
      </c>
      <c r="G314" t="str">
        <v>-</v>
      </c>
    </row>
    <row r="315">
      <c r="A315">
        <v>18314</v>
      </c>
      <c r="B315" t="str">
        <f>HYPERLINK("https://eahleo.daklak.gov.vn/", "UBND Ủy ban nhân dân xã Ea H'leo tỉnh Đắk Lắk")</f>
        <v>UBND Ủy ban nhân dân xã Ea H'leo tỉnh Đắk Lắk</v>
      </c>
      <c r="C315" t="str">
        <v>https://eahleo.daklak.gov.vn/</v>
      </c>
      <c r="D315" t="str">
        <v>-</v>
      </c>
      <c r="E315" t="str">
        <v>-</v>
      </c>
      <c r="F315" t="str">
        <v>-</v>
      </c>
      <c r="G315" t="str">
        <v>-</v>
      </c>
    </row>
    <row r="316">
      <c r="A316">
        <v>18315</v>
      </c>
      <c r="B316" t="str">
        <v>Công an xã Ea Sol tỉnh Đắk Lắk</v>
      </c>
      <c r="C316" t="str">
        <v>-</v>
      </c>
      <c r="D316" t="str">
        <v>-</v>
      </c>
      <c r="E316" t="str">
        <v/>
      </c>
      <c r="F316" t="str">
        <v>-</v>
      </c>
      <c r="G316" t="str">
        <v>-</v>
      </c>
    </row>
    <row r="317">
      <c r="A317">
        <v>18316</v>
      </c>
      <c r="B317" t="str">
        <f>HYPERLINK("http://easol.eahleo.daklak.gov.vn/uy-ban-nhan-dan-2383.html", "UBND Ủy ban nhân dân xã Ea Sol tỉnh Đắk Lắk")</f>
        <v>UBND Ủy ban nhân dân xã Ea Sol tỉnh Đắk Lắk</v>
      </c>
      <c r="C317" t="str">
        <v>http://easol.eahleo.daklak.gov.vn/uy-ban-nhan-dan-2383.html</v>
      </c>
      <c r="D317" t="str">
        <v>-</v>
      </c>
      <c r="E317" t="str">
        <v>-</v>
      </c>
      <c r="F317" t="str">
        <v>-</v>
      </c>
      <c r="G317" t="str">
        <v>-</v>
      </c>
    </row>
    <row r="318">
      <c r="A318">
        <v>18317</v>
      </c>
      <c r="B318" t="str">
        <v>Công an xã Ea Ral tỉnh Đắk Lắk</v>
      </c>
      <c r="C318" t="str">
        <v>-</v>
      </c>
      <c r="D318" t="str">
        <v>-</v>
      </c>
      <c r="E318" t="str">
        <v/>
      </c>
      <c r="F318" t="str">
        <v>-</v>
      </c>
      <c r="G318" t="str">
        <v>-</v>
      </c>
    </row>
    <row r="319">
      <c r="A319">
        <v>18318</v>
      </c>
      <c r="B319" t="str">
        <f>HYPERLINK("http://earal.eahleo.daklak.gov.vn/", "UBND Ủy ban nhân dân xã Ea Ral tỉnh Đắk Lắk")</f>
        <v>UBND Ủy ban nhân dân xã Ea Ral tỉnh Đắk Lắk</v>
      </c>
      <c r="C319" t="str">
        <v>http://earal.eahleo.daklak.gov.vn/</v>
      </c>
      <c r="D319" t="str">
        <v>-</v>
      </c>
      <c r="E319" t="str">
        <v>-</v>
      </c>
      <c r="F319" t="str">
        <v>-</v>
      </c>
      <c r="G319" t="str">
        <v>-</v>
      </c>
    </row>
    <row r="320">
      <c r="A320">
        <v>18319</v>
      </c>
      <c r="B320" t="str">
        <v>Công an xã Ea Wy tỉnh Đắk Lắk</v>
      </c>
      <c r="C320" t="str">
        <v>-</v>
      </c>
      <c r="D320" t="str">
        <v>-</v>
      </c>
      <c r="E320" t="str">
        <v/>
      </c>
      <c r="F320" t="str">
        <v>-</v>
      </c>
      <c r="G320" t="str">
        <v>-</v>
      </c>
    </row>
    <row r="321">
      <c r="A321">
        <v>18320</v>
      </c>
      <c r="B321" t="str">
        <f>HYPERLINK("http://eawy.eahleo.daklak.gov.vn/", "UBND Ủy ban nhân dân xã Ea Wy tỉnh Đắk Lắk")</f>
        <v>UBND Ủy ban nhân dân xã Ea Wy tỉnh Đắk Lắk</v>
      </c>
      <c r="C321" t="str">
        <v>http://eawy.eahleo.daklak.gov.vn/</v>
      </c>
      <c r="D321" t="str">
        <v>-</v>
      </c>
      <c r="E321" t="str">
        <v>-</v>
      </c>
      <c r="F321" t="str">
        <v>-</v>
      </c>
      <c r="G321" t="str">
        <v>-</v>
      </c>
    </row>
    <row r="322">
      <c r="A322">
        <v>18321</v>
      </c>
      <c r="B322" t="str">
        <v>Công an xã Cư A Mung tỉnh Đắk Lắk</v>
      </c>
      <c r="C322" t="str">
        <v>-</v>
      </c>
      <c r="D322" t="str">
        <v>-</v>
      </c>
      <c r="E322" t="str">
        <v/>
      </c>
      <c r="F322" t="str">
        <v>-</v>
      </c>
      <c r="G322" t="str">
        <v>-</v>
      </c>
    </row>
    <row r="323">
      <c r="A323">
        <v>18322</v>
      </c>
      <c r="B323" t="str">
        <f>HYPERLINK("http://cuamung.eahleo.daklak.gov.vn/", "UBND Ủy ban nhân dân xã Cư A Mung tỉnh Đắk Lắk")</f>
        <v>UBND Ủy ban nhân dân xã Cư A Mung tỉnh Đắk Lắk</v>
      </c>
      <c r="C323" t="str">
        <v>http://cuamung.eahleo.daklak.gov.vn/</v>
      </c>
      <c r="D323" t="str">
        <v>-</v>
      </c>
      <c r="E323" t="str">
        <v>-</v>
      </c>
      <c r="F323" t="str">
        <v>-</v>
      </c>
      <c r="G323" t="str">
        <v>-</v>
      </c>
    </row>
    <row r="324">
      <c r="A324">
        <v>18323</v>
      </c>
      <c r="B324" t="str">
        <v>Công an xã Cư Mốt tỉnh Đắk Lắk</v>
      </c>
      <c r="C324" t="str">
        <v>-</v>
      </c>
      <c r="D324" t="str">
        <v>-</v>
      </c>
      <c r="E324" t="str">
        <v/>
      </c>
      <c r="F324" t="str">
        <v>-</v>
      </c>
      <c r="G324" t="str">
        <v>-</v>
      </c>
    </row>
    <row r="325">
      <c r="A325">
        <v>18324</v>
      </c>
      <c r="B325" t="str">
        <f>HYPERLINK("https://eahleo.daklak.gov.vn/danh-sach-phat-ngon-2241.html", "UBND Ủy ban nhân dân xã Cư Mốt tỉnh Đắk Lắk")</f>
        <v>UBND Ủy ban nhân dân xã Cư Mốt tỉnh Đắk Lắk</v>
      </c>
      <c r="C325" t="str">
        <v>https://eahleo.daklak.gov.vn/danh-sach-phat-ngon-2241.html</v>
      </c>
      <c r="D325" t="str">
        <v>-</v>
      </c>
      <c r="E325" t="str">
        <v>-</v>
      </c>
      <c r="F325" t="str">
        <v>-</v>
      </c>
      <c r="G325" t="str">
        <v>-</v>
      </c>
    </row>
    <row r="326">
      <c r="A326">
        <v>18325</v>
      </c>
      <c r="B326" t="str">
        <v>Công an xã Ea Hiao tỉnh Đắk Lắk</v>
      </c>
      <c r="C326" t="str">
        <v>-</v>
      </c>
      <c r="D326" t="str">
        <v>-</v>
      </c>
      <c r="E326" t="str">
        <v/>
      </c>
      <c r="F326" t="str">
        <v>-</v>
      </c>
      <c r="G326" t="str">
        <v>-</v>
      </c>
    </row>
    <row r="327">
      <c r="A327">
        <v>18326</v>
      </c>
      <c r="B327" t="str">
        <f>HYPERLINK("https://eahleo.daklak.gov.vn/", "UBND Ủy ban nhân dân xã Ea Hiao tỉnh Đắk Lắk")</f>
        <v>UBND Ủy ban nhân dân xã Ea Hiao tỉnh Đắk Lắk</v>
      </c>
      <c r="C327" t="str">
        <v>https://eahleo.daklak.gov.vn/</v>
      </c>
      <c r="D327" t="str">
        <v>-</v>
      </c>
      <c r="E327" t="str">
        <v>-</v>
      </c>
      <c r="F327" t="str">
        <v>-</v>
      </c>
      <c r="G327" t="str">
        <v>-</v>
      </c>
    </row>
    <row r="328">
      <c r="A328">
        <v>18327</v>
      </c>
      <c r="B328" t="str">
        <v>Công an xã Ea Khal tỉnh Đắk Lắk</v>
      </c>
      <c r="C328" t="str">
        <v>-</v>
      </c>
      <c r="D328" t="str">
        <v>-</v>
      </c>
      <c r="E328" t="str">
        <v/>
      </c>
      <c r="F328" t="str">
        <v>-</v>
      </c>
      <c r="G328" t="str">
        <v>-</v>
      </c>
    </row>
    <row r="329">
      <c r="A329">
        <v>18328</v>
      </c>
      <c r="B329" t="str">
        <f>HYPERLINK("http://eakhal.eahleo.daklak.gov.vn/", "UBND Ủy ban nhân dân xã Ea Khal tỉnh Đắk Lắk")</f>
        <v>UBND Ủy ban nhân dân xã Ea Khal tỉnh Đắk Lắk</v>
      </c>
      <c r="C329" t="str">
        <v>http://eakhal.eahleo.daklak.gov.vn/</v>
      </c>
      <c r="D329" t="str">
        <v>-</v>
      </c>
      <c r="E329" t="str">
        <v>-</v>
      </c>
      <c r="F329" t="str">
        <v>-</v>
      </c>
      <c r="G329" t="str">
        <v>-</v>
      </c>
    </row>
    <row r="330">
      <c r="A330">
        <v>18329</v>
      </c>
      <c r="B330" t="str">
        <v>Công an xã Dliê Yang tỉnh Đắk Lắk</v>
      </c>
      <c r="C330" t="str">
        <v>-</v>
      </c>
      <c r="D330" t="str">
        <v>-</v>
      </c>
      <c r="E330" t="str">
        <v/>
      </c>
      <c r="F330" t="str">
        <v>-</v>
      </c>
      <c r="G330" t="str">
        <v>-</v>
      </c>
    </row>
    <row r="331">
      <c r="A331">
        <v>18330</v>
      </c>
      <c r="B331" t="str">
        <f>HYPERLINK("https://eahleo.daklak.gov.vn/ubnd-xa-dlie-yang-to-chuc-hoi-nghi-trao-doi-doi-thoai-giua-uy-ban-nhan-dan-xa-voi-nhan-dan-va-tuyen-truyen-pho-bien-phap-luat-nam-2024-8409.html", "UBND Ủy ban nhân dân xã Dliê Yang tỉnh Đắk Lắk")</f>
        <v>UBND Ủy ban nhân dân xã Dliê Yang tỉnh Đắk Lắk</v>
      </c>
      <c r="C331" t="str">
        <v>https://eahleo.daklak.gov.vn/ubnd-xa-dlie-yang-to-chuc-hoi-nghi-trao-doi-doi-thoai-giua-uy-ban-nhan-dan-xa-voi-nhan-dan-va-tuyen-truyen-pho-bien-phap-luat-nam-2024-8409.html</v>
      </c>
      <c r="D331" t="str">
        <v>-</v>
      </c>
      <c r="E331" t="str">
        <v>-</v>
      </c>
      <c r="F331" t="str">
        <v>-</v>
      </c>
      <c r="G331" t="str">
        <v>-</v>
      </c>
    </row>
    <row r="332">
      <c r="A332">
        <v>18331</v>
      </c>
      <c r="B332" t="str">
        <v>Công an xã Ea Tir tỉnh Đắk Lắk</v>
      </c>
      <c r="C332" t="str">
        <v>-</v>
      </c>
      <c r="D332" t="str">
        <v>-</v>
      </c>
      <c r="E332" t="str">
        <v/>
      </c>
      <c r="F332" t="str">
        <v>-</v>
      </c>
      <c r="G332" t="str">
        <v>-</v>
      </c>
    </row>
    <row r="333">
      <c r="A333">
        <v>18332</v>
      </c>
      <c r="B333" t="str">
        <f>HYPERLINK("https://eahleo.daklak.gov.vn/danh-sach-phat-ngon-2241.html", "UBND Ủy ban nhân dân xã Ea Tir tỉnh Đắk Lắk")</f>
        <v>UBND Ủy ban nhân dân xã Ea Tir tỉnh Đắk Lắk</v>
      </c>
      <c r="C333" t="str">
        <v>https://eahleo.daklak.gov.vn/danh-sach-phat-ngon-2241.html</v>
      </c>
      <c r="D333" t="str">
        <v>-</v>
      </c>
      <c r="E333" t="str">
        <v>-</v>
      </c>
      <c r="F333" t="str">
        <v>-</v>
      </c>
      <c r="G333" t="str">
        <v>-</v>
      </c>
    </row>
    <row r="334">
      <c r="A334">
        <v>18333</v>
      </c>
      <c r="B334" t="str">
        <v>Công an xã Ea Nam tỉnh Đắk Lắk</v>
      </c>
      <c r="C334" t="str">
        <v>-</v>
      </c>
      <c r="D334" t="str">
        <v>-</v>
      </c>
      <c r="E334" t="str">
        <v/>
      </c>
      <c r="F334" t="str">
        <v>-</v>
      </c>
      <c r="G334" t="str">
        <v>-</v>
      </c>
    </row>
    <row r="335">
      <c r="A335">
        <v>18334</v>
      </c>
      <c r="B335" t="str">
        <f>HYPERLINK("http://eanam.eahleo.daklak.gov.vn/", "UBND Ủy ban nhân dân xã Ea Nam tỉnh Đắk Lắk")</f>
        <v>UBND Ủy ban nhân dân xã Ea Nam tỉnh Đắk Lắk</v>
      </c>
      <c r="C335" t="str">
        <v>http://eanam.eahleo.daklak.gov.vn/</v>
      </c>
      <c r="D335" t="str">
        <v>-</v>
      </c>
      <c r="E335" t="str">
        <v>-</v>
      </c>
      <c r="F335" t="str">
        <v>-</v>
      </c>
      <c r="G335" t="str">
        <v>-</v>
      </c>
    </row>
    <row r="336">
      <c r="A336">
        <v>18335</v>
      </c>
      <c r="B336" t="str">
        <v>Công an xã Ia Lốp tỉnh Đắk Lắk</v>
      </c>
      <c r="C336" t="str">
        <v>-</v>
      </c>
      <c r="D336" t="str">
        <v>-</v>
      </c>
      <c r="E336" t="str">
        <v/>
      </c>
      <c r="F336" t="str">
        <v>-</v>
      </c>
      <c r="G336" t="str">
        <v>-</v>
      </c>
    </row>
    <row r="337">
      <c r="A337">
        <v>18336</v>
      </c>
      <c r="B337" t="str">
        <f>HYPERLINK("https://easup.daklak.gov.vn/gap-go-tiep-xuc-truc-tiep-voi-nhan-dan-xa-bien-gioi-ia-lop-3358.html", "UBND Ủy ban nhân dân xã Ia Lốp tỉnh Đắk Lắk")</f>
        <v>UBND Ủy ban nhân dân xã Ia Lốp tỉnh Đắk Lắk</v>
      </c>
      <c r="C337" t="str">
        <v>https://easup.daklak.gov.vn/gap-go-tiep-xuc-truc-tiep-voi-nhan-dan-xa-bien-gioi-ia-lop-3358.html</v>
      </c>
      <c r="D337" t="str">
        <v>-</v>
      </c>
      <c r="E337" t="str">
        <v>-</v>
      </c>
      <c r="F337" t="str">
        <v>-</v>
      </c>
      <c r="G337" t="str">
        <v>-</v>
      </c>
    </row>
    <row r="338">
      <c r="A338">
        <v>18337</v>
      </c>
      <c r="B338" t="str">
        <f>HYPERLINK("https://www.facebook.com/groups/776611092531304/", "Công an xã Ia JLơi tỉnh Đắk Lắk")</f>
        <v>Công an xã Ia JLơi tỉnh Đắk Lắk</v>
      </c>
      <c r="C338" t="str">
        <v>https://www.facebook.com/groups/776611092531304/</v>
      </c>
      <c r="D338" t="str">
        <v>-</v>
      </c>
      <c r="E338" t="str">
        <v/>
      </c>
      <c r="F338" t="str">
        <v>-</v>
      </c>
      <c r="G338" t="str">
        <v>-</v>
      </c>
    </row>
    <row r="339">
      <c r="A339">
        <v>18338</v>
      </c>
      <c r="B339" t="str">
        <f>HYPERLINK("https://easup.daklak.gov.vn/dang-uy-xa-ia-jloi-tong-ket-cong-tac-dang-nam-2023-2913.html", "UBND Ủy ban nhân dân xã Ia JLơi tỉnh Đắk Lắk")</f>
        <v>UBND Ủy ban nhân dân xã Ia JLơi tỉnh Đắk Lắk</v>
      </c>
      <c r="C339" t="str">
        <v>https://easup.daklak.gov.vn/dang-uy-xa-ia-jloi-tong-ket-cong-tac-dang-nam-2023-2913.html</v>
      </c>
      <c r="D339" t="str">
        <v>-</v>
      </c>
      <c r="E339" t="str">
        <v>-</v>
      </c>
      <c r="F339" t="str">
        <v>-</v>
      </c>
      <c r="G339" t="str">
        <v>-</v>
      </c>
    </row>
    <row r="340">
      <c r="A340">
        <v>18339</v>
      </c>
      <c r="B340" t="str">
        <v>Công an xã Ea Rốk tỉnh Đắk Lắk</v>
      </c>
      <c r="C340" t="str">
        <v>-</v>
      </c>
      <c r="D340" t="str">
        <v>-</v>
      </c>
      <c r="E340" t="str">
        <v/>
      </c>
      <c r="F340" t="str">
        <v>-</v>
      </c>
      <c r="G340" t="str">
        <v>-</v>
      </c>
    </row>
    <row r="341">
      <c r="A341">
        <v>18340</v>
      </c>
      <c r="B341" t="str">
        <f>HYPERLINK("https://easup.daklak.gov.vn/xa-ea-roc-2785.html", "UBND Ủy ban nhân dân xã Ea Rốk tỉnh Đắk Lắk")</f>
        <v>UBND Ủy ban nhân dân xã Ea Rốk tỉnh Đắk Lắk</v>
      </c>
      <c r="C341" t="str">
        <v>https://easup.daklak.gov.vn/xa-ea-roc-2785.html</v>
      </c>
      <c r="D341" t="str">
        <v>-</v>
      </c>
      <c r="E341" t="str">
        <v>-</v>
      </c>
      <c r="F341" t="str">
        <v>-</v>
      </c>
      <c r="G341" t="str">
        <v>-</v>
      </c>
    </row>
    <row r="342">
      <c r="A342">
        <v>18341</v>
      </c>
      <c r="B342" t="str">
        <v>Công an xã Ya Tờ Mốt tỉnh Đắk Lắk</v>
      </c>
      <c r="C342" t="str">
        <v>-</v>
      </c>
      <c r="D342" t="str">
        <v>-</v>
      </c>
      <c r="E342" t="str">
        <v/>
      </c>
      <c r="F342" t="str">
        <v>-</v>
      </c>
      <c r="G342" t="str">
        <v>-</v>
      </c>
    </row>
    <row r="343">
      <c r="A343">
        <v>18342</v>
      </c>
      <c r="B343" t="str">
        <f>HYPERLINK("https://easup.daklak.gov.vn/uy-ban-nhan-dan-huyen-ea-sup-3036.html", "UBND Ủy ban nhân dân xã Ya Tờ Mốt tỉnh Đắk Lắk")</f>
        <v>UBND Ủy ban nhân dân xã Ya Tờ Mốt tỉnh Đắk Lắk</v>
      </c>
      <c r="C343" t="str">
        <v>https://easup.daklak.gov.vn/uy-ban-nhan-dan-huyen-ea-sup-3036.html</v>
      </c>
      <c r="D343" t="str">
        <v>-</v>
      </c>
      <c r="E343" t="str">
        <v>-</v>
      </c>
      <c r="F343" t="str">
        <v>-</v>
      </c>
      <c r="G343" t="str">
        <v>-</v>
      </c>
    </row>
    <row r="344">
      <c r="A344">
        <v>18343</v>
      </c>
      <c r="B344" t="str">
        <v>Công an xã Ia RVê tỉnh Đắk Lắk</v>
      </c>
      <c r="C344" t="str">
        <v>-</v>
      </c>
      <c r="D344" t="str">
        <v>-</v>
      </c>
      <c r="E344" t="str">
        <v/>
      </c>
      <c r="F344" t="str">
        <v>-</v>
      </c>
      <c r="G344" t="str">
        <v>-</v>
      </c>
    </row>
    <row r="345">
      <c r="A345">
        <v>18344</v>
      </c>
      <c r="B345" t="str">
        <f>HYPERLINK("https://easup.daklak.gov.vn/uy-ban-nhan-dan-xa-ia-rve-tien-phong-trong-cong-tac-chuyen-doi-so-2463.html", "UBND Ủy ban nhân dân xã Ia RVê tỉnh Đắk Lắk")</f>
        <v>UBND Ủy ban nhân dân xã Ia RVê tỉnh Đắk Lắk</v>
      </c>
      <c r="C345" t="str">
        <v>https://easup.daklak.gov.vn/uy-ban-nhan-dan-xa-ia-rve-tien-phong-trong-cong-tac-chuyen-doi-so-2463.html</v>
      </c>
      <c r="D345" t="str">
        <v>-</v>
      </c>
      <c r="E345" t="str">
        <v>-</v>
      </c>
      <c r="F345" t="str">
        <v>-</v>
      </c>
      <c r="G345" t="str">
        <v>-</v>
      </c>
    </row>
    <row r="346">
      <c r="A346">
        <v>18345</v>
      </c>
      <c r="B346" t="str">
        <v>Công an xã Ea Lê tỉnh Đắk Lắk</v>
      </c>
      <c r="C346" t="str">
        <v>-</v>
      </c>
      <c r="D346" t="str">
        <v>-</v>
      </c>
      <c r="E346" t="str">
        <v/>
      </c>
      <c r="F346" t="str">
        <v>-</v>
      </c>
      <c r="G346" t="str">
        <v>-</v>
      </c>
    </row>
    <row r="347">
      <c r="A347">
        <v>18346</v>
      </c>
      <c r="B347" t="str">
        <f>HYPERLINK("https://easup.daklak.gov.vn/", "UBND Ủy ban nhân dân xã Ea Lê tỉnh Đắk Lắk")</f>
        <v>UBND Ủy ban nhân dân xã Ea Lê tỉnh Đắk Lắk</v>
      </c>
      <c r="C347" t="str">
        <v>https://easup.daklak.gov.vn/</v>
      </c>
      <c r="D347" t="str">
        <v>-</v>
      </c>
      <c r="E347" t="str">
        <v>-</v>
      </c>
      <c r="F347" t="str">
        <v>-</v>
      </c>
      <c r="G347" t="str">
        <v>-</v>
      </c>
    </row>
    <row r="348">
      <c r="A348">
        <v>18347</v>
      </c>
      <c r="B348" t="str">
        <v>Công an xã Cư KBang tỉnh Đắk Lắk</v>
      </c>
      <c r="C348" t="str">
        <v>-</v>
      </c>
      <c r="D348" t="str">
        <v>-</v>
      </c>
      <c r="E348" t="str">
        <v/>
      </c>
      <c r="F348" t="str">
        <v>-</v>
      </c>
      <c r="G348" t="str">
        <v>-</v>
      </c>
    </row>
    <row r="349">
      <c r="A349">
        <v>18348</v>
      </c>
      <c r="B349" t="str">
        <f>HYPERLINK("https://easup.daklak.gov.vn/xa-cu-kbang-11102016-2789.html", "UBND Ủy ban nhân dân xã Cư KBang tỉnh Đắk Lắk")</f>
        <v>UBND Ủy ban nhân dân xã Cư KBang tỉnh Đắk Lắk</v>
      </c>
      <c r="C349" t="str">
        <v>https://easup.daklak.gov.vn/xa-cu-kbang-11102016-2789.html</v>
      </c>
      <c r="D349" t="str">
        <v>-</v>
      </c>
      <c r="E349" t="str">
        <v>-</v>
      </c>
      <c r="F349" t="str">
        <v>-</v>
      </c>
      <c r="G349" t="str">
        <v>-</v>
      </c>
    </row>
    <row r="350">
      <c r="A350">
        <v>18349</v>
      </c>
      <c r="B350" t="str">
        <v>Công an xã Ea Bung tỉnh Đắk Lắk</v>
      </c>
      <c r="C350" t="str">
        <v>-</v>
      </c>
      <c r="D350" t="str">
        <v>-</v>
      </c>
      <c r="E350" t="str">
        <v/>
      </c>
      <c r="F350" t="str">
        <v>-</v>
      </c>
      <c r="G350" t="str">
        <v>-</v>
      </c>
    </row>
    <row r="351">
      <c r="A351">
        <v>18350</v>
      </c>
      <c r="B351" t="str">
        <f>HYPERLINK("https://easup.daklak.gov.vn/", "UBND Ủy ban nhân dân xã Ea Bung tỉnh Đắk Lắk")</f>
        <v>UBND Ủy ban nhân dân xã Ea Bung tỉnh Đắk Lắk</v>
      </c>
      <c r="C351" t="str">
        <v>https://easup.daklak.gov.vn/</v>
      </c>
      <c r="D351" t="str">
        <v>-</v>
      </c>
      <c r="E351" t="str">
        <v>-</v>
      </c>
      <c r="F351" t="str">
        <v>-</v>
      </c>
      <c r="G351" t="str">
        <v>-</v>
      </c>
    </row>
    <row r="352">
      <c r="A352">
        <v>18351</v>
      </c>
      <c r="B352" t="str">
        <v>Công an xã Cư M'Lan tỉnh Đắk Lắk</v>
      </c>
      <c r="C352" t="str">
        <v>-</v>
      </c>
      <c r="D352" t="str">
        <v>-</v>
      </c>
      <c r="E352" t="str">
        <v/>
      </c>
      <c r="F352" t="str">
        <v>-</v>
      </c>
      <c r="G352" t="str">
        <v>-</v>
      </c>
    </row>
    <row r="353">
      <c r="A353">
        <v>18352</v>
      </c>
      <c r="B353" t="str">
        <f>HYPERLINK("https://tnmt.daklak.gov.vn/CMS/Content/BangGiaDat/2020/9.%20Ea%20S%C3%BAp%20-%2022.2020.Q%C4%90-UBND.pdf", "UBND Ủy ban nhân dân xã Cư M'Lan tỉnh Đắk Lắk")</f>
        <v>UBND Ủy ban nhân dân xã Cư M'Lan tỉnh Đắk Lắk</v>
      </c>
      <c r="C353" t="str">
        <v>https://tnmt.daklak.gov.vn/CMS/Content/BangGiaDat/2020/9.%20Ea%20S%C3%BAp%20-%2022.2020.Q%C4%90-UBND.pdf</v>
      </c>
      <c r="D353" t="str">
        <v>-</v>
      </c>
      <c r="E353" t="str">
        <v>-</v>
      </c>
      <c r="F353" t="str">
        <v>-</v>
      </c>
      <c r="G353" t="str">
        <v>-</v>
      </c>
    </row>
    <row r="354">
      <c r="A354">
        <v>18353</v>
      </c>
      <c r="B354" t="str">
        <v>Công an xã Krông Na tỉnh Đắk Lắk</v>
      </c>
      <c r="C354" t="str">
        <v>-</v>
      </c>
      <c r="D354" t="str">
        <v>-</v>
      </c>
      <c r="E354" t="str">
        <v/>
      </c>
      <c r="F354" t="str">
        <v>-</v>
      </c>
      <c r="G354" t="str">
        <v>-</v>
      </c>
    </row>
    <row r="355">
      <c r="A355">
        <v>18354</v>
      </c>
      <c r="B355" t="str">
        <f>HYPERLINK("https://krongana.daklak.gov.vn/", "UBND Ủy ban nhân dân xã Krông Na tỉnh Đắk Lắk")</f>
        <v>UBND Ủy ban nhân dân xã Krông Na tỉnh Đắk Lắk</v>
      </c>
      <c r="C355" t="str">
        <v>https://krongana.daklak.gov.vn/</v>
      </c>
      <c r="D355" t="str">
        <v>-</v>
      </c>
      <c r="E355" t="str">
        <v>-</v>
      </c>
      <c r="F355" t="str">
        <v>-</v>
      </c>
      <c r="G355" t="str">
        <v>-</v>
      </c>
    </row>
    <row r="356">
      <c r="A356">
        <v>18355</v>
      </c>
      <c r="B356" t="str">
        <v>Công an xã Ea Huar tỉnh Đắk Lắk</v>
      </c>
      <c r="C356" t="str">
        <v>-</v>
      </c>
      <c r="D356" t="str">
        <v>-</v>
      </c>
      <c r="E356" t="str">
        <v/>
      </c>
      <c r="F356" t="str">
        <v>-</v>
      </c>
      <c r="G356" t="str">
        <v>-</v>
      </c>
    </row>
    <row r="357">
      <c r="A357">
        <v>18356</v>
      </c>
      <c r="B357" t="str">
        <f>HYPERLINK("http://buondon.daklak.gov.vn/cac-xa", "UBND Ủy ban nhân dân xã Ea Huar tỉnh Đắk Lắk")</f>
        <v>UBND Ủy ban nhân dân xã Ea Huar tỉnh Đắk Lắk</v>
      </c>
      <c r="C357" t="str">
        <v>http://buondon.daklak.gov.vn/cac-xa</v>
      </c>
      <c r="D357" t="str">
        <v>-</v>
      </c>
      <c r="E357" t="str">
        <v>-</v>
      </c>
      <c r="F357" t="str">
        <v>-</v>
      </c>
      <c r="G357" t="str">
        <v>-</v>
      </c>
    </row>
    <row r="358">
      <c r="A358">
        <v>18357</v>
      </c>
      <c r="B358" t="str">
        <v>Công an xã Ea Wer tỉnh Đắk Lắk</v>
      </c>
      <c r="C358" t="str">
        <v>-</v>
      </c>
      <c r="D358" t="str">
        <v>-</v>
      </c>
      <c r="E358" t="str">
        <v/>
      </c>
      <c r="F358" t="str">
        <v>-</v>
      </c>
      <c r="G358" t="str">
        <v>-</v>
      </c>
    </row>
    <row r="359">
      <c r="A359">
        <v>18358</v>
      </c>
      <c r="B359" t="str">
        <f>HYPERLINK("http://buondon.daklak.gov.vn/cac-xa", "UBND Ủy ban nhân dân xã Ea Wer tỉnh Đắk Lắk")</f>
        <v>UBND Ủy ban nhân dân xã Ea Wer tỉnh Đắk Lắk</v>
      </c>
      <c r="C359" t="str">
        <v>http://buondon.daklak.gov.vn/cac-xa</v>
      </c>
      <c r="D359" t="str">
        <v>-</v>
      </c>
      <c r="E359" t="str">
        <v>-</v>
      </c>
      <c r="F359" t="str">
        <v>-</v>
      </c>
      <c r="G359" t="str">
        <v>-</v>
      </c>
    </row>
    <row r="360">
      <c r="A360">
        <v>18359</v>
      </c>
      <c r="B360" t="str">
        <v>Công an xã Tân Hoà tỉnh Đắk Lắk</v>
      </c>
      <c r="C360" t="str">
        <v>-</v>
      </c>
      <c r="D360" t="str">
        <v>-</v>
      </c>
      <c r="E360" t="str">
        <v/>
      </c>
      <c r="F360" t="str">
        <v>-</v>
      </c>
      <c r="G360" t="str">
        <v>-</v>
      </c>
    </row>
    <row r="361">
      <c r="A361">
        <v>18360</v>
      </c>
      <c r="B361" t="str">
        <f>HYPERLINK("http://buondon.daklak.gov.vn/web/xa-tan-hoa", "UBND Ủy ban nhân dân xã Tân Hoà tỉnh Đắk Lắk")</f>
        <v>UBND Ủy ban nhân dân xã Tân Hoà tỉnh Đắk Lắk</v>
      </c>
      <c r="C361" t="str">
        <v>http://buondon.daklak.gov.vn/web/xa-tan-hoa</v>
      </c>
      <c r="D361" t="str">
        <v>-</v>
      </c>
      <c r="E361" t="str">
        <v>-</v>
      </c>
      <c r="F361" t="str">
        <v>-</v>
      </c>
      <c r="G361" t="str">
        <v>-</v>
      </c>
    </row>
    <row r="362">
      <c r="A362">
        <v>18361</v>
      </c>
      <c r="B362" t="str">
        <v>Công an xã Cuôr KNia tỉnh Đắk Lắk</v>
      </c>
      <c r="C362" t="str">
        <v>-</v>
      </c>
      <c r="D362" t="str">
        <v>-</v>
      </c>
      <c r="E362" t="str">
        <v/>
      </c>
      <c r="F362" t="str">
        <v>-</v>
      </c>
      <c r="G362" t="str">
        <v>-</v>
      </c>
    </row>
    <row r="363">
      <c r="A363">
        <v>18362</v>
      </c>
      <c r="B363" t="str">
        <f>HYPERLINK("http://buondon.daklak.gov.vn/web/xa-cuor-knia", "UBND Ủy ban nhân dân xã Cuôr KNia tỉnh Đắk Lắk")</f>
        <v>UBND Ủy ban nhân dân xã Cuôr KNia tỉnh Đắk Lắk</v>
      </c>
      <c r="C363" t="str">
        <v>http://buondon.daklak.gov.vn/web/xa-cuor-knia</v>
      </c>
      <c r="D363" t="str">
        <v>-</v>
      </c>
      <c r="E363" t="str">
        <v>-</v>
      </c>
      <c r="F363" t="str">
        <v>-</v>
      </c>
      <c r="G363" t="str">
        <v>-</v>
      </c>
    </row>
    <row r="364">
      <c r="A364">
        <v>18363</v>
      </c>
      <c r="B364" t="str">
        <v>Công an xã Ea Bar tỉnh Đắk Lắk</v>
      </c>
      <c r="C364" t="str">
        <v>-</v>
      </c>
      <c r="D364" t="str">
        <v>-</v>
      </c>
      <c r="E364" t="str">
        <v/>
      </c>
      <c r="F364" t="str">
        <v>-</v>
      </c>
      <c r="G364" t="str">
        <v>-</v>
      </c>
    </row>
    <row r="365">
      <c r="A365">
        <v>18364</v>
      </c>
      <c r="B365" t="str">
        <f>HYPERLINK("http://buondon.daklak.gov.vn/-/xa-ea-bar-cong-bo-nghi-quyet-cua-h-nd-tinh-ak-lak-ve-viec-sap-nhap-thon", "UBND Ủy ban nhân dân xã Ea Bar tỉnh Đắk Lắk")</f>
        <v>UBND Ủy ban nhân dân xã Ea Bar tỉnh Đắk Lắk</v>
      </c>
      <c r="C365" t="str">
        <v>http://buondon.daklak.gov.vn/-/xa-ea-bar-cong-bo-nghi-quyet-cua-h-nd-tinh-ak-lak-ve-viec-sap-nhap-thon</v>
      </c>
      <c r="D365" t="str">
        <v>-</v>
      </c>
      <c r="E365" t="str">
        <v>-</v>
      </c>
      <c r="F365" t="str">
        <v>-</v>
      </c>
      <c r="G365" t="str">
        <v>-</v>
      </c>
    </row>
    <row r="366">
      <c r="A366">
        <v>18365</v>
      </c>
      <c r="B366" t="str">
        <v>Công an xã Ea Nuôl tỉnh Đắk Lắk</v>
      </c>
      <c r="C366" t="str">
        <v>-</v>
      </c>
      <c r="D366" t="str">
        <v>-</v>
      </c>
      <c r="E366" t="str">
        <v/>
      </c>
      <c r="F366" t="str">
        <v>-</v>
      </c>
      <c r="G366" t="str">
        <v>-</v>
      </c>
    </row>
    <row r="367">
      <c r="A367">
        <v>18366</v>
      </c>
      <c r="B367" t="str">
        <f>HYPERLINK("http://buondon.daklak.gov.vn/web/xa-ea-nuol/gioi-thieu-ve-xa", "UBND Ủy ban nhân dân xã Ea Nuôl tỉnh Đắk Lắk")</f>
        <v>UBND Ủy ban nhân dân xã Ea Nuôl tỉnh Đắk Lắk</v>
      </c>
      <c r="C367" t="str">
        <v>http://buondon.daklak.gov.vn/web/xa-ea-nuol/gioi-thieu-ve-xa</v>
      </c>
      <c r="D367" t="str">
        <v>-</v>
      </c>
      <c r="E367" t="str">
        <v>-</v>
      </c>
      <c r="F367" t="str">
        <v>-</v>
      </c>
      <c r="G367" t="str">
        <v>-</v>
      </c>
    </row>
    <row r="368">
      <c r="A368">
        <v>18367</v>
      </c>
      <c r="B368" t="str">
        <f>HYPERLINK("https://www.facebook.com/p/UBND-X%C3%A3-Qu%E1%BA%A3ng-Ti%E1%BA%BFn-100064286665614/", "Công an xã Quảng Tiến tỉnh Đắk Lắk")</f>
        <v>Công an xã Quảng Tiến tỉnh Đắk Lắk</v>
      </c>
      <c r="C368" t="str">
        <v>https://www.facebook.com/p/UBND-X%C3%A3-Qu%E1%BA%A3ng-Ti%E1%BA%BFn-100064286665614/</v>
      </c>
      <c r="D368" t="str">
        <v>-</v>
      </c>
      <c r="E368" t="str">
        <v/>
      </c>
      <c r="F368" t="str">
        <v>-</v>
      </c>
      <c r="G368" t="str">
        <v>-</v>
      </c>
    </row>
    <row r="369">
      <c r="A369">
        <v>18368</v>
      </c>
      <c r="B369" t="str">
        <f>HYPERLINK("http://quangtien.cumgar.daklak.gov.vn/", "UBND Ủy ban nhân dân xã Quảng Tiến tỉnh Đắk Lắk")</f>
        <v>UBND Ủy ban nhân dân xã Quảng Tiến tỉnh Đắk Lắk</v>
      </c>
      <c r="C369" t="str">
        <v>http://quangtien.cumgar.daklak.gov.vn/</v>
      </c>
      <c r="D369" t="str">
        <v>-</v>
      </c>
      <c r="E369" t="str">
        <v>-</v>
      </c>
      <c r="F369" t="str">
        <v>-</v>
      </c>
      <c r="G369" t="str">
        <v>-</v>
      </c>
    </row>
    <row r="370">
      <c r="A370">
        <v>18369</v>
      </c>
      <c r="B370" t="str">
        <v>Công an xã Ea Kuêh tỉnh Đắk Lắk</v>
      </c>
      <c r="C370" t="str">
        <v>-</v>
      </c>
      <c r="D370" t="str">
        <v>-</v>
      </c>
      <c r="E370" t="str">
        <v/>
      </c>
      <c r="F370" t="str">
        <v>-</v>
      </c>
      <c r="G370" t="str">
        <v>-</v>
      </c>
    </row>
    <row r="371">
      <c r="A371">
        <v>18370</v>
      </c>
      <c r="B371" t="str">
        <f>HYPERLINK("https://cumgar.daklak.gov.vn/ubnd-cac-xa-thi-tran-4185.html", "UBND Ủy ban nhân dân xã Ea Kuêh tỉnh Đắk Lắk")</f>
        <v>UBND Ủy ban nhân dân xã Ea Kuêh tỉnh Đắk Lắk</v>
      </c>
      <c r="C371" t="str">
        <v>https://cumgar.daklak.gov.vn/ubnd-cac-xa-thi-tran-4185.html</v>
      </c>
      <c r="D371" t="str">
        <v>-</v>
      </c>
      <c r="E371" t="str">
        <v>-</v>
      </c>
      <c r="F371" t="str">
        <v>-</v>
      </c>
      <c r="G371" t="str">
        <v>-</v>
      </c>
    </row>
    <row r="372">
      <c r="A372">
        <v>18371</v>
      </c>
      <c r="B372" t="str">
        <v>Công an xã Ea Kiết tỉnh Đắk Lắk</v>
      </c>
      <c r="C372" t="str">
        <v>-</v>
      </c>
      <c r="D372" t="str">
        <v>-</v>
      </c>
      <c r="E372" t="str">
        <v/>
      </c>
      <c r="F372" t="str">
        <v>-</v>
      </c>
      <c r="G372" t="str">
        <v>-</v>
      </c>
    </row>
    <row r="373">
      <c r="A373">
        <v>18372</v>
      </c>
      <c r="B373" t="str">
        <f>HYPERLINK("http://eakiet.cumgar.daklak.gov.vn/", "UBND Ủy ban nhân dân xã Ea Kiết tỉnh Đắk Lắk")</f>
        <v>UBND Ủy ban nhân dân xã Ea Kiết tỉnh Đắk Lắk</v>
      </c>
      <c r="C373" t="str">
        <v>http://eakiet.cumgar.daklak.gov.vn/</v>
      </c>
      <c r="D373" t="str">
        <v>-</v>
      </c>
      <c r="E373" t="str">
        <v>-</v>
      </c>
      <c r="F373" t="str">
        <v>-</v>
      </c>
      <c r="G373" t="str">
        <v>-</v>
      </c>
    </row>
    <row r="374">
      <c r="A374">
        <v>18373</v>
      </c>
      <c r="B374" t="str">
        <v>Công an xã Ea Tar tỉnh Đắk Lắk</v>
      </c>
      <c r="C374" t="str">
        <v>-</v>
      </c>
      <c r="D374" t="str">
        <v>-</v>
      </c>
      <c r="E374" t="str">
        <v/>
      </c>
      <c r="F374" t="str">
        <v>-</v>
      </c>
      <c r="G374" t="str">
        <v>-</v>
      </c>
    </row>
    <row r="375">
      <c r="A375">
        <v>18374</v>
      </c>
      <c r="B375" t="str">
        <f>HYPERLINK("http://eatar.cumgar.daklak.gov.vn/", "UBND Ủy ban nhân dân xã Ea Tar tỉnh Đắk Lắk")</f>
        <v>UBND Ủy ban nhân dân xã Ea Tar tỉnh Đắk Lắk</v>
      </c>
      <c r="C375" t="str">
        <v>http://eatar.cumgar.daklak.gov.vn/</v>
      </c>
      <c r="D375" t="str">
        <v>-</v>
      </c>
      <c r="E375" t="str">
        <v>-</v>
      </c>
      <c r="F375" t="str">
        <v>-</v>
      </c>
      <c r="G375" t="str">
        <v>-</v>
      </c>
    </row>
    <row r="376">
      <c r="A376">
        <v>18375</v>
      </c>
      <c r="B376" t="str">
        <v>Công an xã Cư Dliê M'nông tỉnh Đắk Lắk</v>
      </c>
      <c r="C376" t="str">
        <v>-</v>
      </c>
      <c r="D376" t="str">
        <v>-</v>
      </c>
      <c r="E376" t="str">
        <v/>
      </c>
      <c r="F376" t="str">
        <v>-</v>
      </c>
      <c r="G376" t="str">
        <v>-</v>
      </c>
    </row>
    <row r="377">
      <c r="A377">
        <v>18376</v>
      </c>
      <c r="B377" t="str">
        <f>HYPERLINK("http://cudliemnong.cumgar.daklak.gov.vn/", "UBND Ủy ban nhân dân xã Cư Dliê M'nông tỉnh Đắk Lắk")</f>
        <v>UBND Ủy ban nhân dân xã Cư Dliê M'nông tỉnh Đắk Lắk</v>
      </c>
      <c r="C377" t="str">
        <v>http://cudliemnong.cumgar.daklak.gov.vn/</v>
      </c>
      <c r="D377" t="str">
        <v>-</v>
      </c>
      <c r="E377" t="str">
        <v>-</v>
      </c>
      <c r="F377" t="str">
        <v>-</v>
      </c>
      <c r="G377" t="str">
        <v>-</v>
      </c>
    </row>
    <row r="378">
      <c r="A378">
        <v>18377</v>
      </c>
      <c r="B378" t="str">
        <v>Công an xã Ea H'đinh tỉnh Đắk Lắk</v>
      </c>
      <c r="C378" t="str">
        <v>-</v>
      </c>
      <c r="D378" t="str">
        <v>-</v>
      </c>
      <c r="E378" t="str">
        <v/>
      </c>
      <c r="F378" t="str">
        <v>-</v>
      </c>
      <c r="G378" t="str">
        <v>-</v>
      </c>
    </row>
    <row r="379">
      <c r="A379">
        <v>18378</v>
      </c>
      <c r="B379" t="str">
        <f>HYPERLINK("http://eadrong.cumgar.daklak.gov.vn/san-pham/vien-nghe-mat-ong-8.html", "UBND Ủy ban nhân dân xã Ea H'đinh tỉnh Đắk Lắk")</f>
        <v>UBND Ủy ban nhân dân xã Ea H'đinh tỉnh Đắk Lắk</v>
      </c>
      <c r="C379" t="str">
        <v>http://eadrong.cumgar.daklak.gov.vn/san-pham/vien-nghe-mat-ong-8.html</v>
      </c>
      <c r="D379" t="str">
        <v>-</v>
      </c>
      <c r="E379" t="str">
        <v>-</v>
      </c>
      <c r="F379" t="str">
        <v>-</v>
      </c>
      <c r="G379" t="str">
        <v>-</v>
      </c>
    </row>
    <row r="380">
      <c r="A380">
        <v>18379</v>
      </c>
      <c r="B380" t="str">
        <v>Công an xã Ea Tul tỉnh Đắk Lắk</v>
      </c>
      <c r="C380" t="str">
        <v>-</v>
      </c>
      <c r="D380" t="str">
        <v>-</v>
      </c>
      <c r="E380" t="str">
        <v/>
      </c>
      <c r="F380" t="str">
        <v>-</v>
      </c>
      <c r="G380" t="str">
        <v>-</v>
      </c>
    </row>
    <row r="381">
      <c r="A381">
        <v>18380</v>
      </c>
      <c r="B381" t="str">
        <f>HYPERLINK("https://cukuin.daklak.gov.vn/uy-ban-nhan-dan-xa-ea-bhok-5626.html", "UBND Ủy ban nhân dân xã Ea Tul tỉnh Đắk Lắk")</f>
        <v>UBND Ủy ban nhân dân xã Ea Tul tỉnh Đắk Lắk</v>
      </c>
      <c r="C381" t="str">
        <v>https://cukuin.daklak.gov.vn/uy-ban-nhan-dan-xa-ea-bhok-5626.html</v>
      </c>
      <c r="D381" t="str">
        <v>-</v>
      </c>
      <c r="E381" t="str">
        <v>-</v>
      </c>
      <c r="F381" t="str">
        <v>-</v>
      </c>
      <c r="G381" t="str">
        <v>-</v>
      </c>
    </row>
    <row r="382">
      <c r="A382">
        <v>18381</v>
      </c>
      <c r="B382" t="str">
        <v>Công an xã Ea KPam tỉnh Đắk Lắk</v>
      </c>
      <c r="C382" t="str">
        <v>-</v>
      </c>
      <c r="D382" t="str">
        <v>-</v>
      </c>
      <c r="E382" t="str">
        <v/>
      </c>
      <c r="F382" t="str">
        <v>-</v>
      </c>
      <c r="G382" t="str">
        <v>-</v>
      </c>
    </row>
    <row r="383">
      <c r="A383">
        <v>18382</v>
      </c>
      <c r="B383" t="str">
        <f>HYPERLINK("http://eakpam.cumgar.daklak.gov.vn/", "UBND Ủy ban nhân dân xã Ea KPam tỉnh Đắk Lắk")</f>
        <v>UBND Ủy ban nhân dân xã Ea KPam tỉnh Đắk Lắk</v>
      </c>
      <c r="C383" t="str">
        <v>http://eakpam.cumgar.daklak.gov.vn/</v>
      </c>
      <c r="D383" t="str">
        <v>-</v>
      </c>
      <c r="E383" t="str">
        <v>-</v>
      </c>
      <c r="F383" t="str">
        <v>-</v>
      </c>
      <c r="G383" t="str">
        <v>-</v>
      </c>
    </row>
    <row r="384">
      <c r="A384">
        <v>18383</v>
      </c>
      <c r="B384" t="str">
        <v>Công an xã Ea M'DRóh tỉnh Đắk Lắk</v>
      </c>
      <c r="C384" t="str">
        <v>-</v>
      </c>
      <c r="D384" t="str">
        <v>-</v>
      </c>
      <c r="E384" t="str">
        <v/>
      </c>
      <c r="F384" t="str">
        <v>-</v>
      </c>
      <c r="G384" t="str">
        <v>-</v>
      </c>
    </row>
    <row r="385">
      <c r="A385">
        <v>18384</v>
      </c>
      <c r="B385" t="str">
        <f>HYPERLINK("http://eamdroh.cumgar.daklak.gov.vn/", "UBND Ủy ban nhân dân xã Ea M'DRóh tỉnh Đắk Lắk")</f>
        <v>UBND Ủy ban nhân dân xã Ea M'DRóh tỉnh Đắk Lắk</v>
      </c>
      <c r="C385" t="str">
        <v>http://eamdroh.cumgar.daklak.gov.vn/</v>
      </c>
      <c r="D385" t="str">
        <v>-</v>
      </c>
      <c r="E385" t="str">
        <v>-</v>
      </c>
      <c r="F385" t="str">
        <v>-</v>
      </c>
      <c r="G385" t="str">
        <v>-</v>
      </c>
    </row>
    <row r="386">
      <c r="A386">
        <v>18385</v>
      </c>
      <c r="B386" t="str">
        <v>Công an xã Quảng Hiệp tỉnh Đắk Lắk</v>
      </c>
      <c r="C386" t="str">
        <v>-</v>
      </c>
      <c r="D386" t="str">
        <v>-</v>
      </c>
      <c r="E386" t="str">
        <v/>
      </c>
      <c r="F386" t="str">
        <v>-</v>
      </c>
      <c r="G386" t="str">
        <v>-</v>
      </c>
    </row>
    <row r="387">
      <c r="A387">
        <v>18386</v>
      </c>
      <c r="B387" t="str">
        <f>HYPERLINK("https://cumgar.daklak.gov.vn/ubnd-cac-xa-thi-tran-4185.html", "UBND Ủy ban nhân dân xã Quảng Hiệp tỉnh Đắk Lắk")</f>
        <v>UBND Ủy ban nhân dân xã Quảng Hiệp tỉnh Đắk Lắk</v>
      </c>
      <c r="C387" t="str">
        <v>https://cumgar.daklak.gov.vn/ubnd-cac-xa-thi-tran-4185.html</v>
      </c>
      <c r="D387" t="str">
        <v>-</v>
      </c>
      <c r="E387" t="str">
        <v>-</v>
      </c>
      <c r="F387" t="str">
        <v>-</v>
      </c>
      <c r="G387" t="str">
        <v>-</v>
      </c>
    </row>
    <row r="388">
      <c r="A388">
        <v>18387</v>
      </c>
      <c r="B388" t="str">
        <v>Công an xã Cư M'gar tỉnh Đắk Lắk</v>
      </c>
      <c r="C388" t="str">
        <v>-</v>
      </c>
      <c r="D388" t="str">
        <v>-</v>
      </c>
      <c r="E388" t="str">
        <v/>
      </c>
      <c r="F388" t="str">
        <v>-</v>
      </c>
      <c r="G388" t="str">
        <v>-</v>
      </c>
    </row>
    <row r="389">
      <c r="A389">
        <v>18388</v>
      </c>
      <c r="B389" t="str">
        <f>HYPERLINK("https://cumgar.daklak.gov.vn/", "UBND Ủy ban nhân dân xã Cư M'gar tỉnh Đắk Lắk")</f>
        <v>UBND Ủy ban nhân dân xã Cư M'gar tỉnh Đắk Lắk</v>
      </c>
      <c r="C389" t="str">
        <v>https://cumgar.daklak.gov.vn/</v>
      </c>
      <c r="D389" t="str">
        <v>-</v>
      </c>
      <c r="E389" t="str">
        <v>-</v>
      </c>
      <c r="F389" t="str">
        <v>-</v>
      </c>
      <c r="G389" t="str">
        <v>-</v>
      </c>
    </row>
    <row r="390">
      <c r="A390">
        <v>18389</v>
      </c>
      <c r="B390" t="str">
        <f>HYPERLINK("https://www.facebook.com/p/Tu%E1%BB%95i-tr%E1%BA%BB-x%C3%A3-%C4%90%E1%BA%AFk-Dr%C3%B4ng-100076435360059/?locale=nn_NO", "Công an xã Ea D'Rơng tỉnh Đắk Lắk")</f>
        <v>Công an xã Ea D'Rơng tỉnh Đắk Lắk</v>
      </c>
      <c r="C390" t="str">
        <v>https://www.facebook.com/p/Tu%E1%BB%95i-tr%E1%BA%BB-x%C3%A3-%C4%90%E1%BA%AFk-Dr%C3%B4ng-100076435360059/?locale=nn_NO</v>
      </c>
      <c r="D390" t="str">
        <v>-</v>
      </c>
      <c r="E390" t="str">
        <v/>
      </c>
      <c r="F390" t="str">
        <v>-</v>
      </c>
      <c r="G390" t="str">
        <v>-</v>
      </c>
    </row>
    <row r="391">
      <c r="A391">
        <v>18390</v>
      </c>
      <c r="B391" t="str">
        <f>HYPERLINK("https://tuongtaccongdan.daklak.gov.vn/articles/cong-bo-quy-hoach-35.html", "UBND Ủy ban nhân dân xã Ea D'Rơng tỉnh Đắk Lắk")</f>
        <v>UBND Ủy ban nhân dân xã Ea D'Rơng tỉnh Đắk Lắk</v>
      </c>
      <c r="C391" t="str">
        <v>https://tuongtaccongdan.daklak.gov.vn/articles/cong-bo-quy-hoach-35.html</v>
      </c>
      <c r="D391" t="str">
        <v>-</v>
      </c>
      <c r="E391" t="str">
        <v>-</v>
      </c>
      <c r="F391" t="str">
        <v>-</v>
      </c>
      <c r="G391" t="str">
        <v>-</v>
      </c>
    </row>
    <row r="392">
      <c r="A392">
        <v>18391</v>
      </c>
      <c r="B392" t="str">
        <v>Công an xã Ea M'nang tỉnh Đắk Lắk</v>
      </c>
      <c r="C392" t="str">
        <v>-</v>
      </c>
      <c r="D392" t="str">
        <v>-</v>
      </c>
      <c r="E392" t="str">
        <v/>
      </c>
      <c r="F392" t="str">
        <v>-</v>
      </c>
      <c r="G392" t="str">
        <v>-</v>
      </c>
    </row>
    <row r="393">
      <c r="A393">
        <v>18392</v>
      </c>
      <c r="B393" t="str">
        <f>HYPERLINK("https://cumgar.daklak.gov.vn/", "UBND Ủy ban nhân dân xã Ea M'nang tỉnh Đắk Lắk")</f>
        <v>UBND Ủy ban nhân dân xã Ea M'nang tỉnh Đắk Lắk</v>
      </c>
      <c r="C393" t="str">
        <v>https://cumgar.daklak.gov.vn/</v>
      </c>
      <c r="D393" t="str">
        <v>-</v>
      </c>
      <c r="E393" t="str">
        <v>-</v>
      </c>
      <c r="F393" t="str">
        <v>-</v>
      </c>
      <c r="G393" t="str">
        <v>-</v>
      </c>
    </row>
    <row r="394">
      <c r="A394">
        <v>18393</v>
      </c>
      <c r="B394" t="str">
        <v>Công an xã Cư Suê tỉnh Đắk Lắk</v>
      </c>
      <c r="C394" t="str">
        <v>-</v>
      </c>
      <c r="D394" t="str">
        <v>-</v>
      </c>
      <c r="E394" t="str">
        <v/>
      </c>
      <c r="F394" t="str">
        <v>-</v>
      </c>
      <c r="G394" t="str">
        <v>-</v>
      </c>
    </row>
    <row r="395">
      <c r="A395">
        <v>18394</v>
      </c>
      <c r="B395" t="str">
        <f>HYPERLINK("http://cusue.cumgar.daklak.gov.vn/", "UBND Ủy ban nhân dân xã Cư Suê tỉnh Đắk Lắk")</f>
        <v>UBND Ủy ban nhân dân xã Cư Suê tỉnh Đắk Lắk</v>
      </c>
      <c r="C395" t="str">
        <v>http://cusue.cumgar.daklak.gov.vn/</v>
      </c>
      <c r="D395" t="str">
        <v>-</v>
      </c>
      <c r="E395" t="str">
        <v>-</v>
      </c>
      <c r="F395" t="str">
        <v>-</v>
      </c>
      <c r="G395" t="str">
        <v>-</v>
      </c>
    </row>
    <row r="396">
      <c r="A396">
        <v>18395</v>
      </c>
      <c r="B396" t="str">
        <v>Công an xã Cuor Đăng tỉnh Đắk Lắk</v>
      </c>
      <c r="C396" t="str">
        <v>-</v>
      </c>
      <c r="D396" t="str">
        <v>-</v>
      </c>
      <c r="E396" t="str">
        <v/>
      </c>
      <c r="F396" t="str">
        <v>-</v>
      </c>
      <c r="G396" t="str">
        <v>-</v>
      </c>
    </row>
    <row r="397">
      <c r="A397">
        <v>18396</v>
      </c>
      <c r="B397" t="str">
        <f>HYPERLINK("https://daklak.gov.vn/nong-thon-moi/-/asset_publisher/bDngMUmMrWIw/content/xa-cuor-ang-to-chuc-le-on-nhan-bang-cong-nhan-xa-at-chuan-nong-thon-moi-va-co-thi-ua-cua-tinh-ak-lak", "UBND Ủy ban nhân dân xã Cuor Đăng tỉnh Đắk Lắk")</f>
        <v>UBND Ủy ban nhân dân xã Cuor Đăng tỉnh Đắk Lắk</v>
      </c>
      <c r="C397" t="str">
        <v>https://daklak.gov.vn/nong-thon-moi/-/asset_publisher/bDngMUmMrWIw/content/xa-cuor-ang-to-chuc-le-on-nhan-bang-cong-nhan-xa-at-chuan-nong-thon-moi-va-co-thi-ua-cua-tinh-ak-lak</v>
      </c>
      <c r="D397" t="str">
        <v>-</v>
      </c>
      <c r="E397" t="str">
        <v>-</v>
      </c>
      <c r="F397" t="str">
        <v>-</v>
      </c>
      <c r="G397" t="str">
        <v>-</v>
      </c>
    </row>
    <row r="398">
      <c r="A398">
        <v>18397</v>
      </c>
      <c r="B398" t="str">
        <f>HYPERLINK("https://www.facebook.com/ubndxacune/", "Công an xã Cư Né tỉnh Đắk Lắk")</f>
        <v>Công an xã Cư Né tỉnh Đắk Lắk</v>
      </c>
      <c r="C398" t="str">
        <v>https://www.facebook.com/ubndxacune/</v>
      </c>
      <c r="D398" t="str">
        <v>-</v>
      </c>
      <c r="E398" t="str">
        <v/>
      </c>
      <c r="F398" t="str">
        <v>-</v>
      </c>
      <c r="G398" t="str">
        <v>-</v>
      </c>
    </row>
    <row r="399">
      <c r="A399">
        <v>18398</v>
      </c>
      <c r="B399" t="str">
        <f>HYPERLINK("http://cune.krongbuk.daklak.gov.vn/", "UBND Ủy ban nhân dân xã Cư Né tỉnh Đắk Lắk")</f>
        <v>UBND Ủy ban nhân dân xã Cư Né tỉnh Đắk Lắk</v>
      </c>
      <c r="C399" t="str">
        <v>http://cune.krongbuk.daklak.gov.vn/</v>
      </c>
      <c r="D399" t="str">
        <v>-</v>
      </c>
      <c r="E399" t="str">
        <v>-</v>
      </c>
      <c r="F399" t="str">
        <v>-</v>
      </c>
      <c r="G399" t="str">
        <v>-</v>
      </c>
    </row>
    <row r="400">
      <c r="A400">
        <v>18399</v>
      </c>
      <c r="B400" t="str">
        <v>Công an xã Chư KBô tỉnh Đắk Lắk</v>
      </c>
      <c r="C400" t="str">
        <v>-</v>
      </c>
      <c r="D400" t="str">
        <v>-</v>
      </c>
      <c r="E400" t="str">
        <v/>
      </c>
      <c r="F400" t="str">
        <v>-</v>
      </c>
      <c r="G400" t="str">
        <v>-</v>
      </c>
    </row>
    <row r="401">
      <c r="A401">
        <v>18400</v>
      </c>
      <c r="B401" t="str">
        <f>HYPERLINK("https://dichvucong.daklak.gov.vn/dichvucong/hotline", "UBND Ủy ban nhân dân xã Chư KBô tỉnh Đắk Lắk")</f>
        <v>UBND Ủy ban nhân dân xã Chư KBô tỉnh Đắk Lắk</v>
      </c>
      <c r="C401" t="str">
        <v>https://dichvucong.daklak.gov.vn/dichvucong/hotline</v>
      </c>
      <c r="D401" t="str">
        <v>-</v>
      </c>
      <c r="E401" t="str">
        <v>-</v>
      </c>
      <c r="F401" t="str">
        <v>-</v>
      </c>
      <c r="G401" t="str">
        <v>-</v>
      </c>
    </row>
    <row r="402">
      <c r="A402">
        <v>18401</v>
      </c>
      <c r="B402" t="str">
        <v>Công an xã Cư Pơng tỉnh Đắk Lắk</v>
      </c>
      <c r="C402" t="str">
        <v>-</v>
      </c>
      <c r="D402" t="str">
        <v>-</v>
      </c>
      <c r="E402" t="str">
        <v/>
      </c>
      <c r="F402" t="str">
        <v>-</v>
      </c>
      <c r="G402" t="str">
        <v>-</v>
      </c>
    </row>
    <row r="403">
      <c r="A403">
        <v>18402</v>
      </c>
      <c r="B403" t="str">
        <f>HYPERLINK("https://dbnd.daklak.gov.vn/thanh-lap-thi-tran-pong-drang-thuoc-huyen-krong-buk-tinh-dak-lak-1272.html", "UBND Ủy ban nhân dân xã Cư Pơng tỉnh Đắk Lắk")</f>
        <v>UBND Ủy ban nhân dân xã Cư Pơng tỉnh Đắk Lắk</v>
      </c>
      <c r="C403" t="str">
        <v>https://dbnd.daklak.gov.vn/thanh-lap-thi-tran-pong-drang-thuoc-huyen-krong-buk-tinh-dak-lak-1272.html</v>
      </c>
      <c r="D403" t="str">
        <v>-</v>
      </c>
      <c r="E403" t="str">
        <v>-</v>
      </c>
      <c r="F403" t="str">
        <v>-</v>
      </c>
      <c r="G403" t="str">
        <v>-</v>
      </c>
    </row>
    <row r="404">
      <c r="A404">
        <v>18403</v>
      </c>
      <c r="B404" t="str">
        <v>Công an xã Ea Sin tỉnh Đắk Lắk</v>
      </c>
      <c r="C404" t="str">
        <v>-</v>
      </c>
      <c r="D404" t="str">
        <v>-</v>
      </c>
      <c r="E404" t="str">
        <v/>
      </c>
      <c r="F404" t="str">
        <v>-</v>
      </c>
      <c r="G404" t="str">
        <v>-</v>
      </c>
    </row>
    <row r="405">
      <c r="A405">
        <v>18404</v>
      </c>
      <c r="B405" t="str">
        <f>HYPERLINK("https://dichvucong.daklak.gov.vn/dichvucong/danhgiacongchuc?ma-co-quan=KP&amp;ma-don-vi=KRP_XEKC_UBND&amp;macoquan_cq=", "UBND Ủy ban nhân dân xã Ea Sin tỉnh Đắk Lắk")</f>
        <v>UBND Ủy ban nhân dân xã Ea Sin tỉnh Đắk Lắk</v>
      </c>
      <c r="C405" t="str">
        <v>https://dichvucong.daklak.gov.vn/dichvucong/danhgiacongchuc?ma-co-quan=KP&amp;ma-don-vi=KRP_XEKC_UBND&amp;macoquan_cq=</v>
      </c>
      <c r="D405" t="str">
        <v>-</v>
      </c>
      <c r="E405" t="str">
        <v>-</v>
      </c>
      <c r="F405" t="str">
        <v>-</v>
      </c>
      <c r="G405" t="str">
        <v>-</v>
      </c>
    </row>
    <row r="406">
      <c r="A406">
        <v>18405</v>
      </c>
      <c r="B406" t="str">
        <v>Công an xã Pơng Drang tỉnh Đắk Lắk</v>
      </c>
      <c r="C406" t="str">
        <v>-</v>
      </c>
      <c r="D406" t="str">
        <v>-</v>
      </c>
      <c r="E406" t="str">
        <v/>
      </c>
      <c r="F406" t="str">
        <v>-</v>
      </c>
      <c r="G406" t="str">
        <v>-</v>
      </c>
    </row>
    <row r="407">
      <c r="A407">
        <v>18406</v>
      </c>
      <c r="B407" t="str">
        <f>HYPERLINK("https://dbnd.daklak.gov.vn/thanh-lap-thi-tran-pong-drang-thuoc-huyen-krong-buk-tinh-dak-lak-1272.html", "UBND Ủy ban nhân dân xã Pơng Drang tỉnh Đắk Lắk")</f>
        <v>UBND Ủy ban nhân dân xã Pơng Drang tỉnh Đắk Lắk</v>
      </c>
      <c r="C407" t="str">
        <v>https://dbnd.daklak.gov.vn/thanh-lap-thi-tran-pong-drang-thuoc-huyen-krong-buk-tinh-dak-lak-1272.html</v>
      </c>
      <c r="D407" t="str">
        <v>-</v>
      </c>
      <c r="E407" t="str">
        <v>-</v>
      </c>
      <c r="F407" t="str">
        <v>-</v>
      </c>
      <c r="G407" t="str">
        <v>-</v>
      </c>
    </row>
    <row r="408">
      <c r="A408">
        <v>18407</v>
      </c>
      <c r="B408" t="str">
        <v>Công an xã Tân Lập tỉnh Đắk Lắk</v>
      </c>
      <c r="C408" t="str">
        <v>-</v>
      </c>
      <c r="D408" t="str">
        <v>-</v>
      </c>
      <c r="E408" t="str">
        <v/>
      </c>
      <c r="F408" t="str">
        <v>-</v>
      </c>
      <c r="G408" t="str">
        <v>-</v>
      </c>
    </row>
    <row r="409">
      <c r="A409">
        <v>18408</v>
      </c>
      <c r="B409" t="str">
        <f>HYPERLINK("http://tanlap.krongbuk.daklak.gov.vn/", "UBND Ủy ban nhân dân xã Tân Lập tỉnh Đắk Lắk")</f>
        <v>UBND Ủy ban nhân dân xã Tân Lập tỉnh Đắk Lắk</v>
      </c>
      <c r="C409" t="str">
        <v>http://tanlap.krongbuk.daklak.gov.vn/</v>
      </c>
      <c r="D409" t="str">
        <v>-</v>
      </c>
      <c r="E409" t="str">
        <v>-</v>
      </c>
      <c r="F409" t="str">
        <v>-</v>
      </c>
      <c r="G409" t="str">
        <v>-</v>
      </c>
    </row>
    <row r="410">
      <c r="A410">
        <v>18409</v>
      </c>
      <c r="B410" t="str">
        <v>Công an xã Ea Ngai tỉnh Đắk Lắk</v>
      </c>
      <c r="C410" t="str">
        <v>-</v>
      </c>
      <c r="D410" t="str">
        <v>-</v>
      </c>
      <c r="E410" t="str">
        <v/>
      </c>
      <c r="F410" t="str">
        <v>-</v>
      </c>
      <c r="G410" t="str">
        <v>-</v>
      </c>
    </row>
    <row r="411">
      <c r="A411">
        <v>18410</v>
      </c>
      <c r="B411" t="str">
        <f>HYPERLINK("https://eahleo.daklak.gov.vn/uy-ban-nhan-dan-2383.html", "UBND Ủy ban nhân dân xã Ea Ngai tỉnh Đắk Lắk")</f>
        <v>UBND Ủy ban nhân dân xã Ea Ngai tỉnh Đắk Lắk</v>
      </c>
      <c r="C411" t="str">
        <v>https://eahleo.daklak.gov.vn/uy-ban-nhan-dan-2383.html</v>
      </c>
      <c r="D411" t="str">
        <v>-</v>
      </c>
      <c r="E411" t="str">
        <v>-</v>
      </c>
      <c r="F411" t="str">
        <v>-</v>
      </c>
      <c r="G411" t="str">
        <v>-</v>
      </c>
    </row>
    <row r="412">
      <c r="A412">
        <v>18411</v>
      </c>
      <c r="B412" t="str">
        <v>Công an xã ĐLiê Ya tỉnh Đắk Lắk</v>
      </c>
      <c r="C412" t="str">
        <v>-</v>
      </c>
      <c r="D412" t="str">
        <v>-</v>
      </c>
      <c r="E412" t="str">
        <v/>
      </c>
      <c r="F412" t="str">
        <v>-</v>
      </c>
      <c r="G412" t="str">
        <v>-</v>
      </c>
    </row>
    <row r="413">
      <c r="A413">
        <v>18412</v>
      </c>
      <c r="B413" t="str">
        <f>HYPERLINK("https://dichvucong.daklak.gov.vn/dichvucong/danhgiacongchuc?ma-co-quan=KN&amp;ma-don-vi=KRN_XPL_UBND&amp;macoquan_cq=", "UBND Ủy ban nhân dân xã ĐLiê Ya tỉnh Đắk Lắk")</f>
        <v>UBND Ủy ban nhân dân xã ĐLiê Ya tỉnh Đắk Lắk</v>
      </c>
      <c r="C413" t="str">
        <v>https://dichvucong.daklak.gov.vn/dichvucong/danhgiacongchuc?ma-co-quan=KN&amp;ma-don-vi=KRN_XPL_UBND&amp;macoquan_cq=</v>
      </c>
      <c r="D413" t="str">
        <v>-</v>
      </c>
      <c r="E413" t="str">
        <v>-</v>
      </c>
      <c r="F413" t="str">
        <v>-</v>
      </c>
      <c r="G413" t="str">
        <v>-</v>
      </c>
    </row>
    <row r="414">
      <c r="A414">
        <v>18413</v>
      </c>
      <c r="B414" t="str">
        <f>HYPERLINK("https://www.facebook.com/EaTohHahe/", "Công an xã Ea Tóh tỉnh Đắk Lắk")</f>
        <v>Công an xã Ea Tóh tỉnh Đắk Lắk</v>
      </c>
      <c r="C414" t="str">
        <v>https://www.facebook.com/EaTohHahe/</v>
      </c>
      <c r="D414" t="str">
        <v>-</v>
      </c>
      <c r="E414" t="str">
        <v/>
      </c>
      <c r="F414" t="str">
        <v>-</v>
      </c>
      <c r="G414" t="str">
        <v>-</v>
      </c>
    </row>
    <row r="415">
      <c r="A415">
        <v>18414</v>
      </c>
      <c r="B415" t="str">
        <f>HYPERLINK("http://eatoh.krongnang.daklak.gov.vn/", "UBND Ủy ban nhân dân xã Ea Tóh tỉnh Đắk Lắk")</f>
        <v>UBND Ủy ban nhân dân xã Ea Tóh tỉnh Đắk Lắk</v>
      </c>
      <c r="C415" t="str">
        <v>http://eatoh.krongnang.daklak.gov.vn/</v>
      </c>
      <c r="D415" t="str">
        <v>-</v>
      </c>
      <c r="E415" t="str">
        <v>-</v>
      </c>
      <c r="F415" t="str">
        <v>-</v>
      </c>
      <c r="G415" t="str">
        <v>-</v>
      </c>
    </row>
    <row r="416">
      <c r="A416">
        <v>18415</v>
      </c>
      <c r="B416" t="str">
        <f>HYPERLINK("https://www.facebook.com/ubndxaeatieu/", "Công an xã Ea Tam tỉnh Đắk Lắk")</f>
        <v>Công an xã Ea Tam tỉnh Đắk Lắk</v>
      </c>
      <c r="C416" t="str">
        <v>https://www.facebook.com/ubndxaeatieu/</v>
      </c>
      <c r="D416" t="str">
        <v>-</v>
      </c>
      <c r="E416" t="str">
        <v/>
      </c>
      <c r="F416" t="str">
        <v>-</v>
      </c>
      <c r="G416" t="str">
        <v>-</v>
      </c>
    </row>
    <row r="417">
      <c r="A417">
        <v>18416</v>
      </c>
      <c r="B417" t="str">
        <f>HYPERLINK("https://daklak.gov.vn/krongnang", "UBND Ủy ban nhân dân xã Ea Tam tỉnh Đắk Lắk")</f>
        <v>UBND Ủy ban nhân dân xã Ea Tam tỉnh Đắk Lắk</v>
      </c>
      <c r="C417" t="str">
        <v>https://daklak.gov.vn/krongnang</v>
      </c>
      <c r="D417" t="str">
        <v>-</v>
      </c>
      <c r="E417" t="str">
        <v>-</v>
      </c>
      <c r="F417" t="str">
        <v>-</v>
      </c>
      <c r="G417" t="str">
        <v>-</v>
      </c>
    </row>
    <row r="418">
      <c r="A418">
        <v>18417</v>
      </c>
      <c r="B418" t="str">
        <v>Công an xã Phú Lộc tỉnh Đắk Lắk</v>
      </c>
      <c r="C418" t="str">
        <v>-</v>
      </c>
      <c r="D418" t="str">
        <v>-</v>
      </c>
      <c r="E418" t="str">
        <v/>
      </c>
      <c r="F418" t="str">
        <v>-</v>
      </c>
      <c r="G418" t="str">
        <v>-</v>
      </c>
    </row>
    <row r="419">
      <c r="A419">
        <v>18418</v>
      </c>
      <c r="B419" t="str">
        <f>HYPERLINK("https://dichvucong.daklak.gov.vn/dichvucong/danhgiacongchuc?ma-co-quan=KN&amp;ma-don-vi=KRN_XPL_UBND&amp;macoquan_cq=", "UBND Ủy ban nhân dân xã Phú Lộc tỉnh Đắk Lắk")</f>
        <v>UBND Ủy ban nhân dân xã Phú Lộc tỉnh Đắk Lắk</v>
      </c>
      <c r="C419" t="str">
        <v>https://dichvucong.daklak.gov.vn/dichvucong/danhgiacongchuc?ma-co-quan=KN&amp;ma-don-vi=KRN_XPL_UBND&amp;macoquan_cq=</v>
      </c>
      <c r="D419" t="str">
        <v>-</v>
      </c>
      <c r="E419" t="str">
        <v>-</v>
      </c>
      <c r="F419" t="str">
        <v>-</v>
      </c>
      <c r="G419" t="str">
        <v>-</v>
      </c>
    </row>
    <row r="420">
      <c r="A420">
        <v>18419</v>
      </c>
      <c r="B420" t="str">
        <v>Công an xã Tam Giang tỉnh Đắk Lắk</v>
      </c>
      <c r="C420" t="str">
        <v>-</v>
      </c>
      <c r="D420" t="str">
        <v>-</v>
      </c>
      <c r="E420" t="str">
        <v/>
      </c>
      <c r="F420" t="str">
        <v>-</v>
      </c>
      <c r="G420" t="str">
        <v>-</v>
      </c>
    </row>
    <row r="421">
      <c r="A421">
        <v>18420</v>
      </c>
      <c r="B421" t="str">
        <f>HYPERLINK("http://eapuk.krongnang.daklak.gov.vn/xa-tam-giang-don-bang-cong-nhan-xa-dat-chuan-nong-thon-moi-7604.html", "UBND Ủy ban nhân dân xã Tam Giang tỉnh Đắk Lắk")</f>
        <v>UBND Ủy ban nhân dân xã Tam Giang tỉnh Đắk Lắk</v>
      </c>
      <c r="C421" t="str">
        <v>http://eapuk.krongnang.daklak.gov.vn/xa-tam-giang-don-bang-cong-nhan-xa-dat-chuan-nong-thon-moi-7604.html</v>
      </c>
      <c r="D421" t="str">
        <v>-</v>
      </c>
      <c r="E421" t="str">
        <v>-</v>
      </c>
      <c r="F421" t="str">
        <v>-</v>
      </c>
      <c r="G421" t="str">
        <v>-</v>
      </c>
    </row>
    <row r="422">
      <c r="A422">
        <v>18421</v>
      </c>
      <c r="B422" t="str">
        <v>Công an xã Ea Puk tỉnh Đắk Lắk</v>
      </c>
      <c r="C422" t="str">
        <v>-</v>
      </c>
      <c r="D422" t="str">
        <v>-</v>
      </c>
      <c r="E422" t="str">
        <v/>
      </c>
      <c r="F422" t="str">
        <v>-</v>
      </c>
      <c r="G422" t="str">
        <v>-</v>
      </c>
    </row>
    <row r="423">
      <c r="A423">
        <v>18422</v>
      </c>
      <c r="B423" t="str">
        <f>HYPERLINK("http://eapuk.krongnang.daklak.gov.vn/", "UBND Ủy ban nhân dân xã Ea Puk tỉnh Đắk Lắk")</f>
        <v>UBND Ủy ban nhân dân xã Ea Puk tỉnh Đắk Lắk</v>
      </c>
      <c r="C423" t="str">
        <v>http://eapuk.krongnang.daklak.gov.vn/</v>
      </c>
      <c r="D423" t="str">
        <v>-</v>
      </c>
      <c r="E423" t="str">
        <v>-</v>
      </c>
      <c r="F423" t="str">
        <v>-</v>
      </c>
      <c r="G423" t="str">
        <v>-</v>
      </c>
    </row>
    <row r="424">
      <c r="A424">
        <v>18423</v>
      </c>
      <c r="B424" t="str">
        <f>HYPERLINK("https://www.facebook.com/p/C%C3%B4ng-an-x%C3%A3-Ea-D%C4%83h-100063713584068/", "Công an xã Ea Dăh tỉnh Đắk Lắk")</f>
        <v>Công an xã Ea Dăh tỉnh Đắk Lắk</v>
      </c>
      <c r="C424" t="str">
        <v>https://www.facebook.com/p/C%C3%B4ng-an-x%C3%A3-Ea-D%C4%83h-100063713584068/</v>
      </c>
      <c r="D424" t="str">
        <v>-</v>
      </c>
      <c r="E424" t="str">
        <v/>
      </c>
      <c r="F424" t="str">
        <v>-</v>
      </c>
      <c r="G424" t="str">
        <v>-</v>
      </c>
    </row>
    <row r="425">
      <c r="A425">
        <v>18424</v>
      </c>
      <c r="B425" t="str">
        <f>HYPERLINK("https://daklak.gov.vn/krongnang", "UBND Ủy ban nhân dân xã Ea Dăh tỉnh Đắk Lắk")</f>
        <v>UBND Ủy ban nhân dân xã Ea Dăh tỉnh Đắk Lắk</v>
      </c>
      <c r="C425" t="str">
        <v>https://daklak.gov.vn/krongnang</v>
      </c>
      <c r="D425" t="str">
        <v>-</v>
      </c>
      <c r="E425" t="str">
        <v>-</v>
      </c>
      <c r="F425" t="str">
        <v>-</v>
      </c>
      <c r="G425" t="str">
        <v>-</v>
      </c>
    </row>
    <row r="426">
      <c r="A426">
        <v>18425</v>
      </c>
      <c r="B426" t="str">
        <v>Công an xã Ea Hồ tỉnh Đắk Lắk</v>
      </c>
      <c r="C426" t="str">
        <v>-</v>
      </c>
      <c r="D426" t="str">
        <v>-</v>
      </c>
      <c r="E426" t="str">
        <v/>
      </c>
      <c r="F426" t="str">
        <v>-</v>
      </c>
      <c r="G426" t="str">
        <v>-</v>
      </c>
    </row>
    <row r="427">
      <c r="A427">
        <v>18426</v>
      </c>
      <c r="B427" t="str">
        <v>UBND Ủy ban nhân dân xã Ea Hồ tỉnh Đắk Lắk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</row>
    <row r="428">
      <c r="A428">
        <v>18427</v>
      </c>
      <c r="B428" t="str">
        <v>Công an xã Phú Xuân tỉnh Đắk Lắk</v>
      </c>
      <c r="C428" t="str">
        <v>-</v>
      </c>
      <c r="D428" t="str">
        <v>-</v>
      </c>
      <c r="E428" t="str">
        <v/>
      </c>
      <c r="F428" t="str">
        <v>-</v>
      </c>
      <c r="G428" t="str">
        <v>-</v>
      </c>
    </row>
    <row r="429">
      <c r="A429">
        <v>18428</v>
      </c>
      <c r="B429" t="str">
        <v>UBND Ủy ban nhân dân xã Phú Xuân tỉnh Đắk Lắk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</row>
    <row r="430">
      <c r="A430">
        <v>18429</v>
      </c>
      <c r="B430" t="str">
        <v>Công an xã Cư Klông tỉnh Đắk Lắk</v>
      </c>
      <c r="C430" t="str">
        <v>-</v>
      </c>
      <c r="D430" t="str">
        <v>-</v>
      </c>
      <c r="E430" t="str">
        <v/>
      </c>
      <c r="F430" t="str">
        <v>-</v>
      </c>
      <c r="G430" t="str">
        <v>-</v>
      </c>
    </row>
    <row r="431">
      <c r="A431">
        <v>18430</v>
      </c>
      <c r="B431" t="str">
        <v>UBND Ủy ban nhân dân xã Cư Klông tỉnh Đắk Lắk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</row>
    <row r="432">
      <c r="A432">
        <v>18431</v>
      </c>
      <c r="B432" t="str">
        <v>Công an xã Ea Tân tỉnh Đắk Lắk</v>
      </c>
      <c r="C432" t="str">
        <v>-</v>
      </c>
      <c r="D432" t="str">
        <v>-</v>
      </c>
      <c r="E432" t="str">
        <v/>
      </c>
      <c r="F432" t="str">
        <v>-</v>
      </c>
      <c r="G432" t="str">
        <v>-</v>
      </c>
    </row>
    <row r="433">
      <c r="A433">
        <v>18432</v>
      </c>
      <c r="B433" t="str">
        <f>HYPERLINK("https://daklak.gov.vn/krongnang", "UBND Ủy ban nhân dân xã Ea Tân tỉnh Đắk Lắk")</f>
        <v>UBND Ủy ban nhân dân xã Ea Tân tỉnh Đắk Lắk</v>
      </c>
      <c r="C433" t="str">
        <v>https://daklak.gov.vn/krongnang</v>
      </c>
      <c r="D433" t="str">
        <v>-</v>
      </c>
      <c r="E433" t="str">
        <v>-</v>
      </c>
      <c r="F433" t="str">
        <v>-</v>
      </c>
      <c r="G433" t="str">
        <v>-</v>
      </c>
    </row>
    <row r="434">
      <c r="A434">
        <v>18433</v>
      </c>
      <c r="B434" t="str">
        <v>Công an xã Ea Sô tỉnh Đắk Lắk</v>
      </c>
      <c r="C434" t="str">
        <v>-</v>
      </c>
      <c r="D434" t="str">
        <v>-</v>
      </c>
      <c r="E434" t="str">
        <v/>
      </c>
      <c r="F434" t="str">
        <v>-</v>
      </c>
      <c r="G434" t="str">
        <v>-</v>
      </c>
    </row>
    <row r="435">
      <c r="A435">
        <v>18434</v>
      </c>
      <c r="B435" t="str">
        <f>HYPERLINK("https://eakar.daklak.gov.vn/", "UBND Ủy ban nhân dân xã Ea Sô tỉnh Đắk Lắk")</f>
        <v>UBND Ủy ban nhân dân xã Ea Sô tỉnh Đắk Lắk</v>
      </c>
      <c r="C435" t="str">
        <v>https://eakar.daklak.gov.vn/</v>
      </c>
      <c r="D435" t="str">
        <v>-</v>
      </c>
      <c r="E435" t="str">
        <v>-</v>
      </c>
      <c r="F435" t="str">
        <v>-</v>
      </c>
      <c r="G435" t="str">
        <v>-</v>
      </c>
    </row>
    <row r="436">
      <c r="A436">
        <v>18435</v>
      </c>
      <c r="B436" t="str">
        <v>Công an xã Ea Sar tỉnh Đắk Lắk</v>
      </c>
      <c r="C436" t="str">
        <v>-</v>
      </c>
      <c r="D436" t="str">
        <v>-</v>
      </c>
      <c r="E436" t="str">
        <v/>
      </c>
      <c r="F436" t="str">
        <v>-</v>
      </c>
      <c r="G436" t="str">
        <v>-</v>
      </c>
    </row>
    <row r="437">
      <c r="A437">
        <v>18436</v>
      </c>
      <c r="B437" t="str">
        <f>HYPERLINK("https://eakar.daklak.gov.vn/9-xa-ea-sar-658.html", "UBND Ủy ban nhân dân xã Ea Sar tỉnh Đắk Lắk")</f>
        <v>UBND Ủy ban nhân dân xã Ea Sar tỉnh Đắk Lắk</v>
      </c>
      <c r="C437" t="str">
        <v>https://eakar.daklak.gov.vn/9-xa-ea-sar-658.html</v>
      </c>
      <c r="D437" t="str">
        <v>-</v>
      </c>
      <c r="E437" t="str">
        <v>-</v>
      </c>
      <c r="F437" t="str">
        <v>-</v>
      </c>
      <c r="G437" t="str">
        <v>-</v>
      </c>
    </row>
    <row r="438">
      <c r="A438">
        <v>18437</v>
      </c>
      <c r="B438" t="str">
        <v>Công an xã Xuân Phú tỉnh Đắk Lắk</v>
      </c>
      <c r="C438" t="str">
        <v>-</v>
      </c>
      <c r="D438" t="str">
        <v>-</v>
      </c>
      <c r="E438" t="str">
        <v/>
      </c>
      <c r="F438" t="str">
        <v>-</v>
      </c>
      <c r="G438" t="str">
        <v>-</v>
      </c>
    </row>
    <row r="439">
      <c r="A439">
        <v>18438</v>
      </c>
      <c r="B439" t="str">
        <f>HYPERLINK("https://eakar.daklak.gov.vn/cong-bo-xa-xuan-phu-huyen-ea-kar-dat-chuan-nong-thon-moi-nam-2022-13498.html", "UBND Ủy ban nhân dân xã Xuân Phú tỉnh Đắk Lắk")</f>
        <v>UBND Ủy ban nhân dân xã Xuân Phú tỉnh Đắk Lắk</v>
      </c>
      <c r="C439" t="str">
        <v>https://eakar.daklak.gov.vn/cong-bo-xa-xuan-phu-huyen-ea-kar-dat-chuan-nong-thon-moi-nam-2022-13498.html</v>
      </c>
      <c r="D439" t="str">
        <v>-</v>
      </c>
      <c r="E439" t="str">
        <v>-</v>
      </c>
      <c r="F439" t="str">
        <v>-</v>
      </c>
      <c r="G439" t="str">
        <v>-</v>
      </c>
    </row>
    <row r="440">
      <c r="A440">
        <v>18439</v>
      </c>
      <c r="B440" t="str">
        <v>Công an xã Cư Huê tỉnh Đắk Lắk</v>
      </c>
      <c r="C440" t="str">
        <v>-</v>
      </c>
      <c r="D440" t="str">
        <v>-</v>
      </c>
      <c r="E440" t="str">
        <v/>
      </c>
      <c r="F440" t="str">
        <v>-</v>
      </c>
      <c r="G440" t="str">
        <v>-</v>
      </c>
    </row>
    <row r="441">
      <c r="A441">
        <v>18440</v>
      </c>
      <c r="B441" t="str">
        <f>HYPERLINK("https://eakar.daklak.gov.vn/xa-cu-hue-huyen-ea-kar-chu-trong-huy-dong-suc-dan-xay-dung-nong-thon-moi-13061.html", "UBND Ủy ban nhân dân xã Cư Huê tỉnh Đắk Lắk")</f>
        <v>UBND Ủy ban nhân dân xã Cư Huê tỉnh Đắk Lắk</v>
      </c>
      <c r="C441" t="str">
        <v>https://eakar.daklak.gov.vn/xa-cu-hue-huyen-ea-kar-chu-trong-huy-dong-suc-dan-xay-dung-nong-thon-moi-13061.html</v>
      </c>
      <c r="D441" t="str">
        <v>-</v>
      </c>
      <c r="E441" t="str">
        <v>-</v>
      </c>
      <c r="F441" t="str">
        <v>-</v>
      </c>
      <c r="G441" t="str">
        <v>-</v>
      </c>
    </row>
    <row r="442">
      <c r="A442">
        <v>18441</v>
      </c>
      <c r="B442" t="str">
        <v>Công an xã Ea Tih tỉnh Đắk Lắk</v>
      </c>
      <c r="C442" t="str">
        <v>-</v>
      </c>
      <c r="D442" t="str">
        <v>-</v>
      </c>
      <c r="E442" t="str">
        <v/>
      </c>
      <c r="F442" t="str">
        <v>-</v>
      </c>
      <c r="G442" t="str">
        <v>-</v>
      </c>
    </row>
    <row r="443">
      <c r="A443">
        <v>18442</v>
      </c>
      <c r="B443" t="str">
        <f>HYPERLINK("https://eakar.daklak.gov.vn/", "UBND Ủy ban nhân dân xã Ea Tih tỉnh Đắk Lắk")</f>
        <v>UBND Ủy ban nhân dân xã Ea Tih tỉnh Đắk Lắk</v>
      </c>
      <c r="C443" t="str">
        <v>https://eakar.daklak.gov.vn/</v>
      </c>
      <c r="D443" t="str">
        <v>-</v>
      </c>
      <c r="E443" t="str">
        <v>-</v>
      </c>
      <c r="F443" t="str">
        <v>-</v>
      </c>
      <c r="G443" t="str">
        <v>-</v>
      </c>
    </row>
    <row r="444">
      <c r="A444">
        <v>18443</v>
      </c>
      <c r="B444" t="str">
        <f>HYPERLINK("https://www.facebook.com/conganeadar/", "Công an xã Ea Đar tỉnh Đắk Lắk")</f>
        <v>Công an xã Ea Đar tỉnh Đắk Lắk</v>
      </c>
      <c r="C444" t="str">
        <v>https://www.facebook.com/conganeadar/</v>
      </c>
      <c r="D444" t="str">
        <v>-</v>
      </c>
      <c r="E444" t="str">
        <v/>
      </c>
      <c r="F444" t="str">
        <v>-</v>
      </c>
      <c r="G444" t="str">
        <v>-</v>
      </c>
    </row>
    <row r="445">
      <c r="A445">
        <v>18444</v>
      </c>
      <c r="B445" t="str">
        <f>HYPERLINK("https://eakar.daklak.gov.vn/", "UBND Ủy ban nhân dân xã Ea Đar tỉnh Đắk Lắk")</f>
        <v>UBND Ủy ban nhân dân xã Ea Đar tỉnh Đắk Lắk</v>
      </c>
      <c r="C445" t="str">
        <v>https://eakar.daklak.gov.vn/</v>
      </c>
      <c r="D445" t="str">
        <v>-</v>
      </c>
      <c r="E445" t="str">
        <v>-</v>
      </c>
      <c r="F445" t="str">
        <v>-</v>
      </c>
      <c r="G445" t="str">
        <v>-</v>
      </c>
    </row>
    <row r="446">
      <c r="A446">
        <v>18445</v>
      </c>
      <c r="B446" t="str">
        <f>HYPERLINK("https://www.facebook.com/p/%C4%90o%C3%A0n-Thanh-ni%C3%AAn-C%C3%B4ng-an-huy%E1%BB%87n-Ea-Kar-100064668496881/?locale=ps_AF", "Công an xã Ea Kmút tỉnh Đắk Lắk")</f>
        <v>Công an xã Ea Kmút tỉnh Đắk Lắk</v>
      </c>
      <c r="C446" t="str">
        <v>https://www.facebook.com/p/%C4%90o%C3%A0n-Thanh-ni%C3%AAn-C%C3%B4ng-an-huy%E1%BB%87n-Ea-Kar-100064668496881/?locale=ps_AF</v>
      </c>
      <c r="D446" t="str">
        <v>-</v>
      </c>
      <c r="E446" t="str">
        <v/>
      </c>
      <c r="F446" t="str">
        <v>-</v>
      </c>
      <c r="G446" t="str">
        <v>-</v>
      </c>
    </row>
    <row r="447">
      <c r="A447">
        <v>18446</v>
      </c>
      <c r="B447" t="str">
        <f>HYPERLINK("https://eakar.daklak.gov.vn/5-xa-ea-kmut-662.html", "UBND Ủy ban nhân dân xã Ea Kmút tỉnh Đắk Lắk")</f>
        <v>UBND Ủy ban nhân dân xã Ea Kmút tỉnh Đắk Lắk</v>
      </c>
      <c r="C447" t="str">
        <v>https://eakar.daklak.gov.vn/5-xa-ea-kmut-662.html</v>
      </c>
      <c r="D447" t="str">
        <v>-</v>
      </c>
      <c r="E447" t="str">
        <v>-</v>
      </c>
      <c r="F447" t="str">
        <v>-</v>
      </c>
      <c r="G447" t="str">
        <v>-</v>
      </c>
    </row>
    <row r="448">
      <c r="A448">
        <v>18447</v>
      </c>
      <c r="B448" t="str">
        <v>Công an xã Cư Ni tỉnh Đắk Lắk</v>
      </c>
      <c r="C448" t="str">
        <v>-</v>
      </c>
      <c r="D448" t="str">
        <v>-</v>
      </c>
      <c r="E448" t="str">
        <v/>
      </c>
      <c r="F448" t="str">
        <v>-</v>
      </c>
      <c r="G448" t="str">
        <v>-</v>
      </c>
    </row>
    <row r="449">
      <c r="A449">
        <v>18448</v>
      </c>
      <c r="B449" t="str">
        <f>HYPERLINK("https://eakar.daklak.gov.vn/3-xa-cu-ni-664.html", "UBND Ủy ban nhân dân xã Cư Ni tỉnh Đắk Lắk")</f>
        <v>UBND Ủy ban nhân dân xã Cư Ni tỉnh Đắk Lắk</v>
      </c>
      <c r="C449" t="str">
        <v>https://eakar.daklak.gov.vn/3-xa-cu-ni-664.html</v>
      </c>
      <c r="D449" t="str">
        <v>-</v>
      </c>
      <c r="E449" t="str">
        <v>-</v>
      </c>
      <c r="F449" t="str">
        <v>-</v>
      </c>
      <c r="G449" t="str">
        <v>-</v>
      </c>
    </row>
    <row r="450">
      <c r="A450">
        <v>18449</v>
      </c>
      <c r="B450" t="str">
        <f>HYPERLINK("https://www.facebook.com/p/C%C3%B4ng-an-x%C3%A3-Ea-P%C4%83l-100066818206051/", "Công an xã Ea Păl tỉnh Đắk Lắk")</f>
        <v>Công an xã Ea Păl tỉnh Đắk Lắk</v>
      </c>
      <c r="C450" t="str">
        <v>https://www.facebook.com/p/C%C3%B4ng-an-x%C3%A3-Ea-P%C4%83l-100066818206051/</v>
      </c>
      <c r="D450" t="str">
        <v>-</v>
      </c>
      <c r="E450" t="str">
        <v/>
      </c>
      <c r="F450" t="str">
        <v>-</v>
      </c>
      <c r="G450" t="str">
        <v>-</v>
      </c>
    </row>
    <row r="451">
      <c r="A451">
        <v>18450</v>
      </c>
      <c r="B451" t="str">
        <f>HYPERLINK("https://eakar.daklak.gov.vn/12-xa-ea-pal-655.html", "UBND Ủy ban nhân dân xã Ea Păl tỉnh Đắk Lắk")</f>
        <v>UBND Ủy ban nhân dân xã Ea Păl tỉnh Đắk Lắk</v>
      </c>
      <c r="C451" t="str">
        <v>https://eakar.daklak.gov.vn/12-xa-ea-pal-655.html</v>
      </c>
      <c r="D451" t="str">
        <v>-</v>
      </c>
      <c r="E451" t="str">
        <v>-</v>
      </c>
      <c r="F451" t="str">
        <v>-</v>
      </c>
      <c r="G451" t="str">
        <v>-</v>
      </c>
    </row>
    <row r="452">
      <c r="A452">
        <v>18451</v>
      </c>
      <c r="B452" t="str">
        <v>Công an xã Cư Prông tỉnh Đắk Lắk</v>
      </c>
      <c r="C452" t="str">
        <v>-</v>
      </c>
      <c r="D452" t="str">
        <v>-</v>
      </c>
      <c r="E452" t="str">
        <v/>
      </c>
      <c r="F452" t="str">
        <v>-</v>
      </c>
      <c r="G452" t="str">
        <v>-</v>
      </c>
    </row>
    <row r="453">
      <c r="A453">
        <v>18452</v>
      </c>
      <c r="B453" t="str">
        <f>HYPERLINK("http://cuprong.eakar.daklak.gov.vn/", "UBND Ủy ban nhân dân xã Cư Prông tỉnh Đắk Lắk")</f>
        <v>UBND Ủy ban nhân dân xã Cư Prông tỉnh Đắk Lắk</v>
      </c>
      <c r="C453" t="str">
        <v>http://cuprong.eakar.daklak.gov.vn/</v>
      </c>
      <c r="D453" t="str">
        <v>-</v>
      </c>
      <c r="E453" t="str">
        <v>-</v>
      </c>
      <c r="F453" t="str">
        <v>-</v>
      </c>
      <c r="G453" t="str">
        <v>-</v>
      </c>
    </row>
    <row r="454">
      <c r="A454">
        <v>18453</v>
      </c>
      <c r="B454" t="str">
        <f>HYPERLINK("https://www.facebook.com/CaxEaO/", "Công an xã Ea Ô tỉnh Đắk Lắk")</f>
        <v>Công an xã Ea Ô tỉnh Đắk Lắk</v>
      </c>
      <c r="C454" t="str">
        <v>https://www.facebook.com/CaxEaO/</v>
      </c>
      <c r="D454" t="str">
        <v>-</v>
      </c>
      <c r="E454" t="str">
        <v/>
      </c>
      <c r="F454" t="str">
        <v>-</v>
      </c>
      <c r="G454" t="str">
        <v>-</v>
      </c>
    </row>
    <row r="455">
      <c r="A455">
        <v>18454</v>
      </c>
      <c r="B455" t="str">
        <f>HYPERLINK("https://eakar.daklak.gov.vn/", "UBND Ủy ban nhân dân xã Ea Ô tỉnh Đắk Lắk")</f>
        <v>UBND Ủy ban nhân dân xã Ea Ô tỉnh Đắk Lắk</v>
      </c>
      <c r="C455" t="str">
        <v>https://eakar.daklak.gov.vn/</v>
      </c>
      <c r="D455" t="str">
        <v>-</v>
      </c>
      <c r="E455" t="str">
        <v>-</v>
      </c>
      <c r="F455" t="str">
        <v>-</v>
      </c>
      <c r="G455" t="str">
        <v>-</v>
      </c>
    </row>
    <row r="456">
      <c r="A456">
        <v>18455</v>
      </c>
      <c r="B456" t="str">
        <v>Công an xã Cư ELang tỉnh Đắk Lắk</v>
      </c>
      <c r="C456" t="str">
        <v>-</v>
      </c>
      <c r="D456" t="str">
        <v>-</v>
      </c>
      <c r="E456" t="str">
        <v/>
      </c>
      <c r="F456" t="str">
        <v>-</v>
      </c>
      <c r="G456" t="str">
        <v>-</v>
      </c>
    </row>
    <row r="457">
      <c r="A457">
        <v>18456</v>
      </c>
      <c r="B457" t="str">
        <f>HYPERLINK("https://eakar.daklak.gov.vn/16-xa-cu-elang-651.html", "UBND Ủy ban nhân dân xã Cư ELang tỉnh Đắk Lắk")</f>
        <v>UBND Ủy ban nhân dân xã Cư ELang tỉnh Đắk Lắk</v>
      </c>
      <c r="C457" t="str">
        <v>https://eakar.daklak.gov.vn/16-xa-cu-elang-651.html</v>
      </c>
      <c r="D457" t="str">
        <v>-</v>
      </c>
      <c r="E457" t="str">
        <v>-</v>
      </c>
      <c r="F457" t="str">
        <v>-</v>
      </c>
      <c r="G457" t="str">
        <v>-</v>
      </c>
    </row>
    <row r="458">
      <c r="A458">
        <v>18457</v>
      </c>
      <c r="B458" t="str">
        <v>Công an xã Cư Bông tỉnh Đắk Lắk</v>
      </c>
      <c r="C458" t="str">
        <v>-</v>
      </c>
      <c r="D458" t="str">
        <v>-</v>
      </c>
      <c r="E458" t="str">
        <v/>
      </c>
      <c r="F458" t="str">
        <v>-</v>
      </c>
      <c r="G458" t="str">
        <v>-</v>
      </c>
    </row>
    <row r="459">
      <c r="A459">
        <v>18458</v>
      </c>
      <c r="B459" t="str">
        <f>HYPERLINK("https://eakar.daklak.gov.vn/hdnd-xa-cu-bong-khoa-iv-nhiem-ky-2016-2021-to-chuc-ky-hop-chuyen-de-10918.html", "UBND Ủy ban nhân dân xã Cư Bông tỉnh Đắk Lắk")</f>
        <v>UBND Ủy ban nhân dân xã Cư Bông tỉnh Đắk Lắk</v>
      </c>
      <c r="C459" t="str">
        <v>https://eakar.daklak.gov.vn/hdnd-xa-cu-bong-khoa-iv-nhiem-ky-2016-2021-to-chuc-ky-hop-chuyen-de-10918.html</v>
      </c>
      <c r="D459" t="str">
        <v>-</v>
      </c>
      <c r="E459" t="str">
        <v>-</v>
      </c>
      <c r="F459" t="str">
        <v>-</v>
      </c>
      <c r="G459" t="str">
        <v>-</v>
      </c>
    </row>
    <row r="460">
      <c r="A460">
        <v>18459</v>
      </c>
      <c r="B460" t="str">
        <v>Công an xã Cư Jang tỉnh Đắk Lắk</v>
      </c>
      <c r="C460" t="str">
        <v>-</v>
      </c>
      <c r="D460" t="str">
        <v>-</v>
      </c>
      <c r="E460" t="str">
        <v/>
      </c>
      <c r="F460" t="str">
        <v>-</v>
      </c>
      <c r="G460" t="str">
        <v>-</v>
      </c>
    </row>
    <row r="461">
      <c r="A461">
        <v>18460</v>
      </c>
      <c r="B461" t="str">
        <f>HYPERLINK("https://eakar.daklak.gov.vn/", "UBND Ủy ban nhân dân xã Cư Jang tỉnh Đắk Lắk")</f>
        <v>UBND Ủy ban nhân dân xã Cư Jang tỉnh Đắk Lắk</v>
      </c>
      <c r="C461" t="str">
        <v>https://eakar.daklak.gov.vn/</v>
      </c>
      <c r="D461" t="str">
        <v>-</v>
      </c>
      <c r="E461" t="str">
        <v>-</v>
      </c>
      <c r="F461" t="str">
        <v>-</v>
      </c>
      <c r="G461" t="str">
        <v>-</v>
      </c>
    </row>
    <row r="462">
      <c r="A462">
        <v>18461</v>
      </c>
      <c r="B462" t="str">
        <v>Công an xã Cư Prao tỉnh Đắk Lắk</v>
      </c>
      <c r="C462" t="str">
        <v>-</v>
      </c>
      <c r="D462" t="str">
        <v>-</v>
      </c>
      <c r="E462" t="str">
        <v/>
      </c>
      <c r="F462" t="str">
        <v>-</v>
      </c>
      <c r="G462" t="str">
        <v>-</v>
      </c>
    </row>
    <row r="463">
      <c r="A463">
        <v>18462</v>
      </c>
      <c r="B463" t="str">
        <f>HYPERLINK("http://cuprao.mdrak.daklak.gov.vn/", "UBND Ủy ban nhân dân xã Cư Prao tỉnh Đắk Lắk")</f>
        <v>UBND Ủy ban nhân dân xã Cư Prao tỉnh Đắk Lắk</v>
      </c>
      <c r="C463" t="str">
        <v>http://cuprao.mdrak.daklak.gov.vn/</v>
      </c>
      <c r="D463" t="str">
        <v>-</v>
      </c>
      <c r="E463" t="str">
        <v>-</v>
      </c>
      <c r="F463" t="str">
        <v>-</v>
      </c>
      <c r="G463" t="str">
        <v>-</v>
      </c>
    </row>
    <row r="464">
      <c r="A464">
        <v>18463</v>
      </c>
      <c r="B464" t="str">
        <f>HYPERLINK("https://www.facebook.com/groups/CongDongXaEaPil/", "Công an xã Ea Pil tỉnh Đắk Lắk")</f>
        <v>Công an xã Ea Pil tỉnh Đắk Lắk</v>
      </c>
      <c r="C464" t="str">
        <v>https://www.facebook.com/groups/CongDongXaEaPil/</v>
      </c>
      <c r="D464" t="str">
        <v>-</v>
      </c>
      <c r="E464" t="str">
        <v/>
      </c>
      <c r="F464" t="str">
        <v>-</v>
      </c>
      <c r="G464" t="str">
        <v>-</v>
      </c>
    </row>
    <row r="465">
      <c r="A465">
        <v>18464</v>
      </c>
      <c r="B465" t="str">
        <f>HYPERLINK("http://eapil.mdrak.daklak.gov.vn/", "UBND Ủy ban nhân dân xã Ea Pil tỉnh Đắk Lắk")</f>
        <v>UBND Ủy ban nhân dân xã Ea Pil tỉnh Đắk Lắk</v>
      </c>
      <c r="C465" t="str">
        <v>http://eapil.mdrak.daklak.gov.vn/</v>
      </c>
      <c r="D465" t="str">
        <v>-</v>
      </c>
      <c r="E465" t="str">
        <v>-</v>
      </c>
      <c r="F465" t="str">
        <v>-</v>
      </c>
      <c r="G465" t="str">
        <v>-</v>
      </c>
    </row>
    <row r="466">
      <c r="A466">
        <v>18465</v>
      </c>
      <c r="B466" t="str">
        <v>Công an xã Ea Lai tỉnh Đắk Lắk</v>
      </c>
      <c r="C466" t="str">
        <v>-</v>
      </c>
      <c r="D466" t="str">
        <v>-</v>
      </c>
      <c r="E466" t="str">
        <v/>
      </c>
      <c r="F466" t="str">
        <v>-</v>
      </c>
      <c r="G466" t="str">
        <v>-</v>
      </c>
    </row>
    <row r="467">
      <c r="A467">
        <v>18466</v>
      </c>
      <c r="B467" t="str">
        <f>HYPERLINK("http://eaphe.krongpac.daklak.gov.vn/", "UBND Ủy ban nhân dân xã Ea Lai tỉnh Đắk Lắk")</f>
        <v>UBND Ủy ban nhân dân xã Ea Lai tỉnh Đắk Lắk</v>
      </c>
      <c r="C467" t="str">
        <v>http://eaphe.krongpac.daklak.gov.vn/</v>
      </c>
      <c r="D467" t="str">
        <v>-</v>
      </c>
      <c r="E467" t="str">
        <v>-</v>
      </c>
      <c r="F467" t="str">
        <v>-</v>
      </c>
      <c r="G467" t="str">
        <v>-</v>
      </c>
    </row>
    <row r="468">
      <c r="A468">
        <v>18467</v>
      </c>
      <c r="B468" t="str">
        <f>HYPERLINK("https://www.facebook.com/groups/CongDongXaEaPil/", "Công an xã Ea H'MLay tỉnh Đắk Lắk")</f>
        <v>Công an xã Ea H'MLay tỉnh Đắk Lắk</v>
      </c>
      <c r="C468" t="str">
        <v>https://www.facebook.com/groups/CongDongXaEaPil/</v>
      </c>
      <c r="D468" t="str">
        <v>-</v>
      </c>
      <c r="E468" t="str">
        <v/>
      </c>
      <c r="F468" t="str">
        <v>-</v>
      </c>
      <c r="G468" t="str">
        <v>-</v>
      </c>
    </row>
    <row r="469">
      <c r="A469">
        <v>18468</v>
      </c>
      <c r="B469" t="str">
        <f>HYPERLINK("http://eahmlay.mdrak.daklak.gov.vn/", "UBND Ủy ban nhân dân xã Ea H'MLay tỉnh Đắk Lắk")</f>
        <v>UBND Ủy ban nhân dân xã Ea H'MLay tỉnh Đắk Lắk</v>
      </c>
      <c r="C469" t="str">
        <v>http://eahmlay.mdrak.daklak.gov.vn/</v>
      </c>
      <c r="D469" t="str">
        <v>-</v>
      </c>
      <c r="E469" t="str">
        <v>-</v>
      </c>
      <c r="F469" t="str">
        <v>-</v>
      </c>
      <c r="G469" t="str">
        <v>-</v>
      </c>
    </row>
    <row r="470">
      <c r="A470">
        <v>18469</v>
      </c>
      <c r="B470" t="str">
        <v>Công an xã Krông Jing tỉnh Đắk Lắk</v>
      </c>
      <c r="C470" t="str">
        <v>-</v>
      </c>
      <c r="D470" t="str">
        <v>-</v>
      </c>
      <c r="E470" t="str">
        <v/>
      </c>
      <c r="F470" t="str">
        <v>-</v>
      </c>
      <c r="G470" t="str">
        <v>-</v>
      </c>
    </row>
    <row r="471">
      <c r="A471">
        <v>18470</v>
      </c>
      <c r="B471" t="str">
        <f>HYPERLINK("http://krongjing.mdrak.daklak.gov.vn/", "UBND Ủy ban nhân dân xã Krông Jing tỉnh Đắk Lắk")</f>
        <v>UBND Ủy ban nhân dân xã Krông Jing tỉnh Đắk Lắk</v>
      </c>
      <c r="C471" t="str">
        <v>http://krongjing.mdrak.daklak.gov.vn/</v>
      </c>
      <c r="D471" t="str">
        <v>-</v>
      </c>
      <c r="E471" t="str">
        <v>-</v>
      </c>
      <c r="F471" t="str">
        <v>-</v>
      </c>
      <c r="G471" t="str">
        <v>-</v>
      </c>
    </row>
    <row r="472">
      <c r="A472">
        <v>18471</v>
      </c>
      <c r="B472" t="str">
        <v>Công an xã Ea M' Doal tỉnh Đắk Lắk</v>
      </c>
      <c r="C472" t="str">
        <v>-</v>
      </c>
      <c r="D472" t="str">
        <v>-</v>
      </c>
      <c r="E472" t="str">
        <v/>
      </c>
      <c r="F472" t="str">
        <v>-</v>
      </c>
      <c r="G472" t="str">
        <v>-</v>
      </c>
    </row>
    <row r="473">
      <c r="A473">
        <v>18472</v>
      </c>
      <c r="B473" t="str">
        <f>HYPERLINK("http://eamdoal.mdrak.daklak.gov.vn/", "UBND Ủy ban nhân dân xã Ea M' Doal tỉnh Đắk Lắk")</f>
        <v>UBND Ủy ban nhân dân xã Ea M' Doal tỉnh Đắk Lắk</v>
      </c>
      <c r="C473" t="str">
        <v>http://eamdoal.mdrak.daklak.gov.vn/</v>
      </c>
      <c r="D473" t="str">
        <v>-</v>
      </c>
      <c r="E473" t="str">
        <v>-</v>
      </c>
      <c r="F473" t="str">
        <v>-</v>
      </c>
      <c r="G473" t="str">
        <v>-</v>
      </c>
    </row>
    <row r="474">
      <c r="A474">
        <v>18473</v>
      </c>
      <c r="B474" t="str">
        <v>Công an xã Ea Riêng tỉnh Đắk Lắk</v>
      </c>
      <c r="C474" t="str">
        <v>-</v>
      </c>
      <c r="D474" t="str">
        <v>-</v>
      </c>
      <c r="E474" t="str">
        <v/>
      </c>
      <c r="F474" t="str">
        <v>-</v>
      </c>
      <c r="G474" t="str">
        <v>-</v>
      </c>
    </row>
    <row r="475">
      <c r="A475">
        <v>18474</v>
      </c>
      <c r="B475" t="str">
        <f>HYPERLINK("http://eaknuec.krongpac.daklak.gov.vn/", "UBND Ủy ban nhân dân xã Ea Riêng tỉnh Đắk Lắk")</f>
        <v>UBND Ủy ban nhân dân xã Ea Riêng tỉnh Đắk Lắk</v>
      </c>
      <c r="C475" t="str">
        <v>http://eaknuec.krongpac.daklak.gov.vn/</v>
      </c>
      <c r="D475" t="str">
        <v>-</v>
      </c>
      <c r="E475" t="str">
        <v>-</v>
      </c>
      <c r="F475" t="str">
        <v>-</v>
      </c>
      <c r="G475" t="str">
        <v>-</v>
      </c>
    </row>
    <row r="476">
      <c r="A476">
        <v>18475</v>
      </c>
      <c r="B476" t="str">
        <v>Công an xã Cư M'ta tỉnh Đắk Lắk</v>
      </c>
      <c r="C476" t="str">
        <v>-</v>
      </c>
      <c r="D476" t="str">
        <v>-</v>
      </c>
      <c r="E476" t="str">
        <v/>
      </c>
      <c r="F476" t="str">
        <v>-</v>
      </c>
      <c r="G476" t="str">
        <v>-</v>
      </c>
    </row>
    <row r="477">
      <c r="A477">
        <v>18476</v>
      </c>
      <c r="B477" t="str">
        <f>HYPERLINK("http://mdrak.daklak.gov.vn/BaiViet/Index/1018", "UBND Ủy ban nhân dân xã Cư M'ta tỉnh Đắk Lắk")</f>
        <v>UBND Ủy ban nhân dân xã Cư M'ta tỉnh Đắk Lắk</v>
      </c>
      <c r="C477" t="str">
        <v>http://mdrak.daklak.gov.vn/BaiViet/Index/1018</v>
      </c>
      <c r="D477" t="str">
        <v>-</v>
      </c>
      <c r="E477" t="str">
        <v>-</v>
      </c>
      <c r="F477" t="str">
        <v>-</v>
      </c>
      <c r="G477" t="str">
        <v>-</v>
      </c>
    </row>
    <row r="478">
      <c r="A478">
        <v>18477</v>
      </c>
      <c r="B478" t="str">
        <f>HYPERLINK("https://www.facebook.com/2515793055329196", "Công an xã Cư K Róa tỉnh Đắk Lắk")</f>
        <v>Công an xã Cư K Róa tỉnh Đắk Lắk</v>
      </c>
      <c r="C478" t="str">
        <v>https://www.facebook.com/2515793055329196</v>
      </c>
      <c r="D478" t="str">
        <v>-</v>
      </c>
      <c r="E478" t="str">
        <v/>
      </c>
      <c r="F478" t="str">
        <v>-</v>
      </c>
      <c r="G478" t="str">
        <v>-</v>
      </c>
    </row>
    <row r="479">
      <c r="A479">
        <v>18478</v>
      </c>
      <c r="B479" t="str">
        <f>HYPERLINK("https://daklak.gov.vn/tin-tuc-cac-so-ban-nganh/-/asset_publisher/bDngMUmMrWIw/content/thon-7-xa-cu-kroa-huyen-m-rak-iem-nong-ve-tinh-trang-sinh-nhieu-con", "UBND Ủy ban nhân dân xã Cư K Róa tỉnh Đắk Lắk")</f>
        <v>UBND Ủy ban nhân dân xã Cư K Róa tỉnh Đắk Lắk</v>
      </c>
      <c r="C479" t="str">
        <v>https://daklak.gov.vn/tin-tuc-cac-so-ban-nganh/-/asset_publisher/bDngMUmMrWIw/content/thon-7-xa-cu-kroa-huyen-m-rak-iem-nong-ve-tinh-trang-sinh-nhieu-con</v>
      </c>
      <c r="D479" t="str">
        <v>-</v>
      </c>
      <c r="E479" t="str">
        <v>-</v>
      </c>
      <c r="F479" t="str">
        <v>-</v>
      </c>
      <c r="G479" t="str">
        <v>-</v>
      </c>
    </row>
    <row r="480">
      <c r="A480">
        <v>18479</v>
      </c>
      <c r="B480" t="str">
        <v>Công an xã Krông Á tỉnh Đắk Lắk</v>
      </c>
      <c r="C480" t="str">
        <v>-</v>
      </c>
      <c r="D480" t="str">
        <v>-</v>
      </c>
      <c r="E480" t="str">
        <v/>
      </c>
      <c r="F480" t="str">
        <v>-</v>
      </c>
      <c r="G480" t="str">
        <v>-</v>
      </c>
    </row>
    <row r="481">
      <c r="A481">
        <v>18480</v>
      </c>
      <c r="B481" t="str">
        <f>HYPERLINK("http://kronga.mdrak.daklak.gov.vn/", "UBND Ủy ban nhân dân xã Krông Á tỉnh Đắk Lắk")</f>
        <v>UBND Ủy ban nhân dân xã Krông Á tỉnh Đắk Lắk</v>
      </c>
      <c r="C481" t="str">
        <v>http://kronga.mdrak.daklak.gov.vn/</v>
      </c>
      <c r="D481" t="str">
        <v>-</v>
      </c>
      <c r="E481" t="str">
        <v>-</v>
      </c>
      <c r="F481" t="str">
        <v>-</v>
      </c>
      <c r="G481" t="str">
        <v>-</v>
      </c>
    </row>
    <row r="482">
      <c r="A482">
        <v>18481</v>
      </c>
      <c r="B482" t="str">
        <v>Công an xã Cư San tỉnh Đắk Lắk</v>
      </c>
      <c r="C482" t="str">
        <v>-</v>
      </c>
      <c r="D482" t="str">
        <v>-</v>
      </c>
      <c r="E482" t="str">
        <v/>
      </c>
      <c r="F482" t="str">
        <v>-</v>
      </c>
      <c r="G482" t="str">
        <v>-</v>
      </c>
    </row>
    <row r="483">
      <c r="A483">
        <v>18482</v>
      </c>
      <c r="B483" t="str">
        <f>HYPERLINK("http://cusan.mdrak.daklak.gov.vn/", "UBND Ủy ban nhân dân xã Cư San tỉnh Đắk Lắk")</f>
        <v>UBND Ủy ban nhân dân xã Cư San tỉnh Đắk Lắk</v>
      </c>
      <c r="C483" t="str">
        <v>http://cusan.mdrak.daklak.gov.vn/</v>
      </c>
      <c r="D483" t="str">
        <v>-</v>
      </c>
      <c r="E483" t="str">
        <v>-</v>
      </c>
      <c r="F483" t="str">
        <v>-</v>
      </c>
      <c r="G483" t="str">
        <v>-</v>
      </c>
    </row>
    <row r="484">
      <c r="A484">
        <v>18483</v>
      </c>
      <c r="B484" t="str">
        <v>Công an xã Ea Trang tỉnh Đắk Lắk</v>
      </c>
      <c r="C484" t="str">
        <v>-</v>
      </c>
      <c r="D484" t="str">
        <v>-</v>
      </c>
      <c r="E484" t="str">
        <v/>
      </c>
      <c r="F484" t="str">
        <v>-</v>
      </c>
      <c r="G484" t="str">
        <v>-</v>
      </c>
    </row>
    <row r="485">
      <c r="A485">
        <v>18484</v>
      </c>
      <c r="B485" t="str">
        <f>HYPERLINK("https://cukuin.daklak.gov.vn/uy-ban-nhan-dan-xa-ea-bhok-5626.html", "UBND Ủy ban nhân dân xã Ea Trang tỉnh Đắk Lắk")</f>
        <v>UBND Ủy ban nhân dân xã Ea Trang tỉnh Đắk Lắk</v>
      </c>
      <c r="C485" t="str">
        <v>https://cukuin.daklak.gov.vn/uy-ban-nhan-dan-xa-ea-bhok-5626.html</v>
      </c>
      <c r="D485" t="str">
        <v>-</v>
      </c>
      <c r="E485" t="str">
        <v>-</v>
      </c>
      <c r="F485" t="str">
        <v>-</v>
      </c>
      <c r="G485" t="str">
        <v>-</v>
      </c>
    </row>
    <row r="486">
      <c r="A486">
        <v>18485</v>
      </c>
      <c r="B486" t="str">
        <v>Công an xã Dang Kang tỉnh Đắk Lắk</v>
      </c>
      <c r="C486" t="str">
        <v>-</v>
      </c>
      <c r="D486" t="str">
        <v>-</v>
      </c>
      <c r="E486" t="str">
        <v/>
      </c>
      <c r="F486" t="str">
        <v>-</v>
      </c>
      <c r="G486" t="str">
        <v>-</v>
      </c>
    </row>
    <row r="487">
      <c r="A487">
        <v>18486</v>
      </c>
      <c r="B487" t="str">
        <f>HYPERLINK("http://krongbong.daklak.gov.vn/", "UBND Ủy ban nhân dân xã Dang Kang tỉnh Đắk Lắk")</f>
        <v>UBND Ủy ban nhân dân xã Dang Kang tỉnh Đắk Lắk</v>
      </c>
      <c r="C487" t="str">
        <v>http://krongbong.daklak.gov.vn/</v>
      </c>
      <c r="D487" t="str">
        <v>-</v>
      </c>
      <c r="E487" t="str">
        <v>-</v>
      </c>
      <c r="F487" t="str">
        <v>-</v>
      </c>
      <c r="G487" t="str">
        <v>-</v>
      </c>
    </row>
    <row r="488">
      <c r="A488">
        <v>18487</v>
      </c>
      <c r="B488" t="str">
        <f>HYPERLINK("https://www.facebook.com/groups/1226579967352429/", "Công an xã Cư KTy tỉnh Đắk Lắk")</f>
        <v>Công an xã Cư KTy tỉnh Đắk Lắk</v>
      </c>
      <c r="C488" t="str">
        <v>https://www.facebook.com/groups/1226579967352429/</v>
      </c>
      <c r="D488" t="str">
        <v>-</v>
      </c>
      <c r="E488" t="str">
        <v/>
      </c>
      <c r="F488" t="str">
        <v>-</v>
      </c>
      <c r="G488" t="str">
        <v>-</v>
      </c>
    </row>
    <row r="489">
      <c r="A489">
        <v>18488</v>
      </c>
      <c r="B489" t="str">
        <f>HYPERLINK("http://krongbong.daklak.gov.vn/-/ngay-hoi-ai-oan-ket-toan-dan-toc-tai-thon-2-xa-cu-kty", "UBND Ủy ban nhân dân xã Cư KTy tỉnh Đắk Lắk")</f>
        <v>UBND Ủy ban nhân dân xã Cư KTy tỉnh Đắk Lắk</v>
      </c>
      <c r="C489" t="str">
        <v>http://krongbong.daklak.gov.vn/-/ngay-hoi-ai-oan-ket-toan-dan-toc-tai-thon-2-xa-cu-kty</v>
      </c>
      <c r="D489" t="str">
        <v>-</v>
      </c>
      <c r="E489" t="str">
        <v>-</v>
      </c>
      <c r="F489" t="str">
        <v>-</v>
      </c>
      <c r="G489" t="str">
        <v>-</v>
      </c>
    </row>
    <row r="490">
      <c r="A490">
        <v>18489</v>
      </c>
      <c r="B490" t="str">
        <v>Công an xã Hòa Thành tỉnh Đắk Lắk</v>
      </c>
      <c r="C490" t="str">
        <v>-</v>
      </c>
      <c r="D490" t="str">
        <v>-</v>
      </c>
      <c r="E490" t="str">
        <v/>
      </c>
      <c r="F490" t="str">
        <v>-</v>
      </c>
      <c r="G490" t="str">
        <v>-</v>
      </c>
    </row>
    <row r="491">
      <c r="A491">
        <v>18490</v>
      </c>
      <c r="B491" t="str">
        <f>HYPERLINK("http://krongbong.daklak.gov.vn/-/ubnd-huyen-hop-trien-khai-mot-so-noi-dung-lien-quan-en-viec-sap-nhap-xa-hoa-tan-va-xa-hoa-thanh", "UBND Ủy ban nhân dân xã Hòa Thành tỉnh Đắk Lắk")</f>
        <v>UBND Ủy ban nhân dân xã Hòa Thành tỉnh Đắk Lắk</v>
      </c>
      <c r="C491" t="str">
        <v>http://krongbong.daklak.gov.vn/-/ubnd-huyen-hop-trien-khai-mot-so-noi-dung-lien-quan-en-viec-sap-nhap-xa-hoa-tan-va-xa-hoa-thanh</v>
      </c>
      <c r="D491" t="str">
        <v>-</v>
      </c>
      <c r="E491" t="str">
        <v>-</v>
      </c>
      <c r="F491" t="str">
        <v>-</v>
      </c>
      <c r="G491" t="str">
        <v>-</v>
      </c>
    </row>
    <row r="492">
      <c r="A492">
        <v>18491</v>
      </c>
      <c r="B492" t="str">
        <v>Công an xã Hòa Tân tỉnh Đắk Lắk</v>
      </c>
      <c r="C492" t="str">
        <v>-</v>
      </c>
      <c r="D492" t="str">
        <v>-</v>
      </c>
      <c r="E492" t="str">
        <v/>
      </c>
      <c r="F492" t="str">
        <v>-</v>
      </c>
      <c r="G492" t="str">
        <v>-</v>
      </c>
    </row>
    <row r="493">
      <c r="A493">
        <v>18492</v>
      </c>
      <c r="B493" t="str">
        <f>HYPERLINK("http://krongbong.daklak.gov.vn/-/ubnd-huyen-hop-trien-khai-mot-so-noi-dung-lien-quan-en-viec-sap-nhap-xa-hoa-tan-va-xa-hoa-thanh", "UBND Ủy ban nhân dân xã Hòa Tân tỉnh Đắk Lắk")</f>
        <v>UBND Ủy ban nhân dân xã Hòa Tân tỉnh Đắk Lắk</v>
      </c>
      <c r="C493" t="str">
        <v>http://krongbong.daklak.gov.vn/-/ubnd-huyen-hop-trien-khai-mot-so-noi-dung-lien-quan-en-viec-sap-nhap-xa-hoa-tan-va-xa-hoa-thanh</v>
      </c>
      <c r="D493" t="str">
        <v>-</v>
      </c>
      <c r="E493" t="str">
        <v>-</v>
      </c>
      <c r="F493" t="str">
        <v>-</v>
      </c>
      <c r="G493" t="str">
        <v>-</v>
      </c>
    </row>
    <row r="494">
      <c r="A494">
        <v>18493</v>
      </c>
      <c r="B494" t="str">
        <v>Công an xã Hòa Phong tỉnh Đắk Lắk</v>
      </c>
      <c r="C494" t="str">
        <v>-</v>
      </c>
      <c r="D494" t="str">
        <v>-</v>
      </c>
      <c r="E494" t="str">
        <v/>
      </c>
      <c r="F494" t="str">
        <v>-</v>
      </c>
      <c r="G494" t="str">
        <v>-</v>
      </c>
    </row>
    <row r="495">
      <c r="A495">
        <v>18494</v>
      </c>
      <c r="B495" t="str">
        <f>HYPERLINK("http://krongbong.daklak.gov.vn/-/trien-khai-thi-cong-xay-dung-cau-dan-sinh-thon-1-xa-hoa-phong", "UBND Ủy ban nhân dân xã Hòa Phong tỉnh Đắk Lắk")</f>
        <v>UBND Ủy ban nhân dân xã Hòa Phong tỉnh Đắk Lắk</v>
      </c>
      <c r="C495" t="str">
        <v>http://krongbong.daklak.gov.vn/-/trien-khai-thi-cong-xay-dung-cau-dan-sinh-thon-1-xa-hoa-phong</v>
      </c>
      <c r="D495" t="str">
        <v>-</v>
      </c>
      <c r="E495" t="str">
        <v>-</v>
      </c>
      <c r="F495" t="str">
        <v>-</v>
      </c>
      <c r="G495" t="str">
        <v>-</v>
      </c>
    </row>
    <row r="496">
      <c r="A496">
        <v>18495</v>
      </c>
      <c r="B496" t="str">
        <v>Công an xã Hòa Lễ tỉnh Đắk Lắk</v>
      </c>
      <c r="C496" t="str">
        <v>-</v>
      </c>
      <c r="D496" t="str">
        <v>-</v>
      </c>
      <c r="E496" t="str">
        <v/>
      </c>
      <c r="F496" t="str">
        <v>-</v>
      </c>
      <c r="G496" t="str">
        <v>-</v>
      </c>
    </row>
    <row r="497">
      <c r="A497">
        <v>18496</v>
      </c>
      <c r="B497" t="str">
        <f>HYPERLINK("http://krongbong.daklak.gov.vn/xay-dung-nong-thon-moii/-/asset_publisher/HoZOBUYNQajq/content/xa-hoa-le-khoi-day-suc-manh-cong-ong-xay-dung-nong-thon-moi", "UBND Ủy ban nhân dân xã Hòa Lễ tỉnh Đắk Lắk")</f>
        <v>UBND Ủy ban nhân dân xã Hòa Lễ tỉnh Đắk Lắk</v>
      </c>
      <c r="C497" t="str">
        <v>http://krongbong.daklak.gov.vn/xay-dung-nong-thon-moii/-/asset_publisher/HoZOBUYNQajq/content/xa-hoa-le-khoi-day-suc-manh-cong-ong-xay-dung-nong-thon-moi</v>
      </c>
      <c r="D497" t="str">
        <v>-</v>
      </c>
      <c r="E497" t="str">
        <v>-</v>
      </c>
      <c r="F497" t="str">
        <v>-</v>
      </c>
      <c r="G497" t="str">
        <v>-</v>
      </c>
    </row>
    <row r="498">
      <c r="A498">
        <v>18497</v>
      </c>
      <c r="B498" t="str">
        <v>Công an xã Yang Reh tỉnh Đắk Lắk</v>
      </c>
      <c r="C498" t="str">
        <v>-</v>
      </c>
      <c r="D498" t="str">
        <v>-</v>
      </c>
      <c r="E498" t="str">
        <v/>
      </c>
      <c r="F498" t="str">
        <v>-</v>
      </c>
      <c r="G498" t="str">
        <v>-</v>
      </c>
    </row>
    <row r="499">
      <c r="A499">
        <v>18498</v>
      </c>
      <c r="B499" t="str">
        <f>HYPERLINK("https://krongbong.daklak.gov.vn/-/-ang-bo-xa-yang-reh-to-chuc-ai-hoi-lan-thu-v-nhiem-ky-2020-2025", "UBND Ủy ban nhân dân xã Yang Reh tỉnh Đắk Lắk")</f>
        <v>UBND Ủy ban nhân dân xã Yang Reh tỉnh Đắk Lắk</v>
      </c>
      <c r="C499" t="str">
        <v>https://krongbong.daklak.gov.vn/-/-ang-bo-xa-yang-reh-to-chuc-ai-hoi-lan-thu-v-nhiem-ky-2020-2025</v>
      </c>
      <c r="D499" t="str">
        <v>-</v>
      </c>
      <c r="E499" t="str">
        <v>-</v>
      </c>
      <c r="F499" t="str">
        <v>-</v>
      </c>
      <c r="G499" t="str">
        <v>-</v>
      </c>
    </row>
    <row r="500">
      <c r="A500">
        <v>18499</v>
      </c>
      <c r="B500" t="str">
        <v>Công an xã Ea Trul tỉnh Đắk Lắk</v>
      </c>
      <c r="C500" t="str">
        <v>-</v>
      </c>
      <c r="D500" t="str">
        <v>-</v>
      </c>
      <c r="E500" t="str">
        <v/>
      </c>
      <c r="F500" t="str">
        <v>-</v>
      </c>
      <c r="G500" t="str">
        <v>-</v>
      </c>
    </row>
    <row r="501">
      <c r="A501">
        <v>18500</v>
      </c>
      <c r="B501" t="str">
        <f>HYPERLINK("http://krongbong.daklak.gov.vn/-/ubnd-huyen-phe-chuan-ket-qua-mien-nhiem-phe-chuan-ket-qua-bau-cu-bo-sung-chuc-danh-chu-tich-ubnd-xa-ea-trul-khoa-xi-nhiem-ky-2016-2021", "UBND Ủy ban nhân dân xã Ea Trul tỉnh Đắk Lắk")</f>
        <v>UBND Ủy ban nhân dân xã Ea Trul tỉnh Đắk Lắk</v>
      </c>
      <c r="C501" t="str">
        <v>http://krongbong.daklak.gov.vn/-/ubnd-huyen-phe-chuan-ket-qua-mien-nhiem-phe-chuan-ket-qua-bau-cu-bo-sung-chuc-danh-chu-tich-ubnd-xa-ea-trul-khoa-xi-nhiem-ky-2016-2021</v>
      </c>
      <c r="D501" t="str">
        <v>-</v>
      </c>
      <c r="E501" t="str">
        <v>-</v>
      </c>
      <c r="F501" t="str">
        <v>-</v>
      </c>
      <c r="G501" t="str">
        <v>-</v>
      </c>
    </row>
    <row r="502">
      <c r="A502">
        <v>18501</v>
      </c>
      <c r="B502" t="str">
        <f>HYPERLINK("https://www.facebook.com/p/x%C3%A3-Khu%C3%AA-Ng%E1%BB%8Dc-%C4%90i%E1%BB%81n-huy%E1%BB%87n-Kr%C3%B4ng-B%C3%B4ng-61550829340671/", "Công an xã Khuê Ngọc Điền tỉnh Đắk Lắk")</f>
        <v>Công an xã Khuê Ngọc Điền tỉnh Đắk Lắk</v>
      </c>
      <c r="C502" t="str">
        <v>https://www.facebook.com/p/x%C3%A3-Khu%C3%AA-Ng%E1%BB%8Dc-%C4%90i%E1%BB%81n-huy%E1%BB%87n-Kr%C3%B4ng-B%C3%B4ng-61550829340671/</v>
      </c>
      <c r="D502" t="str">
        <v>-</v>
      </c>
      <c r="E502" t="str">
        <v/>
      </c>
      <c r="F502" t="str">
        <v>-</v>
      </c>
      <c r="G502" t="str">
        <v>-</v>
      </c>
    </row>
    <row r="503">
      <c r="A503">
        <v>18502</v>
      </c>
      <c r="B503" t="str">
        <f>HYPERLINK("http://krongbong.daklak.gov.vn/-/-ong-chi-le-van-long-chu-tich-ubnd-huyen-tham-chuc-tet-tai-xa-khue-ngoc-ien-va-thi-tran-krong-kmar", "UBND Ủy ban nhân dân xã Khuê Ngọc Điền tỉnh Đắk Lắk")</f>
        <v>UBND Ủy ban nhân dân xã Khuê Ngọc Điền tỉnh Đắk Lắk</v>
      </c>
      <c r="C503" t="str">
        <v>http://krongbong.daklak.gov.vn/-/-ong-chi-le-van-long-chu-tich-ubnd-huyen-tham-chuc-tet-tai-xa-khue-ngoc-ien-va-thi-tran-krong-kmar</v>
      </c>
      <c r="D503" t="str">
        <v>-</v>
      </c>
      <c r="E503" t="str">
        <v>-</v>
      </c>
      <c r="F503" t="str">
        <v>-</v>
      </c>
      <c r="G503" t="str">
        <v>-</v>
      </c>
    </row>
    <row r="504">
      <c r="A504">
        <v>18503</v>
      </c>
      <c r="B504" t="str">
        <v>Công an xã Cư Pui tỉnh Đắk Lắk</v>
      </c>
      <c r="C504" t="str">
        <v>-</v>
      </c>
      <c r="D504" t="str">
        <v>-</v>
      </c>
      <c r="E504" t="str">
        <v/>
      </c>
      <c r="F504" t="str">
        <v>-</v>
      </c>
      <c r="G504" t="str">
        <v>-</v>
      </c>
    </row>
    <row r="505">
      <c r="A505">
        <v>18504</v>
      </c>
      <c r="B505" t="str">
        <f>HYPERLINK("http://krongbong.daklak.gov.vn/-/-ang-uy-xa-cu-pui-ra-mat-cuon-lich-su-ang-bo-xa-giai-oan-1954-2015", "UBND Ủy ban nhân dân xã Cư Pui tỉnh Đắk Lắk")</f>
        <v>UBND Ủy ban nhân dân xã Cư Pui tỉnh Đắk Lắk</v>
      </c>
      <c r="C505" t="str">
        <v>http://krongbong.daklak.gov.vn/-/-ang-uy-xa-cu-pui-ra-mat-cuon-lich-su-ang-bo-xa-giai-oan-1954-2015</v>
      </c>
      <c r="D505" t="str">
        <v>-</v>
      </c>
      <c r="E505" t="str">
        <v>-</v>
      </c>
      <c r="F505" t="str">
        <v>-</v>
      </c>
      <c r="G505" t="str">
        <v>-</v>
      </c>
    </row>
    <row r="506">
      <c r="A506">
        <v>18505</v>
      </c>
      <c r="B506" t="str">
        <v>Công an xã Hòa Sơn tỉnh Đắk Lắk</v>
      </c>
      <c r="C506" t="str">
        <v>-</v>
      </c>
      <c r="D506" t="str">
        <v>-</v>
      </c>
      <c r="E506" t="str">
        <v/>
      </c>
      <c r="F506" t="str">
        <v>-</v>
      </c>
      <c r="G506" t="str">
        <v>-</v>
      </c>
    </row>
    <row r="507">
      <c r="A507">
        <v>18506</v>
      </c>
      <c r="B507" t="str">
        <f>HYPERLINK("http://krongbong.daklak.gov.vn/-/-ang-bo-xa-hoa-son-to-chuc-ai-hoi-ai-bieu-lan-thu-vi-nhiem-ky-2020-2025", "UBND Ủy ban nhân dân xã Hòa Sơn tỉnh Đắk Lắk")</f>
        <v>UBND Ủy ban nhân dân xã Hòa Sơn tỉnh Đắk Lắk</v>
      </c>
      <c r="C507" t="str">
        <v>http://krongbong.daklak.gov.vn/-/-ang-bo-xa-hoa-son-to-chuc-ai-hoi-ai-bieu-lan-thu-vi-nhiem-ky-2020-2025</v>
      </c>
      <c r="D507" t="str">
        <v>-</v>
      </c>
      <c r="E507" t="str">
        <v>-</v>
      </c>
      <c r="F507" t="str">
        <v>-</v>
      </c>
      <c r="G507" t="str">
        <v>-</v>
      </c>
    </row>
    <row r="508">
      <c r="A508">
        <v>18507</v>
      </c>
      <c r="B508" t="str">
        <v>Công an xã Cư Drăm tỉnh Đắk Lắk</v>
      </c>
      <c r="C508" t="str">
        <v>-</v>
      </c>
      <c r="D508" t="str">
        <v>-</v>
      </c>
      <c r="E508" t="str">
        <v/>
      </c>
      <c r="F508" t="str">
        <v>-</v>
      </c>
      <c r="G508" t="str">
        <v>-</v>
      </c>
    </row>
    <row r="509">
      <c r="A509">
        <v>18508</v>
      </c>
      <c r="B509" t="str">
        <f>HYPERLINK("http://krongbong.daklak.gov.vn/trang-chu/-/asset_publisher/MMym0o78zRHx/content/no-luc-chuyen-oi-cay-trong-o-xa-cu-dram", "UBND Ủy ban nhân dân xã Cư Drăm tỉnh Đắk Lắk")</f>
        <v>UBND Ủy ban nhân dân xã Cư Drăm tỉnh Đắk Lắk</v>
      </c>
      <c r="C509" t="str">
        <v>http://krongbong.daklak.gov.vn/trang-chu/-/asset_publisher/MMym0o78zRHx/content/no-luc-chuyen-oi-cay-trong-o-xa-cu-dram</v>
      </c>
      <c r="D509" t="str">
        <v>-</v>
      </c>
      <c r="E509" t="str">
        <v>-</v>
      </c>
      <c r="F509" t="str">
        <v>-</v>
      </c>
      <c r="G509" t="str">
        <v>-</v>
      </c>
    </row>
    <row r="510">
      <c r="A510">
        <v>18509</v>
      </c>
      <c r="B510" t="str">
        <v>Công an xã Yang Mao tỉnh Đắk Lắk</v>
      </c>
      <c r="C510" t="str">
        <v>-</v>
      </c>
      <c r="D510" t="str">
        <v>-</v>
      </c>
      <c r="E510" t="str">
        <v/>
      </c>
      <c r="F510" t="str">
        <v>-</v>
      </c>
      <c r="G510" t="str">
        <v>-</v>
      </c>
    </row>
    <row r="511">
      <c r="A511">
        <v>18510</v>
      </c>
      <c r="B511" t="str">
        <f>HYPERLINK("https://daklak.gov.vn/tin-tuc-cac-so-ban-nganh/-/asset_publisher/bDngMUmMrWIw/content/xa-yang-mao-krong-bong-giu-vung-ia-ban-trang-ma-tuy-", "UBND Ủy ban nhân dân xã Yang Mao tỉnh Đắk Lắk")</f>
        <v>UBND Ủy ban nhân dân xã Yang Mao tỉnh Đắk Lắk</v>
      </c>
      <c r="C511" t="str">
        <v>https://daklak.gov.vn/tin-tuc-cac-so-ban-nganh/-/asset_publisher/bDngMUmMrWIw/content/xa-yang-mao-krong-bong-giu-vung-ia-ban-trang-ma-tuy-</v>
      </c>
      <c r="D511" t="str">
        <v>-</v>
      </c>
      <c r="E511" t="str">
        <v>-</v>
      </c>
      <c r="F511" t="str">
        <v>-</v>
      </c>
      <c r="G511" t="str">
        <v>-</v>
      </c>
    </row>
    <row r="512">
      <c r="A512">
        <v>18511</v>
      </c>
      <c r="B512" t="str">
        <v>Công an xã KRông Búk tỉnh Đắk Lắk</v>
      </c>
      <c r="C512" t="str">
        <v>-</v>
      </c>
      <c r="D512" t="str">
        <v>-</v>
      </c>
      <c r="E512" t="str">
        <v/>
      </c>
      <c r="F512" t="str">
        <v>-</v>
      </c>
      <c r="G512" t="str">
        <v>-</v>
      </c>
    </row>
    <row r="513">
      <c r="A513">
        <v>18512</v>
      </c>
      <c r="B513" t="str">
        <f>HYPERLINK("http://krongbuk.krongpac.daklak.gov.vn/", "UBND Ủy ban nhân dân xã KRông Búk tỉnh Đắk Lắk")</f>
        <v>UBND Ủy ban nhân dân xã KRông Búk tỉnh Đắk Lắk</v>
      </c>
      <c r="C513" t="str">
        <v>http://krongbuk.krongpac.daklak.gov.vn/</v>
      </c>
      <c r="D513" t="str">
        <v>-</v>
      </c>
      <c r="E513" t="str">
        <v>-</v>
      </c>
      <c r="F513" t="str">
        <v>-</v>
      </c>
      <c r="G513" t="str">
        <v>-</v>
      </c>
    </row>
    <row r="514">
      <c r="A514">
        <v>18513</v>
      </c>
      <c r="B514" t="str">
        <v>Công an xã Ea Kly tỉnh Đắk Lắk</v>
      </c>
      <c r="C514" t="str">
        <v>-</v>
      </c>
      <c r="D514" t="str">
        <v>-</v>
      </c>
      <c r="E514" t="str">
        <v/>
      </c>
      <c r="F514" t="str">
        <v>-</v>
      </c>
      <c r="G514" t="str">
        <v>-</v>
      </c>
    </row>
    <row r="515">
      <c r="A515">
        <v>18514</v>
      </c>
      <c r="B515" t="str">
        <f>HYPERLINK("http://eakly.krongpac.daklak.gov.vn/", "UBND Ủy ban nhân dân xã Ea Kly tỉnh Đắk Lắk")</f>
        <v>UBND Ủy ban nhân dân xã Ea Kly tỉnh Đắk Lắk</v>
      </c>
      <c r="C515" t="str">
        <v>http://eakly.krongpac.daklak.gov.vn/</v>
      </c>
      <c r="D515" t="str">
        <v>-</v>
      </c>
      <c r="E515" t="str">
        <v>-</v>
      </c>
      <c r="F515" t="str">
        <v>-</v>
      </c>
      <c r="G515" t="str">
        <v>-</v>
      </c>
    </row>
    <row r="516">
      <c r="A516">
        <v>18515</v>
      </c>
      <c r="B516" t="str">
        <v>Công an xã Ea Kênh tỉnh Đắk Lắk</v>
      </c>
      <c r="C516" t="str">
        <v>-</v>
      </c>
      <c r="D516" t="str">
        <v>-</v>
      </c>
      <c r="E516" t="str">
        <v/>
      </c>
      <c r="F516" t="str">
        <v>-</v>
      </c>
      <c r="G516" t="str">
        <v>-</v>
      </c>
    </row>
    <row r="517">
      <c r="A517">
        <v>18516</v>
      </c>
      <c r="B517" t="str">
        <f>HYPERLINK("http://eakenh.krongpac.daklak.gov.vn/", "UBND Ủy ban nhân dân xã Ea Kênh tỉnh Đắk Lắk")</f>
        <v>UBND Ủy ban nhân dân xã Ea Kênh tỉnh Đắk Lắk</v>
      </c>
      <c r="C517" t="str">
        <v>http://eakenh.krongpac.daklak.gov.vn/</v>
      </c>
      <c r="D517" t="str">
        <v>-</v>
      </c>
      <c r="E517" t="str">
        <v>-</v>
      </c>
      <c r="F517" t="str">
        <v>-</v>
      </c>
      <c r="G517" t="str">
        <v>-</v>
      </c>
    </row>
    <row r="518">
      <c r="A518">
        <v>18517</v>
      </c>
      <c r="B518" t="str">
        <v>Công an xã Ea Phê tỉnh Đắk Lắk</v>
      </c>
      <c r="C518" t="str">
        <v>-</v>
      </c>
      <c r="D518" t="str">
        <v>-</v>
      </c>
      <c r="E518" t="str">
        <v/>
      </c>
      <c r="F518" t="str">
        <v>-</v>
      </c>
      <c r="G518" t="str">
        <v>-</v>
      </c>
    </row>
    <row r="519">
      <c r="A519">
        <v>18518</v>
      </c>
      <c r="B519" t="str">
        <f>HYPERLINK("http://eaphe.krongpac.daklak.gov.vn/", "UBND Ủy ban nhân dân xã Ea Phê tỉnh Đắk Lắk")</f>
        <v>UBND Ủy ban nhân dân xã Ea Phê tỉnh Đắk Lắk</v>
      </c>
      <c r="C519" t="str">
        <v>http://eaphe.krongpac.daklak.gov.vn/</v>
      </c>
      <c r="D519" t="str">
        <v>-</v>
      </c>
      <c r="E519" t="str">
        <v>-</v>
      </c>
      <c r="F519" t="str">
        <v>-</v>
      </c>
      <c r="G519" t="str">
        <v>-</v>
      </c>
    </row>
    <row r="520">
      <c r="A520">
        <v>18519</v>
      </c>
      <c r="B520" t="str">
        <v>Công an xã Ea KNuec tỉnh Đắk Lắk</v>
      </c>
      <c r="C520" t="str">
        <v>-</v>
      </c>
      <c r="D520" t="str">
        <v>-</v>
      </c>
      <c r="E520" t="str">
        <v/>
      </c>
      <c r="F520" t="str">
        <v>-</v>
      </c>
      <c r="G520" t="str">
        <v>-</v>
      </c>
    </row>
    <row r="521">
      <c r="A521">
        <v>18520</v>
      </c>
      <c r="B521" t="str">
        <f>HYPERLINK("http://eaknuec.krongpac.daklak.gov.vn/", "UBND Ủy ban nhân dân xã Ea KNuec tỉnh Đắk Lắk")</f>
        <v>UBND Ủy ban nhân dân xã Ea KNuec tỉnh Đắk Lắk</v>
      </c>
      <c r="C521" t="str">
        <v>http://eaknuec.krongpac.daklak.gov.vn/</v>
      </c>
      <c r="D521" t="str">
        <v>-</v>
      </c>
      <c r="E521" t="str">
        <v>-</v>
      </c>
      <c r="F521" t="str">
        <v>-</v>
      </c>
      <c r="G521" t="str">
        <v>-</v>
      </c>
    </row>
    <row r="522">
      <c r="A522">
        <v>18521</v>
      </c>
      <c r="B522" t="str">
        <v>Công an xã Ea Yông tỉnh Đắk Lắk</v>
      </c>
      <c r="C522" t="str">
        <v>-</v>
      </c>
      <c r="D522" t="str">
        <v>-</v>
      </c>
      <c r="E522" t="str">
        <v/>
      </c>
      <c r="F522" t="str">
        <v>-</v>
      </c>
      <c r="G522" t="str">
        <v>-</v>
      </c>
    </row>
    <row r="523">
      <c r="A523">
        <v>18522</v>
      </c>
      <c r="B523" t="str">
        <f>HYPERLINK("http://eayong.krongpac.daklak.gov.vn/", "UBND Ủy ban nhân dân xã Ea Yông tỉnh Đắk Lắk")</f>
        <v>UBND Ủy ban nhân dân xã Ea Yông tỉnh Đắk Lắk</v>
      </c>
      <c r="C523" t="str">
        <v>http://eayong.krongpac.daklak.gov.vn/</v>
      </c>
      <c r="D523" t="str">
        <v>-</v>
      </c>
      <c r="E523" t="str">
        <v>-</v>
      </c>
      <c r="F523" t="str">
        <v>-</v>
      </c>
      <c r="G523" t="str">
        <v>-</v>
      </c>
    </row>
    <row r="524">
      <c r="A524">
        <v>18523</v>
      </c>
      <c r="B524" t="str">
        <f>HYPERLINK("https://www.facebook.com/p/ANTT-X%C3%A3-Ho%C3%A0-Thu%E1%BA%ADn-100076098257824/?locale=ta_IN", "Công an xã Hòa An tỉnh Đắk Lắk")</f>
        <v>Công an xã Hòa An tỉnh Đắk Lắk</v>
      </c>
      <c r="C524" t="str">
        <v>https://www.facebook.com/p/ANTT-X%C3%A3-Ho%C3%A0-Thu%E1%BA%ADn-100076098257824/?locale=ta_IN</v>
      </c>
      <c r="D524" t="str">
        <v>-</v>
      </c>
      <c r="E524" t="str">
        <v/>
      </c>
      <c r="F524" t="str">
        <v>-</v>
      </c>
      <c r="G524" t="str">
        <v>-</v>
      </c>
    </row>
    <row r="525">
      <c r="A525">
        <v>18524</v>
      </c>
      <c r="B525" t="str">
        <f>HYPERLINK("http://hoaan.krongpac.daklak.gov.vn/", "UBND Ủy ban nhân dân xã Hòa An tỉnh Đắk Lắk")</f>
        <v>UBND Ủy ban nhân dân xã Hòa An tỉnh Đắk Lắk</v>
      </c>
      <c r="C525" t="str">
        <v>http://hoaan.krongpac.daklak.gov.vn/</v>
      </c>
      <c r="D525" t="str">
        <v>-</v>
      </c>
      <c r="E525" t="str">
        <v>-</v>
      </c>
      <c r="F525" t="str">
        <v>-</v>
      </c>
      <c r="G525" t="str">
        <v>-</v>
      </c>
    </row>
    <row r="526">
      <c r="A526">
        <v>18525</v>
      </c>
      <c r="B526" t="str">
        <v>Công an xã Ea Kuăng tỉnh Đắk Lắk</v>
      </c>
      <c r="C526" t="str">
        <v>-</v>
      </c>
      <c r="D526" t="str">
        <v>-</v>
      </c>
      <c r="E526" t="str">
        <v/>
      </c>
      <c r="F526" t="str">
        <v>-</v>
      </c>
      <c r="G526" t="str">
        <v>-</v>
      </c>
    </row>
    <row r="527">
      <c r="A527">
        <v>18526</v>
      </c>
      <c r="B527" t="str">
        <f>HYPERLINK("http://eakuang.krongpac.daklak.gov.vn/", "UBND Ủy ban nhân dân xã Ea Kuăng tỉnh Đắk Lắk")</f>
        <v>UBND Ủy ban nhân dân xã Ea Kuăng tỉnh Đắk Lắk</v>
      </c>
      <c r="C527" t="str">
        <v>http://eakuang.krongpac.daklak.gov.vn/</v>
      </c>
      <c r="D527" t="str">
        <v>-</v>
      </c>
      <c r="E527" t="str">
        <v>-</v>
      </c>
      <c r="F527" t="str">
        <v>-</v>
      </c>
      <c r="G527" t="str">
        <v>-</v>
      </c>
    </row>
    <row r="528">
      <c r="A528">
        <v>18527</v>
      </c>
      <c r="B528" t="str">
        <v>Công an xã Hòa Đông tỉnh Đắk Lắk</v>
      </c>
      <c r="C528" t="str">
        <v>-</v>
      </c>
      <c r="D528" t="str">
        <v>-</v>
      </c>
      <c r="E528" t="str">
        <v/>
      </c>
      <c r="F528" t="str">
        <v>-</v>
      </c>
      <c r="G528" t="str">
        <v>-</v>
      </c>
    </row>
    <row r="529">
      <c r="A529">
        <v>18528</v>
      </c>
      <c r="B529" t="str">
        <f>HYPERLINK("http://hoadong.krongpac.daklak.gov.vn/", "UBND Ủy ban nhân dân xã Hòa Đông tỉnh Đắk Lắk")</f>
        <v>UBND Ủy ban nhân dân xã Hòa Đông tỉnh Đắk Lắk</v>
      </c>
      <c r="C529" t="str">
        <v>http://hoadong.krongpac.daklak.gov.vn/</v>
      </c>
      <c r="D529" t="str">
        <v>-</v>
      </c>
      <c r="E529" t="str">
        <v>-</v>
      </c>
      <c r="F529" t="str">
        <v>-</v>
      </c>
      <c r="G529" t="str">
        <v>-</v>
      </c>
    </row>
    <row r="530">
      <c r="A530">
        <v>18529</v>
      </c>
      <c r="B530" t="str">
        <v>Công an xã Ea Hiu tỉnh Đắk Lắk</v>
      </c>
      <c r="C530" t="str">
        <v>-</v>
      </c>
      <c r="D530" t="str">
        <v>-</v>
      </c>
      <c r="E530" t="str">
        <v/>
      </c>
      <c r="F530" t="str">
        <v>-</v>
      </c>
      <c r="G530" t="str">
        <v>-</v>
      </c>
    </row>
    <row r="531">
      <c r="A531">
        <v>18530</v>
      </c>
      <c r="B531" t="str">
        <f>HYPERLINK("http://eahiu.krongpac.daklak.gov.vn/", "UBND Ủy ban nhân dân xã Ea Hiu tỉnh Đắk Lắk")</f>
        <v>UBND Ủy ban nhân dân xã Ea Hiu tỉnh Đắk Lắk</v>
      </c>
      <c r="C531" t="str">
        <v>http://eahiu.krongpac.daklak.gov.vn/</v>
      </c>
      <c r="D531" t="str">
        <v>-</v>
      </c>
      <c r="E531" t="str">
        <v>-</v>
      </c>
      <c r="F531" t="str">
        <v>-</v>
      </c>
      <c r="G531" t="str">
        <v>-</v>
      </c>
    </row>
    <row r="532">
      <c r="A532">
        <v>18531</v>
      </c>
      <c r="B532" t="str">
        <v>Công an xã Hòa Tiến tỉnh Đắk Lắk</v>
      </c>
      <c r="C532" t="str">
        <v>-</v>
      </c>
      <c r="D532" t="str">
        <v>-</v>
      </c>
      <c r="E532" t="str">
        <v/>
      </c>
      <c r="F532" t="str">
        <v>-</v>
      </c>
      <c r="G532" t="str">
        <v>-</v>
      </c>
    </row>
    <row r="533">
      <c r="A533">
        <v>18532</v>
      </c>
      <c r="B533" t="str">
        <f>HYPERLINK("https://dichvucong.daklak.gov.vn/dichvucong/danhgiacongchuc?ma-co-quan=KP&amp;ma-don-vi=KRP_XHT_UBND&amp;macoquan_cq=", "UBND Ủy ban nhân dân xã Hòa Tiến tỉnh Đắk Lắk")</f>
        <v>UBND Ủy ban nhân dân xã Hòa Tiến tỉnh Đắk Lắk</v>
      </c>
      <c r="C533" t="str">
        <v>https://dichvucong.daklak.gov.vn/dichvucong/danhgiacongchuc?ma-co-quan=KP&amp;ma-don-vi=KRP_XHT_UBND&amp;macoquan_cq=</v>
      </c>
      <c r="D533" t="str">
        <v>-</v>
      </c>
      <c r="E533" t="str">
        <v>-</v>
      </c>
      <c r="F533" t="str">
        <v>-</v>
      </c>
      <c r="G533" t="str">
        <v>-</v>
      </c>
    </row>
    <row r="534">
      <c r="A534">
        <v>18533</v>
      </c>
      <c r="B534" t="str">
        <v>Công an xã Tân Tiến tỉnh Đắk Lắk</v>
      </c>
      <c r="C534" t="str">
        <v>-</v>
      </c>
      <c r="D534" t="str">
        <v>-</v>
      </c>
      <c r="E534" t="str">
        <v/>
      </c>
      <c r="F534" t="str">
        <v>-</v>
      </c>
      <c r="G534" t="str">
        <v>-</v>
      </c>
    </row>
    <row r="535">
      <c r="A535">
        <v>18534</v>
      </c>
      <c r="B535" t="str">
        <f>HYPERLINK("http://tantien.krongpac.daklak.gov.vn/", "UBND Ủy ban nhân dân xã Tân Tiến tỉnh Đắk Lắk")</f>
        <v>UBND Ủy ban nhân dân xã Tân Tiến tỉnh Đắk Lắk</v>
      </c>
      <c r="C535" t="str">
        <v>http://tantien.krongpac.daklak.gov.vn/</v>
      </c>
      <c r="D535" t="str">
        <v>-</v>
      </c>
      <c r="E535" t="str">
        <v>-</v>
      </c>
      <c r="F535" t="str">
        <v>-</v>
      </c>
      <c r="G535" t="str">
        <v>-</v>
      </c>
    </row>
    <row r="536">
      <c r="A536">
        <v>18535</v>
      </c>
      <c r="B536" t="str">
        <v>Công an xã Vụ Bổn tỉnh Đắk Lắk</v>
      </c>
      <c r="C536" t="str">
        <v>-</v>
      </c>
      <c r="D536" t="str">
        <v>-</v>
      </c>
      <c r="E536" t="str">
        <v/>
      </c>
      <c r="F536" t="str">
        <v>-</v>
      </c>
      <c r="G536" t="str">
        <v>-</v>
      </c>
    </row>
    <row r="537">
      <c r="A537">
        <v>18536</v>
      </c>
      <c r="B537" t="str">
        <f>HYPERLINK("http://vubon.krongpac.daklak.gov.vn/", "UBND Ủy ban nhân dân xã Vụ Bổn tỉnh Đắk Lắk")</f>
        <v>UBND Ủy ban nhân dân xã Vụ Bổn tỉnh Đắk Lắk</v>
      </c>
      <c r="C537" t="str">
        <v>http://vubon.krongpac.daklak.gov.vn/</v>
      </c>
      <c r="D537" t="str">
        <v>-</v>
      </c>
      <c r="E537" t="str">
        <v>-</v>
      </c>
      <c r="F537" t="str">
        <v>-</v>
      </c>
      <c r="G537" t="str">
        <v>-</v>
      </c>
    </row>
    <row r="538">
      <c r="A538">
        <v>18537</v>
      </c>
      <c r="B538" t="str">
        <v>Công an xã Ea Uy tỉnh Đắk Lắk</v>
      </c>
      <c r="C538" t="str">
        <v>-</v>
      </c>
      <c r="D538" t="str">
        <v>-</v>
      </c>
      <c r="E538" t="str">
        <v/>
      </c>
      <c r="F538" t="str">
        <v>-</v>
      </c>
      <c r="G538" t="str">
        <v>-</v>
      </c>
    </row>
    <row r="539">
      <c r="A539">
        <v>18538</v>
      </c>
      <c r="B539" t="str">
        <f>HYPERLINK("http://eauy.krongpac.daklak.gov.vn/", "UBND Ủy ban nhân dân xã Ea Uy tỉnh Đắk Lắk")</f>
        <v>UBND Ủy ban nhân dân xã Ea Uy tỉnh Đắk Lắk</v>
      </c>
      <c r="C539" t="str">
        <v>http://eauy.krongpac.daklak.gov.vn/</v>
      </c>
      <c r="D539" t="str">
        <v>-</v>
      </c>
      <c r="E539" t="str">
        <v>-</v>
      </c>
      <c r="F539" t="str">
        <v>-</v>
      </c>
      <c r="G539" t="str">
        <v>-</v>
      </c>
    </row>
    <row r="540">
      <c r="A540">
        <v>18539</v>
      </c>
      <c r="B540" t="str">
        <v>Công an xã Ea Yiêng tỉnh Đắk Lắk</v>
      </c>
      <c r="C540" t="str">
        <v>-</v>
      </c>
      <c r="D540" t="str">
        <v>-</v>
      </c>
      <c r="E540" t="str">
        <v/>
      </c>
      <c r="F540" t="str">
        <v>-</v>
      </c>
      <c r="G540" t="str">
        <v>-</v>
      </c>
    </row>
    <row r="541">
      <c r="A541">
        <v>18540</v>
      </c>
      <c r="B541" t="str">
        <f>HYPERLINK("https://dichvucong.daklak.gov.vn/dichvucong/danhgiacongchuc?ma-co-quan=KP&amp;ma-don-vi=KRP_XEYG_UBND&amp;macoquan_cq=", "UBND Ủy ban nhân dân xã Ea Yiêng tỉnh Đắk Lắk")</f>
        <v>UBND Ủy ban nhân dân xã Ea Yiêng tỉnh Đắk Lắk</v>
      </c>
      <c r="C541" t="str">
        <v>https://dichvucong.daklak.gov.vn/dichvucong/danhgiacongchuc?ma-co-quan=KP&amp;ma-don-vi=KRP_XEYG_UBND&amp;macoquan_cq=</v>
      </c>
      <c r="D541" t="str">
        <v>-</v>
      </c>
      <c r="E541" t="str">
        <v>-</v>
      </c>
      <c r="F541" t="str">
        <v>-</v>
      </c>
      <c r="G541" t="str">
        <v>-</v>
      </c>
    </row>
    <row r="542">
      <c r="A542">
        <v>18541</v>
      </c>
      <c r="B542" t="str">
        <f>HYPERLINK("https://www.facebook.com/p/C%C3%B4ng-an-x%C3%A3-Dray-S%C3%A1p-huy%E1%BB%87n-Kr%C3%B4ng-Ana-100080416472888/", "Công an xã Dray Sáp tỉnh Đắk Lắk")</f>
        <v>Công an xã Dray Sáp tỉnh Đắk Lắk</v>
      </c>
      <c r="C542" t="str">
        <v>https://www.facebook.com/p/C%C3%B4ng-an-x%C3%A3-Dray-S%C3%A1p-huy%E1%BB%87n-Kr%C3%B4ng-Ana-100080416472888/</v>
      </c>
      <c r="D542" t="str">
        <v>-</v>
      </c>
      <c r="E542" t="str">
        <v/>
      </c>
      <c r="F542" t="str">
        <v>-</v>
      </c>
      <c r="G542" t="str">
        <v>-</v>
      </c>
    </row>
    <row r="543">
      <c r="A543">
        <v>18542</v>
      </c>
      <c r="B543" t="str">
        <f>HYPERLINK("http://draysap.krongana.daklak.gov.vn/", "UBND Ủy ban nhân dân xã Dray Sáp tỉnh Đắk Lắk")</f>
        <v>UBND Ủy ban nhân dân xã Dray Sáp tỉnh Đắk Lắk</v>
      </c>
      <c r="C543" t="str">
        <v>http://draysap.krongana.daklak.gov.vn/</v>
      </c>
      <c r="D543" t="str">
        <v>-</v>
      </c>
      <c r="E543" t="str">
        <v>-</v>
      </c>
      <c r="F543" t="str">
        <v>-</v>
      </c>
      <c r="G543" t="str">
        <v>-</v>
      </c>
    </row>
    <row r="544">
      <c r="A544">
        <v>18543</v>
      </c>
      <c r="B544" t="str">
        <v>Công an xã Vụ Bổn tỉnh Đắk Lắk</v>
      </c>
      <c r="C544" t="str">
        <v>-</v>
      </c>
      <c r="D544" t="str">
        <v>-</v>
      </c>
      <c r="E544" t="str">
        <v/>
      </c>
      <c r="F544" t="str">
        <v>-</v>
      </c>
      <c r="G544" t="str">
        <v>-</v>
      </c>
    </row>
    <row r="545">
      <c r="A545">
        <v>18544</v>
      </c>
      <c r="B545" t="str">
        <f>HYPERLINK("http://vubon.krongpac.daklak.gov.vn/", "UBND Ủy ban nhân dân xã Vụ Bổn tỉnh Đắk Lắk")</f>
        <v>UBND Ủy ban nhân dân xã Vụ Bổn tỉnh Đắk Lắk</v>
      </c>
      <c r="C545" t="str">
        <v>http://vubon.krongpac.daklak.gov.vn/</v>
      </c>
      <c r="D545" t="str">
        <v>-</v>
      </c>
      <c r="E545" t="str">
        <v>-</v>
      </c>
      <c r="F545" t="str">
        <v>-</v>
      </c>
      <c r="G545" t="str">
        <v>-</v>
      </c>
    </row>
    <row r="546">
      <c r="A546">
        <v>18545</v>
      </c>
      <c r="B546" t="str">
        <v>Công an xã Ea Bông tỉnh Đắk Lắk</v>
      </c>
      <c r="C546" t="str">
        <v>-</v>
      </c>
      <c r="D546" t="str">
        <v>-</v>
      </c>
      <c r="E546" t="str">
        <v/>
      </c>
      <c r="F546" t="str">
        <v>-</v>
      </c>
      <c r="G546" t="str">
        <v>-</v>
      </c>
    </row>
    <row r="547">
      <c r="A547">
        <v>18546</v>
      </c>
      <c r="B547" t="str">
        <f>HYPERLINK("https://krongana.daklak.gov.vn/xa-ea-bong-1556.html", "UBND Ủy ban nhân dân xã Ea Bông tỉnh Đắk Lắk")</f>
        <v>UBND Ủy ban nhân dân xã Ea Bông tỉnh Đắk Lắk</v>
      </c>
      <c r="C547" t="str">
        <v>https://krongana.daklak.gov.vn/xa-ea-bong-1556.html</v>
      </c>
      <c r="D547" t="str">
        <v>-</v>
      </c>
      <c r="E547" t="str">
        <v>-</v>
      </c>
      <c r="F547" t="str">
        <v>-</v>
      </c>
      <c r="G547" t="str">
        <v>-</v>
      </c>
    </row>
    <row r="548">
      <c r="A548">
        <v>18547</v>
      </c>
      <c r="B548" t="str">
        <v>Công an xã Băng A Drênh tỉnh Đắk Lắk</v>
      </c>
      <c r="C548" t="str">
        <v>-</v>
      </c>
      <c r="D548" t="str">
        <v>-</v>
      </c>
      <c r="E548" t="str">
        <v/>
      </c>
      <c r="F548" t="str">
        <v>-</v>
      </c>
      <c r="G548" t="str">
        <v>-</v>
      </c>
    </row>
    <row r="549">
      <c r="A549">
        <v>18548</v>
      </c>
      <c r="B549" t="str">
        <f>HYPERLINK("https://krongana.daklak.gov.vn/ubnd-xa-bang-a-drenh-to-chuc-hoi-nghi-so-ket-cong-tac-phat-trien-kinh-te-xa-hoi-dam-bao-quoc-phong-an-ninh-va-cong-tac-cai-cach-hanh-chinh-quy-i2023-6696.html", "UBND Ủy ban nhân dân xã Băng A Drênh tỉnh Đắk Lắk")</f>
        <v>UBND Ủy ban nhân dân xã Băng A Drênh tỉnh Đắk Lắk</v>
      </c>
      <c r="C549" t="str">
        <v>https://krongana.daklak.gov.vn/ubnd-xa-bang-a-drenh-to-chuc-hoi-nghi-so-ket-cong-tac-phat-trien-kinh-te-xa-hoi-dam-bao-quoc-phong-an-ninh-va-cong-tac-cai-cach-hanh-chinh-quy-i2023-6696.html</v>
      </c>
      <c r="D549" t="str">
        <v>-</v>
      </c>
      <c r="E549" t="str">
        <v>-</v>
      </c>
      <c r="F549" t="str">
        <v>-</v>
      </c>
      <c r="G549" t="str">
        <v>-</v>
      </c>
    </row>
    <row r="550">
      <c r="A550">
        <v>18549</v>
      </c>
      <c r="B550" t="str">
        <v>Công an xã Dur KMăl tỉnh Đắk Lắk</v>
      </c>
      <c r="C550" t="str">
        <v>-</v>
      </c>
      <c r="D550" t="str">
        <v>-</v>
      </c>
      <c r="E550" t="str">
        <v/>
      </c>
      <c r="F550" t="str">
        <v>-</v>
      </c>
      <c r="G550" t="str">
        <v>-</v>
      </c>
    </row>
    <row r="551">
      <c r="A551">
        <v>18550</v>
      </c>
      <c r="B551" t="str">
        <f>HYPERLINK("https://krongana.daklak.gov.vn/xa-dur-kmal-1553.html", "UBND Ủy ban nhân dân xã Dur KMăl tỉnh Đắk Lắk")</f>
        <v>UBND Ủy ban nhân dân xã Dur KMăl tỉnh Đắk Lắk</v>
      </c>
      <c r="C551" t="str">
        <v>https://krongana.daklak.gov.vn/xa-dur-kmal-1553.html</v>
      </c>
      <c r="D551" t="str">
        <v>-</v>
      </c>
      <c r="E551" t="str">
        <v>-</v>
      </c>
      <c r="F551" t="str">
        <v>-</v>
      </c>
      <c r="G551" t="str">
        <v>-</v>
      </c>
    </row>
    <row r="552">
      <c r="A552">
        <v>18551</v>
      </c>
      <c r="B552" t="str">
        <v>Công an xã Bình Hòa tỉnh Đắk Lắk</v>
      </c>
      <c r="C552" t="str">
        <v>-</v>
      </c>
      <c r="D552" t="str">
        <v>-</v>
      </c>
      <c r="E552" t="str">
        <v/>
      </c>
      <c r="F552" t="str">
        <v>-</v>
      </c>
      <c r="G552" t="str">
        <v>-</v>
      </c>
    </row>
    <row r="553">
      <c r="A553">
        <v>18552</v>
      </c>
      <c r="B553" t="str">
        <f>HYPERLINK("https://krongana.daklak.gov.vn/xa-binh-hoa-1554.html", "UBND Ủy ban nhân dân xã Bình Hòa tỉnh Đắk Lắk")</f>
        <v>UBND Ủy ban nhân dân xã Bình Hòa tỉnh Đắk Lắk</v>
      </c>
      <c r="C553" t="str">
        <v>https://krongana.daklak.gov.vn/xa-binh-hoa-1554.html</v>
      </c>
      <c r="D553" t="str">
        <v>-</v>
      </c>
      <c r="E553" t="str">
        <v>-</v>
      </c>
      <c r="F553" t="str">
        <v>-</v>
      </c>
      <c r="G553" t="str">
        <v>-</v>
      </c>
    </row>
    <row r="554">
      <c r="A554">
        <v>18553</v>
      </c>
      <c r="B554" t="str">
        <v>Công an xã Quảng Điền tỉnh Đắk Lắk</v>
      </c>
      <c r="C554" t="str">
        <v>-</v>
      </c>
      <c r="D554" t="str">
        <v>-</v>
      </c>
      <c r="E554" t="str">
        <v/>
      </c>
      <c r="F554" t="str">
        <v>-</v>
      </c>
      <c r="G554" t="str">
        <v>-</v>
      </c>
    </row>
    <row r="555">
      <c r="A555">
        <v>18554</v>
      </c>
      <c r="B555" t="str">
        <f>HYPERLINK("https://quangdien.krongana.daklak.gov.vn/", "UBND Ủy ban nhân dân xã Quảng Điền tỉnh Đắk Lắk")</f>
        <v>UBND Ủy ban nhân dân xã Quảng Điền tỉnh Đắk Lắk</v>
      </c>
      <c r="C555" t="str">
        <v>https://quangdien.krongana.daklak.gov.vn/</v>
      </c>
      <c r="D555" t="str">
        <v>-</v>
      </c>
      <c r="E555" t="str">
        <v>-</v>
      </c>
      <c r="F555" t="str">
        <v>-</v>
      </c>
      <c r="G555" t="str">
        <v>-</v>
      </c>
    </row>
    <row r="556">
      <c r="A556">
        <v>18555</v>
      </c>
      <c r="B556" t="str">
        <v>Công an xã Yang Tao tỉnh Đắk Lắk</v>
      </c>
      <c r="C556" t="str">
        <v>-</v>
      </c>
      <c r="D556" t="str">
        <v>-</v>
      </c>
      <c r="E556" t="str">
        <v/>
      </c>
      <c r="F556" t="str">
        <v>-</v>
      </c>
      <c r="G556" t="str">
        <v>-</v>
      </c>
    </row>
    <row r="557">
      <c r="A557">
        <v>18556</v>
      </c>
      <c r="B557" t="str">
        <f>HYPERLINK("http://lak.daklak.gov.vn/", "UBND Ủy ban nhân dân xã Yang Tao tỉnh Đắk Lắk")</f>
        <v>UBND Ủy ban nhân dân xã Yang Tao tỉnh Đắk Lắk</v>
      </c>
      <c r="C557" t="str">
        <v>http://lak.daklak.gov.vn/</v>
      </c>
      <c r="D557" t="str">
        <v>-</v>
      </c>
      <c r="E557" t="str">
        <v>-</v>
      </c>
      <c r="F557" t="str">
        <v>-</v>
      </c>
      <c r="G557" t="str">
        <v>-</v>
      </c>
    </row>
    <row r="558">
      <c r="A558">
        <v>18557</v>
      </c>
      <c r="B558" t="str">
        <v>Công an xã Bông Krang tỉnh Đắk Lắk</v>
      </c>
      <c r="C558" t="str">
        <v>-</v>
      </c>
      <c r="D558" t="str">
        <v>-</v>
      </c>
      <c r="E558" t="str">
        <v/>
      </c>
      <c r="F558" t="str">
        <v>-</v>
      </c>
      <c r="G558" t="str">
        <v>-</v>
      </c>
    </row>
    <row r="559">
      <c r="A559">
        <v>18558</v>
      </c>
      <c r="B559" t="str">
        <f>HYPERLINK("http://bongkrang.lak.daklak.gov.vn/", "UBND Ủy ban nhân dân xã Bông Krang tỉnh Đắk Lắk")</f>
        <v>UBND Ủy ban nhân dân xã Bông Krang tỉnh Đắk Lắk</v>
      </c>
      <c r="C559" t="str">
        <v>http://bongkrang.lak.daklak.gov.vn/</v>
      </c>
      <c r="D559" t="str">
        <v>-</v>
      </c>
      <c r="E559" t="str">
        <v>-</v>
      </c>
      <c r="F559" t="str">
        <v>-</v>
      </c>
      <c r="G559" t="str">
        <v>-</v>
      </c>
    </row>
    <row r="560">
      <c r="A560">
        <v>18559</v>
      </c>
      <c r="B560" t="str">
        <v>Công an xã Đắk Liêng tỉnh Đắk Lắk</v>
      </c>
      <c r="C560" t="str">
        <v>-</v>
      </c>
      <c r="D560" t="str">
        <v>-</v>
      </c>
      <c r="E560" t="str">
        <v/>
      </c>
      <c r="F560" t="str">
        <v>-</v>
      </c>
      <c r="G560" t="str">
        <v>-</v>
      </c>
    </row>
    <row r="561">
      <c r="A561">
        <v>18560</v>
      </c>
      <c r="B561" t="str">
        <f>HYPERLINK("http://daklieng.lak.daklak.gov.vn/", "UBND Ủy ban nhân dân xã Đắk Liêng tỉnh Đắk Lắk")</f>
        <v>UBND Ủy ban nhân dân xã Đắk Liêng tỉnh Đắk Lắk</v>
      </c>
      <c r="C561" t="str">
        <v>http://daklieng.lak.daklak.gov.vn/</v>
      </c>
      <c r="D561" t="str">
        <v>-</v>
      </c>
      <c r="E561" t="str">
        <v>-</v>
      </c>
      <c r="F561" t="str">
        <v>-</v>
      </c>
      <c r="G561" t="str">
        <v>-</v>
      </c>
    </row>
    <row r="562">
      <c r="A562">
        <v>18561</v>
      </c>
      <c r="B562" t="str">
        <v>Công an xã Buôn Triết tỉnh Đắk Lắk</v>
      </c>
      <c r="C562" t="str">
        <v>-</v>
      </c>
      <c r="D562" t="str">
        <v>-</v>
      </c>
      <c r="E562" t="str">
        <v/>
      </c>
      <c r="F562" t="str">
        <v>-</v>
      </c>
      <c r="G562" t="str">
        <v>-</v>
      </c>
    </row>
    <row r="563">
      <c r="A563">
        <v>18562</v>
      </c>
      <c r="B563" t="str">
        <f>HYPERLINK("http://lak.daklak.gov.vn/", "UBND Ủy ban nhân dân xã Buôn Triết tỉnh Đắk Lắk")</f>
        <v>UBND Ủy ban nhân dân xã Buôn Triết tỉnh Đắk Lắk</v>
      </c>
      <c r="C563" t="str">
        <v>http://lak.daklak.gov.vn/</v>
      </c>
      <c r="D563" t="str">
        <v>-</v>
      </c>
      <c r="E563" t="str">
        <v>-</v>
      </c>
      <c r="F563" t="str">
        <v>-</v>
      </c>
      <c r="G563" t="str">
        <v>-</v>
      </c>
    </row>
    <row r="564">
      <c r="A564">
        <v>18563</v>
      </c>
      <c r="B564" t="str">
        <v>Công an xã Buôn Tría tỉnh Đắk Lắk</v>
      </c>
      <c r="C564" t="str">
        <v>-</v>
      </c>
      <c r="D564" t="str">
        <v>-</v>
      </c>
      <c r="E564" t="str">
        <v/>
      </c>
      <c r="F564" t="str">
        <v>-</v>
      </c>
      <c r="G564" t="str">
        <v>-</v>
      </c>
    </row>
    <row r="565">
      <c r="A565">
        <v>18564</v>
      </c>
      <c r="B565" t="str">
        <v>UBND Ủy ban nhân dân xã Buôn Tría tỉnh Đắk Lắk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</row>
    <row r="566">
      <c r="A566">
        <v>18565</v>
      </c>
      <c r="B566" t="str">
        <v>Công an xã Đắk Phơi tỉnh Đắk Lắk</v>
      </c>
      <c r="C566" t="str">
        <v>-</v>
      </c>
      <c r="D566" t="str">
        <v>-</v>
      </c>
      <c r="E566" t="str">
        <v/>
      </c>
      <c r="F566" t="str">
        <v>-</v>
      </c>
      <c r="G566" t="str">
        <v>-</v>
      </c>
    </row>
    <row r="567">
      <c r="A567">
        <v>18566</v>
      </c>
      <c r="B567" t="str">
        <v>UBND Ủy ban nhân dân xã Đắk Phơi tỉnh Đắk Lắk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</row>
    <row r="568">
      <c r="A568">
        <v>18567</v>
      </c>
      <c r="B568" t="str">
        <v>Công an xã Đắk Nuê tỉnh Đắk Lắk</v>
      </c>
      <c r="C568" t="str">
        <v>-</v>
      </c>
      <c r="D568" t="str">
        <v>-</v>
      </c>
      <c r="E568" t="str">
        <v/>
      </c>
      <c r="F568" t="str">
        <v>-</v>
      </c>
      <c r="G568" t="str">
        <v>-</v>
      </c>
    </row>
    <row r="569">
      <c r="A569">
        <v>18568</v>
      </c>
      <c r="B569" t="str">
        <v>UBND Ủy ban nhân dân xã Đắk Nuê tỉnh Đắk Lắk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</row>
    <row r="570">
      <c r="A570">
        <v>18569</v>
      </c>
      <c r="B570" t="str">
        <v>Công an xã Krông Nô tỉnh Đắk Lắk</v>
      </c>
      <c r="C570" t="str">
        <v>-</v>
      </c>
      <c r="D570" t="str">
        <v>-</v>
      </c>
      <c r="E570" t="str">
        <v/>
      </c>
      <c r="F570" t="str">
        <v>-</v>
      </c>
      <c r="G570" t="str">
        <v>-</v>
      </c>
    </row>
    <row r="571">
      <c r="A571">
        <v>18570</v>
      </c>
      <c r="B571" t="str">
        <v>UBND Ủy ban nhân dân xã Krông Nô tỉnh Đắk Lắk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</row>
    <row r="572">
      <c r="A572">
        <v>18571</v>
      </c>
      <c r="B572" t="str">
        <v>Công an xã Nam Ka tỉnh Đắk Lắk</v>
      </c>
      <c r="C572" t="str">
        <v>-</v>
      </c>
      <c r="D572" t="str">
        <v>-</v>
      </c>
      <c r="E572" t="str">
        <v/>
      </c>
      <c r="F572" t="str">
        <v>-</v>
      </c>
      <c r="G572" t="str">
        <v>-</v>
      </c>
    </row>
    <row r="573">
      <c r="A573">
        <v>18572</v>
      </c>
      <c r="B573" t="str">
        <v>UBND Ủy ban nhân dân xã Nam Ka tỉnh Đắk Lắk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</row>
    <row r="574">
      <c r="A574">
        <v>18573</v>
      </c>
      <c r="B574" t="str">
        <v>Công an xã Ea R'Bin tỉnh Đắk Lắk</v>
      </c>
      <c r="C574" t="str">
        <v>-</v>
      </c>
      <c r="D574" t="str">
        <v>-</v>
      </c>
      <c r="E574" t="str">
        <v/>
      </c>
      <c r="F574" t="str">
        <v>-</v>
      </c>
      <c r="G574" t="str">
        <v>-</v>
      </c>
    </row>
    <row r="575">
      <c r="A575">
        <v>18574</v>
      </c>
      <c r="B575" t="str">
        <v>UBND Ủy ban nhân dân xã Ea R'Bin tỉnh Đắk Lắk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</row>
    <row r="576">
      <c r="A576">
        <v>18575</v>
      </c>
      <c r="B576" t="str">
        <v>Công an xã Ea Ning tỉnh Đắk Lắk</v>
      </c>
      <c r="C576" t="str">
        <v>-</v>
      </c>
      <c r="D576" t="str">
        <v>-</v>
      </c>
      <c r="E576" t="str">
        <v/>
      </c>
      <c r="F576" t="str">
        <v>-</v>
      </c>
      <c r="G576" t="str">
        <v>-</v>
      </c>
    </row>
    <row r="577">
      <c r="A577">
        <v>18576</v>
      </c>
      <c r="B577" t="str">
        <v>UBND Ủy ban nhân dân xã Ea Ning tỉnh Đắk Lắk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</row>
    <row r="578">
      <c r="A578">
        <v>18577</v>
      </c>
      <c r="B578" t="str">
        <v>Công an xã Cư Ê Wi tỉnh Đắk Lắk</v>
      </c>
      <c r="C578" t="str">
        <v>-</v>
      </c>
      <c r="D578" t="str">
        <v>-</v>
      </c>
      <c r="E578" t="str">
        <v/>
      </c>
      <c r="F578" t="str">
        <v>-</v>
      </c>
      <c r="G578" t="str">
        <v>-</v>
      </c>
    </row>
    <row r="579">
      <c r="A579">
        <v>18578</v>
      </c>
      <c r="B579" t="str">
        <v>UBND Ủy ban nhân dân xã Cư Ê Wi tỉnh Đắk Lắk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</row>
    <row r="580">
      <c r="A580">
        <v>18579</v>
      </c>
      <c r="B580" t="str">
        <v>Công an xã Ea Ktur tỉnh Đắk Lắk</v>
      </c>
      <c r="C580" t="str">
        <v>-</v>
      </c>
      <c r="D580" t="str">
        <v>-</v>
      </c>
      <c r="E580" t="str">
        <v/>
      </c>
      <c r="F580" t="str">
        <v>-</v>
      </c>
      <c r="G580" t="str">
        <v>-</v>
      </c>
    </row>
    <row r="581">
      <c r="A581">
        <v>18580</v>
      </c>
      <c r="B581" t="str">
        <v>UBND Ủy ban nhân dân xã Ea Ktur tỉnh Đắk Lắk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</row>
    <row r="582">
      <c r="A582">
        <v>18581</v>
      </c>
      <c r="B582" t="str">
        <v>Công an xã Ea Tiêu tỉnh Đắk Lắk</v>
      </c>
      <c r="C582" t="str">
        <v>-</v>
      </c>
      <c r="D582" t="str">
        <v>-</v>
      </c>
      <c r="E582" t="str">
        <v/>
      </c>
      <c r="F582" t="str">
        <v>-</v>
      </c>
      <c r="G582" t="str">
        <v>-</v>
      </c>
    </row>
    <row r="583">
      <c r="A583">
        <v>18582</v>
      </c>
      <c r="B583" t="str">
        <v>UBND Ủy ban nhân dân xã Ea Tiêu tỉnh Đắk Lắk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</row>
    <row r="584">
      <c r="A584">
        <v>18583</v>
      </c>
      <c r="B584" t="str">
        <v>Công an xã Ea BHốk tỉnh Đắk Lắk</v>
      </c>
      <c r="C584" t="str">
        <v>-</v>
      </c>
      <c r="D584" t="str">
        <v>-</v>
      </c>
      <c r="E584" t="str">
        <v/>
      </c>
      <c r="F584" t="str">
        <v>-</v>
      </c>
      <c r="G584" t="str">
        <v>-</v>
      </c>
    </row>
    <row r="585">
      <c r="A585">
        <v>18584</v>
      </c>
      <c r="B585" t="str">
        <v>UBND Ủy ban nhân dân xã Ea BHốk tỉnh Đắk Lắk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</row>
    <row r="586">
      <c r="A586">
        <v>18585</v>
      </c>
      <c r="B586" t="str">
        <v>Công an xã Ea Hu tỉnh Đắk Lắk</v>
      </c>
      <c r="C586" t="str">
        <v>-</v>
      </c>
      <c r="D586" t="str">
        <v>-</v>
      </c>
      <c r="E586" t="str">
        <v/>
      </c>
      <c r="F586" t="str">
        <v>-</v>
      </c>
      <c r="G586" t="str">
        <v>-</v>
      </c>
    </row>
    <row r="587">
      <c r="A587">
        <v>18586</v>
      </c>
      <c r="B587" t="str">
        <v>UBND Ủy ban nhân dân xã Ea Hu tỉnh Đắk Lắk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</row>
    <row r="588">
      <c r="A588">
        <v>18587</v>
      </c>
      <c r="B588" t="str">
        <v>Công an xã Dray Bhăng tỉnh Đắk Lắk</v>
      </c>
      <c r="C588" t="str">
        <v>-</v>
      </c>
      <c r="D588" t="str">
        <v>-</v>
      </c>
      <c r="E588" t="str">
        <v/>
      </c>
      <c r="F588" t="str">
        <v>-</v>
      </c>
      <c r="G588" t="str">
        <v>-</v>
      </c>
    </row>
    <row r="589">
      <c r="A589">
        <v>18588</v>
      </c>
      <c r="B589" t="str">
        <v>UBND Ủy ban nhân dân xã Dray Bhăng tỉnh Đắk Lắk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</row>
    <row r="590">
      <c r="A590">
        <v>18589</v>
      </c>
      <c r="B590" t="str">
        <v>Công an xã Hòa Hiệp tỉnh Đắk Lắk</v>
      </c>
      <c r="C590" t="str">
        <v>-</v>
      </c>
      <c r="D590" t="str">
        <v>-</v>
      </c>
      <c r="E590" t="str">
        <v/>
      </c>
      <c r="F590" t="str">
        <v>-</v>
      </c>
      <c r="G590" t="str">
        <v>-</v>
      </c>
    </row>
    <row r="591">
      <c r="A591">
        <v>18590</v>
      </c>
      <c r="B591" t="str">
        <v>UBND Ủy ban nhân dân xã Hòa Hiệp tỉnh Đắk Lắk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</row>
    <row r="592">
      <c r="A592">
        <v>18591</v>
      </c>
      <c r="B592" t="str">
        <v>Công an phường Nghĩa Đức tỉnh Đắk Nông</v>
      </c>
      <c r="C592" t="str">
        <v>-</v>
      </c>
      <c r="D592" t="str">
        <v>-</v>
      </c>
      <c r="E592" t="str">
        <v/>
      </c>
      <c r="F592" t="str">
        <v>-</v>
      </c>
      <c r="G592" t="str">
        <v>-</v>
      </c>
    </row>
    <row r="593">
      <c r="A593">
        <v>18592</v>
      </c>
      <c r="B593" t="str">
        <f>HYPERLINK("http://gianghia.daknong.gov.vn/uy-ban-nhan-dan-nghia-duc/", "UBND Ủy ban nhân dân phường Nghĩa Đức tỉnh Đắk Nông")</f>
        <v>UBND Ủy ban nhân dân phường Nghĩa Đức tỉnh Đắk Nông</v>
      </c>
      <c r="C593" t="str">
        <v>http://gianghia.daknong.gov.vn/uy-ban-nhan-dan-nghia-duc/</v>
      </c>
      <c r="D593" t="str">
        <v>-</v>
      </c>
      <c r="E593" t="str">
        <v>-</v>
      </c>
      <c r="F593" t="str">
        <v>-</v>
      </c>
      <c r="G593" t="str">
        <v>-</v>
      </c>
    </row>
    <row r="594">
      <c r="A594">
        <v>18593</v>
      </c>
      <c r="B594" t="str">
        <v>Công an phường Nghĩa Thành tỉnh Đắk Nông</v>
      </c>
      <c r="C594" t="str">
        <v>-</v>
      </c>
      <c r="D594" t="str">
        <v>-</v>
      </c>
      <c r="E594" t="str">
        <v/>
      </c>
      <c r="F594" t="str">
        <v>-</v>
      </c>
      <c r="G594" t="str">
        <v>-</v>
      </c>
    </row>
    <row r="595">
      <c r="A595">
        <v>18594</v>
      </c>
      <c r="B595" t="str">
        <v>UBND Ủy ban nhân dân phường Nghĩa Thành tỉnh Đắk Nông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</row>
    <row r="596">
      <c r="A596">
        <v>18595</v>
      </c>
      <c r="B596" t="str">
        <v>Công an phường Nghĩa Phú tỉnh Đắk Nông</v>
      </c>
      <c r="C596" t="str">
        <v>-</v>
      </c>
      <c r="D596" t="str">
        <v>-</v>
      </c>
      <c r="E596" t="str">
        <v/>
      </c>
      <c r="F596" t="str">
        <v>-</v>
      </c>
      <c r="G596" t="str">
        <v>-</v>
      </c>
    </row>
    <row r="597">
      <c r="A597">
        <v>18596</v>
      </c>
      <c r="B597" t="str">
        <f>HYPERLINK("http://gianghia.daknong.gov.vn/uy-ban-nhan-dan-nghia-phu/", "UBND Ủy ban nhân dân phường Nghĩa Phú tỉnh Đắk Nông")</f>
        <v>UBND Ủy ban nhân dân phường Nghĩa Phú tỉnh Đắk Nông</v>
      </c>
      <c r="C597" t="str">
        <v>http://gianghia.daknong.gov.vn/uy-ban-nhan-dan-nghia-phu/</v>
      </c>
      <c r="D597" t="str">
        <v>-</v>
      </c>
      <c r="E597" t="str">
        <v>-</v>
      </c>
      <c r="F597" t="str">
        <v>-</v>
      </c>
      <c r="G597" t="str">
        <v>-</v>
      </c>
    </row>
    <row r="598">
      <c r="A598">
        <v>18597</v>
      </c>
      <c r="B598" t="str">
        <v>Công an phường Nghĩa Tân tỉnh Đắk Nông</v>
      </c>
      <c r="C598" t="str">
        <v>-</v>
      </c>
      <c r="D598" t="str">
        <v>-</v>
      </c>
      <c r="E598" t="str">
        <v/>
      </c>
      <c r="F598" t="str">
        <v>-</v>
      </c>
      <c r="G598" t="str">
        <v>-</v>
      </c>
    </row>
    <row r="599">
      <c r="A599">
        <v>18598</v>
      </c>
      <c r="B599" t="str">
        <f>HYPERLINK("http://nghiatan.gianghia.daknong.gov.vn/", "UBND Ủy ban nhân dân phường Nghĩa Tân tỉnh Đắk Nông")</f>
        <v>UBND Ủy ban nhân dân phường Nghĩa Tân tỉnh Đắk Nông</v>
      </c>
      <c r="C599" t="str">
        <v>http://nghiatan.gianghia.daknong.gov.vn/</v>
      </c>
      <c r="D599" t="str">
        <v>-</v>
      </c>
      <c r="E599" t="str">
        <v>-</v>
      </c>
      <c r="F599" t="str">
        <v>-</v>
      </c>
      <c r="G599" t="str">
        <v>-</v>
      </c>
    </row>
    <row r="600">
      <c r="A600">
        <v>18599</v>
      </c>
      <c r="B600" t="str">
        <v>Công an phường Nghĩa Trung tỉnh Đắk Nông</v>
      </c>
      <c r="C600" t="str">
        <v>-</v>
      </c>
      <c r="D600" t="str">
        <v>-</v>
      </c>
      <c r="E600" t="str">
        <v/>
      </c>
      <c r="F600" t="str">
        <v>-</v>
      </c>
      <c r="G600" t="str">
        <v>-</v>
      </c>
    </row>
    <row r="601">
      <c r="A601">
        <v>18600</v>
      </c>
      <c r="B601" t="str">
        <f>HYPERLINK("http://nghiatrung.gianghia.daknong.gov.vn/", "UBND Ủy ban nhân dân phường Nghĩa Trung tỉnh Đắk Nông")</f>
        <v>UBND Ủy ban nhân dân phường Nghĩa Trung tỉnh Đắk Nông</v>
      </c>
      <c r="C601" t="str">
        <v>http://nghiatrung.gianghia.daknong.gov.vn/</v>
      </c>
      <c r="D601" t="str">
        <v>-</v>
      </c>
      <c r="E601" t="str">
        <v>-</v>
      </c>
      <c r="F601" t="str">
        <v>-</v>
      </c>
      <c r="G601" t="str">
        <v>-</v>
      </c>
    </row>
    <row r="602">
      <c r="A602">
        <v>18601</v>
      </c>
      <c r="B602" t="str">
        <v>Công an xã Đăk R'Moan tỉnh Đắk Nông</v>
      </c>
      <c r="C602" t="str">
        <v>-</v>
      </c>
      <c r="D602" t="str">
        <v>-</v>
      </c>
      <c r="E602" t="str">
        <v/>
      </c>
      <c r="F602" t="str">
        <v>-</v>
      </c>
      <c r="G602" t="str">
        <v>-</v>
      </c>
    </row>
    <row r="603">
      <c r="A603">
        <v>18602</v>
      </c>
      <c r="B603" t="str">
        <f>HYPERLINK("http://dakrmoan.gianghia.daknong.gov.vn/", "UBND Ủy ban nhân dân xã Đăk R'Moan tỉnh Đắk Nông")</f>
        <v>UBND Ủy ban nhân dân xã Đăk R'Moan tỉnh Đắk Nông</v>
      </c>
      <c r="C603" t="str">
        <v>http://dakrmoan.gianghia.daknong.gov.vn/</v>
      </c>
      <c r="D603" t="str">
        <v>-</v>
      </c>
      <c r="E603" t="str">
        <v>-</v>
      </c>
      <c r="F603" t="str">
        <v>-</v>
      </c>
      <c r="G603" t="str">
        <v>-</v>
      </c>
    </row>
    <row r="604">
      <c r="A604">
        <v>18603</v>
      </c>
      <c r="B604" t="str">
        <f>HYPERLINK("https://www.facebook.com/tinhdoandaknong/", "Công an xã Quảng Thành tỉnh Đắk Nông")</f>
        <v>Công an xã Quảng Thành tỉnh Đắk Nông</v>
      </c>
      <c r="C604" t="str">
        <v>https://www.facebook.com/tinhdoandaknong/</v>
      </c>
      <c r="D604" t="str">
        <v>-</v>
      </c>
      <c r="E604" t="str">
        <v/>
      </c>
      <c r="F604" t="str">
        <v>-</v>
      </c>
      <c r="G604" t="str">
        <v>-</v>
      </c>
    </row>
    <row r="605">
      <c r="A605">
        <v>18604</v>
      </c>
      <c r="B605" t="str">
        <f>HYPERLINK("http://gianghia.daknong.gov.vn/uy-ban-nhan-dan-quang-thanh/", "UBND Ủy ban nhân dân xã Quảng Thành tỉnh Đắk Nông")</f>
        <v>UBND Ủy ban nhân dân xã Quảng Thành tỉnh Đắk Nông</v>
      </c>
      <c r="C605" t="str">
        <v>http://gianghia.daknong.gov.vn/uy-ban-nhan-dan-quang-thanh/</v>
      </c>
      <c r="D605" t="str">
        <v>-</v>
      </c>
      <c r="E605" t="str">
        <v>-</v>
      </c>
      <c r="F605" t="str">
        <v>-</v>
      </c>
      <c r="G605" t="str">
        <v>-</v>
      </c>
    </row>
    <row r="606">
      <c r="A606">
        <v>18605</v>
      </c>
      <c r="B606" t="str">
        <v>Công an xã Đắk Nia tỉnh Đắk Nông</v>
      </c>
      <c r="C606" t="str">
        <v>-</v>
      </c>
      <c r="D606" t="str">
        <v>-</v>
      </c>
      <c r="E606" t="str">
        <v/>
      </c>
      <c r="F606" t="str">
        <v>-</v>
      </c>
      <c r="G606" t="str">
        <v>-</v>
      </c>
    </row>
    <row r="607">
      <c r="A607">
        <v>18606</v>
      </c>
      <c r="B607" t="str">
        <f>HYPERLINK("http://daknia.gianghia.daknong.gov.vn/", "UBND Ủy ban nhân dân xã Đắk Nia tỉnh Đắk Nông")</f>
        <v>UBND Ủy ban nhân dân xã Đắk Nia tỉnh Đắk Nông</v>
      </c>
      <c r="C607" t="str">
        <v>http://daknia.gianghia.daknong.gov.vn/</v>
      </c>
      <c r="D607" t="str">
        <v>-</v>
      </c>
      <c r="E607" t="str">
        <v>-</v>
      </c>
      <c r="F607" t="str">
        <v>-</v>
      </c>
      <c r="G607" t="str">
        <v>-</v>
      </c>
    </row>
    <row r="608">
      <c r="A608">
        <v>18607</v>
      </c>
      <c r="B608" t="str">
        <f>HYPERLINK("https://www.facebook.com/tinhdoandaknong/", "Công an xã Quảng Sơn tỉnh Đắk Nông")</f>
        <v>Công an xã Quảng Sơn tỉnh Đắk Nông</v>
      </c>
      <c r="C608" t="str">
        <v>https://www.facebook.com/tinhdoandaknong/</v>
      </c>
      <c r="D608" t="str">
        <v>-</v>
      </c>
      <c r="E608" t="str">
        <v/>
      </c>
      <c r="F608" t="str">
        <v>-</v>
      </c>
      <c r="G608" t="str">
        <v>-</v>
      </c>
    </row>
    <row r="609">
      <c r="A609">
        <v>18608</v>
      </c>
      <c r="B609" t="str">
        <f>HYPERLINK("https://quangson.dakglong.daknong.gov.vn/", "UBND Ủy ban nhân dân xã Quảng Sơn tỉnh Đắk Nông")</f>
        <v>UBND Ủy ban nhân dân xã Quảng Sơn tỉnh Đắk Nông</v>
      </c>
      <c r="C609" t="str">
        <v>https://quangson.dakglong.daknong.gov.vn/</v>
      </c>
      <c r="D609" t="str">
        <v>-</v>
      </c>
      <c r="E609" t="str">
        <v>-</v>
      </c>
      <c r="F609" t="str">
        <v>-</v>
      </c>
      <c r="G609" t="str">
        <v>-</v>
      </c>
    </row>
    <row r="610">
      <c r="A610">
        <v>18609</v>
      </c>
      <c r="B610" t="str">
        <v>Công an xã Quảng Hoà tỉnh Đắk Nông</v>
      </c>
      <c r="C610" t="str">
        <v>-</v>
      </c>
      <c r="D610" t="str">
        <v>-</v>
      </c>
      <c r="E610" t="str">
        <v/>
      </c>
      <c r="F610" t="str">
        <v>-</v>
      </c>
      <c r="G610" t="str">
        <v>-</v>
      </c>
    </row>
    <row r="611">
      <c r="A611">
        <v>18610</v>
      </c>
      <c r="B611" t="str">
        <f>HYPERLINK("https://quanghoa.dakglong.daknong.gov.vn/", "UBND Ủy ban nhân dân xã Quảng Hoà tỉnh Đắk Nông")</f>
        <v>UBND Ủy ban nhân dân xã Quảng Hoà tỉnh Đắk Nông</v>
      </c>
      <c r="C611" t="str">
        <v>https://quanghoa.dakglong.daknong.gov.vn/</v>
      </c>
      <c r="D611" t="str">
        <v>-</v>
      </c>
      <c r="E611" t="str">
        <v>-</v>
      </c>
      <c r="F611" t="str">
        <v>-</v>
      </c>
      <c r="G611" t="str">
        <v>-</v>
      </c>
    </row>
    <row r="612">
      <c r="A612">
        <v>18611</v>
      </c>
      <c r="B612" t="str">
        <v>Công an xã Đắk Ha tỉnh Đắk Nông</v>
      </c>
      <c r="C612" t="str">
        <v>-</v>
      </c>
      <c r="D612" t="str">
        <v>-</v>
      </c>
      <c r="E612" t="str">
        <v/>
      </c>
      <c r="F612" t="str">
        <v>-</v>
      </c>
      <c r="G612" t="str">
        <v>-</v>
      </c>
    </row>
    <row r="613">
      <c r="A613">
        <v>18612</v>
      </c>
      <c r="B613" t="str">
        <f>HYPERLINK("https://dakglong.daknong.gov.vn/", "UBND Ủy ban nhân dân xã Đắk Ha tỉnh Đắk Nông")</f>
        <v>UBND Ủy ban nhân dân xã Đắk Ha tỉnh Đắk Nông</v>
      </c>
      <c r="C613" t="str">
        <v>https://dakglong.daknong.gov.vn/</v>
      </c>
      <c r="D613" t="str">
        <v>-</v>
      </c>
      <c r="E613" t="str">
        <v>-</v>
      </c>
      <c r="F613" t="str">
        <v>-</v>
      </c>
      <c r="G613" t="str">
        <v>-</v>
      </c>
    </row>
    <row r="614">
      <c r="A614">
        <v>18613</v>
      </c>
      <c r="B614" t="str">
        <v>Công an xã Đắk R'Măng tỉnh Đắk Nông</v>
      </c>
      <c r="C614" t="str">
        <v>-</v>
      </c>
      <c r="D614" t="str">
        <v>-</v>
      </c>
      <c r="E614" t="str">
        <v/>
      </c>
      <c r="F614" t="str">
        <v>-</v>
      </c>
      <c r="G614" t="str">
        <v>-</v>
      </c>
    </row>
    <row r="615">
      <c r="A615">
        <v>18614</v>
      </c>
      <c r="B615" t="str">
        <f>HYPERLINK("https://dakglong.daknong.gov.vn/phong-ban/ubnd-xa-dak-rmang/", "UBND Ủy ban nhân dân xã Đắk R'Măng tỉnh Đắk Nông")</f>
        <v>UBND Ủy ban nhân dân xã Đắk R'Măng tỉnh Đắk Nông</v>
      </c>
      <c r="C615" t="str">
        <v>https://dakglong.daknong.gov.vn/phong-ban/ubnd-xa-dak-rmang/</v>
      </c>
      <c r="D615" t="str">
        <v>-</v>
      </c>
      <c r="E615" t="str">
        <v>-</v>
      </c>
      <c r="F615" t="str">
        <v>-</v>
      </c>
      <c r="G615" t="str">
        <v>-</v>
      </c>
    </row>
    <row r="616">
      <c r="A616">
        <v>18615</v>
      </c>
      <c r="B616" t="str">
        <v>Công an xã Quảng Khê tỉnh Đắk Nông</v>
      </c>
      <c r="C616" t="str">
        <v>-</v>
      </c>
      <c r="D616" t="str">
        <v>-</v>
      </c>
      <c r="E616" t="str">
        <v/>
      </c>
      <c r="F616" t="str">
        <v>-</v>
      </c>
      <c r="G616" t="str">
        <v>-</v>
      </c>
    </row>
    <row r="617">
      <c r="A617">
        <v>18616</v>
      </c>
      <c r="B617" t="str">
        <f>HYPERLINK("https://quangkhe.dakglong.daknong.gov.vn/", "UBND Ủy ban nhân dân xã Quảng Khê tỉnh Đắk Nông")</f>
        <v>UBND Ủy ban nhân dân xã Quảng Khê tỉnh Đắk Nông</v>
      </c>
      <c r="C617" t="str">
        <v>https://quangkhe.dakglong.daknong.gov.vn/</v>
      </c>
      <c r="D617" t="str">
        <v>-</v>
      </c>
      <c r="E617" t="str">
        <v>-</v>
      </c>
      <c r="F617" t="str">
        <v>-</v>
      </c>
      <c r="G617" t="str">
        <v>-</v>
      </c>
    </row>
    <row r="618">
      <c r="A618">
        <v>18617</v>
      </c>
      <c r="B618" t="str">
        <f>HYPERLINK("https://www.facebook.com/p/Tu%E1%BB%95i-tr%E1%BA%BB-x%C3%A3-%C4%90%E1%BA%AFk-Plao-100079770561479/", "Công an xã Đắk Plao tỉnh Đắk Nông")</f>
        <v>Công an xã Đắk Plao tỉnh Đắk Nông</v>
      </c>
      <c r="C618" t="str">
        <v>https://www.facebook.com/p/Tu%E1%BB%95i-tr%E1%BA%BB-x%C3%A3-%C4%90%E1%BA%AFk-Plao-100079770561479/</v>
      </c>
      <c r="D618" t="str">
        <v>-</v>
      </c>
      <c r="E618" t="str">
        <v/>
      </c>
      <c r="F618" t="str">
        <v>-</v>
      </c>
      <c r="G618" t="str">
        <v>-</v>
      </c>
    </row>
    <row r="619">
      <c r="A619">
        <v>18618</v>
      </c>
      <c r="B619" t="str">
        <f>HYPERLINK("https://dakglong.daknong.gov.vn/phong-ban/ubnd-xa-dak-plao/", "UBND Ủy ban nhân dân xã Đắk Plao tỉnh Đắk Nông")</f>
        <v>UBND Ủy ban nhân dân xã Đắk Plao tỉnh Đắk Nông</v>
      </c>
      <c r="C619" t="str">
        <v>https://dakglong.daknong.gov.vn/phong-ban/ubnd-xa-dak-plao/</v>
      </c>
      <c r="D619" t="str">
        <v>-</v>
      </c>
      <c r="E619" t="str">
        <v>-</v>
      </c>
      <c r="F619" t="str">
        <v>-</v>
      </c>
      <c r="G619" t="str">
        <v>-</v>
      </c>
    </row>
    <row r="620">
      <c r="A620">
        <v>18619</v>
      </c>
      <c r="B620" t="str">
        <v>Công an xã Đắk Som tỉnh Đắk Nông</v>
      </c>
      <c r="C620" t="str">
        <v>-</v>
      </c>
      <c r="D620" t="str">
        <v>-</v>
      </c>
      <c r="E620" t="str">
        <v/>
      </c>
      <c r="F620" t="str">
        <v>-</v>
      </c>
      <c r="G620" t="str">
        <v>-</v>
      </c>
    </row>
    <row r="621">
      <c r="A621">
        <v>18620</v>
      </c>
      <c r="B621" t="str">
        <f>HYPERLINK("https://dakglong.daknong.gov.vn/phong-ban/ubnd-xa-dak-som/", "UBND Ủy ban nhân dân xã Đắk Som tỉnh Đắk Nông")</f>
        <v>UBND Ủy ban nhân dân xã Đắk Som tỉnh Đắk Nông</v>
      </c>
      <c r="C621" t="str">
        <v>https://dakglong.daknong.gov.vn/phong-ban/ubnd-xa-dak-som/</v>
      </c>
      <c r="D621" t="str">
        <v>-</v>
      </c>
      <c r="E621" t="str">
        <v>-</v>
      </c>
      <c r="F621" t="str">
        <v>-</v>
      </c>
      <c r="G621" t="str">
        <v>-</v>
      </c>
    </row>
    <row r="622">
      <c r="A622">
        <v>18621</v>
      </c>
      <c r="B622" t="str">
        <v>Công an xã Đắk Wil tỉnh Đắk Nông</v>
      </c>
      <c r="C622" t="str">
        <v>-</v>
      </c>
      <c r="D622" t="str">
        <v>-</v>
      </c>
      <c r="E622" t="str">
        <v/>
      </c>
      <c r="F622" t="str">
        <v>-</v>
      </c>
      <c r="G622" t="str">
        <v>-</v>
      </c>
    </row>
    <row r="623">
      <c r="A623">
        <v>18622</v>
      </c>
      <c r="B623" t="str">
        <f>HYPERLINK("https://cujut.daknong.gov.vn/", "UBND Ủy ban nhân dân xã Đắk Wil tỉnh Đắk Nông")</f>
        <v>UBND Ủy ban nhân dân xã Đắk Wil tỉnh Đắk Nông</v>
      </c>
      <c r="C623" t="str">
        <v>https://cujut.daknong.gov.vn/</v>
      </c>
      <c r="D623" t="str">
        <v>-</v>
      </c>
      <c r="E623" t="str">
        <v>-</v>
      </c>
      <c r="F623" t="str">
        <v>-</v>
      </c>
      <c r="G623" t="str">
        <v>-</v>
      </c>
    </row>
    <row r="624">
      <c r="A624">
        <v>18623</v>
      </c>
      <c r="B624" t="str">
        <v>Công an xã Ea Pô tỉnh Đắk Nông</v>
      </c>
      <c r="C624" t="str">
        <v>-</v>
      </c>
      <c r="D624" t="str">
        <v>-</v>
      </c>
      <c r="E624" t="str">
        <v/>
      </c>
      <c r="F624" t="str">
        <v>-</v>
      </c>
      <c r="G624" t="str">
        <v>-</v>
      </c>
    </row>
    <row r="625">
      <c r="A625">
        <v>18624</v>
      </c>
      <c r="B625" t="str">
        <f>HYPERLINK("http://eapo.cujut.daknong.gov.vn/", "UBND Ủy ban nhân dân xã Ea Pô tỉnh Đắk Nông")</f>
        <v>UBND Ủy ban nhân dân xã Ea Pô tỉnh Đắk Nông</v>
      </c>
      <c r="C625" t="str">
        <v>http://eapo.cujut.daknong.gov.vn/</v>
      </c>
      <c r="D625" t="str">
        <v>-</v>
      </c>
      <c r="E625" t="str">
        <v>-</v>
      </c>
      <c r="F625" t="str">
        <v>-</v>
      </c>
      <c r="G625" t="str">
        <v>-</v>
      </c>
    </row>
    <row r="626">
      <c r="A626">
        <v>18625</v>
      </c>
      <c r="B626" t="str">
        <f>HYPERLINK("https://www.facebook.com/tinhdoandaknong/", "Công an xã Nam Dong tỉnh Đắk Nông")</f>
        <v>Công an xã Nam Dong tỉnh Đắk Nông</v>
      </c>
      <c r="C626" t="str">
        <v>https://www.facebook.com/tinhdoandaknong/</v>
      </c>
      <c r="D626" t="str">
        <v>-</v>
      </c>
      <c r="E626" t="str">
        <v/>
      </c>
      <c r="F626" t="str">
        <v>-</v>
      </c>
      <c r="G626" t="str">
        <v>-</v>
      </c>
    </row>
    <row r="627">
      <c r="A627">
        <v>18626</v>
      </c>
      <c r="B627" t="str">
        <f>HYPERLINK("https://namdong.cujut.daknong.gov.vn/", "UBND Ủy ban nhân dân xã Nam Dong tỉnh Đắk Nông")</f>
        <v>UBND Ủy ban nhân dân xã Nam Dong tỉnh Đắk Nông</v>
      </c>
      <c r="C627" t="str">
        <v>https://namdong.cujut.daknong.gov.vn/</v>
      </c>
      <c r="D627" t="str">
        <v>-</v>
      </c>
      <c r="E627" t="str">
        <v>-</v>
      </c>
      <c r="F627" t="str">
        <v>-</v>
      </c>
      <c r="G627" t="str">
        <v>-</v>
      </c>
    </row>
    <row r="628">
      <c r="A628">
        <v>18627</v>
      </c>
      <c r="B628" t="str">
        <v>Công an xã Đắk DRông tỉnh Đắk Nông</v>
      </c>
      <c r="C628" t="str">
        <v>-</v>
      </c>
      <c r="D628" t="str">
        <v>-</v>
      </c>
      <c r="E628" t="str">
        <v/>
      </c>
      <c r="F628" t="str">
        <v>-</v>
      </c>
      <c r="G628" t="str">
        <v>-</v>
      </c>
    </row>
    <row r="629">
      <c r="A629">
        <v>18628</v>
      </c>
      <c r="B629" t="str">
        <f>HYPERLINK("https://dakdrong.cujut.daknong.gov.vn/", "UBND Ủy ban nhân dân xã Đắk DRông tỉnh Đắk Nông")</f>
        <v>UBND Ủy ban nhân dân xã Đắk DRông tỉnh Đắk Nông</v>
      </c>
      <c r="C629" t="str">
        <v>https://dakdrong.cujut.daknong.gov.vn/</v>
      </c>
      <c r="D629" t="str">
        <v>-</v>
      </c>
      <c r="E629" t="str">
        <v>-</v>
      </c>
      <c r="F629" t="str">
        <v>-</v>
      </c>
      <c r="G629" t="str">
        <v>-</v>
      </c>
    </row>
    <row r="630">
      <c r="A630">
        <v>18629</v>
      </c>
      <c r="B630" t="str">
        <v>Công an xã Tâm Thắng tỉnh Đắk Nông</v>
      </c>
      <c r="C630" t="str">
        <v>-</v>
      </c>
      <c r="D630" t="str">
        <v>-</v>
      </c>
      <c r="E630" t="str">
        <v/>
      </c>
      <c r="F630" t="str">
        <v>-</v>
      </c>
      <c r="G630" t="str">
        <v>-</v>
      </c>
    </row>
    <row r="631">
      <c r="A631">
        <v>18630</v>
      </c>
      <c r="B631" t="str">
        <f>HYPERLINK("http://tamthang.cujut.daknong.gov.vn/", "UBND Ủy ban nhân dân xã Tâm Thắng tỉnh Đắk Nông")</f>
        <v>UBND Ủy ban nhân dân xã Tâm Thắng tỉnh Đắk Nông</v>
      </c>
      <c r="C631" t="str">
        <v>http://tamthang.cujut.daknong.gov.vn/</v>
      </c>
      <c r="D631" t="str">
        <v>-</v>
      </c>
      <c r="E631" t="str">
        <v>-</v>
      </c>
      <c r="F631" t="str">
        <v>-</v>
      </c>
      <c r="G631" t="str">
        <v>-</v>
      </c>
    </row>
    <row r="632">
      <c r="A632">
        <v>18631</v>
      </c>
      <c r="B632" t="str">
        <v>Công an xã Cư Knia tỉnh Đắk Nông</v>
      </c>
      <c r="C632" t="str">
        <v>-</v>
      </c>
      <c r="D632" t="str">
        <v>-</v>
      </c>
      <c r="E632" t="str">
        <v/>
      </c>
      <c r="F632" t="str">
        <v>-</v>
      </c>
      <c r="G632" t="str">
        <v>-</v>
      </c>
    </row>
    <row r="633">
      <c r="A633">
        <v>18632</v>
      </c>
      <c r="B633" t="str">
        <f>HYPERLINK("http://cdn.daknong.gov.vn/cu-jut-files/tr__l_i___n__ng_n_.pdf", "UBND Ủy ban nhân dân xã Cư Knia tỉnh Đắk Nông")</f>
        <v>UBND Ủy ban nhân dân xã Cư Knia tỉnh Đắk Nông</v>
      </c>
      <c r="C633" t="str">
        <v>http://cdn.daknong.gov.vn/cu-jut-files/tr__l_i___n__ng_n_.pdf</v>
      </c>
      <c r="D633" t="str">
        <v>-</v>
      </c>
      <c r="E633" t="str">
        <v>-</v>
      </c>
      <c r="F633" t="str">
        <v>-</v>
      </c>
      <c r="G633" t="str">
        <v>-</v>
      </c>
    </row>
    <row r="634">
      <c r="A634">
        <v>18633</v>
      </c>
      <c r="B634" t="str">
        <v>Công an xã Trúc Sơn tỉnh Đắk Nông</v>
      </c>
      <c r="C634" t="str">
        <v>-</v>
      </c>
      <c r="D634" t="str">
        <v>-</v>
      </c>
      <c r="E634" t="str">
        <v/>
      </c>
      <c r="F634" t="str">
        <v>-</v>
      </c>
      <c r="G634" t="str">
        <v>-</v>
      </c>
    </row>
    <row r="635">
      <c r="A635">
        <v>18634</v>
      </c>
      <c r="B635" t="str">
        <f>HYPERLINK("http://trucson.cujut.daknong.gov.vn/", "UBND Ủy ban nhân dân xã Trúc Sơn tỉnh Đắk Nông")</f>
        <v>UBND Ủy ban nhân dân xã Trúc Sơn tỉnh Đắk Nông</v>
      </c>
      <c r="C635" t="str">
        <v>http://trucson.cujut.daknong.gov.vn/</v>
      </c>
      <c r="D635" t="str">
        <v>-</v>
      </c>
      <c r="E635" t="str">
        <v>-</v>
      </c>
      <c r="F635" t="str">
        <v>-</v>
      </c>
      <c r="G635" t="str">
        <v>-</v>
      </c>
    </row>
    <row r="636">
      <c r="A636">
        <v>18635</v>
      </c>
      <c r="B636" t="str">
        <v>Công an xã Đắk Lao tỉnh Đắk Nông</v>
      </c>
      <c r="C636" t="str">
        <v>-</v>
      </c>
      <c r="D636" t="str">
        <v>-</v>
      </c>
      <c r="E636" t="str">
        <v/>
      </c>
      <c r="F636" t="str">
        <v>-</v>
      </c>
      <c r="G636" t="str">
        <v>-</v>
      </c>
    </row>
    <row r="637">
      <c r="A637">
        <v>18636</v>
      </c>
      <c r="B637" t="str">
        <f>HYPERLINK("http://daklao.dakmil.daknong.gov.vn/", "UBND Ủy ban nhân dân xã Đắk Lao tỉnh Đắk Nông")</f>
        <v>UBND Ủy ban nhân dân xã Đắk Lao tỉnh Đắk Nông</v>
      </c>
      <c r="C637" t="str">
        <v>http://daklao.dakmil.daknong.gov.vn/</v>
      </c>
      <c r="D637" t="str">
        <v>-</v>
      </c>
      <c r="E637" t="str">
        <v>-</v>
      </c>
      <c r="F637" t="str">
        <v>-</v>
      </c>
      <c r="G637" t="str">
        <v>-</v>
      </c>
    </row>
    <row r="638">
      <c r="A638">
        <v>18637</v>
      </c>
      <c r="B638" t="str">
        <v>Công an xã Đắk R'La tỉnh Đắk Nông</v>
      </c>
      <c r="C638" t="str">
        <v>-</v>
      </c>
      <c r="D638" t="str">
        <v>-</v>
      </c>
      <c r="E638" t="str">
        <v/>
      </c>
      <c r="F638" t="str">
        <v>-</v>
      </c>
      <c r="G638" t="str">
        <v>-</v>
      </c>
    </row>
    <row r="639">
      <c r="A639">
        <v>18638</v>
      </c>
      <c r="B639" t="str">
        <f>HYPERLINK("http://dakrla.dakmil.daknong.gov.vn/", "UBND Ủy ban nhân dân xã Đắk R'La tỉnh Đắk Nông")</f>
        <v>UBND Ủy ban nhân dân xã Đắk R'La tỉnh Đắk Nông</v>
      </c>
      <c r="C639" t="str">
        <v>http://dakrla.dakmil.daknong.gov.vn/</v>
      </c>
      <c r="D639" t="str">
        <v>-</v>
      </c>
      <c r="E639" t="str">
        <v>-</v>
      </c>
      <c r="F639" t="str">
        <v>-</v>
      </c>
      <c r="G639" t="str">
        <v>-</v>
      </c>
    </row>
    <row r="640">
      <c r="A640">
        <v>18639</v>
      </c>
      <c r="B640" t="str">
        <v>Công an xã Đắk Gằn tỉnh Đắk Nông</v>
      </c>
      <c r="C640" t="str">
        <v>-</v>
      </c>
      <c r="D640" t="str">
        <v>-</v>
      </c>
      <c r="E640" t="str">
        <v/>
      </c>
      <c r="F640" t="str">
        <v>-</v>
      </c>
      <c r="G640" t="str">
        <v>-</v>
      </c>
    </row>
    <row r="641">
      <c r="A641">
        <v>18640</v>
      </c>
      <c r="B641" t="str">
        <f>HYPERLINK("http://dakgan.dakmil.daknong.gov.vn/", "UBND Ủy ban nhân dân xã Đắk Gằn tỉnh Đắk Nông")</f>
        <v>UBND Ủy ban nhân dân xã Đắk Gằn tỉnh Đắk Nông</v>
      </c>
      <c r="C641" t="str">
        <v>http://dakgan.dakmil.daknong.gov.vn/</v>
      </c>
      <c r="D641" t="str">
        <v>-</v>
      </c>
      <c r="E641" t="str">
        <v>-</v>
      </c>
      <c r="F641" t="str">
        <v>-</v>
      </c>
      <c r="G641" t="str">
        <v>-</v>
      </c>
    </row>
    <row r="642">
      <c r="A642">
        <v>18641</v>
      </c>
      <c r="B642" t="str">
        <f>HYPERLINK("https://www.facebook.com/ANTTDucmanh/", "Công an xã Đức Mạnh tỉnh Đắk Nông")</f>
        <v>Công an xã Đức Mạnh tỉnh Đắk Nông</v>
      </c>
      <c r="C642" t="str">
        <v>https://www.facebook.com/ANTTDucmanh/</v>
      </c>
      <c r="D642" t="str">
        <v>-</v>
      </c>
      <c r="E642" t="str">
        <v/>
      </c>
      <c r="F642" t="str">
        <v>-</v>
      </c>
      <c r="G642" t="str">
        <v>-</v>
      </c>
    </row>
    <row r="643">
      <c r="A643">
        <v>18642</v>
      </c>
      <c r="B643" t="str">
        <f>HYPERLINK("http://dakmil.daknong.gov.vn/tin-tuc-2/kinh-te-do-thi/doan-cong-tac-cua-huyen-dak-mil-lam-viec-tai-xa-duc-manh-de-nam-bat-tinh-hinh-trien-khai-thuc-hien-chuong-trinh-muc-tieu.html", "UBND Ủy ban nhân dân xã Đức Mạnh tỉnh Đắk Nông")</f>
        <v>UBND Ủy ban nhân dân xã Đức Mạnh tỉnh Đắk Nông</v>
      </c>
      <c r="C643" t="str">
        <v>http://dakmil.daknong.gov.vn/tin-tuc-2/kinh-te-do-thi/doan-cong-tac-cua-huyen-dak-mil-lam-viec-tai-xa-duc-manh-de-nam-bat-tinh-hinh-trien-khai-thuc-hien-chuong-trinh-muc-tieu.html</v>
      </c>
      <c r="D643" t="str">
        <v>-</v>
      </c>
      <c r="E643" t="str">
        <v>-</v>
      </c>
      <c r="F643" t="str">
        <v>-</v>
      </c>
      <c r="G643" t="str">
        <v>-</v>
      </c>
    </row>
    <row r="644">
      <c r="A644">
        <v>18643</v>
      </c>
      <c r="B644" t="str">
        <v>Công an xã Đắk N'Drót tỉnh Đắk Nông</v>
      </c>
      <c r="C644" t="str">
        <v>-</v>
      </c>
      <c r="D644" t="str">
        <v>-</v>
      </c>
      <c r="E644" t="str">
        <v/>
      </c>
      <c r="F644" t="str">
        <v>-</v>
      </c>
      <c r="G644" t="str">
        <v>-</v>
      </c>
    </row>
    <row r="645">
      <c r="A645">
        <v>18644</v>
      </c>
      <c r="B645" t="str">
        <f>HYPERLINK("https://dichvucong.daknong.gov.vn/dichvucong/danhgiacongchuc?ma-co-quan=UBNDHDM&amp;ma-don-vi=UBNDXDGDML", "UBND Ủy ban nhân dân xã Đắk N'Drót tỉnh Đắk Nông")</f>
        <v>UBND Ủy ban nhân dân xã Đắk N'Drót tỉnh Đắk Nông</v>
      </c>
      <c r="C645" t="str">
        <v>https://dichvucong.daknong.gov.vn/dichvucong/danhgiacongchuc?ma-co-quan=UBNDHDM&amp;ma-don-vi=UBNDXDGDML</v>
      </c>
      <c r="D645" t="str">
        <v>-</v>
      </c>
      <c r="E645" t="str">
        <v>-</v>
      </c>
      <c r="F645" t="str">
        <v>-</v>
      </c>
      <c r="G645" t="str">
        <v>-</v>
      </c>
    </row>
    <row r="646">
      <c r="A646">
        <v>18645</v>
      </c>
      <c r="B646" t="str">
        <f>HYPERLINK("https://www.facebook.com/p/Tr%E1%BA%A1m-Y-t%E1%BA%BF-X%C3%A3-Long-S%C6%A1n-%C4%90%E1%BA%AFk-Mil-100037893407722/", "Công an xã Long Sơn tỉnh Đắk Nông")</f>
        <v>Công an xã Long Sơn tỉnh Đắk Nông</v>
      </c>
      <c r="C646" t="str">
        <v>https://www.facebook.com/p/Tr%E1%BA%A1m-Y-t%E1%BA%BF-X%C3%A3-Long-S%C6%A1n-%C4%90%E1%BA%AFk-Mil-100037893407722/</v>
      </c>
      <c r="D646" t="str">
        <v>-</v>
      </c>
      <c r="E646" t="str">
        <v/>
      </c>
      <c r="F646" t="str">
        <v>-</v>
      </c>
      <c r="G646" t="str">
        <v>-</v>
      </c>
    </row>
    <row r="647">
      <c r="A647">
        <v>18646</v>
      </c>
      <c r="B647" t="str">
        <f>HYPERLINK("http://longson.dakmil.daknong.gov.vn/hoat-dong-co-so/uy-ban-nhan-dan-xa-long-son-to-chuc-hoi-nghi-trao-doi-doi-thoai-voi-nhan-dan-nam-2023-432170", "UBND Ủy ban nhân dân xã Long Sơn tỉnh Đắk Nông")</f>
        <v>UBND Ủy ban nhân dân xã Long Sơn tỉnh Đắk Nông</v>
      </c>
      <c r="C647" t="str">
        <v>http://longson.dakmil.daknong.gov.vn/hoat-dong-co-so/uy-ban-nhan-dan-xa-long-son-to-chuc-hoi-nghi-trao-doi-doi-thoai-voi-nhan-dan-nam-2023-432170</v>
      </c>
      <c r="D647" t="str">
        <v>-</v>
      </c>
      <c r="E647" t="str">
        <v>-</v>
      </c>
      <c r="F647" t="str">
        <v>-</v>
      </c>
      <c r="G647" t="str">
        <v>-</v>
      </c>
    </row>
    <row r="648">
      <c r="A648">
        <v>18647</v>
      </c>
      <c r="B648" t="str">
        <v>Công an xã Đắk Sắk tỉnh Đắk Nông</v>
      </c>
      <c r="C648" t="str">
        <v>-</v>
      </c>
      <c r="D648" t="str">
        <v>-</v>
      </c>
      <c r="E648" t="str">
        <v/>
      </c>
      <c r="F648" t="str">
        <v>-</v>
      </c>
      <c r="G648" t="str">
        <v>-</v>
      </c>
    </row>
    <row r="649">
      <c r="A649">
        <v>18648</v>
      </c>
      <c r="B649" t="str">
        <f>HYPERLINK("https://dakmil.daknong.gov.vn/", "UBND Ủy ban nhân dân xã Đắk Sắk tỉnh Đắk Nông")</f>
        <v>UBND Ủy ban nhân dân xã Đắk Sắk tỉnh Đắk Nông</v>
      </c>
      <c r="C649" t="str">
        <v>https://dakmil.daknong.gov.vn/</v>
      </c>
      <c r="D649" t="str">
        <v>-</v>
      </c>
      <c r="E649" t="str">
        <v>-</v>
      </c>
      <c r="F649" t="str">
        <v>-</v>
      </c>
      <c r="G649" t="str">
        <v>-</v>
      </c>
    </row>
    <row r="650">
      <c r="A650">
        <v>18649</v>
      </c>
      <c r="B650" t="str">
        <v>Công an xã Thuận An tỉnh Đắk Nông</v>
      </c>
      <c r="C650" t="str">
        <v>-</v>
      </c>
      <c r="D650" t="str">
        <v>-</v>
      </c>
      <c r="E650" t="str">
        <v/>
      </c>
      <c r="F650" t="str">
        <v>-</v>
      </c>
      <c r="G650" t="str">
        <v>-</v>
      </c>
    </row>
    <row r="651">
      <c r="A651">
        <v>18650</v>
      </c>
      <c r="B651" t="str">
        <f>HYPERLINK("http://thuanan.dakmil.daknong.gov.vn/", "UBND Ủy ban nhân dân xã Thuận An tỉnh Đắk Nông")</f>
        <v>UBND Ủy ban nhân dân xã Thuận An tỉnh Đắk Nông</v>
      </c>
      <c r="C651" t="str">
        <v>http://thuanan.dakmil.daknong.gov.vn/</v>
      </c>
      <c r="D651" t="str">
        <v>-</v>
      </c>
      <c r="E651" t="str">
        <v>-</v>
      </c>
      <c r="F651" t="str">
        <v>-</v>
      </c>
      <c r="G651" t="str">
        <v>-</v>
      </c>
    </row>
    <row r="652">
      <c r="A652">
        <v>18651</v>
      </c>
      <c r="B652" t="str">
        <v>Công an xã Đức Minh tỉnh Đắk Nông</v>
      </c>
      <c r="C652" t="str">
        <v>-</v>
      </c>
      <c r="D652" t="str">
        <v>-</v>
      </c>
      <c r="E652" t="str">
        <v/>
      </c>
      <c r="F652" t="str">
        <v>-</v>
      </c>
      <c r="G652" t="str">
        <v>-</v>
      </c>
    </row>
    <row r="653">
      <c r="A653">
        <v>18652</v>
      </c>
      <c r="B653" t="str">
        <f>HYPERLINK("http://ducminh.dakmil.daknong.gov.vn/", "UBND Ủy ban nhân dân xã Đức Minh tỉnh Đắk Nông")</f>
        <v>UBND Ủy ban nhân dân xã Đức Minh tỉnh Đắk Nông</v>
      </c>
      <c r="C653" t="str">
        <v>http://ducminh.dakmil.daknong.gov.vn/</v>
      </c>
      <c r="D653" t="str">
        <v>-</v>
      </c>
      <c r="E653" t="str">
        <v>-</v>
      </c>
      <c r="F653" t="str">
        <v>-</v>
      </c>
      <c r="G653" t="str">
        <v>-</v>
      </c>
    </row>
    <row r="654">
      <c r="A654">
        <v>18653</v>
      </c>
      <c r="B654" t="str">
        <v>Công an xã Đắk Sôr tỉnh Đắk Nông</v>
      </c>
      <c r="C654" t="str">
        <v>-</v>
      </c>
      <c r="D654" t="str">
        <v>-</v>
      </c>
      <c r="E654" t="str">
        <v/>
      </c>
      <c r="F654" t="str">
        <v>-</v>
      </c>
      <c r="G654" t="str">
        <v>-</v>
      </c>
    </row>
    <row r="655">
      <c r="A655">
        <v>18654</v>
      </c>
      <c r="B655" t="str">
        <f>HYPERLINK("http://daksor.krongno.daknong.gov.vn/", "UBND Ủy ban nhân dân xã Đắk Sôr tỉnh Đắk Nông")</f>
        <v>UBND Ủy ban nhân dân xã Đắk Sôr tỉnh Đắk Nông</v>
      </c>
      <c r="C655" t="str">
        <v>http://daksor.krongno.daknong.gov.vn/</v>
      </c>
      <c r="D655" t="str">
        <v>-</v>
      </c>
      <c r="E655" t="str">
        <v>-</v>
      </c>
      <c r="F655" t="str">
        <v>-</v>
      </c>
      <c r="G655" t="str">
        <v>-</v>
      </c>
    </row>
    <row r="656">
      <c r="A656">
        <v>18655</v>
      </c>
      <c r="B656" t="str">
        <f>HYPERLINK("https://www.facebook.com/2341976356130081", "Công an xã Nam Xuân tỉnh Đắk Nông")</f>
        <v>Công an xã Nam Xuân tỉnh Đắk Nông</v>
      </c>
      <c r="C656" t="str">
        <v>https://www.facebook.com/2341976356130081</v>
      </c>
      <c r="D656" t="str">
        <v>-</v>
      </c>
      <c r="E656" t="str">
        <v/>
      </c>
      <c r="F656" t="str">
        <v>-</v>
      </c>
      <c r="G656" t="str">
        <v>-</v>
      </c>
    </row>
    <row r="657">
      <c r="A657">
        <v>18656</v>
      </c>
      <c r="B657" t="str">
        <f>HYPERLINK("http://namxuan.krongno.daknong.gov.vn/", "UBND Ủy ban nhân dân xã Nam Xuân tỉnh Đắk Nông")</f>
        <v>UBND Ủy ban nhân dân xã Nam Xuân tỉnh Đắk Nông</v>
      </c>
      <c r="C657" t="str">
        <v>http://namxuan.krongno.daknong.gov.vn/</v>
      </c>
      <c r="D657" t="str">
        <v>-</v>
      </c>
      <c r="E657" t="str">
        <v>-</v>
      </c>
      <c r="F657" t="str">
        <v>-</v>
      </c>
      <c r="G657" t="str">
        <v>-</v>
      </c>
    </row>
    <row r="658">
      <c r="A658">
        <v>18657</v>
      </c>
      <c r="B658" t="str">
        <v>Công an xã Buôn Choah tỉnh Đắk Nông</v>
      </c>
      <c r="C658" t="str">
        <v>-</v>
      </c>
      <c r="D658" t="str">
        <v>-</v>
      </c>
      <c r="E658" t="str">
        <v/>
      </c>
      <c r="F658" t="str">
        <v>-</v>
      </c>
      <c r="G658" t="str">
        <v>-</v>
      </c>
    </row>
    <row r="659">
      <c r="A659">
        <v>18658</v>
      </c>
      <c r="B659" t="str">
        <f>HYPERLINK("http://buonchoah.krongno.daknong.gov.vn/", "UBND Ủy ban nhân dân xã Buôn Choah tỉnh Đắk Nông")</f>
        <v>UBND Ủy ban nhân dân xã Buôn Choah tỉnh Đắk Nông</v>
      </c>
      <c r="C659" t="str">
        <v>http://buonchoah.krongno.daknong.gov.vn/</v>
      </c>
      <c r="D659" t="str">
        <v>-</v>
      </c>
      <c r="E659" t="str">
        <v>-</v>
      </c>
      <c r="F659" t="str">
        <v>-</v>
      </c>
      <c r="G659" t="str">
        <v>-</v>
      </c>
    </row>
    <row r="660">
      <c r="A660">
        <v>18659</v>
      </c>
      <c r="B660" t="str">
        <v>Công an xã Nam Đà tỉnh Đắk Nông</v>
      </c>
      <c r="C660" t="str">
        <v>-</v>
      </c>
      <c r="D660" t="str">
        <v>-</v>
      </c>
      <c r="E660" t="str">
        <v/>
      </c>
      <c r="F660" t="str">
        <v>-</v>
      </c>
      <c r="G660" t="str">
        <v>-</v>
      </c>
    </row>
    <row r="661">
      <c r="A661">
        <v>18660</v>
      </c>
      <c r="B661" t="str">
        <f>HYPERLINK("http://namda.krongno.daknong.gov.vn/", "UBND Ủy ban nhân dân xã Nam Đà tỉnh Đắk Nông")</f>
        <v>UBND Ủy ban nhân dân xã Nam Đà tỉnh Đắk Nông</v>
      </c>
      <c r="C661" t="str">
        <v>http://namda.krongno.daknong.gov.vn/</v>
      </c>
      <c r="D661" t="str">
        <v>-</v>
      </c>
      <c r="E661" t="str">
        <v>-</v>
      </c>
      <c r="F661" t="str">
        <v>-</v>
      </c>
      <c r="G661" t="str">
        <v>-</v>
      </c>
    </row>
    <row r="662">
      <c r="A662">
        <v>18661</v>
      </c>
      <c r="B662" t="str">
        <v>Công an xã Tân Thành tỉnh Đắk Nông</v>
      </c>
      <c r="C662" t="str">
        <v>-</v>
      </c>
      <c r="D662" t="str">
        <v>-</v>
      </c>
      <c r="E662" t="str">
        <v/>
      </c>
      <c r="F662" t="str">
        <v>-</v>
      </c>
      <c r="G662" t="str">
        <v>-</v>
      </c>
    </row>
    <row r="663">
      <c r="A663">
        <v>18662</v>
      </c>
      <c r="B663" t="str">
        <f>HYPERLINK("http://tanthanh.krongno.daknong.gov.vn/co-cau-to-chuc/uy-ban-nhan-dan-xa-tan-thanh-486424", "UBND Ủy ban nhân dân xã Tân Thành tỉnh Đắk Nông")</f>
        <v>UBND Ủy ban nhân dân xã Tân Thành tỉnh Đắk Nông</v>
      </c>
      <c r="C663" t="str">
        <v>http://tanthanh.krongno.daknong.gov.vn/co-cau-to-chuc/uy-ban-nhan-dan-xa-tan-thanh-486424</v>
      </c>
      <c r="D663" t="str">
        <v>-</v>
      </c>
      <c r="E663" t="str">
        <v>-</v>
      </c>
      <c r="F663" t="str">
        <v>-</v>
      </c>
      <c r="G663" t="str">
        <v>-</v>
      </c>
    </row>
    <row r="664">
      <c r="A664">
        <v>18663</v>
      </c>
      <c r="B664" t="str">
        <v>Công an xã Đắk Drô tỉnh Đắk Nông</v>
      </c>
      <c r="C664" t="str">
        <v>-</v>
      </c>
      <c r="D664" t="str">
        <v>-</v>
      </c>
      <c r="E664" t="str">
        <v/>
      </c>
      <c r="F664" t="str">
        <v>-</v>
      </c>
      <c r="G664" t="str">
        <v>-</v>
      </c>
    </row>
    <row r="665">
      <c r="A665">
        <v>18664</v>
      </c>
      <c r="B665" t="str">
        <f>HYPERLINK("http://dakdro.krongno.daknong.gov.vn/", "UBND Ủy ban nhân dân xã Đắk Drô tỉnh Đắk Nông")</f>
        <v>UBND Ủy ban nhân dân xã Đắk Drô tỉnh Đắk Nông</v>
      </c>
      <c r="C665" t="str">
        <v>http://dakdro.krongno.daknong.gov.vn/</v>
      </c>
      <c r="D665" t="str">
        <v>-</v>
      </c>
      <c r="E665" t="str">
        <v>-</v>
      </c>
      <c r="F665" t="str">
        <v>-</v>
      </c>
      <c r="G665" t="str">
        <v>-</v>
      </c>
    </row>
    <row r="666">
      <c r="A666">
        <v>18665</v>
      </c>
      <c r="B666" t="str">
        <f>HYPERLINK("https://www.facebook.com/tinhdoandaknong/", "Công an xã Nâm Nung tỉnh Đắk Nông")</f>
        <v>Công an xã Nâm Nung tỉnh Đắk Nông</v>
      </c>
      <c r="C666" t="str">
        <v>https://www.facebook.com/tinhdoandaknong/</v>
      </c>
      <c r="D666" t="str">
        <v>-</v>
      </c>
      <c r="E666" t="str">
        <v/>
      </c>
      <c r="F666" t="str">
        <v>-</v>
      </c>
      <c r="G666" t="str">
        <v>-</v>
      </c>
    </row>
    <row r="667">
      <c r="A667">
        <v>18666</v>
      </c>
      <c r="B667" t="str">
        <f>HYPERLINK("http://namnung.krongno.daknong.gov.vn/", "UBND Ủy ban nhân dân xã Nâm Nung tỉnh Đắk Nông")</f>
        <v>UBND Ủy ban nhân dân xã Nâm Nung tỉnh Đắk Nông</v>
      </c>
      <c r="C667" t="str">
        <v>http://namnung.krongno.daknong.gov.vn/</v>
      </c>
      <c r="D667" t="str">
        <v>-</v>
      </c>
      <c r="E667" t="str">
        <v>-</v>
      </c>
      <c r="F667" t="str">
        <v>-</v>
      </c>
      <c r="G667" t="str">
        <v>-</v>
      </c>
    </row>
    <row r="668">
      <c r="A668">
        <v>18667</v>
      </c>
      <c r="B668" t="str">
        <v>Công an xã Đức Xuyên tỉnh Đắk Nông</v>
      </c>
      <c r="C668" t="str">
        <v>-</v>
      </c>
      <c r="D668" t="str">
        <v>-</v>
      </c>
      <c r="E668" t="str">
        <v/>
      </c>
      <c r="F668" t="str">
        <v>-</v>
      </c>
      <c r="G668" t="str">
        <v>-</v>
      </c>
    </row>
    <row r="669">
      <c r="A669">
        <v>18668</v>
      </c>
      <c r="B669" t="str">
        <f>HYPERLINK("http://ducxuyen.krongno.daknong.gov.vn/", "UBND Ủy ban nhân dân xã Đức Xuyên tỉnh Đắk Nông")</f>
        <v>UBND Ủy ban nhân dân xã Đức Xuyên tỉnh Đắk Nông</v>
      </c>
      <c r="C669" t="str">
        <v>http://ducxuyen.krongno.daknong.gov.vn/</v>
      </c>
      <c r="D669" t="str">
        <v>-</v>
      </c>
      <c r="E669" t="str">
        <v>-</v>
      </c>
      <c r="F669" t="str">
        <v>-</v>
      </c>
      <c r="G669" t="str">
        <v>-</v>
      </c>
    </row>
    <row r="670">
      <c r="A670">
        <v>18669</v>
      </c>
      <c r="B670" t="str">
        <v>Công an xã Đắk Nang tỉnh Đắk Nông</v>
      </c>
      <c r="C670" t="str">
        <v>-</v>
      </c>
      <c r="D670" t="str">
        <v>-</v>
      </c>
      <c r="E670" t="str">
        <v/>
      </c>
      <c r="F670" t="str">
        <v>-</v>
      </c>
      <c r="G670" t="str">
        <v>-</v>
      </c>
    </row>
    <row r="671">
      <c r="A671">
        <v>18670</v>
      </c>
      <c r="B671" t="str">
        <f>HYPERLINK("https://dakglong.daknong.gov.vn/", "UBND Ủy ban nhân dân xã Đắk Nang tỉnh Đắk Nông")</f>
        <v>UBND Ủy ban nhân dân xã Đắk Nang tỉnh Đắk Nông</v>
      </c>
      <c r="C671" t="str">
        <v>https://dakglong.daknong.gov.vn/</v>
      </c>
      <c r="D671" t="str">
        <v>-</v>
      </c>
      <c r="E671" t="str">
        <v>-</v>
      </c>
      <c r="F671" t="str">
        <v>-</v>
      </c>
      <c r="G671" t="str">
        <v>-</v>
      </c>
    </row>
    <row r="672">
      <c r="A672">
        <v>18671</v>
      </c>
      <c r="B672" t="str">
        <v>Công an xã Quảng Phú tỉnh Đắk Nông</v>
      </c>
      <c r="C672" t="str">
        <v>-</v>
      </c>
      <c r="D672" t="str">
        <v>-</v>
      </c>
      <c r="E672" t="str">
        <v/>
      </c>
      <c r="F672" t="str">
        <v>-</v>
      </c>
      <c r="G672" t="str">
        <v>-</v>
      </c>
    </row>
    <row r="673">
      <c r="A673">
        <v>18672</v>
      </c>
      <c r="B673" t="str">
        <f>HYPERLINK("https://krongno.daknong.gov.vn/upload/102504/20231024/02-Tb-Lich_TCD_Quan_Phu_06e73.pdf", "UBND Ủy ban nhân dân xã Quảng Phú tỉnh Đắk Nông")</f>
        <v>UBND Ủy ban nhân dân xã Quảng Phú tỉnh Đắk Nông</v>
      </c>
      <c r="C673" t="str">
        <v>https://krongno.daknong.gov.vn/upload/102504/20231024/02-Tb-Lich_TCD_Quan_Phu_06e73.pdf</v>
      </c>
      <c r="D673" t="str">
        <v>-</v>
      </c>
      <c r="E673" t="str">
        <v>-</v>
      </c>
      <c r="F673" t="str">
        <v>-</v>
      </c>
      <c r="G673" t="str">
        <v>-</v>
      </c>
    </row>
    <row r="674">
      <c r="A674">
        <v>18673</v>
      </c>
      <c r="B674" t="str">
        <v>Công an xã Nâm N'Đir tỉnh Đắk Nông</v>
      </c>
      <c r="C674" t="str">
        <v>-</v>
      </c>
      <c r="D674" t="str">
        <v>-</v>
      </c>
      <c r="E674" t="str">
        <v/>
      </c>
      <c r="F674" t="str">
        <v>-</v>
      </c>
      <c r="G674" t="str">
        <v>-</v>
      </c>
    </row>
    <row r="675">
      <c r="A675">
        <v>18674</v>
      </c>
      <c r="B675" t="str">
        <f>HYPERLINK("http://namndir.krongno.daknong.gov.vn/", "UBND Ủy ban nhân dân xã Nâm N'Đir tỉnh Đắk Nông")</f>
        <v>UBND Ủy ban nhân dân xã Nâm N'Đir tỉnh Đắk Nông</v>
      </c>
      <c r="C675" t="str">
        <v>http://namndir.krongno.daknong.gov.vn/</v>
      </c>
      <c r="D675" t="str">
        <v>-</v>
      </c>
      <c r="E675" t="str">
        <v>-</v>
      </c>
      <c r="F675" t="str">
        <v>-</v>
      </c>
      <c r="G675" t="str">
        <v>-</v>
      </c>
    </row>
    <row r="676">
      <c r="A676">
        <v>18675</v>
      </c>
      <c r="B676" t="str">
        <v>Công an xã Đắk Môl tỉnh Đắk Nông</v>
      </c>
      <c r="C676" t="str">
        <v>-</v>
      </c>
      <c r="D676" t="str">
        <v>-</v>
      </c>
      <c r="E676" t="str">
        <v/>
      </c>
      <c r="F676" t="str">
        <v>-</v>
      </c>
      <c r="G676" t="str">
        <v>-</v>
      </c>
    </row>
    <row r="677">
      <c r="A677">
        <v>18676</v>
      </c>
      <c r="B677" t="str">
        <f>HYPERLINK("https://daksong.daknong.gov.vn/", "UBND Ủy ban nhân dân xã Đắk Môl tỉnh Đắk Nông")</f>
        <v>UBND Ủy ban nhân dân xã Đắk Môl tỉnh Đắk Nông</v>
      </c>
      <c r="C677" t="str">
        <v>https://daksong.daknong.gov.vn/</v>
      </c>
      <c r="D677" t="str">
        <v>-</v>
      </c>
      <c r="E677" t="str">
        <v>-</v>
      </c>
      <c r="F677" t="str">
        <v>-</v>
      </c>
      <c r="G677" t="str">
        <v>-</v>
      </c>
    </row>
    <row r="678">
      <c r="A678">
        <v>18677</v>
      </c>
      <c r="B678" t="str">
        <v>Công an xã Đắk Hòa tỉnh Đắk Nông</v>
      </c>
      <c r="C678" t="str">
        <v>-</v>
      </c>
      <c r="D678" t="str">
        <v>-</v>
      </c>
      <c r="E678" t="str">
        <v/>
      </c>
      <c r="F678" t="str">
        <v>-</v>
      </c>
      <c r="G678" t="str">
        <v>-</v>
      </c>
    </row>
    <row r="679">
      <c r="A679">
        <v>18678</v>
      </c>
      <c r="B679" t="str">
        <f>HYPERLINK("http://dakhoa.daksong.daknong.gov.vn/", "UBND Ủy ban nhân dân xã Đắk Hòa tỉnh Đắk Nông")</f>
        <v>UBND Ủy ban nhân dân xã Đắk Hòa tỉnh Đắk Nông</v>
      </c>
      <c r="C679" t="str">
        <v>http://dakhoa.daksong.daknong.gov.vn/</v>
      </c>
      <c r="D679" t="str">
        <v>-</v>
      </c>
      <c r="E679" t="str">
        <v>-</v>
      </c>
      <c r="F679" t="str">
        <v>-</v>
      </c>
      <c r="G679" t="str">
        <v>-</v>
      </c>
    </row>
    <row r="680">
      <c r="A680">
        <v>18679</v>
      </c>
      <c r="B680" t="str">
        <v>Công an xã Nam Bình tỉnh Đắk Nông</v>
      </c>
      <c r="C680" t="str">
        <v>-</v>
      </c>
      <c r="D680" t="str">
        <v>-</v>
      </c>
      <c r="E680" t="str">
        <v/>
      </c>
      <c r="F680" t="str">
        <v>-</v>
      </c>
      <c r="G680" t="str">
        <v>-</v>
      </c>
    </row>
    <row r="681">
      <c r="A681">
        <v>18680</v>
      </c>
      <c r="B681" t="str">
        <f>HYPERLINK("http://nambinh.daksong.daknong.gov.vn/", "UBND Ủy ban nhân dân xã Nam Bình tỉnh Đắk Nông")</f>
        <v>UBND Ủy ban nhân dân xã Nam Bình tỉnh Đắk Nông</v>
      </c>
      <c r="C681" t="str">
        <v>http://nambinh.daksong.daknong.gov.vn/</v>
      </c>
      <c r="D681" t="str">
        <v>-</v>
      </c>
      <c r="E681" t="str">
        <v>-</v>
      </c>
      <c r="F681" t="str">
        <v>-</v>
      </c>
      <c r="G681" t="str">
        <v>-</v>
      </c>
    </row>
    <row r="682">
      <c r="A682">
        <v>18681</v>
      </c>
      <c r="B682" t="str">
        <v>Công an xã Thuận Hà tỉnh Đắk Nông</v>
      </c>
      <c r="C682" t="str">
        <v>-</v>
      </c>
      <c r="D682" t="str">
        <v>-</v>
      </c>
      <c r="E682" t="str">
        <v/>
      </c>
      <c r="F682" t="str">
        <v>-</v>
      </c>
      <c r="G682" t="str">
        <v>-</v>
      </c>
    </row>
    <row r="683">
      <c r="A683">
        <v>18682</v>
      </c>
      <c r="B683" t="str">
        <f>HYPERLINK("http://thuanha.daksong.daknong.gov.vn/", "UBND Ủy ban nhân dân xã Thuận Hà tỉnh Đắk Nông")</f>
        <v>UBND Ủy ban nhân dân xã Thuận Hà tỉnh Đắk Nông</v>
      </c>
      <c r="C683" t="str">
        <v>http://thuanha.daksong.daknong.gov.vn/</v>
      </c>
      <c r="D683" t="str">
        <v>-</v>
      </c>
      <c r="E683" t="str">
        <v>-</v>
      </c>
      <c r="F683" t="str">
        <v>-</v>
      </c>
      <c r="G683" t="str">
        <v>-</v>
      </c>
    </row>
    <row r="684">
      <c r="A684">
        <v>18683</v>
      </c>
      <c r="B684" t="str">
        <v>Công an xã Thuận Hạnh tỉnh Đắk Nông</v>
      </c>
      <c r="C684" t="str">
        <v>-</v>
      </c>
      <c r="D684" t="str">
        <v>-</v>
      </c>
      <c r="E684" t="str">
        <v/>
      </c>
      <c r="F684" t="str">
        <v>-</v>
      </c>
      <c r="G684" t="str">
        <v>-</v>
      </c>
    </row>
    <row r="685">
      <c r="A685">
        <v>18684</v>
      </c>
      <c r="B685" t="str">
        <f>HYPERLINK("http://thuanhanh.daksong.daknong.gov.vn/", "UBND Ủy ban nhân dân xã Thuận Hạnh tỉnh Đắk Nông")</f>
        <v>UBND Ủy ban nhân dân xã Thuận Hạnh tỉnh Đắk Nông</v>
      </c>
      <c r="C685" t="str">
        <v>http://thuanhanh.daksong.daknong.gov.vn/</v>
      </c>
      <c r="D685" t="str">
        <v>-</v>
      </c>
      <c r="E685" t="str">
        <v>-</v>
      </c>
      <c r="F685" t="str">
        <v>-</v>
      </c>
      <c r="G685" t="str">
        <v>-</v>
      </c>
    </row>
    <row r="686">
      <c r="A686">
        <v>18685</v>
      </c>
      <c r="B686" t="str">
        <f>HYPERLINK("https://www.facebook.com/groups/1179294772414766/", "Công an xã Đắk N'Dung tỉnh Đắk Nông")</f>
        <v>Công an xã Đắk N'Dung tỉnh Đắk Nông</v>
      </c>
      <c r="C686" t="str">
        <v>https://www.facebook.com/groups/1179294772414766/</v>
      </c>
      <c r="D686" t="str">
        <v>-</v>
      </c>
      <c r="E686" t="str">
        <v/>
      </c>
      <c r="F686" t="str">
        <v>-</v>
      </c>
      <c r="G686" t="str">
        <v>-</v>
      </c>
    </row>
    <row r="687">
      <c r="A687">
        <v>18686</v>
      </c>
      <c r="B687" t="str">
        <f>HYPERLINK("http://dakndrung.daksong.daknong.gov.vn/", "UBND Ủy ban nhân dân xã Đắk N'Dung tỉnh Đắk Nông")</f>
        <v>UBND Ủy ban nhân dân xã Đắk N'Dung tỉnh Đắk Nông</v>
      </c>
      <c r="C687" t="str">
        <v>http://dakndrung.daksong.daknong.gov.vn/</v>
      </c>
      <c r="D687" t="str">
        <v>-</v>
      </c>
      <c r="E687" t="str">
        <v>-</v>
      </c>
      <c r="F687" t="str">
        <v>-</v>
      </c>
      <c r="G687" t="str">
        <v>-</v>
      </c>
    </row>
    <row r="688">
      <c r="A688">
        <v>18687</v>
      </c>
      <c r="B688" t="str">
        <f>HYPERLINK("https://www.facebook.com/2422363151402867", "Công an xã Nâm N'Jang tỉnh Đắk Nông")</f>
        <v>Công an xã Nâm N'Jang tỉnh Đắk Nông</v>
      </c>
      <c r="C688" t="str">
        <v>https://www.facebook.com/2422363151402867</v>
      </c>
      <c r="D688" t="str">
        <v>-</v>
      </c>
      <c r="E688" t="str">
        <v/>
      </c>
      <c r="F688" t="str">
        <v>-</v>
      </c>
      <c r="G688" t="str">
        <v>-</v>
      </c>
    </row>
    <row r="689">
      <c r="A689">
        <v>18688</v>
      </c>
      <c r="B689" t="str">
        <f>HYPERLINK("http://namnjang.daksong.daknong.gov.vn/", "UBND Ủy ban nhân dân xã Nâm N'Jang tỉnh Đắk Nông")</f>
        <v>UBND Ủy ban nhân dân xã Nâm N'Jang tỉnh Đắk Nông</v>
      </c>
      <c r="C689" t="str">
        <v>http://namnjang.daksong.daknong.gov.vn/</v>
      </c>
      <c r="D689" t="str">
        <v>-</v>
      </c>
      <c r="E689" t="str">
        <v>-</v>
      </c>
      <c r="F689" t="str">
        <v>-</v>
      </c>
      <c r="G689" t="str">
        <v>-</v>
      </c>
    </row>
    <row r="690">
      <c r="A690">
        <v>18689</v>
      </c>
      <c r="B690" t="str">
        <f>HYPERLINK("https://www.facebook.com/groups/2284781051760216/", "Công an xã Trường Xuân tỉnh Đắk Nông")</f>
        <v>Công an xã Trường Xuân tỉnh Đắk Nông</v>
      </c>
      <c r="C690" t="str">
        <v>https://www.facebook.com/groups/2284781051760216/</v>
      </c>
      <c r="D690" t="str">
        <v>-</v>
      </c>
      <c r="E690" t="str">
        <v/>
      </c>
      <c r="F690" t="str">
        <v>-</v>
      </c>
      <c r="G690" t="str">
        <v>-</v>
      </c>
    </row>
    <row r="691">
      <c r="A691">
        <v>18690</v>
      </c>
      <c r="B691" t="str">
        <f>HYPERLINK("http://truongxuan.daksong.daknong.gov.vn/", "UBND Ủy ban nhân dân xã Trường Xuân tỉnh Đắk Nông")</f>
        <v>UBND Ủy ban nhân dân xã Trường Xuân tỉnh Đắk Nông</v>
      </c>
      <c r="C691" t="str">
        <v>http://truongxuan.daksong.daknong.gov.vn/</v>
      </c>
      <c r="D691" t="str">
        <v>-</v>
      </c>
      <c r="E691" t="str">
        <v>-</v>
      </c>
      <c r="F691" t="str">
        <v>-</v>
      </c>
      <c r="G691" t="str">
        <v>-</v>
      </c>
    </row>
    <row r="692">
      <c r="A692">
        <v>18691</v>
      </c>
      <c r="B692" t="str">
        <v>Công an xã Quảng Tín tỉnh Đắk Nông</v>
      </c>
      <c r="C692" t="str">
        <v>-</v>
      </c>
      <c r="D692" t="str">
        <v>-</v>
      </c>
      <c r="E692" t="str">
        <v/>
      </c>
      <c r="F692" t="str">
        <v>-</v>
      </c>
      <c r="G692" t="str">
        <v>-</v>
      </c>
    </row>
    <row r="693">
      <c r="A693">
        <v>18692</v>
      </c>
      <c r="B693" t="str">
        <f>HYPERLINK("http://quangtin.dakrlap.daknong.gov.vn/", "UBND Ủy ban nhân dân xã Quảng Tín tỉnh Đắk Nông")</f>
        <v>UBND Ủy ban nhân dân xã Quảng Tín tỉnh Đắk Nông</v>
      </c>
      <c r="C693" t="str">
        <v>http://quangtin.dakrlap.daknong.gov.vn/</v>
      </c>
      <c r="D693" t="str">
        <v>-</v>
      </c>
      <c r="E693" t="str">
        <v>-</v>
      </c>
      <c r="F693" t="str">
        <v>-</v>
      </c>
      <c r="G693" t="str">
        <v>-</v>
      </c>
    </row>
    <row r="694">
      <c r="A694">
        <v>18693</v>
      </c>
      <c r="B694" t="str">
        <v>Công an xã Đắk Wer tỉnh Đắk Nông</v>
      </c>
      <c r="C694" t="str">
        <v>-</v>
      </c>
      <c r="D694" t="str">
        <v>-</v>
      </c>
      <c r="E694" t="str">
        <v/>
      </c>
      <c r="F694" t="str">
        <v>-</v>
      </c>
      <c r="G694" t="str">
        <v>-</v>
      </c>
    </row>
    <row r="695">
      <c r="A695">
        <v>18694</v>
      </c>
      <c r="B695" t="str">
        <f>HYPERLINK("http://dakrlap.daknong.gov.vn/tiep-cong-dan-cac-xa-thi-tran/xa-dak-wer/", "UBND Ủy ban nhân dân xã Đắk Wer tỉnh Đắk Nông")</f>
        <v>UBND Ủy ban nhân dân xã Đắk Wer tỉnh Đắk Nông</v>
      </c>
      <c r="C695" t="str">
        <v>http://dakrlap.daknong.gov.vn/tiep-cong-dan-cac-xa-thi-tran/xa-dak-wer/</v>
      </c>
      <c r="D695" t="str">
        <v>-</v>
      </c>
      <c r="E695" t="str">
        <v>-</v>
      </c>
      <c r="F695" t="str">
        <v>-</v>
      </c>
      <c r="G695" t="str">
        <v>-</v>
      </c>
    </row>
    <row r="696">
      <c r="A696">
        <v>18695</v>
      </c>
      <c r="B696" t="str">
        <f>HYPERLINK("https://www.facebook.com/xanhanco.dakrlap/", "Công an xã Nhân Cơ tỉnh Đắk Nông")</f>
        <v>Công an xã Nhân Cơ tỉnh Đắk Nông</v>
      </c>
      <c r="C696" t="str">
        <v>https://www.facebook.com/xanhanco.dakrlap/</v>
      </c>
      <c r="D696" t="str">
        <v>-</v>
      </c>
      <c r="E696" t="str">
        <v/>
      </c>
      <c r="F696" t="str">
        <v>-</v>
      </c>
      <c r="G696" t="str">
        <v>-</v>
      </c>
    </row>
    <row r="697">
      <c r="A697">
        <v>18696</v>
      </c>
      <c r="B697" t="str">
        <f>HYPERLINK("http://nhanco.dakrlap.daknong.gov.vn/", "UBND Ủy ban nhân dân xã Nhân Cơ tỉnh Đắk Nông")</f>
        <v>UBND Ủy ban nhân dân xã Nhân Cơ tỉnh Đắk Nông</v>
      </c>
      <c r="C697" t="str">
        <v>http://nhanco.dakrlap.daknong.gov.vn/</v>
      </c>
      <c r="D697" t="str">
        <v>-</v>
      </c>
      <c r="E697" t="str">
        <v>-</v>
      </c>
      <c r="F697" t="str">
        <v>-</v>
      </c>
      <c r="G697" t="str">
        <v>-</v>
      </c>
    </row>
    <row r="698">
      <c r="A698">
        <v>18697</v>
      </c>
      <c r="B698" t="str">
        <f>HYPERLINK("https://www.facebook.com/reel/1485976328950649/", "Công an xã Kiến Thành tỉnh Đắk Nông")</f>
        <v>Công an xã Kiến Thành tỉnh Đắk Nông</v>
      </c>
      <c r="C698" t="str">
        <v>https://www.facebook.com/reel/1485976328950649/</v>
      </c>
      <c r="D698" t="str">
        <v>-</v>
      </c>
      <c r="E698" t="str">
        <v/>
      </c>
      <c r="F698" t="str">
        <v>-</v>
      </c>
      <c r="G698" t="str">
        <v>-</v>
      </c>
    </row>
    <row r="699">
      <c r="A699">
        <v>18698</v>
      </c>
      <c r="B699" t="str">
        <f>HYPERLINK("http://kienthanh.dakrlap.daknong.gov.vn/", "UBND Ủy ban nhân dân xã Kiến Thành tỉnh Đắk Nông")</f>
        <v>UBND Ủy ban nhân dân xã Kiến Thành tỉnh Đắk Nông</v>
      </c>
      <c r="C699" t="str">
        <v>http://kienthanh.dakrlap.daknong.gov.vn/</v>
      </c>
      <c r="D699" t="str">
        <v>-</v>
      </c>
      <c r="E699" t="str">
        <v>-</v>
      </c>
      <c r="F699" t="str">
        <v>-</v>
      </c>
      <c r="G699" t="str">
        <v>-</v>
      </c>
    </row>
    <row r="700">
      <c r="A700">
        <v>18699</v>
      </c>
      <c r="B700" t="str">
        <v>Công an xã Nghĩa Thắng tỉnh Đắk Nông</v>
      </c>
      <c r="C700" t="str">
        <v>-</v>
      </c>
      <c r="D700" t="str">
        <v>-</v>
      </c>
      <c r="E700" t="str">
        <v/>
      </c>
      <c r="F700" t="str">
        <v>-</v>
      </c>
      <c r="G700" t="str">
        <v>-</v>
      </c>
    </row>
    <row r="701">
      <c r="A701">
        <v>18700</v>
      </c>
      <c r="B701" t="str">
        <f>HYPERLINK("http://nghiathang.dakrlap.daknong.gov.vn/", "UBND Ủy ban nhân dân xã Nghĩa Thắng tỉnh Đắk Nông")</f>
        <v>UBND Ủy ban nhân dân xã Nghĩa Thắng tỉnh Đắk Nông</v>
      </c>
      <c r="C701" t="str">
        <v>http://nghiathang.dakrlap.daknong.gov.vn/</v>
      </c>
      <c r="D701" t="str">
        <v>-</v>
      </c>
      <c r="E701" t="str">
        <v>-</v>
      </c>
      <c r="F701" t="str">
        <v>-</v>
      </c>
      <c r="G701" t="str">
        <v>-</v>
      </c>
    </row>
    <row r="702">
      <c r="A702">
        <v>18701</v>
      </c>
      <c r="B702" t="str">
        <v>Công an xã Đạo Nghĩa tỉnh Đắk Nông</v>
      </c>
      <c r="C702" t="str">
        <v>-</v>
      </c>
      <c r="D702" t="str">
        <v>-</v>
      </c>
      <c r="E702" t="str">
        <v/>
      </c>
      <c r="F702" t="str">
        <v>-</v>
      </c>
      <c r="G702" t="str">
        <v>-</v>
      </c>
    </row>
    <row r="703">
      <c r="A703">
        <v>18702</v>
      </c>
      <c r="B703" t="str">
        <f>HYPERLINK("http://dakrlap.daknong.gov.vn/ubnd-xa-thi-tran/", "UBND Ủy ban nhân dân xã Đạo Nghĩa tỉnh Đắk Nông")</f>
        <v>UBND Ủy ban nhân dân xã Đạo Nghĩa tỉnh Đắk Nông</v>
      </c>
      <c r="C703" t="str">
        <v>http://dakrlap.daknong.gov.vn/ubnd-xa-thi-tran/</v>
      </c>
      <c r="D703" t="str">
        <v>-</v>
      </c>
      <c r="E703" t="str">
        <v>-</v>
      </c>
      <c r="F703" t="str">
        <v>-</v>
      </c>
      <c r="G703" t="str">
        <v>-</v>
      </c>
    </row>
    <row r="704">
      <c r="A704">
        <v>18703</v>
      </c>
      <c r="B704" t="str">
        <v>Công an xã Đắk Sin tỉnh Đắk Nông</v>
      </c>
      <c r="C704" t="str">
        <v>-</v>
      </c>
      <c r="D704" t="str">
        <v>-</v>
      </c>
      <c r="E704" t="str">
        <v/>
      </c>
      <c r="F704" t="str">
        <v>-</v>
      </c>
      <c r="G704" t="str">
        <v>-</v>
      </c>
    </row>
    <row r="705">
      <c r="A705">
        <v>18704</v>
      </c>
      <c r="B705" t="str">
        <f>HYPERLINK("http://daklao.dakmil.daknong.gov.vn/", "UBND Ủy ban nhân dân xã Đắk Sin tỉnh Đắk Nông")</f>
        <v>UBND Ủy ban nhân dân xã Đắk Sin tỉnh Đắk Nông</v>
      </c>
      <c r="C705" t="str">
        <v>http://daklao.dakmil.daknong.gov.vn/</v>
      </c>
      <c r="D705" t="str">
        <v>-</v>
      </c>
      <c r="E705" t="str">
        <v>-</v>
      </c>
      <c r="F705" t="str">
        <v>-</v>
      </c>
      <c r="G705" t="str">
        <v>-</v>
      </c>
    </row>
    <row r="706">
      <c r="A706">
        <v>18705</v>
      </c>
      <c r="B706" t="str">
        <v>Công an xã Hưng Bình tỉnh Đắk Nông</v>
      </c>
      <c r="C706" t="str">
        <v>-</v>
      </c>
      <c r="D706" t="str">
        <v>-</v>
      </c>
      <c r="E706" t="str">
        <v/>
      </c>
      <c r="F706" t="str">
        <v>-</v>
      </c>
      <c r="G706" t="str">
        <v>-</v>
      </c>
    </row>
    <row r="707">
      <c r="A707">
        <v>18706</v>
      </c>
      <c r="B707" t="str">
        <f>HYPERLINK("http://dakrlap.daknong.gov.vn/ubnd-xa-thi-tran/", "UBND Ủy ban nhân dân xã Hưng Bình tỉnh Đắk Nông")</f>
        <v>UBND Ủy ban nhân dân xã Hưng Bình tỉnh Đắk Nông</v>
      </c>
      <c r="C707" t="str">
        <v>http://dakrlap.daknong.gov.vn/ubnd-xa-thi-tran/</v>
      </c>
      <c r="D707" t="str">
        <v>-</v>
      </c>
      <c r="E707" t="str">
        <v>-</v>
      </c>
      <c r="F707" t="str">
        <v>-</v>
      </c>
      <c r="G707" t="str">
        <v>-</v>
      </c>
    </row>
    <row r="708">
      <c r="A708">
        <v>18707</v>
      </c>
      <c r="B708" t="str">
        <f>HYPERLINK("https://www.facebook.com/huyendoandakrlap/", "Công an xã Đắk Ru tỉnh Đắk Nông")</f>
        <v>Công an xã Đắk Ru tỉnh Đắk Nông</v>
      </c>
      <c r="C708" t="str">
        <v>https://www.facebook.com/huyendoandakrlap/</v>
      </c>
      <c r="D708" t="str">
        <v>-</v>
      </c>
      <c r="E708" t="str">
        <v/>
      </c>
      <c r="F708" t="str">
        <v>-</v>
      </c>
      <c r="G708" t="str">
        <v>-</v>
      </c>
    </row>
    <row r="709">
      <c r="A709">
        <v>18708</v>
      </c>
      <c r="B709" t="str">
        <f>HYPERLINK("http://dakrlap.daknong.gov.vn/ubnd-xa-thi-tran/", "UBND Ủy ban nhân dân xã Đắk Ru tỉnh Đắk Nông")</f>
        <v>UBND Ủy ban nhân dân xã Đắk Ru tỉnh Đắk Nông</v>
      </c>
      <c r="C709" t="str">
        <v>http://dakrlap.daknong.gov.vn/ubnd-xa-thi-tran/</v>
      </c>
      <c r="D709" t="str">
        <v>-</v>
      </c>
      <c r="E709" t="str">
        <v>-</v>
      </c>
      <c r="F709" t="str">
        <v>-</v>
      </c>
      <c r="G709" t="str">
        <v>-</v>
      </c>
    </row>
    <row r="710">
      <c r="A710">
        <v>18709</v>
      </c>
      <c r="B710" t="str">
        <v>Công an xã Nhân Đạo tỉnh Đắk Nông</v>
      </c>
      <c r="C710" t="str">
        <v>-</v>
      </c>
      <c r="D710" t="str">
        <v>-</v>
      </c>
      <c r="E710" t="str">
        <v/>
      </c>
      <c r="F710" t="str">
        <v>-</v>
      </c>
      <c r="G710" t="str">
        <v>-</v>
      </c>
    </row>
    <row r="711">
      <c r="A711">
        <v>18710</v>
      </c>
      <c r="B711" t="str">
        <f>HYPERLINK("http://nhandao.dakrlap.daknong.gov.vn/", "UBND Ủy ban nhân dân xã Nhân Đạo tỉnh Đắk Nông")</f>
        <v>UBND Ủy ban nhân dân xã Nhân Đạo tỉnh Đắk Nông</v>
      </c>
      <c r="C711" t="str">
        <v>http://nhandao.dakrlap.daknong.gov.vn/</v>
      </c>
      <c r="D711" t="str">
        <v>-</v>
      </c>
      <c r="E711" t="str">
        <v>-</v>
      </c>
      <c r="F711" t="str">
        <v>-</v>
      </c>
      <c r="G711" t="str">
        <v>-</v>
      </c>
    </row>
    <row r="712">
      <c r="A712">
        <v>18711</v>
      </c>
      <c r="B712" t="str">
        <v>Công an xã Quảng Trực tỉnh Đắk Nông</v>
      </c>
      <c r="C712" t="str">
        <v>-</v>
      </c>
      <c r="D712" t="str">
        <v>-</v>
      </c>
      <c r="E712" t="str">
        <v/>
      </c>
      <c r="F712" t="str">
        <v>-</v>
      </c>
      <c r="G712" t="str">
        <v>-</v>
      </c>
    </row>
    <row r="713">
      <c r="A713">
        <v>18712</v>
      </c>
      <c r="B713" t="str">
        <f>HYPERLINK("http://quangtruc.tuyduc.daknong.gov.vn/", "UBND Ủy ban nhân dân xã Quảng Trực tỉnh Đắk Nông")</f>
        <v>UBND Ủy ban nhân dân xã Quảng Trực tỉnh Đắk Nông</v>
      </c>
      <c r="C713" t="str">
        <v>http://quangtruc.tuyduc.daknong.gov.vn/</v>
      </c>
      <c r="D713" t="str">
        <v>-</v>
      </c>
      <c r="E713" t="str">
        <v>-</v>
      </c>
      <c r="F713" t="str">
        <v>-</v>
      </c>
      <c r="G713" t="str">
        <v>-</v>
      </c>
    </row>
    <row r="714">
      <c r="A714">
        <v>18713</v>
      </c>
      <c r="B714" t="str">
        <v>Công an xã Đắk Búk So tỉnh Đắk Nông</v>
      </c>
      <c r="C714" t="str">
        <v>-</v>
      </c>
      <c r="D714" t="str">
        <v>-</v>
      </c>
      <c r="E714" t="str">
        <v/>
      </c>
      <c r="F714" t="str">
        <v>-</v>
      </c>
      <c r="G714" t="str">
        <v>-</v>
      </c>
    </row>
    <row r="715">
      <c r="A715">
        <v>18714</v>
      </c>
      <c r="B715" t="str">
        <f>HYPERLINK("http://dakbukso.tuyduc.daknong.gov.vn/", "UBND Ủy ban nhân dân xã Đắk Búk So tỉnh Đắk Nông")</f>
        <v>UBND Ủy ban nhân dân xã Đắk Búk So tỉnh Đắk Nông</v>
      </c>
      <c r="C715" t="str">
        <v>http://dakbukso.tuyduc.daknong.gov.vn/</v>
      </c>
      <c r="D715" t="str">
        <v>-</v>
      </c>
      <c r="E715" t="str">
        <v>-</v>
      </c>
      <c r="F715" t="str">
        <v>-</v>
      </c>
      <c r="G715" t="str">
        <v>-</v>
      </c>
    </row>
    <row r="716">
      <c r="A716">
        <v>18715</v>
      </c>
      <c r="B716" t="str">
        <v>Công an xã Quảng Tâm tỉnh Đắk Nông</v>
      </c>
      <c r="C716" t="str">
        <v>-</v>
      </c>
      <c r="D716" t="str">
        <v>-</v>
      </c>
      <c r="E716" t="str">
        <v/>
      </c>
      <c r="F716" t="str">
        <v>-</v>
      </c>
      <c r="G716" t="str">
        <v>-</v>
      </c>
    </row>
    <row r="717">
      <c r="A717">
        <v>18716</v>
      </c>
      <c r="B717" t="str">
        <f>HYPERLINK("https://bdt.daknong.gov.vn/web/guest/tin-the-gioi1/-/view_content/127900190-buoc-khoi-phuc-lai-hien-trang-ban-dau-hon-26-000-met-vuong-dat-o-xa-quang-tam-huyen-tuy-duc.html", "UBND Ủy ban nhân dân xã Quảng Tâm tỉnh Đắk Nông")</f>
        <v>UBND Ủy ban nhân dân xã Quảng Tâm tỉnh Đắk Nông</v>
      </c>
      <c r="C717" t="str">
        <v>https://bdt.daknong.gov.vn/web/guest/tin-the-gioi1/-/view_content/127900190-buoc-khoi-phuc-lai-hien-trang-ban-dau-hon-26-000-met-vuong-dat-o-xa-quang-tam-huyen-tuy-duc.html</v>
      </c>
      <c r="D717" t="str">
        <v>-</v>
      </c>
      <c r="E717" t="str">
        <v>-</v>
      </c>
      <c r="F717" t="str">
        <v>-</v>
      </c>
      <c r="G717" t="str">
        <v>-</v>
      </c>
    </row>
    <row r="718">
      <c r="A718">
        <v>18717</v>
      </c>
      <c r="B718" t="str">
        <v>Công an xã Đắk R'Tíh tỉnh Đắk Nông</v>
      </c>
      <c r="C718" t="str">
        <v>-</v>
      </c>
      <c r="D718" t="str">
        <v>-</v>
      </c>
      <c r="E718" t="str">
        <v/>
      </c>
      <c r="F718" t="str">
        <v>-</v>
      </c>
      <c r="G718" t="str">
        <v>-</v>
      </c>
    </row>
    <row r="719">
      <c r="A719">
        <v>18718</v>
      </c>
      <c r="B719" t="str">
        <f>HYPERLINK("https://tuyduc.daknong.gov.vn/", "UBND Ủy ban nhân dân xã Đắk R'Tíh tỉnh Đắk Nông")</f>
        <v>UBND Ủy ban nhân dân xã Đắk R'Tíh tỉnh Đắk Nông</v>
      </c>
      <c r="C719" t="str">
        <v>https://tuyduc.daknong.gov.vn/</v>
      </c>
      <c r="D719" t="str">
        <v>-</v>
      </c>
      <c r="E719" t="str">
        <v>-</v>
      </c>
      <c r="F719" t="str">
        <v>-</v>
      </c>
      <c r="G719" t="str">
        <v>-</v>
      </c>
    </row>
    <row r="720">
      <c r="A720">
        <v>18719</v>
      </c>
      <c r="B720" t="str">
        <f>HYPERLINK("https://www.facebook.com/p/C%C3%B4ng-an-X%C3%A3-%C4%90%C4%83k-Ngo-Tuy-%C4%90%E1%BB%A9c-%C4%90%C4%83k-N%C3%B4ng-61550535224527/", "Công an xã Đắk Ngo tỉnh Đắk Nông")</f>
        <v>Công an xã Đắk Ngo tỉnh Đắk Nông</v>
      </c>
      <c r="C720" t="str">
        <v>https://www.facebook.com/p/C%C3%B4ng-an-X%C3%A3-%C4%90%C4%83k-Ngo-Tuy-%C4%90%E1%BB%A9c-%C4%90%C4%83k-N%C3%B4ng-61550535224527/</v>
      </c>
      <c r="D720" t="str">
        <v>-</v>
      </c>
      <c r="E720" t="str">
        <v/>
      </c>
      <c r="F720" t="str">
        <v>-</v>
      </c>
      <c r="G720" t="str">
        <v>-</v>
      </c>
    </row>
    <row r="721">
      <c r="A721">
        <v>18720</v>
      </c>
      <c r="B721" t="str">
        <f>HYPERLINK("https://tuyduc.daknong.gov.vn/", "UBND Ủy ban nhân dân xã Đắk Ngo tỉnh Đắk Nông")</f>
        <v>UBND Ủy ban nhân dân xã Đắk Ngo tỉnh Đắk Nông</v>
      </c>
      <c r="C721" t="str">
        <v>https://tuyduc.daknong.gov.vn/</v>
      </c>
      <c r="D721" t="str">
        <v>-</v>
      </c>
      <c r="E721" t="str">
        <v>-</v>
      </c>
      <c r="F721" t="str">
        <v>-</v>
      </c>
      <c r="G721" t="str">
        <v>-</v>
      </c>
    </row>
    <row r="722">
      <c r="A722">
        <v>18721</v>
      </c>
      <c r="B722" t="str">
        <v>Công an xã Quảng Tân tỉnh Đắk Nông</v>
      </c>
      <c r="C722" t="str">
        <v>-</v>
      </c>
      <c r="D722" t="str">
        <v>-</v>
      </c>
      <c r="E722" t="str">
        <v/>
      </c>
      <c r="F722" t="str">
        <v>-</v>
      </c>
      <c r="G722" t="str">
        <v>-</v>
      </c>
    </row>
    <row r="723">
      <c r="A723">
        <v>18722</v>
      </c>
      <c r="B723" t="str">
        <f>HYPERLINK("https://www.quangninh.gov.vn/donvi/huyendamha/Trang/ChiTietBVGioiThieu.aspx?bvid=75", "UBND Ủy ban nhân dân xã Quảng Tân tỉnh Đắk Nông")</f>
        <v>UBND Ủy ban nhân dân xã Quảng Tân tỉnh Đắk Nông</v>
      </c>
      <c r="C723" t="str">
        <v>https://www.quangninh.gov.vn/donvi/huyendamha/Trang/ChiTietBVGioiThieu.aspx?bvid=75</v>
      </c>
      <c r="D723" t="str">
        <v>-</v>
      </c>
      <c r="E723" t="str">
        <v>-</v>
      </c>
      <c r="F723" t="str">
        <v>-</v>
      </c>
      <c r="G723" t="str">
        <v>-</v>
      </c>
    </row>
    <row r="724">
      <c r="A724">
        <v>18723</v>
      </c>
      <c r="B724" t="str">
        <f>HYPERLINK("https://www.facebook.com/p/UBND-Ph%C6%B0%E1%BB%9Dng-7-TP-%C4%90%C3%A0-L%E1%BA%A1t-T-L%C3%A2m-%C4%90%E1%BB%93ng-100064453792359/?locale=vi_VN", "Công an phường 7 tỉnh Lâm Đồng")</f>
        <v>Công an phường 7 tỉnh Lâm Đồng</v>
      </c>
      <c r="C724" t="str">
        <v>https://www.facebook.com/p/UBND-Ph%C6%B0%E1%BB%9Dng-7-TP-%C4%90%C3%A0-L%E1%BA%A1t-T-L%C3%A2m-%C4%90%E1%BB%93ng-100064453792359/?locale=vi_VN</v>
      </c>
      <c r="D724" t="str">
        <v>-</v>
      </c>
      <c r="E724" t="str">
        <v/>
      </c>
      <c r="F724" t="str">
        <v>-</v>
      </c>
      <c r="G724" t="str">
        <v>-</v>
      </c>
    </row>
    <row r="725">
      <c r="A725">
        <v>18724</v>
      </c>
      <c r="B725" t="str">
        <f>HYPERLINK("https://lamdong.gov.vn/sites/dalat/htct/ubndtp/xaphuong/SitePages/hdnd-ubnd-phuong-7.aspx", "UBND Ủy ban nhân dân phường 7 tỉnh Lâm Đồng")</f>
        <v>UBND Ủy ban nhân dân phường 7 tỉnh Lâm Đồng</v>
      </c>
      <c r="C725" t="str">
        <v>https://lamdong.gov.vn/sites/dalat/htct/ubndtp/xaphuong/SitePages/hdnd-ubnd-phuong-7.aspx</v>
      </c>
      <c r="D725" t="str">
        <v>-</v>
      </c>
      <c r="E725" t="str">
        <v>-</v>
      </c>
      <c r="F725" t="str">
        <v>-</v>
      </c>
      <c r="G725" t="str">
        <v>-</v>
      </c>
    </row>
    <row r="726">
      <c r="A726">
        <v>18725</v>
      </c>
      <c r="B726" t="str">
        <f>HYPERLINK("https://www.facebook.com/tuoitreconganquanhadong/?locale=vi_VN", "Công an phường 8 tỉnh Lâm Đồng")</f>
        <v>Công an phường 8 tỉnh Lâm Đồng</v>
      </c>
      <c r="C726" t="str">
        <v>https://www.facebook.com/tuoitreconganquanhadong/?locale=vi_VN</v>
      </c>
      <c r="D726" t="str">
        <v>-</v>
      </c>
      <c r="E726" t="str">
        <v/>
      </c>
      <c r="F726" t="str">
        <v>-</v>
      </c>
      <c r="G726" t="str">
        <v>-</v>
      </c>
    </row>
    <row r="727">
      <c r="A727">
        <v>18726</v>
      </c>
      <c r="B727" t="str">
        <f>HYPERLINK("https://lamdong.gov.vn/sites/dalat/htct/ubndtp/xaphuong/SitePages/hdnd-ubnd-phuong-8.aspx", "UBND Ủy ban nhân dân phường 8 tỉnh Lâm Đồng")</f>
        <v>UBND Ủy ban nhân dân phường 8 tỉnh Lâm Đồng</v>
      </c>
      <c r="C727" t="str">
        <v>https://lamdong.gov.vn/sites/dalat/htct/ubndtp/xaphuong/SitePages/hdnd-ubnd-phuong-8.aspx</v>
      </c>
      <c r="D727" t="str">
        <v>-</v>
      </c>
      <c r="E727" t="str">
        <v>-</v>
      </c>
      <c r="F727" t="str">
        <v>-</v>
      </c>
      <c r="G727" t="str">
        <v>-</v>
      </c>
    </row>
    <row r="728">
      <c r="A728">
        <v>18727</v>
      </c>
      <c r="B728" t="str">
        <f>HYPERLINK("https://www.facebook.com/tuoitrephuong12/?locale=vi_VN", "Công an phường 12 tỉnh Lâm Đồng")</f>
        <v>Công an phường 12 tỉnh Lâm Đồng</v>
      </c>
      <c r="C728" t="str">
        <v>https://www.facebook.com/tuoitrephuong12/?locale=vi_VN</v>
      </c>
      <c r="D728" t="str">
        <v>-</v>
      </c>
      <c r="E728" t="str">
        <v/>
      </c>
      <c r="F728" t="str">
        <v>-</v>
      </c>
      <c r="G728" t="str">
        <v>-</v>
      </c>
    </row>
    <row r="729">
      <c r="A729">
        <v>18728</v>
      </c>
      <c r="B729" t="str">
        <f>HYPERLINK("https://lamdong.gov.vn/sites/dalat/htct/ubndtp/xaphuong/SitePages/hdnd-ubnd-phuong-12.aspx", "UBND Ủy ban nhân dân phường 12 tỉnh Lâm Đồng")</f>
        <v>UBND Ủy ban nhân dân phường 12 tỉnh Lâm Đồng</v>
      </c>
      <c r="C729" t="str">
        <v>https://lamdong.gov.vn/sites/dalat/htct/ubndtp/xaphuong/SitePages/hdnd-ubnd-phuong-12.aspx</v>
      </c>
      <c r="D729" t="str">
        <v>-</v>
      </c>
      <c r="E729" t="str">
        <v>-</v>
      </c>
      <c r="F729" t="str">
        <v>-</v>
      </c>
      <c r="G729" t="str">
        <v>-</v>
      </c>
    </row>
    <row r="730">
      <c r="A730">
        <v>18729</v>
      </c>
      <c r="B730" t="str">
        <f>HYPERLINK("https://www.facebook.com/tuoitreconganquanhadong/", "Công an phường 9 tỉnh Lâm Đồng")</f>
        <v>Công an phường 9 tỉnh Lâm Đồng</v>
      </c>
      <c r="C730" t="str">
        <v>https://www.facebook.com/tuoitreconganquanhadong/</v>
      </c>
      <c r="D730" t="str">
        <v>-</v>
      </c>
      <c r="E730" t="str">
        <v/>
      </c>
      <c r="F730" t="str">
        <v>-</v>
      </c>
      <c r="G730" t="str">
        <v>-</v>
      </c>
    </row>
    <row r="731">
      <c r="A731">
        <v>18730</v>
      </c>
      <c r="B731" t="str">
        <f>HYPERLINK("https://lamdong.gov.vn/sites/dalat/htct/ubndtp/xaphuong/SitePages/hdnd-ubnd-phuong-9.aspx", "UBND Ủy ban nhân dân phường 9 tỉnh Lâm Đồng")</f>
        <v>UBND Ủy ban nhân dân phường 9 tỉnh Lâm Đồng</v>
      </c>
      <c r="C731" t="str">
        <v>https://lamdong.gov.vn/sites/dalat/htct/ubndtp/xaphuong/SitePages/hdnd-ubnd-phuong-9.aspx</v>
      </c>
      <c r="D731" t="str">
        <v>-</v>
      </c>
      <c r="E731" t="str">
        <v>-</v>
      </c>
      <c r="F731" t="str">
        <v>-</v>
      </c>
      <c r="G731" t="str">
        <v>-</v>
      </c>
    </row>
    <row r="732">
      <c r="A732">
        <v>18731</v>
      </c>
      <c r="B732" t="str">
        <f>HYPERLINK("https://www.facebook.com/p/U%E1%BB%B7-ban-nh%C3%A2n-d%C3%A2n-Ph%C6%B0%E1%BB%9Dng-2-th%C3%A0nh-ph%E1%BB%91-B%E1%BA%A3o-L%E1%BB%99c-100083296962989/", "Công an phường 2 tỉnh Lâm Đồng")</f>
        <v>Công an phường 2 tỉnh Lâm Đồng</v>
      </c>
      <c r="C732" t="str">
        <v>https://www.facebook.com/p/U%E1%BB%B7-ban-nh%C3%A2n-d%C3%A2n-Ph%C6%B0%E1%BB%9Dng-2-th%C3%A0nh-ph%E1%BB%91-B%E1%BA%A3o-L%E1%BB%99c-100083296962989/</v>
      </c>
      <c r="D732" t="str">
        <v>-</v>
      </c>
      <c r="E732" t="str">
        <v/>
      </c>
      <c r="F732" t="str">
        <v>-</v>
      </c>
      <c r="G732" t="str">
        <v>-</v>
      </c>
    </row>
    <row r="733">
      <c r="A733">
        <v>18732</v>
      </c>
      <c r="B733" t="str">
        <f>HYPERLINK("https://lamdong.gov.vn/sites/dalat/htct/ubndtp/xaphuong/SitePages/hdnd-ubnd-phuong-2.aspx", "UBND Ủy ban nhân dân phường 2 tỉnh Lâm Đồng")</f>
        <v>UBND Ủy ban nhân dân phường 2 tỉnh Lâm Đồng</v>
      </c>
      <c r="C733" t="str">
        <v>https://lamdong.gov.vn/sites/dalat/htct/ubndtp/xaphuong/SitePages/hdnd-ubnd-phuong-2.aspx</v>
      </c>
      <c r="D733" t="str">
        <v>-</v>
      </c>
      <c r="E733" t="str">
        <v>-</v>
      </c>
      <c r="F733" t="str">
        <v>-</v>
      </c>
      <c r="G733" t="str">
        <v>-</v>
      </c>
    </row>
    <row r="734">
      <c r="A734">
        <v>18733</v>
      </c>
      <c r="B734" t="str">
        <f>HYPERLINK("https://www.facebook.com/tuoitreconganquanhadong/?locale=vi_VN", "Công an phường 1 tỉnh Lâm Đồng")</f>
        <v>Công an phường 1 tỉnh Lâm Đồng</v>
      </c>
      <c r="C734" t="str">
        <v>https://www.facebook.com/tuoitreconganquanhadong/?locale=vi_VN</v>
      </c>
      <c r="D734" t="str">
        <v>-</v>
      </c>
      <c r="E734" t="str">
        <v/>
      </c>
      <c r="F734" t="str">
        <v>-</v>
      </c>
      <c r="G734" t="str">
        <v>-</v>
      </c>
    </row>
    <row r="735">
      <c r="A735">
        <v>18734</v>
      </c>
      <c r="B735" t="str">
        <f>HYPERLINK("https://lamdong.gov.vn/sites/baoloc/ubnd/phuongxa/SitePages/phuong-1.aspx", "UBND Ủy ban nhân dân phường 1 tỉnh Lâm Đồng")</f>
        <v>UBND Ủy ban nhân dân phường 1 tỉnh Lâm Đồng</v>
      </c>
      <c r="C735" t="str">
        <v>https://lamdong.gov.vn/sites/baoloc/ubnd/phuongxa/SitePages/phuong-1.aspx</v>
      </c>
      <c r="D735" t="str">
        <v>-</v>
      </c>
      <c r="E735" t="str">
        <v>-</v>
      </c>
      <c r="F735" t="str">
        <v>-</v>
      </c>
      <c r="G735" t="str">
        <v>-</v>
      </c>
    </row>
    <row r="736">
      <c r="A736">
        <v>18735</v>
      </c>
      <c r="B736" t="str">
        <f>HYPERLINK("https://www.facebook.com/p/UBND-Ph%C6%B0%E1%BB%9Dng-6-Th%C3%A0nh-ph%E1%BB%91-%C4%90%C3%A0-L%E1%BA%A1t-100069336724239/", "Công an phường 6 tỉnh Lâm Đồng")</f>
        <v>Công an phường 6 tỉnh Lâm Đồng</v>
      </c>
      <c r="C736" t="str">
        <v>https://www.facebook.com/p/UBND-Ph%C6%B0%E1%BB%9Dng-6-Th%C3%A0nh-ph%E1%BB%91-%C4%90%C3%A0-L%E1%BA%A1t-100069336724239/</v>
      </c>
      <c r="D736" t="str">
        <v>-</v>
      </c>
      <c r="E736" t="str">
        <v/>
      </c>
      <c r="F736" t="str">
        <v>-</v>
      </c>
      <c r="G736" t="str">
        <v>-</v>
      </c>
    </row>
    <row r="737">
      <c r="A737">
        <v>18736</v>
      </c>
      <c r="B737" t="str">
        <f>HYPERLINK("https://lamdong.gov.vn/sites/dalat/htct/ubndtp/xaphuong/SitePages/hdnd-ubnd-phuong-6.aspx", "UBND Ủy ban nhân dân phường 6 tỉnh Lâm Đồng")</f>
        <v>UBND Ủy ban nhân dân phường 6 tỉnh Lâm Đồng</v>
      </c>
      <c r="C737" t="str">
        <v>https://lamdong.gov.vn/sites/dalat/htct/ubndtp/xaphuong/SitePages/hdnd-ubnd-phuong-6.aspx</v>
      </c>
      <c r="D737" t="str">
        <v>-</v>
      </c>
      <c r="E737" t="str">
        <v>-</v>
      </c>
      <c r="F737" t="str">
        <v>-</v>
      </c>
      <c r="G737" t="str">
        <v>-</v>
      </c>
    </row>
    <row r="738">
      <c r="A738">
        <v>18737</v>
      </c>
      <c r="B738" t="str">
        <v>Công an phường 5 tỉnh Lâm Đồng</v>
      </c>
      <c r="C738" t="str">
        <v>-</v>
      </c>
      <c r="D738" t="str">
        <v>-</v>
      </c>
      <c r="E738" t="str">
        <v/>
      </c>
      <c r="F738" t="str">
        <v>-</v>
      </c>
      <c r="G738" t="str">
        <v>-</v>
      </c>
    </row>
    <row r="739">
      <c r="A739">
        <v>18738</v>
      </c>
      <c r="B739" t="str">
        <f>HYPERLINK("https://phuong5.tptuyhoa.phuyen.gov.vn/", "UBND Ủy ban nhân dân phường 5 tỉnh Lâm Đồng")</f>
        <v>UBND Ủy ban nhân dân phường 5 tỉnh Lâm Đồng</v>
      </c>
      <c r="C739" t="str">
        <v>https://phuong5.tptuyhoa.phuyen.gov.vn/</v>
      </c>
      <c r="D739" t="str">
        <v>-</v>
      </c>
      <c r="E739" t="str">
        <v>-</v>
      </c>
      <c r="F739" t="str">
        <v>-</v>
      </c>
      <c r="G739" t="str">
        <v>-</v>
      </c>
    </row>
    <row r="740">
      <c r="A740">
        <v>18739</v>
      </c>
      <c r="B740" t="str">
        <f>HYPERLINK("https://www.facebook.com/p/UBND-ph%C6%B0%E1%BB%9Dng-4-th%C3%A0nh-ph%E1%BB%91-%C4%90%C3%A0-L%E1%BA%A1t-100064756390896/", "Công an phường 4 tỉnh Lâm Đồng")</f>
        <v>Công an phường 4 tỉnh Lâm Đồng</v>
      </c>
      <c r="C740" t="str">
        <v>https://www.facebook.com/p/UBND-ph%C6%B0%E1%BB%9Dng-4-th%C3%A0nh-ph%E1%BB%91-%C4%90%C3%A0-L%E1%BA%A1t-100064756390896/</v>
      </c>
      <c r="D740" t="str">
        <v>-</v>
      </c>
      <c r="E740" t="str">
        <v/>
      </c>
      <c r="F740" t="str">
        <v>-</v>
      </c>
      <c r="G740" t="str">
        <v>-</v>
      </c>
    </row>
    <row r="741">
      <c r="A741">
        <v>18740</v>
      </c>
      <c r="B741" t="str">
        <f>HYPERLINK("https://phuong4.dalat.lamdong.gov.vn/", "UBND Ủy ban nhân dân phường 4 tỉnh Lâm Đồng")</f>
        <v>UBND Ủy ban nhân dân phường 4 tỉnh Lâm Đồng</v>
      </c>
      <c r="C741" t="str">
        <v>https://phuong4.dalat.lamdong.gov.vn/</v>
      </c>
      <c r="D741" t="str">
        <v>-</v>
      </c>
      <c r="E741" t="str">
        <v>-</v>
      </c>
      <c r="F741" t="str">
        <v>-</v>
      </c>
      <c r="G741" t="str">
        <v>-</v>
      </c>
    </row>
    <row r="742">
      <c r="A742">
        <v>18741</v>
      </c>
      <c r="B742" t="str">
        <f>HYPERLINK("https://www.facebook.com/tuoitrephuong10thanhphodalat/", "Công an phường 10 tỉnh Lâm Đồng")</f>
        <v>Công an phường 10 tỉnh Lâm Đồng</v>
      </c>
      <c r="C742" t="str">
        <v>https://www.facebook.com/tuoitrephuong10thanhphodalat/</v>
      </c>
      <c r="D742" t="str">
        <v>-</v>
      </c>
      <c r="E742" t="str">
        <v/>
      </c>
      <c r="F742" t="str">
        <v>-</v>
      </c>
      <c r="G742" t="str">
        <v>-</v>
      </c>
    </row>
    <row r="743">
      <c r="A743">
        <v>18742</v>
      </c>
      <c r="B743" t="str">
        <f>HYPERLINK("https://lamdong.gov.vn/sites/dalat/htct/ubndtp/xaphuong/SitePages/hdnd-ubnd-phuong-10.aspx", "UBND Ủy ban nhân dân phường 10 tỉnh Lâm Đồng")</f>
        <v>UBND Ủy ban nhân dân phường 10 tỉnh Lâm Đồng</v>
      </c>
      <c r="C743" t="str">
        <v>https://lamdong.gov.vn/sites/dalat/htct/ubndtp/xaphuong/SitePages/hdnd-ubnd-phuong-10.aspx</v>
      </c>
      <c r="D743" t="str">
        <v>-</v>
      </c>
      <c r="E743" t="str">
        <v>-</v>
      </c>
      <c r="F743" t="str">
        <v>-</v>
      </c>
      <c r="G743" t="str">
        <v>-</v>
      </c>
    </row>
    <row r="744">
      <c r="A744">
        <v>18743</v>
      </c>
      <c r="B744" t="str">
        <f>HYPERLINK("https://www.facebook.com/tuoitreconganquanhadong/?locale=vi_VN", "Công an phường 11 tỉnh Lâm Đồng")</f>
        <v>Công an phường 11 tỉnh Lâm Đồng</v>
      </c>
      <c r="C744" t="str">
        <v>https://www.facebook.com/tuoitreconganquanhadong/?locale=vi_VN</v>
      </c>
      <c r="D744" t="str">
        <v>-</v>
      </c>
      <c r="E744" t="str">
        <v/>
      </c>
      <c r="F744" t="str">
        <v>-</v>
      </c>
      <c r="G744" t="str">
        <v>-</v>
      </c>
    </row>
    <row r="745">
      <c r="A745">
        <v>18744</v>
      </c>
      <c r="B745" t="str">
        <f>HYPERLINK("https://lamdong.gov.vn/sites/dalat/htct/ubndtp/xaphuong/SitePages/hdnd-ubnd-phuong-11.aspx", "UBND Ủy ban nhân dân phường 11 tỉnh Lâm Đồng")</f>
        <v>UBND Ủy ban nhân dân phường 11 tỉnh Lâm Đồng</v>
      </c>
      <c r="C745" t="str">
        <v>https://lamdong.gov.vn/sites/dalat/htct/ubndtp/xaphuong/SitePages/hdnd-ubnd-phuong-11.aspx</v>
      </c>
      <c r="D745" t="str">
        <v>-</v>
      </c>
      <c r="E745" t="str">
        <v>-</v>
      </c>
      <c r="F745" t="str">
        <v>-</v>
      </c>
      <c r="G745" t="str">
        <v>-</v>
      </c>
    </row>
    <row r="746">
      <c r="A746">
        <v>18745</v>
      </c>
      <c r="B746" t="str">
        <f>HYPERLINK("https://www.facebook.com/p/%C4%90%E1%BA%A3ng-%E1%BB%A7y_H%C4%90ND_UBND-Ph%C6%B0%E1%BB%9Dng-3-TP-%C4%90%C3%A0-L%E1%BA%A1t-100064551592310/", "Công an phường 3 tỉnh Lâm Đồng")</f>
        <v>Công an phường 3 tỉnh Lâm Đồng</v>
      </c>
      <c r="C746" t="str">
        <v>https://www.facebook.com/p/%C4%90%E1%BA%A3ng-%E1%BB%A7y_H%C4%90ND_UBND-Ph%C6%B0%E1%BB%9Dng-3-TP-%C4%90%C3%A0-L%E1%BA%A1t-100064551592310/</v>
      </c>
      <c r="D746" t="str">
        <v>-</v>
      </c>
      <c r="E746" t="str">
        <v/>
      </c>
      <c r="F746" t="str">
        <v>-</v>
      </c>
      <c r="G746" t="str">
        <v>-</v>
      </c>
    </row>
    <row r="747">
      <c r="A747">
        <v>18746</v>
      </c>
      <c r="B747" t="str">
        <f>HYPERLINK("https://lamdong.gov.vn/sites/dalat/htct/ubndtp/xaphuong/SitePages/hdnd-ubnd-phuong-3.aspx", "UBND Ủy ban nhân dân phường 3 tỉnh Lâm Đồng")</f>
        <v>UBND Ủy ban nhân dân phường 3 tỉnh Lâm Đồng</v>
      </c>
      <c r="C747" t="str">
        <v>https://lamdong.gov.vn/sites/dalat/htct/ubndtp/xaphuong/SitePages/hdnd-ubnd-phuong-3.aspx</v>
      </c>
      <c r="D747" t="str">
        <v>-</v>
      </c>
      <c r="E747" t="str">
        <v>-</v>
      </c>
      <c r="F747" t="str">
        <v>-</v>
      </c>
      <c r="G747" t="str">
        <v>-</v>
      </c>
    </row>
    <row r="748">
      <c r="A748">
        <v>18747</v>
      </c>
      <c r="B748" t="str">
        <f>HYPERLINK("https://www.facebook.com/2006176366191527", "Công an xã Xuân Thọ tỉnh Lâm Đồng")</f>
        <v>Công an xã Xuân Thọ tỉnh Lâm Đồng</v>
      </c>
      <c r="C748" t="str">
        <v>https://www.facebook.com/2006176366191527</v>
      </c>
      <c r="D748" t="str">
        <v>-</v>
      </c>
      <c r="E748" t="str">
        <v/>
      </c>
      <c r="F748" t="str">
        <v>-</v>
      </c>
      <c r="G748" t="str">
        <v>-</v>
      </c>
    </row>
    <row r="749">
      <c r="A749">
        <v>18748</v>
      </c>
      <c r="B749" t="str">
        <f>HYPERLINK("https://lamdong.gov.vn/sites/dalat/htct/ubndtp/xaphuong/SitePages/hdnd-ubnd-xa-xuan-tho.aspx", "UBND Ủy ban nhân dân xã Xuân Thọ tỉnh Lâm Đồng")</f>
        <v>UBND Ủy ban nhân dân xã Xuân Thọ tỉnh Lâm Đồng</v>
      </c>
      <c r="C749" t="str">
        <v>https://lamdong.gov.vn/sites/dalat/htct/ubndtp/xaphuong/SitePages/hdnd-ubnd-xa-xuan-tho.aspx</v>
      </c>
      <c r="D749" t="str">
        <v>-</v>
      </c>
      <c r="E749" t="str">
        <v>-</v>
      </c>
      <c r="F749" t="str">
        <v>-</v>
      </c>
      <c r="G749" t="str">
        <v>-</v>
      </c>
    </row>
    <row r="750">
      <c r="A750">
        <v>18749</v>
      </c>
      <c r="B750" t="str">
        <f>HYPERLINK("https://www.facebook.com/p/UBND-x%C3%A3-T%C3%A0-Nung-Th%C3%A0nh-ph%E1%BB%91-%C4%90%C3%A0-L%E1%BA%A1t-t%E1%BB%89nh-L%C3%A2m-%C4%90%E1%BB%93ng-100093706728816/", "Công an xã Tà Nung tỉnh Lâm Đồng")</f>
        <v>Công an xã Tà Nung tỉnh Lâm Đồng</v>
      </c>
      <c r="C750" t="str">
        <v>https://www.facebook.com/p/UBND-x%C3%A3-T%C3%A0-Nung-Th%C3%A0nh-ph%E1%BB%91-%C4%90%C3%A0-L%E1%BA%A1t-t%E1%BB%89nh-L%C3%A2m-%C4%90%E1%BB%93ng-100093706728816/</v>
      </c>
      <c r="D750" t="str">
        <v>-</v>
      </c>
      <c r="E750" t="str">
        <v/>
      </c>
      <c r="F750" t="str">
        <v>-</v>
      </c>
      <c r="G750" t="str">
        <v>-</v>
      </c>
    </row>
    <row r="751">
      <c r="A751">
        <v>18750</v>
      </c>
      <c r="B751" t="str">
        <f>HYPERLINK("https://lamdong.gov.vn/sites/dalat/htct/ubndtp/xaphuong/SitePages/hdnd-ubnd-xa-ta-nung.aspx", "UBND Ủy ban nhân dân xã Tà Nung tỉnh Lâm Đồng")</f>
        <v>UBND Ủy ban nhân dân xã Tà Nung tỉnh Lâm Đồng</v>
      </c>
      <c r="C751" t="str">
        <v>https://lamdong.gov.vn/sites/dalat/htct/ubndtp/xaphuong/SitePages/hdnd-ubnd-xa-ta-nung.aspx</v>
      </c>
      <c r="D751" t="str">
        <v>-</v>
      </c>
      <c r="E751" t="str">
        <v>-</v>
      </c>
      <c r="F751" t="str">
        <v>-</v>
      </c>
      <c r="G751" t="str">
        <v>-</v>
      </c>
    </row>
    <row r="752">
      <c r="A752">
        <v>18751</v>
      </c>
      <c r="B752" t="str">
        <f>HYPERLINK("https://www.facebook.com/p/%E1%BB%A6y-ban-nh%C3%A2n-d%C3%A2n-x%C3%A3-Tr%E1%BA%A1m-H%C3%A0nh-100063862248229/?locale=vi_VN", "Công an xã Trạm Hành tỉnh Lâm Đồng")</f>
        <v>Công an xã Trạm Hành tỉnh Lâm Đồng</v>
      </c>
      <c r="C752" t="str">
        <v>https://www.facebook.com/p/%E1%BB%A6y-ban-nh%C3%A2n-d%C3%A2n-x%C3%A3-Tr%E1%BA%A1m-H%C3%A0nh-100063862248229/?locale=vi_VN</v>
      </c>
      <c r="D752" t="str">
        <v>-</v>
      </c>
      <c r="E752" t="str">
        <v/>
      </c>
      <c r="F752" t="str">
        <v>-</v>
      </c>
      <c r="G752" t="str">
        <v>-</v>
      </c>
    </row>
    <row r="753">
      <c r="A753">
        <v>18752</v>
      </c>
      <c r="B753" t="str">
        <f>HYPERLINK("https://lamdong.gov.vn/sites/dalat/htct/ubndtp/xaphuong/SitePages/hdnd-ubnd-xa-tram-hanh.aspx", "UBND Ủy ban nhân dân xã Trạm Hành tỉnh Lâm Đồng")</f>
        <v>UBND Ủy ban nhân dân xã Trạm Hành tỉnh Lâm Đồng</v>
      </c>
      <c r="C753" t="str">
        <v>https://lamdong.gov.vn/sites/dalat/htct/ubndtp/xaphuong/SitePages/hdnd-ubnd-xa-tram-hanh.aspx</v>
      </c>
      <c r="D753" t="str">
        <v>-</v>
      </c>
      <c r="E753" t="str">
        <v>-</v>
      </c>
      <c r="F753" t="str">
        <v>-</v>
      </c>
      <c r="G753" t="str">
        <v>-</v>
      </c>
    </row>
    <row r="754">
      <c r="A754">
        <v>18753</v>
      </c>
      <c r="B754" t="str">
        <v>Công an xã Xuân Trường tỉnh Lâm Đồng</v>
      </c>
      <c r="C754" t="str">
        <v>-</v>
      </c>
      <c r="D754" t="str">
        <v>-</v>
      </c>
      <c r="E754" t="str">
        <v/>
      </c>
      <c r="F754" t="str">
        <v>-</v>
      </c>
      <c r="G754" t="str">
        <v>-</v>
      </c>
    </row>
    <row r="755">
      <c r="A755">
        <v>18754</v>
      </c>
      <c r="B755" t="str">
        <f>HYPERLINK("https://lamdong.gov.vn/sites/dalat/htct/ubndtp/xaphuong/SitePages/hdnd-ubnd-xa-xuan-truong.aspx", "UBND Ủy ban nhân dân xã Xuân Trường tỉnh Lâm Đồng")</f>
        <v>UBND Ủy ban nhân dân xã Xuân Trường tỉnh Lâm Đồng</v>
      </c>
      <c r="C755" t="str">
        <v>https://lamdong.gov.vn/sites/dalat/htct/ubndtp/xaphuong/SitePages/hdnd-ubnd-xa-xuan-truong.aspx</v>
      </c>
      <c r="D755" t="str">
        <v>-</v>
      </c>
      <c r="E755" t="str">
        <v>-</v>
      </c>
      <c r="F755" t="str">
        <v>-</v>
      </c>
      <c r="G755" t="str">
        <v>-</v>
      </c>
    </row>
    <row r="756">
      <c r="A756">
        <v>18755</v>
      </c>
      <c r="B756" t="str">
        <f>HYPERLINK("https://www.facebook.com/tuoitreconganbaoloc/", "Công an phường Lộc Phát tỉnh Lâm Đồng")</f>
        <v>Công an phường Lộc Phát tỉnh Lâm Đồng</v>
      </c>
      <c r="C756" t="str">
        <v>https://www.facebook.com/tuoitreconganbaoloc/</v>
      </c>
      <c r="D756" t="str">
        <v>-</v>
      </c>
      <c r="E756" t="str">
        <v/>
      </c>
      <c r="F756" t="str">
        <v>-</v>
      </c>
      <c r="G756" t="str">
        <v>-</v>
      </c>
    </row>
    <row r="757">
      <c r="A757">
        <v>18756</v>
      </c>
      <c r="B757" t="str">
        <f>HYPERLINK("https://lamdong.gov.vn/sites/baoloc/ubnd/phuongxa/SitePages/phuong-loc-phat.aspx", "UBND Ủy ban nhân dân phường Lộc Phát tỉnh Lâm Đồng")</f>
        <v>UBND Ủy ban nhân dân phường Lộc Phát tỉnh Lâm Đồng</v>
      </c>
      <c r="C757" t="str">
        <v>https://lamdong.gov.vn/sites/baoloc/ubnd/phuongxa/SitePages/phuong-loc-phat.aspx</v>
      </c>
      <c r="D757" t="str">
        <v>-</v>
      </c>
      <c r="E757" t="str">
        <v>-</v>
      </c>
      <c r="F757" t="str">
        <v>-</v>
      </c>
      <c r="G757" t="str">
        <v>-</v>
      </c>
    </row>
    <row r="758">
      <c r="A758">
        <v>18757</v>
      </c>
      <c r="B758" t="str">
        <f>HYPERLINK("https://www.facebook.com/p/Tr%C6%B0%E1%BB%9Dng-THCS-Phan-Chu-Trinh-B%E1%BA%A3o-L%E1%BB%99c-100063582821077/?locale=ga_IE", "Công an phường Lộc Tiến tỉnh Lâm Đồng")</f>
        <v>Công an phường Lộc Tiến tỉnh Lâm Đồng</v>
      </c>
      <c r="C758" t="str">
        <v>https://www.facebook.com/p/Tr%C6%B0%E1%BB%9Dng-THCS-Phan-Chu-Trinh-B%E1%BA%A3o-L%E1%BB%99c-100063582821077/?locale=ga_IE</v>
      </c>
      <c r="D758" t="str">
        <v>-</v>
      </c>
      <c r="E758" t="str">
        <v/>
      </c>
      <c r="F758" t="str">
        <v>-</v>
      </c>
      <c r="G758" t="str">
        <v>-</v>
      </c>
    </row>
    <row r="759">
      <c r="A759">
        <v>18758</v>
      </c>
      <c r="B759" t="str">
        <f>HYPERLINK("https://lamdong.gov.vn/sites/baoloc/ubnd/phuongxa/SitePages/phuong-loc-tien.aspx", "UBND Ủy ban nhân dân phường Lộc Tiến tỉnh Lâm Đồng")</f>
        <v>UBND Ủy ban nhân dân phường Lộc Tiến tỉnh Lâm Đồng</v>
      </c>
      <c r="C759" t="str">
        <v>https://lamdong.gov.vn/sites/baoloc/ubnd/phuongxa/SitePages/phuong-loc-tien.aspx</v>
      </c>
      <c r="D759" t="str">
        <v>-</v>
      </c>
      <c r="E759" t="str">
        <v>-</v>
      </c>
      <c r="F759" t="str">
        <v>-</v>
      </c>
      <c r="G759" t="str">
        <v>-</v>
      </c>
    </row>
    <row r="760">
      <c r="A760">
        <v>18759</v>
      </c>
      <c r="B760" t="str">
        <f>HYPERLINK("https://www.facebook.com/p/U%E1%BB%B7-ban-nh%C3%A2n-d%C3%A2n-Ph%C6%B0%E1%BB%9Dng-2-th%C3%A0nh-ph%E1%BB%91-B%E1%BA%A3o-L%E1%BB%99c-100083296962989/", "Công an phường 2 tỉnh Lâm Đồng")</f>
        <v>Công an phường 2 tỉnh Lâm Đồng</v>
      </c>
      <c r="C760" t="str">
        <v>https://www.facebook.com/p/U%E1%BB%B7-ban-nh%C3%A2n-d%C3%A2n-Ph%C6%B0%E1%BB%9Dng-2-th%C3%A0nh-ph%E1%BB%91-B%E1%BA%A3o-L%E1%BB%99c-100083296962989/</v>
      </c>
      <c r="D760" t="str">
        <v>-</v>
      </c>
      <c r="E760" t="str">
        <v/>
      </c>
      <c r="F760" t="str">
        <v>-</v>
      </c>
      <c r="G760" t="str">
        <v>-</v>
      </c>
    </row>
    <row r="761">
      <c r="A761">
        <v>18760</v>
      </c>
      <c r="B761" t="str">
        <f>HYPERLINK("https://lamdong.gov.vn/sites/dalat/htct/ubndtp/xaphuong/SitePages/hdnd-ubnd-phuong-2.aspx", "UBND Ủy ban nhân dân phường 2 tỉnh Lâm Đồng")</f>
        <v>UBND Ủy ban nhân dân phường 2 tỉnh Lâm Đồng</v>
      </c>
      <c r="C761" t="str">
        <v>https://lamdong.gov.vn/sites/dalat/htct/ubndtp/xaphuong/SitePages/hdnd-ubnd-phuong-2.aspx</v>
      </c>
      <c r="D761" t="str">
        <v>-</v>
      </c>
      <c r="E761" t="str">
        <v>-</v>
      </c>
      <c r="F761" t="str">
        <v>-</v>
      </c>
      <c r="G761" t="str">
        <v>-</v>
      </c>
    </row>
    <row r="762">
      <c r="A762">
        <v>18761</v>
      </c>
      <c r="B762" t="str">
        <f>HYPERLINK("https://www.facebook.com/tuoitreconganquanhadong/?locale=vi_VN", "Công an phường 1 tỉnh Lâm Đồng")</f>
        <v>Công an phường 1 tỉnh Lâm Đồng</v>
      </c>
      <c r="C762" t="str">
        <v>https://www.facebook.com/tuoitreconganquanhadong/?locale=vi_VN</v>
      </c>
      <c r="D762" t="str">
        <v>-</v>
      </c>
      <c r="E762" t="str">
        <v/>
      </c>
      <c r="F762" t="str">
        <v>-</v>
      </c>
      <c r="G762" t="str">
        <v>-</v>
      </c>
    </row>
    <row r="763">
      <c r="A763">
        <v>18762</v>
      </c>
      <c r="B763" t="str">
        <f>HYPERLINK("https://lamdong.gov.vn/sites/baoloc/ubnd/phuongxa/SitePages/phuong-1.aspx", "UBND Ủy ban nhân dân phường 1 tỉnh Lâm Đồng")</f>
        <v>UBND Ủy ban nhân dân phường 1 tỉnh Lâm Đồng</v>
      </c>
      <c r="C763" t="str">
        <v>https://lamdong.gov.vn/sites/baoloc/ubnd/phuongxa/SitePages/phuong-1.aspx</v>
      </c>
      <c r="D763" t="str">
        <v>-</v>
      </c>
      <c r="E763" t="str">
        <v>-</v>
      </c>
      <c r="F763" t="str">
        <v>-</v>
      </c>
      <c r="G763" t="str">
        <v>-</v>
      </c>
    </row>
    <row r="764">
      <c r="A764">
        <v>18763</v>
      </c>
      <c r="B764" t="str">
        <v>Công an phường B'lao tỉnh Lâm Đồng</v>
      </c>
      <c r="C764" t="str">
        <v>-</v>
      </c>
      <c r="D764" t="str">
        <v>-</v>
      </c>
      <c r="E764" t="str">
        <v/>
      </c>
      <c r="F764" t="str">
        <v>-</v>
      </c>
      <c r="G764" t="str">
        <v>-</v>
      </c>
    </row>
    <row r="765">
      <c r="A765">
        <v>18764</v>
      </c>
      <c r="B765" t="str">
        <f>HYPERLINK("https://lamdong.gov.vn/sites/baoloc/ubnd/phuongxa/SitePages/phuong-blao.aspx", "UBND Ủy ban nhân dân phường B'lao tỉnh Lâm Đồng")</f>
        <v>UBND Ủy ban nhân dân phường B'lao tỉnh Lâm Đồng</v>
      </c>
      <c r="C765" t="str">
        <v>https://lamdong.gov.vn/sites/baoloc/ubnd/phuongxa/SitePages/phuong-blao.aspx</v>
      </c>
      <c r="D765" t="str">
        <v>-</v>
      </c>
      <c r="E765" t="str">
        <v>-</v>
      </c>
      <c r="F765" t="str">
        <v>-</v>
      </c>
      <c r="G765" t="str">
        <v>-</v>
      </c>
    </row>
    <row r="766">
      <c r="A766">
        <v>18765</v>
      </c>
      <c r="B766" t="str">
        <v>Công an phường Lộc Sơn tỉnh Lâm Đồng</v>
      </c>
      <c r="C766" t="str">
        <v>-</v>
      </c>
      <c r="D766" t="str">
        <v>-</v>
      </c>
      <c r="E766" t="str">
        <v/>
      </c>
      <c r="F766" t="str">
        <v>-</v>
      </c>
      <c r="G766" t="str">
        <v>-</v>
      </c>
    </row>
    <row r="767">
      <c r="A767">
        <v>18766</v>
      </c>
      <c r="B767" t="str">
        <f>HYPERLINK("https://lamdong.gov.vn/sites/baoloc/ubnd/phuongxa/SitePages/phuong-loc-son.aspx", "UBND Ủy ban nhân dân phường Lộc Sơn tỉnh Lâm Đồng")</f>
        <v>UBND Ủy ban nhân dân phường Lộc Sơn tỉnh Lâm Đồng</v>
      </c>
      <c r="C767" t="str">
        <v>https://lamdong.gov.vn/sites/baoloc/ubnd/phuongxa/SitePages/phuong-loc-son.aspx</v>
      </c>
      <c r="D767" t="str">
        <v>-</v>
      </c>
      <c r="E767" t="str">
        <v>-</v>
      </c>
      <c r="F767" t="str">
        <v>-</v>
      </c>
      <c r="G767" t="str">
        <v>-</v>
      </c>
    </row>
    <row r="768">
      <c r="A768">
        <v>18767</v>
      </c>
      <c r="B768" t="str">
        <v>Công an xã Đạm Bri tỉnh Lâm Đồng</v>
      </c>
      <c r="C768" t="str">
        <v>-</v>
      </c>
      <c r="D768" t="str">
        <v>-</v>
      </c>
      <c r="E768" t="str">
        <v/>
      </c>
      <c r="F768" t="str">
        <v>-</v>
      </c>
      <c r="G768" t="str">
        <v>-</v>
      </c>
    </row>
    <row r="769">
      <c r="A769">
        <v>18768</v>
      </c>
      <c r="B769" t="str">
        <f>HYPERLINK("https://lamdong.gov.vn/sites/baoloc/ubnd/phuongxa/SitePages/xa-dam-bri.aspx", "UBND Ủy ban nhân dân xã Đạm Bri tỉnh Lâm Đồng")</f>
        <v>UBND Ủy ban nhân dân xã Đạm Bri tỉnh Lâm Đồng</v>
      </c>
      <c r="C769" t="str">
        <v>https://lamdong.gov.vn/sites/baoloc/ubnd/phuongxa/SitePages/xa-dam-bri.aspx</v>
      </c>
      <c r="D769" t="str">
        <v>-</v>
      </c>
      <c r="E769" t="str">
        <v>-</v>
      </c>
      <c r="F769" t="str">
        <v>-</v>
      </c>
      <c r="G769" t="str">
        <v>-</v>
      </c>
    </row>
    <row r="770">
      <c r="A770">
        <v>18769</v>
      </c>
      <c r="B770" t="str">
        <f>HYPERLINK("https://www.facebook.com/p/C%C3%B4ng-an-x%C3%A3-L%E1%BB%99c-Th%C3%A0nh-B%E1%BA%A3o-L%C3%A2m-L%C3%A2m-%C4%90%E1%BB%93ng-61557980699219/", "Công an xã Lộc Thanh tỉnh Lâm Đồng")</f>
        <v>Công an xã Lộc Thanh tỉnh Lâm Đồng</v>
      </c>
      <c r="C770" t="str">
        <v>https://www.facebook.com/p/C%C3%B4ng-an-x%C3%A3-L%E1%BB%99c-Th%C3%A0nh-B%E1%BA%A3o-L%C3%A2m-L%C3%A2m-%C4%90%E1%BB%93ng-61557980699219/</v>
      </c>
      <c r="D770" t="str">
        <v>-</v>
      </c>
      <c r="E770" t="str">
        <v/>
      </c>
      <c r="F770" t="str">
        <v>-</v>
      </c>
      <c r="G770" t="str">
        <v>-</v>
      </c>
    </row>
    <row r="771">
      <c r="A771">
        <v>18770</v>
      </c>
      <c r="B771" t="str">
        <f>HYPERLINK("https://lamdong.gov.vn/sites/baoloc/ubnd/phuongxa/SitePages/xa-loc-thanh.aspx", "UBND Ủy ban nhân dân xã Lộc Thanh tỉnh Lâm Đồng")</f>
        <v>UBND Ủy ban nhân dân xã Lộc Thanh tỉnh Lâm Đồng</v>
      </c>
      <c r="C771" t="str">
        <v>https://lamdong.gov.vn/sites/baoloc/ubnd/phuongxa/SitePages/xa-loc-thanh.aspx</v>
      </c>
      <c r="D771" t="str">
        <v>-</v>
      </c>
      <c r="E771" t="str">
        <v>-</v>
      </c>
      <c r="F771" t="str">
        <v>-</v>
      </c>
      <c r="G771" t="str">
        <v>-</v>
      </c>
    </row>
    <row r="772">
      <c r="A772">
        <v>18771</v>
      </c>
      <c r="B772" t="str">
        <f>HYPERLINK("https://www.facebook.com/tuoitreconganbaoloc/", "Công an xã Lộc Nga tỉnh Lâm Đồng")</f>
        <v>Công an xã Lộc Nga tỉnh Lâm Đồng</v>
      </c>
      <c r="C772" t="str">
        <v>https://www.facebook.com/tuoitreconganbaoloc/</v>
      </c>
      <c r="D772" t="str">
        <v>-</v>
      </c>
      <c r="E772" t="str">
        <v/>
      </c>
      <c r="F772" t="str">
        <v>-</v>
      </c>
      <c r="G772" t="str">
        <v>-</v>
      </c>
    </row>
    <row r="773">
      <c r="A773">
        <v>18772</v>
      </c>
      <c r="B773" t="str">
        <f>HYPERLINK("https://lamdong.gov.vn/sites/baoloc/ubnd/phuongxa/SitePages/xa-loc-nga.aspx", "UBND Ủy ban nhân dân xã Lộc Nga tỉnh Lâm Đồng")</f>
        <v>UBND Ủy ban nhân dân xã Lộc Nga tỉnh Lâm Đồng</v>
      </c>
      <c r="C773" t="str">
        <v>https://lamdong.gov.vn/sites/baoloc/ubnd/phuongxa/SitePages/xa-loc-nga.aspx</v>
      </c>
      <c r="D773" t="str">
        <v>-</v>
      </c>
      <c r="E773" t="str">
        <v>-</v>
      </c>
      <c r="F773" t="str">
        <v>-</v>
      </c>
      <c r="G773" t="str">
        <v>-</v>
      </c>
    </row>
    <row r="774">
      <c r="A774">
        <v>18773</v>
      </c>
      <c r="B774" t="str">
        <f>HYPERLINK("https://www.facebook.com/tuoitrebaoloc/?locale=vi_VN", "Công an xã Lộc Châu tỉnh Lâm Đồng")</f>
        <v>Công an xã Lộc Châu tỉnh Lâm Đồng</v>
      </c>
      <c r="C774" t="str">
        <v>https://www.facebook.com/tuoitrebaoloc/?locale=vi_VN</v>
      </c>
      <c r="D774" t="str">
        <v>-</v>
      </c>
      <c r="E774" t="str">
        <v/>
      </c>
      <c r="F774" t="str">
        <v>-</v>
      </c>
      <c r="G774" t="str">
        <v>-</v>
      </c>
    </row>
    <row r="775">
      <c r="A775">
        <v>18774</v>
      </c>
      <c r="B775" t="str">
        <f>HYPERLINK("https://lamdong.gov.vn/sites/baoloc/ubnd/phuongxa/SitePages/xa-loc-chau.aspx", "UBND Ủy ban nhân dân xã Lộc Châu tỉnh Lâm Đồng")</f>
        <v>UBND Ủy ban nhân dân xã Lộc Châu tỉnh Lâm Đồng</v>
      </c>
      <c r="C775" t="str">
        <v>https://lamdong.gov.vn/sites/baoloc/ubnd/phuongxa/SitePages/xa-loc-chau.aspx</v>
      </c>
      <c r="D775" t="str">
        <v>-</v>
      </c>
      <c r="E775" t="str">
        <v>-</v>
      </c>
      <c r="F775" t="str">
        <v>-</v>
      </c>
      <c r="G775" t="str">
        <v>-</v>
      </c>
    </row>
    <row r="776">
      <c r="A776">
        <v>18775</v>
      </c>
      <c r="B776" t="str">
        <f>HYPERLINK("https://www.facebook.com/DoanThanhnienCongantinhLaoCai/", "Công an xã Đại Lào tỉnh Lâm Đồng")</f>
        <v>Công an xã Đại Lào tỉnh Lâm Đồng</v>
      </c>
      <c r="C776" t="str">
        <v>https://www.facebook.com/DoanThanhnienCongantinhLaoCai/</v>
      </c>
      <c r="D776" t="str">
        <v>-</v>
      </c>
      <c r="E776" t="str">
        <v/>
      </c>
      <c r="F776" t="str">
        <v>-</v>
      </c>
      <c r="G776" t="str">
        <v>-</v>
      </c>
    </row>
    <row r="777">
      <c r="A777">
        <v>18776</v>
      </c>
      <c r="B777" t="str">
        <f>HYPERLINK("https://lamdong.gov.vn/sites/baoloc/ubnd/phuongxa/SitePages/xa-dai-lao.aspx", "UBND Ủy ban nhân dân xã Đại Lào tỉnh Lâm Đồng")</f>
        <v>UBND Ủy ban nhân dân xã Đại Lào tỉnh Lâm Đồng</v>
      </c>
      <c r="C777" t="str">
        <v>https://lamdong.gov.vn/sites/baoloc/ubnd/phuongxa/SitePages/xa-dai-lao.aspx</v>
      </c>
      <c r="D777" t="str">
        <v>-</v>
      </c>
      <c r="E777" t="str">
        <v>-</v>
      </c>
      <c r="F777" t="str">
        <v>-</v>
      </c>
      <c r="G777" t="str">
        <v>-</v>
      </c>
    </row>
    <row r="778">
      <c r="A778">
        <v>18777</v>
      </c>
      <c r="B778" t="str">
        <f>HYPERLINK("https://www.facebook.com/p/C%C3%B4ng-an-x%C3%A3-%C4%90%E1%BA%A1-T%C3%B4ng-%C4%90am-R%C3%B4ng-L%C3%A2m-%C4%90%E1%BB%93ng-100081985368680/", "Công an xã Đạ Tông tỉnh Lâm Đồng")</f>
        <v>Công an xã Đạ Tông tỉnh Lâm Đồng</v>
      </c>
      <c r="C778" t="str">
        <v>https://www.facebook.com/p/C%C3%B4ng-an-x%C3%A3-%C4%90%E1%BA%A1-T%C3%B4ng-%C4%90am-R%C3%B4ng-L%C3%A2m-%C4%90%E1%BB%93ng-100081985368680/</v>
      </c>
      <c r="D778" t="str">
        <v>-</v>
      </c>
      <c r="E778" t="str">
        <v/>
      </c>
      <c r="F778" t="str">
        <v>-</v>
      </c>
      <c r="G778" t="str">
        <v>-</v>
      </c>
    </row>
    <row r="779">
      <c r="A779">
        <v>18778</v>
      </c>
      <c r="B779" t="str">
        <f>HYPERLINK("https://lamdong.gov.vn/sites/damrong/gioithieu/danhbahuyen/SitePages/ubnd-cac-xa.aspx", "UBND Ủy ban nhân dân xã Đạ Tông tỉnh Lâm Đồng")</f>
        <v>UBND Ủy ban nhân dân xã Đạ Tông tỉnh Lâm Đồng</v>
      </c>
      <c r="C779" t="str">
        <v>https://lamdong.gov.vn/sites/damrong/gioithieu/danhbahuyen/SitePages/ubnd-cac-xa.aspx</v>
      </c>
      <c r="D779" t="str">
        <v>-</v>
      </c>
      <c r="E779" t="str">
        <v>-</v>
      </c>
      <c r="F779" t="str">
        <v>-</v>
      </c>
      <c r="G779" t="str">
        <v>-</v>
      </c>
    </row>
    <row r="780">
      <c r="A780">
        <v>18779</v>
      </c>
      <c r="B780" t="str">
        <f>HYPERLINK("https://www.facebook.com/dalongdamronglamdong/", "Công an xã Đạ Long tỉnh Lâm Đồng")</f>
        <v>Công an xã Đạ Long tỉnh Lâm Đồng</v>
      </c>
      <c r="C780" t="str">
        <v>https://www.facebook.com/dalongdamronglamdong/</v>
      </c>
      <c r="D780" t="str">
        <v>-</v>
      </c>
      <c r="E780" t="str">
        <v/>
      </c>
      <c r="F780" t="str">
        <v>-</v>
      </c>
      <c r="G780" t="str">
        <v>-</v>
      </c>
    </row>
    <row r="781">
      <c r="A781">
        <v>18780</v>
      </c>
      <c r="B781" t="str">
        <f>HYPERLINK("https://lamdong.gov.vn/sites/damrong/gioithieu/danhbahuyen/SitePages/ubnd-cac-xa.aspx", "UBND Ủy ban nhân dân xã Đạ Long tỉnh Lâm Đồng")</f>
        <v>UBND Ủy ban nhân dân xã Đạ Long tỉnh Lâm Đồng</v>
      </c>
      <c r="C781" t="str">
        <v>https://lamdong.gov.vn/sites/damrong/gioithieu/danhbahuyen/SitePages/ubnd-cac-xa.aspx</v>
      </c>
      <c r="D781" t="str">
        <v>-</v>
      </c>
      <c r="E781" t="str">
        <v>-</v>
      </c>
      <c r="F781" t="str">
        <v>-</v>
      </c>
      <c r="G781" t="str">
        <v>-</v>
      </c>
    </row>
    <row r="782">
      <c r="A782">
        <v>18781</v>
      </c>
      <c r="B782" t="str">
        <f>HYPERLINK("https://www.facebook.com/lamdongtuoitre/?locale=fr_CA", "Công an xã Đạ M' Rong tỉnh Lâm Đồng")</f>
        <v>Công an xã Đạ M' Rong tỉnh Lâm Đồng</v>
      </c>
      <c r="C782" t="str">
        <v>https://www.facebook.com/lamdongtuoitre/?locale=fr_CA</v>
      </c>
      <c r="D782" t="str">
        <v>-</v>
      </c>
      <c r="E782" t="str">
        <v/>
      </c>
      <c r="F782" t="str">
        <v>-</v>
      </c>
      <c r="G782" t="str">
        <v>-</v>
      </c>
    </row>
    <row r="783">
      <c r="A783">
        <v>18782</v>
      </c>
      <c r="B783" t="str">
        <f>HYPERLINK("https://lamdong.gov.vn/sites/damrong/gioithieu/danhbahuyen/SitePages/ubnd-cac-xa.aspx", "UBND Ủy ban nhân dân xã Đạ M' Rong tỉnh Lâm Đồng")</f>
        <v>UBND Ủy ban nhân dân xã Đạ M' Rong tỉnh Lâm Đồng</v>
      </c>
      <c r="C783" t="str">
        <v>https://lamdong.gov.vn/sites/damrong/gioithieu/danhbahuyen/SitePages/ubnd-cac-xa.aspx</v>
      </c>
      <c r="D783" t="str">
        <v>-</v>
      </c>
      <c r="E783" t="str">
        <v>-</v>
      </c>
      <c r="F783" t="str">
        <v>-</v>
      </c>
      <c r="G783" t="str">
        <v>-</v>
      </c>
    </row>
    <row r="784">
      <c r="A784">
        <v>18783</v>
      </c>
      <c r="B784" t="str">
        <f>HYPERLINK("https://www.facebook.com/p/C%C3%B4ng-an-x%C3%A3-Li%C3%AAng-Sr%C3%B4nh-%C4%90am-R%C3%B4ng-L%C3%A2m-%C4%90%E1%BB%93ng-100083347386740/", "Công an xã Liêng Srônh tỉnh Lâm Đồng")</f>
        <v>Công an xã Liêng Srônh tỉnh Lâm Đồng</v>
      </c>
      <c r="C784" t="str">
        <v>https://www.facebook.com/p/C%C3%B4ng-an-x%C3%A3-Li%C3%AAng-Sr%C3%B4nh-%C4%90am-R%C3%B4ng-L%C3%A2m-%C4%90%E1%BB%93ng-100083347386740/</v>
      </c>
      <c r="D784" t="str">
        <v>-</v>
      </c>
      <c r="E784" t="str">
        <v/>
      </c>
      <c r="F784" t="str">
        <v>-</v>
      </c>
      <c r="G784" t="str">
        <v>-</v>
      </c>
    </row>
    <row r="785">
      <c r="A785">
        <v>18784</v>
      </c>
      <c r="B785" t="str">
        <f>HYPERLINK("https://lamdong.gov.vn/sites/damrong/gioithieu/danhbahuyen/SitePages/ubnd-cac-xa.aspx", "UBND Ủy ban nhân dân xã Liêng Srônh tỉnh Lâm Đồng")</f>
        <v>UBND Ủy ban nhân dân xã Liêng Srônh tỉnh Lâm Đồng</v>
      </c>
      <c r="C785" t="str">
        <v>https://lamdong.gov.vn/sites/damrong/gioithieu/danhbahuyen/SitePages/ubnd-cac-xa.aspx</v>
      </c>
      <c r="D785" t="str">
        <v>-</v>
      </c>
      <c r="E785" t="str">
        <v>-</v>
      </c>
      <c r="F785" t="str">
        <v>-</v>
      </c>
      <c r="G785" t="str">
        <v>-</v>
      </c>
    </row>
    <row r="786">
      <c r="A786">
        <v>18785</v>
      </c>
      <c r="B786" t="str">
        <f>HYPERLINK("https://www.facebook.com/p/C%C3%B4ng-an-x%C3%A3-%C4%90%E1%BA%A1-Rsal-%C4%90am-R%C3%B4ng-L%C3%A2m-%C4%90%E1%BB%93ng-100082401696625/", "Công an xã Đạ Rsal tỉnh Lâm Đồng")</f>
        <v>Công an xã Đạ Rsal tỉnh Lâm Đồng</v>
      </c>
      <c r="C786" t="str">
        <v>https://www.facebook.com/p/C%C3%B4ng-an-x%C3%A3-%C4%90%E1%BA%A1-Rsal-%C4%90am-R%C3%B4ng-L%C3%A2m-%C4%90%E1%BB%93ng-100082401696625/</v>
      </c>
      <c r="D786" t="str">
        <v>-</v>
      </c>
      <c r="E786" t="str">
        <v/>
      </c>
      <c r="F786" t="str">
        <v>-</v>
      </c>
      <c r="G786" t="str">
        <v>-</v>
      </c>
    </row>
    <row r="787">
      <c r="A787">
        <v>18786</v>
      </c>
      <c r="B787" t="str">
        <f>HYPERLINK("https://lamdong.gov.vn/sites/damrong/gioithieu/danhbahuyen/SitePages/ubnd-cac-xa.aspx", "UBND Ủy ban nhân dân xã Đạ Rsal tỉnh Lâm Đồng")</f>
        <v>UBND Ủy ban nhân dân xã Đạ Rsal tỉnh Lâm Đồng</v>
      </c>
      <c r="C787" t="str">
        <v>https://lamdong.gov.vn/sites/damrong/gioithieu/danhbahuyen/SitePages/ubnd-cac-xa.aspx</v>
      </c>
      <c r="D787" t="str">
        <v>-</v>
      </c>
      <c r="E787" t="str">
        <v>-</v>
      </c>
      <c r="F787" t="str">
        <v>-</v>
      </c>
      <c r="G787" t="str">
        <v>-</v>
      </c>
    </row>
    <row r="788">
      <c r="A788">
        <v>18787</v>
      </c>
      <c r="B788" t="str">
        <f>HYPERLINK("https://www.facebook.com/p/C%C3%B4ng-an-x%C3%A3-R%C3%B4-Men-%C4%90am-R%C3%B4ng-L%C3%A2m-%C4%90%E1%BB%93ng-100088772411878/", "Công an xã Rô Men tỉnh Lâm Đồng")</f>
        <v>Công an xã Rô Men tỉnh Lâm Đồng</v>
      </c>
      <c r="C788" t="str">
        <v>https://www.facebook.com/p/C%C3%B4ng-an-x%C3%A3-R%C3%B4-Men-%C4%90am-R%C3%B4ng-L%C3%A2m-%C4%90%E1%BB%93ng-100088772411878/</v>
      </c>
      <c r="D788" t="str">
        <v>-</v>
      </c>
      <c r="E788" t="str">
        <v/>
      </c>
      <c r="F788" t="str">
        <v>-</v>
      </c>
      <c r="G788" t="str">
        <v>-</v>
      </c>
    </row>
    <row r="789">
      <c r="A789">
        <v>18788</v>
      </c>
      <c r="B789" t="str">
        <f>HYPERLINK("https://lamdong.gov.vn/sites/damrong/hethongchinhtri/SitePages/Uy-ban-nhan-dan-cac-xa.aspx", "UBND Ủy ban nhân dân xã Rô Men tỉnh Lâm Đồng")</f>
        <v>UBND Ủy ban nhân dân xã Rô Men tỉnh Lâm Đồng</v>
      </c>
      <c r="C789" t="str">
        <v>https://lamdong.gov.vn/sites/damrong/hethongchinhtri/SitePages/Uy-ban-nhan-dan-cac-xa.aspx</v>
      </c>
      <c r="D789" t="str">
        <v>-</v>
      </c>
      <c r="E789" t="str">
        <v>-</v>
      </c>
      <c r="F789" t="str">
        <v>-</v>
      </c>
      <c r="G789" t="str">
        <v>-</v>
      </c>
    </row>
    <row r="790">
      <c r="A790">
        <v>18789</v>
      </c>
      <c r="B790" t="str">
        <f>HYPERLINK("https://www.facebook.com/conganxaphilieng/", "Công an xã Phi Liêng tỉnh Lâm Đồng")</f>
        <v>Công an xã Phi Liêng tỉnh Lâm Đồng</v>
      </c>
      <c r="C790" t="str">
        <v>https://www.facebook.com/conganxaphilieng/</v>
      </c>
      <c r="D790" t="str">
        <v>-</v>
      </c>
      <c r="E790" t="str">
        <v/>
      </c>
      <c r="F790" t="str">
        <v>-</v>
      </c>
      <c r="G790" t="str">
        <v>-</v>
      </c>
    </row>
    <row r="791">
      <c r="A791">
        <v>18790</v>
      </c>
      <c r="B791" t="str">
        <f>HYPERLINK("https://lamdong.gov.vn/sites/damrong/gioithieu/danhbahuyen/SitePages/ubnd-cac-xa.aspx", "UBND Ủy ban nhân dân xã Phi Liêng tỉnh Lâm Đồng")</f>
        <v>UBND Ủy ban nhân dân xã Phi Liêng tỉnh Lâm Đồng</v>
      </c>
      <c r="C791" t="str">
        <v>https://lamdong.gov.vn/sites/damrong/gioithieu/danhbahuyen/SitePages/ubnd-cac-xa.aspx</v>
      </c>
      <c r="D791" t="str">
        <v>-</v>
      </c>
      <c r="E791" t="str">
        <v>-</v>
      </c>
      <c r="F791" t="str">
        <v>-</v>
      </c>
      <c r="G791" t="str">
        <v>-</v>
      </c>
    </row>
    <row r="792">
      <c r="A792">
        <v>18791</v>
      </c>
      <c r="B792" t="str">
        <f>HYPERLINK("https://www.facebook.com/CADKN/", "Công an xã Đạ K' Nàng tỉnh Lâm Đồng")</f>
        <v>Công an xã Đạ K' Nàng tỉnh Lâm Đồng</v>
      </c>
      <c r="C792" t="str">
        <v>https://www.facebook.com/CADKN/</v>
      </c>
      <c r="D792" t="str">
        <v>-</v>
      </c>
      <c r="E792" t="str">
        <v/>
      </c>
      <c r="F792" t="str">
        <v>-</v>
      </c>
      <c r="G792" t="str">
        <v>-</v>
      </c>
    </row>
    <row r="793">
      <c r="A793">
        <v>18792</v>
      </c>
      <c r="B793" t="str">
        <f>HYPERLINK("https://lamdong.gov.vn/sites/damrong/gioithieu/danhbahuyen/SitePages/ubnd-cac-xa.aspx", "UBND Ủy ban nhân dân xã Đạ K' Nàng tỉnh Lâm Đồng")</f>
        <v>UBND Ủy ban nhân dân xã Đạ K' Nàng tỉnh Lâm Đồng</v>
      </c>
      <c r="C793" t="str">
        <v>https://lamdong.gov.vn/sites/damrong/gioithieu/danhbahuyen/SitePages/ubnd-cac-xa.aspx</v>
      </c>
      <c r="D793" t="str">
        <v>-</v>
      </c>
      <c r="E793" t="str">
        <v>-</v>
      </c>
      <c r="F793" t="str">
        <v>-</v>
      </c>
      <c r="G793" t="str">
        <v>-</v>
      </c>
    </row>
    <row r="794">
      <c r="A794">
        <v>18793</v>
      </c>
      <c r="B794" t="str">
        <v>Công an xã Đạ Chais tỉnh Lâm Đồng</v>
      </c>
      <c r="C794" t="str">
        <v>-</v>
      </c>
      <c r="D794" t="str">
        <v>-</v>
      </c>
      <c r="E794" t="str">
        <v/>
      </c>
      <c r="F794" t="str">
        <v>-</v>
      </c>
      <c r="G794" t="str">
        <v>-</v>
      </c>
    </row>
    <row r="795">
      <c r="A795">
        <v>18794</v>
      </c>
      <c r="B795" t="str">
        <f>HYPERLINK("https://lamdong.gov.vn/sites/lacduong/ubnd/xa-thi-tran/SitePages/xa-da-chais.aspx", "UBND Ủy ban nhân dân xã Đạ Chais tỉnh Lâm Đồng")</f>
        <v>UBND Ủy ban nhân dân xã Đạ Chais tỉnh Lâm Đồng</v>
      </c>
      <c r="C795" t="str">
        <v>https://lamdong.gov.vn/sites/lacduong/ubnd/xa-thi-tran/SitePages/xa-da-chais.aspx</v>
      </c>
      <c r="D795" t="str">
        <v>-</v>
      </c>
      <c r="E795" t="str">
        <v>-</v>
      </c>
      <c r="F795" t="str">
        <v>-</v>
      </c>
      <c r="G795" t="str">
        <v>-</v>
      </c>
    </row>
    <row r="796">
      <c r="A796">
        <v>18795</v>
      </c>
      <c r="B796" t="str">
        <f>HYPERLINK("https://www.facebook.com/XaDaNhim.com.vn/?locale=vi_VN", "Công an xã Đạ Nhim tỉnh Lâm Đồng")</f>
        <v>Công an xã Đạ Nhim tỉnh Lâm Đồng</v>
      </c>
      <c r="C796" t="str">
        <v>https://www.facebook.com/XaDaNhim.com.vn/?locale=vi_VN</v>
      </c>
      <c r="D796" t="str">
        <v>-</v>
      </c>
      <c r="E796" t="str">
        <v/>
      </c>
      <c r="F796" t="str">
        <v>-</v>
      </c>
      <c r="G796" t="str">
        <v>-</v>
      </c>
    </row>
    <row r="797">
      <c r="A797">
        <v>18796</v>
      </c>
      <c r="B797" t="str">
        <f>HYPERLINK("https://lamdong.gov.vn/sites/lacduong/ubnd/xa-thi-tran/SitePages/xa-da-nhim.aspx", "UBND Ủy ban nhân dân xã Đạ Nhim tỉnh Lâm Đồng")</f>
        <v>UBND Ủy ban nhân dân xã Đạ Nhim tỉnh Lâm Đồng</v>
      </c>
      <c r="C797" t="str">
        <v>https://lamdong.gov.vn/sites/lacduong/ubnd/xa-thi-tran/SitePages/xa-da-nhim.aspx</v>
      </c>
      <c r="D797" t="str">
        <v>-</v>
      </c>
      <c r="E797" t="str">
        <v>-</v>
      </c>
      <c r="F797" t="str">
        <v>-</v>
      </c>
      <c r="G797" t="str">
        <v>-</v>
      </c>
    </row>
    <row r="798">
      <c r="A798">
        <v>18797</v>
      </c>
      <c r="B798" t="str">
        <v>Công an xã Đưng KNớ tỉnh Lâm Đồng</v>
      </c>
      <c r="C798" t="str">
        <v>-</v>
      </c>
      <c r="D798" t="str">
        <v>-</v>
      </c>
      <c r="E798" t="str">
        <v/>
      </c>
      <c r="F798" t="str">
        <v>-</v>
      </c>
      <c r="G798" t="str">
        <v>-</v>
      </c>
    </row>
    <row r="799">
      <c r="A799">
        <v>18798</v>
      </c>
      <c r="B799" t="str">
        <f>HYPERLINK("http://dungknolacduong.lamdong.gov.vn/", "UBND Ủy ban nhân dân xã Đưng KNớ tỉnh Lâm Đồng")</f>
        <v>UBND Ủy ban nhân dân xã Đưng KNớ tỉnh Lâm Đồng</v>
      </c>
      <c r="C799" t="str">
        <v>http://dungknolacduong.lamdong.gov.vn/</v>
      </c>
      <c r="D799" t="str">
        <v>-</v>
      </c>
      <c r="E799" t="str">
        <v>-</v>
      </c>
      <c r="F799" t="str">
        <v>-</v>
      </c>
      <c r="G799" t="str">
        <v>-</v>
      </c>
    </row>
    <row r="800">
      <c r="A800">
        <v>18799</v>
      </c>
      <c r="B800" t="str">
        <f>HYPERLINK("https://www.facebook.com/lamdongtuoitre/?locale=vi_VN", "Công an xã Lát tỉnh Lâm Đồng")</f>
        <v>Công an xã Lát tỉnh Lâm Đồng</v>
      </c>
      <c r="C800" t="str">
        <v>https://www.facebook.com/lamdongtuoitre/?locale=vi_VN</v>
      </c>
      <c r="D800" t="str">
        <v>-</v>
      </c>
      <c r="E800" t="str">
        <v/>
      </c>
      <c r="F800" t="str">
        <v>-</v>
      </c>
      <c r="G800" t="str">
        <v>-</v>
      </c>
    </row>
    <row r="801">
      <c r="A801">
        <v>18800</v>
      </c>
      <c r="B801" t="str">
        <f>HYPERLINK("https://lamdong.gov.vn/sites/lacduong/ubnd/xa-thi-tran/SitePages/xa-lat.aspx", "UBND Ủy ban nhân dân xã Lát tỉnh Lâm Đồng")</f>
        <v>UBND Ủy ban nhân dân xã Lát tỉnh Lâm Đồng</v>
      </c>
      <c r="C801" t="str">
        <v>https://lamdong.gov.vn/sites/lacduong/ubnd/xa-thi-tran/SitePages/xa-lat.aspx</v>
      </c>
      <c r="D801" t="str">
        <v>-</v>
      </c>
      <c r="E801" t="str">
        <v>-</v>
      </c>
      <c r="F801" t="str">
        <v>-</v>
      </c>
      <c r="G801" t="str">
        <v>-</v>
      </c>
    </row>
    <row r="802">
      <c r="A802">
        <v>18801</v>
      </c>
      <c r="B802" t="str">
        <f>HYPERLINK("https://www.facebook.com/Twinbeansfarm/", "Công an xã Đạ Sar tỉnh Lâm Đồng")</f>
        <v>Công an xã Đạ Sar tỉnh Lâm Đồng</v>
      </c>
      <c r="C802" t="str">
        <v>https://www.facebook.com/Twinbeansfarm/</v>
      </c>
      <c r="D802" t="str">
        <v>-</v>
      </c>
      <c r="E802" t="str">
        <v/>
      </c>
      <c r="F802" t="str">
        <v>-</v>
      </c>
      <c r="G802" t="str">
        <v>-</v>
      </c>
    </row>
    <row r="803">
      <c r="A803">
        <v>18802</v>
      </c>
      <c r="B803" t="str">
        <f>HYPERLINK("https://lamdong.gov.vn/sites/lacduong/ubnd/xa-thi-tran/SitePages/xa-da-sar.aspx", "UBND Ủy ban nhân dân xã Đạ Sar tỉnh Lâm Đồng")</f>
        <v>UBND Ủy ban nhân dân xã Đạ Sar tỉnh Lâm Đồng</v>
      </c>
      <c r="C803" t="str">
        <v>https://lamdong.gov.vn/sites/lacduong/ubnd/xa-thi-tran/SitePages/xa-da-sar.aspx</v>
      </c>
      <c r="D803" t="str">
        <v>-</v>
      </c>
      <c r="E803" t="str">
        <v>-</v>
      </c>
      <c r="F803" t="str">
        <v>-</v>
      </c>
      <c r="G803" t="str">
        <v>-</v>
      </c>
    </row>
    <row r="804">
      <c r="A804">
        <v>18803</v>
      </c>
      <c r="B804" t="str">
        <f>HYPERLINK("https://www.facebook.com/tuoitrephuson/", "Công an xã Phú Sơn tỉnh Lâm Đồng")</f>
        <v>Công an xã Phú Sơn tỉnh Lâm Đồng</v>
      </c>
      <c r="C804" t="str">
        <v>https://www.facebook.com/tuoitrephuson/</v>
      </c>
      <c r="D804" t="str">
        <v>-</v>
      </c>
      <c r="E804" t="str">
        <v/>
      </c>
      <c r="F804" t="str">
        <v>-</v>
      </c>
      <c r="G804" t="str">
        <v>-</v>
      </c>
    </row>
    <row r="805">
      <c r="A805">
        <v>18804</v>
      </c>
      <c r="B805" t="str">
        <f>HYPERLINK("https://lamdong.gov.vn/sites/lamha/ubnd-huyen/xa-thitran/SitePages/xa-phu-son.aspx", "UBND Ủy ban nhân dân xã Phú Sơn tỉnh Lâm Đồng")</f>
        <v>UBND Ủy ban nhân dân xã Phú Sơn tỉnh Lâm Đồng</v>
      </c>
      <c r="C805" t="str">
        <v>https://lamdong.gov.vn/sites/lamha/ubnd-huyen/xa-thitran/SitePages/xa-phu-son.aspx</v>
      </c>
      <c r="D805" t="str">
        <v>-</v>
      </c>
      <c r="E805" t="str">
        <v>-</v>
      </c>
      <c r="F805" t="str">
        <v>-</v>
      </c>
      <c r="G805" t="str">
        <v>-</v>
      </c>
    </row>
    <row r="806">
      <c r="A806">
        <v>18805</v>
      </c>
      <c r="B806" t="str">
        <v>Công an xã Phi Tô tỉnh Lâm Đồng</v>
      </c>
      <c r="C806" t="str">
        <v>-</v>
      </c>
      <c r="D806" t="str">
        <v>-</v>
      </c>
      <c r="E806" t="str">
        <v/>
      </c>
      <c r="F806" t="str">
        <v>-</v>
      </c>
      <c r="G806" t="str">
        <v>-</v>
      </c>
    </row>
    <row r="807">
      <c r="A807">
        <v>18806</v>
      </c>
      <c r="B807" t="str">
        <f>HYPERLINK("https://lamdong.gov.vn/sites/lamha/ubnd-huyen/xa-thitran/SitePages/Xa-Phi-To.aspx", "UBND Ủy ban nhân dân xã Phi Tô tỉnh Lâm Đồng")</f>
        <v>UBND Ủy ban nhân dân xã Phi Tô tỉnh Lâm Đồng</v>
      </c>
      <c r="C807" t="str">
        <v>https://lamdong.gov.vn/sites/lamha/ubnd-huyen/xa-thitran/SitePages/Xa-Phi-To.aspx</v>
      </c>
      <c r="D807" t="str">
        <v>-</v>
      </c>
      <c r="E807" t="str">
        <v>-</v>
      </c>
      <c r="F807" t="str">
        <v>-</v>
      </c>
      <c r="G807" t="str">
        <v>-</v>
      </c>
    </row>
    <row r="808">
      <c r="A808">
        <v>18807</v>
      </c>
      <c r="B808" t="str">
        <f>HYPERLINK("https://www.facebook.com/p/Tu%E1%BB%95i-tr%E1%BA%BB-C%C3%B4ng-an-huy%E1%BB%87n-M%C3%AA-Linh-100072183319533/", "Công an xã Mê Linh tỉnh Lâm Đồng")</f>
        <v>Công an xã Mê Linh tỉnh Lâm Đồng</v>
      </c>
      <c r="C808" t="str">
        <v>https://www.facebook.com/p/Tu%E1%BB%95i-tr%E1%BA%BB-C%C3%B4ng-an-huy%E1%BB%87n-M%C3%AA-Linh-100072183319533/</v>
      </c>
      <c r="D808" t="str">
        <v>-</v>
      </c>
      <c r="E808" t="str">
        <v/>
      </c>
      <c r="F808" t="str">
        <v>-</v>
      </c>
      <c r="G808" t="str">
        <v>-</v>
      </c>
    </row>
    <row r="809">
      <c r="A809">
        <v>18808</v>
      </c>
      <c r="B809" t="str">
        <f>HYPERLINK("https://lamdong.gov.vn/sites/lamha/ubnd-huyen/xa-thitran/SitePages/xa-me-linh.aspx", "UBND Ủy ban nhân dân xã Mê Linh tỉnh Lâm Đồng")</f>
        <v>UBND Ủy ban nhân dân xã Mê Linh tỉnh Lâm Đồng</v>
      </c>
      <c r="C809" t="str">
        <v>https://lamdong.gov.vn/sites/lamha/ubnd-huyen/xa-thitran/SitePages/xa-me-linh.aspx</v>
      </c>
      <c r="D809" t="str">
        <v>-</v>
      </c>
      <c r="E809" t="str">
        <v>-</v>
      </c>
      <c r="F809" t="str">
        <v>-</v>
      </c>
      <c r="G809" t="str">
        <v>-</v>
      </c>
    </row>
    <row r="810">
      <c r="A810">
        <v>18809</v>
      </c>
      <c r="B810" t="str">
        <v>Công an xã Đạ Đờn tỉnh Lâm Đồng</v>
      </c>
      <c r="C810" t="str">
        <v>-</v>
      </c>
      <c r="D810" t="str">
        <v>-</v>
      </c>
      <c r="E810" t="str">
        <v/>
      </c>
      <c r="F810" t="str">
        <v>-</v>
      </c>
      <c r="G810" t="str">
        <v>-</v>
      </c>
    </row>
    <row r="811">
      <c r="A811">
        <v>18810</v>
      </c>
      <c r="B811" t="str">
        <f>HYPERLINK("https://lamdong.gov.vn/sites/lamha/ubnd-huyen/xa-thitran/SitePages/xa-da-don.aspx", "UBND Ủy ban nhân dân xã Đạ Đờn tỉnh Lâm Đồng")</f>
        <v>UBND Ủy ban nhân dân xã Đạ Đờn tỉnh Lâm Đồng</v>
      </c>
      <c r="C811" t="str">
        <v>https://lamdong.gov.vn/sites/lamha/ubnd-huyen/xa-thitran/SitePages/xa-da-don.aspx</v>
      </c>
      <c r="D811" t="str">
        <v>-</v>
      </c>
      <c r="E811" t="str">
        <v>-</v>
      </c>
      <c r="F811" t="str">
        <v>-</v>
      </c>
      <c r="G811" t="str">
        <v>-</v>
      </c>
    </row>
    <row r="812">
      <c r="A812">
        <v>18811</v>
      </c>
      <c r="B812" t="str">
        <f>HYPERLINK("https://www.facebook.com/p/Tu%E1%BB%95i-tr%E1%BA%BB-C%C3%B4ng-an-huy%E1%BB%87n-Ph%C3%BAc-Th%E1%BB%8D-100066934373551/", "Công an xã Phúc Thọ tỉnh Lâm Đồng")</f>
        <v>Công an xã Phúc Thọ tỉnh Lâm Đồng</v>
      </c>
      <c r="C812" t="str">
        <v>https://www.facebook.com/p/Tu%E1%BB%95i-tr%E1%BA%BB-C%C3%B4ng-an-huy%E1%BB%87n-Ph%C3%BAc-Th%E1%BB%8D-100066934373551/</v>
      </c>
      <c r="D812" t="str">
        <v>-</v>
      </c>
      <c r="E812" t="str">
        <v/>
      </c>
      <c r="F812" t="str">
        <v>-</v>
      </c>
      <c r="G812" t="str">
        <v>-</v>
      </c>
    </row>
    <row r="813">
      <c r="A813">
        <v>18812</v>
      </c>
      <c r="B813" t="str">
        <f>HYPERLINK("https://lamdong.gov.vn/sites/lamha/ubnd-huyen/xa-thitran/SitePages/xa-phuc-tho.aspx", "UBND Ủy ban nhân dân xã Phúc Thọ tỉnh Lâm Đồng")</f>
        <v>UBND Ủy ban nhân dân xã Phúc Thọ tỉnh Lâm Đồng</v>
      </c>
      <c r="C813" t="str">
        <v>https://lamdong.gov.vn/sites/lamha/ubnd-huyen/xa-thitran/SitePages/xa-phuc-tho.aspx</v>
      </c>
      <c r="D813" t="str">
        <v>-</v>
      </c>
      <c r="E813" t="str">
        <v>-</v>
      </c>
      <c r="F813" t="str">
        <v>-</v>
      </c>
      <c r="G813" t="str">
        <v>-</v>
      </c>
    </row>
    <row r="814">
      <c r="A814">
        <v>18813</v>
      </c>
      <c r="B814" t="str">
        <v>Công an xã Đông Thanh tỉnh Lâm Đồng</v>
      </c>
      <c r="C814" t="str">
        <v>-</v>
      </c>
      <c r="D814" t="str">
        <v>-</v>
      </c>
      <c r="E814" t="str">
        <v/>
      </c>
      <c r="F814" t="str">
        <v>-</v>
      </c>
      <c r="G814" t="str">
        <v>-</v>
      </c>
    </row>
    <row r="815">
      <c r="A815">
        <v>18814</v>
      </c>
      <c r="B815" t="str">
        <f>HYPERLINK("https://lamdong.gov.vn/sites/lamha/ubnd-huyen/xa-thitran/SitePages/Xa-Dong-Thanh.aspx", "UBND Ủy ban nhân dân xã Đông Thanh tỉnh Lâm Đồng")</f>
        <v>UBND Ủy ban nhân dân xã Đông Thanh tỉnh Lâm Đồng</v>
      </c>
      <c r="C815" t="str">
        <v>https://lamdong.gov.vn/sites/lamha/ubnd-huyen/xa-thitran/SitePages/Xa-Dong-Thanh.aspx</v>
      </c>
      <c r="D815" t="str">
        <v>-</v>
      </c>
      <c r="E815" t="str">
        <v>-</v>
      </c>
      <c r="F815" t="str">
        <v>-</v>
      </c>
      <c r="G815" t="str">
        <v>-</v>
      </c>
    </row>
    <row r="816">
      <c r="A816">
        <v>18815</v>
      </c>
      <c r="B816" t="str">
        <v>Công an xã Gia Lâm tỉnh Lâm Đồng</v>
      </c>
      <c r="C816" t="str">
        <v>-</v>
      </c>
      <c r="D816" t="str">
        <v>-</v>
      </c>
      <c r="E816" t="str">
        <v/>
      </c>
      <c r="F816" t="str">
        <v>-</v>
      </c>
      <c r="G816" t="str">
        <v>-</v>
      </c>
    </row>
    <row r="817">
      <c r="A817">
        <v>18816</v>
      </c>
      <c r="B817" t="str">
        <f>HYPERLINK("https://lamdong.gov.vn/sites/lamha/ubnd-huyen/xa-thitran/SitePages/Xa-Gia-Lam.aspx", "UBND Ủy ban nhân dân xã Gia Lâm tỉnh Lâm Đồng")</f>
        <v>UBND Ủy ban nhân dân xã Gia Lâm tỉnh Lâm Đồng</v>
      </c>
      <c r="C817" t="str">
        <v>https://lamdong.gov.vn/sites/lamha/ubnd-huyen/xa-thitran/SitePages/Xa-Gia-Lam.aspx</v>
      </c>
      <c r="D817" t="str">
        <v>-</v>
      </c>
      <c r="E817" t="str">
        <v>-</v>
      </c>
      <c r="F817" t="str">
        <v>-</v>
      </c>
      <c r="G817" t="str">
        <v>-</v>
      </c>
    </row>
    <row r="818">
      <c r="A818">
        <v>18817</v>
      </c>
      <c r="B818" t="str">
        <v>Công an xã Tân Thanh tỉnh Lâm Đồng</v>
      </c>
      <c r="C818" t="str">
        <v>-</v>
      </c>
      <c r="D818" t="str">
        <v>-</v>
      </c>
      <c r="E818" t="str">
        <v/>
      </c>
      <c r="F818" t="str">
        <v>-</v>
      </c>
      <c r="G818" t="str">
        <v>-</v>
      </c>
    </row>
    <row r="819">
      <c r="A819">
        <v>18818</v>
      </c>
      <c r="B819" t="str">
        <f>HYPERLINK("https://lamdong.gov.vn/sites/lamha/ubnd-huyen/xa-thitran/SitePages/xa-tan-thanh.aspx", "UBND Ủy ban nhân dân xã Tân Thanh tỉnh Lâm Đồng")</f>
        <v>UBND Ủy ban nhân dân xã Tân Thanh tỉnh Lâm Đồng</v>
      </c>
      <c r="C819" t="str">
        <v>https://lamdong.gov.vn/sites/lamha/ubnd-huyen/xa-thitran/SitePages/xa-tan-thanh.aspx</v>
      </c>
      <c r="D819" t="str">
        <v>-</v>
      </c>
      <c r="E819" t="str">
        <v>-</v>
      </c>
      <c r="F819" t="str">
        <v>-</v>
      </c>
      <c r="G819" t="str">
        <v>-</v>
      </c>
    </row>
    <row r="820">
      <c r="A820">
        <v>18819</v>
      </c>
      <c r="B820" t="str">
        <v>Công an xã Tân Văn tỉnh Lâm Đồng</v>
      </c>
      <c r="C820" t="str">
        <v>-</v>
      </c>
      <c r="D820" t="str">
        <v>-</v>
      </c>
      <c r="E820" t="str">
        <v/>
      </c>
      <c r="F820" t="str">
        <v>-</v>
      </c>
      <c r="G820" t="str">
        <v>-</v>
      </c>
    </row>
    <row r="821">
      <c r="A821">
        <v>18820</v>
      </c>
      <c r="B821" t="str">
        <f>HYPERLINK("https://lamdong.gov.vn/sites/lamha/ubnd-huyen/xa-thitran/SitePages/xa-tan-van.aspx", "UBND Ủy ban nhân dân xã Tân Văn tỉnh Lâm Đồng")</f>
        <v>UBND Ủy ban nhân dân xã Tân Văn tỉnh Lâm Đồng</v>
      </c>
      <c r="C821" t="str">
        <v>https://lamdong.gov.vn/sites/lamha/ubnd-huyen/xa-thitran/SitePages/xa-tan-van.aspx</v>
      </c>
      <c r="D821" t="str">
        <v>-</v>
      </c>
      <c r="E821" t="str">
        <v>-</v>
      </c>
      <c r="F821" t="str">
        <v>-</v>
      </c>
      <c r="G821" t="str">
        <v>-</v>
      </c>
    </row>
    <row r="822">
      <c r="A822">
        <v>18821</v>
      </c>
      <c r="B822" t="str">
        <f>HYPERLINK("https://www.facebook.com/hoaiduclamha/", "Công an xã Hoài Đức tỉnh Lâm Đồng")</f>
        <v>Công an xã Hoài Đức tỉnh Lâm Đồng</v>
      </c>
      <c r="C822" t="str">
        <v>https://www.facebook.com/hoaiduclamha/</v>
      </c>
      <c r="D822" t="str">
        <v>-</v>
      </c>
      <c r="E822" t="str">
        <v/>
      </c>
      <c r="F822" t="str">
        <v>-</v>
      </c>
      <c r="G822" t="str">
        <v>-</v>
      </c>
    </row>
    <row r="823">
      <c r="A823">
        <v>18822</v>
      </c>
      <c r="B823" t="str">
        <f>HYPERLINK("https://lamdong.gov.vn/sites/lamha/ubnd-huyen/xa-thitran/SitePages/xa-hoai-duc.aspx", "UBND Ủy ban nhân dân xã Hoài Đức tỉnh Lâm Đồng")</f>
        <v>UBND Ủy ban nhân dân xã Hoài Đức tỉnh Lâm Đồng</v>
      </c>
      <c r="C823" t="str">
        <v>https://lamdong.gov.vn/sites/lamha/ubnd-huyen/xa-thitran/SitePages/xa-hoai-duc.aspx</v>
      </c>
      <c r="D823" t="str">
        <v>-</v>
      </c>
      <c r="E823" t="str">
        <v>-</v>
      </c>
      <c r="F823" t="str">
        <v>-</v>
      </c>
      <c r="G823" t="str">
        <v>-</v>
      </c>
    </row>
    <row r="824">
      <c r="A824">
        <v>18823</v>
      </c>
      <c r="B824" t="str">
        <f>HYPERLINK("https://www.facebook.com/p/C%C3%B4ng-An-x%C3%A3-T%C3%A2n-H%C3%A0-100070057856366/", "Công an xã Tân Hà tỉnh Lâm Đồng")</f>
        <v>Công an xã Tân Hà tỉnh Lâm Đồng</v>
      </c>
      <c r="C824" t="str">
        <v>https://www.facebook.com/p/C%C3%B4ng-An-x%C3%A3-T%C3%A2n-H%C3%A0-100070057856366/</v>
      </c>
      <c r="D824" t="str">
        <v>-</v>
      </c>
      <c r="E824" t="str">
        <v/>
      </c>
      <c r="F824" t="str">
        <v>-</v>
      </c>
      <c r="G824" t="str">
        <v>-</v>
      </c>
    </row>
    <row r="825">
      <c r="A825">
        <v>18824</v>
      </c>
      <c r="B825" t="str">
        <f>HYPERLINK("https://lamdong.gov.vn/sites/lamha/ubnd-huyen/xa-thitran/SitePages/xa-tan-ha.aspx", "UBND Ủy ban nhân dân xã Tân Hà tỉnh Lâm Đồng")</f>
        <v>UBND Ủy ban nhân dân xã Tân Hà tỉnh Lâm Đồng</v>
      </c>
      <c r="C825" t="str">
        <v>https://lamdong.gov.vn/sites/lamha/ubnd-huyen/xa-thitran/SitePages/xa-tan-ha.aspx</v>
      </c>
      <c r="D825" t="str">
        <v>-</v>
      </c>
      <c r="E825" t="str">
        <v>-</v>
      </c>
      <c r="F825" t="str">
        <v>-</v>
      </c>
      <c r="G825" t="str">
        <v>-</v>
      </c>
    </row>
    <row r="826">
      <c r="A826">
        <v>18825</v>
      </c>
      <c r="B826" t="str">
        <v>Công an xã Liên Hà tỉnh Lâm Đồng</v>
      </c>
      <c r="C826" t="str">
        <v>-</v>
      </c>
      <c r="D826" t="str">
        <v>-</v>
      </c>
      <c r="E826" t="str">
        <v/>
      </c>
      <c r="F826" t="str">
        <v>-</v>
      </c>
      <c r="G826" t="str">
        <v>-</v>
      </c>
    </row>
    <row r="827">
      <c r="A827">
        <v>18826</v>
      </c>
      <c r="B827" t="str">
        <f>HYPERLINK("https://lamdong.gov.vn/sites/lamha/ubnd-huyen/xa-thitran/SitePages/xa-lien-ha.aspx", "UBND Ủy ban nhân dân xã Liên Hà tỉnh Lâm Đồng")</f>
        <v>UBND Ủy ban nhân dân xã Liên Hà tỉnh Lâm Đồng</v>
      </c>
      <c r="C827" t="str">
        <v>https://lamdong.gov.vn/sites/lamha/ubnd-huyen/xa-thitran/SitePages/xa-lien-ha.aspx</v>
      </c>
      <c r="D827" t="str">
        <v>-</v>
      </c>
      <c r="E827" t="str">
        <v>-</v>
      </c>
      <c r="F827" t="str">
        <v>-</v>
      </c>
      <c r="G827" t="str">
        <v>-</v>
      </c>
    </row>
    <row r="828">
      <c r="A828">
        <v>18827</v>
      </c>
      <c r="B828" t="str">
        <f>HYPERLINK("https://www.facebook.com/dtncahdanphuong/?locale=vi_VN", "Công an xã Đan Phượng tỉnh Lâm Đồng")</f>
        <v>Công an xã Đan Phượng tỉnh Lâm Đồng</v>
      </c>
      <c r="C828" t="str">
        <v>https://www.facebook.com/dtncahdanphuong/?locale=vi_VN</v>
      </c>
      <c r="D828" t="str">
        <v>-</v>
      </c>
      <c r="E828" t="str">
        <v/>
      </c>
      <c r="F828" t="str">
        <v>-</v>
      </c>
      <c r="G828" t="str">
        <v>-</v>
      </c>
    </row>
    <row r="829">
      <c r="A829">
        <v>18828</v>
      </c>
      <c r="B829" t="str">
        <f>HYPERLINK("https://lamdong.gov.vn/sites/lamha/ubnd-huyen/xa-thitran/SitePages/xa-dan-phuong.aspx", "UBND Ủy ban nhân dân xã Đan Phượng tỉnh Lâm Đồng")</f>
        <v>UBND Ủy ban nhân dân xã Đan Phượng tỉnh Lâm Đồng</v>
      </c>
      <c r="C829" t="str">
        <v>https://lamdong.gov.vn/sites/lamha/ubnd-huyen/xa-thitran/SitePages/xa-dan-phuong.aspx</v>
      </c>
      <c r="D829" t="str">
        <v>-</v>
      </c>
      <c r="E829" t="str">
        <v>-</v>
      </c>
      <c r="F829" t="str">
        <v>-</v>
      </c>
      <c r="G829" t="str">
        <v>-</v>
      </c>
    </row>
    <row r="830">
      <c r="A830">
        <v>18829</v>
      </c>
      <c r="B830" t="str">
        <f>HYPERLINK("https://www.facebook.com/doanthanhnienconganhanam/", "Công an xã Nam Hà tỉnh Lâm Đồng")</f>
        <v>Công an xã Nam Hà tỉnh Lâm Đồng</v>
      </c>
      <c r="C830" t="str">
        <v>https://www.facebook.com/doanthanhnienconganhanam/</v>
      </c>
      <c r="D830" t="str">
        <v>-</v>
      </c>
      <c r="E830" t="str">
        <v/>
      </c>
      <c r="F830" t="str">
        <v>-</v>
      </c>
      <c r="G830" t="str">
        <v>-</v>
      </c>
    </row>
    <row r="831">
      <c r="A831">
        <v>18830</v>
      </c>
      <c r="B831" t="str">
        <f>HYPERLINK("https://lamdong.gov.vn/sites/lamha/ubnd-huyen/xa-thitran/SitePages/Xa-Nam-Ha.aspx", "UBND Ủy ban nhân dân xã Nam Hà tỉnh Lâm Đồng")</f>
        <v>UBND Ủy ban nhân dân xã Nam Hà tỉnh Lâm Đồng</v>
      </c>
      <c r="C831" t="str">
        <v>https://lamdong.gov.vn/sites/lamha/ubnd-huyen/xa-thitran/SitePages/Xa-Nam-Ha.aspx</v>
      </c>
      <c r="D831" t="str">
        <v>-</v>
      </c>
      <c r="E831" t="str">
        <v>-</v>
      </c>
      <c r="F831" t="str">
        <v>-</v>
      </c>
      <c r="G831" t="str">
        <v>-</v>
      </c>
    </row>
    <row r="832">
      <c r="A832">
        <v>18831</v>
      </c>
      <c r="B832" t="str">
        <f>HYPERLINK("https://www.facebook.com/p/%C4%90o%C3%A0n-x%C3%A3-L%E1%BA%A1c-Xu%C3%A2n-huy%E1%BB%87n-%C4%90%C6%A1n-D%C6%B0%C6%A1ng-t%E1%BB%89nh-L%C3%A2m-%C4%90%E1%BB%93ng-100063598773518/", "Công an xã Lạc Xuân tỉnh Lâm Đồng")</f>
        <v>Công an xã Lạc Xuân tỉnh Lâm Đồng</v>
      </c>
      <c r="C832" t="str">
        <v>https://www.facebook.com/p/%C4%90o%C3%A0n-x%C3%A3-L%E1%BA%A1c-Xu%C3%A2n-huy%E1%BB%87n-%C4%90%C6%A1n-D%C6%B0%C6%A1ng-t%E1%BB%89nh-L%C3%A2m-%C4%90%E1%BB%93ng-100063598773518/</v>
      </c>
      <c r="D832" t="str">
        <v>-</v>
      </c>
      <c r="E832" t="str">
        <v/>
      </c>
      <c r="F832" t="str">
        <v>-</v>
      </c>
      <c r="G832" t="str">
        <v>-</v>
      </c>
    </row>
    <row r="833">
      <c r="A833">
        <v>18832</v>
      </c>
      <c r="B833" t="str">
        <f>HYPERLINK("https://lamdong.gov.vn/sites/donduong/hethongchinhtri/ubnd/cacxathitran/SitePages/xa-lac-xuan.aspx", "UBND Ủy ban nhân dân xã Lạc Xuân tỉnh Lâm Đồng")</f>
        <v>UBND Ủy ban nhân dân xã Lạc Xuân tỉnh Lâm Đồng</v>
      </c>
      <c r="C833" t="str">
        <v>https://lamdong.gov.vn/sites/donduong/hethongchinhtri/ubnd/cacxathitran/SitePages/xa-lac-xuan.aspx</v>
      </c>
      <c r="D833" t="str">
        <v>-</v>
      </c>
      <c r="E833" t="str">
        <v>-</v>
      </c>
      <c r="F833" t="str">
        <v>-</v>
      </c>
      <c r="G833" t="str">
        <v>-</v>
      </c>
    </row>
    <row r="834">
      <c r="A834">
        <v>18833</v>
      </c>
      <c r="B834" t="str">
        <f>HYPERLINK("https://www.facebook.com/doanxadaron/", "Công an xã Đạ Ròn tỉnh Lâm Đồng")</f>
        <v>Công an xã Đạ Ròn tỉnh Lâm Đồng</v>
      </c>
      <c r="C834" t="str">
        <v>https://www.facebook.com/doanxadaron/</v>
      </c>
      <c r="D834" t="str">
        <v>-</v>
      </c>
      <c r="E834" t="str">
        <v/>
      </c>
      <c r="F834" t="str">
        <v>-</v>
      </c>
      <c r="G834" t="str">
        <v>-</v>
      </c>
    </row>
    <row r="835">
      <c r="A835">
        <v>18834</v>
      </c>
      <c r="B835" t="str">
        <f>HYPERLINK("https://lamdong.gov.vn/sites/donduong/hethongchinhtri/ubnd/cacxathitran/SitePages/xa-da-ron.aspx", "UBND Ủy ban nhân dân xã Đạ Ròn tỉnh Lâm Đồng")</f>
        <v>UBND Ủy ban nhân dân xã Đạ Ròn tỉnh Lâm Đồng</v>
      </c>
      <c r="C835" t="str">
        <v>https://lamdong.gov.vn/sites/donduong/hethongchinhtri/ubnd/cacxathitran/SitePages/xa-da-ron.aspx</v>
      </c>
      <c r="D835" t="str">
        <v>-</v>
      </c>
      <c r="E835" t="str">
        <v>-</v>
      </c>
      <c r="F835" t="str">
        <v>-</v>
      </c>
      <c r="G835" t="str">
        <v>-</v>
      </c>
    </row>
    <row r="836">
      <c r="A836">
        <v>18835</v>
      </c>
      <c r="B836" t="str">
        <f>HYPERLINK("https://www.facebook.com/LacLamDonDuongLamDong/", "Công an xã Lạc Lâm tỉnh Lâm Đồng")</f>
        <v>Công an xã Lạc Lâm tỉnh Lâm Đồng</v>
      </c>
      <c r="C836" t="str">
        <v>https://www.facebook.com/LacLamDonDuongLamDong/</v>
      </c>
      <c r="D836" t="str">
        <v>-</v>
      </c>
      <c r="E836" t="str">
        <v/>
      </c>
      <c r="F836" t="str">
        <v>-</v>
      </c>
      <c r="G836" t="str">
        <v>-</v>
      </c>
    </row>
    <row r="837">
      <c r="A837">
        <v>18836</v>
      </c>
      <c r="B837" t="str">
        <f>HYPERLINK("https://lamdong.gov.vn/sites/donduong/hethongchinhtri/ubnd/cacxathitran/SitePages/xa-lac-xuan.aspx", "UBND Ủy ban nhân dân xã Lạc Lâm tỉnh Lâm Đồng")</f>
        <v>UBND Ủy ban nhân dân xã Lạc Lâm tỉnh Lâm Đồng</v>
      </c>
      <c r="C837" t="str">
        <v>https://lamdong.gov.vn/sites/donduong/hethongchinhtri/ubnd/cacxathitran/SitePages/xa-lac-xuan.aspx</v>
      </c>
      <c r="D837" t="str">
        <v>-</v>
      </c>
      <c r="E837" t="str">
        <v>-</v>
      </c>
      <c r="F837" t="str">
        <v>-</v>
      </c>
      <c r="G837" t="str">
        <v>-</v>
      </c>
    </row>
    <row r="838">
      <c r="A838">
        <v>18837</v>
      </c>
      <c r="B838" t="str">
        <f>HYPERLINK("https://www.facebook.com/kadodonduong/?locale=vi_VN", "Công an xã Ka Đô tỉnh Lâm Đồng")</f>
        <v>Công an xã Ka Đô tỉnh Lâm Đồng</v>
      </c>
      <c r="C838" t="str">
        <v>https://www.facebook.com/kadodonduong/?locale=vi_VN</v>
      </c>
      <c r="D838" t="str">
        <v>-</v>
      </c>
      <c r="E838" t="str">
        <v/>
      </c>
      <c r="F838" t="str">
        <v>-</v>
      </c>
      <c r="G838" t="str">
        <v>-</v>
      </c>
    </row>
    <row r="839">
      <c r="A839">
        <v>18838</v>
      </c>
      <c r="B839" t="str">
        <f>HYPERLINK("https://lamdong.gov.vn/sites/donduong/hethongchinhtri/ubnd/cacxathitran/SitePages/xa-ka-do.aspx", "UBND Ủy ban nhân dân xã Ka Đô tỉnh Lâm Đồng")</f>
        <v>UBND Ủy ban nhân dân xã Ka Đô tỉnh Lâm Đồng</v>
      </c>
      <c r="C839" t="str">
        <v>https://lamdong.gov.vn/sites/donduong/hethongchinhtri/ubnd/cacxathitran/SitePages/xa-ka-do.aspx</v>
      </c>
      <c r="D839" t="str">
        <v>-</v>
      </c>
      <c r="E839" t="str">
        <v>-</v>
      </c>
      <c r="F839" t="str">
        <v>-</v>
      </c>
      <c r="G839" t="str">
        <v>-</v>
      </c>
    </row>
    <row r="840">
      <c r="A840">
        <v>18839</v>
      </c>
      <c r="B840" t="str">
        <f>HYPERLINK("https://www.facebook.com/p/%C4%90o%C3%A0n-Thanh-Ni%C3%AAn-X%C3%A3-Qu%E1%BA%A3ng-L%E1%BA%ADp-Huy%E1%BB%87n-%C4%90%C6%A1n-D%C6%B0%C6%A1ng-T%E1%BB%89nh-L%C3%A2m-%C4%90%E1%BB%93ng-100069820983562/", "Công an xã Quảng Lập tỉnh Lâm Đồng")</f>
        <v>Công an xã Quảng Lập tỉnh Lâm Đồng</v>
      </c>
      <c r="C840" t="str">
        <v>https://www.facebook.com/p/%C4%90o%C3%A0n-Thanh-Ni%C3%AAn-X%C3%A3-Qu%E1%BA%A3ng-L%E1%BA%ADp-Huy%E1%BB%87n-%C4%90%C6%A1n-D%C6%B0%C6%A1ng-T%E1%BB%89nh-L%C3%A2m-%C4%90%E1%BB%93ng-100069820983562/</v>
      </c>
      <c r="D840" t="str">
        <v>-</v>
      </c>
      <c r="E840" t="str">
        <v/>
      </c>
      <c r="F840" t="str">
        <v>-</v>
      </c>
      <c r="G840" t="str">
        <v>-</v>
      </c>
    </row>
    <row r="841">
      <c r="A841">
        <v>18840</v>
      </c>
      <c r="B841" t="str">
        <f>HYPERLINK("https://lamdong.gov.vn/sites/donduong/hethongchinhtri/ubnd/cacxathitran/SitePages/xa-quang-lap.aspx", "UBND Ủy ban nhân dân xã Quảng Lập tỉnh Lâm Đồng")</f>
        <v>UBND Ủy ban nhân dân xã Quảng Lập tỉnh Lâm Đồng</v>
      </c>
      <c r="C841" t="str">
        <v>https://lamdong.gov.vn/sites/donduong/hethongchinhtri/ubnd/cacxathitran/SitePages/xa-quang-lap.aspx</v>
      </c>
      <c r="D841" t="str">
        <v>-</v>
      </c>
      <c r="E841" t="str">
        <v>-</v>
      </c>
      <c r="F841" t="str">
        <v>-</v>
      </c>
      <c r="G841" t="str">
        <v>-</v>
      </c>
    </row>
    <row r="842">
      <c r="A842">
        <v>18841</v>
      </c>
      <c r="B842" t="str">
        <f>HYPERLINK("https://www.facebook.com/kadodonduong/?locale=vi_VN", "Công an xã Ka Đơn tỉnh Lâm Đồng")</f>
        <v>Công an xã Ka Đơn tỉnh Lâm Đồng</v>
      </c>
      <c r="C842" t="str">
        <v>https://www.facebook.com/kadodonduong/?locale=vi_VN</v>
      </c>
      <c r="D842" t="str">
        <v>-</v>
      </c>
      <c r="E842" t="str">
        <v/>
      </c>
      <c r="F842" t="str">
        <v>-</v>
      </c>
      <c r="G842" t="str">
        <v>-</v>
      </c>
    </row>
    <row r="843">
      <c r="A843">
        <v>18842</v>
      </c>
      <c r="B843" t="str">
        <f>HYPERLINK("https://lamdong.gov.vn/sites/donduong/hethongchinhtri/ubnd/cacxathitran/SitePages/xa-ka-don.aspx", "UBND Ủy ban nhân dân xã Ka Đơn tỉnh Lâm Đồng")</f>
        <v>UBND Ủy ban nhân dân xã Ka Đơn tỉnh Lâm Đồng</v>
      </c>
      <c r="C843" t="str">
        <v>https://lamdong.gov.vn/sites/donduong/hethongchinhtri/ubnd/cacxathitran/SitePages/xa-ka-don.aspx</v>
      </c>
      <c r="D843" t="str">
        <v>-</v>
      </c>
      <c r="E843" t="str">
        <v>-</v>
      </c>
      <c r="F843" t="str">
        <v>-</v>
      </c>
      <c r="G843" t="str">
        <v>-</v>
      </c>
    </row>
    <row r="844">
      <c r="A844">
        <v>18843</v>
      </c>
      <c r="B844" t="str">
        <f>HYPERLINK("https://www.facebook.com/UBNDXATUTRA/", "Công an xã Tu Tra tỉnh Lâm Đồng")</f>
        <v>Công an xã Tu Tra tỉnh Lâm Đồng</v>
      </c>
      <c r="C844" t="str">
        <v>https://www.facebook.com/UBNDXATUTRA/</v>
      </c>
      <c r="D844" t="str">
        <v>-</v>
      </c>
      <c r="E844" t="str">
        <v/>
      </c>
      <c r="F844" t="str">
        <v>-</v>
      </c>
      <c r="G844" t="str">
        <v>-</v>
      </c>
    </row>
    <row r="845">
      <c r="A845">
        <v>18844</v>
      </c>
      <c r="B845" t="str">
        <f>HYPERLINK("https://lamdong.gov.vn/sites/donduong/hethongchinhtri/ubnd/cacxathitran/SitePages/xa-tu-tra.aspx", "UBND Ủy ban nhân dân xã Tu Tra tỉnh Lâm Đồng")</f>
        <v>UBND Ủy ban nhân dân xã Tu Tra tỉnh Lâm Đồng</v>
      </c>
      <c r="C845" t="str">
        <v>https://lamdong.gov.vn/sites/donduong/hethongchinhtri/ubnd/cacxathitran/SitePages/xa-tu-tra.aspx</v>
      </c>
      <c r="D845" t="str">
        <v>-</v>
      </c>
      <c r="E845" t="str">
        <v>-</v>
      </c>
      <c r="F845" t="str">
        <v>-</v>
      </c>
      <c r="G845" t="str">
        <v>-</v>
      </c>
    </row>
    <row r="846">
      <c r="A846">
        <v>18845</v>
      </c>
      <c r="B846" t="str">
        <f>HYPERLINK("https://www.facebook.com/513830946677020", "Công an xã Pró tỉnh Lâm Đồng")</f>
        <v>Công an xã Pró tỉnh Lâm Đồng</v>
      </c>
      <c r="C846" t="str">
        <v>https://www.facebook.com/513830946677020</v>
      </c>
      <c r="D846" t="str">
        <v>-</v>
      </c>
      <c r="E846" t="str">
        <v/>
      </c>
      <c r="F846" t="str">
        <v>-</v>
      </c>
      <c r="G846" t="str">
        <v>-</v>
      </c>
    </row>
    <row r="847">
      <c r="A847">
        <v>18846</v>
      </c>
      <c r="B847" t="str">
        <f>HYPERLINK("https://lamdong.gov.vn/sites/donduong/hethongchinhtri/ubnd/cacxathitran/SitePages/xa-proh.aspx", "UBND Ủy ban nhân dân xã Pró tỉnh Lâm Đồng")</f>
        <v>UBND Ủy ban nhân dân xã Pró tỉnh Lâm Đồng</v>
      </c>
      <c r="C847" t="str">
        <v>https://lamdong.gov.vn/sites/donduong/hethongchinhtri/ubnd/cacxathitran/SitePages/xa-proh.aspx</v>
      </c>
      <c r="D847" t="str">
        <v>-</v>
      </c>
      <c r="E847" t="str">
        <v>-</v>
      </c>
      <c r="F847" t="str">
        <v>-</v>
      </c>
      <c r="G847" t="str">
        <v>-</v>
      </c>
    </row>
    <row r="848">
      <c r="A848">
        <v>18847</v>
      </c>
      <c r="B848" t="str">
        <f>HYPERLINK("https://www.facebook.com/conganxahiepthanh/", "Công an xã Hiệp An tỉnh Lâm Đồng")</f>
        <v>Công an xã Hiệp An tỉnh Lâm Đồng</v>
      </c>
      <c r="C848" t="str">
        <v>https://www.facebook.com/conganxahiepthanh/</v>
      </c>
      <c r="D848" t="str">
        <v>-</v>
      </c>
      <c r="E848" t="str">
        <v/>
      </c>
      <c r="F848" t="str">
        <v>-</v>
      </c>
      <c r="G848" t="str">
        <v>-</v>
      </c>
    </row>
    <row r="849">
      <c r="A849">
        <v>18848</v>
      </c>
      <c r="B849" t="str">
        <f>HYPERLINK("https://lamdong.gov.vn/sites/ductrong/hethongchinhtri/ubndhuyen/xa-thitran/SitePages/xa-hiep-an.aspx", "UBND Ủy ban nhân dân xã Hiệp An tỉnh Lâm Đồng")</f>
        <v>UBND Ủy ban nhân dân xã Hiệp An tỉnh Lâm Đồng</v>
      </c>
      <c r="C849" t="str">
        <v>https://lamdong.gov.vn/sites/ductrong/hethongchinhtri/ubndhuyen/xa-thitran/SitePages/xa-hiep-an.aspx</v>
      </c>
      <c r="D849" t="str">
        <v>-</v>
      </c>
      <c r="E849" t="str">
        <v>-</v>
      </c>
      <c r="F849" t="str">
        <v>-</v>
      </c>
      <c r="G849" t="str">
        <v>-</v>
      </c>
    </row>
    <row r="850">
      <c r="A850">
        <v>18849</v>
      </c>
      <c r="B850" t="str">
        <f>HYPERLINK("https://www.facebook.com/p/C%C3%B4ng-an-x%C3%A3-Li%C3%AAn-Hi%E1%BB%87p-%C4%90%E1%BB%A9c-Tr%E1%BB%8Dng-61554491107210/", "Công an xã Liên Hiệp tỉnh Lâm Đồng")</f>
        <v>Công an xã Liên Hiệp tỉnh Lâm Đồng</v>
      </c>
      <c r="C850" t="str">
        <v>https://www.facebook.com/p/C%C3%B4ng-an-x%C3%A3-Li%C3%AAn-Hi%E1%BB%87p-%C4%90%E1%BB%A9c-Tr%E1%BB%8Dng-61554491107210/</v>
      </c>
      <c r="D850" t="str">
        <v>-</v>
      </c>
      <c r="E850" t="str">
        <v/>
      </c>
      <c r="F850" t="str">
        <v>-</v>
      </c>
      <c r="G850" t="str">
        <v>-</v>
      </c>
    </row>
    <row r="851">
      <c r="A851">
        <v>18850</v>
      </c>
      <c r="B851" t="str">
        <f>HYPERLINK("https://lamdong.gov.vn/sites/ductrong/hethongchinhtri/ubndhuyen/xa-thitran/SitePages/xa-lien-hiep.aspx", "UBND Ủy ban nhân dân xã Liên Hiệp tỉnh Lâm Đồng")</f>
        <v>UBND Ủy ban nhân dân xã Liên Hiệp tỉnh Lâm Đồng</v>
      </c>
      <c r="C851" t="str">
        <v>https://lamdong.gov.vn/sites/ductrong/hethongchinhtri/ubndhuyen/xa-thitran/SitePages/xa-lien-hiep.aspx</v>
      </c>
      <c r="D851" t="str">
        <v>-</v>
      </c>
      <c r="E851" t="str">
        <v>-</v>
      </c>
      <c r="F851" t="str">
        <v>-</v>
      </c>
      <c r="G851" t="str">
        <v>-</v>
      </c>
    </row>
    <row r="852">
      <c r="A852">
        <v>18851</v>
      </c>
      <c r="B852" t="str">
        <f>HYPERLINK("https://www.facebook.com/conganxahiepthanh/", "Công an xã Hiệp Thạnh tỉnh Lâm Đồng")</f>
        <v>Công an xã Hiệp Thạnh tỉnh Lâm Đồng</v>
      </c>
      <c r="C852" t="str">
        <v>https://www.facebook.com/conganxahiepthanh/</v>
      </c>
      <c r="D852" t="str">
        <v>-</v>
      </c>
      <c r="E852" t="str">
        <v/>
      </c>
      <c r="F852" t="str">
        <v>-</v>
      </c>
      <c r="G852" t="str">
        <v>-</v>
      </c>
    </row>
    <row r="853">
      <c r="A853">
        <v>18852</v>
      </c>
      <c r="B853" t="str">
        <f>HYPERLINK("https://godau.tayninh.gov.vn/vi/page/Uy-ban-nhan-dan-xa-Hiep-Thanh.html", "UBND Ủy ban nhân dân xã Hiệp Thạnh tỉnh Lâm Đồng")</f>
        <v>UBND Ủy ban nhân dân xã Hiệp Thạnh tỉnh Lâm Đồng</v>
      </c>
      <c r="C853" t="str">
        <v>https://godau.tayninh.gov.vn/vi/page/Uy-ban-nhan-dan-xa-Hiep-Thanh.html</v>
      </c>
      <c r="D853" t="str">
        <v>-</v>
      </c>
      <c r="E853" t="str">
        <v>-</v>
      </c>
      <c r="F853" t="str">
        <v>-</v>
      </c>
      <c r="G853" t="str">
        <v>-</v>
      </c>
    </row>
    <row r="854">
      <c r="A854">
        <v>18853</v>
      </c>
      <c r="B854" t="str">
        <f>HYPERLINK("https://www.facebook.com/p/C%C3%B4ng-an-x%C3%A3-B%C3%ACnh-Th%E1%BA%A1nh-huy%E1%BB%87n-%C4%90%E1%BB%A9c-Tr%E1%BB%8Dng-t%E1%BB%89nh-L%C3%A2m-%C4%90%E1%BB%93ng-100082036192412/", "Công an xã Bình Thạnh tỉnh Lâm Đồng")</f>
        <v>Công an xã Bình Thạnh tỉnh Lâm Đồng</v>
      </c>
      <c r="C854" t="str">
        <v>https://www.facebook.com/p/C%C3%B4ng-an-x%C3%A3-B%C3%ACnh-Th%E1%BA%A1nh-huy%E1%BB%87n-%C4%90%E1%BB%A9c-Tr%E1%BB%8Dng-t%E1%BB%89nh-L%C3%A2m-%C4%90%E1%BB%93ng-100082036192412/</v>
      </c>
      <c r="D854" t="str">
        <v>-</v>
      </c>
      <c r="E854" t="str">
        <v/>
      </c>
      <c r="F854" t="str">
        <v>-</v>
      </c>
      <c r="G854" t="str">
        <v>-</v>
      </c>
    </row>
    <row r="855">
      <c r="A855">
        <v>18854</v>
      </c>
      <c r="B855" t="str">
        <f>HYPERLINK("https://lamdong.gov.vn/sites/ductrong/hethongchinhtri/ubndhuyen/xa-thitran/SitePages/xa-binh-thanh.aspx", "UBND Ủy ban nhân dân xã Bình Thạnh tỉnh Lâm Đồng")</f>
        <v>UBND Ủy ban nhân dân xã Bình Thạnh tỉnh Lâm Đồng</v>
      </c>
      <c r="C855" t="str">
        <v>https://lamdong.gov.vn/sites/ductrong/hethongchinhtri/ubndhuyen/xa-thitran/SitePages/xa-binh-thanh.aspx</v>
      </c>
      <c r="D855" t="str">
        <v>-</v>
      </c>
      <c r="E855" t="str">
        <v>-</v>
      </c>
      <c r="F855" t="str">
        <v>-</v>
      </c>
      <c r="G855" t="str">
        <v>-</v>
      </c>
    </row>
    <row r="856">
      <c r="A856">
        <v>18855</v>
      </c>
      <c r="B856" t="str">
        <v>Công an xã N'Thol Hạ tỉnh Lâm Đồng</v>
      </c>
      <c r="C856" t="str">
        <v>-</v>
      </c>
      <c r="D856" t="str">
        <v>-</v>
      </c>
      <c r="E856" t="str">
        <v/>
      </c>
      <c r="F856" t="str">
        <v>-</v>
      </c>
      <c r="G856" t="str">
        <v>-</v>
      </c>
    </row>
    <row r="857">
      <c r="A857">
        <v>18856</v>
      </c>
      <c r="B857" t="str">
        <f>HYPERLINK("https://lamdong.gov.vn/sites/ductrong/hethongchinhtri/ubndhuyen/xa-thitran/SitePages/xa-n-thol-ha.aspx", "UBND Ủy ban nhân dân xã N'Thol Hạ tỉnh Lâm Đồng")</f>
        <v>UBND Ủy ban nhân dân xã N'Thol Hạ tỉnh Lâm Đồng</v>
      </c>
      <c r="C857" t="str">
        <v>https://lamdong.gov.vn/sites/ductrong/hethongchinhtri/ubndhuyen/xa-thitran/SitePages/xa-n-thol-ha.aspx</v>
      </c>
      <c r="D857" t="str">
        <v>-</v>
      </c>
      <c r="E857" t="str">
        <v>-</v>
      </c>
      <c r="F857" t="str">
        <v>-</v>
      </c>
      <c r="G857" t="str">
        <v>-</v>
      </c>
    </row>
    <row r="858">
      <c r="A858">
        <v>18857</v>
      </c>
      <c r="B858" t="str">
        <f>HYPERLINK("https://www.facebook.com/XaTanHoi/", "Công an xã Tân Hội tỉnh Lâm Đồng")</f>
        <v>Công an xã Tân Hội tỉnh Lâm Đồng</v>
      </c>
      <c r="C858" t="str">
        <v>https://www.facebook.com/XaTanHoi/</v>
      </c>
      <c r="D858" t="str">
        <v>-</v>
      </c>
      <c r="E858" t="str">
        <v/>
      </c>
      <c r="F858" t="str">
        <v>-</v>
      </c>
      <c r="G858" t="str">
        <v>-</v>
      </c>
    </row>
    <row r="859">
      <c r="A859">
        <v>18858</v>
      </c>
      <c r="B859" t="str">
        <f>HYPERLINK("https://tanchau.tayninh.gov.vn/vi/page/Uy-ban-nhan-dan-xa-Tan-Hoi.html", "UBND Ủy ban nhân dân xã Tân Hội tỉnh Lâm Đồng")</f>
        <v>UBND Ủy ban nhân dân xã Tân Hội tỉnh Lâm Đồng</v>
      </c>
      <c r="C859" t="str">
        <v>https://tanchau.tayninh.gov.vn/vi/page/Uy-ban-nhan-dan-xa-Tan-Hoi.html</v>
      </c>
      <c r="D859" t="str">
        <v>-</v>
      </c>
      <c r="E859" t="str">
        <v>-</v>
      </c>
      <c r="F859" t="str">
        <v>-</v>
      </c>
      <c r="G859" t="str">
        <v>-</v>
      </c>
    </row>
    <row r="860">
      <c r="A860">
        <v>18859</v>
      </c>
      <c r="B860" t="str">
        <v>Công an xã Tân Thành tỉnh Lâm Đồng</v>
      </c>
      <c r="C860" t="str">
        <v>-</v>
      </c>
      <c r="D860" t="str">
        <v>-</v>
      </c>
      <c r="E860" t="str">
        <v/>
      </c>
      <c r="F860" t="str">
        <v>-</v>
      </c>
      <c r="G860" t="str">
        <v>-</v>
      </c>
    </row>
    <row r="861">
      <c r="A861">
        <v>18860</v>
      </c>
      <c r="B861" t="str">
        <f>HYPERLINK("https://lamdong.gov.vn/sites/lamha/ubnd-huyen/xa-thitran/SitePages/xa-tan-thanh.aspx", "UBND Ủy ban nhân dân xã Tân Thành tỉnh Lâm Đồng")</f>
        <v>UBND Ủy ban nhân dân xã Tân Thành tỉnh Lâm Đồng</v>
      </c>
      <c r="C861" t="str">
        <v>https://lamdong.gov.vn/sites/lamha/ubnd-huyen/xa-thitran/SitePages/xa-tan-thanh.aspx</v>
      </c>
      <c r="D861" t="str">
        <v>-</v>
      </c>
      <c r="E861" t="str">
        <v>-</v>
      </c>
      <c r="F861" t="str">
        <v>-</v>
      </c>
      <c r="G861" t="str">
        <v>-</v>
      </c>
    </row>
    <row r="862">
      <c r="A862">
        <v>18861</v>
      </c>
      <c r="B862" t="str">
        <f>HYPERLINK("https://www.facebook.com/p/C%C3%B4ng-an-x%C3%A3-Ph%C3%BA-H%E1%BB%99i-100069427081953/", "Công an xã Phú Hội tỉnh Lâm Đồng")</f>
        <v>Công an xã Phú Hội tỉnh Lâm Đồng</v>
      </c>
      <c r="C862" t="str">
        <v>https://www.facebook.com/p/C%C3%B4ng-an-x%C3%A3-Ph%C3%BA-H%E1%BB%99i-100069427081953/</v>
      </c>
      <c r="D862" t="str">
        <v>-</v>
      </c>
      <c r="E862" t="str">
        <v/>
      </c>
      <c r="F862" t="str">
        <v>-</v>
      </c>
      <c r="G862" t="str">
        <v>-</v>
      </c>
    </row>
    <row r="863">
      <c r="A863">
        <v>18862</v>
      </c>
      <c r="B863" t="str">
        <f>HYPERLINK("https://phuhoiductrong.lamdong.gov.vn/", "UBND Ủy ban nhân dân xã Phú Hội tỉnh Lâm Đồng")</f>
        <v>UBND Ủy ban nhân dân xã Phú Hội tỉnh Lâm Đồng</v>
      </c>
      <c r="C863" t="str">
        <v>https://phuhoiductrong.lamdong.gov.vn/</v>
      </c>
      <c r="D863" t="str">
        <v>-</v>
      </c>
      <c r="E863" t="str">
        <v>-</v>
      </c>
      <c r="F863" t="str">
        <v>-</v>
      </c>
      <c r="G863" t="str">
        <v>-</v>
      </c>
    </row>
    <row r="864">
      <c r="A864">
        <v>18863</v>
      </c>
      <c r="B864" t="str">
        <f>HYPERLINK("https://www.facebook.com/p/C%C3%B4ng-an-x%C3%A3-Ninh-Gia-%C4%90%E1%BB%A9c-Tr%E1%BB%8Dng-L%C3%A2m-%C4%90%E1%BB%93ng-02633699113-100083379758905/", "Công an xã Ninh Gia tỉnh Lâm Đồng")</f>
        <v>Công an xã Ninh Gia tỉnh Lâm Đồng</v>
      </c>
      <c r="C864" t="str">
        <v>https://www.facebook.com/p/C%C3%B4ng-an-x%C3%A3-Ninh-Gia-%C4%90%E1%BB%A9c-Tr%E1%BB%8Dng-L%C3%A2m-%C4%90%E1%BB%93ng-02633699113-100083379758905/</v>
      </c>
      <c r="D864" t="str">
        <v>-</v>
      </c>
      <c r="E864" t="str">
        <v/>
      </c>
      <c r="F864" t="str">
        <v>-</v>
      </c>
      <c r="G864" t="str">
        <v>-</v>
      </c>
    </row>
    <row r="865">
      <c r="A865">
        <v>18864</v>
      </c>
      <c r="B865" t="str">
        <f>HYPERLINK("https://lamdong.gov.vn/sites/ductrong/hethongchinhtri/ubndhuyen/xa-thitran/SitePages/xa-ninh-gia.aspx", "UBND Ủy ban nhân dân xã Ninh Gia tỉnh Lâm Đồng")</f>
        <v>UBND Ủy ban nhân dân xã Ninh Gia tỉnh Lâm Đồng</v>
      </c>
      <c r="C865" t="str">
        <v>https://lamdong.gov.vn/sites/ductrong/hethongchinhtri/ubndhuyen/xa-thitran/SitePages/xa-ninh-gia.aspx</v>
      </c>
      <c r="D865" t="str">
        <v>-</v>
      </c>
      <c r="E865" t="str">
        <v>-</v>
      </c>
      <c r="F865" t="str">
        <v>-</v>
      </c>
      <c r="G865" t="str">
        <v>-</v>
      </c>
    </row>
    <row r="866">
      <c r="A866">
        <v>18865</v>
      </c>
      <c r="B866" t="str">
        <f>HYPERLINK("https://www.facebook.com/p/C%E1%BB%95ng-th%C3%B4ng-tin-%C4%91i%E1%BB%87n-t%E1%BB%AD-x%C3%A3-T%C3%A0-N%C4%83ng-huy%E1%BB%87n-%C4%90%E1%BB%A9c-Tr%E1%BB%8Dng-100084063428095/", "Công an xã Tà Năng tỉnh Lâm Đồng")</f>
        <v>Công an xã Tà Năng tỉnh Lâm Đồng</v>
      </c>
      <c r="C866" t="str">
        <v>https://www.facebook.com/p/C%E1%BB%95ng-th%C3%B4ng-tin-%C4%91i%E1%BB%87n-t%E1%BB%AD-x%C3%A3-T%C3%A0-N%C4%83ng-huy%E1%BB%87n-%C4%90%E1%BB%A9c-Tr%E1%BB%8Dng-100084063428095/</v>
      </c>
      <c r="D866" t="str">
        <v>-</v>
      </c>
      <c r="E866" t="str">
        <v/>
      </c>
      <c r="F866" t="str">
        <v>-</v>
      </c>
      <c r="G866" t="str">
        <v>-</v>
      </c>
    </row>
    <row r="867">
      <c r="A867">
        <v>18866</v>
      </c>
      <c r="B867" t="str">
        <f>HYPERLINK("https://lamdong.gov.vn/sites/ductrong/hethongchinhtri/ubndhuyen/xa-thitran/SitePages/xa-ta-nang.aspx", "UBND Ủy ban nhân dân xã Tà Năng tỉnh Lâm Đồng")</f>
        <v>UBND Ủy ban nhân dân xã Tà Năng tỉnh Lâm Đồng</v>
      </c>
      <c r="C867" t="str">
        <v>https://lamdong.gov.vn/sites/ductrong/hethongchinhtri/ubndhuyen/xa-thitran/SitePages/xa-ta-nang.aspx</v>
      </c>
      <c r="D867" t="str">
        <v>-</v>
      </c>
      <c r="E867" t="str">
        <v>-</v>
      </c>
      <c r="F867" t="str">
        <v>-</v>
      </c>
      <c r="G867" t="str">
        <v>-</v>
      </c>
    </row>
    <row r="868">
      <c r="A868">
        <v>18867</v>
      </c>
      <c r="B868" t="str">
        <f>HYPERLINK("https://www.facebook.com/p/Li%C3%AAn-%C4%90%E1%BB%99i-THCS-V%C3%B5-Th%E1%BB%8B-S%C3%A1u-%C4%90a-Quyn-%C4%90%E1%BB%A9c-Tr%E1%BB%8Dng-L%C3%A2m-%C4%90%E1%BB%93ng-100047633953559/", "Công an xã Đa Quyn tỉnh Lâm Đồng")</f>
        <v>Công an xã Đa Quyn tỉnh Lâm Đồng</v>
      </c>
      <c r="C868" t="str">
        <v>https://www.facebook.com/p/Li%C3%AAn-%C4%90%E1%BB%99i-THCS-V%C3%B5-Th%E1%BB%8B-S%C3%A1u-%C4%90a-Quyn-%C4%90%E1%BB%A9c-Tr%E1%BB%8Dng-L%C3%A2m-%C4%90%E1%BB%93ng-100047633953559/</v>
      </c>
      <c r="D868" t="str">
        <v>-</v>
      </c>
      <c r="E868" t="str">
        <v/>
      </c>
      <c r="F868" t="str">
        <v>-</v>
      </c>
      <c r="G868" t="str">
        <v>-</v>
      </c>
    </row>
    <row r="869">
      <c r="A869">
        <v>18868</v>
      </c>
      <c r="B869" t="str">
        <f>HYPERLINK("https://daquynductrong.lamdong.gov.vn/", "UBND Ủy ban nhân dân xã Đa Quyn tỉnh Lâm Đồng")</f>
        <v>UBND Ủy ban nhân dân xã Đa Quyn tỉnh Lâm Đồng</v>
      </c>
      <c r="C869" t="str">
        <v>https://daquynductrong.lamdong.gov.vn/</v>
      </c>
      <c r="D869" t="str">
        <v>-</v>
      </c>
      <c r="E869" t="str">
        <v>-</v>
      </c>
      <c r="F869" t="str">
        <v>-</v>
      </c>
      <c r="G869" t="str">
        <v>-</v>
      </c>
    </row>
    <row r="870">
      <c r="A870">
        <v>18869</v>
      </c>
      <c r="B870" t="str">
        <f>HYPERLINK("https://www.facebook.com/100057307545810/videos/c%C3%B4ng-ty-tnhh-th%E1%BB%B1c-ph%E1%BA%A9m-orion-vina-t%E1%BA%B7ng-m%C3%A1y-n%C3%B4ng-nghi%E1%BB%87p-cho-x%C3%A3-t%C3%A0-hine/1282754646507035/", "Công an xã Tà Hine tỉnh Lâm Đồng")</f>
        <v>Công an xã Tà Hine tỉnh Lâm Đồng</v>
      </c>
      <c r="C870" t="str">
        <v>https://www.facebook.com/100057307545810/videos/c%C3%B4ng-ty-tnhh-th%E1%BB%B1c-ph%E1%BA%A9m-orion-vina-t%E1%BA%B7ng-m%C3%A1y-n%C3%B4ng-nghi%E1%BB%87p-cho-x%C3%A3-t%C3%A0-hine/1282754646507035/</v>
      </c>
      <c r="D870" t="str">
        <v>-</v>
      </c>
      <c r="E870" t="str">
        <v/>
      </c>
      <c r="F870" t="str">
        <v>-</v>
      </c>
      <c r="G870" t="str">
        <v>-</v>
      </c>
    </row>
    <row r="871">
      <c r="A871">
        <v>18870</v>
      </c>
      <c r="B871" t="str">
        <f>HYPERLINK("https://lamdong.gov.vn/sites/ductrong/hethongchinhtri/ubndhuyen/xa-thitran/SitePages/xa-ta-hine.aspx", "UBND Ủy ban nhân dân xã Tà Hine tỉnh Lâm Đồng")</f>
        <v>UBND Ủy ban nhân dân xã Tà Hine tỉnh Lâm Đồng</v>
      </c>
      <c r="C871" t="str">
        <v>https://lamdong.gov.vn/sites/ductrong/hethongchinhtri/ubndhuyen/xa-thitran/SitePages/xa-ta-hine.aspx</v>
      </c>
      <c r="D871" t="str">
        <v>-</v>
      </c>
      <c r="E871" t="str">
        <v>-</v>
      </c>
      <c r="F871" t="str">
        <v>-</v>
      </c>
      <c r="G871" t="str">
        <v>-</v>
      </c>
    </row>
    <row r="872">
      <c r="A872">
        <v>18871</v>
      </c>
      <c r="B872" t="str">
        <f>HYPERLINK("https://www.facebook.com/daloan123/", "Công an xã Đà Loan tỉnh Lâm Đồng")</f>
        <v>Công an xã Đà Loan tỉnh Lâm Đồng</v>
      </c>
      <c r="C872" t="str">
        <v>https://www.facebook.com/daloan123/</v>
      </c>
      <c r="D872" t="str">
        <v>-</v>
      </c>
      <c r="E872" t="str">
        <v/>
      </c>
      <c r="F872" t="str">
        <v>-</v>
      </c>
      <c r="G872" t="str">
        <v>-</v>
      </c>
    </row>
    <row r="873">
      <c r="A873">
        <v>18872</v>
      </c>
      <c r="B873" t="str">
        <f>HYPERLINK("https://lamdong.gov.vn/sites/stp/Lists/Qun%20l%20vn%20bn/Attachments/8150/kem%20cv%2067%20%20danh%20muc.xlsx", "UBND Ủy ban nhân dân xã Đà Loan tỉnh Lâm Đồng")</f>
        <v>UBND Ủy ban nhân dân xã Đà Loan tỉnh Lâm Đồng</v>
      </c>
      <c r="C873" t="str">
        <v>https://lamdong.gov.vn/sites/stp/Lists/Qun%20l%20vn%20bn/Attachments/8150/kem%20cv%2067%20%20danh%20muc.xlsx</v>
      </c>
      <c r="D873" t="str">
        <v>-</v>
      </c>
      <c r="E873" t="str">
        <v>-</v>
      </c>
      <c r="F873" t="str">
        <v>-</v>
      </c>
      <c r="G873" t="str">
        <v>-</v>
      </c>
    </row>
    <row r="874">
      <c r="A874">
        <v>18873</v>
      </c>
      <c r="B874" t="str">
        <f>HYPERLINK("https://www.facebook.com/ninhloanlamdong/", "Công an xã Ninh Loan tỉnh Lâm Đồng")</f>
        <v>Công an xã Ninh Loan tỉnh Lâm Đồng</v>
      </c>
      <c r="C874" t="str">
        <v>https://www.facebook.com/ninhloanlamdong/</v>
      </c>
      <c r="D874" t="str">
        <v>-</v>
      </c>
      <c r="E874" t="str">
        <v/>
      </c>
      <c r="F874" t="str">
        <v>-</v>
      </c>
      <c r="G874" t="str">
        <v>-</v>
      </c>
    </row>
    <row r="875">
      <c r="A875">
        <v>18874</v>
      </c>
      <c r="B875" t="str">
        <f>HYPERLINK("https://lamdong.gov.vn/sites/ductrong/hethongchinhtri/ubndhuyen/xa-thitran/SitePages/xa-ninh-loan.aspx", "UBND Ủy ban nhân dân xã Ninh Loan tỉnh Lâm Đồng")</f>
        <v>UBND Ủy ban nhân dân xã Ninh Loan tỉnh Lâm Đồng</v>
      </c>
      <c r="C875" t="str">
        <v>https://lamdong.gov.vn/sites/ductrong/hethongchinhtri/ubndhuyen/xa-thitran/SitePages/xa-ninh-loan.aspx</v>
      </c>
      <c r="D875" t="str">
        <v>-</v>
      </c>
      <c r="E875" t="str">
        <v>-</v>
      </c>
      <c r="F875" t="str">
        <v>-</v>
      </c>
      <c r="G875" t="str">
        <v>-</v>
      </c>
    </row>
    <row r="876">
      <c r="A876">
        <v>18875</v>
      </c>
      <c r="B876" t="str">
        <f>HYPERLINK("https://www.facebook.com/Thieunhidinhtrangthuong/", "Công an xã Đinh Trang Thượng tỉnh Lâm Đồng")</f>
        <v>Công an xã Đinh Trang Thượng tỉnh Lâm Đồng</v>
      </c>
      <c r="C876" t="str">
        <v>https://www.facebook.com/Thieunhidinhtrangthuong/</v>
      </c>
      <c r="D876" t="str">
        <v>-</v>
      </c>
      <c r="E876" t="str">
        <v/>
      </c>
      <c r="F876" t="str">
        <v>-</v>
      </c>
      <c r="G876" t="str">
        <v>-</v>
      </c>
    </row>
    <row r="877">
      <c r="A877">
        <v>18876</v>
      </c>
      <c r="B877" t="str">
        <f>HYPERLINK("https://lamdong.gov.vn/sites/dilinh/hethongchinhtri/ubndhuyen/xathitran/SitePages/xa-dinh-trang-thuong.aspx", "UBND Ủy ban nhân dân xã Đinh Trang Thượng tỉnh Lâm Đồng")</f>
        <v>UBND Ủy ban nhân dân xã Đinh Trang Thượng tỉnh Lâm Đồng</v>
      </c>
      <c r="C877" t="str">
        <v>https://lamdong.gov.vn/sites/dilinh/hethongchinhtri/ubndhuyen/xathitran/SitePages/xa-dinh-trang-thuong.aspx</v>
      </c>
      <c r="D877" t="str">
        <v>-</v>
      </c>
      <c r="E877" t="str">
        <v>-</v>
      </c>
      <c r="F877" t="str">
        <v>-</v>
      </c>
      <c r="G877" t="str">
        <v>-</v>
      </c>
    </row>
    <row r="878">
      <c r="A878">
        <v>18877</v>
      </c>
      <c r="B878" t="str">
        <v>Công an xã Tân Thượng tỉnh Lâm Đồng</v>
      </c>
      <c r="C878" t="str">
        <v>-</v>
      </c>
      <c r="D878" t="str">
        <v>-</v>
      </c>
      <c r="E878" t="str">
        <v/>
      </c>
      <c r="F878" t="str">
        <v>-</v>
      </c>
      <c r="G878" t="str">
        <v>-</v>
      </c>
    </row>
    <row r="879">
      <c r="A879">
        <v>18878</v>
      </c>
      <c r="B879" t="str">
        <f>HYPERLINK("https://lamdong.gov.vn/sites/dilinh/hethongchinhtri/ubndhuyen/xathitran/SitePages/xa-tan-thuong.aspx", "UBND Ủy ban nhân dân xã Tân Thượng tỉnh Lâm Đồng")</f>
        <v>UBND Ủy ban nhân dân xã Tân Thượng tỉnh Lâm Đồng</v>
      </c>
      <c r="C879" t="str">
        <v>https://lamdong.gov.vn/sites/dilinh/hethongchinhtri/ubndhuyen/xathitran/SitePages/xa-tan-thuong.aspx</v>
      </c>
      <c r="D879" t="str">
        <v>-</v>
      </c>
      <c r="E879" t="str">
        <v>-</v>
      </c>
      <c r="F879" t="str">
        <v>-</v>
      </c>
      <c r="G879" t="str">
        <v>-</v>
      </c>
    </row>
    <row r="880">
      <c r="A880">
        <v>18879</v>
      </c>
      <c r="B880" t="str">
        <v>Công an xã Tân Lâm tỉnh Lâm Đồng</v>
      </c>
      <c r="C880" t="str">
        <v>-</v>
      </c>
      <c r="D880" t="str">
        <v>-</v>
      </c>
      <c r="E880" t="str">
        <v/>
      </c>
      <c r="F880" t="str">
        <v>-</v>
      </c>
      <c r="G880" t="str">
        <v>-</v>
      </c>
    </row>
    <row r="881">
      <c r="A881">
        <v>18880</v>
      </c>
      <c r="B881" t="str">
        <f>HYPERLINK("https://lamdong.gov.vn/sites/dilinh/hethongchinhtri/ubndhuyen/xathitran/SitePages/xa-tan-lam.aspx", "UBND Ủy ban nhân dân xã Tân Lâm tỉnh Lâm Đồng")</f>
        <v>UBND Ủy ban nhân dân xã Tân Lâm tỉnh Lâm Đồng</v>
      </c>
      <c r="C881" t="str">
        <v>https://lamdong.gov.vn/sites/dilinh/hethongchinhtri/ubndhuyen/xathitran/SitePages/xa-tan-lam.aspx</v>
      </c>
      <c r="D881" t="str">
        <v>-</v>
      </c>
      <c r="E881" t="str">
        <v>-</v>
      </c>
      <c r="F881" t="str">
        <v>-</v>
      </c>
      <c r="G881" t="str">
        <v>-</v>
      </c>
    </row>
    <row r="882">
      <c r="A882">
        <v>18881</v>
      </c>
      <c r="B882" t="str">
        <v>Công an xã Tân Châu tỉnh Lâm Đồng</v>
      </c>
      <c r="C882" t="str">
        <v>-</v>
      </c>
      <c r="D882" t="str">
        <v>-</v>
      </c>
      <c r="E882" t="str">
        <v/>
      </c>
      <c r="F882" t="str">
        <v>-</v>
      </c>
      <c r="G882" t="str">
        <v>-</v>
      </c>
    </row>
    <row r="883">
      <c r="A883">
        <v>18882</v>
      </c>
      <c r="B883" t="str">
        <f>HYPERLINK("https://lamdong.gov.vn/sites/dilinh/hethongchinhtri/ubndhuyen/xathitran/SitePages/xa-tan-chau.aspx", "UBND Ủy ban nhân dân xã Tân Châu tỉnh Lâm Đồng")</f>
        <v>UBND Ủy ban nhân dân xã Tân Châu tỉnh Lâm Đồng</v>
      </c>
      <c r="C883" t="str">
        <v>https://lamdong.gov.vn/sites/dilinh/hethongchinhtri/ubndhuyen/xathitran/SitePages/xa-tan-chau.aspx</v>
      </c>
      <c r="D883" t="str">
        <v>-</v>
      </c>
      <c r="E883" t="str">
        <v>-</v>
      </c>
      <c r="F883" t="str">
        <v>-</v>
      </c>
      <c r="G883" t="str">
        <v>-</v>
      </c>
    </row>
    <row r="884">
      <c r="A884">
        <v>18883</v>
      </c>
      <c r="B884" t="str">
        <v>Công an xã Tân Nghĩa tỉnh Lâm Đồng</v>
      </c>
      <c r="C884" t="str">
        <v>-</v>
      </c>
      <c r="D884" t="str">
        <v>-</v>
      </c>
      <c r="E884" t="str">
        <v/>
      </c>
      <c r="F884" t="str">
        <v>-</v>
      </c>
      <c r="G884" t="str">
        <v>-</v>
      </c>
    </row>
    <row r="885">
      <c r="A885">
        <v>18884</v>
      </c>
      <c r="B885" t="str">
        <f>HYPERLINK("https://lamdong.gov.vn/sites/dilinh/hethongchinhtri/ubndhuyen/xathitran/SitePages/xa-tan-nghia.aspx", "UBND Ủy ban nhân dân xã Tân Nghĩa tỉnh Lâm Đồng")</f>
        <v>UBND Ủy ban nhân dân xã Tân Nghĩa tỉnh Lâm Đồng</v>
      </c>
      <c r="C885" t="str">
        <v>https://lamdong.gov.vn/sites/dilinh/hethongchinhtri/ubndhuyen/xathitran/SitePages/xa-tan-nghia.aspx</v>
      </c>
      <c r="D885" t="str">
        <v>-</v>
      </c>
      <c r="E885" t="str">
        <v>-</v>
      </c>
      <c r="F885" t="str">
        <v>-</v>
      </c>
      <c r="G885" t="str">
        <v>-</v>
      </c>
    </row>
    <row r="886">
      <c r="A886">
        <v>18885</v>
      </c>
      <c r="B886" t="str">
        <v>Công an xã Gia Hiệp tỉnh Lâm Đồng</v>
      </c>
      <c r="C886" t="str">
        <v>-</v>
      </c>
      <c r="D886" t="str">
        <v>-</v>
      </c>
      <c r="E886" t="str">
        <v/>
      </c>
      <c r="F886" t="str">
        <v>-</v>
      </c>
      <c r="G886" t="str">
        <v>-</v>
      </c>
    </row>
    <row r="887">
      <c r="A887">
        <v>18886</v>
      </c>
      <c r="B887" t="str">
        <f>HYPERLINK("https://lamdong.gov.vn/sites/dilinh/hethongchinhtri/ubndhuyen/xathitran/SitePages/xa-gia-hiep.aspx", "UBND Ủy ban nhân dân xã Gia Hiệp tỉnh Lâm Đồng")</f>
        <v>UBND Ủy ban nhân dân xã Gia Hiệp tỉnh Lâm Đồng</v>
      </c>
      <c r="C887" t="str">
        <v>https://lamdong.gov.vn/sites/dilinh/hethongchinhtri/ubndhuyen/xathitran/SitePages/xa-gia-hiep.aspx</v>
      </c>
      <c r="D887" t="str">
        <v>-</v>
      </c>
      <c r="E887" t="str">
        <v>-</v>
      </c>
      <c r="F887" t="str">
        <v>-</v>
      </c>
      <c r="G887" t="str">
        <v>-</v>
      </c>
    </row>
    <row r="888">
      <c r="A888">
        <v>18887</v>
      </c>
      <c r="B888" t="str">
        <f>HYPERLINK("https://www.facebook.com/groups/429535424601921/", "Công an xã Đinh Lạc tỉnh Lâm Đồng")</f>
        <v>Công an xã Đinh Lạc tỉnh Lâm Đồng</v>
      </c>
      <c r="C888" t="str">
        <v>https://www.facebook.com/groups/429535424601921/</v>
      </c>
      <c r="D888" t="str">
        <v>-</v>
      </c>
      <c r="E888" t="str">
        <v/>
      </c>
      <c r="F888" t="str">
        <v>-</v>
      </c>
      <c r="G888" t="str">
        <v>-</v>
      </c>
    </row>
    <row r="889">
      <c r="A889">
        <v>18888</v>
      </c>
      <c r="B889" t="str">
        <f>HYPERLINK("https://lamdong.gov.vn/sites/dilinh/hethongchinhtri/ubndhuyen/xathitran/SitePages/xa-dinh-lac.aspx", "UBND Ủy ban nhân dân xã Đinh Lạc tỉnh Lâm Đồng")</f>
        <v>UBND Ủy ban nhân dân xã Đinh Lạc tỉnh Lâm Đồng</v>
      </c>
      <c r="C889" t="str">
        <v>https://lamdong.gov.vn/sites/dilinh/hethongchinhtri/ubndhuyen/xathitran/SitePages/xa-dinh-lac.aspx</v>
      </c>
      <c r="D889" t="str">
        <v>-</v>
      </c>
      <c r="E889" t="str">
        <v>-</v>
      </c>
      <c r="F889" t="str">
        <v>-</v>
      </c>
      <c r="G889" t="str">
        <v>-</v>
      </c>
    </row>
    <row r="890">
      <c r="A890">
        <v>18889</v>
      </c>
      <c r="B890" t="str">
        <f>HYPERLINK("https://www.facebook.com/doanxatambo/", "Công an xã Tam Bố tỉnh Lâm Đồng")</f>
        <v>Công an xã Tam Bố tỉnh Lâm Đồng</v>
      </c>
      <c r="C890" t="str">
        <v>https://www.facebook.com/doanxatambo/</v>
      </c>
      <c r="D890" t="str">
        <v>-</v>
      </c>
      <c r="E890" t="str">
        <v/>
      </c>
      <c r="F890" t="str">
        <v>-</v>
      </c>
      <c r="G890" t="str">
        <v>-</v>
      </c>
    </row>
    <row r="891">
      <c r="A891">
        <v>18890</v>
      </c>
      <c r="B891" t="str">
        <f>HYPERLINK("https://lamdong.gov.vn/sites/dilinh/hethongchinhtri/ubndhuyen/xathitran/SitePages/xa-tam-bo.aspx", "UBND Ủy ban nhân dân xã Tam Bố tỉnh Lâm Đồng")</f>
        <v>UBND Ủy ban nhân dân xã Tam Bố tỉnh Lâm Đồng</v>
      </c>
      <c r="C891" t="str">
        <v>https://lamdong.gov.vn/sites/dilinh/hethongchinhtri/ubndhuyen/xathitran/SitePages/xa-tam-bo.aspx</v>
      </c>
      <c r="D891" t="str">
        <v>-</v>
      </c>
      <c r="E891" t="str">
        <v>-</v>
      </c>
      <c r="F891" t="str">
        <v>-</v>
      </c>
      <c r="G891" t="str">
        <v>-</v>
      </c>
    </row>
    <row r="892">
      <c r="A892">
        <v>18891</v>
      </c>
      <c r="B892" t="str">
        <f>HYPERLINK("https://www.facebook.com/p/Li%C3%AAn-%C4%90%C3%B4%CC%A3i-tr%C6%B0%C6%A1%CC%80ng-Trung-ho%CC%A3c-c%C6%A1-s%C6%A1%CC%89-%C4%90inh-Trang-Ho%CC%80a-100064201985402/", "Công an xã Đinh Trang Hòa tỉnh Lâm Đồng")</f>
        <v>Công an xã Đinh Trang Hòa tỉnh Lâm Đồng</v>
      </c>
      <c r="C892" t="str">
        <v>https://www.facebook.com/p/Li%C3%AAn-%C4%90%C3%B4%CC%A3i-tr%C6%B0%C6%A1%CC%80ng-Trung-ho%CC%A3c-c%C6%A1-s%C6%A1%CC%89-%C4%90inh-Trang-Ho%CC%80a-100064201985402/</v>
      </c>
      <c r="D892" t="str">
        <v>-</v>
      </c>
      <c r="E892" t="str">
        <v/>
      </c>
      <c r="F892" t="str">
        <v>-</v>
      </c>
      <c r="G892" t="str">
        <v>-</v>
      </c>
    </row>
    <row r="893">
      <c r="A893">
        <v>18892</v>
      </c>
      <c r="B893" t="str">
        <f>HYPERLINK("https://lamdong.gov.vn/sites/dilinh/hethongchinhtri/ubndhuyen/xathitran/SitePages/xa-dinh-trang-hoa.aspx", "UBND Ủy ban nhân dân xã Đinh Trang Hòa tỉnh Lâm Đồng")</f>
        <v>UBND Ủy ban nhân dân xã Đinh Trang Hòa tỉnh Lâm Đồng</v>
      </c>
      <c r="C893" t="str">
        <v>https://lamdong.gov.vn/sites/dilinh/hethongchinhtri/ubndhuyen/xathitran/SitePages/xa-dinh-trang-hoa.aspx</v>
      </c>
      <c r="D893" t="str">
        <v>-</v>
      </c>
      <c r="E893" t="str">
        <v>-</v>
      </c>
      <c r="F893" t="str">
        <v>-</v>
      </c>
      <c r="G893" t="str">
        <v>-</v>
      </c>
    </row>
    <row r="894">
      <c r="A894">
        <v>18893</v>
      </c>
      <c r="B894" t="str">
        <v>Công an xã Liên Đầm tỉnh Lâm Đồng</v>
      </c>
      <c r="C894" t="str">
        <v>-</v>
      </c>
      <c r="D894" t="str">
        <v>-</v>
      </c>
      <c r="E894" t="str">
        <v/>
      </c>
      <c r="F894" t="str">
        <v>-</v>
      </c>
      <c r="G894" t="str">
        <v>-</v>
      </c>
    </row>
    <row r="895">
      <c r="A895">
        <v>18894</v>
      </c>
      <c r="B895" t="str">
        <f>HYPERLINK("https://lamdong.gov.vn/sites/dilinh/hethongchinhtri/ubndhuyen/xathitran/SitePages/xa-lien-dam.aspx", "UBND Ủy ban nhân dân xã Liên Đầm tỉnh Lâm Đồng")</f>
        <v>UBND Ủy ban nhân dân xã Liên Đầm tỉnh Lâm Đồng</v>
      </c>
      <c r="C895" t="str">
        <v>https://lamdong.gov.vn/sites/dilinh/hethongchinhtri/ubndhuyen/xathitran/SitePages/xa-lien-dam.aspx</v>
      </c>
      <c r="D895" t="str">
        <v>-</v>
      </c>
      <c r="E895" t="str">
        <v>-</v>
      </c>
      <c r="F895" t="str">
        <v>-</v>
      </c>
      <c r="G895" t="str">
        <v>-</v>
      </c>
    </row>
    <row r="896">
      <c r="A896">
        <v>18895</v>
      </c>
      <c r="B896" t="str">
        <v>Công an xã Gung Ré tỉnh Lâm Đồng</v>
      </c>
      <c r="C896" t="str">
        <v>-</v>
      </c>
      <c r="D896" t="str">
        <v>-</v>
      </c>
      <c r="E896" t="str">
        <v/>
      </c>
      <c r="F896" t="str">
        <v>-</v>
      </c>
      <c r="G896" t="str">
        <v>-</v>
      </c>
    </row>
    <row r="897">
      <c r="A897">
        <v>18896</v>
      </c>
      <c r="B897" t="str">
        <f>HYPERLINK("https://lamdong.gov.vn/sites/dilinh/hethongchinhtri/ubndhuyen/xathitran/SitePages/xa-gung-re.aspx", "UBND Ủy ban nhân dân xã Gung Ré tỉnh Lâm Đồng")</f>
        <v>UBND Ủy ban nhân dân xã Gung Ré tỉnh Lâm Đồng</v>
      </c>
      <c r="C897" t="str">
        <v>https://lamdong.gov.vn/sites/dilinh/hethongchinhtri/ubndhuyen/xathitran/SitePages/xa-gung-re.aspx</v>
      </c>
      <c r="D897" t="str">
        <v>-</v>
      </c>
      <c r="E897" t="str">
        <v>-</v>
      </c>
      <c r="F897" t="str">
        <v>-</v>
      </c>
      <c r="G897" t="str">
        <v>-</v>
      </c>
    </row>
    <row r="898">
      <c r="A898">
        <v>18897</v>
      </c>
      <c r="B898" t="str">
        <f>HYPERLINK("https://www.facebook.com/p/C%C3%B4ng-an-X%C3%A3-B%E1%BA%A3o-Thu%E1%BA%ADn-100075881573880/", "Công an xã Bảo Thuận tỉnh Lâm Đồng")</f>
        <v>Công an xã Bảo Thuận tỉnh Lâm Đồng</v>
      </c>
      <c r="C898" t="str">
        <v>https://www.facebook.com/p/C%C3%B4ng-an-X%C3%A3-B%E1%BA%A3o-Thu%E1%BA%ADn-100075881573880/</v>
      </c>
      <c r="D898" t="str">
        <v>-</v>
      </c>
      <c r="E898" t="str">
        <v/>
      </c>
      <c r="F898" t="str">
        <v>-</v>
      </c>
      <c r="G898" t="str">
        <v>-</v>
      </c>
    </row>
    <row r="899">
      <c r="A899">
        <v>18898</v>
      </c>
      <c r="B899" t="str">
        <f>HYPERLINK("https://lamdong.gov.vn/sites/dilinh/hethongchinhtri/ubndhuyen/xathitran/SitePages/xa-bao-thuan.aspx", "UBND Ủy ban nhân dân xã Bảo Thuận tỉnh Lâm Đồng")</f>
        <v>UBND Ủy ban nhân dân xã Bảo Thuận tỉnh Lâm Đồng</v>
      </c>
      <c r="C899" t="str">
        <v>https://lamdong.gov.vn/sites/dilinh/hethongchinhtri/ubndhuyen/xathitran/SitePages/xa-bao-thuan.aspx</v>
      </c>
      <c r="D899" t="str">
        <v>-</v>
      </c>
      <c r="E899" t="str">
        <v>-</v>
      </c>
      <c r="F899" t="str">
        <v>-</v>
      </c>
      <c r="G899" t="str">
        <v>-</v>
      </c>
    </row>
    <row r="900">
      <c r="A900">
        <v>18899</v>
      </c>
      <c r="B900" t="str">
        <v>Công an xã Hòa Ninh tỉnh Lâm Đồng</v>
      </c>
      <c r="C900" t="str">
        <v>-</v>
      </c>
      <c r="D900" t="str">
        <v>-</v>
      </c>
      <c r="E900" t="str">
        <v/>
      </c>
      <c r="F900" t="str">
        <v>-</v>
      </c>
      <c r="G900" t="str">
        <v>-</v>
      </c>
    </row>
    <row r="901">
      <c r="A901">
        <v>18900</v>
      </c>
      <c r="B901" t="str">
        <f>HYPERLINK("https://lamdong.gov.vn/sites/dilinh/hethongchinhtri/ubndhuyen/xathitran/SitePages/xa-hoa-ninh.aspx", "UBND Ủy ban nhân dân xã Hòa Ninh tỉnh Lâm Đồng")</f>
        <v>UBND Ủy ban nhân dân xã Hòa Ninh tỉnh Lâm Đồng</v>
      </c>
      <c r="C901" t="str">
        <v>https://lamdong.gov.vn/sites/dilinh/hethongchinhtri/ubndhuyen/xathitran/SitePages/xa-hoa-ninh.aspx</v>
      </c>
      <c r="D901" t="str">
        <v>-</v>
      </c>
      <c r="E901" t="str">
        <v>-</v>
      </c>
      <c r="F901" t="str">
        <v>-</v>
      </c>
      <c r="G901" t="str">
        <v>-</v>
      </c>
    </row>
    <row r="902">
      <c r="A902">
        <v>18901</v>
      </c>
      <c r="B902" t="str">
        <v>Công an xã Hòa Trung tỉnh Lâm Đồng</v>
      </c>
      <c r="C902" t="str">
        <v>-</v>
      </c>
      <c r="D902" t="str">
        <v>-</v>
      </c>
      <c r="E902" t="str">
        <v/>
      </c>
      <c r="F902" t="str">
        <v>-</v>
      </c>
      <c r="G902" t="str">
        <v>-</v>
      </c>
    </row>
    <row r="903">
      <c r="A903">
        <v>18902</v>
      </c>
      <c r="B903" t="str">
        <f>HYPERLINK("https://lamdong.gov.vn/sites/dilinh/hethongchinhtri/ubndhuyen/xathitran/SitePages/xa-hoa-nam.aspx", "UBND Ủy ban nhân dân xã Hòa Trung tỉnh Lâm Đồng")</f>
        <v>UBND Ủy ban nhân dân xã Hòa Trung tỉnh Lâm Đồng</v>
      </c>
      <c r="C903" t="str">
        <v>https://lamdong.gov.vn/sites/dilinh/hethongchinhtri/ubndhuyen/xathitran/SitePages/xa-hoa-nam.aspx</v>
      </c>
      <c r="D903" t="str">
        <v>-</v>
      </c>
      <c r="E903" t="str">
        <v>-</v>
      </c>
      <c r="F903" t="str">
        <v>-</v>
      </c>
      <c r="G903" t="str">
        <v>-</v>
      </c>
    </row>
    <row r="904">
      <c r="A904">
        <v>18903</v>
      </c>
      <c r="B904" t="str">
        <f>HYPERLINK("https://www.facebook.com/p/C%C3%B4ng-An-X%C3%A3-Ho%C3%A0-Nam-100094192635571/", "Công an xã Hòa Nam tỉnh Lâm Đồng")</f>
        <v>Công an xã Hòa Nam tỉnh Lâm Đồng</v>
      </c>
      <c r="C904" t="str">
        <v>https://www.facebook.com/p/C%C3%B4ng-An-X%C3%A3-Ho%C3%A0-Nam-100094192635571/</v>
      </c>
      <c r="D904" t="str">
        <v>-</v>
      </c>
      <c r="E904" t="str">
        <v/>
      </c>
      <c r="F904" t="str">
        <v>-</v>
      </c>
      <c r="G904" t="str">
        <v>-</v>
      </c>
    </row>
    <row r="905">
      <c r="A905">
        <v>18904</v>
      </c>
      <c r="B905" t="str">
        <f>HYPERLINK("https://lamdong.gov.vn/sites/dilinh/hethongchinhtri/ubndhuyen/xathitran/SitePages/xa-hoa-nam.aspx", "UBND Ủy ban nhân dân xã Hòa Nam tỉnh Lâm Đồng")</f>
        <v>UBND Ủy ban nhân dân xã Hòa Nam tỉnh Lâm Đồng</v>
      </c>
      <c r="C905" t="str">
        <v>https://lamdong.gov.vn/sites/dilinh/hethongchinhtri/ubndhuyen/xathitran/SitePages/xa-hoa-nam.aspx</v>
      </c>
      <c r="D905" t="str">
        <v>-</v>
      </c>
      <c r="E905" t="str">
        <v>-</v>
      </c>
      <c r="F905" t="str">
        <v>-</v>
      </c>
      <c r="G905" t="str">
        <v>-</v>
      </c>
    </row>
    <row r="906">
      <c r="A906">
        <v>18905</v>
      </c>
      <c r="B906" t="str">
        <v>Công an xã Hòa Bắc tỉnh Lâm Đồng</v>
      </c>
      <c r="C906" t="str">
        <v>-</v>
      </c>
      <c r="D906" t="str">
        <v>-</v>
      </c>
      <c r="E906" t="str">
        <v/>
      </c>
      <c r="F906" t="str">
        <v>-</v>
      </c>
      <c r="G906" t="str">
        <v>-</v>
      </c>
    </row>
    <row r="907">
      <c r="A907">
        <v>18906</v>
      </c>
      <c r="B907" t="str">
        <f>HYPERLINK("https://lamdong.gov.vn/sites/dilinh/hethongchinhtri/ubndhuyen/xathitran/SitePages/xa-hoa-bac.aspx", "UBND Ủy ban nhân dân xã Hòa Bắc tỉnh Lâm Đồng")</f>
        <v>UBND Ủy ban nhân dân xã Hòa Bắc tỉnh Lâm Đồng</v>
      </c>
      <c r="C907" t="str">
        <v>https://lamdong.gov.vn/sites/dilinh/hethongchinhtri/ubndhuyen/xathitran/SitePages/xa-hoa-bac.aspx</v>
      </c>
      <c r="D907" t="str">
        <v>-</v>
      </c>
      <c r="E907" t="str">
        <v>-</v>
      </c>
      <c r="F907" t="str">
        <v>-</v>
      </c>
      <c r="G907" t="str">
        <v>-</v>
      </c>
    </row>
    <row r="908">
      <c r="A908">
        <v>18907</v>
      </c>
      <c r="B908" t="str">
        <v>Công an xã Sơn Điền tỉnh Lâm Đồng</v>
      </c>
      <c r="C908" t="str">
        <v>-</v>
      </c>
      <c r="D908" t="str">
        <v>-</v>
      </c>
      <c r="E908" t="str">
        <v/>
      </c>
      <c r="F908" t="str">
        <v>-</v>
      </c>
      <c r="G908" t="str">
        <v>-</v>
      </c>
    </row>
    <row r="909">
      <c r="A909">
        <v>18908</v>
      </c>
      <c r="B909" t="str">
        <f>HYPERLINK("https://lamdong.gov.vn/sites/dilinh/hethongchinhtri/ubndhuyen/xathitran/SitePages/xa-son-dien.aspx", "UBND Ủy ban nhân dân xã Sơn Điền tỉnh Lâm Đồng")</f>
        <v>UBND Ủy ban nhân dân xã Sơn Điền tỉnh Lâm Đồng</v>
      </c>
      <c r="C909" t="str">
        <v>https://lamdong.gov.vn/sites/dilinh/hethongchinhtri/ubndhuyen/xathitran/SitePages/xa-son-dien.aspx</v>
      </c>
      <c r="D909" t="str">
        <v>-</v>
      </c>
      <c r="E909" t="str">
        <v>-</v>
      </c>
      <c r="F909" t="str">
        <v>-</v>
      </c>
      <c r="G909" t="str">
        <v>-</v>
      </c>
    </row>
    <row r="910">
      <c r="A910">
        <v>18909</v>
      </c>
      <c r="B910" t="str">
        <v>Công an xã Gia Bắc tỉnh Lâm Đồng</v>
      </c>
      <c r="C910" t="str">
        <v>-</v>
      </c>
      <c r="D910" t="str">
        <v>-</v>
      </c>
      <c r="E910" t="str">
        <v/>
      </c>
      <c r="F910" t="str">
        <v>-</v>
      </c>
      <c r="G910" t="str">
        <v>-</v>
      </c>
    </row>
    <row r="911">
      <c r="A911">
        <v>18910</v>
      </c>
      <c r="B911" t="str">
        <f>HYPERLINK("https://lamdong.gov.vn/sites/dilinh/hethongchinhtri/ubndhuyen/xathitran/SitePages/xa-gia-bac.aspx", "UBND Ủy ban nhân dân xã Gia Bắc tỉnh Lâm Đồng")</f>
        <v>UBND Ủy ban nhân dân xã Gia Bắc tỉnh Lâm Đồng</v>
      </c>
      <c r="C911" t="str">
        <v>https://lamdong.gov.vn/sites/dilinh/hethongchinhtri/ubndhuyen/xathitran/SitePages/xa-gia-bac.aspx</v>
      </c>
      <c r="D911" t="str">
        <v>-</v>
      </c>
      <c r="E911" t="str">
        <v>-</v>
      </c>
      <c r="F911" t="str">
        <v>-</v>
      </c>
      <c r="G911" t="str">
        <v>-</v>
      </c>
    </row>
    <row r="912">
      <c r="A912">
        <v>18911</v>
      </c>
      <c r="B912" t="str">
        <f>HYPERLINK("https://www.facebook.com/tuoitreconganbaoloc/", "Công an xã Lộc Bảo tỉnh Lâm Đồng")</f>
        <v>Công an xã Lộc Bảo tỉnh Lâm Đồng</v>
      </c>
      <c r="C912" t="str">
        <v>https://www.facebook.com/tuoitreconganbaoloc/</v>
      </c>
      <c r="D912" t="str">
        <v>-</v>
      </c>
      <c r="E912" t="str">
        <v/>
      </c>
      <c r="F912" t="str">
        <v>-</v>
      </c>
      <c r="G912" t="str">
        <v>-</v>
      </c>
    </row>
    <row r="913">
      <c r="A913">
        <v>18912</v>
      </c>
      <c r="B913" t="str">
        <f>HYPERLINK("https://lamdong.gov.vn/sites/baolam/donvitructhuoc/xathitran/SitePages/ubnd-xa-loc-bao.aspx", "UBND Ủy ban nhân dân xã Lộc Bảo tỉnh Lâm Đồng")</f>
        <v>UBND Ủy ban nhân dân xã Lộc Bảo tỉnh Lâm Đồng</v>
      </c>
      <c r="C913" t="str">
        <v>https://lamdong.gov.vn/sites/baolam/donvitructhuoc/xathitran/SitePages/ubnd-xa-loc-bao.aspx</v>
      </c>
      <c r="D913" t="str">
        <v>-</v>
      </c>
      <c r="E913" t="str">
        <v>-</v>
      </c>
      <c r="F913" t="str">
        <v>-</v>
      </c>
      <c r="G913" t="str">
        <v>-</v>
      </c>
    </row>
    <row r="914">
      <c r="A914">
        <v>18913</v>
      </c>
      <c r="B914" t="str">
        <f>HYPERLINK("https://www.facebook.com/p/C%C3%B4ng-an-x%C3%A3-L%E1%BB%99c-Th%C3%A0nh-B%E1%BA%A3o-L%C3%A2m-L%C3%A2m-%C4%90%E1%BB%93ng-61557980699219/", "Công an xã Lộc Lâm tỉnh Lâm Đồng")</f>
        <v>Công an xã Lộc Lâm tỉnh Lâm Đồng</v>
      </c>
      <c r="C914" t="str">
        <v>https://www.facebook.com/p/C%C3%B4ng-an-x%C3%A3-L%E1%BB%99c-Th%C3%A0nh-B%E1%BA%A3o-L%C3%A2m-L%C3%A2m-%C4%90%E1%BB%93ng-61557980699219/</v>
      </c>
      <c r="D914" t="str">
        <v>-</v>
      </c>
      <c r="E914" t="str">
        <v/>
      </c>
      <c r="F914" t="str">
        <v>-</v>
      </c>
      <c r="G914" t="str">
        <v>-</v>
      </c>
    </row>
    <row r="915">
      <c r="A915">
        <v>18914</v>
      </c>
      <c r="B915" t="str">
        <f>HYPERLINK("https://lamdong.gov.vn/sites/baolam/donvitructhuoc/xathitran/SitePages/ubnd-xa-loc-lam.aspx", "UBND Ủy ban nhân dân xã Lộc Lâm tỉnh Lâm Đồng")</f>
        <v>UBND Ủy ban nhân dân xã Lộc Lâm tỉnh Lâm Đồng</v>
      </c>
      <c r="C915" t="str">
        <v>https://lamdong.gov.vn/sites/baolam/donvitructhuoc/xathitran/SitePages/ubnd-xa-loc-lam.aspx</v>
      </c>
      <c r="D915" t="str">
        <v>-</v>
      </c>
      <c r="E915" t="str">
        <v>-</v>
      </c>
      <c r="F915" t="str">
        <v>-</v>
      </c>
      <c r="G915" t="str">
        <v>-</v>
      </c>
    </row>
    <row r="916">
      <c r="A916">
        <v>18915</v>
      </c>
      <c r="B916" t="str">
        <f>HYPERLINK("https://www.facebook.com/ConganhuyenBaoLam/", "Công an xã Lộc Phú tỉnh Lâm Đồng")</f>
        <v>Công an xã Lộc Phú tỉnh Lâm Đồng</v>
      </c>
      <c r="C916" t="str">
        <v>https://www.facebook.com/ConganhuyenBaoLam/</v>
      </c>
      <c r="D916" t="str">
        <v>-</v>
      </c>
      <c r="E916" t="str">
        <v/>
      </c>
      <c r="F916" t="str">
        <v>-</v>
      </c>
      <c r="G916" t="str">
        <v>-</v>
      </c>
    </row>
    <row r="917">
      <c r="A917">
        <v>18916</v>
      </c>
      <c r="B917" t="str">
        <f>HYPERLINK("https://lamdong.gov.vn/sites/baolam/donvitructhuoc/xathitran/SitePages/ubnd-xa-loc-lam.aspx", "UBND Ủy ban nhân dân xã Lộc Phú tỉnh Lâm Đồng")</f>
        <v>UBND Ủy ban nhân dân xã Lộc Phú tỉnh Lâm Đồng</v>
      </c>
      <c r="C917" t="str">
        <v>https://lamdong.gov.vn/sites/baolam/donvitructhuoc/xathitran/SitePages/ubnd-xa-loc-lam.aspx</v>
      </c>
      <c r="D917" t="str">
        <v>-</v>
      </c>
      <c r="E917" t="str">
        <v>-</v>
      </c>
      <c r="F917" t="str">
        <v>-</v>
      </c>
      <c r="G917" t="str">
        <v>-</v>
      </c>
    </row>
    <row r="918">
      <c r="A918">
        <v>18917</v>
      </c>
      <c r="B918" t="str">
        <f>HYPERLINK("https://www.facebook.com/lamdongtuoitre/?locale=fr_CA", "Công an xã Lộc Bắc tỉnh Lâm Đồng")</f>
        <v>Công an xã Lộc Bắc tỉnh Lâm Đồng</v>
      </c>
      <c r="C918" t="str">
        <v>https://www.facebook.com/lamdongtuoitre/?locale=fr_CA</v>
      </c>
      <c r="D918" t="str">
        <v>-</v>
      </c>
      <c r="E918" t="str">
        <v/>
      </c>
      <c r="F918" t="str">
        <v>-</v>
      </c>
      <c r="G918" t="str">
        <v>-</v>
      </c>
    </row>
    <row r="919">
      <c r="A919">
        <v>18918</v>
      </c>
      <c r="B919" t="str">
        <f>HYPERLINK("https://lamdong.gov.vn/sites/baolam/donvitructhuoc/xathitran/SitePages/ubnd-xa-loc-bac.aspx", "UBND Ủy ban nhân dân xã Lộc Bắc tỉnh Lâm Đồng")</f>
        <v>UBND Ủy ban nhân dân xã Lộc Bắc tỉnh Lâm Đồng</v>
      </c>
      <c r="C919" t="str">
        <v>https://lamdong.gov.vn/sites/baolam/donvitructhuoc/xathitran/SitePages/ubnd-xa-loc-bac.aspx</v>
      </c>
      <c r="D919" t="str">
        <v>-</v>
      </c>
      <c r="E919" t="str">
        <v>-</v>
      </c>
      <c r="F919" t="str">
        <v>-</v>
      </c>
      <c r="G919" t="str">
        <v>-</v>
      </c>
    </row>
    <row r="920">
      <c r="A920">
        <v>18919</v>
      </c>
      <c r="B920" t="str">
        <v>Công an xã B' Lá tỉnh Lâm Đồng</v>
      </c>
      <c r="C920" t="str">
        <v>-</v>
      </c>
      <c r="D920" t="str">
        <v>-</v>
      </c>
      <c r="E920" t="str">
        <v/>
      </c>
      <c r="F920" t="str">
        <v>-</v>
      </c>
      <c r="G920" t="str">
        <v>-</v>
      </c>
    </row>
    <row r="921">
      <c r="A921">
        <v>18920</v>
      </c>
      <c r="B921" t="str">
        <f>HYPERLINK("https://lamdong.gov.vn/sites/baolam/donvitructhuoc/xathitran/SitePages/ubnd-xa-b-la.aspx", "UBND Ủy ban nhân dân xã B' Lá tỉnh Lâm Đồng")</f>
        <v>UBND Ủy ban nhân dân xã B' Lá tỉnh Lâm Đồng</v>
      </c>
      <c r="C921" t="str">
        <v>https://lamdong.gov.vn/sites/baolam/donvitructhuoc/xathitran/SitePages/ubnd-xa-b-la.aspx</v>
      </c>
      <c r="D921" t="str">
        <v>-</v>
      </c>
      <c r="E921" t="str">
        <v>-</v>
      </c>
      <c r="F921" t="str">
        <v>-</v>
      </c>
      <c r="G921" t="str">
        <v>-</v>
      </c>
    </row>
    <row r="922">
      <c r="A922">
        <v>18921</v>
      </c>
      <c r="B922" t="str">
        <f>HYPERLINK("https://www.facebook.com/ConganhuyenBaoLam/", "Công an xã Lộc Ngãi tỉnh Lâm Đồng")</f>
        <v>Công an xã Lộc Ngãi tỉnh Lâm Đồng</v>
      </c>
      <c r="C922" t="str">
        <v>https://www.facebook.com/ConganhuyenBaoLam/</v>
      </c>
      <c r="D922" t="str">
        <v>-</v>
      </c>
      <c r="E922" t="str">
        <v/>
      </c>
      <c r="F922" t="str">
        <v>-</v>
      </c>
      <c r="G922" t="str">
        <v>-</v>
      </c>
    </row>
    <row r="923">
      <c r="A923">
        <v>18922</v>
      </c>
      <c r="B923" t="str">
        <f>HYPERLINK("https://locngai.baolam.lamdong.gov.vn/", "UBND Ủy ban nhân dân xã Lộc Ngãi tỉnh Lâm Đồng")</f>
        <v>UBND Ủy ban nhân dân xã Lộc Ngãi tỉnh Lâm Đồng</v>
      </c>
      <c r="C923" t="str">
        <v>https://locngai.baolam.lamdong.gov.vn/</v>
      </c>
      <c r="D923" t="str">
        <v>-</v>
      </c>
      <c r="E923" t="str">
        <v>-</v>
      </c>
      <c r="F923" t="str">
        <v>-</v>
      </c>
      <c r="G923" t="str">
        <v>-</v>
      </c>
    </row>
    <row r="924">
      <c r="A924">
        <v>18923</v>
      </c>
      <c r="B924" t="str">
        <f>HYPERLINK("https://www.facebook.com/ConganhuyenBaoLam/", "Công an xã Lộc Quảng tỉnh Lâm Đồng")</f>
        <v>Công an xã Lộc Quảng tỉnh Lâm Đồng</v>
      </c>
      <c r="C924" t="str">
        <v>https://www.facebook.com/ConganhuyenBaoLam/</v>
      </c>
      <c r="D924" t="str">
        <v>-</v>
      </c>
      <c r="E924" t="str">
        <v/>
      </c>
      <c r="F924" t="str">
        <v>-</v>
      </c>
      <c r="G924" t="str">
        <v>-</v>
      </c>
    </row>
    <row r="925">
      <c r="A925">
        <v>18924</v>
      </c>
      <c r="B925" t="str">
        <f>HYPERLINK("https://lamdong.gov.vn/sites/baolam/donvitructhuoc/xathitran/SitePages/ubnd-xa-loc-quang.aspx", "UBND Ủy ban nhân dân xã Lộc Quảng tỉnh Lâm Đồng")</f>
        <v>UBND Ủy ban nhân dân xã Lộc Quảng tỉnh Lâm Đồng</v>
      </c>
      <c r="C925" t="str">
        <v>https://lamdong.gov.vn/sites/baolam/donvitructhuoc/xathitran/SitePages/ubnd-xa-loc-quang.aspx</v>
      </c>
      <c r="D925" t="str">
        <v>-</v>
      </c>
      <c r="E925" t="str">
        <v>-</v>
      </c>
      <c r="F925" t="str">
        <v>-</v>
      </c>
      <c r="G925" t="str">
        <v>-</v>
      </c>
    </row>
    <row r="926">
      <c r="A926">
        <v>18925</v>
      </c>
      <c r="B926" t="str">
        <f>HYPERLINK("https://www.facebook.com/tuoitreconganbaoloc/", "Công an xã Lộc Tân tỉnh Lâm Đồng")</f>
        <v>Công an xã Lộc Tân tỉnh Lâm Đồng</v>
      </c>
      <c r="C926" t="str">
        <v>https://www.facebook.com/tuoitreconganbaoloc/</v>
      </c>
      <c r="D926" t="str">
        <v>-</v>
      </c>
      <c r="E926" t="str">
        <v/>
      </c>
      <c r="F926" t="str">
        <v>-</v>
      </c>
      <c r="G926" t="str">
        <v>-</v>
      </c>
    </row>
    <row r="927">
      <c r="A927">
        <v>18926</v>
      </c>
      <c r="B927" t="str">
        <f>HYPERLINK("https://lamdong.gov.vn/sites/baolam/donvitructhuoc/xathitran/SitePages/ubnd-xa-loc-tan.aspx", "UBND Ủy ban nhân dân xã Lộc Tân tỉnh Lâm Đồng")</f>
        <v>UBND Ủy ban nhân dân xã Lộc Tân tỉnh Lâm Đồng</v>
      </c>
      <c r="C927" t="str">
        <v>https://lamdong.gov.vn/sites/baolam/donvitructhuoc/xathitran/SitePages/ubnd-xa-loc-tan.aspx</v>
      </c>
      <c r="D927" t="str">
        <v>-</v>
      </c>
      <c r="E927" t="str">
        <v>-</v>
      </c>
      <c r="F927" t="str">
        <v>-</v>
      </c>
      <c r="G927" t="str">
        <v>-</v>
      </c>
    </row>
    <row r="928">
      <c r="A928">
        <v>18927</v>
      </c>
      <c r="B928" t="str">
        <v>Công an xã Lộc Đức tỉnh Lâm Đồng</v>
      </c>
      <c r="C928" t="str">
        <v>-</v>
      </c>
      <c r="D928" t="str">
        <v>-</v>
      </c>
      <c r="E928" t="str">
        <v/>
      </c>
      <c r="F928" t="str">
        <v>-</v>
      </c>
      <c r="G928" t="str">
        <v>-</v>
      </c>
    </row>
    <row r="929">
      <c r="A929">
        <v>18928</v>
      </c>
      <c r="B929" t="str">
        <f>HYPERLINK("https://lamdong.gov.vn/sites/baolam/donvitructhuoc/xathitran/SitePages/ubnd-xa-loc-duc.aspx", "UBND Ủy ban nhân dân xã Lộc Đức tỉnh Lâm Đồng")</f>
        <v>UBND Ủy ban nhân dân xã Lộc Đức tỉnh Lâm Đồng</v>
      </c>
      <c r="C929" t="str">
        <v>https://lamdong.gov.vn/sites/baolam/donvitructhuoc/xathitran/SitePages/ubnd-xa-loc-duc.aspx</v>
      </c>
      <c r="D929" t="str">
        <v>-</v>
      </c>
      <c r="E929" t="str">
        <v>-</v>
      </c>
      <c r="F929" t="str">
        <v>-</v>
      </c>
      <c r="G929" t="str">
        <v>-</v>
      </c>
    </row>
    <row r="930">
      <c r="A930">
        <v>18929</v>
      </c>
      <c r="B930" t="str">
        <f>HYPERLINK("https://www.facebook.com/p/C%C3%B4ng-an-x%C3%A3-L%E1%BB%99c-Th%C3%A0nh-B%E1%BA%A3o-L%C3%A2m-L%C3%A2m-%C4%90%E1%BB%93ng-61557980699219/", "Công an xã Lộc An tỉnh Lâm Đồng")</f>
        <v>Công an xã Lộc An tỉnh Lâm Đồng</v>
      </c>
      <c r="C930" t="str">
        <v>https://www.facebook.com/p/C%C3%B4ng-an-x%C3%A3-L%E1%BB%99c-Th%C3%A0nh-B%E1%BA%A3o-L%C3%A2m-L%C3%A2m-%C4%90%E1%BB%93ng-61557980699219/</v>
      </c>
      <c r="D930" t="str">
        <v>-</v>
      </c>
      <c r="E930" t="str">
        <v/>
      </c>
      <c r="F930" t="str">
        <v>-</v>
      </c>
      <c r="G930" t="str">
        <v>-</v>
      </c>
    </row>
    <row r="931">
      <c r="A931">
        <v>18930</v>
      </c>
      <c r="B931" t="str">
        <f>HYPERLINK("https://lamdong.gov.vn/sites/baoloc/ubnd/phuongxa/SitePages/xa-loc-thanh.aspx", "UBND Ủy ban nhân dân xã Lộc An tỉnh Lâm Đồng")</f>
        <v>UBND Ủy ban nhân dân xã Lộc An tỉnh Lâm Đồng</v>
      </c>
      <c r="C931" t="str">
        <v>https://lamdong.gov.vn/sites/baoloc/ubnd/phuongxa/SitePages/xa-loc-thanh.aspx</v>
      </c>
      <c r="D931" t="str">
        <v>-</v>
      </c>
      <c r="E931" t="str">
        <v>-</v>
      </c>
      <c r="F931" t="str">
        <v>-</v>
      </c>
      <c r="G931" t="str">
        <v>-</v>
      </c>
    </row>
    <row r="932">
      <c r="A932">
        <v>18931</v>
      </c>
      <c r="B932" t="str">
        <f>HYPERLINK("https://www.facebook.com/conganhuyenLacSon/", "Công an xã Tân Lạc tỉnh Lâm Đồng")</f>
        <v>Công an xã Tân Lạc tỉnh Lâm Đồng</v>
      </c>
      <c r="C932" t="str">
        <v>https://www.facebook.com/conganhuyenLacSon/</v>
      </c>
      <c r="D932" t="str">
        <v>-</v>
      </c>
      <c r="E932" t="str">
        <v/>
      </c>
      <c r="F932" t="str">
        <v>-</v>
      </c>
      <c r="G932" t="str">
        <v>-</v>
      </c>
    </row>
    <row r="933">
      <c r="A933">
        <v>18932</v>
      </c>
      <c r="B933" t="str">
        <f>HYPERLINK("http://tanlac.hoabinh.gov.vn/", "UBND Ủy ban nhân dân xã Tân Lạc tỉnh Lâm Đồng")</f>
        <v>UBND Ủy ban nhân dân xã Tân Lạc tỉnh Lâm Đồng</v>
      </c>
      <c r="C933" t="str">
        <v>http://tanlac.hoabinh.gov.vn/</v>
      </c>
      <c r="D933" t="str">
        <v>-</v>
      </c>
      <c r="E933" t="str">
        <v>-</v>
      </c>
      <c r="F933" t="str">
        <v>-</v>
      </c>
      <c r="G933" t="str">
        <v>-</v>
      </c>
    </row>
    <row r="934">
      <c r="A934">
        <v>18933</v>
      </c>
      <c r="B934" t="str">
        <f>HYPERLINK("https://www.facebook.com/p/C%C3%B4ng-an-x%C3%A3-L%E1%BB%99c-Th%C3%A0nh-B%E1%BA%A3o-L%C3%A2m-L%C3%A2m-%C4%90%E1%BB%93ng-61557980699219/", "Công an xã Lộc Thành tỉnh Lâm Đồng")</f>
        <v>Công an xã Lộc Thành tỉnh Lâm Đồng</v>
      </c>
      <c r="C934" t="str">
        <v>https://www.facebook.com/p/C%C3%B4ng-an-x%C3%A3-L%E1%BB%99c-Th%C3%A0nh-B%E1%BA%A3o-L%C3%A2m-L%C3%A2m-%C4%90%E1%BB%93ng-61557980699219/</v>
      </c>
      <c r="D934" t="str">
        <v>-</v>
      </c>
      <c r="E934" t="str">
        <v/>
      </c>
      <c r="F934" t="str">
        <v>-</v>
      </c>
      <c r="G934" t="str">
        <v>-</v>
      </c>
    </row>
    <row r="935">
      <c r="A935">
        <v>18934</v>
      </c>
      <c r="B935" t="str">
        <f>HYPERLINK("https://lamdong.gov.vn/sites/baolam/donvitructhuoc/xathitran/SitePages/ubnd-xa-loc-thanh.aspx", "UBND Ủy ban nhân dân xã Lộc Thành tỉnh Lâm Đồng")</f>
        <v>UBND Ủy ban nhân dân xã Lộc Thành tỉnh Lâm Đồng</v>
      </c>
      <c r="C935" t="str">
        <v>https://lamdong.gov.vn/sites/baolam/donvitructhuoc/xathitran/SitePages/ubnd-xa-loc-thanh.aspx</v>
      </c>
      <c r="D935" t="str">
        <v>-</v>
      </c>
      <c r="E935" t="str">
        <v>-</v>
      </c>
      <c r="F935" t="str">
        <v>-</v>
      </c>
      <c r="G935" t="str">
        <v>-</v>
      </c>
    </row>
    <row r="936">
      <c r="A936">
        <v>18935</v>
      </c>
      <c r="B936" t="str">
        <f>HYPERLINK("https://www.facebook.com/p/C%C3%B4ng-an-x%C3%A3-L%E1%BB%99c-Th%C3%A0nh-B%E1%BA%A3o-L%C3%A2m-L%C3%A2m-%C4%90%E1%BB%93ng-61557980699219/", "Công an xã Lộc Nam tỉnh Lâm Đồng")</f>
        <v>Công an xã Lộc Nam tỉnh Lâm Đồng</v>
      </c>
      <c r="C936" t="str">
        <v>https://www.facebook.com/p/C%C3%B4ng-an-x%C3%A3-L%E1%BB%99c-Th%C3%A0nh-B%E1%BA%A3o-L%C3%A2m-L%C3%A2m-%C4%90%E1%BB%93ng-61557980699219/</v>
      </c>
      <c r="D936" t="str">
        <v>-</v>
      </c>
      <c r="E936" t="str">
        <v/>
      </c>
      <c r="F936" t="str">
        <v>-</v>
      </c>
      <c r="G936" t="str">
        <v>-</v>
      </c>
    </row>
    <row r="937">
      <c r="A937">
        <v>18936</v>
      </c>
      <c r="B937" t="str">
        <f>HYPERLINK("https://lamdong.gov.vn/sites/baolam/donvitructhuoc/xathitran/SitePages/ubnd-xa-loc-nam.aspx", "UBND Ủy ban nhân dân xã Lộc Nam tỉnh Lâm Đồng")</f>
        <v>UBND Ủy ban nhân dân xã Lộc Nam tỉnh Lâm Đồng</v>
      </c>
      <c r="C937" t="str">
        <v>https://lamdong.gov.vn/sites/baolam/donvitructhuoc/xathitran/SitePages/ubnd-xa-loc-nam.aspx</v>
      </c>
      <c r="D937" t="str">
        <v>-</v>
      </c>
      <c r="E937" t="str">
        <v>-</v>
      </c>
      <c r="F937" t="str">
        <v>-</v>
      </c>
      <c r="G937" t="str">
        <v>-</v>
      </c>
    </row>
    <row r="938">
      <c r="A938">
        <v>18937</v>
      </c>
      <c r="B938" t="str">
        <v>Công an xã Đạ M'ri tỉnh Lâm Đồng</v>
      </c>
      <c r="C938" t="str">
        <v>-</v>
      </c>
      <c r="D938" t="str">
        <v>-</v>
      </c>
      <c r="E938" t="str">
        <v/>
      </c>
      <c r="F938" t="str">
        <v>-</v>
      </c>
      <c r="G938" t="str">
        <v>-</v>
      </c>
    </row>
    <row r="939">
      <c r="A939">
        <v>18938</v>
      </c>
      <c r="B939" t="str">
        <f>HYPERLINK("https://lamdong.gov.vn/sites/dahuoai/gioithieu/ubnd/xa-thi-tran/tt-damri", "UBND Ủy ban nhân dân xã Đạ M'ri tỉnh Lâm Đồng")</f>
        <v>UBND Ủy ban nhân dân xã Đạ M'ri tỉnh Lâm Đồng</v>
      </c>
      <c r="C939" t="str">
        <v>https://lamdong.gov.vn/sites/dahuoai/gioithieu/ubnd/xa-thi-tran/tt-damri</v>
      </c>
      <c r="D939" t="str">
        <v>-</v>
      </c>
      <c r="E939" t="str">
        <v>-</v>
      </c>
      <c r="F939" t="str">
        <v>-</v>
      </c>
      <c r="G939" t="str">
        <v>-</v>
      </c>
    </row>
    <row r="940">
      <c r="A940">
        <v>18939</v>
      </c>
      <c r="B940" t="str">
        <f>HYPERLINK("https://www.facebook.com/tuoitrelamha/", "Công an xã Hà Lâm tỉnh Lâm Đồng")</f>
        <v>Công an xã Hà Lâm tỉnh Lâm Đồng</v>
      </c>
      <c r="C940" t="str">
        <v>https://www.facebook.com/tuoitrelamha/</v>
      </c>
      <c r="D940" t="str">
        <v>-</v>
      </c>
      <c r="E940" t="str">
        <v/>
      </c>
      <c r="F940" t="str">
        <v>-</v>
      </c>
      <c r="G940" t="str">
        <v>-</v>
      </c>
    </row>
    <row r="941">
      <c r="A941">
        <v>18940</v>
      </c>
      <c r="B941" t="str">
        <f>HYPERLINK("https://lamdong.gov.vn/sites/dahuoai/gioithieu/ubnd/xa-thi-tran/xa-halam", "UBND Ủy ban nhân dân xã Hà Lâm tỉnh Lâm Đồng")</f>
        <v>UBND Ủy ban nhân dân xã Hà Lâm tỉnh Lâm Đồng</v>
      </c>
      <c r="C941" t="str">
        <v>https://lamdong.gov.vn/sites/dahuoai/gioithieu/ubnd/xa-thi-tran/xa-halam</v>
      </c>
      <c r="D941" t="str">
        <v>-</v>
      </c>
      <c r="E941" t="str">
        <v>-</v>
      </c>
      <c r="F941" t="str">
        <v>-</v>
      </c>
      <c r="G941" t="str">
        <v>-</v>
      </c>
    </row>
    <row r="942">
      <c r="A942">
        <v>18941</v>
      </c>
      <c r="B942" t="str">
        <v>Công an xã Đạ Tồn tỉnh Lâm Đồng</v>
      </c>
      <c r="C942" t="str">
        <v>-</v>
      </c>
      <c r="D942" t="str">
        <v>-</v>
      </c>
      <c r="E942" t="str">
        <v/>
      </c>
      <c r="F942" t="str">
        <v>-</v>
      </c>
      <c r="G942" t="str">
        <v>-</v>
      </c>
    </row>
    <row r="943">
      <c r="A943">
        <v>18942</v>
      </c>
      <c r="B943" t="str">
        <f>HYPERLINK("https://lamdong.gov.vn/sites/dahuoai/gioithieu/ubnd/xa-thi-tran/xa-daton/", "UBND Ủy ban nhân dân xã Đạ Tồn tỉnh Lâm Đồng")</f>
        <v>UBND Ủy ban nhân dân xã Đạ Tồn tỉnh Lâm Đồng</v>
      </c>
      <c r="C943" t="str">
        <v>https://lamdong.gov.vn/sites/dahuoai/gioithieu/ubnd/xa-thi-tran/xa-daton/</v>
      </c>
      <c r="D943" t="str">
        <v>-</v>
      </c>
      <c r="E943" t="str">
        <v>-</v>
      </c>
      <c r="F943" t="str">
        <v>-</v>
      </c>
      <c r="G943" t="str">
        <v>-</v>
      </c>
    </row>
    <row r="944">
      <c r="A944">
        <v>18943</v>
      </c>
      <c r="B944" t="str">
        <f>HYPERLINK("https://www.facebook.com/p/ANTT-%C4%90%E1%BA%A0-HUOAI-100063795325539/", "Công an xã Đạ Oai tỉnh Lâm Đồng")</f>
        <v>Công an xã Đạ Oai tỉnh Lâm Đồng</v>
      </c>
      <c r="C944" t="str">
        <v>https://www.facebook.com/p/ANTT-%C4%90%E1%BA%A0-HUOAI-100063795325539/</v>
      </c>
      <c r="D944" t="str">
        <v>-</v>
      </c>
      <c r="E944" t="str">
        <v/>
      </c>
      <c r="F944" t="str">
        <v>-</v>
      </c>
      <c r="G944" t="str">
        <v>-</v>
      </c>
    </row>
    <row r="945">
      <c r="A945">
        <v>18944</v>
      </c>
      <c r="B945" t="str">
        <f>HYPERLINK("https://lamdong.gov.vn/sites/dahuoai/gioithieu/ubnd/xa-thi-tran/xa-daoai/", "UBND Ủy ban nhân dân xã Đạ Oai tỉnh Lâm Đồng")</f>
        <v>UBND Ủy ban nhân dân xã Đạ Oai tỉnh Lâm Đồng</v>
      </c>
      <c r="C945" t="str">
        <v>https://lamdong.gov.vn/sites/dahuoai/gioithieu/ubnd/xa-thi-tran/xa-daoai/</v>
      </c>
      <c r="D945" t="str">
        <v>-</v>
      </c>
      <c r="E945" t="str">
        <v>-</v>
      </c>
      <c r="F945" t="str">
        <v>-</v>
      </c>
      <c r="G945" t="str">
        <v>-</v>
      </c>
    </row>
    <row r="946">
      <c r="A946">
        <v>18945</v>
      </c>
      <c r="B946" t="str">
        <v>Công an xã Đạ Ploa tỉnh Lâm Đồng</v>
      </c>
      <c r="C946" t="str">
        <v>-</v>
      </c>
      <c r="D946" t="str">
        <v>-</v>
      </c>
      <c r="E946" t="str">
        <v/>
      </c>
      <c r="F946" t="str">
        <v>-</v>
      </c>
      <c r="G946" t="str">
        <v>-</v>
      </c>
    </row>
    <row r="947">
      <c r="A947">
        <v>18946</v>
      </c>
      <c r="B947" t="str">
        <f>HYPERLINK("https://lamdong.gov.vn/sites/dahuoai/gioithieu/ubnd/xa-thi-tran/xa-daploa/", "UBND Ủy ban nhân dân xã Đạ Ploa tỉnh Lâm Đồng")</f>
        <v>UBND Ủy ban nhân dân xã Đạ Ploa tỉnh Lâm Đồng</v>
      </c>
      <c r="C947" t="str">
        <v>https://lamdong.gov.vn/sites/dahuoai/gioithieu/ubnd/xa-thi-tran/xa-daploa/</v>
      </c>
      <c r="D947" t="str">
        <v>-</v>
      </c>
      <c r="E947" t="str">
        <v>-</v>
      </c>
      <c r="F947" t="str">
        <v>-</v>
      </c>
      <c r="G947" t="str">
        <v>-</v>
      </c>
    </row>
    <row r="948">
      <c r="A948">
        <v>18947</v>
      </c>
      <c r="B948" t="str">
        <f>HYPERLINK("https://www.facebook.com/lamdongtuoitre/?locale=hi_IN", "Công an xã Ma Đa Guôi tỉnh Lâm Đồng")</f>
        <v>Công an xã Ma Đa Guôi tỉnh Lâm Đồng</v>
      </c>
      <c r="C948" t="str">
        <v>https://www.facebook.com/lamdongtuoitre/?locale=hi_IN</v>
      </c>
      <c r="D948" t="str">
        <v>-</v>
      </c>
      <c r="E948" t="str">
        <v/>
      </c>
      <c r="F948" t="str">
        <v>-</v>
      </c>
      <c r="G948" t="str">
        <v>-</v>
      </c>
    </row>
    <row r="949">
      <c r="A949">
        <v>18948</v>
      </c>
      <c r="B949" t="str">
        <f>HYPERLINK("https://lamdong.gov.vn/sites/dahuoai/gioithieu/ubnd/xa-thi-tran/xa-madaguoi", "UBND Ủy ban nhân dân xã Ma Đa Guôi tỉnh Lâm Đồng")</f>
        <v>UBND Ủy ban nhân dân xã Ma Đa Guôi tỉnh Lâm Đồng</v>
      </c>
      <c r="C949" t="str">
        <v>https://lamdong.gov.vn/sites/dahuoai/gioithieu/ubnd/xa-thi-tran/xa-madaguoi</v>
      </c>
      <c r="D949" t="str">
        <v>-</v>
      </c>
      <c r="E949" t="str">
        <v>-</v>
      </c>
      <c r="F949" t="str">
        <v>-</v>
      </c>
      <c r="G949" t="str">
        <v>-</v>
      </c>
    </row>
    <row r="950">
      <c r="A950">
        <v>18949</v>
      </c>
      <c r="B950" t="str">
        <v>Công an xã Đoàn Kết tỉnh Lâm Đồng</v>
      </c>
      <c r="C950" t="str">
        <v>-</v>
      </c>
      <c r="D950" t="str">
        <v>-</v>
      </c>
      <c r="E950" t="str">
        <v/>
      </c>
      <c r="F950" t="str">
        <v>-</v>
      </c>
      <c r="G950" t="str">
        <v>-</v>
      </c>
    </row>
    <row r="951">
      <c r="A951">
        <v>18950</v>
      </c>
      <c r="B951" t="str">
        <f>HYPERLINK("https://lamdong.gov.vn/sites/dahuoai/gioithieu/ubnd/xa-thi-tran/xa-doanket", "UBND Ủy ban nhân dân xã Đoàn Kết tỉnh Lâm Đồng")</f>
        <v>UBND Ủy ban nhân dân xã Đoàn Kết tỉnh Lâm Đồng</v>
      </c>
      <c r="C951" t="str">
        <v>https://lamdong.gov.vn/sites/dahuoai/gioithieu/ubnd/xa-thi-tran/xa-doanket</v>
      </c>
      <c r="D951" t="str">
        <v>-</v>
      </c>
      <c r="E951" t="str">
        <v>-</v>
      </c>
      <c r="F951" t="str">
        <v>-</v>
      </c>
      <c r="G951" t="str">
        <v>-</v>
      </c>
    </row>
    <row r="952">
      <c r="A952">
        <v>18951</v>
      </c>
      <c r="B952" t="str">
        <f>HYPERLINK("https://www.facebook.com/C%C3%B4ng-an-x%C3%A3-Ph%C6%B0%E1%BB%9Bc-L%E1%BB%99c-106050161445752/", "Công an xã Phước Lộc tỉnh Lâm Đồng")</f>
        <v>Công an xã Phước Lộc tỉnh Lâm Đồng</v>
      </c>
      <c r="C952" t="str">
        <v>https://www.facebook.com/C%C3%B4ng-an-x%C3%A3-Ph%C6%B0%E1%BB%9Bc-L%E1%BB%99c-106050161445752/</v>
      </c>
      <c r="D952" t="str">
        <v>-</v>
      </c>
      <c r="E952" t="str">
        <v/>
      </c>
      <c r="F952" t="str">
        <v>-</v>
      </c>
      <c r="G952" t="str">
        <v>-</v>
      </c>
    </row>
    <row r="953">
      <c r="A953">
        <v>18952</v>
      </c>
      <c r="B953" t="str">
        <f>HYPERLINK("https://lamdong.gov.vn/sites/dahuoai/gioithieu/ubnd/xa-thi-tran/xa-phuocloc", "UBND Ủy ban nhân dân xã Phước Lộc tỉnh Lâm Đồng")</f>
        <v>UBND Ủy ban nhân dân xã Phước Lộc tỉnh Lâm Đồng</v>
      </c>
      <c r="C953" t="str">
        <v>https://lamdong.gov.vn/sites/dahuoai/gioithieu/ubnd/xa-thi-tran/xa-phuocloc</v>
      </c>
      <c r="D953" t="str">
        <v>-</v>
      </c>
      <c r="E953" t="str">
        <v>-</v>
      </c>
      <c r="F953" t="str">
        <v>-</v>
      </c>
      <c r="G953" t="str">
        <v>-</v>
      </c>
    </row>
    <row r="954">
      <c r="A954">
        <v>18953</v>
      </c>
      <c r="B954" t="str">
        <v>Công an xã An Nhơn tỉnh Lâm Đồng</v>
      </c>
      <c r="C954" t="str">
        <v>-</v>
      </c>
      <c r="D954" t="str">
        <v>-</v>
      </c>
      <c r="E954" t="str">
        <v/>
      </c>
      <c r="F954" t="str">
        <v>-</v>
      </c>
      <c r="G954" t="str">
        <v>-</v>
      </c>
    </row>
    <row r="955">
      <c r="A955">
        <v>18954</v>
      </c>
      <c r="B955" t="str">
        <f>HYPERLINK("https://annhon.dateh.lamdong.gov.vn/", "UBND Ủy ban nhân dân xã An Nhơn tỉnh Lâm Đồng")</f>
        <v>UBND Ủy ban nhân dân xã An Nhơn tỉnh Lâm Đồng</v>
      </c>
      <c r="C955" t="str">
        <v>https://annhon.dateh.lamdong.gov.vn/</v>
      </c>
      <c r="D955" t="str">
        <v>-</v>
      </c>
      <c r="E955" t="str">
        <v>-</v>
      </c>
      <c r="F955" t="str">
        <v>-</v>
      </c>
      <c r="G955" t="str">
        <v>-</v>
      </c>
    </row>
    <row r="956">
      <c r="A956">
        <v>18955</v>
      </c>
      <c r="B956" t="str">
        <f>HYPERLINK("https://www.facebook.com/tuoitreconganhuyenQuocOai/", "Công an xã Quốc Oai tỉnh Lâm Đồng")</f>
        <v>Công an xã Quốc Oai tỉnh Lâm Đồng</v>
      </c>
      <c r="C956" t="str">
        <v>https://www.facebook.com/tuoitreconganhuyenQuocOai/</v>
      </c>
      <c r="D956" t="str">
        <v>-</v>
      </c>
      <c r="E956" t="str">
        <v/>
      </c>
      <c r="F956" t="str">
        <v>-</v>
      </c>
      <c r="G956" t="str">
        <v>-</v>
      </c>
    </row>
    <row r="957">
      <c r="A957">
        <v>18956</v>
      </c>
      <c r="B957" t="str">
        <f>HYPERLINK("https://lamdong.gov.vn/sites/dateh/hethongchinhtri/tintuc-ubnd/cx-tn/SitePages/xa-quoc-oai.aspx", "UBND Ủy ban nhân dân xã Quốc Oai tỉnh Lâm Đồng")</f>
        <v>UBND Ủy ban nhân dân xã Quốc Oai tỉnh Lâm Đồng</v>
      </c>
      <c r="C957" t="str">
        <v>https://lamdong.gov.vn/sites/dateh/hethongchinhtri/tintuc-ubnd/cx-tn/SitePages/xa-quoc-oai.aspx</v>
      </c>
      <c r="D957" t="str">
        <v>-</v>
      </c>
      <c r="E957" t="str">
        <v>-</v>
      </c>
      <c r="F957" t="str">
        <v>-</v>
      </c>
      <c r="G957" t="str">
        <v>-</v>
      </c>
    </row>
    <row r="958">
      <c r="A958">
        <v>18957</v>
      </c>
      <c r="B958" t="str">
        <f>HYPERLINK("https://www.facebook.com/conganxamyduc/", "Công an xã Mỹ Đức tỉnh Lâm Đồng")</f>
        <v>Công an xã Mỹ Đức tỉnh Lâm Đồng</v>
      </c>
      <c r="C958" t="str">
        <v>https://www.facebook.com/conganxamyduc/</v>
      </c>
      <c r="D958" t="str">
        <v>-</v>
      </c>
      <c r="E958" t="str">
        <v/>
      </c>
      <c r="F958" t="str">
        <v>-</v>
      </c>
      <c r="G958" t="str">
        <v>-</v>
      </c>
    </row>
    <row r="959">
      <c r="A959">
        <v>18958</v>
      </c>
      <c r="B959" t="str">
        <f>HYPERLINK("https://lamdong.gov.vn/sites/dateh/hethongchinhtri/tintuc-ubnd/cx-tn/SitePages/xa-my-duc.aspx", "UBND Ủy ban nhân dân xã Mỹ Đức tỉnh Lâm Đồng")</f>
        <v>UBND Ủy ban nhân dân xã Mỹ Đức tỉnh Lâm Đồng</v>
      </c>
      <c r="C959" t="str">
        <v>https://lamdong.gov.vn/sites/dateh/hethongchinhtri/tintuc-ubnd/cx-tn/SitePages/xa-my-duc.aspx</v>
      </c>
      <c r="D959" t="str">
        <v>-</v>
      </c>
      <c r="E959" t="str">
        <v>-</v>
      </c>
      <c r="F959" t="str">
        <v>-</v>
      </c>
      <c r="G959" t="str">
        <v>-</v>
      </c>
    </row>
    <row r="960">
      <c r="A960">
        <v>18959</v>
      </c>
      <c r="B960" t="str">
        <v>Công an xã Quảng Trị tỉnh Lâm Đồng</v>
      </c>
      <c r="C960" t="str">
        <v>-</v>
      </c>
      <c r="D960" t="str">
        <v>-</v>
      </c>
      <c r="E960" t="str">
        <v/>
      </c>
      <c r="F960" t="str">
        <v>-</v>
      </c>
      <c r="G960" t="str">
        <v>-</v>
      </c>
    </row>
    <row r="961">
      <c r="A961">
        <v>18960</v>
      </c>
      <c r="B961" t="str">
        <f>HYPERLINK("https://lamdong.gov.vn/sites/dateh/hethongchinhtri/tintuc-ubnd/cx-tn/SitePages/xa-quang-tri.aspx", "UBND Ủy ban nhân dân xã Quảng Trị tỉnh Lâm Đồng")</f>
        <v>UBND Ủy ban nhân dân xã Quảng Trị tỉnh Lâm Đồng</v>
      </c>
      <c r="C961" t="str">
        <v>https://lamdong.gov.vn/sites/dateh/hethongchinhtri/tintuc-ubnd/cx-tn/SitePages/xa-quang-tri.aspx</v>
      </c>
      <c r="D961" t="str">
        <v>-</v>
      </c>
      <c r="E961" t="str">
        <v>-</v>
      </c>
      <c r="F961" t="str">
        <v>-</v>
      </c>
      <c r="G961" t="str">
        <v>-</v>
      </c>
    </row>
    <row r="962">
      <c r="A962">
        <v>18961</v>
      </c>
      <c r="B962" t="str">
        <f>HYPERLINK("https://www.facebook.com/Conganxadalay/", "Công an xã Đạ Lây tỉnh Lâm Đồng")</f>
        <v>Công an xã Đạ Lây tỉnh Lâm Đồng</v>
      </c>
      <c r="C962" t="str">
        <v>https://www.facebook.com/Conganxadalay/</v>
      </c>
      <c r="D962" t="str">
        <v>-</v>
      </c>
      <c r="E962" t="str">
        <v/>
      </c>
      <c r="F962" t="str">
        <v>-</v>
      </c>
      <c r="G962" t="str">
        <v>-</v>
      </c>
    </row>
    <row r="963">
      <c r="A963">
        <v>18962</v>
      </c>
      <c r="B963" t="str">
        <f>HYPERLINK("https://dalay.dateh.lamdong.gov.vn/", "UBND Ủy ban nhân dân xã Đạ Lây tỉnh Lâm Đồng")</f>
        <v>UBND Ủy ban nhân dân xã Đạ Lây tỉnh Lâm Đồng</v>
      </c>
      <c r="C963" t="str">
        <v>https://dalay.dateh.lamdong.gov.vn/</v>
      </c>
      <c r="D963" t="str">
        <v>-</v>
      </c>
      <c r="E963" t="str">
        <v>-</v>
      </c>
      <c r="F963" t="str">
        <v>-</v>
      </c>
      <c r="G963" t="str">
        <v>-</v>
      </c>
    </row>
    <row r="964">
      <c r="A964">
        <v>18963</v>
      </c>
      <c r="B964" t="str">
        <f>HYPERLINK("https://www.facebook.com/liendoithcshuonglam/", "Công an xã Hương Lâm tỉnh Lâm Đồng")</f>
        <v>Công an xã Hương Lâm tỉnh Lâm Đồng</v>
      </c>
      <c r="C964" t="str">
        <v>https://www.facebook.com/liendoithcshuonglam/</v>
      </c>
      <c r="D964" t="str">
        <v>-</v>
      </c>
      <c r="E964" t="str">
        <v/>
      </c>
      <c r="F964" t="str">
        <v>-</v>
      </c>
      <c r="G964" t="str">
        <v>-</v>
      </c>
    </row>
    <row r="965">
      <c r="A965">
        <v>18964</v>
      </c>
      <c r="B965" t="str">
        <f>HYPERLINK("https://huonglam.hiephoa.bacgiang.gov.vn/", "UBND Ủy ban nhân dân xã Hương Lâm tỉnh Lâm Đồng")</f>
        <v>UBND Ủy ban nhân dân xã Hương Lâm tỉnh Lâm Đồng</v>
      </c>
      <c r="C965" t="str">
        <v>https://huonglam.hiephoa.bacgiang.gov.vn/</v>
      </c>
      <c r="D965" t="str">
        <v>-</v>
      </c>
      <c r="E965" t="str">
        <v>-</v>
      </c>
      <c r="F965" t="str">
        <v>-</v>
      </c>
      <c r="G965" t="str">
        <v>-</v>
      </c>
    </row>
    <row r="966">
      <c r="A966">
        <v>18965</v>
      </c>
      <c r="B966" t="str">
        <f>HYPERLINK("https://www.facebook.com/conganxatrieuhai/", "Công an xã Triệu Hải tỉnh Lâm Đồng")</f>
        <v>Công an xã Triệu Hải tỉnh Lâm Đồng</v>
      </c>
      <c r="C966" t="str">
        <v>https://www.facebook.com/conganxatrieuhai/</v>
      </c>
      <c r="D966" t="str">
        <v>-</v>
      </c>
      <c r="E966" t="str">
        <v/>
      </c>
      <c r="F966" t="str">
        <v>-</v>
      </c>
      <c r="G966" t="str">
        <v>-</v>
      </c>
    </row>
    <row r="967">
      <c r="A967">
        <v>18966</v>
      </c>
      <c r="B967" t="str">
        <f>HYPERLINK("https://lamdong.gov.vn/sites/dateh/hethongchinhtri/tintuc-ubnd/cx-tn/SitePages/xa-trieu-hai.aspx", "UBND Ủy ban nhân dân xã Triệu Hải tỉnh Lâm Đồng")</f>
        <v>UBND Ủy ban nhân dân xã Triệu Hải tỉnh Lâm Đồng</v>
      </c>
      <c r="C967" t="str">
        <v>https://lamdong.gov.vn/sites/dateh/hethongchinhtri/tintuc-ubnd/cx-tn/SitePages/xa-trieu-hai.aspx</v>
      </c>
      <c r="D967" t="str">
        <v>-</v>
      </c>
      <c r="E967" t="str">
        <v>-</v>
      </c>
      <c r="F967" t="str">
        <v>-</v>
      </c>
      <c r="G967" t="str">
        <v>-</v>
      </c>
    </row>
    <row r="968">
      <c r="A968">
        <v>18967</v>
      </c>
      <c r="B968" t="str">
        <f>HYPERLINK("https://www.facebook.com/tuoitreconganquanhadong/", "Công an xã Hà Đông tỉnh Lâm Đồng")</f>
        <v>Công an xã Hà Đông tỉnh Lâm Đồng</v>
      </c>
      <c r="C968" t="str">
        <v>https://www.facebook.com/tuoitreconganquanhadong/</v>
      </c>
      <c r="D968" t="str">
        <v>-</v>
      </c>
      <c r="E968" t="str">
        <v/>
      </c>
      <c r="F968" t="str">
        <v>-</v>
      </c>
      <c r="G968" t="str">
        <v>-</v>
      </c>
    </row>
    <row r="969">
      <c r="A969">
        <v>18968</v>
      </c>
      <c r="B969" t="str">
        <f>HYPERLINK("https://lamdong.gov.vn/sites/dahuoai/gioithieu/ubnd/xa-thi-tran/xa-halam", "UBND Ủy ban nhân dân xã Hà Đông tỉnh Lâm Đồng")</f>
        <v>UBND Ủy ban nhân dân xã Hà Đông tỉnh Lâm Đồng</v>
      </c>
      <c r="C969" t="str">
        <v>https://lamdong.gov.vn/sites/dahuoai/gioithieu/ubnd/xa-thi-tran/xa-halam</v>
      </c>
      <c r="D969" t="str">
        <v>-</v>
      </c>
      <c r="E969" t="str">
        <v>-</v>
      </c>
      <c r="F969" t="str">
        <v>-</v>
      </c>
      <c r="G969" t="str">
        <v>-</v>
      </c>
    </row>
    <row r="970">
      <c r="A970">
        <v>18969</v>
      </c>
      <c r="B970" t="str">
        <v>Công an xã Đạ Kho tỉnh Lâm Đồng</v>
      </c>
      <c r="C970" t="str">
        <v>-</v>
      </c>
      <c r="D970" t="str">
        <v>-</v>
      </c>
      <c r="E970" t="str">
        <v/>
      </c>
      <c r="F970" t="str">
        <v>-</v>
      </c>
      <c r="G970" t="str">
        <v>-</v>
      </c>
    </row>
    <row r="971">
      <c r="A971">
        <v>18970</v>
      </c>
      <c r="B971" t="str">
        <f>HYPERLINK("https://lamdong.gov.vn/sites/dateh/hethongchinhtri/tintuc-ubnd/cx-tn/SitePages/xa-da-kho.aspx", "UBND Ủy ban nhân dân xã Đạ Kho tỉnh Lâm Đồng")</f>
        <v>UBND Ủy ban nhân dân xã Đạ Kho tỉnh Lâm Đồng</v>
      </c>
      <c r="C971" t="str">
        <v>https://lamdong.gov.vn/sites/dateh/hethongchinhtri/tintuc-ubnd/cx-tn/SitePages/xa-da-kho.aspx</v>
      </c>
      <c r="D971" t="str">
        <v>-</v>
      </c>
      <c r="E971" t="str">
        <v>-</v>
      </c>
      <c r="F971" t="str">
        <v>-</v>
      </c>
      <c r="G971" t="str">
        <v>-</v>
      </c>
    </row>
    <row r="972">
      <c r="A972">
        <v>18971</v>
      </c>
      <c r="B972" t="str">
        <f>HYPERLINK("https://www.facebook.com/p/C%C3%B4ng-an-x%C3%A3-%C4%90%E1%BA%A1-Pal-100069487089299/", "Công an xã Đạ Pal tỉnh Lâm Đồng")</f>
        <v>Công an xã Đạ Pal tỉnh Lâm Đồng</v>
      </c>
      <c r="C972" t="str">
        <v>https://www.facebook.com/p/C%C3%B4ng-an-x%C3%A3-%C4%90%E1%BA%A1-Pal-100069487089299/</v>
      </c>
      <c r="D972" t="str">
        <v>-</v>
      </c>
      <c r="E972" t="str">
        <v/>
      </c>
      <c r="F972" t="str">
        <v>-</v>
      </c>
      <c r="G972" t="str">
        <v>-</v>
      </c>
    </row>
    <row r="973">
      <c r="A973">
        <v>18972</v>
      </c>
      <c r="B973" t="str">
        <f>HYPERLINK("https://dapal.dateh.lamdong.gov.vn/", "UBND Ủy ban nhân dân xã Đạ Pal tỉnh Lâm Đồng")</f>
        <v>UBND Ủy ban nhân dân xã Đạ Pal tỉnh Lâm Đồng</v>
      </c>
      <c r="C973" t="str">
        <v>https://dapal.dateh.lamdong.gov.vn/</v>
      </c>
      <c r="D973" t="str">
        <v>-</v>
      </c>
      <c r="E973" t="str">
        <v>-</v>
      </c>
      <c r="F973" t="str">
        <v>-</v>
      </c>
      <c r="G973" t="str">
        <v>-</v>
      </c>
    </row>
    <row r="974">
      <c r="A974">
        <v>18973</v>
      </c>
      <c r="B974" t="str">
        <v>Công an xã Tiên Hoàng tỉnh Lâm Đồng</v>
      </c>
      <c r="C974" t="str">
        <v>-</v>
      </c>
      <c r="D974" t="str">
        <v>-</v>
      </c>
      <c r="E974" t="str">
        <v/>
      </c>
      <c r="F974" t="str">
        <v>-</v>
      </c>
      <c r="G974" t="str">
        <v>-</v>
      </c>
    </row>
    <row r="975">
      <c r="A975">
        <v>18974</v>
      </c>
      <c r="B975" t="str">
        <f>HYPERLINK("https://lamdong.gov.vn/sites/cattien/ubnd-huyen/xa-thitran/SitePages/xa-tien-hoang.aspx", "UBND Ủy ban nhân dân xã Tiên Hoàng tỉnh Lâm Đồng")</f>
        <v>UBND Ủy ban nhân dân xã Tiên Hoàng tỉnh Lâm Đồng</v>
      </c>
      <c r="C975" t="str">
        <v>https://lamdong.gov.vn/sites/cattien/ubnd-huyen/xa-thitran/SitePages/xa-tien-hoang.aspx</v>
      </c>
      <c r="D975" t="str">
        <v>-</v>
      </c>
      <c r="E975" t="str">
        <v>-</v>
      </c>
      <c r="F975" t="str">
        <v>-</v>
      </c>
      <c r="G975" t="str">
        <v>-</v>
      </c>
    </row>
    <row r="976">
      <c r="A976">
        <v>18975</v>
      </c>
      <c r="B976" t="str">
        <f>HYPERLINK("https://www.facebook.com/p/C%C3%B4ng-an-th%E1%BB%8B-tr%E1%BA%A5n-Ph%C6%B0%E1%BB%9Bc-C%C3%A1t-100080418695172/", "Công an xã Phước Cát 2 tỉnh Lâm Đồng")</f>
        <v>Công an xã Phước Cát 2 tỉnh Lâm Đồng</v>
      </c>
      <c r="C976" t="str">
        <v>https://www.facebook.com/p/C%C3%B4ng-an-th%E1%BB%8B-tr%E1%BA%A5n-Ph%C6%B0%E1%BB%9Bc-C%C3%A1t-100080418695172/</v>
      </c>
      <c r="D976" t="str">
        <v>-</v>
      </c>
      <c r="E976" t="str">
        <v/>
      </c>
      <c r="F976" t="str">
        <v>-</v>
      </c>
      <c r="G976" t="str">
        <v>-</v>
      </c>
    </row>
    <row r="977">
      <c r="A977">
        <v>18976</v>
      </c>
      <c r="B977" t="str">
        <f>HYPERLINK("https://lamdong.gov.vn/sites/cattien/ubnd-huyen/xa-thitran/SitePages/xa-phuoc-cat-2.aspx", "UBND Ủy ban nhân dân xã Phước Cát 2 tỉnh Lâm Đồng")</f>
        <v>UBND Ủy ban nhân dân xã Phước Cát 2 tỉnh Lâm Đồng</v>
      </c>
      <c r="C977" t="str">
        <v>https://lamdong.gov.vn/sites/cattien/ubnd-huyen/xa-thitran/SitePages/xa-phuoc-cat-2.aspx</v>
      </c>
      <c r="D977" t="str">
        <v>-</v>
      </c>
      <c r="E977" t="str">
        <v>-</v>
      </c>
      <c r="F977" t="str">
        <v>-</v>
      </c>
      <c r="G977" t="str">
        <v>-</v>
      </c>
    </row>
    <row r="978">
      <c r="A978">
        <v>18977</v>
      </c>
      <c r="B978" t="str">
        <v>Công an xã Gia Viễn tỉnh Lâm Đồng</v>
      </c>
      <c r="C978" t="str">
        <v>-</v>
      </c>
      <c r="D978" t="str">
        <v>-</v>
      </c>
      <c r="E978" t="str">
        <v/>
      </c>
      <c r="F978" t="str">
        <v>-</v>
      </c>
      <c r="G978" t="str">
        <v>-</v>
      </c>
    </row>
    <row r="979">
      <c r="A979">
        <v>18978</v>
      </c>
      <c r="B979" t="str">
        <f>HYPERLINK("https://lamdong.gov.vn/sites/cattien/ubnd-huyen/xa-thitran/SitePages/xa-gia-vien.aspx", "UBND Ủy ban nhân dân xã Gia Viễn tỉnh Lâm Đồng")</f>
        <v>UBND Ủy ban nhân dân xã Gia Viễn tỉnh Lâm Đồng</v>
      </c>
      <c r="C979" t="str">
        <v>https://lamdong.gov.vn/sites/cattien/ubnd-huyen/xa-thitran/SitePages/xa-gia-vien.aspx</v>
      </c>
      <c r="D979" t="str">
        <v>-</v>
      </c>
      <c r="E979" t="str">
        <v>-</v>
      </c>
      <c r="F979" t="str">
        <v>-</v>
      </c>
      <c r="G979" t="str">
        <v>-</v>
      </c>
    </row>
    <row r="980">
      <c r="A980">
        <v>18979</v>
      </c>
      <c r="B980" t="str">
        <f>HYPERLINK("https://www.facebook.com/p/Tu%E1%BB%95i-tr%E1%BA%BB-C%C3%B4ng-an-huy%E1%BB%87n-Ninh-Ph%C6%B0%E1%BB%9Bc-100068114569027/", "Công an xã Nam Ninh tỉnh Lâm Đồng")</f>
        <v>Công an xã Nam Ninh tỉnh Lâm Đồng</v>
      </c>
      <c r="C980" t="str">
        <v>https://www.facebook.com/p/Tu%E1%BB%95i-tr%E1%BA%BB-C%C3%B4ng-an-huy%E1%BB%87n-Ninh-Ph%C6%B0%E1%BB%9Bc-100068114569027/</v>
      </c>
      <c r="D980" t="str">
        <v>-</v>
      </c>
      <c r="E980" t="str">
        <v/>
      </c>
      <c r="F980" t="str">
        <v>-</v>
      </c>
      <c r="G980" t="str">
        <v>-</v>
      </c>
    </row>
    <row r="981">
      <c r="A981">
        <v>18980</v>
      </c>
      <c r="B981" t="str">
        <f>HYPERLINK("https://lamdong.gov.vn/sites/cattien/ubnd-huyen/xa-thitran/SitePages/xa-nam-ninh.aspx", "UBND Ủy ban nhân dân xã Nam Ninh tỉnh Lâm Đồng")</f>
        <v>UBND Ủy ban nhân dân xã Nam Ninh tỉnh Lâm Đồng</v>
      </c>
      <c r="C981" t="str">
        <v>https://lamdong.gov.vn/sites/cattien/ubnd-huyen/xa-thitran/SitePages/xa-nam-ninh.aspx</v>
      </c>
      <c r="D981" t="str">
        <v>-</v>
      </c>
      <c r="E981" t="str">
        <v>-</v>
      </c>
      <c r="F981" t="str">
        <v>-</v>
      </c>
      <c r="G981" t="str">
        <v>-</v>
      </c>
    </row>
    <row r="982">
      <c r="A982">
        <v>18981</v>
      </c>
      <c r="B982" t="str">
        <f>HYPERLINK("https://www.facebook.com/lamdongtuoitre/?locale=vi_VN", "Công an xã Mỹ Lâm tỉnh Lâm Đồng")</f>
        <v>Công an xã Mỹ Lâm tỉnh Lâm Đồng</v>
      </c>
      <c r="C982" t="str">
        <v>https://www.facebook.com/lamdongtuoitre/?locale=vi_VN</v>
      </c>
      <c r="D982" t="str">
        <v>-</v>
      </c>
      <c r="E982" t="str">
        <v/>
      </c>
      <c r="F982" t="str">
        <v>-</v>
      </c>
      <c r="G982" t="str">
        <v>-</v>
      </c>
    </row>
    <row r="983">
      <c r="A983">
        <v>18982</v>
      </c>
      <c r="B983" t="str">
        <f>HYPERLINK("https://hondat.kiengiang.gov.vn/m/21/679/Xa-My-Lam-dat-chuan-Nong-thon-moi.html", "UBND Ủy ban nhân dân xã Mỹ Lâm tỉnh Lâm Đồng")</f>
        <v>UBND Ủy ban nhân dân xã Mỹ Lâm tỉnh Lâm Đồng</v>
      </c>
      <c r="C983" t="str">
        <v>https://hondat.kiengiang.gov.vn/m/21/679/Xa-My-Lam-dat-chuan-Nong-thon-moi.html</v>
      </c>
      <c r="D983" t="str">
        <v>-</v>
      </c>
      <c r="E983" t="str">
        <v>-</v>
      </c>
      <c r="F983" t="str">
        <v>-</v>
      </c>
      <c r="G983" t="str">
        <v>-</v>
      </c>
    </row>
    <row r="984">
      <c r="A984">
        <v>18983</v>
      </c>
      <c r="B984" t="str">
        <v>Công an xã Tư Nghĩa tỉnh Lâm Đồng</v>
      </c>
      <c r="C984" t="str">
        <v>-</v>
      </c>
      <c r="D984" t="str">
        <v>-</v>
      </c>
      <c r="E984" t="str">
        <v/>
      </c>
      <c r="F984" t="str">
        <v>-</v>
      </c>
      <c r="G984" t="str">
        <v>-</v>
      </c>
    </row>
    <row r="985">
      <c r="A985">
        <v>18984</v>
      </c>
      <c r="B985" t="str">
        <f>HYPERLINK("https://tunghia.quangngai.gov.vn/", "UBND Ủy ban nhân dân xã Tư Nghĩa tỉnh Lâm Đồng")</f>
        <v>UBND Ủy ban nhân dân xã Tư Nghĩa tỉnh Lâm Đồng</v>
      </c>
      <c r="C985" t="str">
        <v>https://tunghia.quangngai.gov.vn/</v>
      </c>
      <c r="D985" t="str">
        <v>-</v>
      </c>
      <c r="E985" t="str">
        <v>-</v>
      </c>
      <c r="F985" t="str">
        <v>-</v>
      </c>
      <c r="G985" t="str">
        <v>-</v>
      </c>
    </row>
    <row r="986">
      <c r="A986">
        <v>18985</v>
      </c>
      <c r="B986" t="str">
        <f>HYPERLINK("https://www.facebook.com/p/C%C3%B4ng-an-th%E1%BB%8B-tr%E1%BA%A5n-Ph%C6%B0%E1%BB%9Bc-C%C3%A1t-100080418695172/", "Công an xã Phước Cát 1 tỉnh Lâm Đồng")</f>
        <v>Công an xã Phước Cát 1 tỉnh Lâm Đồng</v>
      </c>
      <c r="C986" t="str">
        <v>https://www.facebook.com/p/C%C3%B4ng-an-th%E1%BB%8B-tr%E1%BA%A5n-Ph%C6%B0%E1%BB%9Bc-C%C3%A1t-100080418695172/</v>
      </c>
      <c r="D986" t="str">
        <v>-</v>
      </c>
      <c r="E986" t="str">
        <v/>
      </c>
      <c r="F986" t="str">
        <v>-</v>
      </c>
      <c r="G986" t="str">
        <v>-</v>
      </c>
    </row>
    <row r="987">
      <c r="A987">
        <v>18986</v>
      </c>
      <c r="B987" t="str">
        <f>HYPERLINK("https://lamdong.gov.vn/sites/cattien/ubnd-huyen/xa-thitran/SitePages/xa-phuoc-cat-2.aspx", "UBND Ủy ban nhân dân xã Phước Cát 1 tỉnh Lâm Đồng")</f>
        <v>UBND Ủy ban nhân dân xã Phước Cát 1 tỉnh Lâm Đồng</v>
      </c>
      <c r="C987" t="str">
        <v>https://lamdong.gov.vn/sites/cattien/ubnd-huyen/xa-thitran/SitePages/xa-phuoc-cat-2.aspx</v>
      </c>
      <c r="D987" t="str">
        <v>-</v>
      </c>
      <c r="E987" t="str">
        <v>-</v>
      </c>
      <c r="F987" t="str">
        <v>-</v>
      </c>
      <c r="G987" t="str">
        <v>-</v>
      </c>
    </row>
    <row r="988">
      <c r="A988">
        <v>18987</v>
      </c>
      <c r="B988" t="str">
        <f>HYPERLINK("https://www.facebook.com/people/%E1%BB%A6y-ban-MTTQ-Vi%E1%BB%87t-Nam-x%C3%A3-%C4%90%E1%BB%A9c-Ph%E1%BB%95-huy%E1%BB%87n-C%C3%A1t-Ti%C3%AAn-t%E1%BB%89nh-L%C3%A2m-%C4%90%E1%BB%93ng/100077648822711/", "Công an xã Đức Phổ tỉnh Lâm Đồng")</f>
        <v>Công an xã Đức Phổ tỉnh Lâm Đồng</v>
      </c>
      <c r="C988" t="str">
        <v>https://www.facebook.com/people/%E1%BB%A6y-ban-MTTQ-Vi%E1%BB%87t-Nam-x%C3%A3-%C4%90%E1%BB%A9c-Ph%E1%BB%95-huy%E1%BB%87n-C%C3%A1t-Ti%C3%AAn-t%E1%BB%89nh-L%C3%A2m-%C4%90%E1%BB%93ng/100077648822711/</v>
      </c>
      <c r="D988" t="str">
        <v>-</v>
      </c>
      <c r="E988" t="str">
        <v/>
      </c>
      <c r="F988" t="str">
        <v>-</v>
      </c>
      <c r="G988" t="str">
        <v>-</v>
      </c>
    </row>
    <row r="989">
      <c r="A989">
        <v>18988</v>
      </c>
      <c r="B989" t="str">
        <f>HYPERLINK("https://ducpho.quangngai.gov.vn/", "UBND Ủy ban nhân dân xã Đức Phổ tỉnh Lâm Đồng")</f>
        <v>UBND Ủy ban nhân dân xã Đức Phổ tỉnh Lâm Đồng</v>
      </c>
      <c r="C989" t="str">
        <v>https://ducpho.quangngai.gov.vn/</v>
      </c>
      <c r="D989" t="str">
        <v>-</v>
      </c>
      <c r="E989" t="str">
        <v>-</v>
      </c>
      <c r="F989" t="str">
        <v>-</v>
      </c>
      <c r="G989" t="str">
        <v>-</v>
      </c>
    </row>
    <row r="990">
      <c r="A990">
        <v>18989</v>
      </c>
      <c r="B990" t="str">
        <f>HYPERLINK("https://www.facebook.com/dtncatquangngai/", "Công an xã Quảng Ngãi tỉnh Lâm Đồng")</f>
        <v>Công an xã Quảng Ngãi tỉnh Lâm Đồng</v>
      </c>
      <c r="C990" t="str">
        <v>https://www.facebook.com/dtncatquangngai/</v>
      </c>
      <c r="D990" t="str">
        <v>-</v>
      </c>
      <c r="E990" t="str">
        <v/>
      </c>
      <c r="F990" t="str">
        <v>-</v>
      </c>
      <c r="G990" t="str">
        <v>-</v>
      </c>
    </row>
    <row r="991">
      <c r="A991">
        <v>18990</v>
      </c>
      <c r="B991" t="str">
        <f>HYPERLINK("https://lamdong.gov.vn/sites/cattien/ubnd-huyen/xa-thitran/SitePages/xa-quang-ngai.aspx", "UBND Ủy ban nhân dân xã Quảng Ngãi tỉnh Lâm Đồng")</f>
        <v>UBND Ủy ban nhân dân xã Quảng Ngãi tỉnh Lâm Đồng</v>
      </c>
      <c r="C991" t="str">
        <v>https://lamdong.gov.vn/sites/cattien/ubnd-huyen/xa-thitran/SitePages/xa-quang-ngai.aspx</v>
      </c>
      <c r="D991" t="str">
        <v>-</v>
      </c>
      <c r="E991" t="str">
        <v>-</v>
      </c>
      <c r="F991" t="str">
        <v>-</v>
      </c>
      <c r="G991" t="str">
        <v>-</v>
      </c>
    </row>
    <row r="992">
      <c r="A992">
        <v>18991</v>
      </c>
      <c r="B992" t="str">
        <v>Công an xã Đồng Nai Thượng tỉnh Lâm Đồng</v>
      </c>
      <c r="C992" t="str">
        <v>-</v>
      </c>
      <c r="D992" t="str">
        <v>-</v>
      </c>
      <c r="E992" t="str">
        <v/>
      </c>
      <c r="F992" t="str">
        <v>-</v>
      </c>
      <c r="G992" t="str">
        <v>-</v>
      </c>
    </row>
    <row r="993">
      <c r="A993">
        <v>18992</v>
      </c>
      <c r="B993" t="str">
        <f>HYPERLINK("https://lamdong.gov.vn/sites/cattien/ubnd-huyen/xa-thitran/SitePages/ubnd-xa-dong-nai-thuong.aspx", "UBND Ủy ban nhân dân xã Đồng Nai Thượng tỉnh Lâm Đồng")</f>
        <v>UBND Ủy ban nhân dân xã Đồng Nai Thượng tỉnh Lâm Đồng</v>
      </c>
      <c r="C993" t="str">
        <v>https://lamdong.gov.vn/sites/cattien/ubnd-huyen/xa-thitran/SitePages/ubnd-xa-dong-nai-thuong.aspx</v>
      </c>
      <c r="D993" t="str">
        <v>-</v>
      </c>
      <c r="E993" t="str">
        <v>-</v>
      </c>
      <c r="F993" t="str">
        <v>-</v>
      </c>
      <c r="G993" t="str">
        <v>-</v>
      </c>
    </row>
    <row r="994">
      <c r="A994">
        <v>18993</v>
      </c>
      <c r="B994" t="str">
        <v>Công an phường Thác Mơ tỉnh Bình Phước</v>
      </c>
      <c r="C994" t="str">
        <v>-</v>
      </c>
      <c r="D994" t="str">
        <v>-</v>
      </c>
      <c r="E994" t="str">
        <v/>
      </c>
      <c r="F994" t="str">
        <v>-</v>
      </c>
      <c r="G994" t="str">
        <v>-</v>
      </c>
    </row>
    <row r="995">
      <c r="A995">
        <v>18994</v>
      </c>
      <c r="B995" t="str">
        <f>HYPERLINK("https://thacmo.phuoclong.binhphuoc.gov.vn/", "UBND Ủy ban nhân dân phường Thác Mơ tỉnh Bình Phước")</f>
        <v>UBND Ủy ban nhân dân phường Thác Mơ tỉnh Bình Phước</v>
      </c>
      <c r="C995" t="str">
        <v>https://thacmo.phuoclong.binhphuoc.gov.vn/</v>
      </c>
      <c r="D995" t="str">
        <v>-</v>
      </c>
      <c r="E995" t="str">
        <v>-</v>
      </c>
      <c r="F995" t="str">
        <v>-</v>
      </c>
      <c r="G995" t="str">
        <v>-</v>
      </c>
    </row>
    <row r="996">
      <c r="A996">
        <v>18995</v>
      </c>
      <c r="B996" t="str">
        <v>Công an phường Long Thủy tỉnh Bình Phước</v>
      </c>
      <c r="C996" t="str">
        <v>-</v>
      </c>
      <c r="D996" t="str">
        <v>-</v>
      </c>
      <c r="E996" t="str">
        <v/>
      </c>
      <c r="F996" t="str">
        <v>-</v>
      </c>
      <c r="G996" t="str">
        <v>-</v>
      </c>
    </row>
    <row r="997">
      <c r="A997">
        <v>18996</v>
      </c>
      <c r="B997" t="str">
        <f>HYPERLINK("https://longthuy.phuoclong.binhphuoc.gov.vn/", "UBND Ủy ban nhân dân phường Long Thủy tỉnh Bình Phước")</f>
        <v>UBND Ủy ban nhân dân phường Long Thủy tỉnh Bình Phước</v>
      </c>
      <c r="C997" t="str">
        <v>https://longthuy.phuoclong.binhphuoc.gov.vn/</v>
      </c>
      <c r="D997" t="str">
        <v>-</v>
      </c>
      <c r="E997" t="str">
        <v>-</v>
      </c>
      <c r="F997" t="str">
        <v>-</v>
      </c>
      <c r="G997" t="str">
        <v>-</v>
      </c>
    </row>
    <row r="998">
      <c r="A998">
        <v>18997</v>
      </c>
      <c r="B998" t="str">
        <f>HYPERLINK("https://www.facebook.com/PhuocBinhpl/?locale=vi_VN", "Công an phường Phước Bình tỉnh Bình Phước")</f>
        <v>Công an phường Phước Bình tỉnh Bình Phước</v>
      </c>
      <c r="C998" t="str">
        <v>https://www.facebook.com/PhuocBinhpl/?locale=vi_VN</v>
      </c>
      <c r="D998" t="str">
        <v>-</v>
      </c>
      <c r="E998" t="str">
        <v/>
      </c>
      <c r="F998" t="str">
        <v>-</v>
      </c>
      <c r="G998" t="str">
        <v>-</v>
      </c>
    </row>
    <row r="999">
      <c r="A999">
        <v>18998</v>
      </c>
      <c r="B999" t="str">
        <f>HYPERLINK("https://phuocbinh.tpthuduc.hochiminhcity.gov.vn/", "UBND Ủy ban nhân dân phường Phước Bình tỉnh Bình Phước")</f>
        <v>UBND Ủy ban nhân dân phường Phước Bình tỉnh Bình Phước</v>
      </c>
      <c r="C999" t="str">
        <v>https://phuocbinh.tpthuduc.hochiminhcity.gov.vn/</v>
      </c>
      <c r="D999" t="str">
        <v>-</v>
      </c>
      <c r="E999" t="str">
        <v>-</v>
      </c>
      <c r="F999" t="str">
        <v>-</v>
      </c>
      <c r="G999" t="str">
        <v>-</v>
      </c>
    </row>
    <row r="1000">
      <c r="A1000">
        <v>18999</v>
      </c>
      <c r="B1000" t="str">
        <f>HYPERLINK("https://www.facebook.com/caplongphuoc.phuoclong/", "Công an phường Long Phước tỉnh Bình Phước")</f>
        <v>Công an phường Long Phước tỉnh Bình Phước</v>
      </c>
      <c r="C1000" t="str">
        <v>https://www.facebook.com/caplongphuoc.phuoclong/</v>
      </c>
      <c r="D1000" t="str">
        <v>-</v>
      </c>
      <c r="E1000" t="str">
        <v/>
      </c>
      <c r="F1000" t="str">
        <v>-</v>
      </c>
      <c r="G1000" t="str">
        <v>-</v>
      </c>
    </row>
    <row r="1001">
      <c r="A1001">
        <v>19000</v>
      </c>
      <c r="B1001" t="str">
        <f>HYPERLINK("https://longphuoc.phuoclong.binhphuoc.gov.vn/", "UBND Ủy ban nhân dân phường Long Phước tỉnh Bình Phước")</f>
        <v>UBND Ủy ban nhân dân phường Long Phước tỉnh Bình Phước</v>
      </c>
      <c r="C1001" t="str">
        <v>https://longphuoc.phuoclong.binhphuoc.gov.vn/</v>
      </c>
      <c r="D1001" t="str">
        <v>-</v>
      </c>
      <c r="E1001" t="str">
        <v>-</v>
      </c>
      <c r="F1001" t="str">
        <v>-</v>
      </c>
      <c r="G1001" t="str">
        <v>-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