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20001</v>
      </c>
      <c r="B2" t="str">
        <f>HYPERLINK("https://www.facebook.com/p/C%C3%B4ng-an-x%C3%A3-Ph%C6%B0%E1%BB%9Bc-T%E1%BB%89nh-100083825657898/", "Công an xã Phước tỉnh Bà Rịa - Vũng Tàu")</f>
        <v>Công an xã Phước tỉnh Bà Rịa - Vũng Tàu</v>
      </c>
      <c r="C2" t="str">
        <v>https://www.facebook.com/p/C%C3%B4ng-an-x%C3%A3-Ph%C6%B0%E1%BB%9Bc-T%E1%BB%89nh-100083825657898/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20002</v>
      </c>
      <c r="B3" t="str">
        <f>HYPERLINK("http://ttkhcn.baria-vungtau.gov.vn/phuoctinh", "UBND Ủy ban nhân dân xã Phước tỉnh Bà Rịa - Vũng Tàu")</f>
        <v>UBND Ủy ban nhân dân xã Phước tỉnh Bà Rịa - Vũng Tàu</v>
      </c>
      <c r="C3" t="str">
        <v>http://ttkhcn.baria-vungtau.gov.vn/phuoctinh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20003</v>
      </c>
      <c r="B4" t="str">
        <f>HYPERLINK("https://www.facebook.com/caxphuochung/", "Công an xã Phước Hưng tỉnh Bà Rịa - Vũng Tàu")</f>
        <v>Công an xã Phước Hưng tỉnh Bà Rịa - Vũng Tàu</v>
      </c>
      <c r="C4" t="str">
        <v>https://www.facebook.com/caxphuochung/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20004</v>
      </c>
      <c r="B5" t="str">
        <f>HYPERLINK("http://ttkhcn.baria-vungtau.gov.vn/phuochung/", "UBND Ủy ban nhân dân xã Phước Hưng tỉnh Bà Rịa - Vũng Tàu")</f>
        <v>UBND Ủy ban nhân dân xã Phước Hưng tỉnh Bà Rịa - Vũng Tàu</v>
      </c>
      <c r="C5" t="str">
        <v>http://ttkhcn.baria-vungtau.gov.vn/phuochung/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20005</v>
      </c>
      <c r="B6" t="str">
        <v>Công an xã Phước Long Thọ tỉnh Bà Rịa - Vũng Tàu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20006</v>
      </c>
      <c r="B7" t="str">
        <f>HYPERLINK("https://phuoclongtho.datdo.baria-vungtau.gov.vn/", "UBND Ủy ban nhân dân xã Phước Long Thọ tỉnh Bà Rịa - Vũng Tàu")</f>
        <v>UBND Ủy ban nhân dân xã Phước Long Thọ tỉnh Bà Rịa - Vũng Tàu</v>
      </c>
      <c r="C7" t="str">
        <v>https://phuoclongtho.datdo.baria-vungtau.gov.vn/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20007</v>
      </c>
      <c r="B8" t="str">
        <v>Công an xã Phước Hội tỉnh Bà Rịa - Vũng Tàu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20008</v>
      </c>
      <c r="B9" t="str">
        <f>HYPERLINK("https://phuochoi.datdo.baria-vungtau.gov.vn/", "UBND Ủy ban nhân dân xã Phước Hội tỉnh Bà Rịa - Vũng Tàu")</f>
        <v>UBND Ủy ban nhân dân xã Phước Hội tỉnh Bà Rịa - Vũng Tàu</v>
      </c>
      <c r="C9" t="str">
        <v>https://phuochoi.datdo.baria-vungtau.gov.vn/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20009</v>
      </c>
      <c r="B10" t="str">
        <v>Công an xã Long Mỹ tỉnh Bà Rịa - Vũng Tàu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20010</v>
      </c>
      <c r="B11" t="str">
        <f>HYPERLINK("https://longmy.datdo.baria-vungtau.gov.vn/", "UBND Ủy ban nhân dân xã Long Mỹ tỉnh Bà Rịa - Vũng Tàu")</f>
        <v>UBND Ủy ban nhân dân xã Long Mỹ tỉnh Bà Rịa - Vũng Tàu</v>
      </c>
      <c r="C11" t="str">
        <v>https://longmy.datdo.baria-vungtau.gov.vn/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20011</v>
      </c>
      <c r="B12" t="str">
        <v>Công an xã Long Tân tỉnh Bà Rịa - Vũng Tàu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20012</v>
      </c>
      <c r="B13" t="str">
        <f>HYPERLINK("https://longtan.datdo.baria-vungtau.gov.vn/", "UBND Ủy ban nhân dân xã Long Tân tỉnh Bà Rịa - Vũng Tàu")</f>
        <v>UBND Ủy ban nhân dân xã Long Tân tỉnh Bà Rịa - Vũng Tàu</v>
      </c>
      <c r="C13" t="str">
        <v>https://longtan.datdo.baria-vungtau.gov.vn/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20013</v>
      </c>
      <c r="B14" t="str">
        <v>Công an xã Láng Dài tỉnh Bà Rịa - Vũng Tàu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20014</v>
      </c>
      <c r="B15" t="str">
        <f>HYPERLINK("https://langdai.datdo.baria-vungtau.gov.vn/", "UBND Ủy ban nhân dân xã Láng Dài tỉnh Bà Rịa - Vũng Tàu")</f>
        <v>UBND Ủy ban nhân dân xã Láng Dài tỉnh Bà Rịa - Vũng Tàu</v>
      </c>
      <c r="C15" t="str">
        <v>https://langdai.datdo.baria-vungtau.gov.vn/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20015</v>
      </c>
      <c r="B16" t="str">
        <v>Công an xã Lộc An tỉnh Bà Rịa - Vũng Tàu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20016</v>
      </c>
      <c r="B17" t="str">
        <f>HYPERLINK("https://baria-vungtau.gov.vn/sphere/baria/vungtau/page/xem-tin.cpx?uuid=64deee3e3c046a703b71dc45", "UBND Ủy ban nhân dân xã Lộc An tỉnh Bà Rịa - Vũng Tàu")</f>
        <v>UBND Ủy ban nhân dân xã Lộc An tỉnh Bà Rịa - Vũng Tàu</v>
      </c>
      <c r="C17" t="str">
        <v>https://baria-vungtau.gov.vn/sphere/baria/vungtau/page/xem-tin.cpx?uuid=64deee3e3c046a703b71dc45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20017</v>
      </c>
      <c r="B18" t="str">
        <v>Công an xã Tân Hoà tỉnh Bà Rịa - Vũng Tàu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20018</v>
      </c>
      <c r="B19" t="str">
        <f>HYPERLINK("https://tanhoa.phumy.baria-vungtau.gov.vn/", "UBND Ủy ban nhân dân xã Tân Hoà tỉnh Bà Rịa - Vũng Tàu")</f>
        <v>UBND Ủy ban nhân dân xã Tân Hoà tỉnh Bà Rịa - Vũng Tàu</v>
      </c>
      <c r="C19" t="str">
        <v>https://tanhoa.phumy.baria-vungtau.gov.vn/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20019</v>
      </c>
      <c r="B20" t="str">
        <v>Công an xã Tân Hải tỉnh Bà Rịa - Vũng Tàu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20020</v>
      </c>
      <c r="B21" t="str">
        <f>HYPERLINK("https://tanhai.phumy.baria-vungtau.gov.vn/", "UBND Ủy ban nhân dân xã Tân Hải tỉnh Bà Rịa - Vũng Tàu")</f>
        <v>UBND Ủy ban nhân dân xã Tân Hải tỉnh Bà Rịa - Vũng Tàu</v>
      </c>
      <c r="C21" t="str">
        <v>https://tanhai.phumy.baria-vungtau.gov.vn/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20021</v>
      </c>
      <c r="B22" t="str">
        <f>HYPERLINK("https://www.facebook.com/p/C%C3%B4ng-an-ph%C6%B0%E1%BB%9Dng-Ph%C6%B0%E1%BB%9Bc-Ho%C3%A0-100077482225656/", "Công an xã Phước Hoà tỉnh Bà Rịa - Vũng Tàu")</f>
        <v>Công an xã Phước Hoà tỉnh Bà Rịa - Vũng Tàu</v>
      </c>
      <c r="C22" t="str">
        <v>https://www.facebook.com/p/C%C3%B4ng-an-ph%C6%B0%E1%BB%9Dng-Ph%C6%B0%E1%BB%9Bc-Ho%C3%A0-100077482225656/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20022</v>
      </c>
      <c r="B23" t="str">
        <f>HYPERLINK("https://phuochoa.phumy.baria-vungtau.gov.vn/", "UBND Ủy ban nhân dân xã Phước Hoà tỉnh Bà Rịa - Vũng Tàu")</f>
        <v>UBND Ủy ban nhân dân xã Phước Hoà tỉnh Bà Rịa - Vũng Tàu</v>
      </c>
      <c r="C23" t="str">
        <v>https://phuochoa.phumy.baria-vungtau.gov.vn/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20023</v>
      </c>
      <c r="B24" t="str">
        <v>Công an xã Tân Phước tỉnh Bà Rịa - Vũng Tàu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20024</v>
      </c>
      <c r="B25" t="str">
        <f>HYPERLINK("http://tanlap1.tanphuoc.tiengiang.gov.vn/", "UBND Ủy ban nhân dân xã Tân Phước tỉnh Bà Rịa - Vũng Tàu")</f>
        <v>UBND Ủy ban nhân dân xã Tân Phước tỉnh Bà Rịa - Vũng Tàu</v>
      </c>
      <c r="C25" t="str">
        <v>http://tanlap1.tanphuoc.tiengiang.gov.vn/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20025</v>
      </c>
      <c r="B26" t="str">
        <f>HYPERLINK("https://www.facebook.com/p/Page-C%C3%B4ng-An-Ph%C6%B0%E1%BB%9Dng-M%E1%BB%B9-Xu%C3%A2n-100068711185475/", "Công an xã Mỹ Xuân tỉnh Bà Rịa - Vũng Tàu")</f>
        <v>Công an xã Mỹ Xuân tỉnh Bà Rịa - Vũng Tàu</v>
      </c>
      <c r="C26" t="str">
        <v>https://www.facebook.com/p/Page-C%C3%B4ng-An-Ph%C6%B0%E1%BB%9Dng-M%E1%BB%B9-Xu%C3%A2n-100068711185475/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20026</v>
      </c>
      <c r="B27" t="str">
        <f>HYPERLINK("https://myxuan.phumy.baria-vungtau.gov.vn/", "UBND Ủy ban nhân dân xã Mỹ Xuân tỉnh Bà Rịa - Vũng Tàu")</f>
        <v>UBND Ủy ban nhân dân xã Mỹ Xuân tỉnh Bà Rịa - Vũng Tàu</v>
      </c>
      <c r="C27" t="str">
        <v>https://myxuan.phumy.baria-vungtau.gov.vn/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20027</v>
      </c>
      <c r="B28" t="str">
        <v>Công an xã Sông Xoài tỉnh Bà Rịa - Vũng Tàu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20028</v>
      </c>
      <c r="B29" t="str">
        <f>HYPERLINK("http://ttkhcn.baria-vungtau.gov.vn/songxoai/", "UBND Ủy ban nhân dân xã Sông Xoài tỉnh Bà Rịa - Vũng Tàu")</f>
        <v>UBND Ủy ban nhân dân xã Sông Xoài tỉnh Bà Rịa - Vũng Tàu</v>
      </c>
      <c r="C29" t="str">
        <v>http://ttkhcn.baria-vungtau.gov.vn/songxoai/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20029</v>
      </c>
      <c r="B30" t="str">
        <v>Công an xã Hắc Dịch tỉnh Bà Rịa - Vũng Tàu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20030</v>
      </c>
      <c r="B31" t="str">
        <f>HYPERLINK("http://ttkhcn.baria-vungtau.gov.vn/hacdich/", "UBND Ủy ban nhân dân xã Hắc Dịch tỉnh Bà Rịa - Vũng Tàu")</f>
        <v>UBND Ủy ban nhân dân xã Hắc Dịch tỉnh Bà Rịa - Vũng Tàu</v>
      </c>
      <c r="C31" t="str">
        <v>http://ttkhcn.baria-vungtau.gov.vn/hacdich/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20031</v>
      </c>
      <c r="B32" t="str">
        <f>HYPERLINK("https://www.facebook.com/UBNDXaTocTien/", "Công an xã Tóc Tiên tỉnh Bà Rịa - Vũng Tàu")</f>
        <v>Công an xã Tóc Tiên tỉnh Bà Rịa - Vũng Tàu</v>
      </c>
      <c r="C32" t="str">
        <v>https://www.facebook.com/UBNDXaTocTien/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20032</v>
      </c>
      <c r="B33" t="str">
        <f>HYPERLINK("https://toctien.phumy.baria-vungtau.gov.vn/", "UBND Ủy ban nhân dân xã Tóc Tiên tỉnh Bà Rịa - Vũng Tàu")</f>
        <v>UBND Ủy ban nhân dân xã Tóc Tiên tỉnh Bà Rịa - Vũng Tàu</v>
      </c>
      <c r="C33" t="str">
        <v>https://toctien.phumy.baria-vungtau.gov.vn/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20033</v>
      </c>
      <c r="B34" t="str">
        <f>HYPERLINK("https://www.facebook.com/tuoitrephuongtandinh/", "Công an phường Tân Định thành phố Hồ Chí Minh")</f>
        <v>Công an phường Tân Định thành phố Hồ Chí Minh</v>
      </c>
      <c r="C34" t="str">
        <v>https://www.facebook.com/tuoitrephuongtandinh/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20034</v>
      </c>
      <c r="B35" t="str">
        <f>HYPERLINK("http://www.congbao.hochiminhcity.gov.vn/cong-bao/van-ban/quyet-dinh/so/4759-qd-ubnd/ngay/24-09-2015/noi-dung/41284/41369", "UBND Ủy ban nhân dân phường Tân Định thành phố Hồ Chí Minh")</f>
        <v>UBND Ủy ban nhân dân phường Tân Định thành phố Hồ Chí Minh</v>
      </c>
      <c r="C35" t="str">
        <v>http://www.congbao.hochiminhcity.gov.vn/cong-bao/van-ban/quyet-dinh/so/4759-qd-ubnd/ngay/24-09-2015/noi-dung/41284/41369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20035</v>
      </c>
      <c r="B36" t="str">
        <f>HYPERLINK("https://www.facebook.com/doanphuongdakao/?locale=vi_VN", "Công an phường Đa Kao thành phố Hồ Chí Minh")</f>
        <v>Công an phường Đa Kao thành phố Hồ Chí Minh</v>
      </c>
      <c r="C36" t="str">
        <v>https://www.facebook.com/doanphuongdakao/?locale=vi_VN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20036</v>
      </c>
      <c r="B37" t="str">
        <f>HYPERLINK("https://phuongdakao.gov.vn/", "UBND Ủy ban nhân dân phường Đa Kao thành phố Hồ Chí Minh")</f>
        <v>UBND Ủy ban nhân dân phường Đa Kao thành phố Hồ Chí Minh</v>
      </c>
      <c r="C37" t="str">
        <v>https://phuongdakao.gov.vn/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20037</v>
      </c>
      <c r="B38" t="str">
        <f>HYPERLINK("https://www.facebook.com/p/C%C3%B4ng-an-ph%C6%B0%E1%BB%9Dng-B%E1%BA%BFn-Ngh%C3%A9-100081211247965/", "Công an phường Bến Nghé thành phố Hồ Chí Minh")</f>
        <v>Công an phường Bến Nghé thành phố Hồ Chí Minh</v>
      </c>
      <c r="C38" t="str">
        <v>https://www.facebook.com/p/C%C3%B4ng-an-ph%C6%B0%E1%BB%9Dng-B%E1%BA%BFn-Ngh%C3%A9-100081211247965/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20038</v>
      </c>
      <c r="B39" t="str">
        <f>HYPERLINK("https://phuongbennghe.gov.vn/", "UBND Ủy ban nhân dân phường Bến Nghé thành phố Hồ Chí Minh")</f>
        <v>UBND Ủy ban nhân dân phường Bến Nghé thành phố Hồ Chí Minh</v>
      </c>
      <c r="C39" t="str">
        <v>https://phuongbennghe.gov.vn/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20039</v>
      </c>
      <c r="B40" t="str">
        <f>HYPERLINK("https://www.facebook.com/benthanhyouth/", "Công an phường Bến Thành thành phố Hồ Chí Minh")</f>
        <v>Công an phường Bến Thành thành phố Hồ Chí Minh</v>
      </c>
      <c r="C40" t="str">
        <v>https://www.facebook.com/benthanhyouth/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20040</v>
      </c>
      <c r="B41" t="str">
        <f>HYPERLINK("https://hochiminhcity.gov.vn/", "UBND Ủy ban nhân dân phường Bến Thành thành phố Hồ Chí Minh")</f>
        <v>UBND Ủy ban nhân dân phường Bến Thành thành phố Hồ Chí Minh</v>
      </c>
      <c r="C41" t="str">
        <v>https://hochiminhcity.gov.vn/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20041</v>
      </c>
      <c r="B42" t="str">
        <f>HYPERLINK("https://www.facebook.com/Roots.OrganicStore.JuiceBar/", "Công an phường Nguyễn Thái Bình thành phố Hồ Chí Minh")</f>
        <v>Công an phường Nguyễn Thái Bình thành phố Hồ Chí Minh</v>
      </c>
      <c r="C42" t="str">
        <v>https://www.facebook.com/Roots.OrganicStore.JuiceBar/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20042</v>
      </c>
      <c r="B43" t="str">
        <f>HYPERLINK("http://phuongnguyenthaibinh.gov.vn/", "UBND Ủy ban nhân dân phường Nguyễn Thái Bình thành phố Hồ Chí Minh")</f>
        <v>UBND Ủy ban nhân dân phường Nguyễn Thái Bình thành phố Hồ Chí Minh</v>
      </c>
      <c r="C43" t="str">
        <v>http://phuongnguyenthaibinh.gov.vn/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20043</v>
      </c>
      <c r="B44" t="str">
        <v>Công an phường Phạm Ngũ Lão thành phố Hồ Chí Minh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20044</v>
      </c>
      <c r="B45" t="str">
        <f>HYPERLINK("http://phuongphamngulao.gov.vn/", "UBND Ủy ban nhân dân phường Phạm Ngũ Lão thành phố Hồ Chí Minh")</f>
        <v>UBND Ủy ban nhân dân phường Phạm Ngũ Lão thành phố Hồ Chí Minh</v>
      </c>
      <c r="C45" t="str">
        <v>http://phuongphamngulao.gov.vn/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20045</v>
      </c>
      <c r="B46" t="str">
        <f>HYPERLINK("https://www.facebook.com/142328344255375", "Công an phường Cầu Ông Lãnh thành phố Hồ Chí Minh")</f>
        <v>Công an phường Cầu Ông Lãnh thành phố Hồ Chí Minh</v>
      </c>
      <c r="C46" t="str">
        <v>https://www.facebook.com/142328344255375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20046</v>
      </c>
      <c r="B47" t="str">
        <f>HYPERLINK("http://phuongcauonglanh.gov.vn/", "UBND Ủy ban nhân dân phường Cầu Ông Lãnh thành phố Hồ Chí Minh")</f>
        <v>UBND Ủy ban nhân dân phường Cầu Ông Lãnh thành phố Hồ Chí Minh</v>
      </c>
      <c r="C47" t="str">
        <v>http://phuongcauonglanh.gov.vn/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20047</v>
      </c>
      <c r="B48" t="str">
        <v>Công an phường Cô Giang thành phố Hồ Chí Minh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20048</v>
      </c>
      <c r="B49" t="str">
        <f>HYPERLINK("http://phuongcogiang.gov.vn/", "UBND Ủy ban nhân dân phường Cô Giang thành phố Hồ Chí Minh")</f>
        <v>UBND Ủy ban nhân dân phường Cô Giang thành phố Hồ Chí Minh</v>
      </c>
      <c r="C49" t="str">
        <v>http://phuongcogiang.gov.vn/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20049</v>
      </c>
      <c r="B50" t="str">
        <f>HYPERLINK("https://www.facebook.com/doantn.pnct/", "Công an phường Nguyễn Cư Trinh thành phố Hồ Chí Minh")</f>
        <v>Công an phường Nguyễn Cư Trinh thành phố Hồ Chí Minh</v>
      </c>
      <c r="C50" t="str">
        <v>https://www.facebook.com/doantn.pnct/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20050</v>
      </c>
      <c r="B51" t="str">
        <f>HYPERLINK("http://phuongnguyencutrinh.gov.vn/", "UBND Ủy ban nhân dân phường Nguyễn Cư Trinh thành phố Hồ Chí Minh")</f>
        <v>UBND Ủy ban nhân dân phường Nguyễn Cư Trinh thành phố Hồ Chí Minh</v>
      </c>
      <c r="C51" t="str">
        <v>http://phuongnguyencutrinh.gov.vn/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20051</v>
      </c>
      <c r="B52" t="str">
        <f>HYPERLINK("https://www.facebook.com/bantincaukho/", "Công an phường Cầu Kho thành phố Hồ Chí Minh")</f>
        <v>Công an phường Cầu Kho thành phố Hồ Chí Minh</v>
      </c>
      <c r="C52" t="str">
        <v>https://www.facebook.com/bantincaukho/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20052</v>
      </c>
      <c r="B53" t="str">
        <f>HYPERLINK("http://phuongcaukho.gov.vn/", "UBND Ủy ban nhân dân phường Cầu Kho thành phố Hồ Chí Minh")</f>
        <v>UBND Ủy ban nhân dân phường Cầu Kho thành phố Hồ Chí Minh</v>
      </c>
      <c r="C53" t="str">
        <v>http://phuongcaukho.gov.vn/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20053</v>
      </c>
      <c r="B54" t="str">
        <f>HYPERLINK("https://www.facebook.com/doanphuongthanhxuanq12/", "Công an phường Thạnh Xuân thành phố Hồ Chí Minh")</f>
        <v>Công an phường Thạnh Xuân thành phố Hồ Chí Minh</v>
      </c>
      <c r="C54" t="str">
        <v>https://www.facebook.com/doanphuongthanhxuanq12/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20054</v>
      </c>
      <c r="B55" t="str">
        <f>HYPERLINK("http://www.phuongthanhxuan.gov.vn/", "UBND Ủy ban nhân dân phường Thạnh Xuân thành phố Hồ Chí Minh")</f>
        <v>UBND Ủy ban nhân dân phường Thạnh Xuân thành phố Hồ Chí Minh</v>
      </c>
      <c r="C55" t="str">
        <v>http://www.phuongthanhxuan.gov.vn/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20055</v>
      </c>
      <c r="B56" t="str">
        <f>HYPERLINK("https://www.facebook.com/PhuongThanhLoc.Q12/?locale=vi_VN", "Công an phường Thạnh Lộc thành phố Hồ Chí Minh")</f>
        <v>Công an phường Thạnh Lộc thành phố Hồ Chí Minh</v>
      </c>
      <c r="C56" t="str">
        <v>https://www.facebook.com/PhuongThanhLoc.Q12/?locale=vi_VN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20056</v>
      </c>
      <c r="B57" t="str">
        <f>HYPERLINK("http://www.phuongthanhloc.gov.vn/", "UBND Ủy ban nhân dân phường Thạnh Lộc thành phố Hồ Chí Minh")</f>
        <v>UBND Ủy ban nhân dân phường Thạnh Lộc thành phố Hồ Chí Minh</v>
      </c>
      <c r="C57" t="str">
        <v>http://www.phuongthanhloc.gov.vn/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20057</v>
      </c>
      <c r="B58" t="str">
        <v>Công an phường Hiệp Thành thành phố Hồ Chí Minh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20058</v>
      </c>
      <c r="B59" t="str">
        <f>HYPERLINK("http://www.quan12.hochiminhcity.gov.vn/pages/hiep-thanh.aspx", "UBND Ủy ban nhân dân phường Hiệp Thành thành phố Hồ Chí Minh")</f>
        <v>UBND Ủy ban nhân dân phường Hiệp Thành thành phố Hồ Chí Minh</v>
      </c>
      <c r="C59" t="str">
        <v>http://www.quan12.hochiminhcity.gov.vn/pages/hiep-thanh.aspx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20059</v>
      </c>
      <c r="B60" t="str">
        <f>HYPERLINK("https://www.facebook.com/bantin.phuongThoiAn/", "Công an phường Thới An thành phố Hồ Chí Minh")</f>
        <v>Công an phường Thới An thành phố Hồ Chí Minh</v>
      </c>
      <c r="C60" t="str">
        <v>https://www.facebook.com/bantin.phuongThoiAn/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20060</v>
      </c>
      <c r="B61" t="str">
        <f>HYPERLINK("http://phuongthoian.gov.vn/", "UBND Ủy ban nhân dân phường Thới An thành phố Hồ Chí Minh")</f>
        <v>UBND Ủy ban nhân dân phường Thới An thành phố Hồ Chí Minh</v>
      </c>
      <c r="C61" t="str">
        <v>http://phuongthoian.gov.vn/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20061</v>
      </c>
      <c r="B62" t="str">
        <f>HYPERLINK("https://www.facebook.com/p/UBND-Ph%C6%B0%E1%BB%9Dng-T%C3%A2n-Ch%C3%A1nh-Hi%E1%BB%87p-100075998404846/", "Công an phường Tân Chánh Hiệp thành phố Hồ Chí Minh")</f>
        <v>Công an phường Tân Chánh Hiệp thành phố Hồ Chí Minh</v>
      </c>
      <c r="C62" t="str">
        <v>https://www.facebook.com/p/UBND-Ph%C6%B0%E1%BB%9Dng-T%C3%A2n-Ch%C3%A1nh-Hi%E1%BB%87p-100075998404846/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20062</v>
      </c>
      <c r="B63" t="str">
        <f>HYPERLINK("http://www.quan12.hochiminhcity.gov.vn/pages/tan-chanh-hiep.aspx", "UBND Ủy ban nhân dân phường Tân Chánh Hiệp thành phố Hồ Chí Minh")</f>
        <v>UBND Ủy ban nhân dân phường Tân Chánh Hiệp thành phố Hồ Chí Minh</v>
      </c>
      <c r="C63" t="str">
        <v>http://www.quan12.hochiminhcity.gov.vn/pages/tan-chanh-hiep.aspx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20063</v>
      </c>
      <c r="B64" t="str">
        <f>HYPERLINK("https://www.facebook.com/p/Ban-CHQS-ph%C6%B0%E1%BB%9Dng-An-Ph%C3%BA-%C4%90%C3%B4ng-Qu%E1%BA%ADn-12-100078939106549/", "Công an phường An Phú Đông thành phố Hồ Chí Minh")</f>
        <v>Công an phường An Phú Đông thành phố Hồ Chí Minh</v>
      </c>
      <c r="C64" t="str">
        <v>https://www.facebook.com/p/Ban-CHQS-ph%C6%B0%E1%BB%9Dng-An-Ph%C3%BA-%C4%90%C3%B4ng-Qu%E1%BA%ADn-12-100078939106549/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20064</v>
      </c>
      <c r="B65" t="str">
        <f>HYPERLINK("http://www.quan12.hochiminhcity.gov.vn/pages/an-phu-dong.aspx", "UBND Ủy ban nhân dân phường An Phú Đông thành phố Hồ Chí Minh")</f>
        <v>UBND Ủy ban nhân dân phường An Phú Đông thành phố Hồ Chí Minh</v>
      </c>
      <c r="C65" t="str">
        <v>http://www.quan12.hochiminhcity.gov.vn/pages/an-phu-dong.aspx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20065</v>
      </c>
      <c r="B66" t="str">
        <f>HYPERLINK("https://www.facebook.com/p/Th%C3%B4ng-tin-ph%C6%B0%E1%BB%9Dng-T%C3%A2n-Th%E1%BB%9Bi-Hi%E1%BB%87p-100068745201574/", "Công an phường Tân Thới Hiệp thành phố Hồ Chí Minh")</f>
        <v>Công an phường Tân Thới Hiệp thành phố Hồ Chí Minh</v>
      </c>
      <c r="C66" t="str">
        <v>https://www.facebook.com/p/Th%C3%B4ng-tin-ph%C6%B0%E1%BB%9Dng-T%C3%A2n-Th%E1%BB%9Bi-Hi%E1%BB%87p-100068745201574/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20066</v>
      </c>
      <c r="B67" t="str">
        <f>HYPERLINK("http://www.quan12.hochiminhcity.gov.vn/pages/tan-thoi-hiep.aspx", "UBND Ủy ban nhân dân phường Tân Thới Hiệp thành phố Hồ Chí Minh")</f>
        <v>UBND Ủy ban nhân dân phường Tân Thới Hiệp thành phố Hồ Chí Minh</v>
      </c>
      <c r="C67" t="str">
        <v>http://www.quan12.hochiminhcity.gov.vn/pages/tan-thoi-hiep.aspx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20067</v>
      </c>
      <c r="B68" t="str">
        <f>HYPERLINK("https://www.facebook.com/UBNDTrungMyTay/", "Công an phường Trung Mỹ Tây thành phố Hồ Chí Minh")</f>
        <v>Công an phường Trung Mỹ Tây thành phố Hồ Chí Minh</v>
      </c>
      <c r="C68" t="str">
        <v>https://www.facebook.com/UBNDTrungMyTay/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20068</v>
      </c>
      <c r="B69" t="str">
        <f>HYPERLINK("http://www.quan12.hochiminhcity.gov.vn/tintuc/Lists/Posts/ViewPost.aspx?ID=5918", "UBND Ủy ban nhân dân phường Trung Mỹ Tây thành phố Hồ Chí Minh")</f>
        <v>UBND Ủy ban nhân dân phường Trung Mỹ Tây thành phố Hồ Chí Minh</v>
      </c>
      <c r="C69" t="str">
        <v>http://www.quan12.hochiminhcity.gov.vn/tintuc/Lists/Posts/ViewPost.aspx?ID=5918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20069</v>
      </c>
      <c r="B70" t="str">
        <f>HYPERLINK("https://www.facebook.com/p/Ph%C6%B0%E1%BB%9Dng-T%C3%A2n-H%C6%B0ng-Thu%E1%BA%ADn-100068762164138/", "Công an phường Tân Hưng Thuận thành phố Hồ Chí Minh")</f>
        <v>Công an phường Tân Hưng Thuận thành phố Hồ Chí Minh</v>
      </c>
      <c r="C70" t="str">
        <v>https://www.facebook.com/p/Ph%C6%B0%E1%BB%9Dng-T%C3%A2n-H%C6%B0ng-Thu%E1%BA%ADn-100068762164138/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20070</v>
      </c>
      <c r="B71" t="str">
        <f>HYPERLINK("http://www.quan12.hochiminhcity.gov.vn/pages/tan-hung-thuan.aspx", "UBND Ủy ban nhân dân phường Tân Hưng Thuận thành phố Hồ Chí Minh")</f>
        <v>UBND Ủy ban nhân dân phường Tân Hưng Thuận thành phố Hồ Chí Minh</v>
      </c>
      <c r="C71" t="str">
        <v>http://www.quan12.hochiminhcity.gov.vn/pages/tan-hung-thuan.aspx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20071</v>
      </c>
      <c r="B72" t="str">
        <f>HYPERLINK("https://www.facebook.com/ubnd.pdht/?locale=vi_VN", "Công an phường Đông Hưng Thuận thành phố Hồ Chí Minh")</f>
        <v>Công an phường Đông Hưng Thuận thành phố Hồ Chí Minh</v>
      </c>
      <c r="C72" t="str">
        <v>https://www.facebook.com/ubnd.pdht/?locale=vi_VN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20072</v>
      </c>
      <c r="B73" t="str">
        <f>HYPERLINK("http://www.quan12.hochiminhcity.gov.vn/pages/dong-hung-thuan.aspx", "UBND Ủy ban nhân dân phường Đông Hưng Thuận thành phố Hồ Chí Minh")</f>
        <v>UBND Ủy ban nhân dân phường Đông Hưng Thuận thành phố Hồ Chí Minh</v>
      </c>
      <c r="C73" t="str">
        <v>http://www.quan12.hochiminhcity.gov.vn/pages/dong-hung-thuan.aspx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20073</v>
      </c>
      <c r="B74" t="str">
        <f>HYPERLINK("https://www.facebook.com/tuyengiaopttn/", "Công an phường Tân Thới Nhất thành phố Hồ Chí Minh")</f>
        <v>Công an phường Tân Thới Nhất thành phố Hồ Chí Minh</v>
      </c>
      <c r="C74" t="str">
        <v>https://www.facebook.com/tuyengiaopttn/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20074</v>
      </c>
      <c r="B75" t="str">
        <f>HYPERLINK("http://www.quan12.hochiminhcity.gov.vn/pages/tan-thoi-nhat.aspx", "UBND Ủy ban nhân dân phường Tân Thới Nhất thành phố Hồ Chí Minh")</f>
        <v>UBND Ủy ban nhân dân phường Tân Thới Nhất thành phố Hồ Chí Minh</v>
      </c>
      <c r="C75" t="str">
        <v>http://www.quan12.hochiminhcity.gov.vn/pages/tan-thoi-nhat.aspx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20075</v>
      </c>
      <c r="B76" t="str">
        <f>HYPERLINK("https://www.facebook.com/PhuongLinhXuanThuDuc/?locale=vi_VN", "Công an phường Linh Xuân thành phố Hồ Chí Minh")</f>
        <v>Công an phường Linh Xuân thành phố Hồ Chí Minh</v>
      </c>
      <c r="C76" t="str">
        <v>https://www.facebook.com/PhuongLinhXuanThuDuc/?locale=vi_VN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20076</v>
      </c>
      <c r="B77" t="str">
        <f>HYPERLINK("https://linhxuan.tpthuduc.hochiminhcity.gov.vn/", "UBND Ủy ban nhân dân phường Linh Xuân thành phố Hồ Chí Minh")</f>
        <v>UBND Ủy ban nhân dân phường Linh Xuân thành phố Hồ Chí Minh</v>
      </c>
      <c r="C77" t="str">
        <v>https://linhxuan.tpthuduc.hochiminhcity.gov.vn/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20077</v>
      </c>
      <c r="B78" t="str">
        <f>HYPERLINK("https://www.facebook.com/p/Ph%C6%B0%E1%BB%9Dng-B%C3%ACnh-Chi%E1%BB%83u-100066770958387/", "Công an phường Bình Chiểu thành phố Hồ Chí Minh")</f>
        <v>Công an phường Bình Chiểu thành phố Hồ Chí Minh</v>
      </c>
      <c r="C78" t="str">
        <v>https://www.facebook.com/p/Ph%C6%B0%E1%BB%9Dng-B%C3%ACnh-Chi%E1%BB%83u-100066770958387/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20078</v>
      </c>
      <c r="B79" t="str">
        <f>HYPERLINK("https://binhchieu.tpthuduc.hochiminhcity.gov.vn/", "UBND Ủy ban nhân dân phường Bình Chiểu thành phố Hồ Chí Minh")</f>
        <v>UBND Ủy ban nhân dân phường Bình Chiểu thành phố Hồ Chí Minh</v>
      </c>
      <c r="C79" t="str">
        <v>https://binhchieu.tpthuduc.hochiminhcity.gov.vn/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20079</v>
      </c>
      <c r="B80" t="str">
        <f>HYPERLINK("https://www.facebook.com/phuongLinhTrung.TpThuDuc/?locale=vi_VN", "Công an phường Linh Trung thành phố Hồ Chí Minh")</f>
        <v>Công an phường Linh Trung thành phố Hồ Chí Minh</v>
      </c>
      <c r="C80" t="str">
        <v>https://www.facebook.com/phuongLinhTrung.TpThuDuc/?locale=vi_VN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20080</v>
      </c>
      <c r="B81" t="str">
        <f>HYPERLINK("https://linhtrung.tpthuduc.hochiminhcity.gov.vn/", "UBND Ủy ban nhân dân phường Linh Trung thành phố Hồ Chí Minh")</f>
        <v>UBND Ủy ban nhân dân phường Linh Trung thành phố Hồ Chí Minh</v>
      </c>
      <c r="C81" t="str">
        <v>https://linhtrung.tpthuduc.hochiminhcity.gov.vn/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20081</v>
      </c>
      <c r="B82" t="str">
        <f>HYPERLINK("https://www.facebook.com/phuongtambinhtd/", "Công an phường Tam Bình thành phố Hồ Chí Minh")</f>
        <v>Công an phường Tam Bình thành phố Hồ Chí Minh</v>
      </c>
      <c r="C82" t="str">
        <v>https://www.facebook.com/phuongtambinhtd/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20082</v>
      </c>
      <c r="B83" t="str">
        <f>HYPERLINK("https://tambinh.tpthuduc.hochiminhcity.gov.vn/", "UBND Ủy ban nhân dân phường Tam Bình thành phố Hồ Chí Minh")</f>
        <v>UBND Ủy ban nhân dân phường Tam Bình thành phố Hồ Chí Minh</v>
      </c>
      <c r="C83" t="str">
        <v>https://tambinh.tpthuduc.hochiminhcity.gov.vn/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20083</v>
      </c>
      <c r="B84" t="str">
        <v>Công an phường Tam Phú thành phố Hồ Chí Minh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20084</v>
      </c>
      <c r="B85" t="str">
        <f>HYPERLINK("https://tamphu.tpthuduc.hochiminhcity.gov.vn/", "UBND Ủy ban nhân dân phường Tam Phú thành phố Hồ Chí Minh")</f>
        <v>UBND Ủy ban nhân dân phường Tam Phú thành phố Hồ Chí Minh</v>
      </c>
      <c r="C85" t="str">
        <v>https://tamphu.tpthuduc.hochiminhcity.gov.vn/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20085</v>
      </c>
      <c r="B86" t="str">
        <v>Công an phường Hiệp Bình Phước thành phố Hồ Chí Minh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20086</v>
      </c>
      <c r="B87" t="str">
        <f>HYPERLINK("https://hiepbinhphuoc.tpthuduc.hochiminhcity.gov.vn/", "UBND Ủy ban nhân dân phường Hiệp Bình Phước thành phố Hồ Chí Minh")</f>
        <v>UBND Ủy ban nhân dân phường Hiệp Bình Phước thành phố Hồ Chí Minh</v>
      </c>
      <c r="C87" t="str">
        <v>https://hiepbinhphuoc.tpthuduc.hochiminhcity.gov.vn/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20087</v>
      </c>
      <c r="B88" t="str">
        <f>HYPERLINK("https://www.facebook.com/p/C%C3%B4ng-an-th%C3%A0nh-ph%E1%BB%91-Th%E1%BB%A7-%C4%90%E1%BB%A9c-100066442031973/?locale=hy_AM", "Công an phường Hiệp Bình Chánh thành phố Hồ Chí Minh")</f>
        <v>Công an phường Hiệp Bình Chánh thành phố Hồ Chí Minh</v>
      </c>
      <c r="C88" t="str">
        <v>https://www.facebook.com/p/C%C3%B4ng-an-th%C3%A0nh-ph%E1%BB%91-Th%E1%BB%A7-%C4%90%E1%BB%A9c-100066442031973/?locale=hy_AM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20088</v>
      </c>
      <c r="B89" t="str">
        <f>HYPERLINK("https://hiepbinhchanh.tpthuduc.hochiminhcity.gov.vn/", "UBND Ủy ban nhân dân phường Hiệp Bình Chánh thành phố Hồ Chí Minh")</f>
        <v>UBND Ủy ban nhân dân phường Hiệp Bình Chánh thành phố Hồ Chí Minh</v>
      </c>
      <c r="C89" t="str">
        <v>https://hiepbinhchanh.tpthuduc.hochiminhcity.gov.vn/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20089</v>
      </c>
      <c r="B90" t="str">
        <f>HYPERLINK("https://www.facebook.com/p/Ph%C6%B0%E1%BB%9Dng-Linh-Chi%E1%BB%83u-TP-Th%E1%BB%A7-%C4%90%E1%BB%A9c-100064784807594/", "Công an phường Linh Chiểu thành phố Hồ Chí Minh")</f>
        <v>Công an phường Linh Chiểu thành phố Hồ Chí Minh</v>
      </c>
      <c r="C90" t="str">
        <v>https://www.facebook.com/p/Ph%C6%B0%E1%BB%9Dng-Linh-Chi%E1%BB%83u-TP-Th%E1%BB%A7-%C4%90%E1%BB%A9c-100064784807594/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20090</v>
      </c>
      <c r="B91" t="str">
        <f>HYPERLINK("https://linhchieu.tpthuduc.hochiminhcity.gov.vn/", "UBND Ủy ban nhân dân phường Linh Chiểu thành phố Hồ Chí Minh")</f>
        <v>UBND Ủy ban nhân dân phường Linh Chiểu thành phố Hồ Chí Minh</v>
      </c>
      <c r="C91" t="str">
        <v>https://linhchieu.tpthuduc.hochiminhcity.gov.vn/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20091</v>
      </c>
      <c r="B92" t="str">
        <f>HYPERLINK("https://www.facebook.com/p/Ph%C6%B0%E1%BB%9Dng-Linh-T%C3%A2y-TP-Th%E1%BB%A7-%C4%90%E1%BB%A9c-100085636577636/", "Công an phường Linh Tây thành phố Hồ Chí Minh")</f>
        <v>Công an phường Linh Tây thành phố Hồ Chí Minh</v>
      </c>
      <c r="C92" t="str">
        <v>https://www.facebook.com/p/Ph%C6%B0%E1%BB%9Dng-Linh-T%C3%A2y-TP-Th%E1%BB%A7-%C4%90%E1%BB%A9c-100085636577636/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20092</v>
      </c>
      <c r="B93" t="str">
        <f>HYPERLINK("https://linhtay.tpthuduc.hochiminhcity.gov.vn/", "UBND Ủy ban nhân dân phường Linh Tây thành phố Hồ Chí Minh")</f>
        <v>UBND Ủy ban nhân dân phường Linh Tây thành phố Hồ Chí Minh</v>
      </c>
      <c r="C93" t="str">
        <v>https://linhtay.tpthuduc.hochiminhcity.gov.vn/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20093</v>
      </c>
      <c r="B94" t="str">
        <f>HYPERLINK("https://www.facebook.com/tuoitrecatphcm/", "Công an phường Linh Đông thành phố Hồ Chí Minh")</f>
        <v>Công an phường Linh Đông thành phố Hồ Chí Minh</v>
      </c>
      <c r="C94" t="str">
        <v>https://www.facebook.com/tuoitrecatphcm/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20094</v>
      </c>
      <c r="B95" t="str">
        <f>HYPERLINK("https://linhdong.tpthuduc.hochiminhcity.gov.vn/", "UBND Ủy ban nhân dân phường Linh Đông thành phố Hồ Chí Minh")</f>
        <v>UBND Ủy ban nhân dân phường Linh Đông thành phố Hồ Chí Minh</v>
      </c>
      <c r="C95" t="str">
        <v>https://linhdong.tpthuduc.hochiminhcity.gov.vn/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20095</v>
      </c>
      <c r="B96" t="str">
        <f>HYPERLINK("https://www.facebook.com/p/Ph%C6%B0%E1%BB%9Dng-B%C3%ACnh-Th%E1%BB%8D-100069698377169/", "Công an phường Bình Thọ thành phố Hồ Chí Minh")</f>
        <v>Công an phường Bình Thọ thành phố Hồ Chí Minh</v>
      </c>
      <c r="C96" t="str">
        <v>https://www.facebook.com/p/Ph%C6%B0%E1%BB%9Dng-B%C3%ACnh-Th%E1%BB%8D-100069698377169/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20096</v>
      </c>
      <c r="B97" t="str">
        <f>HYPERLINK("https://binhtho.tpthuduc.hochiminhcity.gov.vn/", "UBND Ủy ban nhân dân phường Bình Thọ thành phố Hồ Chí Minh")</f>
        <v>UBND Ủy ban nhân dân phường Bình Thọ thành phố Hồ Chí Minh</v>
      </c>
      <c r="C97" t="str">
        <v>https://binhtho.tpthuduc.hochiminhcity.gov.vn/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20097</v>
      </c>
      <c r="B98" t="str">
        <v>Công an phường Trường Thọ thành phố Hồ Chí Minh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20098</v>
      </c>
      <c r="B99" t="str">
        <f>HYPERLINK("https://truongtho.tpthuduc.hochiminhcity.gov.vn/", "UBND Ủy ban nhân dân phường Trường Thọ thành phố Hồ Chí Minh")</f>
        <v>UBND Ủy ban nhân dân phường Trường Thọ thành phố Hồ Chí Minh</v>
      </c>
      <c r="C99" t="str">
        <v>https://truongtho.tpthuduc.hochiminhcity.gov.vn/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20099</v>
      </c>
      <c r="B100" t="str">
        <f>HYPERLINK("https://www.facebook.com/doanphuonglongbinh.bienhoa.dongnai/", "Công an phường Long Bình thành phố Hồ Chí Minh")</f>
        <v>Công an phường Long Bình thành phố Hồ Chí Minh</v>
      </c>
      <c r="C100" t="str">
        <v>https://www.facebook.com/doanphuonglongbinh.bienhoa.dongnai/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20100</v>
      </c>
      <c r="B101" t="str">
        <f>HYPERLINK("https://longbinh.tpthuduc.hochiminhcity.gov.vn/", "UBND Ủy ban nhân dân phường Long Bình thành phố Hồ Chí Minh")</f>
        <v>UBND Ủy ban nhân dân phường Long Bình thành phố Hồ Chí Minh</v>
      </c>
      <c r="C101" t="str">
        <v>https://longbinh.tpthuduc.hochiminhcity.gov.vn/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20101</v>
      </c>
      <c r="B102" t="str">
        <f>HYPERLINK("https://www.facebook.com/p/Th%C3%B4ng-tin-ANTT-ph%C6%B0%E1%BB%9Dng-Long-Th%E1%BA%A1nh-M%E1%BB%B9-100069212829897/", "Công an phường Long Thạnh Mỹ thành phố Hồ Chí Minh")</f>
        <v>Công an phường Long Thạnh Mỹ thành phố Hồ Chí Minh</v>
      </c>
      <c r="C102" t="str">
        <v>https://www.facebook.com/p/Th%C3%B4ng-tin-ANTT-ph%C6%B0%E1%BB%9Dng-Long-Th%E1%BA%A1nh-M%E1%BB%B9-100069212829897/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20102</v>
      </c>
      <c r="B103" t="str">
        <f>HYPERLINK("https://longthanhmy.tpthuduc.hochiminhcity.gov.vn/", "UBND Ủy ban nhân dân phường Long Thạnh Mỹ thành phố Hồ Chí Minh")</f>
        <v>UBND Ủy ban nhân dân phường Long Thạnh Mỹ thành phố Hồ Chí Minh</v>
      </c>
      <c r="C103" t="str">
        <v>https://longthanhmy.tpthuduc.hochiminhcity.gov.vn/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20103</v>
      </c>
      <c r="B104" t="str">
        <v>Công an phường Tân Phú thành phố Hồ Chí Minh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20104</v>
      </c>
      <c r="B105" t="str">
        <f>HYPERLINK("http://www.tanphu.hochiminhcity.gov.vn/", "UBND Ủy ban nhân dân phường Tân Phú thành phố Hồ Chí Minh")</f>
        <v>UBND Ủy ban nhân dân phường Tân Phú thành phố Hồ Chí Minh</v>
      </c>
      <c r="C105" t="str">
        <v>http://www.tanphu.hochiminhcity.gov.vn/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20105</v>
      </c>
      <c r="B106" t="str">
        <v>Công an phường Hiệp Phú thành phố Hồ Chí Minh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20106</v>
      </c>
      <c r="B107" t="str">
        <f>HYPERLINK("https://hiepphu.tpthuduc.hochiminhcity.gov.vn/", "UBND Ủy ban nhân dân phường Hiệp Phú thành phố Hồ Chí Minh")</f>
        <v>UBND Ủy ban nhân dân phường Hiệp Phú thành phố Hồ Chí Minh</v>
      </c>
      <c r="C107" t="str">
        <v>https://hiepphu.tpthuduc.hochiminhcity.gov.vn/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20107</v>
      </c>
      <c r="B108" t="str">
        <f>HYPERLINK("https://www.facebook.com/p/%C4%90%E1%BA%A3ng-%E1%BB%A7y-%E1%BB%A6y-ban-nh%C3%A2n-d%C3%A2n-ph%C6%B0%E1%BB%9Dng-T%C4%83ng-Nh%C6%A1n-Ph%C3%BA-B-100063824058267/", "Công an phường Tăng Nhơn Phú A thành phố Hồ Chí Minh")</f>
        <v>Công an phường Tăng Nhơn Phú A thành phố Hồ Chí Minh</v>
      </c>
      <c r="C108" t="str">
        <v>https://www.facebook.com/p/%C4%90%E1%BA%A3ng-%E1%BB%A7y-%E1%BB%A6y-ban-nh%C3%A2n-d%C3%A2n-ph%C6%B0%E1%BB%9Dng-T%C4%83ng-Nh%C6%A1n-Ph%C3%BA-B-100063824058267/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20108</v>
      </c>
      <c r="B109" t="str">
        <f>HYPERLINK("https://tangnhonphub.tpthuduc.hochiminhcity.gov.vn/", "UBND Ủy ban nhân dân phường Tăng Nhơn Phú A thành phố Hồ Chí Minh")</f>
        <v>UBND Ủy ban nhân dân phường Tăng Nhơn Phú A thành phố Hồ Chí Minh</v>
      </c>
      <c r="C109" t="str">
        <v>https://tangnhonphub.tpthuduc.hochiminhcity.gov.vn/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20109</v>
      </c>
      <c r="B110" t="str">
        <v>Công an phường Tăng Nhơn Phú B thành phố Hồ Chí Minh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20110</v>
      </c>
      <c r="B111" t="str">
        <f>HYPERLINK("https://tangnhonphub.tpthuduc.hochiminhcity.gov.vn/", "UBND Ủy ban nhân dân phường Tăng Nhơn Phú B thành phố Hồ Chí Minh")</f>
        <v>UBND Ủy ban nhân dân phường Tăng Nhơn Phú B thành phố Hồ Chí Minh</v>
      </c>
      <c r="C111" t="str">
        <v>https://tangnhonphub.tpthuduc.hochiminhcity.gov.vn/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20111</v>
      </c>
      <c r="B112" t="str">
        <f>HYPERLINK("https://www.facebook.com/DTNPLB/?locale=vi_VN", "Công an phường Phước Long B thành phố Hồ Chí Minh")</f>
        <v>Công an phường Phước Long B thành phố Hồ Chí Minh</v>
      </c>
      <c r="C112" t="str">
        <v>https://www.facebook.com/DTNPLB/?locale=vi_VN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20112</v>
      </c>
      <c r="B113" t="str">
        <f>HYPERLINK("https://phuoclongb.tpthuduc.hochiminhcity.gov.vn/", "UBND Ủy ban nhân dân phường Phước Long B thành phố Hồ Chí Minh")</f>
        <v>UBND Ủy ban nhân dân phường Phước Long B thành phố Hồ Chí Minh</v>
      </c>
      <c r="C113" t="str">
        <v>https://phuoclongb.tpthuduc.hochiminhcity.gov.vn/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20113</v>
      </c>
      <c r="B114" t="str">
        <f>HYPERLINK("https://www.facebook.com/DTNPLB/?locale=vi_VN", "Công an phường Phước Long A thành phố Hồ Chí Minh")</f>
        <v>Công an phường Phước Long A thành phố Hồ Chí Minh</v>
      </c>
      <c r="C114" t="str">
        <v>https://www.facebook.com/DTNPLB/?locale=vi_VN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20114</v>
      </c>
      <c r="B115" t="str">
        <f>HYPERLINK("http://phuoclonga.tpthuduc.hochiminhcity.gov.vn/", "UBND Ủy ban nhân dân phường Phước Long A thành phố Hồ Chí Minh")</f>
        <v>UBND Ủy ban nhân dân phường Phước Long A thành phố Hồ Chí Minh</v>
      </c>
      <c r="C115" t="str">
        <v>http://phuoclonga.tpthuduc.hochiminhcity.gov.vn/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20115</v>
      </c>
      <c r="B116" t="str">
        <f>HYPERLINK("https://www.facebook.com/p/%C4%90%E1%BA%A3ng-b%E1%BB%99-Ph%C6%B0%E1%BB%9Dng-Tr%C6%B0%E1%BB%9Dng-Th%E1%BA%A1nh-Th%C3%A0nh-ph%E1%BB%91-Th%E1%BB%A7-%C4%90%E1%BB%A9c-Th%C3%A0nh-ph%E1%BB%91-H%E1%BB%93-Ch%C3%AD-Minh-100069366002768/", "Công an phường Trường Thạnh thành phố Hồ Chí Minh")</f>
        <v>Công an phường Trường Thạnh thành phố Hồ Chí Minh</v>
      </c>
      <c r="C116" t="str">
        <v>https://www.facebook.com/p/%C4%90%E1%BA%A3ng-b%E1%BB%99-Ph%C6%B0%E1%BB%9Dng-Tr%C6%B0%E1%BB%9Dng-Th%E1%BA%A1nh-Th%C3%A0nh-ph%E1%BB%91-Th%E1%BB%A7-%C4%90%E1%BB%A9c-Th%C3%A0nh-ph%E1%BB%91-H%E1%BB%93-Ch%C3%AD-Minh-100069366002768/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20116</v>
      </c>
      <c r="B117" t="str">
        <f>HYPERLINK("https://truongthanh.tpthuduc.hochiminhcity.gov.vn/", "UBND Ủy ban nhân dân phường Trường Thạnh thành phố Hồ Chí Minh")</f>
        <v>UBND Ủy ban nhân dân phường Trường Thạnh thành phố Hồ Chí Minh</v>
      </c>
      <c r="C117" t="str">
        <v>https://truongthanh.tpthuduc.hochiminhcity.gov.vn/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20117</v>
      </c>
      <c r="B118" t="str">
        <v>Công an phường Long Phước thành phố Hồ Chí Minh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20118</v>
      </c>
      <c r="B119" t="str">
        <f>HYPERLINK("https://longphuoc.tpthuduc.hochiminhcity.gov.vn/", "UBND Ủy ban nhân dân phường Long Phước thành phố Hồ Chí Minh")</f>
        <v>UBND Ủy ban nhân dân phường Long Phước thành phố Hồ Chí Minh</v>
      </c>
      <c r="C119" t="str">
        <v>https://longphuoc.tpthuduc.hochiminhcity.gov.vn/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20119</v>
      </c>
      <c r="B120" t="str">
        <f>HYPERLINK("https://www.facebook.com/Hoangnghia1984/", "Công an phường Long Trường thành phố Hồ Chí Minh")</f>
        <v>Công an phường Long Trường thành phố Hồ Chí Minh</v>
      </c>
      <c r="C120" t="str">
        <v>https://www.facebook.com/Hoangnghia1984/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20120</v>
      </c>
      <c r="B121" t="str">
        <f>HYPERLINK("https://longtruong.tpthuduc.hochiminhcity.gov.vn/", "UBND Ủy ban nhân dân phường Long Trường thành phố Hồ Chí Minh")</f>
        <v>UBND Ủy ban nhân dân phường Long Trường thành phố Hồ Chí Minh</v>
      </c>
      <c r="C121" t="str">
        <v>https://longtruong.tpthuduc.hochiminhcity.gov.vn/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20121</v>
      </c>
      <c r="B122" t="str">
        <v>Công an phường Phước Bình thành phố Hồ Chí Minh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20122</v>
      </c>
      <c r="B123" t="str">
        <f>HYPERLINK("https://phuocbinh.tpthuduc.hochiminhcity.gov.vn/", "UBND Ủy ban nhân dân phường Phước Bình thành phố Hồ Chí Minh")</f>
        <v>UBND Ủy ban nhân dân phường Phước Bình thành phố Hồ Chí Minh</v>
      </c>
      <c r="C123" t="str">
        <v>https://phuocbinh.tpthuduc.hochiminhcity.gov.vn/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20123</v>
      </c>
      <c r="B124" t="str">
        <v>Công an phường Phú Hữu thành phố Hồ Chí Minh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20124</v>
      </c>
      <c r="B125" t="str">
        <f>HYPERLINK("https://phuhuu.tpthuduc.hochiminhcity.gov.vn/", "UBND Ủy ban nhân dân phường Phú Hữu thành phố Hồ Chí Minh")</f>
        <v>UBND Ủy ban nhân dân phường Phú Hữu thành phố Hồ Chí Minh</v>
      </c>
      <c r="C125" t="str">
        <v>https://phuhuu.tpthuduc.hochiminhcity.gov.vn/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20125</v>
      </c>
      <c r="B126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26" t="str">
        <v>https://www.facebook.com/p/%E1%BB%A6y-ban-nh%C3%A2n-d%C3%A2n-Ph%C6%B0%E1%BB%9Dng-15-Qu%E1%BA%ADn-11-100064712827995/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20126</v>
      </c>
      <c r="B127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27" t="str">
        <v>https://tanbinh.hochiminhcity.gov.vn/web/neoportal/thong-tin-lanh-dao/-/asset_publisher/JMjdrDRWLUY6/content/uy-ban-nhan-dan-phuong-15?inheritRedirect=false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20127</v>
      </c>
      <c r="B128" t="str">
        <f>HYPERLINK("https://www.facebook.com/phuong13tanbinh/", "Công an phường 13 thành phố Hồ Chí Minh")</f>
        <v>Công an phường 13 thành phố Hồ Chí Minh</v>
      </c>
      <c r="C128" t="str">
        <v>https://www.facebook.com/phuong13tanbinh/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20128</v>
      </c>
      <c r="B12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29" t="str">
        <v>https://tanbinh.hochiminhcity.gov.vn/web/neoportal/-/uy-ban-nhan-dan-phuong-13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20129</v>
      </c>
      <c r="B130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30" t="str">
        <v>https://www.facebook.com/p/%E1%BB%A6y-Ban-Nh%C3%A2n-D%C3%A2n-ph%C6%B0%E1%BB%9Dng-17-G%C3%B2-V%E1%BA%A5p-100064599015946/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20130</v>
      </c>
      <c r="B131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31" t="str">
        <v>http://www.tanphu.hochiminhcity.gov.vn/van-ban-cua-ubnd-thanh-pho/quyet-dinh-so-172024qd-ubnd-ngay-0142024-cua-ubnd-thanh-pho-ho-chi-minh-ve-ban-ttnymobile986-21547.aspx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20131</v>
      </c>
      <c r="B132" t="str">
        <f>HYPERLINK("https://www.facebook.com/p/Ph%C6%B0%E1%BB%9Dng-6-Qu%E1%BA%ADn-B%C3%ACnh-Th%E1%BA%A1nh-100063683672949/", "Công an phường 6 thành phố Hồ Chí Minh")</f>
        <v>Công an phường 6 thành phố Hồ Chí Minh</v>
      </c>
      <c r="C132" t="str">
        <v>https://www.facebook.com/p/Ph%C6%B0%E1%BB%9Dng-6-Qu%E1%BA%ADn-B%C3%ACnh-Th%E1%BA%A1nh-100063683672949/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20132</v>
      </c>
      <c r="B133" t="str">
        <f>HYPERLINK("http://phuong6.quan10.gov.vn/", "UBND Ủy ban nhân dân phường 6 thành phố Hồ Chí Minh")</f>
        <v>UBND Ủy ban nhân dân phường 6 thành phố Hồ Chí Minh</v>
      </c>
      <c r="C133" t="str">
        <v>http://phuong6.quan10.gov.vn/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20133</v>
      </c>
      <c r="B134" t="str">
        <v>Công an phường 16 thành phố Hồ Chí Minh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20134</v>
      </c>
      <c r="B135" t="str">
        <f>HYPERLINK("https://p16.govap.hochiminhcity.gov.vn/ubnd", "UBND Ủy ban nhân dân phường 16 thành phố Hồ Chí Minh")</f>
        <v>UBND Ủy ban nhân dân phường 16 thành phố Hồ Chí Minh</v>
      </c>
      <c r="C135" t="str">
        <v>https://p16.govap.hochiminhcity.gov.vn/ubnd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20135</v>
      </c>
      <c r="B136" t="str">
        <f>HYPERLINK("https://www.facebook.com/tuoitrecatphcm/", "Công an phường 12 thành phố Hồ Chí Minh")</f>
        <v>Công an phường 12 thành phố Hồ Chí Minh</v>
      </c>
      <c r="C136" t="str">
        <v>https://www.facebook.com/tuoitrecatphcm/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20136</v>
      </c>
      <c r="B137" t="str">
        <f>HYPERLINK("https://phuong12govap.gov.vn/", "UBND Ủy ban nhân dân phường 12 thành phố Hồ Chí Minh")</f>
        <v>UBND Ủy ban nhân dân phường 12 thành phố Hồ Chí Minh</v>
      </c>
      <c r="C137" t="str">
        <v>https://phuong12govap.gov.vn/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20137</v>
      </c>
      <c r="B138" t="str">
        <f>HYPERLINK("https://www.facebook.com/tuoitrecatphcm/", "Công an phường 14 thành phố Hồ Chí Minh")</f>
        <v>Công an phường 14 thành phố Hồ Chí Minh</v>
      </c>
      <c r="C138" t="str">
        <v>https://www.facebook.com/tuoitrecatphcm/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20138</v>
      </c>
      <c r="B139" t="str">
        <f>HYPERLINK("http://phuong14.quan10.gov.vn/", "UBND Ủy ban nhân dân phường 14 thành phố Hồ Chí Minh")</f>
        <v>UBND Ủy ban nhân dân phường 14 thành phố Hồ Chí Minh</v>
      </c>
      <c r="C139" t="str">
        <v>http://phuong14.quan10.gov.vn/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20139</v>
      </c>
      <c r="B140" t="str">
        <f>HYPERLINK("https://www.facebook.com/tuoitrecatphcm/", "Công an phường 10 thành phố Hồ Chí Minh")</f>
        <v>Công an phường 10 thành phố Hồ Chí Minh</v>
      </c>
      <c r="C140" t="str">
        <v>https://www.facebook.com/tuoitrecatphcm/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20140</v>
      </c>
      <c r="B141" t="str">
        <f>HYPERLINK("http://phuong10.quan10.gov.vn/", "UBND Ủy ban nhân dân phường 10 thành phố Hồ Chí Minh")</f>
        <v>UBND Ủy ban nhân dân phường 10 thành phố Hồ Chí Minh</v>
      </c>
      <c r="C141" t="str">
        <v>http://phuong10.quan10.gov.vn/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20141</v>
      </c>
      <c r="B142" t="str">
        <v>Công an phường 05 thành phố Hồ Chí Minh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20142</v>
      </c>
      <c r="B143" t="str">
        <f>HYPERLINK("https://vpub.hochiminhcity.gov.vn/", "UBND Ủy ban nhân dân phường 05 thành phố Hồ Chí Minh")</f>
        <v>UBND Ủy ban nhân dân phường 05 thành phố Hồ Chí Minh</v>
      </c>
      <c r="C143" t="str">
        <v>https://vpub.hochiminhcity.gov.vn/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20143</v>
      </c>
      <c r="B144" t="str">
        <f>HYPERLINK("https://www.facebook.com/p/Ph%C6%B0%E1%BB%9Dng-7-B%C3%ACnh-Th%E1%BA%A1nh-100029413493915/", "Công an phường 07 thành phố Hồ Chí Minh")</f>
        <v>Công an phường 07 thành phố Hồ Chí Minh</v>
      </c>
      <c r="C144" t="str">
        <v>https://www.facebook.com/p/Ph%C6%B0%E1%BB%9Dng-7-B%C3%ACnh-Th%E1%BA%A1nh-100029413493915/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20144</v>
      </c>
      <c r="B145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45" t="str">
        <v>https://tanbinh.hochiminhcity.gov.vn/web/neoportal/-/uy-ban-nhan-dan-phuong-7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20145</v>
      </c>
      <c r="B146" t="str">
        <v>Công an phường 04 thành phố Hồ Chí Minh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20146</v>
      </c>
      <c r="B147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7" t="str">
        <v>http://www.congbao.hochiminhcity.gov.vn/cong-bao/van-ban/quyet-dinh/so/1322-qd-ubnd/ngay/22-04-2024/noi-dung/46464/46512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20147</v>
      </c>
      <c r="B148" t="str">
        <f>HYPERLINK("https://www.facebook.com/tuoitrecatphcm/", "Công an phường 01 thành phố Hồ Chí Minh")</f>
        <v>Công an phường 01 thành phố Hồ Chí Minh</v>
      </c>
      <c r="C148" t="str">
        <v>https://www.facebook.com/tuoitrecatphcm/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20148</v>
      </c>
      <c r="B149" t="str">
        <f>HYPERLINK("https://vpub.hochiminhcity.gov.vn/", "UBND Ủy ban nhân dân phường 01 thành phố Hồ Chí Minh")</f>
        <v>UBND Ủy ban nhân dân phường 01 thành phố Hồ Chí Minh</v>
      </c>
      <c r="C149" t="str">
        <v>https://vpub.hochiminhcity.gov.vn/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20149</v>
      </c>
      <c r="B150" t="str">
        <f>HYPERLINK("https://www.facebook.com/p/B%E1%BA%A3n-tin-Ph%C6%B0%E1%BB%9Dng-9-Qu%E1%BA%ADn-11-100077663132015/", "Công an phường 9 thành phố Hồ Chí Minh")</f>
        <v>Công an phường 9 thành phố Hồ Chí Minh</v>
      </c>
      <c r="C150" t="str">
        <v>https://www.facebook.com/p/B%E1%BA%A3n-tin-Ph%C6%B0%E1%BB%9Dng-9-Qu%E1%BA%ADn-11-100077663132015/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20150</v>
      </c>
      <c r="B151" t="str">
        <f>HYPERLINK("https://tanbinh.hochiminhcity.gov.vn/web/neoportal/-/uy-ban-nhan-dan-phuong-9", "UBND Ủy ban nhân dân phường 9 thành phố Hồ Chí Minh")</f>
        <v>UBND Ủy ban nhân dân phường 9 thành phố Hồ Chí Minh</v>
      </c>
      <c r="C151" t="str">
        <v>https://tanbinh.hochiminhcity.gov.vn/web/neoportal/-/uy-ban-nhan-dan-phuong-9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20151</v>
      </c>
      <c r="B152" t="str">
        <f>HYPERLINK("https://www.facebook.com/tuoitrecatphcm/", "Công an phường 8 thành phố Hồ Chí Minh")</f>
        <v>Công an phường 8 thành phố Hồ Chí Minh</v>
      </c>
      <c r="C152" t="str">
        <v>https://www.facebook.com/tuoitrecatphcm/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20152</v>
      </c>
      <c r="B153" t="str">
        <f>HYPERLINK(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, "UBND Ủy ban nhân dân phường 8 thành phố Hồ Chí Minh")</f>
        <v>UBND Ủy ban nhân dân phường 8 thành phố Hồ Chí Minh</v>
      </c>
      <c r="C153" t="str">
        <v>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20153</v>
      </c>
      <c r="B154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54" t="str">
        <v>https://www.facebook.com/p/%E1%BB%A6y-ban-nh%C3%A2n-d%C3%A2n-ph%C6%B0%E1%BB%9Dng-11-qu%E1%BA%ADn-T%C3%A2n-B%C3%ACnh-100064941120082/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20154</v>
      </c>
      <c r="B155" t="str">
        <f>HYPERLINK("http://phuong11.quan10.gov.vn/", "UBND Ủy ban nhân dân phường 11 thành phố Hồ Chí Minh")</f>
        <v>UBND Ủy ban nhân dân phường 11 thành phố Hồ Chí Minh</v>
      </c>
      <c r="C155" t="str">
        <v>http://phuong11.quan10.gov.vn/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20155</v>
      </c>
      <c r="B156" t="str">
        <f>HYPERLINK("https://www.facebook.com/tuoitrecatphcm/", "Công an phường 03 thành phố Hồ Chí Minh")</f>
        <v>Công an phường 03 thành phố Hồ Chí Minh</v>
      </c>
      <c r="C156" t="str">
        <v>https://www.facebook.com/tuoitrecatphcm/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20156</v>
      </c>
      <c r="B157" t="str">
        <f>HYPERLINK("https://quan3.hochiminhcity.gov.vn/", "UBND Ủy ban nhân dân phường 03 thành phố Hồ Chí Minh")</f>
        <v>UBND Ủy ban nhân dân phường 03 thành phố Hồ Chí Minh</v>
      </c>
      <c r="C157" t="str">
        <v>https://quan3.hochiminhcity.gov.vn/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20157</v>
      </c>
      <c r="B158" t="str">
        <f>HYPERLINK("https://www.facebook.com/phuong13tanbinh/", "Công an phường 13 thành phố Hồ Chí Minh")</f>
        <v>Công an phường 13 thành phố Hồ Chí Minh</v>
      </c>
      <c r="C158" t="str">
        <v>https://www.facebook.com/phuong13tanbinh/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20158</v>
      </c>
      <c r="B15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59" t="str">
        <v>https://tanbinh.hochiminhcity.gov.vn/web/neoportal/-/uy-ban-nhan-dan-phuong-13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20159</v>
      </c>
      <c r="B160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60" t="str">
        <v>https://www.facebook.com/p/%E1%BB%A6y-ban-nh%C3%A2n-d%C3%A2n-ph%C6%B0%E1%BB%9Dng-11-qu%E1%BA%ADn-T%C3%A2n-B%C3%ACnh-100064941120082/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20160</v>
      </c>
      <c r="B161" t="str">
        <f>HYPERLINK("http://phuong11.quan10.gov.vn/", "UBND Ủy ban nhân dân phường 11 thành phố Hồ Chí Minh")</f>
        <v>UBND Ủy ban nhân dân phường 11 thành phố Hồ Chí Minh</v>
      </c>
      <c r="C161" t="str">
        <v>http://phuong11.quan10.gov.vn/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20161</v>
      </c>
      <c r="B162" t="str">
        <f>HYPERLINK("https://www.facebook.com/p/Ph%C6%B0%E1%BB%9Dng-27-Qu%E1%BA%ADn-B%C3%ACnh-Th%E1%BA%A1nh-100069111313987/", "Công an phường 27 thành phố Hồ Chí Minh")</f>
        <v>Công an phường 27 thành phố Hồ Chí Minh</v>
      </c>
      <c r="C162" t="str">
        <v>https://www.facebook.com/p/Ph%C6%B0%E1%BB%9Dng-27-Qu%E1%BA%ADn-B%C3%ACnh-Th%E1%BA%A1nh-100069111313987/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20162</v>
      </c>
      <c r="B163" t="str">
        <f>HYPERLINK("http://congbao.hochiminhcity.gov.vn/tin-tuc-tong-hop/Nhiem-vu-quy-hoach-phan-khu-ty-le-1-2000-khu-dan-cu-phuong-27--quan-Binh-Thanh", "UBND Ủy ban nhân dân phường 27 thành phố Hồ Chí Minh")</f>
        <v>UBND Ủy ban nhân dân phường 27 thành phố Hồ Chí Minh</v>
      </c>
      <c r="C163" t="str">
        <v>http://congbao.hochiminhcity.gov.vn/tin-tuc-tong-hop/Nhiem-vu-quy-hoach-phan-khu-ty-le-1-2000-khu-dan-cu-phuong-27--quan-Binh-Thanh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20163</v>
      </c>
      <c r="B164" t="str">
        <f>HYPERLINK("https://www.facebook.com/tuoitrecatphcm/", "Công an phường 26 thành phố Hồ Chí Minh")</f>
        <v>Công an phường 26 thành phố Hồ Chí Minh</v>
      </c>
      <c r="C164" t="str">
        <v>https://www.facebook.com/tuoitrecatphcm/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20164</v>
      </c>
      <c r="B165" t="str">
        <f>HYPERLINK("http://congbao.hochiminhcity.gov.vn/cong-bao/van-ban/quyet-dinh/so/4267-qd-ubnd/ngay/26-08-2014/noi-dung/40400/40438", "UBND Ủy ban nhân dân phường 26 thành phố Hồ Chí Minh")</f>
        <v>UBND Ủy ban nhân dân phường 26 thành phố Hồ Chí Minh</v>
      </c>
      <c r="C165" t="str">
        <v>http://congbao.hochiminhcity.gov.vn/cong-bao/van-ban/quyet-dinh/so/4267-qd-ubnd/ngay/26-08-2014/noi-dung/40400/40438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20165</v>
      </c>
      <c r="B166" t="str">
        <f>HYPERLINK("https://www.facebook.com/tuoitrecatphcm/", "Công an phường 12 thành phố Hồ Chí Minh")</f>
        <v>Công an phường 12 thành phố Hồ Chí Minh</v>
      </c>
      <c r="C166" t="str">
        <v>https://www.facebook.com/tuoitrecatphcm/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20166</v>
      </c>
      <c r="B167" t="str">
        <f>HYPERLINK("https://phuong12govap.gov.vn/", "UBND Ủy ban nhân dân phường 12 thành phố Hồ Chí Minh")</f>
        <v>UBND Ủy ban nhân dân phường 12 thành phố Hồ Chí Minh</v>
      </c>
      <c r="C167" t="str">
        <v>https://phuong12govap.gov.vn/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20167</v>
      </c>
      <c r="B168" t="str">
        <v>Công an phường 25 thành phố Hồ Chí Minh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20168</v>
      </c>
      <c r="B169" t="str">
        <f>HYPERLINK("http://phuthanh.tanphu.hochiminhcity.gov.vn/thu-tuc-hanh-chinh/quyet-dinh-so-4324qd-ubnd-ngay-13122022-cua-uy-ban-nhan-dan-thanh-pho-ve-ban-ha-cmobile1583-18278.aspx", "UBND Ủy ban nhân dân phường 25 thành phố Hồ Chí Minh")</f>
        <v>UBND Ủy ban nhân dân phường 25 thành phố Hồ Chí Minh</v>
      </c>
      <c r="C169" t="str">
        <v>http://phuthanh.tanphu.hochiminhcity.gov.vn/thu-tuc-hanh-chinh/quyet-dinh-so-4324qd-ubnd-ngay-13122022-cua-uy-ban-nhan-dan-thanh-pho-ve-ban-ha-cmobile1583-18278.aspx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20169</v>
      </c>
      <c r="B170" t="str">
        <v>Công an phường 05 thành phố Hồ Chí Minh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20170</v>
      </c>
      <c r="B171" t="str">
        <f>HYPERLINK("https://vpub.hochiminhcity.gov.vn/", "UBND Ủy ban nhân dân phường 05 thành phố Hồ Chí Minh")</f>
        <v>UBND Ủy ban nhân dân phường 05 thành phố Hồ Chí Minh</v>
      </c>
      <c r="C171" t="str">
        <v>https://vpub.hochiminhcity.gov.vn/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20171</v>
      </c>
      <c r="B172" t="str">
        <f>HYPERLINK("https://www.facebook.com/p/Ph%C6%B0%E1%BB%9Dng-7-B%C3%ACnh-Th%E1%BA%A1nh-100029413493915/", "Công an phường 07 thành phố Hồ Chí Minh")</f>
        <v>Công an phường 07 thành phố Hồ Chí Minh</v>
      </c>
      <c r="C172" t="str">
        <v>https://www.facebook.com/p/Ph%C6%B0%E1%BB%9Dng-7-B%C3%ACnh-Th%E1%BA%A1nh-100029413493915/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20172</v>
      </c>
      <c r="B173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73" t="str">
        <v>https://tanbinh.hochiminhcity.gov.vn/web/neoportal/-/uy-ban-nhan-dan-phuong-7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20173</v>
      </c>
      <c r="B174" t="str">
        <v>Công an phường 24 thành phố Hồ Chí Minh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20174</v>
      </c>
      <c r="B175" t="str">
        <f>HYPERLINK(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, "UBND Ủy ban nhân dân phường 24 thành phố Hồ Chí Minh")</f>
        <v>UBND Ủy ban nhân dân phường 24 thành phố Hồ Chí Minh</v>
      </c>
      <c r="C175" t="str">
        <v>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20175</v>
      </c>
      <c r="B176" t="str">
        <f>HYPERLINK("https://www.facebook.com/tuoitrecatphcm/", "Công an phường 06 thành phố Hồ Chí Minh")</f>
        <v>Công an phường 06 thành phố Hồ Chí Minh</v>
      </c>
      <c r="C176" t="str">
        <v>https://www.facebook.com/tuoitrecatphcm/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20176</v>
      </c>
      <c r="B177" t="str">
        <f>HYPERLINK("https://phuong6govap.gov.vn/", "UBND Ủy ban nhân dân phường 06 thành phố Hồ Chí Minh")</f>
        <v>UBND Ủy ban nhân dân phường 06 thành phố Hồ Chí Minh</v>
      </c>
      <c r="C177" t="str">
        <v>https://phuong6govap.gov.vn/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20177</v>
      </c>
      <c r="B178" t="str">
        <f>HYPERLINK("https://www.facebook.com/tuoitrecatphcm/", "Công an phường 14 thành phố Hồ Chí Minh")</f>
        <v>Công an phường 14 thành phố Hồ Chí Minh</v>
      </c>
      <c r="C178" t="str">
        <v>https://www.facebook.com/tuoitrecatphcm/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20178</v>
      </c>
      <c r="B179" t="str">
        <f>HYPERLINK("http://phuong14.quan10.gov.vn/", "UBND Ủy ban nhân dân phường 14 thành phố Hồ Chí Minh")</f>
        <v>UBND Ủy ban nhân dân phường 14 thành phố Hồ Chí Minh</v>
      </c>
      <c r="C179" t="str">
        <v>http://phuong14.quan10.gov.vn/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20179</v>
      </c>
      <c r="B180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80" t="str">
        <v>https://www.facebook.com/p/%E1%BB%A6y-ban-nh%C3%A2n-d%C3%A2n-Ph%C6%B0%E1%BB%9Dng-15-Qu%E1%BA%ADn-11-100064712827995/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20180</v>
      </c>
      <c r="B181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81" t="str">
        <v>https://tanbinh.hochiminhcity.gov.vn/web/neoportal/thong-tin-lanh-dao/-/asset_publisher/JMjdrDRWLUY6/content/uy-ban-nhan-dan-phuong-15?inheritRedirect=false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20181</v>
      </c>
      <c r="B182" t="str">
        <v>Công an phường 02 thành phố Hồ Chí Minh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20182</v>
      </c>
      <c r="B183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183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20183</v>
      </c>
      <c r="B184" t="str">
        <f>HYPERLINK("https://www.facebook.com/tuoitrecatphcm/", "Công an phường 01 thành phố Hồ Chí Minh")</f>
        <v>Công an phường 01 thành phố Hồ Chí Minh</v>
      </c>
      <c r="C184" t="str">
        <v>https://www.facebook.com/tuoitrecatphcm/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20184</v>
      </c>
      <c r="B185" t="str">
        <f>HYPERLINK("https://vpub.hochiminhcity.gov.vn/", "UBND Ủy ban nhân dân phường 01 thành phố Hồ Chí Minh")</f>
        <v>UBND Ủy ban nhân dân phường 01 thành phố Hồ Chí Minh</v>
      </c>
      <c r="C185" t="str">
        <v>https://vpub.hochiminhcity.gov.vn/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20185</v>
      </c>
      <c r="B186" t="str">
        <f>HYPERLINK("https://www.facebook.com/tuoitrecatphcm/", "Công an phường 03 thành phố Hồ Chí Minh")</f>
        <v>Công an phường 03 thành phố Hồ Chí Minh</v>
      </c>
      <c r="C186" t="str">
        <v>https://www.facebook.com/tuoitrecatphcm/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20186</v>
      </c>
      <c r="B187" t="str">
        <f>HYPERLINK("https://quan3.hochiminhcity.gov.vn/", "UBND Ủy ban nhân dân phường 03 thành phố Hồ Chí Minh")</f>
        <v>UBND Ủy ban nhân dân phường 03 thành phố Hồ Chí Minh</v>
      </c>
      <c r="C187" t="str">
        <v>https://quan3.hochiminhcity.gov.vn/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20187</v>
      </c>
      <c r="B188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88" t="str">
        <v>https://www.facebook.com/p/%E1%BB%A6y-Ban-Nh%C3%A2n-D%C3%A2n-ph%C6%B0%E1%BB%9Dng-17-G%C3%B2-V%E1%BA%A5p-100064599015946/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20188</v>
      </c>
      <c r="B189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89" t="str">
        <v>http://www.tanphu.hochiminhcity.gov.vn/van-ban-cua-ubnd-thanh-pho/quyet-dinh-so-172024qd-ubnd-ngay-0142024-cua-ubnd-thanh-pho-ho-chi-minh-ve-ban-ttnymobile986-21547.aspx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20189</v>
      </c>
      <c r="B190" t="str">
        <f>HYPERLINK("https://www.facebook.com/tuoitrephuong21/", "Công an phường 21 thành phố Hồ Chí Minh")</f>
        <v>Công an phường 21 thành phố Hồ Chí Minh</v>
      </c>
      <c r="C190" t="str">
        <v>https://www.facebook.com/tuoitrephuong21/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20190</v>
      </c>
      <c r="B191" t="str">
        <f>HYPERLINK("http://congbao.hochiminhcity.gov.vn/cong-bao/van-ban/quyet-dinh/so/02-2021-qd-ubnd/ngay/21-01-2021/noi-dung/44283/44292", "UBND Ủy ban nhân dân phường 21 thành phố Hồ Chí Minh")</f>
        <v>UBND Ủy ban nhân dân phường 21 thành phố Hồ Chí Minh</v>
      </c>
      <c r="C191" t="str">
        <v>http://congbao.hochiminhcity.gov.vn/cong-bao/van-ban/quyet-dinh/so/02-2021-qd-ubnd/ngay/21-01-2021/noi-dung/44283/44292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20191</v>
      </c>
      <c r="B192" t="str">
        <f>HYPERLINK("https://www.facebook.com/p/Ph%C6%B0%E1%BB%9Dng-22-Qu%E1%BA%ADn-B%C3%ACnh-Th%E1%BA%A1nh-100083001625347/", "Công an phường 22 thành phố Hồ Chí Minh")</f>
        <v>Công an phường 22 thành phố Hồ Chí Minh</v>
      </c>
      <c r="C192" t="str">
        <v>https://www.facebook.com/p/Ph%C6%B0%E1%BB%9Dng-22-Qu%E1%BA%ADn-B%C3%ACnh-Th%E1%BA%A1nh-100083001625347/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20192</v>
      </c>
      <c r="B193" t="str">
        <f>HYPERLINK("https://phuong22binhthanh.gov.vn/", "UBND Ủy ban nhân dân phường 22 thành phố Hồ Chí Minh")</f>
        <v>UBND Ủy ban nhân dân phường 22 thành phố Hồ Chí Minh</v>
      </c>
      <c r="C193" t="str">
        <v>https://phuong22binhthanh.gov.vn/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20193</v>
      </c>
      <c r="B194" t="str">
        <f>HYPERLINK("https://www.facebook.com/p/Ph%C6%B0%E1%BB%9Dng-19-Qu%E1%BA%ADn-B%C3%ACnh-Th%E1%BA%A1nh-100076176696498/?locale=vi_VN", "Công an phường 19 thành phố Hồ Chí Minh")</f>
        <v>Công an phường 19 thành phố Hồ Chí Minh</v>
      </c>
      <c r="C194" t="str">
        <v>https://www.facebook.com/p/Ph%C6%B0%E1%BB%9Dng-19-Qu%E1%BA%ADn-B%C3%ACnh-Th%E1%BA%A1nh-100076176696498/?locale=vi_VN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20194</v>
      </c>
      <c r="B195" t="str">
        <f>HYPERLINK("http://tanthanh.tanphu.hochiminhcity.gov.vn/cai-cach-hanh-chinh/cong-van-so-3239ubnd-kstt-ngay-1162024-cua-uy-ban-nhan-dan-thanh-pho-ho-chi-min-tthcmobile1026-20714.aspx", "UBND Ủy ban nhân dân phường 19 thành phố Hồ Chí Minh")</f>
        <v>UBND Ủy ban nhân dân phường 19 thành phố Hồ Chí Minh</v>
      </c>
      <c r="C195" t="str">
        <v>http://tanthanh.tanphu.hochiminhcity.gov.vn/cai-cach-hanh-chinh/cong-van-so-3239ubnd-kstt-ngay-1162024-cua-uy-ban-nhan-dan-thanh-pho-ho-chi-min-tthcmobile1026-20714.aspx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20195</v>
      </c>
      <c r="B196" t="str">
        <v>Công an phường 28 thành phố Hồ Chí Minh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20196</v>
      </c>
      <c r="B197" t="str">
        <f>HYPERLINK("http://www.congbao.hochiminhcity.gov.vn/cong-bao/van-ban/quyet-dinh/so/1068-qd-ubnd/ngay/28-03-2023/45404", "UBND Ủy ban nhân dân phường 28 thành phố Hồ Chí Minh")</f>
        <v>UBND Ủy ban nhân dân phường 28 thành phố Hồ Chí Minh</v>
      </c>
      <c r="C197" t="str">
        <v>http://www.congbao.hochiminhcity.gov.vn/cong-bao/van-ban/quyet-dinh/so/1068-qd-ubnd/ngay/28-03-2023/45404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20197</v>
      </c>
      <c r="B198" t="str">
        <v>Công an phường 02 thành phố Hồ Chí Minh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20198</v>
      </c>
      <c r="B199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199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20199</v>
      </c>
      <c r="B200" t="str">
        <v>Công an phường 04 thành phố Hồ Chí Minh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20200</v>
      </c>
      <c r="B20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201" t="str">
        <v>http://www.congbao.hochiminhcity.gov.vn/cong-bao/van-ban/quyet-dinh/so/1322-qd-ubnd/ngay/22-04-2024/noi-dung/46464/46512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20201</v>
      </c>
      <c r="B202" t="str">
        <f>HYPERLINK("https://www.facebook.com/tuoitrecatphcm/", "Công an phường 12 thành phố Hồ Chí Minh")</f>
        <v>Công an phường 12 thành phố Hồ Chí Minh</v>
      </c>
      <c r="C202" t="str">
        <v>https://www.facebook.com/tuoitrecatphcm/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20202</v>
      </c>
      <c r="B203" t="str">
        <f>HYPERLINK("https://phuong12govap.gov.vn/", "UBND Ủy ban nhân dân phường 12 thành phố Hồ Chí Minh")</f>
        <v>UBND Ủy ban nhân dân phường 12 thành phố Hồ Chí Minh</v>
      </c>
      <c r="C203" t="str">
        <v>https://phuong12govap.gov.vn/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20203</v>
      </c>
      <c r="B204" t="str">
        <f>HYPERLINK("https://www.facebook.com/phuong13tanbinh/", "Công an phường 13 thành phố Hồ Chí Minh")</f>
        <v>Công an phường 13 thành phố Hồ Chí Minh</v>
      </c>
      <c r="C204" t="str">
        <v>https://www.facebook.com/phuong13tanbinh/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20204</v>
      </c>
      <c r="B205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205" t="str">
        <v>https://tanbinh.hochiminhcity.gov.vn/web/neoportal/-/uy-ban-nhan-dan-phuong-13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20205</v>
      </c>
      <c r="B206" t="str">
        <f>HYPERLINK("https://www.facebook.com/tuoitrecatphcm/", "Công an phường 01 thành phố Hồ Chí Minh")</f>
        <v>Công an phường 01 thành phố Hồ Chí Minh</v>
      </c>
      <c r="C206" t="str">
        <v>https://www.facebook.com/tuoitrecatphcm/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20206</v>
      </c>
      <c r="B207" t="str">
        <f>HYPERLINK("https://vpub.hochiminhcity.gov.vn/", "UBND Ủy ban nhân dân phường 01 thành phố Hồ Chí Minh")</f>
        <v>UBND Ủy ban nhân dân phường 01 thành phố Hồ Chí Minh</v>
      </c>
      <c r="C207" t="str">
        <v>https://vpub.hochiminhcity.gov.vn/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20207</v>
      </c>
      <c r="B208" t="str">
        <f>HYPERLINK("https://www.facebook.com/tuoitrecatphcm/", "Công an phường 03 thành phố Hồ Chí Minh")</f>
        <v>Công an phường 03 thành phố Hồ Chí Minh</v>
      </c>
      <c r="C208" t="str">
        <v>https://www.facebook.com/tuoitrecatphcm/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20208</v>
      </c>
      <c r="B209" t="str">
        <f>HYPERLINK("https://quan3.hochiminhcity.gov.vn/", "UBND Ủy ban nhân dân phường 03 thành phố Hồ Chí Minh")</f>
        <v>UBND Ủy ban nhân dân phường 03 thành phố Hồ Chí Minh</v>
      </c>
      <c r="C209" t="str">
        <v>https://quan3.hochiminhcity.gov.vn/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20209</v>
      </c>
      <c r="B210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210" t="str">
        <v>https://www.facebook.com/p/%E1%BB%A6y-ban-nh%C3%A2n-d%C3%A2n-ph%C6%B0%E1%BB%9Dng-11-qu%E1%BA%ADn-T%C3%A2n-B%C3%ACnh-100064941120082/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20210</v>
      </c>
      <c r="B211" t="str">
        <f>HYPERLINK("http://phuong11.quan10.gov.vn/", "UBND Ủy ban nhân dân phường 11 thành phố Hồ Chí Minh")</f>
        <v>UBND Ủy ban nhân dân phường 11 thành phố Hồ Chí Minh</v>
      </c>
      <c r="C211" t="str">
        <v>http://phuong11.quan10.gov.vn/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20211</v>
      </c>
      <c r="B212" t="str">
        <f>HYPERLINK("https://www.facebook.com/p/Ph%C6%B0%E1%BB%9Dng-7-B%C3%ACnh-Th%E1%BA%A1nh-100029413493915/", "Công an phường 07 thành phố Hồ Chí Minh")</f>
        <v>Công an phường 07 thành phố Hồ Chí Minh</v>
      </c>
      <c r="C212" t="str">
        <v>https://www.facebook.com/p/Ph%C6%B0%E1%BB%9Dng-7-B%C3%ACnh-Th%E1%BA%A1nh-100029413493915/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20212</v>
      </c>
      <c r="B213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213" t="str">
        <v>https://tanbinh.hochiminhcity.gov.vn/web/neoportal/-/uy-ban-nhan-dan-phuong-7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20213</v>
      </c>
      <c r="B214" t="str">
        <v>Công an phường 05 thành phố Hồ Chí Minh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20214</v>
      </c>
      <c r="B215" t="str">
        <f>HYPERLINK("https://vpub.hochiminhcity.gov.vn/", "UBND Ủy ban nhân dân phường 05 thành phố Hồ Chí Minh")</f>
        <v>UBND Ủy ban nhân dân phường 05 thành phố Hồ Chí Minh</v>
      </c>
      <c r="C215" t="str">
        <v>https://vpub.hochiminhcity.gov.vn/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20215</v>
      </c>
      <c r="B216" t="str">
        <f>HYPERLINK("https://www.facebook.com/tuoitrecatphcm/", "Công an phường 10 thành phố Hồ Chí Minh")</f>
        <v>Công an phường 10 thành phố Hồ Chí Minh</v>
      </c>
      <c r="C216" t="str">
        <v>https://www.facebook.com/tuoitrecatphcm/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20216</v>
      </c>
      <c r="B217" t="str">
        <f>HYPERLINK("http://phuong10.quan10.gov.vn/", "UBND Ủy ban nhân dân phường 10 thành phố Hồ Chí Minh")</f>
        <v>UBND Ủy ban nhân dân phường 10 thành phố Hồ Chí Minh</v>
      </c>
      <c r="C217" t="str">
        <v>http://phuong10.quan10.gov.vn/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20217</v>
      </c>
      <c r="B218" t="str">
        <f>HYPERLINK("https://www.facebook.com/tuoitrecatphcm/", "Công an phường 06 thành phố Hồ Chí Minh")</f>
        <v>Công an phường 06 thành phố Hồ Chí Minh</v>
      </c>
      <c r="C218" t="str">
        <v>https://www.facebook.com/tuoitrecatphcm/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20218</v>
      </c>
      <c r="B219" t="str">
        <f>HYPERLINK("https://phuong6govap.gov.vn/", "UBND Ủy ban nhân dân phường 06 thành phố Hồ Chí Minh")</f>
        <v>UBND Ủy ban nhân dân phường 06 thành phố Hồ Chí Minh</v>
      </c>
      <c r="C219" t="str">
        <v>https://phuong6govap.gov.vn/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20219</v>
      </c>
      <c r="B220" t="str">
        <f>HYPERLINK("https://www.facebook.com/tuoitrecatphcm/", "Công an phường 08 thành phố Hồ Chí Minh")</f>
        <v>Công an phường 08 thành phố Hồ Chí Minh</v>
      </c>
      <c r="C220" t="str">
        <v>https://www.facebook.com/tuoitrecatphcm/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20220</v>
      </c>
      <c r="B221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221" t="str">
        <v>https://vpub.hochiminhcity.gov.vn/portal/home/lich-cong-tac/calendar-by-month.aspx?y=2021&amp;m=8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20221</v>
      </c>
      <c r="B22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222" t="str">
        <v>https://www.facebook.com/p/B%E1%BA%A3n-tin-Ph%C6%B0%E1%BB%9Dng-9-Qu%E1%BA%ADn-11-100077663132015/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20222</v>
      </c>
      <c r="B223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223" t="str">
        <v>https://hochiminhcity.gov.vn/-/thong-tin-chi-ao-ieu-hanh-cua-thuong-truc-uy-ban-nhan-dan-thanh-pho-ho-chi-minh-ngay-09-09-2024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20223</v>
      </c>
      <c r="B224" t="str">
        <f>HYPERLINK("https://www.facebook.com/tuoitrecatphcm/", "Công an phường 14 thành phố Hồ Chí Minh")</f>
        <v>Công an phường 14 thành phố Hồ Chí Minh</v>
      </c>
      <c r="C224" t="str">
        <v>https://www.facebook.com/tuoitrecatphcm/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20224</v>
      </c>
      <c r="B225" t="str">
        <f>HYPERLINK("http://phuong14.quan10.gov.vn/", "UBND Ủy ban nhân dân phường 14 thành phố Hồ Chí Minh")</f>
        <v>UBND Ủy ban nhân dân phường 14 thành phố Hồ Chí Minh</v>
      </c>
      <c r="C225" t="str">
        <v>http://phuong14.quan10.gov.vn/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20225</v>
      </c>
      <c r="B226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226" t="str">
        <v>https://www.facebook.com/p/%E1%BB%A6y-ban-nh%C3%A2n-d%C3%A2n-Ph%C6%B0%E1%BB%9Dng-15-Qu%E1%BA%ADn-11-100064712827995/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20226</v>
      </c>
      <c r="B227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227" t="str">
        <v>https://tanbinh.hochiminhcity.gov.vn/web/neoportal/thong-tin-lanh-dao/-/asset_publisher/JMjdrDRWLUY6/content/uy-ban-nhan-dan-phuong-15?inheritRedirect=false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20227</v>
      </c>
      <c r="B228" t="str">
        <v>Công an phường Tân Sơn Nhì thành phố Hồ Chí Minh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20228</v>
      </c>
      <c r="B229" t="str">
        <f>HYPERLINK("http://tansonnhi.tanphu.hochiminhcity.gov.vn/", "UBND Ủy ban nhân dân phường Tân Sơn Nhì thành phố Hồ Chí Minh")</f>
        <v>UBND Ủy ban nhân dân phường Tân Sơn Nhì thành phố Hồ Chí Minh</v>
      </c>
      <c r="C229" t="str">
        <v>http://tansonnhi.tanphu.hochiminhcity.gov.vn/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20229</v>
      </c>
      <c r="B230" t="str">
        <f>HYPERLINK("https://www.facebook.com/p/M%E1%BA%B7t-tr%E1%BA%ADn-ph%C6%B0%E1%BB%9Dng-T%C3%A2y-Th%E1%BA%A1nh-qu%E1%BA%ADn-T%C3%A2n-Ph%C3%BA-TP-H%E1%BB%93-Ch%C3%AD-Minh-100077332299548/", "Công an phường Tây Thạnh thành phố Hồ Chí Minh")</f>
        <v>Công an phường Tây Thạnh thành phố Hồ Chí Minh</v>
      </c>
      <c r="C230" t="str">
        <v>https://www.facebook.com/p/M%E1%BA%B7t-tr%E1%BA%ADn-ph%C6%B0%E1%BB%9Dng-T%C3%A2y-Th%E1%BA%A1nh-qu%E1%BA%ADn-T%C3%A2n-Ph%C3%BA-TP-H%E1%BB%93-Ch%C3%AD-Minh-100077332299548/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20230</v>
      </c>
      <c r="B231" t="str">
        <f>HYPERLINK("http://taythanh.tanphu.hochiminhcity.gov.vn/", "UBND Ủy ban nhân dân phường Tây Thạnh thành phố Hồ Chí Minh")</f>
        <v>UBND Ủy ban nhân dân phường Tây Thạnh thành phố Hồ Chí Minh</v>
      </c>
      <c r="C231" t="str">
        <v>http://taythanh.tanphu.hochiminhcity.gov.vn/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20231</v>
      </c>
      <c r="B232" t="str">
        <v>Công an phường Sơn Kỳ thành phố Hồ Chí Minh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20232</v>
      </c>
      <c r="B233" t="str">
        <f>HYPERLINK("http://sonky.tanphu.hochiminhcity.gov.vn/", "UBND Ủy ban nhân dân phường Sơn Kỳ thành phố Hồ Chí Minh")</f>
        <v>UBND Ủy ban nhân dân phường Sơn Kỳ thành phố Hồ Chí Minh</v>
      </c>
      <c r="C233" t="str">
        <v>http://sonky.tanphu.hochiminhcity.gov.vn/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20233</v>
      </c>
      <c r="B234" t="str">
        <f>HYPERLINK("https://www.facebook.com/tanquy.tuoitre/", "Công an phường Tân Quý thành phố Hồ Chí Minh")</f>
        <v>Công an phường Tân Quý thành phố Hồ Chí Minh</v>
      </c>
      <c r="C234" t="str">
        <v>https://www.facebook.com/tanquy.tuoitre/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20234</v>
      </c>
      <c r="B235" t="str">
        <f>HYPERLINK("http://tanquy.tanphu.hochiminhcity.gov.vn/", "UBND Ủy ban nhân dân phường Tân Quý thành phố Hồ Chí Minh")</f>
        <v>UBND Ủy ban nhân dân phường Tân Quý thành phố Hồ Chí Minh</v>
      </c>
      <c r="C235" t="str">
        <v>http://tanquy.tanphu.hochiminhcity.gov.vn/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20235</v>
      </c>
      <c r="B236" t="str">
        <v>Công an phường Tân Thành thành phố Hồ Chí Minh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20236</v>
      </c>
      <c r="B237" t="str">
        <f>HYPERLINK("http://tanthanh.tanphu.hochiminhcity.gov.vn/", "UBND Ủy ban nhân dân phường Tân Thành thành phố Hồ Chí Minh")</f>
        <v>UBND Ủy ban nhân dân phường Tân Thành thành phố Hồ Chí Minh</v>
      </c>
      <c r="C237" t="str">
        <v>http://tanthanh.tanphu.hochiminhcity.gov.vn/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20237</v>
      </c>
      <c r="B238" t="str">
        <v>Công an phường Phú Thọ Hòa thành phố Hồ Chí Minh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20238</v>
      </c>
      <c r="B239" t="str">
        <f>HYPERLINK("http://phuthohoa.tanphu.hochiminhcity.gov.vn/", "UBND Ủy ban nhân dân phường Phú Thọ Hòa thành phố Hồ Chí Minh")</f>
        <v>UBND Ủy ban nhân dân phường Phú Thọ Hòa thành phố Hồ Chí Minh</v>
      </c>
      <c r="C239" t="str">
        <v>http://phuthohoa.tanphu.hochiminhcity.gov.vn/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20239</v>
      </c>
      <c r="B240" t="str">
        <f>HYPERLINK("https://www.facebook.com/rockitfitnesscenter/", "Công an phường Phú Thạnh thành phố Hồ Chí Minh")</f>
        <v>Công an phường Phú Thạnh thành phố Hồ Chí Minh</v>
      </c>
      <c r="C240" t="str">
        <v>https://www.facebook.com/rockitfitnesscenter/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20240</v>
      </c>
      <c r="B241" t="str">
        <f>HYPERLINK("http://phuthanh.tanphu.hochiminhcity.gov.vn/", "UBND Ủy ban nhân dân phường Phú Thạnh thành phố Hồ Chí Minh")</f>
        <v>UBND Ủy ban nhân dân phường Phú Thạnh thành phố Hồ Chí Minh</v>
      </c>
      <c r="C241" t="str">
        <v>http://phuthanh.tanphu.hochiminhcity.gov.vn/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20241</v>
      </c>
      <c r="B242" t="str">
        <v>Công an phường Phú Trung thành phố Hồ Chí Minh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20242</v>
      </c>
      <c r="B243" t="str">
        <f>HYPERLINK("http://phutrung.tanphu.hochiminhcity.gov.vn/", "UBND Ủy ban nhân dân phường Phú Trung thành phố Hồ Chí Minh")</f>
        <v>UBND Ủy ban nhân dân phường Phú Trung thành phố Hồ Chí Minh</v>
      </c>
      <c r="C243" t="str">
        <v>http://phutrung.tanphu.hochiminhcity.gov.vn/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20243</v>
      </c>
      <c r="B244" t="str">
        <v>Công an phường Hòa Thạnh thành phố Hồ Chí Minh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20244</v>
      </c>
      <c r="B245" t="str">
        <f>HYPERLINK("http://hoathanh.tanphu.hochiminhcity.gov.vn/", "UBND Ủy ban nhân dân phường Hòa Thạnh thành phố Hồ Chí Minh")</f>
        <v>UBND Ủy ban nhân dân phường Hòa Thạnh thành phố Hồ Chí Minh</v>
      </c>
      <c r="C245" t="str">
        <v>http://hoathanh.tanphu.hochiminhcity.gov.vn/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20245</v>
      </c>
      <c r="B246" t="str">
        <f>HYPERLINK("https://www.facebook.com/tuoitrehieptanquantanphu/", "Công an phường Hiệp Tân thành phố Hồ Chí Minh")</f>
        <v>Công an phường Hiệp Tân thành phố Hồ Chí Minh</v>
      </c>
      <c r="C246" t="str">
        <v>https://www.facebook.com/tuoitrehieptanquantanphu/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20246</v>
      </c>
      <c r="B247" t="str">
        <f>HYPERLINK("http://hieptan.tanphu.hochiminhcity.gov.vn/", "UBND Ủy ban nhân dân phường Hiệp Tân thành phố Hồ Chí Minh")</f>
        <v>UBND Ủy ban nhân dân phường Hiệp Tân thành phố Hồ Chí Minh</v>
      </c>
      <c r="C247" t="str">
        <v>http://hieptan.tanphu.hochiminhcity.gov.vn/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20247</v>
      </c>
      <c r="B248" t="str">
        <f>HYPERLINK("https://www.facebook.com/tuoitretanthoihiep/", "Công an phường Tân Thới Hòa thành phố Hồ Chí Minh")</f>
        <v>Công an phường Tân Thới Hòa thành phố Hồ Chí Minh</v>
      </c>
      <c r="C248" t="str">
        <v>https://www.facebook.com/tuoitretanthoihiep/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20248</v>
      </c>
      <c r="B249" t="str">
        <f>HYPERLINK("http://tanthoihoa.tanphu.hochiminhcity.gov.vn/", "UBND Ủy ban nhân dân phường Tân Thới Hòa thành phố Hồ Chí Minh")</f>
        <v>UBND Ủy ban nhân dân phường Tân Thới Hòa thành phố Hồ Chí Minh</v>
      </c>
      <c r="C249" t="str">
        <v>http://tanthoihoa.tanphu.hochiminhcity.gov.vn/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20249</v>
      </c>
      <c r="B250" t="str">
        <v>Công an phường 04 thành phố Hồ Chí Minh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20250</v>
      </c>
      <c r="B25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251" t="str">
        <v>http://www.congbao.hochiminhcity.gov.vn/cong-bao/van-ban/quyet-dinh/so/1322-qd-ubnd/ngay/22-04-2024/noi-dung/46464/46512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20251</v>
      </c>
      <c r="B252" t="str">
        <v>Công an phường 05 thành phố Hồ Chí Minh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20252</v>
      </c>
      <c r="B253" t="str">
        <f>HYPERLINK("https://vpub.hochiminhcity.gov.vn/", "UBND Ủy ban nhân dân phường 05 thành phố Hồ Chí Minh")</f>
        <v>UBND Ủy ban nhân dân phường 05 thành phố Hồ Chí Minh</v>
      </c>
      <c r="C253" t="str">
        <v>https://vpub.hochiminhcity.gov.vn/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20253</v>
      </c>
      <c r="B254" t="str">
        <f>HYPERLINK("https://www.facebook.com/p/B%E1%BA%A3n-tin-Ph%C6%B0%E1%BB%9Dng-9-Qu%E1%BA%ADn-11-100077663132015/", "Công an phường 09 thành phố Hồ Chí Minh")</f>
        <v>Công an phường 09 thành phố Hồ Chí Minh</v>
      </c>
      <c r="C254" t="str">
        <v>https://www.facebook.com/p/B%E1%BA%A3n-tin-Ph%C6%B0%E1%BB%9Dng-9-Qu%E1%BA%ADn-11-100077663132015/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20254</v>
      </c>
      <c r="B255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255" t="str">
        <v>https://hochiminhcity.gov.vn/-/thong-tin-chi-ao-ieu-hanh-cua-thuong-truc-uy-ban-nhan-dan-thanh-pho-ho-chi-minh-ngay-09-09-2024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20255</v>
      </c>
      <c r="B256" t="str">
        <f>HYPERLINK("https://www.facebook.com/p/Ph%C6%B0%E1%BB%9Dng-7-B%C3%ACnh-Th%E1%BA%A1nh-100029413493915/", "Công an phường 07 thành phố Hồ Chí Minh")</f>
        <v>Công an phường 07 thành phố Hồ Chí Minh</v>
      </c>
      <c r="C256" t="str">
        <v>https://www.facebook.com/p/Ph%C6%B0%E1%BB%9Dng-7-B%C3%ACnh-Th%E1%BA%A1nh-100029413493915/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20256</v>
      </c>
      <c r="B257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257" t="str">
        <v>https://tanbinh.hochiminhcity.gov.vn/web/neoportal/-/uy-ban-nhan-dan-phuong-7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20257</v>
      </c>
      <c r="B258" t="str">
        <f>HYPERLINK("https://www.facebook.com/tuoitrecatphcm/", "Công an phường 03 thành phố Hồ Chí Minh")</f>
        <v>Công an phường 03 thành phố Hồ Chí Minh</v>
      </c>
      <c r="C258" t="str">
        <v>https://www.facebook.com/tuoitrecatphcm/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20258</v>
      </c>
      <c r="B259" t="str">
        <f>HYPERLINK("https://quan3.hochiminhcity.gov.vn/", "UBND Ủy ban nhân dân phường 03 thành phố Hồ Chí Minh")</f>
        <v>UBND Ủy ban nhân dân phường 03 thành phố Hồ Chí Minh</v>
      </c>
      <c r="C259" t="str">
        <v>https://quan3.hochiminhcity.gov.vn/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20259</v>
      </c>
      <c r="B260" t="str">
        <f>HYPERLINK("https://www.facebook.com/tuoitrecatphcm/", "Công an phường 01 thành phố Hồ Chí Minh")</f>
        <v>Công an phường 01 thành phố Hồ Chí Minh</v>
      </c>
      <c r="C260" t="str">
        <v>https://www.facebook.com/tuoitrecatphcm/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20260</v>
      </c>
      <c r="B261" t="str">
        <f>HYPERLINK("https://vpub.hochiminhcity.gov.vn/", "UBND Ủy ban nhân dân phường 01 thành phố Hồ Chí Minh")</f>
        <v>UBND Ủy ban nhân dân phường 01 thành phố Hồ Chí Minh</v>
      </c>
      <c r="C261" t="str">
        <v>https://vpub.hochiminhcity.gov.vn/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20261</v>
      </c>
      <c r="B262" t="str">
        <v>Công an phường 02 thành phố Hồ Chí Minh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20262</v>
      </c>
      <c r="B263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263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20263</v>
      </c>
      <c r="B264" t="str">
        <f>HYPERLINK("https://www.facebook.com/tuoitrecatphcm/", "Công an phường 08 thành phố Hồ Chí Minh")</f>
        <v>Công an phường 08 thành phố Hồ Chí Minh</v>
      </c>
      <c r="C264" t="str">
        <v>https://www.facebook.com/tuoitrecatphcm/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20264</v>
      </c>
      <c r="B265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265" t="str">
        <v>https://vpub.hochiminhcity.gov.vn/portal/home/lich-cong-tac/calendar-by-month.aspx?y=2021&amp;m=8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20265</v>
      </c>
      <c r="B266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266" t="str">
        <v>https://www.facebook.com/p/%E1%BB%A6y-ban-nh%C3%A2n-d%C3%A2n-Ph%C6%B0%E1%BB%9Dng-15-Qu%E1%BA%ADn-11-100064712827995/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20266</v>
      </c>
      <c r="B267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267" t="str">
        <v>https://tanbinh.hochiminhcity.gov.vn/web/neoportal/thong-tin-lanh-dao/-/asset_publisher/JMjdrDRWLUY6/content/uy-ban-nhan-dan-phuong-15?inheritRedirect=false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20267</v>
      </c>
      <c r="B268" t="str">
        <f>HYPERLINK("https://www.facebook.com/tuoitrecatphcm/", "Công an phường 10 thành phố Hồ Chí Minh")</f>
        <v>Công an phường 10 thành phố Hồ Chí Minh</v>
      </c>
      <c r="C268" t="str">
        <v>https://www.facebook.com/tuoitrecatphcm/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20268</v>
      </c>
      <c r="B269" t="str">
        <f>HYPERLINK("http://phuong10.quan10.gov.vn/", "UBND Ủy ban nhân dân phường 10 thành phố Hồ Chí Minh")</f>
        <v>UBND Ủy ban nhân dân phường 10 thành phố Hồ Chí Minh</v>
      </c>
      <c r="C269" t="str">
        <v>http://phuong10.quan10.gov.vn/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20269</v>
      </c>
      <c r="B270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270" t="str">
        <v>https://www.facebook.com/p/%E1%BB%A6y-ban-nh%C3%A2n-d%C3%A2n-ph%C6%B0%E1%BB%9Dng-11-qu%E1%BA%ADn-T%C3%A2n-B%C3%ACnh-100064941120082/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20270</v>
      </c>
      <c r="B271" t="str">
        <f>HYPERLINK("http://phuong11.quan10.gov.vn/", "UBND Ủy ban nhân dân phường 11 thành phố Hồ Chí Minh")</f>
        <v>UBND Ủy ban nhân dân phường 11 thành phố Hồ Chí Minh</v>
      </c>
      <c r="C271" t="str">
        <v>http://phuong11.quan10.gov.vn/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20271</v>
      </c>
      <c r="B272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272" t="str">
        <v>https://www.facebook.com/p/%E1%BB%A6y-Ban-Nh%C3%A2n-D%C3%A2n-ph%C6%B0%E1%BB%9Dng-17-G%C3%B2-V%E1%BA%A5p-100064599015946/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20272</v>
      </c>
      <c r="B273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273" t="str">
        <v>http://www.tanphu.hochiminhcity.gov.vn/van-ban-cua-ubnd-thanh-pho/quyet-dinh-so-172024qd-ubnd-ngay-0142024-cua-ubnd-thanh-pho-ho-chi-minh-ve-ban-ttnymobile986-21547.aspx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20273</v>
      </c>
      <c r="B274" t="str">
        <f>HYPERLINK("https://www.facebook.com/tuoitrecatphcm/", "Công an phường 14 thành phố Hồ Chí Minh")</f>
        <v>Công an phường 14 thành phố Hồ Chí Minh</v>
      </c>
      <c r="C274" t="str">
        <v>https://www.facebook.com/tuoitrecatphcm/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20274</v>
      </c>
      <c r="B275" t="str">
        <f>HYPERLINK("http://phuong14.quan10.gov.vn/", "UBND Ủy ban nhân dân phường 14 thành phố Hồ Chí Minh")</f>
        <v>UBND Ủy ban nhân dân phường 14 thành phố Hồ Chí Minh</v>
      </c>
      <c r="C275" t="str">
        <v>http://phuong14.quan10.gov.vn/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20275</v>
      </c>
      <c r="B276" t="str">
        <f>HYPERLINK("https://www.facebook.com/tuoitrecatphcm/", "Công an phường 12 thành phố Hồ Chí Minh")</f>
        <v>Công an phường 12 thành phố Hồ Chí Minh</v>
      </c>
      <c r="C276" t="str">
        <v>https://www.facebook.com/tuoitrecatphcm/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20276</v>
      </c>
      <c r="B277" t="str">
        <f>HYPERLINK("https://phuong12govap.gov.vn/", "UBND Ủy ban nhân dân phường 12 thành phố Hồ Chí Minh")</f>
        <v>UBND Ủy ban nhân dân phường 12 thành phố Hồ Chí Minh</v>
      </c>
      <c r="C277" t="str">
        <v>https://phuong12govap.gov.vn/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20277</v>
      </c>
      <c r="B278" t="str">
        <f>HYPERLINK("https://www.facebook.com/phuong13tanbinh/", "Công an phường 13 thành phố Hồ Chí Minh")</f>
        <v>Công an phường 13 thành phố Hồ Chí Minh</v>
      </c>
      <c r="C278" t="str">
        <v>https://www.facebook.com/phuong13tanbinh/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20278</v>
      </c>
      <c r="B279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279" t="str">
        <v>https://tanbinh.hochiminhcity.gov.vn/web/neoportal/-/uy-ban-nhan-dan-phuong-13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20279</v>
      </c>
      <c r="B280" t="str">
        <v>Công an phường Thảo Điền thành phố Hồ Chí Minh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20280</v>
      </c>
      <c r="B281" t="str">
        <f>HYPERLINK("https://thaodien.tpthuduc.hochiminhcity.gov.vn/", "UBND Ủy ban nhân dân phường Thảo Điền thành phố Hồ Chí Minh")</f>
        <v>UBND Ủy ban nhân dân phường Thảo Điền thành phố Hồ Chí Minh</v>
      </c>
      <c r="C281" t="str">
        <v>https://thaodien.tpthuduc.hochiminhcity.gov.vn/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20281</v>
      </c>
      <c r="B282" t="str">
        <f>HYPERLINK("https://www.facebook.com/tuoitrephuonganphu/", "Công an phường An Phú thành phố Hồ Chí Minh")</f>
        <v>Công an phường An Phú thành phố Hồ Chí Minh</v>
      </c>
      <c r="C282" t="str">
        <v>https://www.facebook.com/tuoitrephuonganphu/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20282</v>
      </c>
      <c r="B283" t="str">
        <f>HYPERLINK("http://phuthanh.tanphu.hochiminhcity.gov.vn/", "UBND Ủy ban nhân dân phường An Phú thành phố Hồ Chí Minh")</f>
        <v>UBND Ủy ban nhân dân phường An Phú thành phố Hồ Chí Minh</v>
      </c>
      <c r="C283" t="str">
        <v>http://phuthanh.tanphu.hochiminhcity.gov.vn/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20283</v>
      </c>
      <c r="B284" t="str">
        <f>HYPERLINK("https://www.facebook.com/tuoitrecatphcm/", "Công an phường Bình An thành phố Hồ Chí Minh")</f>
        <v>Công an phường Bình An thành phố Hồ Chí Minh</v>
      </c>
      <c r="C284" t="str">
        <v>https://www.facebook.com/tuoitrecatphcm/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20284</v>
      </c>
      <c r="B285" t="str">
        <f>HYPERLINK("https://binhtho.tpthuduc.hochiminhcity.gov.vn/", "UBND Ủy ban nhân dân phường Bình An thành phố Hồ Chí Minh")</f>
        <v>UBND Ủy ban nhân dân phường Bình An thành phố Hồ Chí Minh</v>
      </c>
      <c r="C285" t="str">
        <v>https://binhtho.tpthuduc.hochiminhcity.gov.vn/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20285</v>
      </c>
      <c r="B286" t="str">
        <f>HYPERLINK("https://www.facebook.com/tuoitrephuongbinhtrungtay/?locale=vi_VN", "Công an phường Bình Trưng Đông thành phố Hồ Chí Minh")</f>
        <v>Công an phường Bình Trưng Đông thành phố Hồ Chí Minh</v>
      </c>
      <c r="C286" t="str">
        <v>https://www.facebook.com/tuoitrephuongbinhtrungtay/?locale=vi_VN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20286</v>
      </c>
      <c r="B287" t="str">
        <f>HYPERLINK("https://binhtrungdong.tpthuduc.hochiminhcity.gov.vn/", "UBND Ủy ban nhân dân phường Bình Trưng Đông thành phố Hồ Chí Minh")</f>
        <v>UBND Ủy ban nhân dân phường Bình Trưng Đông thành phố Hồ Chí Minh</v>
      </c>
      <c r="C287" t="str">
        <v>https://binhtrungdong.tpthuduc.hochiminhcity.gov.vn/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20287</v>
      </c>
      <c r="B288" t="str">
        <f>HYPERLINK("https://www.facebook.com/tuoitrephuongbinhtrungtay/?locale=vi_VN", "Công an phường Bình Trưng Tây thành phố Hồ Chí Minh")</f>
        <v>Công an phường Bình Trưng Tây thành phố Hồ Chí Minh</v>
      </c>
      <c r="C288" t="str">
        <v>https://www.facebook.com/tuoitrephuongbinhtrungtay/?locale=vi_VN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20288</v>
      </c>
      <c r="B289" t="str">
        <f>HYPERLINK("https://binhtrungtay.tpthuduc.hochiminhcity.gov.vn/", "UBND Ủy ban nhân dân phường Bình Trưng Tây thành phố Hồ Chí Minh")</f>
        <v>UBND Ủy ban nhân dân phường Bình Trưng Tây thành phố Hồ Chí Minh</v>
      </c>
      <c r="C289" t="str">
        <v>https://binhtrungtay.tpthuduc.hochiminhcity.gov.vn/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20289</v>
      </c>
      <c r="B290" t="str">
        <v>Công an phường Bình Khánh thành phố Hồ Chí Minh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20290</v>
      </c>
      <c r="B291" t="str">
        <f>HYPERLINK("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", "UBND Ủy ban nhân dân phường Bình Khánh thành phố Hồ Chí Minh")</f>
        <v>UBND Ủy ban nhân dân phường Bình Khánh thành phố Hồ Chí Minh</v>
      </c>
      <c r="C291" t="str">
        <v>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20291</v>
      </c>
      <c r="B292" t="str">
        <v>Công an phường An Khánh thành phố Hồ Chí Minh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20292</v>
      </c>
      <c r="B293" t="str">
        <f>HYPERLINK("https://www.ankhanhtpthuduc.gov.vn/", "UBND Ủy ban nhân dân phường An Khánh thành phố Hồ Chí Minh")</f>
        <v>UBND Ủy ban nhân dân phường An Khánh thành phố Hồ Chí Minh</v>
      </c>
      <c r="C293" t="str">
        <v>https://www.ankhanhtpthuduc.gov.vn/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20293</v>
      </c>
      <c r="B294" t="str">
        <v>Công an phường Cát Lái thành phố Hồ Chí Minh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20294</v>
      </c>
      <c r="B295" t="str">
        <f>HYPERLINK("http://catlai.tpthuduc.hochiminhcity.gov.vn/", "UBND Ủy ban nhân dân phường Cát Lái thành phố Hồ Chí Minh")</f>
        <v>UBND Ủy ban nhân dân phường Cát Lái thành phố Hồ Chí Minh</v>
      </c>
      <c r="C295" t="str">
        <v>http://catlai.tpthuduc.hochiminhcity.gov.vn/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20295</v>
      </c>
      <c r="B296" t="str">
        <f>HYPERLINK("https://www.facebook.com/phuongthanhmyloi/", "Công an phường Thạnh Mỹ Lợi thành phố Hồ Chí Minh")</f>
        <v>Công an phường Thạnh Mỹ Lợi thành phố Hồ Chí Minh</v>
      </c>
      <c r="C296" t="str">
        <v>https://www.facebook.com/phuongthanhmyloi/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20296</v>
      </c>
      <c r="B297" t="str">
        <f>HYPERLINK("https://thanhmyloi.tpthuduc.hochiminhcity.gov.vn/", "UBND Ủy ban nhân dân phường Thạnh Mỹ Lợi thành phố Hồ Chí Minh")</f>
        <v>UBND Ủy ban nhân dân phường Thạnh Mỹ Lợi thành phố Hồ Chí Minh</v>
      </c>
      <c r="C297" t="str">
        <v>https://thanhmyloi.tpthuduc.hochiminhcity.gov.vn/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20297</v>
      </c>
      <c r="B298" t="str">
        <f>HYPERLINK("https://www.facebook.com/cenhochiminh/", "Công an phường An Lợi Đông thành phố Hồ Chí Minh")</f>
        <v>Công an phường An Lợi Đông thành phố Hồ Chí Minh</v>
      </c>
      <c r="C298" t="str">
        <v>https://www.facebook.com/cenhochiminh/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20298</v>
      </c>
      <c r="B299" t="str">
        <f>HYPERLINK("https://anloidong.tpthuduc.hochiminhcity.gov.vn/", "UBND Ủy ban nhân dân phường An Lợi Đông thành phố Hồ Chí Minh")</f>
        <v>UBND Ủy ban nhân dân phường An Lợi Đông thành phố Hồ Chí Minh</v>
      </c>
      <c r="C299" t="str">
        <v>https://anloidong.tpthuduc.hochiminhcity.gov.vn/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20299</v>
      </c>
      <c r="B300" t="str">
        <v>Công an phường Thủ Thiêm thành phố Hồ Chí Minh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20300</v>
      </c>
      <c r="B301" t="str">
        <f>HYPERLINK("https://thuthiem.tpthuduc.hochiminhcity.gov.vn/", "UBND Ủy ban nhân dân phường Thủ Thiêm thành phố Hồ Chí Minh")</f>
        <v>UBND Ủy ban nhân dân phường Thủ Thiêm thành phố Hồ Chí Minh</v>
      </c>
      <c r="C301" t="str">
        <v>https://thuthiem.tpthuduc.hochiminhcity.gov.vn/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20301</v>
      </c>
      <c r="B302" t="str">
        <f>HYPERLINK("https://www.facebook.com/tuoitrecatphcm/", "Công an phường 08 thành phố Hồ Chí Minh")</f>
        <v>Công an phường 08 thành phố Hồ Chí Minh</v>
      </c>
      <c r="C302" t="str">
        <v>https://www.facebook.com/tuoitrecatphcm/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20302</v>
      </c>
      <c r="B303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303" t="str">
        <v>https://vpub.hochiminhcity.gov.vn/portal/home/lich-cong-tac/calendar-by-month.aspx?y=2021&amp;m=8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20303</v>
      </c>
      <c r="B304" t="str">
        <f>HYPERLINK("https://www.facebook.com/p/Ph%C6%B0%E1%BB%9Dng-7-B%C3%ACnh-Th%E1%BA%A1nh-100029413493915/", "Công an phường 07 thành phố Hồ Chí Minh")</f>
        <v>Công an phường 07 thành phố Hồ Chí Minh</v>
      </c>
      <c r="C304" t="str">
        <v>https://www.facebook.com/p/Ph%C6%B0%E1%BB%9Dng-7-B%C3%ACnh-Th%E1%BA%A1nh-100029413493915/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20304</v>
      </c>
      <c r="B305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305" t="str">
        <v>https://tanbinh.hochiminhcity.gov.vn/web/neoportal/-/uy-ban-nhan-dan-phuong-7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20305</v>
      </c>
      <c r="B306" t="str">
        <f>HYPERLINK("https://www.facebook.com/tuoitrecatphcm/", "Công an phường 14 thành phố Hồ Chí Minh")</f>
        <v>Công an phường 14 thành phố Hồ Chí Minh</v>
      </c>
      <c r="C306" t="str">
        <v>https://www.facebook.com/tuoitrecatphcm/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20306</v>
      </c>
      <c r="B307" t="str">
        <f>HYPERLINK("http://phuong14.quan10.gov.vn/", "UBND Ủy ban nhân dân phường 14 thành phố Hồ Chí Minh")</f>
        <v>UBND Ủy ban nhân dân phường 14 thành phố Hồ Chí Minh</v>
      </c>
      <c r="C307" t="str">
        <v>http://phuong14.quan10.gov.vn/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20307</v>
      </c>
      <c r="B308" t="str">
        <f>HYPERLINK("https://www.facebook.com/tuoitrecatphcm/", "Công an phường 12 thành phố Hồ Chí Minh")</f>
        <v>Công an phường 12 thành phố Hồ Chí Minh</v>
      </c>
      <c r="C308" t="str">
        <v>https://www.facebook.com/tuoitrecatphcm/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20308</v>
      </c>
      <c r="B309" t="str">
        <f>HYPERLINK("https://phuong12govap.gov.vn/", "UBND Ủy ban nhân dân phường 12 thành phố Hồ Chí Minh")</f>
        <v>UBND Ủy ban nhân dân phường 12 thành phố Hồ Chí Minh</v>
      </c>
      <c r="C309" t="str">
        <v>https://phuong12govap.gov.vn/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20309</v>
      </c>
      <c r="B310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310" t="str">
        <v>https://www.facebook.com/p/%E1%BB%A6y-ban-nh%C3%A2n-d%C3%A2n-ph%C6%B0%E1%BB%9Dng-11-qu%E1%BA%ADn-T%C3%A2n-B%C3%ACnh-100064941120082/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20310</v>
      </c>
      <c r="B311" t="str">
        <f>HYPERLINK("http://phuong11.quan10.gov.vn/", "UBND Ủy ban nhân dân phường 11 thành phố Hồ Chí Minh")</f>
        <v>UBND Ủy ban nhân dân phường 11 thành phố Hồ Chí Minh</v>
      </c>
      <c r="C311" t="str">
        <v>http://phuong11.quan10.gov.vn/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20311</v>
      </c>
      <c r="B312" t="str">
        <f>HYPERLINK("https://www.facebook.com/phuong13tanbinh/", "Công an phường 13 thành phố Hồ Chí Minh")</f>
        <v>Công an phường 13 thành phố Hồ Chí Minh</v>
      </c>
      <c r="C312" t="str">
        <v>https://www.facebook.com/phuong13tanbinh/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20312</v>
      </c>
      <c r="B313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313" t="str">
        <v>https://tanbinh.hochiminhcity.gov.vn/web/neoportal/-/uy-ban-nhan-dan-phuong-13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20313</v>
      </c>
      <c r="B314" t="str">
        <f>HYPERLINK("https://www.facebook.com/tuoitrecatphcm/", "Công an phường 06 thành phố Hồ Chí Minh")</f>
        <v>Công an phường 06 thành phố Hồ Chí Minh</v>
      </c>
      <c r="C314" t="str">
        <v>https://www.facebook.com/tuoitrecatphcm/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20314</v>
      </c>
      <c r="B315" t="str">
        <f>HYPERLINK("https://phuong6govap.gov.vn/", "UBND Ủy ban nhân dân phường 06 thành phố Hồ Chí Minh")</f>
        <v>UBND Ủy ban nhân dân phường 06 thành phố Hồ Chí Minh</v>
      </c>
      <c r="C315" t="str">
        <v>https://phuong6govap.gov.vn/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20315</v>
      </c>
      <c r="B316" t="str">
        <f>HYPERLINK("https://www.facebook.com/p/B%E1%BA%A3n-tin-Ph%C6%B0%E1%BB%9Dng-9-Qu%E1%BA%ADn-11-100077663132015/", "Công an phường 09 thành phố Hồ Chí Minh")</f>
        <v>Công an phường 09 thành phố Hồ Chí Minh</v>
      </c>
      <c r="C316" t="str">
        <v>https://www.facebook.com/p/B%E1%BA%A3n-tin-Ph%C6%B0%E1%BB%9Dng-9-Qu%E1%BA%ADn-11-100077663132015/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20316</v>
      </c>
      <c r="B317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317" t="str">
        <v>https://hochiminhcity.gov.vn/-/thong-tin-chi-ao-ieu-hanh-cua-thuong-truc-uy-ban-nhan-dan-thanh-pho-ho-chi-minh-ngay-09-09-2024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20317</v>
      </c>
      <c r="B318" t="str">
        <f>HYPERLINK("https://www.facebook.com/tuoitrecatphcm/", "Công an phường 10 thành phố Hồ Chí Minh")</f>
        <v>Công an phường 10 thành phố Hồ Chí Minh</v>
      </c>
      <c r="C318" t="str">
        <v>https://www.facebook.com/tuoitrecatphcm/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20318</v>
      </c>
      <c r="B319" t="str">
        <f>HYPERLINK("http://phuong10.quan10.gov.vn/", "UBND Ủy ban nhân dân phường 10 thành phố Hồ Chí Minh")</f>
        <v>UBND Ủy ban nhân dân phường 10 thành phố Hồ Chí Minh</v>
      </c>
      <c r="C319" t="str">
        <v>http://phuong10.quan10.gov.vn/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20319</v>
      </c>
      <c r="B320" t="str">
        <v>Công an phường 04 thành phố Hồ Chí Minh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20320</v>
      </c>
      <c r="B32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321" t="str">
        <v>http://www.congbao.hochiminhcity.gov.vn/cong-bao/van-ban/quyet-dinh/so/1322-qd-ubnd/ngay/22-04-2024/noi-dung/46464/46512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20321</v>
      </c>
      <c r="B322" t="str">
        <v>Công an phường 05 thành phố Hồ Chí Minh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20322</v>
      </c>
      <c r="B323" t="str">
        <f>HYPERLINK("https://vpub.hochiminhcity.gov.vn/", "UBND Ủy ban nhân dân phường 05 thành phố Hồ Chí Minh")</f>
        <v>UBND Ủy ban nhân dân phường 05 thành phố Hồ Chí Minh</v>
      </c>
      <c r="C323" t="str">
        <v>https://vpub.hochiminhcity.gov.vn/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20323</v>
      </c>
      <c r="B324" t="str">
        <f>HYPERLINK("https://www.facebook.com/tuoitrecatphcm/", "Công an phường 03 thành phố Hồ Chí Minh")</f>
        <v>Công an phường 03 thành phố Hồ Chí Minh</v>
      </c>
      <c r="C324" t="str">
        <v>https://www.facebook.com/tuoitrecatphcm/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20324</v>
      </c>
      <c r="B325" t="str">
        <f>HYPERLINK("https://quan3.hochiminhcity.gov.vn/", "UBND Ủy ban nhân dân phường 03 thành phố Hồ Chí Minh")</f>
        <v>UBND Ủy ban nhân dân phường 03 thành phố Hồ Chí Minh</v>
      </c>
      <c r="C325" t="str">
        <v>https://quan3.hochiminhcity.gov.vn/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20325</v>
      </c>
      <c r="B326" t="str">
        <v>Công an phường 02 thành phố Hồ Chí Minh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20326</v>
      </c>
      <c r="B327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327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20327</v>
      </c>
      <c r="B328" t="str">
        <f>HYPERLINK("https://www.facebook.com/tuoitrecatphcm/", "Công an phường 01 thành phố Hồ Chí Minh")</f>
        <v>Công an phường 01 thành phố Hồ Chí Minh</v>
      </c>
      <c r="C328" t="str">
        <v>https://www.facebook.com/tuoitrecatphcm/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20328</v>
      </c>
      <c r="B329" t="str">
        <f>HYPERLINK("https://vpub.hochiminhcity.gov.vn/", "UBND Ủy ban nhân dân phường 01 thành phố Hồ Chí Minh")</f>
        <v>UBND Ủy ban nhân dân phường 01 thành phố Hồ Chí Minh</v>
      </c>
      <c r="C329" t="str">
        <v>https://vpub.hochiminhcity.gov.vn/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20329</v>
      </c>
      <c r="B330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330" t="str">
        <v>https://www.facebook.com/p/%E1%BB%A6y-ban-nh%C3%A2n-d%C3%A2n-Ph%C6%B0%E1%BB%9Dng-15-Qu%E1%BA%ADn-11-100064712827995/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20330</v>
      </c>
      <c r="B331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331" t="str">
        <v>https://tanbinh.hochiminhcity.gov.vn/web/neoportal/thong-tin-lanh-dao/-/asset_publisher/JMjdrDRWLUY6/content/uy-ban-nhan-dan-phuong-15?inheritRedirect=false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20331</v>
      </c>
      <c r="B332" t="str">
        <f>HYPERLINK("https://www.facebook.com/phuong13tanbinh/", "Công an phường 13 thành phố Hồ Chí Minh")</f>
        <v>Công an phường 13 thành phố Hồ Chí Minh</v>
      </c>
      <c r="C332" t="str">
        <v>https://www.facebook.com/phuong13tanbinh/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20332</v>
      </c>
      <c r="B333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333" t="str">
        <v>https://tanbinh.hochiminhcity.gov.vn/web/neoportal/-/uy-ban-nhan-dan-phuong-13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20333</v>
      </c>
      <c r="B334" t="str">
        <f>HYPERLINK("https://www.facebook.com/tuoitrecatphcm/", "Công an phường 14 thành phố Hồ Chí Minh")</f>
        <v>Công an phường 14 thành phố Hồ Chí Minh</v>
      </c>
      <c r="C334" t="str">
        <v>https://www.facebook.com/tuoitrecatphcm/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20334</v>
      </c>
      <c r="B335" t="str">
        <f>HYPERLINK("http://phuong14.quan10.gov.vn/", "UBND Ủy ban nhân dân phường 14 thành phố Hồ Chí Minh")</f>
        <v>UBND Ủy ban nhân dân phường 14 thành phố Hồ Chí Minh</v>
      </c>
      <c r="C335" t="str">
        <v>http://phuong14.quan10.gov.vn/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20335</v>
      </c>
      <c r="B336" t="str">
        <f>HYPERLINK("https://www.facebook.com/tuoitrecatphcm/", "Công an phường 12 thành phố Hồ Chí Minh")</f>
        <v>Công an phường 12 thành phố Hồ Chí Minh</v>
      </c>
      <c r="C336" t="str">
        <v>https://www.facebook.com/tuoitrecatphcm/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20336</v>
      </c>
      <c r="B337" t="str">
        <f>HYPERLINK("https://phuong12govap.gov.vn/", "UBND Ủy ban nhân dân phường 12 thành phố Hồ Chí Minh")</f>
        <v>UBND Ủy ban nhân dân phường 12 thành phố Hồ Chí Minh</v>
      </c>
      <c r="C337" t="str">
        <v>https://phuong12govap.gov.vn/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20337</v>
      </c>
      <c r="B338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338" t="str">
        <v>https://www.facebook.com/p/%E1%BB%A6y-ban-nh%C3%A2n-d%C3%A2n-ph%C6%B0%E1%BB%9Dng-11-qu%E1%BA%ADn-T%C3%A2n-B%C3%ACnh-100064941120082/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20338</v>
      </c>
      <c r="B339" t="str">
        <f>HYPERLINK("http://phuong11.quan10.gov.vn/", "UBND Ủy ban nhân dân phường 11 thành phố Hồ Chí Minh")</f>
        <v>UBND Ủy ban nhân dân phường 11 thành phố Hồ Chí Minh</v>
      </c>
      <c r="C339" t="str">
        <v>http://phuong11.quan10.gov.vn/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20339</v>
      </c>
      <c r="B340" t="str">
        <f>HYPERLINK("https://www.facebook.com/tuoitrecatphcm/", "Công an phường 10 thành phố Hồ Chí Minh")</f>
        <v>Công an phường 10 thành phố Hồ Chí Minh</v>
      </c>
      <c r="C340" t="str">
        <v>https://www.facebook.com/tuoitrecatphcm/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20340</v>
      </c>
      <c r="B341" t="str">
        <f>HYPERLINK("http://phuong10.quan10.gov.vn/", "UBND Ủy ban nhân dân phường 10 thành phố Hồ Chí Minh")</f>
        <v>UBND Ủy ban nhân dân phường 10 thành phố Hồ Chí Minh</v>
      </c>
      <c r="C341" t="str">
        <v>http://phuong10.quan10.gov.vn/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20341</v>
      </c>
      <c r="B34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342" t="str">
        <v>https://www.facebook.com/p/B%E1%BA%A3n-tin-Ph%C6%B0%E1%BB%9Dng-9-Qu%E1%BA%ADn-11-100077663132015/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20342</v>
      </c>
      <c r="B343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343" t="str">
        <v>https://hochiminhcity.gov.vn/-/thong-tin-chi-ao-ieu-hanh-cua-thuong-truc-uy-ban-nhan-dan-thanh-pho-ho-chi-minh-ngay-09-09-2024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20343</v>
      </c>
      <c r="B344" t="str">
        <f>HYPERLINK("https://www.facebook.com/tuoitrecatphcm/", "Công an phường 01 thành phố Hồ Chí Minh")</f>
        <v>Công an phường 01 thành phố Hồ Chí Minh</v>
      </c>
      <c r="C344" t="str">
        <v>https://www.facebook.com/tuoitrecatphcm/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20344</v>
      </c>
      <c r="B345" t="str">
        <f>HYPERLINK("https://vpub.hochiminhcity.gov.vn/", "UBND Ủy ban nhân dân phường 01 thành phố Hồ Chí Minh")</f>
        <v>UBND Ủy ban nhân dân phường 01 thành phố Hồ Chí Minh</v>
      </c>
      <c r="C345" t="str">
        <v>https://vpub.hochiminhcity.gov.vn/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20345</v>
      </c>
      <c r="B346" t="str">
        <f>HYPERLINK("https://www.facebook.com/tuoitrecatphcm/", "Công an phường 08 thành phố Hồ Chí Minh")</f>
        <v>Công an phường 08 thành phố Hồ Chí Minh</v>
      </c>
      <c r="C346" t="str">
        <v>https://www.facebook.com/tuoitrecatphcm/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20346</v>
      </c>
      <c r="B347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347" t="str">
        <v>https://vpub.hochiminhcity.gov.vn/portal/home/lich-cong-tac/calendar-by-month.aspx?y=2021&amp;m=8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20347</v>
      </c>
      <c r="B348" t="str">
        <v>Công an phường 02 thành phố Hồ Chí Minh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20348</v>
      </c>
      <c r="B349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349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20349</v>
      </c>
      <c r="B350" t="str">
        <v>Công an phường 04 thành phố Hồ Chí Minh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20350</v>
      </c>
      <c r="B35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351" t="str">
        <v>http://www.congbao.hochiminhcity.gov.vn/cong-bao/van-ban/quyet-dinh/so/1322-qd-ubnd/ngay/22-04-2024/noi-dung/46464/46512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20351</v>
      </c>
      <c r="B352" t="str">
        <f>HYPERLINK("https://www.facebook.com/p/Ph%C6%B0%E1%BB%9Dng-7-B%C3%ACnh-Th%E1%BA%A1nh-100029413493915/", "Công an phường 07 thành phố Hồ Chí Minh")</f>
        <v>Công an phường 07 thành phố Hồ Chí Minh</v>
      </c>
      <c r="C352" t="str">
        <v>https://www.facebook.com/p/Ph%C6%B0%E1%BB%9Dng-7-B%C3%ACnh-Th%E1%BA%A1nh-100029413493915/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20352</v>
      </c>
      <c r="B353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353" t="str">
        <v>https://tanbinh.hochiminhcity.gov.vn/web/neoportal/-/uy-ban-nhan-dan-phuong-7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20353</v>
      </c>
      <c r="B354" t="str">
        <v>Công an phường 05 thành phố Hồ Chí Minh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20354</v>
      </c>
      <c r="B355" t="str">
        <f>HYPERLINK("https://vpub.hochiminhcity.gov.vn/", "UBND Ủy ban nhân dân phường 05 thành phố Hồ Chí Minh")</f>
        <v>UBND Ủy ban nhân dân phường 05 thành phố Hồ Chí Minh</v>
      </c>
      <c r="C355" t="str">
        <v>https://vpub.hochiminhcity.gov.vn/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20355</v>
      </c>
      <c r="B356" t="str">
        <f>HYPERLINK("https://www.facebook.com/tuoitrecatphcm/", "Công an phường 06 thành phố Hồ Chí Minh")</f>
        <v>Công an phường 06 thành phố Hồ Chí Minh</v>
      </c>
      <c r="C356" t="str">
        <v>https://www.facebook.com/tuoitrecatphcm/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20356</v>
      </c>
      <c r="B357" t="str">
        <f>HYPERLINK("https://phuong6govap.gov.vn/", "UBND Ủy ban nhân dân phường 06 thành phố Hồ Chí Minh")</f>
        <v>UBND Ủy ban nhân dân phường 06 thành phố Hồ Chí Minh</v>
      </c>
      <c r="C357" t="str">
        <v>https://phuong6govap.gov.vn/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20357</v>
      </c>
      <c r="B358" t="str">
        <f>HYPERLINK("https://www.facebook.com/tuoitrecatphcm/", "Công an phường 03 thành phố Hồ Chí Minh")</f>
        <v>Công an phường 03 thành phố Hồ Chí Minh</v>
      </c>
      <c r="C358" t="str">
        <v>https://www.facebook.com/tuoitrecatphcm/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20358</v>
      </c>
      <c r="B359" t="str">
        <f>HYPERLINK("https://quan3.hochiminhcity.gov.vn/", "UBND Ủy ban nhân dân phường 03 thành phố Hồ Chí Minh")</f>
        <v>UBND Ủy ban nhân dân phường 03 thành phố Hồ Chí Minh</v>
      </c>
      <c r="C359" t="str">
        <v>https://quan3.hochiminhcity.gov.vn/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20359</v>
      </c>
      <c r="B360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360" t="str">
        <v>https://www.facebook.com/p/%E1%BB%A6y-ban-nh%C3%A2n-d%C3%A2n-Ph%C6%B0%E1%BB%9Dng-15-Qu%E1%BA%ADn-11-100064712827995/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20360</v>
      </c>
      <c r="B361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361" t="str">
        <v>https://tanbinh.hochiminhcity.gov.vn/web/neoportal/thong-tin-lanh-dao/-/asset_publisher/JMjdrDRWLUY6/content/uy-ban-nhan-dan-phuong-15?inheritRedirect=false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20361</v>
      </c>
      <c r="B362" t="str">
        <v>Công an phường 05 thành phố Hồ Chí Minh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20362</v>
      </c>
      <c r="B363" t="str">
        <f>HYPERLINK("https://vpub.hochiminhcity.gov.vn/", "UBND Ủy ban nhân dân phường 05 thành phố Hồ Chí Minh")</f>
        <v>UBND Ủy ban nhân dân phường 05 thành phố Hồ Chí Minh</v>
      </c>
      <c r="C363" t="str">
        <v>https://vpub.hochiminhcity.gov.vn/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20363</v>
      </c>
      <c r="B364" t="str">
        <f>HYPERLINK("https://www.facebook.com/tuoitrecatphcm/", "Công an phường 14 thành phố Hồ Chí Minh")</f>
        <v>Công an phường 14 thành phố Hồ Chí Minh</v>
      </c>
      <c r="C364" t="str">
        <v>https://www.facebook.com/tuoitrecatphcm/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20364</v>
      </c>
      <c r="B365" t="str">
        <f>HYPERLINK("http://phuong14.quan10.gov.vn/", "UBND Ủy ban nhân dân phường 14 thành phố Hồ Chí Minh")</f>
        <v>UBND Ủy ban nhân dân phường 14 thành phố Hồ Chí Minh</v>
      </c>
      <c r="C365" t="str">
        <v>http://phuong14.quan10.gov.vn/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20365</v>
      </c>
      <c r="B366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366" t="str">
        <v>https://www.facebook.com/p/%E1%BB%A6y-ban-nh%C3%A2n-d%C3%A2n-ph%C6%B0%E1%BB%9Dng-11-qu%E1%BA%ADn-T%C3%A2n-B%C3%ACnh-100064941120082/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20366</v>
      </c>
      <c r="B367" t="str">
        <f>HYPERLINK("http://phuong11.quan10.gov.vn/", "UBND Ủy ban nhân dân phường 11 thành phố Hồ Chí Minh")</f>
        <v>UBND Ủy ban nhân dân phường 11 thành phố Hồ Chí Minh</v>
      </c>
      <c r="C367" t="str">
        <v>http://phuong11.quan10.gov.vn/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20367</v>
      </c>
      <c r="B368" t="str">
        <f>HYPERLINK("https://www.facebook.com/tuoitrecatphcm/", "Công an phường 03 thành phố Hồ Chí Minh")</f>
        <v>Công an phường 03 thành phố Hồ Chí Minh</v>
      </c>
      <c r="C368" t="str">
        <v>https://www.facebook.com/tuoitrecatphcm/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20368</v>
      </c>
      <c r="B369" t="str">
        <f>HYPERLINK("https://quan3.hochiminhcity.gov.vn/", "UBND Ủy ban nhân dân phường 03 thành phố Hồ Chí Minh")</f>
        <v>UBND Ủy ban nhân dân phường 03 thành phố Hồ Chí Minh</v>
      </c>
      <c r="C369" t="str">
        <v>https://quan3.hochiminhcity.gov.vn/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20369</v>
      </c>
      <c r="B370" t="str">
        <f>HYPERLINK("https://www.facebook.com/tuoitrecatphcm/", "Công an phường 10 thành phố Hồ Chí Minh")</f>
        <v>Công an phường 10 thành phố Hồ Chí Minh</v>
      </c>
      <c r="C370" t="str">
        <v>https://www.facebook.com/tuoitrecatphcm/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20370</v>
      </c>
      <c r="B371" t="str">
        <f>HYPERLINK("http://phuong10.quan10.gov.vn/", "UBND Ủy ban nhân dân phường 10 thành phố Hồ Chí Minh")</f>
        <v>UBND Ủy ban nhân dân phường 10 thành phố Hồ Chí Minh</v>
      </c>
      <c r="C371" t="str">
        <v>http://phuong10.quan10.gov.vn/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20371</v>
      </c>
      <c r="B372" t="str">
        <f>HYPERLINK("https://www.facebook.com/phuong13tanbinh/", "Công an phường 13 thành phố Hồ Chí Minh")</f>
        <v>Công an phường 13 thành phố Hồ Chí Minh</v>
      </c>
      <c r="C372" t="str">
        <v>https://www.facebook.com/phuong13tanbinh/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20372</v>
      </c>
      <c r="B373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373" t="str">
        <v>https://tanbinh.hochiminhcity.gov.vn/web/neoportal/-/uy-ban-nhan-dan-phuong-13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20373</v>
      </c>
      <c r="B374" t="str">
        <f>HYPERLINK("https://www.facebook.com/tuoitrecatphcm/", "Công an phường 08 thành phố Hồ Chí Minh")</f>
        <v>Công an phường 08 thành phố Hồ Chí Minh</v>
      </c>
      <c r="C374" t="str">
        <v>https://www.facebook.com/tuoitrecatphcm/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20374</v>
      </c>
      <c r="B375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375" t="str">
        <v>https://vpub.hochiminhcity.gov.vn/portal/home/lich-cong-tac/calendar-by-month.aspx?y=2021&amp;m=8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20375</v>
      </c>
      <c r="B376" t="str">
        <f>HYPERLINK("https://www.facebook.com/p/B%E1%BA%A3n-tin-Ph%C6%B0%E1%BB%9Dng-9-Qu%E1%BA%ADn-11-100077663132015/", "Công an phường 09 thành phố Hồ Chí Minh")</f>
        <v>Công an phường 09 thành phố Hồ Chí Minh</v>
      </c>
      <c r="C376" t="str">
        <v>https://www.facebook.com/p/B%E1%BA%A3n-tin-Ph%C6%B0%E1%BB%9Dng-9-Qu%E1%BA%ADn-11-100077663132015/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20376</v>
      </c>
      <c r="B377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377" t="str">
        <v>https://hochiminhcity.gov.vn/-/thong-tin-chi-ao-ieu-hanh-cua-thuong-truc-uy-ban-nhan-dan-thanh-pho-ho-chi-minh-ngay-09-09-2024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20377</v>
      </c>
      <c r="B378" t="str">
        <f>HYPERLINK("https://www.facebook.com/tuoitrecatphcm/", "Công an phường 12 thành phố Hồ Chí Minh")</f>
        <v>Công an phường 12 thành phố Hồ Chí Minh</v>
      </c>
      <c r="C378" t="str">
        <v>https://www.facebook.com/tuoitrecatphcm/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20378</v>
      </c>
      <c r="B379" t="str">
        <f>HYPERLINK("https://phuong12govap.gov.vn/", "UBND Ủy ban nhân dân phường 12 thành phố Hồ Chí Minh")</f>
        <v>UBND Ủy ban nhân dân phường 12 thành phố Hồ Chí Minh</v>
      </c>
      <c r="C379" t="str">
        <v>https://phuong12govap.gov.vn/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20379</v>
      </c>
      <c r="B380" t="str">
        <f>HYPERLINK("https://www.facebook.com/p/Ph%C6%B0%E1%BB%9Dng-7-B%C3%ACnh-Th%E1%BA%A1nh-100029413493915/", "Công an phường 07 thành phố Hồ Chí Minh")</f>
        <v>Công an phường 07 thành phố Hồ Chí Minh</v>
      </c>
      <c r="C380" t="str">
        <v>https://www.facebook.com/p/Ph%C6%B0%E1%BB%9Dng-7-B%C3%ACnh-Th%E1%BA%A1nh-100029413493915/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20380</v>
      </c>
      <c r="B381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381" t="str">
        <v>https://tanbinh.hochiminhcity.gov.vn/web/neoportal/-/uy-ban-nhan-dan-phuong-7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20381</v>
      </c>
      <c r="B382" t="str">
        <f>HYPERLINK("https://www.facebook.com/tuoitrecatphcm/", "Công an phường 06 thành phố Hồ Chí Minh")</f>
        <v>Công an phường 06 thành phố Hồ Chí Minh</v>
      </c>
      <c r="C382" t="str">
        <v>https://www.facebook.com/tuoitrecatphcm/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20382</v>
      </c>
      <c r="B383" t="str">
        <f>HYPERLINK("https://phuong6govap.gov.vn/", "UBND Ủy ban nhân dân phường 06 thành phố Hồ Chí Minh")</f>
        <v>UBND Ủy ban nhân dân phường 06 thành phố Hồ Chí Minh</v>
      </c>
      <c r="C383" t="str">
        <v>https://phuong6govap.gov.vn/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20383</v>
      </c>
      <c r="B384" t="str">
        <v>Công an phường 04 thành phố Hồ Chí Minh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20384</v>
      </c>
      <c r="B385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385" t="str">
        <v>http://www.congbao.hochiminhcity.gov.vn/cong-bao/van-ban/quyet-dinh/so/1322-qd-ubnd/ngay/22-04-2024/noi-dung/46464/46512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20385</v>
      </c>
      <c r="B386" t="str">
        <f>HYPERLINK("https://www.facebook.com/tuoitrecatphcm/", "Công an phường 01 thành phố Hồ Chí Minh")</f>
        <v>Công an phường 01 thành phố Hồ Chí Minh</v>
      </c>
      <c r="C386" t="str">
        <v>https://www.facebook.com/tuoitrecatphcm/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20386</v>
      </c>
      <c r="B387" t="str">
        <f>HYPERLINK("https://vpub.hochiminhcity.gov.vn/", "UBND Ủy ban nhân dân phường 01 thành phố Hồ Chí Minh")</f>
        <v>UBND Ủy ban nhân dân phường 01 thành phố Hồ Chí Minh</v>
      </c>
      <c r="C387" t="str">
        <v>https://vpub.hochiminhcity.gov.vn/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20387</v>
      </c>
      <c r="B388" t="str">
        <v>Công an phường 02 thành phố Hồ Chí Minh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20388</v>
      </c>
      <c r="B389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389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20389</v>
      </c>
      <c r="B390" t="str">
        <v>Công an phường 16 thành phố Hồ Chí Minh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20390</v>
      </c>
      <c r="B391" t="str">
        <f>HYPERLINK("https://p16.govap.hochiminhcity.gov.vn/ubnd", "UBND Ủy ban nhân dân phường 16 thành phố Hồ Chí Minh")</f>
        <v>UBND Ủy ban nhân dân phường 16 thành phố Hồ Chí Minh</v>
      </c>
      <c r="C391" t="str">
        <v>https://p16.govap.hochiminhcity.gov.vn/ubnd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20391</v>
      </c>
      <c r="B392" t="str">
        <f>HYPERLINK("https://www.facebook.com/tuoitrecatphcm/", "Công an phường 12 thành phố Hồ Chí Minh")</f>
        <v>Công an phường 12 thành phố Hồ Chí Minh</v>
      </c>
      <c r="C392" t="str">
        <v>https://www.facebook.com/tuoitrecatphcm/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20392</v>
      </c>
      <c r="B393" t="str">
        <f>HYPERLINK("https://phuong12govap.gov.vn/", "UBND Ủy ban nhân dân phường 12 thành phố Hồ Chí Minh")</f>
        <v>UBND Ủy ban nhân dân phường 12 thành phố Hồ Chí Minh</v>
      </c>
      <c r="C393" t="str">
        <v>https://phuong12govap.gov.vn/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20393</v>
      </c>
      <c r="B394" t="str">
        <f>HYPERLINK("https://www.facebook.com/phuong13tanbinh/", "Công an phường 13 thành phố Hồ Chí Minh")</f>
        <v>Công an phường 13 thành phố Hồ Chí Minh</v>
      </c>
      <c r="C394" t="str">
        <v>https://www.facebook.com/phuong13tanbinh/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20394</v>
      </c>
      <c r="B395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395" t="str">
        <v>https://tanbinh.hochiminhcity.gov.vn/web/neoportal/-/uy-ban-nhan-dan-phuong-13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20395</v>
      </c>
      <c r="B396" t="str">
        <f>HYPERLINK("https://www.facebook.com/p/B%E1%BA%A3n-tin-Ph%C6%B0%E1%BB%9Dng-9-Qu%E1%BA%ADn-11-100077663132015/", "Công an phường 09 thành phố Hồ Chí Minh")</f>
        <v>Công an phường 09 thành phố Hồ Chí Minh</v>
      </c>
      <c r="C396" t="str">
        <v>https://www.facebook.com/p/B%E1%BA%A3n-tin-Ph%C6%B0%E1%BB%9Dng-9-Qu%E1%BA%ADn-11-100077663132015/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20396</v>
      </c>
      <c r="B397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397" t="str">
        <v>https://hochiminhcity.gov.vn/-/thong-tin-chi-ao-ieu-hanh-cua-thuong-truc-uy-ban-nhan-dan-thanh-pho-ho-chi-minh-ngay-09-09-2024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20397</v>
      </c>
      <c r="B398" t="str">
        <f>HYPERLINK("https://www.facebook.com/tuoitrecatphcm/", "Công an phường 06 thành phố Hồ Chí Minh")</f>
        <v>Công an phường 06 thành phố Hồ Chí Minh</v>
      </c>
      <c r="C398" t="str">
        <v>https://www.facebook.com/tuoitrecatphcm/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20398</v>
      </c>
      <c r="B399" t="str">
        <f>HYPERLINK("https://phuong6govap.gov.vn/", "UBND Ủy ban nhân dân phường 06 thành phố Hồ Chí Minh")</f>
        <v>UBND Ủy ban nhân dân phường 06 thành phố Hồ Chí Minh</v>
      </c>
      <c r="C399" t="str">
        <v>https://phuong6govap.gov.vn/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20399</v>
      </c>
      <c r="B400" t="str">
        <f>HYPERLINK("https://www.facebook.com/tuoitrecatphcm/", "Công an phường 08 thành phố Hồ Chí Minh")</f>
        <v>Công an phường 08 thành phố Hồ Chí Minh</v>
      </c>
      <c r="C400" t="str">
        <v>https://www.facebook.com/tuoitrecatphcm/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20400</v>
      </c>
      <c r="B401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401" t="str">
        <v>https://vpub.hochiminhcity.gov.vn/portal/home/lich-cong-tac/calendar-by-month.aspx?y=2021&amp;m=8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20401</v>
      </c>
      <c r="B402" t="str">
        <f>HYPERLINK("https://www.facebook.com/tuoitrecatphcm/", "Công an phường 10 thành phố Hồ Chí Minh")</f>
        <v>Công an phường 10 thành phố Hồ Chí Minh</v>
      </c>
      <c r="C402" t="str">
        <v>https://www.facebook.com/tuoitrecatphcm/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20402</v>
      </c>
      <c r="B403" t="str">
        <f>HYPERLINK("http://phuong10.quan10.gov.vn/", "UBND Ủy ban nhân dân phường 10 thành phố Hồ Chí Minh")</f>
        <v>UBND Ủy ban nhân dân phường 10 thành phố Hồ Chí Minh</v>
      </c>
      <c r="C403" t="str">
        <v>http://phuong10.quan10.gov.vn/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20403</v>
      </c>
      <c r="B404" t="str">
        <v>Công an phường 05 thành phố Hồ Chí Minh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20404</v>
      </c>
      <c r="B405" t="str">
        <f>HYPERLINK("https://vpub.hochiminhcity.gov.vn/", "UBND Ủy ban nhân dân phường 05 thành phố Hồ Chí Minh")</f>
        <v>UBND Ủy ban nhân dân phường 05 thành phố Hồ Chí Minh</v>
      </c>
      <c r="C405" t="str">
        <v>https://vpub.hochiminhcity.gov.vn/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20405</v>
      </c>
      <c r="B406" t="str">
        <v>Công an phường 18 thành phố Hồ Chí Minh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20406</v>
      </c>
      <c r="B407" t="str">
        <f>HYPERLINK("https://vpub.hochiminhcity.gov.vn/", "UBND Ủy ban nhân dân phường 18 thành phố Hồ Chí Minh")</f>
        <v>UBND Ủy ban nhân dân phường 18 thành phố Hồ Chí Minh</v>
      </c>
      <c r="C407" t="str">
        <v>https://vpub.hochiminhcity.gov.vn/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20407</v>
      </c>
      <c r="B408" t="str">
        <f>HYPERLINK("https://www.facebook.com/tuoitrecatphcm/", "Công an phường 14 thành phố Hồ Chí Minh")</f>
        <v>Công an phường 14 thành phố Hồ Chí Minh</v>
      </c>
      <c r="C408" t="str">
        <v>https://www.facebook.com/tuoitrecatphcm/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20408</v>
      </c>
      <c r="B409" t="str">
        <f>HYPERLINK("http://phuong14.quan10.gov.vn/", "UBND Ủy ban nhân dân phường 14 thành phố Hồ Chí Minh")</f>
        <v>UBND Ủy ban nhân dân phường 14 thành phố Hồ Chí Minh</v>
      </c>
      <c r="C409" t="str">
        <v>http://phuong14.quan10.gov.vn/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20409</v>
      </c>
      <c r="B410" t="str">
        <v>Công an phường 04 thành phố Hồ Chí Minh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20410</v>
      </c>
      <c r="B41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411" t="str">
        <v>http://www.congbao.hochiminhcity.gov.vn/cong-bao/van-ban/quyet-dinh/so/1322-qd-ubnd/ngay/22-04-2024/noi-dung/46464/46512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20411</v>
      </c>
      <c r="B412" t="str">
        <f>HYPERLINK("https://www.facebook.com/tuoitrecatphcm/", "Công an phường 03 thành phố Hồ Chí Minh")</f>
        <v>Công an phường 03 thành phố Hồ Chí Minh</v>
      </c>
      <c r="C412" t="str">
        <v>https://www.facebook.com/tuoitrecatphcm/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20412</v>
      </c>
      <c r="B413" t="str">
        <f>HYPERLINK("https://quan3.hochiminhcity.gov.vn/", "UBND Ủy ban nhân dân phường 03 thành phố Hồ Chí Minh")</f>
        <v>UBND Ủy ban nhân dân phường 03 thành phố Hồ Chí Minh</v>
      </c>
      <c r="C413" t="str">
        <v>https://quan3.hochiminhcity.gov.vn/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20413</v>
      </c>
      <c r="B414" t="str">
        <v>Công an phường 16 thành phố Hồ Chí Minh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20414</v>
      </c>
      <c r="B415" t="str">
        <f>HYPERLINK("https://p16.govap.hochiminhcity.gov.vn/ubnd", "UBND Ủy ban nhân dân phường 16 thành phố Hồ Chí Minh")</f>
        <v>UBND Ủy ban nhân dân phường 16 thành phố Hồ Chí Minh</v>
      </c>
      <c r="C415" t="str">
        <v>https://p16.govap.hochiminhcity.gov.vn/ubnd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20415</v>
      </c>
      <c r="B416" t="str">
        <v>Công an phường 02 thành phố Hồ Chí Minh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20416</v>
      </c>
      <c r="B417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417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20417</v>
      </c>
      <c r="B418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418" t="str">
        <v>https://www.facebook.com/p/%E1%BB%A6y-ban-nh%C3%A2n-d%C3%A2n-Ph%C6%B0%E1%BB%9Dng-15-Qu%E1%BA%ADn-11-100064712827995/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20418</v>
      </c>
      <c r="B419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419" t="str">
        <v>https://tanbinh.hochiminhcity.gov.vn/web/neoportal/thong-tin-lanh-dao/-/asset_publisher/JMjdrDRWLUY6/content/uy-ban-nhan-dan-phuong-15?inheritRedirect=false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20419</v>
      </c>
      <c r="B420" t="str">
        <f>HYPERLINK("https://www.facebook.com/tuoitrecatphcm/", "Công an phường 01 thành phố Hồ Chí Minh")</f>
        <v>Công an phường 01 thành phố Hồ Chí Minh</v>
      </c>
      <c r="C420" t="str">
        <v>https://www.facebook.com/tuoitrecatphcm/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20420</v>
      </c>
      <c r="B421" t="str">
        <f>HYPERLINK("https://vpub.hochiminhcity.gov.vn/", "UBND Ủy ban nhân dân phường 01 thành phố Hồ Chí Minh")</f>
        <v>UBND Ủy ban nhân dân phường 01 thành phố Hồ Chí Minh</v>
      </c>
      <c r="C421" t="str">
        <v>https://vpub.hochiminhcity.gov.vn/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20421</v>
      </c>
      <c r="B422" t="str">
        <v>Công an phường 04 thành phố Hồ Chí Minh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20422</v>
      </c>
      <c r="B423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423" t="str">
        <v>http://www.congbao.hochiminhcity.gov.vn/cong-bao/van-ban/quyet-dinh/so/1322-qd-ubnd/ngay/22-04-2024/noi-dung/46464/46512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20423</v>
      </c>
      <c r="B424" t="str">
        <f>HYPERLINK("https://www.facebook.com/p/B%E1%BA%A3n-tin-Ph%C6%B0%E1%BB%9Dng-9-Qu%E1%BA%ADn-11-100077663132015/", "Công an phường 09 thành phố Hồ Chí Minh")</f>
        <v>Công an phường 09 thành phố Hồ Chí Minh</v>
      </c>
      <c r="C424" t="str">
        <v>https://www.facebook.com/p/B%E1%BA%A3n-tin-Ph%C6%B0%E1%BB%9Dng-9-Qu%E1%BA%ADn-11-100077663132015/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20424</v>
      </c>
      <c r="B425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425" t="str">
        <v>https://hochiminhcity.gov.vn/-/thong-tin-chi-ao-ieu-hanh-cua-thuong-truc-uy-ban-nhan-dan-thanh-pho-ho-chi-minh-ngay-09-09-2024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20425</v>
      </c>
      <c r="B426" t="str">
        <f>HYPERLINK("https://www.facebook.com/tuoitrecatphcm/", "Công an phường 03 thành phố Hồ Chí Minh")</f>
        <v>Công an phường 03 thành phố Hồ Chí Minh</v>
      </c>
      <c r="C426" t="str">
        <v>https://www.facebook.com/tuoitrecatphcm/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20426</v>
      </c>
      <c r="B427" t="str">
        <f>HYPERLINK("https://quan3.hochiminhcity.gov.vn/", "UBND Ủy ban nhân dân phường 03 thành phố Hồ Chí Minh")</f>
        <v>UBND Ủy ban nhân dân phường 03 thành phố Hồ Chí Minh</v>
      </c>
      <c r="C427" t="str">
        <v>https://quan3.hochiminhcity.gov.vn/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20427</v>
      </c>
      <c r="B428" t="str">
        <f>HYPERLINK("https://www.facebook.com/tuoitrecatphcm/", "Công an phường 12 thành phố Hồ Chí Minh")</f>
        <v>Công an phường 12 thành phố Hồ Chí Minh</v>
      </c>
      <c r="C428" t="str">
        <v>https://www.facebook.com/tuoitrecatphcm/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20428</v>
      </c>
      <c r="B429" t="str">
        <f>HYPERLINK("https://phuong12govap.gov.vn/", "UBND Ủy ban nhân dân phường 12 thành phố Hồ Chí Minh")</f>
        <v>UBND Ủy ban nhân dân phường 12 thành phố Hồ Chí Minh</v>
      </c>
      <c r="C429" t="str">
        <v>https://phuong12govap.gov.vn/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20429</v>
      </c>
      <c r="B430" t="str">
        <v>Công an phường 02 thành phố Hồ Chí Minh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20430</v>
      </c>
      <c r="B431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431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20431</v>
      </c>
      <c r="B432" t="str">
        <f>HYPERLINK("https://www.facebook.com/tuoitrecatphcm/", "Công an phường 08 thành phố Hồ Chí Minh")</f>
        <v>Công an phường 08 thành phố Hồ Chí Minh</v>
      </c>
      <c r="C432" t="str">
        <v>https://www.facebook.com/tuoitrecatphcm/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20432</v>
      </c>
      <c r="B433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433" t="str">
        <v>https://vpub.hochiminhcity.gov.vn/portal/home/lich-cong-tac/calendar-by-month.aspx?y=2021&amp;m=8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20433</v>
      </c>
      <c r="B434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434" t="str">
        <v>https://www.facebook.com/p/%E1%BB%A6y-ban-nh%C3%A2n-d%C3%A2n-Ph%C6%B0%E1%BB%9Dng-15-Qu%E1%BA%ADn-11-100064712827995/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20434</v>
      </c>
      <c r="B435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435" t="str">
        <v>https://tanbinh.hochiminhcity.gov.vn/web/neoportal/thong-tin-lanh-dao/-/asset_publisher/JMjdrDRWLUY6/content/uy-ban-nhan-dan-phuong-15?inheritRedirect=false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20435</v>
      </c>
      <c r="B436" t="str">
        <f>HYPERLINK("https://www.facebook.com/p/Ph%C6%B0%E1%BB%9Dng-7-B%C3%ACnh-Th%E1%BA%A1nh-100029413493915/", "Công an phường 07 thành phố Hồ Chí Minh")</f>
        <v>Công an phường 07 thành phố Hồ Chí Minh</v>
      </c>
      <c r="C436" t="str">
        <v>https://www.facebook.com/p/Ph%C6%B0%E1%BB%9Dng-7-B%C3%ACnh-Th%E1%BA%A1nh-100029413493915/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20436</v>
      </c>
      <c r="B437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437" t="str">
        <v>https://tanbinh.hochiminhcity.gov.vn/web/neoportal/-/uy-ban-nhan-dan-phuong-7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20437</v>
      </c>
      <c r="B438" t="str">
        <f>HYPERLINK("https://www.facebook.com/tuoitrecatphcm/", "Công an phường 01 thành phố Hồ Chí Minh")</f>
        <v>Công an phường 01 thành phố Hồ Chí Minh</v>
      </c>
      <c r="C438" t="str">
        <v>https://www.facebook.com/tuoitrecatphcm/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20438</v>
      </c>
      <c r="B439" t="str">
        <f>HYPERLINK("https://vpub.hochiminhcity.gov.vn/", "UBND Ủy ban nhân dân phường 01 thành phố Hồ Chí Minh")</f>
        <v>UBND Ủy ban nhân dân phường 01 thành phố Hồ Chí Minh</v>
      </c>
      <c r="C439" t="str">
        <v>https://vpub.hochiminhcity.gov.vn/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20439</v>
      </c>
      <c r="B440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440" t="str">
        <v>https://www.facebook.com/p/%E1%BB%A6y-ban-nh%C3%A2n-d%C3%A2n-ph%C6%B0%E1%BB%9Dng-11-qu%E1%BA%ADn-T%C3%A2n-B%C3%ACnh-100064941120082/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20440</v>
      </c>
      <c r="B441" t="str">
        <f>HYPERLINK("http://phuong11.quan10.gov.vn/", "UBND Ủy ban nhân dân phường 11 thành phố Hồ Chí Minh")</f>
        <v>UBND Ủy ban nhân dân phường 11 thành phố Hồ Chí Minh</v>
      </c>
      <c r="C441" t="str">
        <v>http://phuong11.quan10.gov.vn/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20441</v>
      </c>
      <c r="B442" t="str">
        <f>HYPERLINK("https://www.facebook.com/tuoitrecatphcm/", "Công an phường 14 thành phố Hồ Chí Minh")</f>
        <v>Công an phường 14 thành phố Hồ Chí Minh</v>
      </c>
      <c r="C442" t="str">
        <v>https://www.facebook.com/tuoitrecatphcm/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20442</v>
      </c>
      <c r="B443" t="str">
        <f>HYPERLINK("http://phuong14.quan10.gov.vn/", "UBND Ủy ban nhân dân phường 14 thành phố Hồ Chí Minh")</f>
        <v>UBND Ủy ban nhân dân phường 14 thành phố Hồ Chí Minh</v>
      </c>
      <c r="C443" t="str">
        <v>http://phuong14.quan10.gov.vn/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20443</v>
      </c>
      <c r="B444" t="str">
        <v>Công an phường 05 thành phố Hồ Chí Minh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20444</v>
      </c>
      <c r="B445" t="str">
        <f>HYPERLINK("https://vpub.hochiminhcity.gov.vn/", "UBND Ủy ban nhân dân phường 05 thành phố Hồ Chí Minh")</f>
        <v>UBND Ủy ban nhân dân phường 05 thành phố Hồ Chí Minh</v>
      </c>
      <c r="C445" t="str">
        <v>https://vpub.hochiminhcity.gov.vn/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20445</v>
      </c>
      <c r="B446" t="str">
        <f>HYPERLINK("https://www.facebook.com/tuoitrecatphcm/", "Công an phường 06 thành phố Hồ Chí Minh")</f>
        <v>Công an phường 06 thành phố Hồ Chí Minh</v>
      </c>
      <c r="C446" t="str">
        <v>https://www.facebook.com/tuoitrecatphcm/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20446</v>
      </c>
      <c r="B447" t="str">
        <f>HYPERLINK("https://phuong6govap.gov.vn/", "UBND Ủy ban nhân dân phường 06 thành phố Hồ Chí Minh")</f>
        <v>UBND Ủy ban nhân dân phường 06 thành phố Hồ Chí Minh</v>
      </c>
      <c r="C447" t="str">
        <v>https://phuong6govap.gov.vn/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20447</v>
      </c>
      <c r="B448" t="str">
        <f>HYPERLINK("https://www.facebook.com/tuoitrecatphcm/", "Công an phường 10 thành phố Hồ Chí Minh")</f>
        <v>Công an phường 10 thành phố Hồ Chí Minh</v>
      </c>
      <c r="C448" t="str">
        <v>https://www.facebook.com/tuoitrecatphcm/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20448</v>
      </c>
      <c r="B449" t="str">
        <f>HYPERLINK("http://phuong10.quan10.gov.vn/", "UBND Ủy ban nhân dân phường 10 thành phố Hồ Chí Minh")</f>
        <v>UBND Ủy ban nhân dân phường 10 thành phố Hồ Chí Minh</v>
      </c>
      <c r="C449" t="str">
        <v>http://phuong10.quan10.gov.vn/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20449</v>
      </c>
      <c r="B450" t="str">
        <f>HYPERLINK("https://www.facebook.com/phuong13tanbinh/", "Công an phường 13 thành phố Hồ Chí Minh")</f>
        <v>Công an phường 13 thành phố Hồ Chí Minh</v>
      </c>
      <c r="C450" t="str">
        <v>https://www.facebook.com/phuong13tanbinh/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20450</v>
      </c>
      <c r="B451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451" t="str">
        <v>https://tanbinh.hochiminhcity.gov.vn/web/neoportal/-/uy-ban-nhan-dan-phuong-13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20451</v>
      </c>
      <c r="B452" t="str">
        <f>HYPERLINK("https://www.facebook.com/tuoitrecatphcm/", "Công an phường 14 thành phố Hồ Chí Minh")</f>
        <v>Công an phường 14 thành phố Hồ Chí Minh</v>
      </c>
      <c r="C452" t="str">
        <v>https://www.facebook.com/tuoitrecatphcm/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20452</v>
      </c>
      <c r="B453" t="str">
        <f>HYPERLINK("http://phuong14.quan10.gov.vn/", "UBND Ủy ban nhân dân phường 14 thành phố Hồ Chí Minh")</f>
        <v>UBND Ủy ban nhân dân phường 14 thành phố Hồ Chí Minh</v>
      </c>
      <c r="C453" t="str">
        <v>http://phuong14.quan10.gov.vn/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20453</v>
      </c>
      <c r="B454" t="str">
        <f>HYPERLINK("https://www.facebook.com/phuong13tanbinh/", "Công an phường 13 thành phố Hồ Chí Minh")</f>
        <v>Công an phường 13 thành phố Hồ Chí Minh</v>
      </c>
      <c r="C454" t="str">
        <v>https://www.facebook.com/phuong13tanbinh/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20454</v>
      </c>
      <c r="B455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455" t="str">
        <v>https://tanbinh.hochiminhcity.gov.vn/web/neoportal/-/uy-ban-nhan-dan-phuong-13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20455</v>
      </c>
      <c r="B456" t="str">
        <f>HYPERLINK("https://www.facebook.com/p/B%E1%BA%A3n-tin-Ph%C6%B0%E1%BB%9Dng-9-Qu%E1%BA%ADn-11-100077663132015/", "Công an phường 09 thành phố Hồ Chí Minh")</f>
        <v>Công an phường 09 thành phố Hồ Chí Minh</v>
      </c>
      <c r="C456" t="str">
        <v>https://www.facebook.com/p/B%E1%BA%A3n-tin-Ph%C6%B0%E1%BB%9Dng-9-Qu%E1%BA%ADn-11-100077663132015/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20456</v>
      </c>
      <c r="B457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457" t="str">
        <v>https://hochiminhcity.gov.vn/-/thong-tin-chi-ao-ieu-hanh-cua-thuong-truc-uy-ban-nhan-dan-thanh-pho-ho-chi-minh-ngay-09-09-2024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20457</v>
      </c>
      <c r="B458" t="str">
        <f>HYPERLINK("https://www.facebook.com/tuoitrecatphcm/", "Công an phường 06 thành phố Hồ Chí Minh")</f>
        <v>Công an phường 06 thành phố Hồ Chí Minh</v>
      </c>
      <c r="C458" t="str">
        <v>https://www.facebook.com/tuoitrecatphcm/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20458</v>
      </c>
      <c r="B459" t="str">
        <f>HYPERLINK("https://phuong6govap.gov.vn/", "UBND Ủy ban nhân dân phường 06 thành phố Hồ Chí Minh")</f>
        <v>UBND Ủy ban nhân dân phường 06 thành phố Hồ Chí Minh</v>
      </c>
      <c r="C459" t="str">
        <v>https://phuong6govap.gov.vn/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20459</v>
      </c>
      <c r="B460" t="str">
        <f>HYPERLINK("https://www.facebook.com/tuoitrecatphcm/", "Công an phường 12 thành phố Hồ Chí Minh")</f>
        <v>Công an phường 12 thành phố Hồ Chí Minh</v>
      </c>
      <c r="C460" t="str">
        <v>https://www.facebook.com/tuoitrecatphcm/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20460</v>
      </c>
      <c r="B461" t="str">
        <f>HYPERLINK("https://phuong12govap.gov.vn/", "UBND Ủy ban nhân dân phường 12 thành phố Hồ Chí Minh")</f>
        <v>UBND Ủy ban nhân dân phường 12 thành phố Hồ Chí Minh</v>
      </c>
      <c r="C461" t="str">
        <v>https://phuong12govap.gov.vn/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20461</v>
      </c>
      <c r="B462" t="str">
        <v>Công an phường 05 thành phố Hồ Chí Minh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20462</v>
      </c>
      <c r="B463" t="str">
        <f>HYPERLINK("https://vpub.hochiminhcity.gov.vn/", "UBND Ủy ban nhân dân phường 05 thành phố Hồ Chí Minh")</f>
        <v>UBND Ủy ban nhân dân phường 05 thành phố Hồ Chí Minh</v>
      </c>
      <c r="C463" t="str">
        <v>https://vpub.hochiminhcity.gov.vn/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20463</v>
      </c>
      <c r="B464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464" t="str">
        <v>https://www.facebook.com/p/%E1%BB%A6y-ban-nh%C3%A2n-d%C3%A2n-ph%C6%B0%E1%BB%9Dng-11-qu%E1%BA%ADn-T%C3%A2n-B%C3%ACnh-100064941120082/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20464</v>
      </c>
      <c r="B465" t="str">
        <f>HYPERLINK("http://phuong11.quan10.gov.vn/", "UBND Ủy ban nhân dân phường 11 thành phố Hồ Chí Minh")</f>
        <v>UBND Ủy ban nhân dân phường 11 thành phố Hồ Chí Minh</v>
      </c>
      <c r="C465" t="str">
        <v>http://phuong11.quan10.gov.vn/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20465</v>
      </c>
      <c r="B466" t="str">
        <v>Công an phường 02 thành phố Hồ Chí Minh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20466</v>
      </c>
      <c r="B467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467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20467</v>
      </c>
      <c r="B468" t="str">
        <f>HYPERLINK("https://www.facebook.com/tuoitrecatphcm/", "Công an phường 01 thành phố Hồ Chí Minh")</f>
        <v>Công an phường 01 thành phố Hồ Chí Minh</v>
      </c>
      <c r="C468" t="str">
        <v>https://www.facebook.com/tuoitrecatphcm/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20468</v>
      </c>
      <c r="B469" t="str">
        <f>HYPERLINK("https://vpub.hochiminhcity.gov.vn/", "UBND Ủy ban nhân dân phường 01 thành phố Hồ Chí Minh")</f>
        <v>UBND Ủy ban nhân dân phường 01 thành phố Hồ Chí Minh</v>
      </c>
      <c r="C469" t="str">
        <v>https://vpub.hochiminhcity.gov.vn/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20469</v>
      </c>
      <c r="B470" t="str">
        <v>Công an phường 04 thành phố Hồ Chí Minh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20470</v>
      </c>
      <c r="B471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471" t="str">
        <v>http://www.congbao.hochiminhcity.gov.vn/cong-bao/van-ban/quyet-dinh/so/1322-qd-ubnd/ngay/22-04-2024/noi-dung/46464/46512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20471</v>
      </c>
      <c r="B472" t="str">
        <f>HYPERLINK("https://www.facebook.com/tuoitrecatphcm/", "Công an phường 08 thành phố Hồ Chí Minh")</f>
        <v>Công an phường 08 thành phố Hồ Chí Minh</v>
      </c>
      <c r="C472" t="str">
        <v>https://www.facebook.com/tuoitrecatphcm/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20472</v>
      </c>
      <c r="B473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473" t="str">
        <v>https://vpub.hochiminhcity.gov.vn/portal/home/lich-cong-tac/calendar-by-month.aspx?y=2021&amp;m=8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20473</v>
      </c>
      <c r="B474" t="str">
        <f>HYPERLINK("https://www.facebook.com/tuoitrecatphcm/", "Công an phường 03 thành phố Hồ Chí Minh")</f>
        <v>Công an phường 03 thành phố Hồ Chí Minh</v>
      </c>
      <c r="C474" t="str">
        <v>https://www.facebook.com/tuoitrecatphcm/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20474</v>
      </c>
      <c r="B475" t="str">
        <f>HYPERLINK("https://quan3.hochiminhcity.gov.vn/", "UBND Ủy ban nhân dân phường 03 thành phố Hồ Chí Minh")</f>
        <v>UBND Ủy ban nhân dân phường 03 thành phố Hồ Chí Minh</v>
      </c>
      <c r="C475" t="str">
        <v>https://quan3.hochiminhcity.gov.vn/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20475</v>
      </c>
      <c r="B476" t="str">
        <f>HYPERLINK("https://www.facebook.com/p/Ph%C6%B0%E1%BB%9Dng-7-B%C3%ACnh-Th%E1%BA%A1nh-100029413493915/", "Công an phường 07 thành phố Hồ Chí Minh")</f>
        <v>Công an phường 07 thành phố Hồ Chí Minh</v>
      </c>
      <c r="C476" t="str">
        <v>https://www.facebook.com/p/Ph%C6%B0%E1%BB%9Dng-7-B%C3%ACnh-Th%E1%BA%A1nh-100029413493915/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20476</v>
      </c>
      <c r="B477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477" t="str">
        <v>https://tanbinh.hochiminhcity.gov.vn/web/neoportal/-/uy-ban-nhan-dan-phuong-7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20477</v>
      </c>
      <c r="B478" t="str">
        <f>HYPERLINK("https://www.facebook.com/tuoitrecatphcm/", "Công an phường 10 thành phố Hồ Chí Minh")</f>
        <v>Công an phường 10 thành phố Hồ Chí Minh</v>
      </c>
      <c r="C478" t="str">
        <v>https://www.facebook.com/tuoitrecatphcm/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20478</v>
      </c>
      <c r="B479" t="str">
        <f>HYPERLINK("http://phuong10.quan10.gov.vn/", "UBND Ủy ban nhân dân phường 10 thành phố Hồ Chí Minh")</f>
        <v>UBND Ủy ban nhân dân phường 10 thành phố Hồ Chí Minh</v>
      </c>
      <c r="C479" t="str">
        <v>http://phuong10.quan10.gov.vn/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20479</v>
      </c>
      <c r="B480" t="str">
        <f>HYPERLINK("https://www.facebook.com/tuoitrecatphcm/", "Công an phường 08 thành phố Hồ Chí Minh")</f>
        <v>Công an phường 08 thành phố Hồ Chí Minh</v>
      </c>
      <c r="C480" t="str">
        <v>https://www.facebook.com/tuoitrecatphcm/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20480</v>
      </c>
      <c r="B481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481" t="str">
        <v>https://vpub.hochiminhcity.gov.vn/portal/home/lich-cong-tac/calendar-by-month.aspx?y=2021&amp;m=8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20481</v>
      </c>
      <c r="B482" t="str">
        <v>Công an phường 02 thành phố Hồ Chí Minh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20482</v>
      </c>
      <c r="B483" t="str">
        <f>HYPERLINK(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, "UBND Ủy ban nhân dân phường 02 thành phố Hồ Chí Minh")</f>
        <v>UBND Ủy ban nhân dân phường 02 thành phố Hồ Chí Minh</v>
      </c>
      <c r="C483" t="str">
        <v>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20483</v>
      </c>
      <c r="B484" t="str">
        <f>HYPERLINK("https://www.facebook.com/tuoitrecatphcm/", "Công an phường 01 thành phố Hồ Chí Minh")</f>
        <v>Công an phường 01 thành phố Hồ Chí Minh</v>
      </c>
      <c r="C484" t="str">
        <v>https://www.facebook.com/tuoitrecatphcm/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20484</v>
      </c>
      <c r="B485" t="str">
        <f>HYPERLINK("https://vpub.hochiminhcity.gov.vn/", "UBND Ủy ban nhân dân phường 01 thành phố Hồ Chí Minh")</f>
        <v>UBND Ủy ban nhân dân phường 01 thành phố Hồ Chí Minh</v>
      </c>
      <c r="C485" t="str">
        <v>https://vpub.hochiminhcity.gov.vn/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20485</v>
      </c>
      <c r="B486" t="str">
        <f>HYPERLINK("https://www.facebook.com/tuoitrecatphcm/", "Công an phường 03 thành phố Hồ Chí Minh")</f>
        <v>Công an phường 03 thành phố Hồ Chí Minh</v>
      </c>
      <c r="C486" t="str">
        <v>https://www.facebook.com/tuoitrecatphcm/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20486</v>
      </c>
      <c r="B487" t="str">
        <f>HYPERLINK("https://quan3.hochiminhcity.gov.vn/", "UBND Ủy ban nhân dân phường 03 thành phố Hồ Chí Minh")</f>
        <v>UBND Ủy ban nhân dân phường 03 thành phố Hồ Chí Minh</v>
      </c>
      <c r="C487" t="str">
        <v>https://quan3.hochiminhcity.gov.vn/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20487</v>
      </c>
      <c r="B488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488" t="str">
        <v>https://www.facebook.com/p/%E1%BB%A6y-ban-nh%C3%A2n-d%C3%A2n-ph%C6%B0%E1%BB%9Dng-11-qu%E1%BA%ADn-T%C3%A2n-B%C3%ACnh-100064941120082/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20488</v>
      </c>
      <c r="B489" t="str">
        <f>HYPERLINK("http://phuong11.quan10.gov.vn/", "UBND Ủy ban nhân dân phường 11 thành phố Hồ Chí Minh")</f>
        <v>UBND Ủy ban nhân dân phường 11 thành phố Hồ Chí Minh</v>
      </c>
      <c r="C489" t="str">
        <v>http://phuong11.quan10.gov.vn/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20489</v>
      </c>
      <c r="B490" t="str">
        <f>HYPERLINK("https://www.facebook.com/p/B%E1%BA%A3n-tin-Ph%C6%B0%E1%BB%9Dng-9-Qu%E1%BA%ADn-11-100077663132015/", "Công an phường 09 thành phố Hồ Chí Minh")</f>
        <v>Công an phường 09 thành phố Hồ Chí Minh</v>
      </c>
      <c r="C490" t="str">
        <v>https://www.facebook.com/p/B%E1%BA%A3n-tin-Ph%C6%B0%E1%BB%9Dng-9-Qu%E1%BA%ADn-11-100077663132015/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20490</v>
      </c>
      <c r="B491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491" t="str">
        <v>https://hochiminhcity.gov.vn/-/thong-tin-chi-ao-ieu-hanh-cua-thuong-truc-uy-ban-nhan-dan-thanh-pho-ho-chi-minh-ngay-09-09-2024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20491</v>
      </c>
      <c r="B492" t="str">
        <f>HYPERLINK("https://www.facebook.com/tuoitrecatphcm/", "Công an phường 10 thành phố Hồ Chí Minh")</f>
        <v>Công an phường 10 thành phố Hồ Chí Minh</v>
      </c>
      <c r="C492" t="str">
        <v>https://www.facebook.com/tuoitrecatphcm/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20492</v>
      </c>
      <c r="B493" t="str">
        <f>HYPERLINK("http://phuong10.quan10.gov.vn/", "UBND Ủy ban nhân dân phường 10 thành phố Hồ Chí Minh")</f>
        <v>UBND Ủy ban nhân dân phường 10 thành phố Hồ Chí Minh</v>
      </c>
      <c r="C493" t="str">
        <v>http://phuong10.quan10.gov.vn/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20493</v>
      </c>
      <c r="B494" t="str">
        <v>Công an phường 04 thành phố Hồ Chí Minh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20494</v>
      </c>
      <c r="B495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495" t="str">
        <v>http://www.congbao.hochiminhcity.gov.vn/cong-bao/van-ban/quyet-dinh/so/1322-qd-ubnd/ngay/22-04-2024/noi-dung/46464/46512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20495</v>
      </c>
      <c r="B496" t="str">
        <f>HYPERLINK("https://www.facebook.com/phuong13tanbinh/", "Công an phường 13 thành phố Hồ Chí Minh")</f>
        <v>Công an phường 13 thành phố Hồ Chí Minh</v>
      </c>
      <c r="C496" t="str">
        <v>https://www.facebook.com/phuong13tanbinh/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20496</v>
      </c>
      <c r="B497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497" t="str">
        <v>https://tanbinh.hochiminhcity.gov.vn/web/neoportal/-/uy-ban-nhan-dan-phuong-13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20497</v>
      </c>
      <c r="B498" t="str">
        <f>HYPERLINK("https://www.facebook.com/tuoitrecatphcm/", "Công an phường 12 thành phố Hồ Chí Minh")</f>
        <v>Công an phường 12 thành phố Hồ Chí Minh</v>
      </c>
      <c r="C498" t="str">
        <v>https://www.facebook.com/tuoitrecatphcm/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20498</v>
      </c>
      <c r="B499" t="str">
        <f>HYPERLINK("https://phuong12govap.gov.vn/", "UBND Ủy ban nhân dân phường 12 thành phố Hồ Chí Minh")</f>
        <v>UBND Ủy ban nhân dân phường 12 thành phố Hồ Chí Minh</v>
      </c>
      <c r="C499" t="str">
        <v>https://phuong12govap.gov.vn/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20499</v>
      </c>
      <c r="B500" t="str">
        <v>Công an phường 05 thành phố Hồ Chí Minh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20500</v>
      </c>
      <c r="B501" t="str">
        <f>HYPERLINK("https://vpub.hochiminhcity.gov.vn/", "UBND Ủy ban nhân dân phường 05 thành phố Hồ Chí Minh")</f>
        <v>UBND Ủy ban nhân dân phường 05 thành phố Hồ Chí Minh</v>
      </c>
      <c r="C501" t="str">
        <v>https://vpub.hochiminhcity.gov.vn/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20501</v>
      </c>
      <c r="B502" t="str">
        <f>HYPERLINK("https://www.facebook.com/tuoitrecatphcm/", "Công an phường 14 thành phố Hồ Chí Minh")</f>
        <v>Công an phường 14 thành phố Hồ Chí Minh</v>
      </c>
      <c r="C502" t="str">
        <v>https://www.facebook.com/tuoitrecatphcm/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20502</v>
      </c>
      <c r="B503" t="str">
        <f>HYPERLINK("http://phuong14.quan10.gov.vn/", "UBND Ủy ban nhân dân phường 14 thành phố Hồ Chí Minh")</f>
        <v>UBND Ủy ban nhân dân phường 14 thành phố Hồ Chí Minh</v>
      </c>
      <c r="C503" t="str">
        <v>http://phuong14.quan10.gov.vn/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20503</v>
      </c>
      <c r="B504" t="str">
        <f>HYPERLINK("https://www.facebook.com/tuoitrecatphcm/", "Công an phường 06 thành phố Hồ Chí Minh")</f>
        <v>Công an phường 06 thành phố Hồ Chí Minh</v>
      </c>
      <c r="C504" t="str">
        <v>https://www.facebook.com/tuoitrecatphcm/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20504</v>
      </c>
      <c r="B505" t="str">
        <f>HYPERLINK("https://phuong6govap.gov.vn/", "UBND Ủy ban nhân dân phường 06 thành phố Hồ Chí Minh")</f>
        <v>UBND Ủy ban nhân dân phường 06 thành phố Hồ Chí Minh</v>
      </c>
      <c r="C505" t="str">
        <v>https://phuong6govap.gov.vn/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20505</v>
      </c>
      <c r="B506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506" t="str">
        <v>https://www.facebook.com/p/%E1%BB%A6y-ban-nh%C3%A2n-d%C3%A2n-Ph%C6%B0%E1%BB%9Dng-15-Qu%E1%BA%ADn-11-100064712827995/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20506</v>
      </c>
      <c r="B507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507" t="str">
        <v>https://tanbinh.hochiminhcity.gov.vn/web/neoportal/thong-tin-lanh-dao/-/asset_publisher/JMjdrDRWLUY6/content/uy-ban-nhan-dan-phuong-15?inheritRedirect=false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20507</v>
      </c>
      <c r="B508" t="str">
        <v>Công an phường 16 thành phố Hồ Chí Minh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20508</v>
      </c>
      <c r="B509" t="str">
        <f>HYPERLINK("https://p16.govap.hochiminhcity.gov.vn/ubnd", "UBND Ủy ban nhân dân phường 16 thành phố Hồ Chí Minh")</f>
        <v>UBND Ủy ban nhân dân phường 16 thành phố Hồ Chí Minh</v>
      </c>
      <c r="C509" t="str">
        <v>https://p16.govap.hochiminhcity.gov.vn/ubnd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20509</v>
      </c>
      <c r="B510" t="str">
        <f>HYPERLINK("https://www.facebook.com/p/Ph%C6%B0%E1%BB%9Dng-7-B%C3%ACnh-Th%E1%BA%A1nh-100029413493915/", "Công an phường 07 thành phố Hồ Chí Minh")</f>
        <v>Công an phường 07 thành phố Hồ Chí Minh</v>
      </c>
      <c r="C510" t="str">
        <v>https://www.facebook.com/p/Ph%C6%B0%E1%BB%9Dng-7-B%C3%ACnh-Th%E1%BA%A1nh-100029413493915/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20510</v>
      </c>
      <c r="B511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511" t="str">
        <v>https://tanbinh.hochiminhcity.gov.vn/web/neoportal/-/uy-ban-nhan-dan-phuong-7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20511</v>
      </c>
      <c r="B512" t="str">
        <f>HYPERLINK("https://www.facebook.com/p/%C4%90o%C3%A0n-ph%C6%B0%E1%BB%9Dng-B%C3%ACnh-H%C6%B0ng-Ho%C3%A0-B-100072113895035/", "Công an phường Bình Hưng Hòa thành phố Hồ Chí Minh")</f>
        <v>Công an phường Bình Hưng Hòa thành phố Hồ Chí Minh</v>
      </c>
      <c r="C512" t="str">
        <v>https://www.facebook.com/p/%C4%90o%C3%A0n-ph%C6%B0%E1%BB%9Dng-B%C3%ACnh-H%C6%B0ng-Ho%C3%A0-B-100072113895035/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20512</v>
      </c>
      <c r="B513" t="str">
        <f>HYPERLINK("https://binhhunghoaa.gov.vn/", "UBND Ủy ban nhân dân phường Bình Hưng Hòa thành phố Hồ Chí Minh")</f>
        <v>UBND Ủy ban nhân dân phường Bình Hưng Hòa thành phố Hồ Chí Minh</v>
      </c>
      <c r="C513" t="str">
        <v>https://binhhunghoaa.gov.vn/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20513</v>
      </c>
      <c r="B514" t="str">
        <f>HYPERLINK("https://www.facebook.com/p/%C4%90o%C3%A0n-ph%C6%B0%E1%BB%9Dng-B%C3%ACnh-H%C6%B0ng-Ho%C3%A0-B-100072113895035/", "Công an phường Bình Hưng Hoà A thành phố Hồ Chí Minh")</f>
        <v>Công an phường Bình Hưng Hoà A thành phố Hồ Chí Minh</v>
      </c>
      <c r="C514" t="str">
        <v>https://www.facebook.com/p/%C4%90o%C3%A0n-ph%C6%B0%E1%BB%9Dng-B%C3%ACnh-H%C6%B0ng-Ho%C3%A0-B-100072113895035/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20514</v>
      </c>
      <c r="B515" t="str">
        <f>HYPERLINK("https://binhhunghoaa.gov.vn/", "UBND Ủy ban nhân dân phường Bình Hưng Hoà A thành phố Hồ Chí Minh")</f>
        <v>UBND Ủy ban nhân dân phường Bình Hưng Hoà A thành phố Hồ Chí Minh</v>
      </c>
      <c r="C515" t="str">
        <v>https://binhhunghoaa.gov.vn/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20515</v>
      </c>
      <c r="B516" t="str">
        <f>HYPERLINK("https://www.facebook.com/p/%C4%90o%C3%A0n-ph%C6%B0%E1%BB%9Dng-B%C3%ACnh-H%C6%B0ng-Ho%C3%A0-B-100072113895035/", "Công an phường Bình Hưng Hoà B thành phố Hồ Chí Minh")</f>
        <v>Công an phường Bình Hưng Hoà B thành phố Hồ Chí Minh</v>
      </c>
      <c r="C516" t="str">
        <v>https://www.facebook.com/p/%C4%90o%C3%A0n-ph%C6%B0%E1%BB%9Dng-B%C3%ACnh-H%C6%B0ng-Ho%C3%A0-B-100072113895035/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20516</v>
      </c>
      <c r="B517" t="str">
        <f>HYPERLINK("https://binhtan.hochiminhcity.gov.vn/tt-uy-ban-nhan-dan-10-phuong", "UBND Ủy ban nhân dân phường Bình Hưng Hoà B thành phố Hồ Chí Minh")</f>
        <v>UBND Ủy ban nhân dân phường Bình Hưng Hoà B thành phố Hồ Chí Minh</v>
      </c>
      <c r="C517" t="str">
        <v>https://binhtan.hochiminhcity.gov.vn/tt-uy-ban-nhan-dan-10-phuong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20517</v>
      </c>
      <c r="B518" t="str">
        <v>Công an phường Bình Trị Đông thành phố Hồ Chí Minh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20518</v>
      </c>
      <c r="B519" t="str">
        <f>HYPERLINK("https://phuongbinhtridong.gov.vn/", "UBND Ủy ban nhân dân phường Bình Trị Đông thành phố Hồ Chí Minh")</f>
        <v>UBND Ủy ban nhân dân phường Bình Trị Đông thành phố Hồ Chí Minh</v>
      </c>
      <c r="C519" t="str">
        <v>https://phuongbinhtridong.gov.vn/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20519</v>
      </c>
      <c r="B520" t="str">
        <v>Công an phường Bình Trị Đông A thành phố Hồ Chí Minh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20520</v>
      </c>
      <c r="B521" t="str">
        <f>HYPERLINK("https://phuongbinhtridonga.gov.vn/", "UBND Ủy ban nhân dân phường Bình Trị Đông A thành phố Hồ Chí Minh")</f>
        <v>UBND Ủy ban nhân dân phường Bình Trị Đông A thành phố Hồ Chí Minh</v>
      </c>
      <c r="C521" t="str">
        <v>https://phuongbinhtridonga.gov.vn/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20521</v>
      </c>
      <c r="B522" t="str">
        <f>HYPERLINK("https://www.facebook.com/481731009846518", "Công an phường Bình Trị Đông B thành phố Hồ Chí Minh")</f>
        <v>Công an phường Bình Trị Đông B thành phố Hồ Chí Minh</v>
      </c>
      <c r="C522" t="str">
        <v>https://www.facebook.com/481731009846518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20522</v>
      </c>
      <c r="B523" t="str">
        <f>HYPERLINK("https://phuongbinhtridong.gov.vn/", "UBND Ủy ban nhân dân phường Bình Trị Đông B thành phố Hồ Chí Minh")</f>
        <v>UBND Ủy ban nhân dân phường Bình Trị Đông B thành phố Hồ Chí Minh</v>
      </c>
      <c r="C523" t="str">
        <v>https://phuongbinhtridong.gov.vn/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20523</v>
      </c>
      <c r="B524" t="str">
        <v>Công an phường Tân Tạo thành phố Hồ Chí Minh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20524</v>
      </c>
      <c r="B525" t="str">
        <f>HYPERLINK("https://binhtan.hochiminhcity.gov.vn/tt-uy-ban-nhan-dan-10-phuong", "UBND Ủy ban nhân dân phường Tân Tạo thành phố Hồ Chí Minh")</f>
        <v>UBND Ủy ban nhân dân phường Tân Tạo thành phố Hồ Chí Minh</v>
      </c>
      <c r="C525" t="str">
        <v>https://binhtan.hochiminhcity.gov.vn/tt-uy-ban-nhan-dan-10-phuong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20525</v>
      </c>
      <c r="B526" t="str">
        <v>Công an phường Tân Tạo A thành phố Hồ Chí Minh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20526</v>
      </c>
      <c r="B527" t="str">
        <f>HYPERLINK("https://binhtan.hochiminhcity.gov.vn/tt-uy-ban-nhan-dan-10-phuong", "UBND Ủy ban nhân dân phường Tân Tạo A thành phố Hồ Chí Minh")</f>
        <v>UBND Ủy ban nhân dân phường Tân Tạo A thành phố Hồ Chí Minh</v>
      </c>
      <c r="C527" t="str">
        <v>https://binhtan.hochiminhcity.gov.vn/tt-uy-ban-nhan-dan-10-phuong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20527</v>
      </c>
      <c r="B528" t="str">
        <v>Công an phường An Lạc thành phố Hồ Chí Minh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20528</v>
      </c>
      <c r="B529" t="str">
        <f>HYPERLINK("http://phuonganlaca.gov.vn/", "UBND Ủy ban nhân dân phường An Lạc thành phố Hồ Chí Minh")</f>
        <v>UBND Ủy ban nhân dân phường An Lạc thành phố Hồ Chí Minh</v>
      </c>
      <c r="C529" t="str">
        <v>http://phuonganlaca.gov.vn/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20529</v>
      </c>
      <c r="B530" t="str">
        <v>Công an phường An Lạc A thành phố Hồ Chí Minh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20530</v>
      </c>
      <c r="B531" t="str">
        <f>HYPERLINK("http://phuonganlaca.gov.vn/", "UBND Ủy ban nhân dân phường An Lạc A thành phố Hồ Chí Minh")</f>
        <v>UBND Ủy ban nhân dân phường An Lạc A thành phố Hồ Chí Minh</v>
      </c>
      <c r="C531" t="str">
        <v>http://phuonganlaca.gov.vn/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20531</v>
      </c>
      <c r="B532" t="str">
        <f>HYPERLINK("https://www.facebook.com/mtpttd/", "Công an phường Tân Thuận Đông thành phố Hồ Chí Minh")</f>
        <v>Công an phường Tân Thuận Đông thành phố Hồ Chí Minh</v>
      </c>
      <c r="C532" t="str">
        <v>https://www.facebook.com/mtpttd/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20532</v>
      </c>
      <c r="B533" t="str">
        <f>HYPERLINK("https://quan7.hochiminhcity.gov.vn/uy-ban-nhan-dan-phuong", "UBND Ủy ban nhân dân phường Tân Thuận Đông thành phố Hồ Chí Minh")</f>
        <v>UBND Ủy ban nhân dân phường Tân Thuận Đông thành phố Hồ Chí Minh</v>
      </c>
      <c r="C533" t="str">
        <v>https://quan7.hochiminhcity.gov.vn/uy-ban-nhan-dan-phuong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20533</v>
      </c>
      <c r="B534" t="str">
        <v>Công an phường Tân Thuận Tây thành phố Hồ Chí Minh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20534</v>
      </c>
      <c r="B535" t="str">
        <f>HYPERLINK("https://quan7.hochiminhcity.gov.vn/uy-ban-nhan-dan-phuong", "UBND Ủy ban nhân dân phường Tân Thuận Tây thành phố Hồ Chí Minh")</f>
        <v>UBND Ủy ban nhân dân phường Tân Thuận Tây thành phố Hồ Chí Minh</v>
      </c>
      <c r="C535" t="str">
        <v>https://quan7.hochiminhcity.gov.vn/uy-ban-nhan-dan-phuong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20535</v>
      </c>
      <c r="B536" t="str">
        <v>Công an phường Tân Kiểng thành phố Hồ Chí Minh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20536</v>
      </c>
      <c r="B537" t="str">
        <f>HYPERLINK("https://quan7.hochiminhcity.gov.vn/-/ubnd-phuong-tan-kieng", "UBND Ủy ban nhân dân phường Tân Kiểng thành phố Hồ Chí Minh")</f>
        <v>UBND Ủy ban nhân dân phường Tân Kiểng thành phố Hồ Chí Minh</v>
      </c>
      <c r="C537" t="str">
        <v>https://quan7.hochiminhcity.gov.vn/-/ubnd-phuong-tan-kieng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20537</v>
      </c>
      <c r="B538" t="str">
        <f>HYPERLINK("https://www.facebook.com/p/Ph%C6%B0%E1%BB%9Dng-T%C3%A2n-H%C6%B0ng-Thu%E1%BA%ADn-100068762164138/", "Công an phường Tân Hưng thành phố Hồ Chí Minh")</f>
        <v>Công an phường Tân Hưng thành phố Hồ Chí Minh</v>
      </c>
      <c r="C538" t="str">
        <v>https://www.facebook.com/p/Ph%C6%B0%E1%BB%9Dng-T%C3%A2n-H%C6%B0ng-Thu%E1%BA%ADn-100068762164138/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20538</v>
      </c>
      <c r="B539" t="str">
        <f>HYPERLINK("https://quan7.hochiminhcity.gov.vn/-/phuong-tan-hung", "UBND Ủy ban nhân dân phường Tân Hưng thành phố Hồ Chí Minh")</f>
        <v>UBND Ủy ban nhân dân phường Tân Hưng thành phố Hồ Chí Minh</v>
      </c>
      <c r="C539" t="str">
        <v>https://quan7.hochiminhcity.gov.vn/-/phuong-tan-hung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20539</v>
      </c>
      <c r="B540" t="str">
        <f>HYPERLINK("https://www.facebook.com/phuongbinhthuan/", "Công an phường Bình Thuận thành phố Hồ Chí Minh")</f>
        <v>Công an phường Bình Thuận thành phố Hồ Chí Minh</v>
      </c>
      <c r="C540" t="str">
        <v>https://www.facebook.com/phuongbinhthuan/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20540</v>
      </c>
      <c r="B541" t="str">
        <f>HYPERLINK("https://quan7.hochiminhcity.gov.vn/-/phuong-binh-thuan", "UBND Ủy ban nhân dân phường Bình Thuận thành phố Hồ Chí Minh")</f>
        <v>UBND Ủy ban nhân dân phường Bình Thuận thành phố Hồ Chí Minh</v>
      </c>
      <c r="C541" t="str">
        <v>https://quan7.hochiminhcity.gov.vn/-/phuong-binh-thuan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20541</v>
      </c>
      <c r="B542" t="str">
        <v>Công an phường Tân Quy thành phố Hồ Chí Minh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20542</v>
      </c>
      <c r="B543" t="str">
        <f>HYPERLINK("https://quan7.hochiminhcity.gov.vn/-/ubnd-phuong-tan-quy", "UBND Ủy ban nhân dân phường Tân Quy thành phố Hồ Chí Minh")</f>
        <v>UBND Ủy ban nhân dân phường Tân Quy thành phố Hồ Chí Minh</v>
      </c>
      <c r="C543" t="str">
        <v>https://quan7.hochiminhcity.gov.vn/-/ubnd-phuong-tan-quy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20543</v>
      </c>
      <c r="B544" t="str">
        <v>Công an phường Phú Thuận thành phố Hồ Chí Minh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20544</v>
      </c>
      <c r="B545" t="str">
        <f>HYPERLINK("https://quan7.hochiminhcity.gov.vn/-/ubnd-phuong-phu-thuan", "UBND Ủy ban nhân dân phường Phú Thuận thành phố Hồ Chí Minh")</f>
        <v>UBND Ủy ban nhân dân phường Phú Thuận thành phố Hồ Chí Minh</v>
      </c>
      <c r="C545" t="str">
        <v>https://quan7.hochiminhcity.gov.vn/-/ubnd-phuong-phu-thuan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20545</v>
      </c>
      <c r="B546" t="str">
        <v>Công an phường Tân Phú thành phố Hồ Chí Minh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20546</v>
      </c>
      <c r="B547" t="str">
        <f>HYPERLINK("http://www.tanphu.hochiminhcity.gov.vn/", "UBND Ủy ban nhân dân phường Tân Phú thành phố Hồ Chí Minh")</f>
        <v>UBND Ủy ban nhân dân phường Tân Phú thành phố Hồ Chí Minh</v>
      </c>
      <c r="C547" t="str">
        <v>http://www.tanphu.hochiminhcity.gov.vn/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20547</v>
      </c>
      <c r="B548" t="str">
        <f>HYPERLINK("https://www.facebook.com/p/Ph%C6%B0%E1%BB%9Dng-T%C3%A2n-Phong-Qu%E1%BA%ADn-7-100068921541685/", "Công an phường Tân Phong thành phố Hồ Chí Minh")</f>
        <v>Công an phường Tân Phong thành phố Hồ Chí Minh</v>
      </c>
      <c r="C548" t="str">
        <v>https://www.facebook.com/p/Ph%C6%B0%E1%BB%9Dng-T%C3%A2n-Phong-Qu%E1%BA%ADn-7-100068921541685/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20548</v>
      </c>
      <c r="B549" t="str">
        <f>HYPERLINK("https://quan7.hochiminhcity.gov.vn/-/ubnd-phuong-tan-phong", "UBND Ủy ban nhân dân phường Tân Phong thành phố Hồ Chí Minh")</f>
        <v>UBND Ủy ban nhân dân phường Tân Phong thành phố Hồ Chí Minh</v>
      </c>
      <c r="C549" t="str">
        <v>https://quan7.hochiminhcity.gov.vn/-/ubnd-phuong-tan-phong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20549</v>
      </c>
      <c r="B550" t="str">
        <f>HYPERLINK("https://www.facebook.com/mttq.phumy.q7/", "Công an phường Phú Mỹ thành phố Hồ Chí Minh")</f>
        <v>Công an phường Phú Mỹ thành phố Hồ Chí Minh</v>
      </c>
      <c r="C550" t="str">
        <v>https://www.facebook.com/mttq.phumy.q7/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20550</v>
      </c>
      <c r="B551" t="str">
        <f>HYPERLINK("https://quan7.hochiminhcity.gov.vn/chi-tiet-tin-tuc/-/asset_publisher/6MeKi7djC3fc/content/phuong-phu--1?category-related=154507&amp;inheritRedirect=true", "UBND Ủy ban nhân dân phường Phú Mỹ thành phố Hồ Chí Minh")</f>
        <v>UBND Ủy ban nhân dân phường Phú Mỹ thành phố Hồ Chí Minh</v>
      </c>
      <c r="C551" t="str">
        <v>https://quan7.hochiminhcity.gov.vn/chi-tiet-tin-tuc/-/asset_publisher/6MeKi7djC3fc/content/phuong-phu--1?category-related=154507&amp;inheritRedirect=true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20551</v>
      </c>
      <c r="B552" t="str">
        <f>HYPERLINK("https://www.facebook.com/xadoanPMH/", "Công an xã Phú Mỹ Hưng thành phố Hồ Chí Minh")</f>
        <v>Công an xã Phú Mỹ Hưng thành phố Hồ Chí Minh</v>
      </c>
      <c r="C552" t="str">
        <v>https://www.facebook.com/xadoanPMH/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20552</v>
      </c>
      <c r="B553" t="str">
        <f>HYPERLINK("http://www.congbao.hochiminhcity.gov.vn/cong-bao/van-ban/quyet-dinh/so/5196-qd-ubnd/ngay/23-09-2013/noi-dung/38320", "UBND Ủy ban nhân dân xã Phú Mỹ Hưng thành phố Hồ Chí Minh")</f>
        <v>UBND Ủy ban nhân dân xã Phú Mỹ Hưng thành phố Hồ Chí Minh</v>
      </c>
      <c r="C553" t="str">
        <v>http://www.congbao.hochiminhcity.gov.vn/cong-bao/van-ban/quyet-dinh/so/5196-qd-ubnd/ngay/23-09-2013/noi-dung/38320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20553</v>
      </c>
      <c r="B554" t="str">
        <f>HYPERLINK("https://www.facebook.com/tuoitrecatphcm/", "Công an xã An Phú thành phố Hồ Chí Minh")</f>
        <v>Công an xã An Phú thành phố Hồ Chí Minh</v>
      </c>
      <c r="C554" t="str">
        <v>https://www.facebook.com/tuoitrecatphcm/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20554</v>
      </c>
      <c r="B555" t="str">
        <f>HYPERLINK("https://hochiminhcity.gov.vn/", "UBND Ủy ban nhân dân xã An Phú thành phố Hồ Chí Minh")</f>
        <v>UBND Ủy ban nhân dân xã An Phú thành phố Hồ Chí Minh</v>
      </c>
      <c r="C555" t="str">
        <v>https://hochiminhcity.gov.vn/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20555</v>
      </c>
      <c r="B556" t="str">
        <v>Công an xã Trung Lập Thượng thành phố Hồ Chí Minh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20556</v>
      </c>
      <c r="B557" t="str">
        <f>HYPERLINK("http://www.congbao.hochiminhcity.gov.vn/tin-tuc-tong-hop/uy-ban-nhan-dan-thanh-pho-ho-chi-minh-ban-hanh-quyet-%C4%91inh-so-2114-q%C4%91-ubnd-ve-giao-nhiem-vu-lap-bao-cao-%C4%91e-xuat-chu-truong-%C4%91au-tu-du-an-xay-dung-cong-vien-trung-lap-thuong-ao-xa-trung-lap-thuong", "UBND Ủy ban nhân dân xã Trung Lập Thượng thành phố Hồ Chí Minh")</f>
        <v>UBND Ủy ban nhân dân xã Trung Lập Thượng thành phố Hồ Chí Minh</v>
      </c>
      <c r="C557" t="str">
        <v>http://www.congbao.hochiminhcity.gov.vn/tin-tuc-tong-hop/uy-ban-nhan-dan-thanh-pho-ho-chi-minh-ban-hanh-quyet-%C4%91inh-so-2114-q%C4%91-ubnd-ve-giao-nhiem-vu-lap-bao-cao-%C4%91e-xuat-chu-truong-%C4%91au-tu-du-an-xay-dung-cong-vien-trung-lap-thuong-ao-xa-trung-lap-thuong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20557</v>
      </c>
      <c r="B558" t="str">
        <f>HYPERLINK("https://www.facebook.com/xaannhontay/?locale=vi_VN", "Công an xã An Nhơn Tây thành phố Hồ Chí Minh")</f>
        <v>Công an xã An Nhơn Tây thành phố Hồ Chí Minh</v>
      </c>
      <c r="C558" t="str">
        <v>https://www.facebook.com/xaannhontay/?locale=vi_VN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20558</v>
      </c>
      <c r="B559" t="str">
        <f>HYPERLINK("https://vpub.hochiminhcity.gov.vn/portal/pages/2016-4-28/Don-cua-ong-Nguyen-Van-Co-ngu-tai-to-1-ap-Go-Noi-x-443188.aspx", "UBND Ủy ban nhân dân xã An Nhơn Tây thành phố Hồ Chí Minh")</f>
        <v>UBND Ủy ban nhân dân xã An Nhơn Tây thành phố Hồ Chí Minh</v>
      </c>
      <c r="C559" t="str">
        <v>https://vpub.hochiminhcity.gov.vn/portal/pages/2016-4-28/Don-cua-ong-Nguyen-Van-Co-ngu-tai-to-1-ap-Go-Noi-x-443188.aspx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20559</v>
      </c>
      <c r="B560" t="str">
        <f>HYPERLINK("https://www.facebook.com/3663536003703918", "Công an xã Nhuận Đức thành phố Hồ Chí Minh")</f>
        <v>Công an xã Nhuận Đức thành phố Hồ Chí Minh</v>
      </c>
      <c r="C560" t="str">
        <v>https://www.facebook.com/3663536003703918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20560</v>
      </c>
      <c r="B561" t="str">
        <f>HYPERLINK("http://congbao.hochiminhcity.gov.vn/tin-tuc-tong-hop/thanh-lap-cum-cong-nghiep-bau-tran-tai-xa-nhuan-%C4%91uc-huyen-cu-chi", "UBND Ủy ban nhân dân xã Nhuận Đức thành phố Hồ Chí Minh")</f>
        <v>UBND Ủy ban nhân dân xã Nhuận Đức thành phố Hồ Chí Minh</v>
      </c>
      <c r="C561" t="str">
        <v>http://congbao.hochiminhcity.gov.vn/tin-tuc-tong-hop/thanh-lap-cum-cong-nghiep-bau-tran-tai-xa-nhuan-%C4%91uc-huyen-cu-chi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20561</v>
      </c>
      <c r="B562" t="str">
        <f>HYPERLINK("https://www.facebook.com/mttqpvc/", "Công an xã Phạm Văn Cội thành phố Hồ Chí Minh")</f>
        <v>Công an xã Phạm Văn Cội thành phố Hồ Chí Minh</v>
      </c>
      <c r="C562" t="str">
        <v>https://www.facebook.com/mttqpvc/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20562</v>
      </c>
      <c r="B563" t="str">
        <f>HYPERLINK("http://www.cuchi.hochiminhcity.gov.vn/tin_tuc_su_kien/Lists/Posts/ViewPost.aspx?ID=619", "UBND Ủy ban nhân dân xã Phạm Văn Cội thành phố Hồ Chí Minh")</f>
        <v>UBND Ủy ban nhân dân xã Phạm Văn Cội thành phố Hồ Chí Minh</v>
      </c>
      <c r="C563" t="str">
        <v>http://www.cuchi.hochiminhcity.gov.vn/tin_tuc_su_kien/Lists/Posts/ViewPost.aspx?ID=619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20563</v>
      </c>
      <c r="B564" t="str">
        <f>HYPERLINK("https://www.facebook.com/p/%C4%90o%C3%A0n-H%E1%BB%99i-x%C3%A3-Ph%C3%BA-Ho%C3%A0-%C4%90%C3%B4ng-100065078640439/", "Công an xã Phú Hòa Đông thành phố Hồ Chí Minh")</f>
        <v>Công an xã Phú Hòa Đông thành phố Hồ Chí Minh</v>
      </c>
      <c r="C564" t="str">
        <v>https://www.facebook.com/p/%C4%90o%C3%A0n-H%E1%BB%99i-x%C3%A3-Ph%C3%BA-Ho%C3%A0-%C4%90%C3%B4ng-100065078640439/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20564</v>
      </c>
      <c r="B565" t="str">
        <f>HYPERLINK("http://congbao.hochiminhcity.gov.vn/tin-tuc-tong-hop/uy-ban-nhan-dan-thanh-pho-ho-chi-minh-ban-hanh-quyet-%C4%91inh-so-4568-q%C4%91-ubnd-ve-cong-nhan-nghe-truyen-thong-san-xuat-banh-trang-tai-xa-phu-hoa-%C4%91ong-huyen-cu-chi", "UBND Ủy ban nhân dân xã Phú Hòa Đông thành phố Hồ Chí Minh")</f>
        <v>UBND Ủy ban nhân dân xã Phú Hòa Đông thành phố Hồ Chí Minh</v>
      </c>
      <c r="C565" t="str">
        <v>http://congbao.hochiminhcity.gov.vn/tin-tuc-tong-hop/uy-ban-nhan-dan-thanh-pho-ho-chi-minh-ban-hanh-quyet-%C4%91inh-so-4568-q%C4%91-ubnd-ve-cong-nhan-nghe-truyen-thong-san-xuat-banh-trang-tai-xa-phu-hoa-%C4%91ong-huyen-cu-chi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20565</v>
      </c>
      <c r="B566" t="str">
        <f>HYPERLINK("https://www.facebook.com/p/X%C3%A3-Trung-L%E1%BA%ADp-H%E1%BA%A1-100077206788128/", "Công an xã Trung Lập Hạ thành phố Hồ Chí Minh")</f>
        <v>Công an xã Trung Lập Hạ thành phố Hồ Chí Minh</v>
      </c>
      <c r="C566" t="str">
        <v>https://www.facebook.com/p/X%C3%A3-Trung-L%E1%BA%ADp-H%E1%BA%A1-100077206788128/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20566</v>
      </c>
      <c r="B567" t="str">
        <f>HYPERLINK("http://www.congbao.hochiminhcity.gov.vn/tin-tuc-tong-hop/bo-nhiem-tru-tri-tinh-that-di-%C4%91a-tai-ap-xom-moi-xa-trung-lap-ha-huyen-cu-chi", "UBND Ủy ban nhân dân xã Trung Lập Hạ thành phố Hồ Chí Minh")</f>
        <v>UBND Ủy ban nhân dân xã Trung Lập Hạ thành phố Hồ Chí Minh</v>
      </c>
      <c r="C567" t="str">
        <v>http://www.congbao.hochiminhcity.gov.vn/tin-tuc-tong-hop/bo-nhiem-tru-tri-tinh-that-di-%C4%91a-tai-ap-xom-moi-xa-trung-lap-ha-huyen-cu-chi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20567</v>
      </c>
      <c r="B568" t="str">
        <f>HYPERLINK("https://www.facebook.com/tuoitrecatphcm/", "Công an xã Trung An thành phố Hồ Chí Minh")</f>
        <v>Công an xã Trung An thành phố Hồ Chí Minh</v>
      </c>
      <c r="C568" t="str">
        <v>https://www.facebook.com/tuoitrecatphcm/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20568</v>
      </c>
      <c r="B569" t="str">
        <f>HYPERLINK("http://congbao.hochiminhcity.gov.vn/cong-bao/van-ban/quyet-dinh/so/2599-qd-ubnd/ngay/21-05-2013/noi-dung/32374/37690", "UBND Ủy ban nhân dân xã Trung An thành phố Hồ Chí Minh")</f>
        <v>UBND Ủy ban nhân dân xã Trung An thành phố Hồ Chí Minh</v>
      </c>
      <c r="C569" t="str">
        <v>http://congbao.hochiminhcity.gov.vn/cong-bao/van-ban/quyet-dinh/so/2599-qd-ubnd/ngay/21-05-2013/noi-dung/32374/37690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20569</v>
      </c>
      <c r="B570" t="str">
        <v>Công an xã Phước Thạnh thành phố Hồ Chí Minh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20570</v>
      </c>
      <c r="B571" t="str">
        <f>HYPERLINK("https://godau.tayninh.gov.vn/vi/page/Uy-ban-nhan-dan-xa-Phuoc-Thanh.html", "UBND Ủy ban nhân dân xã Phước Thạnh thành phố Hồ Chí Minh")</f>
        <v>UBND Ủy ban nhân dân xã Phước Thạnh thành phố Hồ Chí Minh</v>
      </c>
      <c r="C571" t="str">
        <v>https://godau.tayninh.gov.vn/vi/page/Uy-ban-nhan-dan-xa-Phuoc-Thanh.html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20571</v>
      </c>
      <c r="B572" t="str">
        <f>HYPERLINK("https://www.facebook.com/p/UBND-X%C3%A3-Ph%C6%B0%E1%BB%9Bc-Hi%E1%BB%87p-Huy%E1%BB%87n-C%E1%BB%A7-Chi-100064726087865/", "Công an xã Phước Hiệp thành phố Hồ Chí Minh")</f>
        <v>Công an xã Phước Hiệp thành phố Hồ Chí Minh</v>
      </c>
      <c r="C572" t="str">
        <v>https://www.facebook.com/p/UBND-X%C3%A3-Ph%C6%B0%E1%BB%9Bc-Hi%E1%BB%87p-Huy%E1%BB%87n-C%E1%BB%A7-Chi-100064726087865/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20572</v>
      </c>
      <c r="B573" t="str">
        <f>HYPERLINK("http://congbao.hochiminhcity.gov.vn/tin-tuc-tong-hop/uy-ban-nhan-dan-thanh-pho-ho-chi-minh-ban-hanh-quyet-%C4%91inh-so-4090-q%C4%91-ubnd-ve-viec-thay-%C4%91oi-thanh-vien-hoi-%C4%91ong-quan-ly-quy-cham-soc-va-phat-huy-vai-tro-nguoi-cao-tuoi-xa-phuoc-hiep-huyen-cu-chi", "UBND Ủy ban nhân dân xã Phước Hiệp thành phố Hồ Chí Minh")</f>
        <v>UBND Ủy ban nhân dân xã Phước Hiệp thành phố Hồ Chí Minh</v>
      </c>
      <c r="C573" t="str">
        <v>http://congbao.hochiminhcity.gov.vn/tin-tuc-tong-hop/uy-ban-nhan-dan-thanh-pho-ho-chi-minh-ban-hanh-quyet-%C4%91inh-so-4090-q%C4%91-ubnd-ve-viec-thay-%C4%91oi-thanh-vien-hoi-%C4%91ong-quan-ly-quy-cham-soc-va-phat-huy-vai-tro-nguoi-cao-tuoi-xa-phuoc-hiep-huyen-cu-chi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20573</v>
      </c>
      <c r="B574" t="str">
        <f>HYPERLINK("https://www.facebook.com/p/%C4%90o%C3%A0n-H%E1%BB%99i-x%C3%A3-T%C3%A2n-An-H%E1%BB%99i-100064863961184/", "Công an xã Tân An Hội thành phố Hồ Chí Minh")</f>
        <v>Công an xã Tân An Hội thành phố Hồ Chí Minh</v>
      </c>
      <c r="C574" t="str">
        <v>https://www.facebook.com/p/%C4%90o%C3%A0n-H%E1%BB%99i-x%C3%A3-T%C3%A2n-An-H%E1%BB%99i-100064863961184/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20574</v>
      </c>
      <c r="B575" t="str">
        <f>HYPERLINK("http://www.cuchi.hochiminhcity.gov.vn/", "UBND Ủy ban nhân dân xã Tân An Hội thành phố Hồ Chí Minh")</f>
        <v>UBND Ủy ban nhân dân xã Tân An Hội thành phố Hồ Chí Minh</v>
      </c>
      <c r="C575" t="str">
        <v>http://www.cuchi.hochiminhcity.gov.vn/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20575</v>
      </c>
      <c r="B576" t="str">
        <f>HYPERLINK("https://www.facebook.com/100075490225522", "Công an xã Phước Vĩnh An thành phố Hồ Chí Minh")</f>
        <v>Công an xã Phước Vĩnh An thành phố Hồ Chí Minh</v>
      </c>
      <c r="C576" t="str">
        <v>https://www.facebook.com/100075490225522</v>
      </c>
      <c r="D576" t="str">
        <v>-</v>
      </c>
      <c r="E576" t="str">
        <v/>
      </c>
      <c r="F576" t="str">
        <f>HYPERLINK("mailto:xadoanpva1722@gmail.com", "xadoanpva1722@gmail.com")</f>
        <v>xadoanpva1722@gmail.com</v>
      </c>
      <c r="G576" t="str">
        <v>549, Tỉnh lộ 8, Ấp 5A, xã Phước Vĩnh An, Huyện Củ Chi, Ho Chi Minh City, Vietnam</v>
      </c>
    </row>
    <row r="577">
      <c r="A577">
        <v>20576</v>
      </c>
      <c r="B577" t="str">
        <f>HYPERLINK("http://www.congbao.hochiminhcity.gov.vn/cong-bao/van-ban/quyet-dinh/so/4931-qd-ubnd/ngay/11-09-2013/noi-dung/38208/38332", "UBND Ủy ban nhân dân xã Phước Vĩnh An thành phố Hồ Chí Minh")</f>
        <v>UBND Ủy ban nhân dân xã Phước Vĩnh An thành phố Hồ Chí Minh</v>
      </c>
      <c r="C577" t="str">
        <v>http://www.congbao.hochiminhcity.gov.vn/cong-bao/van-ban/quyet-dinh/so/4931-qd-ubnd/ngay/11-09-2013/noi-dung/38208/38332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20577</v>
      </c>
      <c r="B578" t="str">
        <v>Công an xã Thái Mỹ thành phố Hồ Chí Minh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20578</v>
      </c>
      <c r="B579" t="str">
        <f>HYPERLINK(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, "UBND Ủy ban nhân dân xã Thái Mỹ thành phố Hồ Chí Minh")</f>
        <v>UBND Ủy ban nhân dân xã Thái Mỹ thành phố Hồ Chí Minh</v>
      </c>
      <c r="C579" t="str">
        <v>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20579</v>
      </c>
      <c r="B580" t="str">
        <f>HYPERLINK("https://www.facebook.com/xadoantanthanhtay9/", "Công an xã Tân Thạnh Tây thành phố Hồ Chí Minh")</f>
        <v>Công an xã Tân Thạnh Tây thành phố Hồ Chí Minh</v>
      </c>
      <c r="C580" t="str">
        <v>https://www.facebook.com/xadoantanthanhtay9/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20580</v>
      </c>
      <c r="B581" t="str">
        <f>HYPERLINK("https://dichvucong.gov.vn/p/home/dvc-tthc-co-quan-chi-tiet.html?id=412563", "UBND Ủy ban nhân dân xã Tân Thạnh Tây thành phố Hồ Chí Minh")</f>
        <v>UBND Ủy ban nhân dân xã Tân Thạnh Tây thành phố Hồ Chí Minh</v>
      </c>
      <c r="C581" t="str">
        <v>https://dichvucong.gov.vn/p/home/dvc-tthc-co-quan-chi-tiet.html?id=412563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20581</v>
      </c>
      <c r="B582" t="str">
        <f>HYPERLINK("https://www.facebook.com/tuoitredanangdn/?locale=hu_HU", "Công an xã Hòa Phú thành phố Hồ Chí Minh")</f>
        <v>Công an xã Hòa Phú thành phố Hồ Chí Minh</v>
      </c>
      <c r="C582" t="str">
        <v>https://www.facebook.com/tuoitredanangdn/?locale=hu_HU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20582</v>
      </c>
      <c r="B583" t="str">
        <f>HYPERLINK("http://www.congbao.hochiminhcity.gov.vn/cong-bao/van-ban/quyet-dinh/so/4933-qd-ubnd/ngay/11-09-2013/noi-dung/38234/38332", "UBND Ủy ban nhân dân xã Hòa Phú thành phố Hồ Chí Minh")</f>
        <v>UBND Ủy ban nhân dân xã Hòa Phú thành phố Hồ Chí Minh</v>
      </c>
      <c r="C583" t="str">
        <v>http://www.congbao.hochiminhcity.gov.vn/cong-bao/van-ban/quyet-dinh/so/4933-qd-ubnd/ngay/11-09-2013/noi-dung/38234/38332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20583</v>
      </c>
      <c r="B584" t="str">
        <f>HYPERLINK("https://www.facebook.com/dtnxattd/", "Công an xã Tân Thạnh Đông thành phố Hồ Chí Minh")</f>
        <v>Công an xã Tân Thạnh Đông thành phố Hồ Chí Minh</v>
      </c>
      <c r="C584" t="str">
        <v>https://www.facebook.com/dtnxattd/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20584</v>
      </c>
      <c r="B585" t="str">
        <f>HYPERLINK("http://cuchi.hochiminhcity.gov.vn/tin_tuc_su_kien/default.aspx?Source=%2Ftin_tuc_su_kien&amp;Category=Tin+t%E1%BB%A9c&amp;ItemID=1134&amp;Mode=2", "UBND Ủy ban nhân dân xã Tân Thạnh Đông thành phố Hồ Chí Minh")</f>
        <v>UBND Ủy ban nhân dân xã Tân Thạnh Đông thành phố Hồ Chí Minh</v>
      </c>
      <c r="C585" t="str">
        <v>http://cuchi.hochiminhcity.gov.vn/tin_tuc_su_kien/default.aspx?Source=%2Ftin_tuc_su_kien&amp;Category=Tin+t%E1%BB%A9c&amp;ItemID=1134&amp;Mode=2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20585</v>
      </c>
      <c r="B586" t="str">
        <f>HYPERLINK("https://www.facebook.com/p/Tu%E1%BB%95i-Tr%E1%BA%BB-x%C3%A3-B%C3%ACnh-M%E1%BB%B9-huy%E1%BB%87n-C%E1%BB%A7-Chi-100063724580335/", "Công an xã Bình Mỹ thành phố Hồ Chí Minh")</f>
        <v>Công an xã Bình Mỹ thành phố Hồ Chí Minh</v>
      </c>
      <c r="C586" t="str">
        <v>https://www.facebook.com/p/Tu%E1%BB%95i-Tr%E1%BA%BB-x%C3%A3-B%C3%ACnh-M%E1%BB%B9-huy%E1%BB%87n-C%E1%BB%A7-Chi-100063724580335/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20586</v>
      </c>
      <c r="B587" t="str">
        <f>HYPERLINK("https://binhmy.bactanuyen.binhduong.gov.vn/", "UBND Ủy ban nhân dân xã Bình Mỹ thành phố Hồ Chí Minh")</f>
        <v>UBND Ủy ban nhân dân xã Bình Mỹ thành phố Hồ Chí Minh</v>
      </c>
      <c r="C587" t="str">
        <v>https://binhmy.bactanuyen.binhduong.gov.vn/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20587</v>
      </c>
      <c r="B588" t="str">
        <f>HYPERLINK("https://www.facebook.com/xatanphutrung/?locale=vi_VN", "Công an xã Tân Phú Trung thành phố Hồ Chí Minh")</f>
        <v>Công an xã Tân Phú Trung thành phố Hồ Chí Minh</v>
      </c>
      <c r="C588" t="str">
        <v>https://www.facebook.com/xatanphutrung/?locale=vi_VN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20588</v>
      </c>
      <c r="B589" t="str">
        <f>HYPERLINK("http://ccvtlt.sonoivu.hochiminhcity.gov.vn/viewtintuc/uy-ban-nhan-dan-xa-tan-phu-trung-huyen-cu-chi-trien-khai-huong-dan-cong-tac-lap-ho-so-cong-viec-1136.html", "UBND Ủy ban nhân dân xã Tân Phú Trung thành phố Hồ Chí Minh")</f>
        <v>UBND Ủy ban nhân dân xã Tân Phú Trung thành phố Hồ Chí Minh</v>
      </c>
      <c r="C589" t="str">
        <v>http://ccvtlt.sonoivu.hochiminhcity.gov.vn/viewtintuc/uy-ban-nhan-dan-xa-tan-phu-trung-huyen-cu-chi-trien-khai-huong-dan-cong-tac-lap-ho-so-cong-viec-1136.html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20589</v>
      </c>
      <c r="B590" t="str">
        <f>HYPERLINK("https://www.facebook.com/697134067631993", "Công an xã Tân Thông Hội thành phố Hồ Chí Minh")</f>
        <v>Công an xã Tân Thông Hội thành phố Hồ Chí Minh</v>
      </c>
      <c r="C590" t="str">
        <v>https://www.facebook.com/697134067631993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20590</v>
      </c>
      <c r="B591" t="str">
        <f>HYPERLINK("http://www.congbao.hochiminhcity.gov.vn/cong-bao/van-ban/quyet-dinh/so/5265-qd-ubnd/ngay/23-11-2007/noi-dung/29618", "UBND Ủy ban nhân dân xã Tân Thông Hội thành phố Hồ Chí Minh")</f>
        <v>UBND Ủy ban nhân dân xã Tân Thông Hội thành phố Hồ Chí Minh</v>
      </c>
      <c r="C591" t="str">
        <v>http://www.congbao.hochiminhcity.gov.vn/cong-bao/van-ban/quyet-dinh/so/5265-qd-ubnd/ngay/23-11-2007/noi-dung/29618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20591</v>
      </c>
      <c r="B592" t="str">
        <v>Công an xã Tân Hiệp thành phố Hồ Chí Minh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20592</v>
      </c>
      <c r="B593" t="str">
        <f>HYPERLINK("http://congbao.hochiminhcity.gov.vn/cong-bao/van-ban/quyet-dinh/so/2702-qd-ubnd/ngay/27-05-2013/noi-dung/32371/37690", "UBND Ủy ban nhân dân xã Tân Hiệp thành phố Hồ Chí Minh")</f>
        <v>UBND Ủy ban nhân dân xã Tân Hiệp thành phố Hồ Chí Minh</v>
      </c>
      <c r="C593" t="str">
        <v>http://congbao.hochiminhcity.gov.vn/cong-bao/van-ban/quyet-dinh/so/2702-qd-ubnd/ngay/27-05-2013/noi-dung/32371/37690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20593</v>
      </c>
      <c r="B594" t="str">
        <f>HYPERLINK("https://www.facebook.com/UBNDxaNhiBinh/", "Công an xã Nhị Bình thành phố Hồ Chí Minh")</f>
        <v>Công an xã Nhị Bình thành phố Hồ Chí Minh</v>
      </c>
      <c r="C594" t="str">
        <v>https://www.facebook.com/UBNDxaNhiBinh/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20594</v>
      </c>
      <c r="B595" t="str">
        <f>HYPERLINK("https://xanhibinh.hocmon.gov.vn/", "UBND Ủy ban nhân dân xã Nhị Bình thành phố Hồ Chí Minh")</f>
        <v>UBND Ủy ban nhân dân xã Nhị Bình thành phố Hồ Chí Minh</v>
      </c>
      <c r="C595" t="str">
        <v>https://xanhibinh.hocmon.gov.vn/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20595</v>
      </c>
      <c r="B596" t="str">
        <v>Công an xã Đông Thạnh thành phố Hồ Chí Minh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20596</v>
      </c>
      <c r="B597" t="str">
        <f>HYPERLINK("https://xadongthanh.hocmon.gov.vn/", "UBND Ủy ban nhân dân xã Đông Thạnh thành phố Hồ Chí Minh")</f>
        <v>UBND Ủy ban nhân dân xã Đông Thạnh thành phố Hồ Chí Minh</v>
      </c>
      <c r="C597" t="str">
        <v>https://xadongthanh.hocmon.gov.vn/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20597</v>
      </c>
      <c r="B598" t="str">
        <f>HYPERLINK("https://www.facebook.com/mttqhm.tanthoinhi/?locale=vi_VN", "Công an xã Tân Thới Nhì thành phố Hồ Chí Minh")</f>
        <v>Công an xã Tân Thới Nhì thành phố Hồ Chí Minh</v>
      </c>
      <c r="C598" t="str">
        <v>https://www.facebook.com/mttqhm.tanthoinhi/?locale=vi_VN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20598</v>
      </c>
      <c r="B599" t="str">
        <f>HYPERLINK("https://xatanthoinhi.hocmon.gov.vn/", "UBND Ủy ban nhân dân xã Tân Thới Nhì thành phố Hồ Chí Minh")</f>
        <v>UBND Ủy ban nhân dân xã Tân Thới Nhì thành phố Hồ Chí Minh</v>
      </c>
      <c r="C599" t="str">
        <v>https://xatanthoinhi.hocmon.gov.vn/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20599</v>
      </c>
      <c r="B600" t="str">
        <f>HYPERLINK("https://www.facebook.com/2598010030500516", "Công an xã Thới Tam Thôn thành phố Hồ Chí Minh")</f>
        <v>Công an xã Thới Tam Thôn thành phố Hồ Chí Minh</v>
      </c>
      <c r="C600" t="str">
        <v>https://www.facebook.com/2598010030500516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20600</v>
      </c>
      <c r="B601" t="str">
        <f>HYPERLINK("https://xathoitamthon.hocmon.gov.vn/", "UBND Ủy ban nhân dân xã Thới Tam Thôn thành phố Hồ Chí Minh")</f>
        <v>UBND Ủy ban nhân dân xã Thới Tam Thôn thành phố Hồ Chí Minh</v>
      </c>
      <c r="C601" t="str">
        <v>https://xathoitamthon.hocmon.gov.vn/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20601</v>
      </c>
      <c r="B602" t="str">
        <f>HYPERLINK("https://www.facebook.com/MTTQXTS/", "Công an xã Xuân Thới Sơn thành phố Hồ Chí Minh")</f>
        <v>Công an xã Xuân Thới Sơn thành phố Hồ Chí Minh</v>
      </c>
      <c r="C602" t="str">
        <v>https://www.facebook.com/MTTQXTS/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20602</v>
      </c>
      <c r="B603" t="str">
        <f>HYPERLINK("https://xaxuanthoison.hocmon.gov.vn/", "UBND Ủy ban nhân dân xã Xuân Thới Sơn thành phố Hồ Chí Minh")</f>
        <v>UBND Ủy ban nhân dân xã Xuân Thới Sơn thành phố Hồ Chí Minh</v>
      </c>
      <c r="C603" t="str">
        <v>https://xaxuanthoison.hocmon.gov.vn/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20603</v>
      </c>
      <c r="B604" t="str">
        <f>HYPERLINK("https://www.facebook.com/mttqhm.tanxuan/", "Công an xã Tân Xuân thành phố Hồ Chí Minh")</f>
        <v>Công an xã Tân Xuân thành phố Hồ Chí Minh</v>
      </c>
      <c r="C604" t="str">
        <v>https://www.facebook.com/mttqhm.tanxuan/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20604</v>
      </c>
      <c r="B605" t="str">
        <f>HYPERLINK("http://xatanxuan.hocmon.gov.vn/", "UBND Ủy ban nhân dân xã Tân Xuân thành phố Hồ Chí Minh")</f>
        <v>UBND Ủy ban nhân dân xã Tân Xuân thành phố Hồ Chí Minh</v>
      </c>
      <c r="C605" t="str">
        <v>http://xatanxuan.hocmon.gov.vn/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20605</v>
      </c>
      <c r="B606" t="str">
        <f>HYPERLINK("https://www.facebook.com/DoanxaXuanThoiDong/?locale=vi_VN", "Công an xã Xuân Thới Đông thành phố Hồ Chí Minh")</f>
        <v>Công an xã Xuân Thới Đông thành phố Hồ Chí Minh</v>
      </c>
      <c r="C606" t="str">
        <v>https://www.facebook.com/DoanxaXuanThoiDong/?locale=vi_VN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20606</v>
      </c>
      <c r="B607" t="str">
        <f>HYPERLINK("https://xaxuanthoidong.hocmon.gov.vn/", "UBND Ủy ban nhân dân xã Xuân Thới Đông thành phố Hồ Chí Minh")</f>
        <v>UBND Ủy ban nhân dân xã Xuân Thới Đông thành phố Hồ Chí Minh</v>
      </c>
      <c r="C607" t="str">
        <v>https://xaxuanthoidong.hocmon.gov.vn/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20607</v>
      </c>
      <c r="B608" t="str">
        <f>HYPERLINK("https://www.facebook.com/p/%C4%90o%C3%A0n-TNCS-H%E1%BB%93-Ch%C3%AD-Minh-X%C3%A3-Trung-Ch%C3%A1nh-H%C3%B3c-M%C3%B4n-100083411857443/", "Công an xã Trung Chánh thành phố Hồ Chí Minh")</f>
        <v>Công an xã Trung Chánh thành phố Hồ Chí Minh</v>
      </c>
      <c r="C608" t="str">
        <v>https://www.facebook.com/p/%C4%90o%C3%A0n-TNCS-H%E1%BB%93-Ch%C3%AD-Minh-X%C3%A3-Trung-Ch%C3%A1nh-H%C3%B3c-M%C3%B4n-100083411857443/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20608</v>
      </c>
      <c r="B609" t="str">
        <f>HYPERLINK("https://xatrungchanh.hocmon.gov.vn/", "UBND Ủy ban nhân dân xã Trung Chánh thành phố Hồ Chí Minh")</f>
        <v>UBND Ủy ban nhân dân xã Trung Chánh thành phố Hồ Chí Minh</v>
      </c>
      <c r="C609" t="str">
        <v>https://xatrungchanh.hocmon.gov.vn/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20609</v>
      </c>
      <c r="B610" t="str">
        <v>Công an xã Xuân Thới Thượng thành phố Hồ Chí Minh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20610</v>
      </c>
      <c r="B611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611" t="str">
        <v>https://xaxuanthoithuong.hocmon.gov.vn/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20611</v>
      </c>
      <c r="B612" t="str">
        <f>HYPERLINK("https://www.facebook.com/rockitfitnesscenter/", "Công an xã Bà Điểm thành phố Hồ Chí Minh")</f>
        <v>Công an xã Bà Điểm thành phố Hồ Chí Minh</v>
      </c>
      <c r="C612" t="str">
        <v>https://www.facebook.com/rockitfitnesscenter/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20612</v>
      </c>
      <c r="B613" t="str">
        <f>HYPERLINK("https://xabadiem.hocmon.gov.vn/", "UBND Ủy ban nhân dân xã Bà Điểm thành phố Hồ Chí Minh")</f>
        <v>UBND Ủy ban nhân dân xã Bà Điểm thành phố Hồ Chí Minh</v>
      </c>
      <c r="C613" t="str">
        <v>https://xabadiem.hocmon.gov.vn/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20613</v>
      </c>
      <c r="B614" t="str">
        <f>HYPERLINK("https://www.facebook.com/phamvanhaingaymoi/", "Công an xã Phạm Văn Hai thành phố Hồ Chí Minh")</f>
        <v>Công an xã Phạm Văn Hai thành phố Hồ Chí Minh</v>
      </c>
      <c r="C614" t="str">
        <v>https://www.facebook.com/phamvanhaingaymoi/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20614</v>
      </c>
      <c r="B615" t="str">
        <f>HYPERLINK("https://binhchanh.hochiminhcity.gov.vn/phamvanhai/uy-ban-nhan-dan-2?pagenumber=5", "UBND Ủy ban nhân dân xã Phạm Văn Hai thành phố Hồ Chí Minh")</f>
        <v>UBND Ủy ban nhân dân xã Phạm Văn Hai thành phố Hồ Chí Minh</v>
      </c>
      <c r="C615" t="str">
        <v>https://binhchanh.hochiminhcity.gov.vn/phamvanhai/uy-ban-nhan-dan-2?pagenumber=5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20615</v>
      </c>
      <c r="B616" t="str">
        <f>HYPERLINK("https://www.facebook.com/p/Tu%E1%BB%95i-tr%E1%BA%BB-V%C4%A9nh-L%E1%BB%99c-A-100045482695387/", "Công an xã Vĩnh Lộc A thành phố Hồ Chí Minh")</f>
        <v>Công an xã Vĩnh Lộc A thành phố Hồ Chí Minh</v>
      </c>
      <c r="C616" t="str">
        <v>https://www.facebook.com/p/Tu%E1%BB%95i-tr%E1%BA%BB-V%C4%A9nh-L%E1%BB%99c-A-100045482695387/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20616</v>
      </c>
      <c r="B617" t="str">
        <f>HYPERLINK("https://binhchanh.hochiminhcity.gov.vn/binhchanh/changewebsite-vinhloca?returnurl=%2Fbinhchanh%2Ftrang-chu", "UBND Ủy ban nhân dân xã Vĩnh Lộc A thành phố Hồ Chí Minh")</f>
        <v>UBND Ủy ban nhân dân xã Vĩnh Lộc A thành phố Hồ Chí Minh</v>
      </c>
      <c r="C617" t="str">
        <v>https://binhchanh.hochiminhcity.gov.vn/binhchanh/changewebsite-vinhloca?returnurl=%2Fbinhchanh%2Ftrang-chu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20617</v>
      </c>
      <c r="B618" t="str">
        <f>HYPERLINK("https://www.facebook.com/doanxavinhlocb/", "Công an xã Vĩnh Lộc B thành phố Hồ Chí Minh")</f>
        <v>Công an xã Vĩnh Lộc B thành phố Hồ Chí Minh</v>
      </c>
      <c r="C618" t="str">
        <v>https://www.facebook.com/doanxavinhlocb/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20618</v>
      </c>
      <c r="B619" t="str">
        <f>HYPERLINK("https://binhchanh.hochiminhcity.gov.vn/vinhlocb/trang-chu", "UBND Ủy ban nhân dân xã Vĩnh Lộc B thành phố Hồ Chí Minh")</f>
        <v>UBND Ủy ban nhân dân xã Vĩnh Lộc B thành phố Hồ Chí Minh</v>
      </c>
      <c r="C619" t="str">
        <v>https://binhchanh.hochiminhcity.gov.vn/vinhlocb/trang-chu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20619</v>
      </c>
      <c r="B620" t="str">
        <f>HYPERLINK("https://www.facebook.com/tuoitrebinhloi/", "Công an xã Bình Lợi thành phố Hồ Chí Minh")</f>
        <v>Công an xã Bình Lợi thành phố Hồ Chí Minh</v>
      </c>
      <c r="C620" t="str">
        <v>https://www.facebook.com/tuoitrebinhloi/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20620</v>
      </c>
      <c r="B621" t="str">
        <f>HYPERLINK("https://binhchanh.hochiminhcity.gov.vn/binhloi/gop-y-website", "UBND Ủy ban nhân dân xã Bình Lợi thành phố Hồ Chí Minh")</f>
        <v>UBND Ủy ban nhân dân xã Bình Lợi thành phố Hồ Chí Minh</v>
      </c>
      <c r="C621" t="str">
        <v>https://binhchanh.hochiminhcity.gov.vn/binhloi/gop-y-website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20621</v>
      </c>
      <c r="B622" t="str">
        <f>HYPERLINK("https://www.facebook.com/banchqsleminhxuan/", "Công an xã Lê Minh Xuân thành phố Hồ Chí Minh")</f>
        <v>Công an xã Lê Minh Xuân thành phố Hồ Chí Minh</v>
      </c>
      <c r="C622" t="str">
        <v>https://www.facebook.com/banchqsleminhxuan/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20622</v>
      </c>
      <c r="B623" t="str">
        <f>HYPERLINK("https://binhchanh.hochiminhcity.gov.vn/leminhxuan/uy-ban-nhan-dan", "UBND Ủy ban nhân dân xã Lê Minh Xuân thành phố Hồ Chí Minh")</f>
        <v>UBND Ủy ban nhân dân xã Lê Minh Xuân thành phố Hồ Chí Minh</v>
      </c>
      <c r="C623" t="str">
        <v>https://binhchanh.hochiminhcity.gov.vn/leminhxuan/uy-ban-nhan-dan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20623</v>
      </c>
      <c r="B624" t="str">
        <f>HYPERLINK("https://www.facebook.com/p/C%C3%B4ng-an-x%C3%A3-T%C3%A2n-Nh%E1%BB%B1t-huy%E1%BB%87n-B%C3%ACnh-Ch%C3%A1nh-100079848999236/", "Công an xã Tân Nhựt thành phố Hồ Chí Minh")</f>
        <v>Công an xã Tân Nhựt thành phố Hồ Chí Minh</v>
      </c>
      <c r="C624" t="str">
        <v>https://www.facebook.com/p/C%C3%B4ng-an-x%C3%A3-T%C3%A2n-Nh%E1%BB%B1t-huy%E1%BB%87n-B%C3%ACnh-Ch%C3%A1nh-100079848999236/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20624</v>
      </c>
      <c r="B625" t="str">
        <f>HYPERLINK("https://binhchanh.hochiminhcity.gov.vn/tannhut/uy-ban-nhan-dan-2", "UBND Ủy ban nhân dân xã Tân Nhựt thành phố Hồ Chí Minh")</f>
        <v>UBND Ủy ban nhân dân xã Tân Nhựt thành phố Hồ Chí Minh</v>
      </c>
      <c r="C625" t="str">
        <v>https://binhchanh.hochiminhcity.gov.vn/tannhut/uy-ban-nhan-dan-2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20625</v>
      </c>
      <c r="B626" t="str">
        <f>HYPERLINK("https://www.facebook.com/p/Ng%C6%B0%E1%BB%9Di-T%C3%A2n-Ki%C3%AAn-100069529656398/", "Công an xã Tân Kiên thành phố Hồ Chí Minh")</f>
        <v>Công an xã Tân Kiên thành phố Hồ Chí Minh</v>
      </c>
      <c r="C626" t="str">
        <v>https://www.facebook.com/p/Ng%C6%B0%E1%BB%9Di-T%C3%A2n-Ki%C3%AAn-100069529656398/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20626</v>
      </c>
      <c r="B627" t="str">
        <f>HYPERLINK("https://binhchanh.hochiminhcity.gov.vn/tankien/trang-chu", "UBND Ủy ban nhân dân xã Tân Kiên thành phố Hồ Chí Minh")</f>
        <v>UBND Ủy ban nhân dân xã Tân Kiên thành phố Hồ Chí Minh</v>
      </c>
      <c r="C627" t="str">
        <v>https://binhchanh.hochiminhcity.gov.vn/tankien/trang-chu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20627</v>
      </c>
      <c r="B628" t="str">
        <f>HYPERLINK("https://www.facebook.com/tuoitrecatphcm/?locale=mk_MK", "Công an xã Bình Hưng thành phố Hồ Chí Minh")</f>
        <v>Công an xã Bình Hưng thành phố Hồ Chí Minh</v>
      </c>
      <c r="C628" t="str">
        <v>https://www.facebook.com/tuoitrecatphcm/?locale=mk_MK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20628</v>
      </c>
      <c r="B629" t="str">
        <f>HYPERLINK("https://binhchanh.hochiminhcity.gov.vn/binhchanh/changewebsite-binhhung?returnurl=%2Fbinhchanh%2Ftrang-chu", "UBND Ủy ban nhân dân xã Bình Hưng thành phố Hồ Chí Minh")</f>
        <v>UBND Ủy ban nhân dân xã Bình Hưng thành phố Hồ Chí Minh</v>
      </c>
      <c r="C629" t="str">
        <v>https://binhchanh.hochiminhcity.gov.vn/binhchanh/changewebsite-binhhung?returnurl=%2Fbinhchanh%2Ftrang-chu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20629</v>
      </c>
      <c r="B630" t="str">
        <f>HYPERLINK("https://www.facebook.com/p/X%C3%83-%C4%90O%C3%80N-PHONG-PH%C3%9A-100069019966029/", "Công an xã Phong Phú thành phố Hồ Chí Minh")</f>
        <v>Công an xã Phong Phú thành phố Hồ Chí Minh</v>
      </c>
      <c r="C630" t="str">
        <v>https://www.facebook.com/p/X%C3%83-%C4%90O%C3%80N-PHONG-PH%C3%9A-100069019966029/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20630</v>
      </c>
      <c r="B631" t="str">
        <f>HYPERLINK("https://binhchanh.hochiminhcity.gov.vn/phongphu/uy-ban-nhan-dan", "UBND Ủy ban nhân dân xã Phong Phú thành phố Hồ Chí Minh")</f>
        <v>UBND Ủy ban nhân dân xã Phong Phú thành phố Hồ Chí Minh</v>
      </c>
      <c r="C631" t="str">
        <v>https://binhchanh.hochiminhcity.gov.vn/phongphu/uy-ban-nhan-dan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20631</v>
      </c>
      <c r="B632" t="str">
        <v>Công an xã An Phú Tây thành phố Hồ Chí Minh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20632</v>
      </c>
      <c r="B633" t="str">
        <f>HYPERLINK("https://binhchanh.hochiminhcity.gov.vn/binhchanh/changewebsite-anphutay?returnurl=%2Fbinhchanh%2Ftrang-chu", "UBND Ủy ban nhân dân xã An Phú Tây thành phố Hồ Chí Minh")</f>
        <v>UBND Ủy ban nhân dân xã An Phú Tây thành phố Hồ Chí Minh</v>
      </c>
      <c r="C633" t="str">
        <v>https://binhchanh.hochiminhcity.gov.vn/binhchanh/changewebsite-anphutay?returnurl=%2Fbinhchanh%2Ftrang-chu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20633</v>
      </c>
      <c r="B634" t="str">
        <f>HYPERLINK("https://www.facebook.com/TuoiTreXaHungLong/", "Công an xã Hưng Long thành phố Hồ Chí Minh")</f>
        <v>Công an xã Hưng Long thành phố Hồ Chí Minh</v>
      </c>
      <c r="C634" t="str">
        <v>https://www.facebook.com/TuoiTreXaHungLong/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20634</v>
      </c>
      <c r="B635" t="str">
        <f>HYPERLINK("https://binhchanh.hochiminhcity.gov.vn/hunglong/trang-chu", "UBND Ủy ban nhân dân xã Hưng Long thành phố Hồ Chí Minh")</f>
        <v>UBND Ủy ban nhân dân xã Hưng Long thành phố Hồ Chí Minh</v>
      </c>
      <c r="C635" t="str">
        <v>https://binhchanh.hochiminhcity.gov.vn/hunglong/trang-chu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20635</v>
      </c>
      <c r="B636" t="str">
        <f>HYPERLINK("https://www.facebook.com/tuoitredaphuoc/", "Công an xã Đa Phước thành phố Hồ Chí Minh")</f>
        <v>Công an xã Đa Phước thành phố Hồ Chí Minh</v>
      </c>
      <c r="C636" t="str">
        <v>https://www.facebook.com/tuoitredaphuoc/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20636</v>
      </c>
      <c r="B637" t="str">
        <f>HYPERLINK("https://binhchanh.hochiminhcity.gov.vn/binhchanh/can-bo-cong-chuc?pagenumber=2", "UBND Ủy ban nhân dân xã Đa Phước thành phố Hồ Chí Minh")</f>
        <v>UBND Ủy ban nhân dân xã Đa Phước thành phố Hồ Chí Minh</v>
      </c>
      <c r="C637" t="str">
        <v>https://binhchanh.hochiminhcity.gov.vn/binhchanh/can-bo-cong-chuc?pagenumber=2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20637</v>
      </c>
      <c r="B638" t="str">
        <v>Công an xã Tân Quý Tây thành phố Hồ Chí Minh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20638</v>
      </c>
      <c r="B639" t="str">
        <f>HYPERLINK("https://binhchanh.hochiminhcity.gov.vn/tanquytay/uy-ban-nhan-dan-2", "UBND Ủy ban nhân dân xã Tân Quý Tây thành phố Hồ Chí Minh")</f>
        <v>UBND Ủy ban nhân dân xã Tân Quý Tây thành phố Hồ Chí Minh</v>
      </c>
      <c r="C639" t="str">
        <v>https://binhchanh.hochiminhcity.gov.vn/tanquytay/uy-ban-nhan-dan-2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20639</v>
      </c>
      <c r="B640" t="str">
        <f>HYPERLINK("https://www.facebook.com/tuoitrecatphcm/?locale=mk_MK", "Công an xã Bình Chánh thành phố Hồ Chí Minh")</f>
        <v>Công an xã Bình Chánh thành phố Hồ Chí Minh</v>
      </c>
      <c r="C640" t="str">
        <v>https://www.facebook.com/tuoitrecatphcm/?locale=mk_MK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20640</v>
      </c>
      <c r="B641" t="str">
        <f>HYPERLINK("https://binhchanh.hochiminhcity.gov.vn/", "UBND Ủy ban nhân dân xã Bình Chánh thành phố Hồ Chí Minh")</f>
        <v>UBND Ủy ban nhân dân xã Bình Chánh thành phố Hồ Chí Minh</v>
      </c>
      <c r="C641" t="str">
        <v>https://binhchanh.hochiminhcity.gov.vn/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20641</v>
      </c>
      <c r="B642" t="str">
        <v>Công an xã Quy Đức thành phố Hồ Chí Minh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20642</v>
      </c>
      <c r="B643" t="str">
        <f>HYPERLINK("https://dichvucong.gov.vn/p/phananhkiennghi/pakn-detail.html?id=167961", "UBND Ủy ban nhân dân xã Quy Đức thành phố Hồ Chí Minh")</f>
        <v>UBND Ủy ban nhân dân xã Quy Đức thành phố Hồ Chí Minh</v>
      </c>
      <c r="C643" t="str">
        <v>https://dichvucong.gov.vn/p/phananhkiennghi/pakn-detail.html?id=167961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20643</v>
      </c>
      <c r="B644" t="str">
        <f>HYPERLINK("https://www.facebook.com/tytxaphuockien1/?locale=km_KH", "Công an xã Phước Kiển thành phố Hồ Chí Minh")</f>
        <v>Công an xã Phước Kiển thành phố Hồ Chí Minh</v>
      </c>
      <c r="C644" t="str">
        <v>https://www.facebook.com/tytxaphuockien1/?locale=km_KH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20644</v>
      </c>
      <c r="B645" t="str">
        <f>HYPERLINK("http://congbao.hochiminhcity.gov.vn/tin-tuc-tong-hop/cong-ty-tnhh-nam-sai-gon-residences-lam-chu-%C4%91au-tu-du-an-khu-nha-o-xa-phuoc-kien-huyen-nha-be", "UBND Ủy ban nhân dân xã Phước Kiển thành phố Hồ Chí Minh")</f>
        <v>UBND Ủy ban nhân dân xã Phước Kiển thành phố Hồ Chí Minh</v>
      </c>
      <c r="C645" t="str">
        <v>http://congbao.hochiminhcity.gov.vn/tin-tuc-tong-hop/cong-ty-tnhh-nam-sai-gon-residences-lam-chu-%C4%91au-tu-du-an-khu-nha-o-xa-phuoc-kien-huyen-nha-be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20645</v>
      </c>
      <c r="B646" t="str">
        <v>Công an xã Phước Lộc thành phố Hồ Chí Minh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20646</v>
      </c>
      <c r="B647" t="str">
        <f>HYPERLINK("http://congbao.hochiminhcity.gov.vn/tin-tuc-tong-hop/De-an-xay-dung-nong-thon-moi-xa-Phuoc-Loc--huyen-Nha-Be-giai-doan-2012---2015", "UBND Ủy ban nhân dân xã Phước Lộc thành phố Hồ Chí Minh")</f>
        <v>UBND Ủy ban nhân dân xã Phước Lộc thành phố Hồ Chí Minh</v>
      </c>
      <c r="C647" t="str">
        <v>http://congbao.hochiminhcity.gov.vn/tin-tuc-tong-hop/De-an-xay-dung-nong-thon-moi-xa-Phuoc-Loc--huyen-Nha-Be-giai-doan-2012---2015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20647</v>
      </c>
      <c r="B648" t="str">
        <v>Công an xã Nhơn Đức thành phố Hồ Chí Minh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20648</v>
      </c>
      <c r="B649" t="str">
        <f>HYPERLINK("http://congbao.hochiminhcity.gov.vn/tin-tuc-tong-hop/uy-ban-nhan-dan-thanh-pho-ho-chi-minh-ban-hanh-quyet-%C4%91inh-so-4675-q%C4%91-ubnd-ve-duyet-%C4%91o-an-quy-hoach-phan-khu-ty-le-1-2000-khu-dan-cu-nhon-%C4%91uc-phia-nam-vong-xoay-nguyen-binh-le-van-luong-huyen-nha-be", "UBND Ủy ban nhân dân xã Nhơn Đức thành phố Hồ Chí Minh")</f>
        <v>UBND Ủy ban nhân dân xã Nhơn Đức thành phố Hồ Chí Minh</v>
      </c>
      <c r="C649" t="str">
        <v>http://congbao.hochiminhcity.gov.vn/tin-tuc-tong-hop/uy-ban-nhan-dan-thanh-pho-ho-chi-minh-ban-hanh-quyet-%C4%91inh-so-4675-q%C4%91-ubnd-ve-duyet-%C4%91o-an-quy-hoach-phan-khu-ty-le-1-2000-khu-dan-cu-nhon-%C4%91uc-phia-nam-vong-xoay-nguyen-binh-le-van-luong-huyen-nha-be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20649</v>
      </c>
      <c r="B650" t="str">
        <f>HYPERLINK("https://www.facebook.com/p/C%C3%B4ng-an-x%C3%A3-Ph%C3%BA-Xu%C3%A2n-th%C3%A0nh-ph%E1%BB%91-Th%C3%A1i-B%C3%ACnh-100061004888210/", "Công an xã Phú Xuân thành phố Hồ Chí Minh")</f>
        <v>Công an xã Phú Xuân thành phố Hồ Chí Minh</v>
      </c>
      <c r="C650" t="str">
        <v>https://www.facebook.com/p/C%C3%B4ng-an-x%C3%A3-Ph%C3%BA-Xu%C3%A2n-th%C3%A0nh-ph%E1%BB%91-Th%C3%A1i-B%C3%ACnh-100061004888210/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20650</v>
      </c>
      <c r="B651" t="str">
        <f>HYPERLINK("http://www.congbao.hochiminhcity.gov.vn/tin-tuc-tong-hop/cong-nhan-xa-phu-xuan-huyen-nha-be-thanh-pho-ho-chi-minh-%C4%91at-chuan-nong-thon-moi-nang-cao-nam-2019", "UBND Ủy ban nhân dân xã Phú Xuân thành phố Hồ Chí Minh")</f>
        <v>UBND Ủy ban nhân dân xã Phú Xuân thành phố Hồ Chí Minh</v>
      </c>
      <c r="C651" t="str">
        <v>http://www.congbao.hochiminhcity.gov.vn/tin-tuc-tong-hop/cong-nhan-xa-phu-xuan-huyen-nha-be-thanh-pho-ho-chi-minh-%C4%91at-chuan-nong-thon-moi-nang-cao-nam-2019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20651</v>
      </c>
      <c r="B652" t="str">
        <f>HYPERLINK("https://www.facebook.com/p/C%C3%B4ng-an-x%C3%A3-Long-Th%E1%BB%9Bi-huy%E1%BB%87n-Ch%E1%BB%A3-L%C3%A1ch-100072520025903/", "Công an xã Long Thới thành phố Hồ Chí Minh")</f>
        <v>Công an xã Long Thới thành phố Hồ Chí Minh</v>
      </c>
      <c r="C652" t="str">
        <v>https://www.facebook.com/p/C%C3%B4ng-an-x%C3%A3-Long-Th%E1%BB%9Bi-huy%E1%BB%87n-Ch%E1%BB%A3-L%C3%A1ch-100072520025903/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20652</v>
      </c>
      <c r="B653" t="str">
        <f>HYPERLINK("http://congbao.hochiminhcity.gov.vn/tin-tuc-tong-hop/cong-nhan-xa-long-thoi-huyen-nha-be-%C4%91at-chuan-nong-thon-moi", "UBND Ủy ban nhân dân xã Long Thới thành phố Hồ Chí Minh")</f>
        <v>UBND Ủy ban nhân dân xã Long Thới thành phố Hồ Chí Minh</v>
      </c>
      <c r="C653" t="str">
        <v>http://congbao.hochiminhcity.gov.vn/tin-tuc-tong-hop/cong-nhan-xa-long-thoi-huyen-nha-be-%C4%91at-chuan-nong-thon-moi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20653</v>
      </c>
      <c r="B654" t="str">
        <f>HYPERLINK("https://www.facebook.com/dtn.xahiepphuoc/", "Công an xã Hiệp Phước thành phố Hồ Chí Minh")</f>
        <v>Công an xã Hiệp Phước thành phố Hồ Chí Minh</v>
      </c>
      <c r="C654" t="str">
        <v>https://www.facebook.com/dtn.xahiepphuoc/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20654</v>
      </c>
      <c r="B655" t="str">
        <f>HYPERLINK("http://www.congbao.hochiminhcity.gov.vn/cong-bao/van-ban/quyet-dinh/so/7274-qd-ubnd/ngay/31-12-2013/noi-dung/39670/39718", "UBND Ủy ban nhân dân xã Hiệp Phước thành phố Hồ Chí Minh")</f>
        <v>UBND Ủy ban nhân dân xã Hiệp Phước thành phố Hồ Chí Minh</v>
      </c>
      <c r="C655" t="str">
        <v>http://www.congbao.hochiminhcity.gov.vn/cong-bao/van-ban/quyet-dinh/so/7274-qd-ubnd/ngay/31-12-2013/noi-dung/39670/39718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20655</v>
      </c>
      <c r="B656" t="str">
        <f>HYPERLINK("https://www.facebook.com/1668668183300120", "Công an xã Bình Khánh thành phố Hồ Chí Minh")</f>
        <v>Công an xã Bình Khánh thành phố Hồ Chí Minh</v>
      </c>
      <c r="C656" t="str">
        <v>https://www.facebook.com/1668668183300120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20656</v>
      </c>
      <c r="B657" t="str">
        <f>HYPERLINK(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, "UBND Ủy ban nhân dân xã Bình Khánh thành phố Hồ Chí Minh")</f>
        <v>UBND Ủy ban nhân dân xã Bình Khánh thành phố Hồ Chí Minh</v>
      </c>
      <c r="C657" t="str">
        <v>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20657</v>
      </c>
      <c r="B658" t="str">
        <f>HYPERLINK("https://www.facebook.com/p/%C4%90o%C3%A0n-thanh-ni%C3%AAn-Tam-Th%C3%B4n-Hi%E1%BB%87p-100064617285609/", "Công an xã Tam Thôn Hiệp thành phố Hồ Chí Minh")</f>
        <v>Công an xã Tam Thôn Hiệp thành phố Hồ Chí Minh</v>
      </c>
      <c r="C658" t="str">
        <v>https://www.facebook.com/p/%C4%90o%C3%A0n-thanh-ni%C3%AAn-Tam-Th%C3%B4n-Hi%E1%BB%87p-100064617285609/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20658</v>
      </c>
      <c r="B659" t="str">
        <f>HYPERLINK("http://www.congbao.hochiminhcity.gov.vn/tin-tuc-tong-hop/uy-ban-nhan-dan-thanh-pho-ho-chi-minh-ban-hanh-quyet-%C4%91inh-so-4431-q%C4%91-ubnd-ve-cong-nhan-xa-tam-thon-hiep-huyen-can-gio-thanh-pho-ho-chi-minh-%C4%91at-chuan-nong-thon-mo", "UBND Ủy ban nhân dân xã Tam Thôn Hiệp thành phố Hồ Chí Minh")</f>
        <v>UBND Ủy ban nhân dân xã Tam Thôn Hiệp thành phố Hồ Chí Minh</v>
      </c>
      <c r="C659" t="str">
        <v>http://www.congbao.hochiminhcity.gov.vn/tin-tuc-tong-hop/uy-ban-nhan-dan-thanh-pho-ho-chi-minh-ban-hanh-quyet-%C4%91inh-so-4431-q%C4%91-ubnd-ve-cong-nhan-xa-tam-thon-hiep-huyen-can-gio-thanh-pho-ho-chi-minh-%C4%91at-chuan-nong-thon-mo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20659</v>
      </c>
      <c r="B660" t="str">
        <f>HYPERLINK("https://www.facebook.com/doanxaanthoidong/", "Công an xã An Thới Đông thành phố Hồ Chí Minh")</f>
        <v>Công an xã An Thới Đông thành phố Hồ Chí Minh</v>
      </c>
      <c r="C660" t="str">
        <v>https://www.facebook.com/doanxaanthoidong/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20660</v>
      </c>
      <c r="B661" t="str">
        <f>HYPERLINK("https://cangio.hochiminhcity.gov.vn/gioi-thieu/lich-su-dang-bo/xa-an-thoi-dong", "UBND Ủy ban nhân dân xã An Thới Đông thành phố Hồ Chí Minh")</f>
        <v>UBND Ủy ban nhân dân xã An Thới Đông thành phố Hồ Chí Minh</v>
      </c>
      <c r="C661" t="str">
        <v>https://cangio.hochiminhcity.gov.vn/gioi-thieu/lich-su-dang-bo/xa-an-thoi-dong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20661</v>
      </c>
      <c r="B662" t="str">
        <f>HYPERLINK("https://www.facebook.com/tuoitretaydo/?locale=zh_CN", "Công an xã Thạnh An thành phố Hồ Chí Minh")</f>
        <v>Công an xã Thạnh An thành phố Hồ Chí Minh</v>
      </c>
      <c r="C662" t="str">
        <v>https://www.facebook.com/tuoitretaydo/?locale=zh_CN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20662</v>
      </c>
      <c r="B663" t="str">
        <f>HYPERLINK("http://www.congbao.hochiminhcity.gov.vn/tin-tuc-tong-hop/phe-duyet-phuong-an-%C4%91au-tu-trong-rung-thay-the-dien-tich-rung-chuyen-sang-muc-%C4%91ich-khac-thuoc-du-an-xay-dung-tru-so-ban-chi-huy-quan-su-xa-thanh-an-huyen-can-gio", "UBND Ủy ban nhân dân xã Thạnh An thành phố Hồ Chí Minh")</f>
        <v>UBND Ủy ban nhân dân xã Thạnh An thành phố Hồ Chí Minh</v>
      </c>
      <c r="C663" t="str">
        <v>http://www.congbao.hochiminhcity.gov.vn/tin-tuc-tong-hop/phe-duyet-phuong-an-%C4%91au-tu-trong-rung-thay-the-dien-tich-rung-chuyen-sang-muc-%C4%91ich-khac-thuoc-du-an-xay-dung-tru-so-ban-chi-huy-quan-su-xa-thanh-an-huyen-can-gio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20663</v>
      </c>
      <c r="B664" t="str">
        <v>Công an xã Long Hòa thành phố Hồ Chí Minh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20664</v>
      </c>
      <c r="B665" t="str">
        <f>HYPERLINK("https://longhoa.phutan.angiang.gov.vn/", "UBND Ủy ban nhân dân xã Long Hòa thành phố Hồ Chí Minh")</f>
        <v>UBND Ủy ban nhân dân xã Long Hòa thành phố Hồ Chí Minh</v>
      </c>
      <c r="C665" t="str">
        <v>https://longhoa.phutan.angiang.gov.vn/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20665</v>
      </c>
      <c r="B666" t="str">
        <v>Công an xã Lý Nhơn thành phố Hồ Chí Minh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20666</v>
      </c>
      <c r="B667" t="str">
        <f>HYPERLINK("http://www.congbao.hochiminhcity.gov.vn/cong-bao/van-ban/quyet-dinh/so/6261-qd-ubnd/ngay/29-11-2017/noi-dung/42841", "UBND Ủy ban nhân dân xã Lý Nhơn thành phố Hồ Chí Minh")</f>
        <v>UBND Ủy ban nhân dân xã Lý Nhơn thành phố Hồ Chí Minh</v>
      </c>
      <c r="C667" t="str">
        <v>http://www.congbao.hochiminhcity.gov.vn/cong-bao/van-ban/quyet-dinh/so/6261-qd-ubnd/ngay/29-11-2017/noi-dung/42841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20667</v>
      </c>
      <c r="B668" t="str">
        <v>Công an phường 5 tỉnh Long An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20668</v>
      </c>
      <c r="B669" t="str">
        <f>HYPERLINK("https://phuong5.tanan.longan.gov.vn/", "UBND Ủy ban nhân dân phường 5 tỉnh Long An")</f>
        <v>UBND Ủy ban nhân dân phường 5 tỉnh Long An</v>
      </c>
      <c r="C669" t="str">
        <v>https://phuong5.tanan.longan.gov.vn/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20669</v>
      </c>
      <c r="B670" t="str">
        <f>HYPERLINK("https://www.facebook.com/tdlongan/?locale=vi_VN", "Công an phường 2 tỉnh Long An")</f>
        <v>Công an phường 2 tỉnh Long An</v>
      </c>
      <c r="C670" t="str">
        <v>https://www.facebook.com/tdlongan/?locale=vi_VN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20670</v>
      </c>
      <c r="B671" t="str">
        <f>HYPERLINK("https://phuong2.tanan.longan.gov.vn/", "UBND Ủy ban nhân dân phường 2 tỉnh Long An")</f>
        <v>UBND Ủy ban nhân dân phường 2 tỉnh Long An</v>
      </c>
      <c r="C671" t="str">
        <v>https://phuong2.tanan.longan.gov.vn/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20671</v>
      </c>
      <c r="B672" t="str">
        <f>HYPERLINK("https://www.facebook.com/conganphuong4/", "Công an phường 4 tỉnh Long An")</f>
        <v>Công an phường 4 tỉnh Long An</v>
      </c>
      <c r="C672" t="str">
        <v>https://www.facebook.com/conganphuong4/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20672</v>
      </c>
      <c r="B673" t="str">
        <f>HYPERLINK("https://phuong4.tanan.longan.gov.vn/", "UBND Ủy ban nhân dân phường 4 tỉnh Long An")</f>
        <v>UBND Ủy ban nhân dân phường 4 tỉnh Long An</v>
      </c>
      <c r="C673" t="str">
        <v>https://phuong4.tanan.longan.gov.vn/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20673</v>
      </c>
      <c r="B674" t="str">
        <f>HYPERLINK("https://www.facebook.com/tuoitrecongantinhlongan/", "Công an phường Tân Khánh tỉnh Long An")</f>
        <v>Công an phường Tân Khánh tỉnh Long An</v>
      </c>
      <c r="C674" t="str">
        <v>https://www.facebook.com/tuoitrecongantinhlongan/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20674</v>
      </c>
      <c r="B675" t="str">
        <f>HYPERLINK("https://tankhanh.tanan.longan.gov.vn/uy-ban-nhan-dan", "UBND Ủy ban nhân dân phường Tân Khánh tỉnh Long An")</f>
        <v>UBND Ủy ban nhân dân phường Tân Khánh tỉnh Long An</v>
      </c>
      <c r="C675" t="str">
        <v>https://tankhanh.tanan.longan.gov.vn/uy-ban-nhan-dan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20675</v>
      </c>
      <c r="B676" t="str">
        <v>Công an phường 1 tỉnh Long An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20676</v>
      </c>
      <c r="B677" t="str">
        <f>HYPERLINK("https://phuong1.tanan.longan.gov.vn/", "UBND Ủy ban nhân dân phường 1 tỉnh Long An")</f>
        <v>UBND Ủy ban nhân dân phường 1 tỉnh Long An</v>
      </c>
      <c r="C677" t="str">
        <v>https://phuong1.tanan.longan.gov.vn/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20677</v>
      </c>
      <c r="B678" t="str">
        <f>HYPERLINK("https://www.facebook.com/groups/1787801931453811/", "Công an phường 3 tỉnh Long An")</f>
        <v>Công an phường 3 tỉnh Long An</v>
      </c>
      <c r="C678" t="str">
        <v>https://www.facebook.com/groups/1787801931453811/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20678</v>
      </c>
      <c r="B679" t="str">
        <f>HYPERLINK("https://phuong3.tanan.longan.gov.vn/", "UBND Ủy ban nhân dân phường 3 tỉnh Long An")</f>
        <v>UBND Ủy ban nhân dân phường 3 tỉnh Long An</v>
      </c>
      <c r="C679" t="str">
        <v>https://phuong3.tanan.longan.gov.vn/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20679</v>
      </c>
      <c r="B680" t="str">
        <f>HYPERLINK("https://www.facebook.com/groups/1787801931453811/", "Công an phường 7 tỉnh Long An")</f>
        <v>Công an phường 7 tỉnh Long An</v>
      </c>
      <c r="C680" t="str">
        <v>https://www.facebook.com/groups/1787801931453811/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20680</v>
      </c>
      <c r="B681" t="str">
        <f>HYPERLINK("https://phuong7.tanan.longan.gov.vn/", "UBND Ủy ban nhân dân phường 7 tỉnh Long An")</f>
        <v>UBND Ủy ban nhân dân phường 7 tỉnh Long An</v>
      </c>
      <c r="C681" t="str">
        <v>https://phuong7.tanan.longan.gov.vn/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20681</v>
      </c>
      <c r="B682" t="str">
        <f>HYPERLINK("https://www.facebook.com/tdlongan/?locale=vi_VN", "Công an phường 6 tỉnh Long An")</f>
        <v>Công an phường 6 tỉnh Long An</v>
      </c>
      <c r="C682" t="str">
        <v>https://www.facebook.com/tdlongan/?locale=vi_VN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20682</v>
      </c>
      <c r="B683" t="str">
        <f>HYPERLINK("https://phuong6.tanan.longan.gov.vn/", "UBND Ủy ban nhân dân phường 6 tỉnh Long An")</f>
        <v>UBND Ủy ban nhân dân phường 6 tỉnh Long An</v>
      </c>
      <c r="C683" t="str">
        <v>https://phuong6.tanan.longan.gov.vn/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20683</v>
      </c>
      <c r="B684" t="str">
        <v>Công an xã Hướng Thọ Phú tỉnh Long An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20684</v>
      </c>
      <c r="B685" t="str">
        <f>HYPERLINK("https://huongthophu.tanan.longan.gov.vn/", "UBND Ủy ban nhân dân xã Hướng Thọ Phú tỉnh Long An")</f>
        <v>UBND Ủy ban nhân dân xã Hướng Thọ Phú tỉnh Long An</v>
      </c>
      <c r="C685" t="str">
        <v>https://huongthophu.tanan.longan.gov.vn/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20685</v>
      </c>
      <c r="B686" t="str">
        <f>HYPERLINK("https://www.facebook.com/MTTQNTT/", "Công an xã Nhơn Thạnh Trung tỉnh Long An")</f>
        <v>Công an xã Nhơn Thạnh Trung tỉnh Long An</v>
      </c>
      <c r="C686" t="str">
        <v>https://www.facebook.com/MTTQNTT/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20686</v>
      </c>
      <c r="B687" t="str">
        <f>HYPERLINK("https://nhonthanhtrung.tanan.longan.gov.vn/", "UBND Ủy ban nhân dân xã Nhơn Thạnh Trung tỉnh Long An")</f>
        <v>UBND Ủy ban nhân dân xã Nhơn Thạnh Trung tỉnh Long An</v>
      </c>
      <c r="C687" t="str">
        <v>https://nhonthanhtrung.tanan.longan.gov.vn/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20687</v>
      </c>
      <c r="B688" t="str">
        <f>HYPERLINK("https://www.facebook.com/tuoitrecongantinhlongan/", "Công an xã Lợi Bình Nhơn tỉnh Long An")</f>
        <v>Công an xã Lợi Bình Nhơn tỉnh Long An</v>
      </c>
      <c r="C688" t="str">
        <v>https://www.facebook.com/tuoitrecongantinhlongan/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20688</v>
      </c>
      <c r="B689" t="str">
        <f>HYPERLINK("https://loibinhnhon.tanan.longan.gov.vn/", "UBND Ủy ban nhân dân xã Lợi Bình Nhơn tỉnh Long An")</f>
        <v>UBND Ủy ban nhân dân xã Lợi Bình Nhơn tỉnh Long An</v>
      </c>
      <c r="C689" t="str">
        <v>https://loibinhnhon.tanan.longan.gov.vn/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20689</v>
      </c>
      <c r="B690" t="str">
        <v>Công an xã Bình Tâm tỉnh Long An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20690</v>
      </c>
      <c r="B691" t="str">
        <f>HYPERLINK("https://binhtam.tanan.longan.gov.vn/", "UBND Ủy ban nhân dân xã Bình Tâm tỉnh Long An")</f>
        <v>UBND Ủy ban nhân dân xã Bình Tâm tỉnh Long An</v>
      </c>
      <c r="C691" t="str">
        <v>https://binhtam.tanan.longan.gov.vn/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20691</v>
      </c>
      <c r="B692" t="str">
        <f>HYPERLINK("https://www.facebook.com/3071649616260069/", "Công an phường Khánh Hậu tỉnh Long An")</f>
        <v>Công an phường Khánh Hậu tỉnh Long An</v>
      </c>
      <c r="C692" t="str">
        <v>https://www.facebook.com/3071649616260069/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20692</v>
      </c>
      <c r="B693" t="str">
        <f>HYPERLINK("https://khanhhau.tanan.longan.gov.vn/", "UBND Ủy ban nhân dân phường Khánh Hậu tỉnh Long An")</f>
        <v>UBND Ủy ban nhân dân phường Khánh Hậu tỉnh Long An</v>
      </c>
      <c r="C693" t="str">
        <v>https://khanhhau.tanan.longan.gov.vn/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20693</v>
      </c>
      <c r="B694" t="str">
        <v>Công an xã An Vĩnh Ngãi tỉnh Long An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20694</v>
      </c>
      <c r="B695" t="str">
        <f>HYPERLINK("https://anvinhngai.tanan.longan.gov.vn/", "UBND Ủy ban nhân dân xã An Vĩnh Ngãi tỉnh Long An")</f>
        <v>UBND Ủy ban nhân dân xã An Vĩnh Ngãi tỉnh Long An</v>
      </c>
      <c r="C695" t="str">
        <v>https://anvinhngai.tanan.longan.gov.vn/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20695</v>
      </c>
      <c r="B696" t="str">
        <v>Công an phường 1 tỉnh Long An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20696</v>
      </c>
      <c r="B697" t="str">
        <f>HYPERLINK("https://phuong1.tanan.longan.gov.vn/", "UBND Ủy ban nhân dân phường 1 tỉnh Long An")</f>
        <v>UBND Ủy ban nhân dân phường 1 tỉnh Long An</v>
      </c>
      <c r="C697" t="str">
        <v>https://phuong1.tanan.longan.gov.vn/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20697</v>
      </c>
      <c r="B698" t="str">
        <f>HYPERLINK("https://www.facebook.com/tdlongan/?locale=vi_VN", "Công an phường 2 tỉnh Long An")</f>
        <v>Công an phường 2 tỉnh Long An</v>
      </c>
      <c r="C698" t="str">
        <v>https://www.facebook.com/tdlongan/?locale=vi_VN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20698</v>
      </c>
      <c r="B699" t="str">
        <f>HYPERLINK("https://phuong2.tanan.longan.gov.vn/", "UBND Ủy ban nhân dân phường 2 tỉnh Long An")</f>
        <v>UBND Ủy ban nhân dân phường 2 tỉnh Long An</v>
      </c>
      <c r="C699" t="str">
        <v>https://phuong2.tanan.longan.gov.vn/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20699</v>
      </c>
      <c r="B700" t="str">
        <v>Công an xã Thạnh Trị tỉnh Long An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20700</v>
      </c>
      <c r="B701" t="str">
        <f>HYPERLINK("https://kientuong.longan.gov.vn/xa-phuong-thi-tran", "UBND Ủy ban nhân dân xã Thạnh Trị tỉnh Long An")</f>
        <v>UBND Ủy ban nhân dân xã Thạnh Trị tỉnh Long An</v>
      </c>
      <c r="C701" t="str">
        <v>https://kientuong.longan.gov.vn/xa-phuong-thi-tran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20701</v>
      </c>
      <c r="B702" t="str">
        <v>Công an xã Bình Hiệp tỉnh Long An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20702</v>
      </c>
      <c r="B703" t="str">
        <f>HYPERLINK("https://binhhiep.kientuong.longan.gov.vn/uy-ban-nhan-dan-xa", "UBND Ủy ban nhân dân xã Bình Hiệp tỉnh Long An")</f>
        <v>UBND Ủy ban nhân dân xã Bình Hiệp tỉnh Long An</v>
      </c>
      <c r="C703" t="str">
        <v>https://binhhiep.kientuong.longan.gov.vn/uy-ban-nhan-dan-xa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20703</v>
      </c>
      <c r="B704" t="str">
        <v>Công an xã Bình Tân tỉnh Long An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20704</v>
      </c>
      <c r="B705" t="str">
        <f>HYPERLINK("https://binhtan.kientuong.longan.gov.vn/", "UBND Ủy ban nhân dân xã Bình Tân tỉnh Long An")</f>
        <v>UBND Ủy ban nhân dân xã Bình Tân tỉnh Long An</v>
      </c>
      <c r="C705" t="str">
        <v>https://binhtan.kientuong.longan.gov.vn/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20705</v>
      </c>
      <c r="B706" t="str">
        <v>Công an xã Tuyên Thạnh tỉnh Long An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20706</v>
      </c>
      <c r="B707" t="str">
        <f>HYPERLINK("https://kientuong.longan.gov.vn/xa-phuong-thi-tran", "UBND Ủy ban nhân dân xã Tuyên Thạnh tỉnh Long An")</f>
        <v>UBND Ủy ban nhân dân xã Tuyên Thạnh tỉnh Long An</v>
      </c>
      <c r="C707" t="str">
        <v>https://kientuong.longan.gov.vn/xa-phuong-thi-tran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20707</v>
      </c>
      <c r="B708" t="str">
        <f>HYPERLINK("https://www.facebook.com/groups/1787801931453811/", "Công an phường 3 tỉnh Long An")</f>
        <v>Công an phường 3 tỉnh Long An</v>
      </c>
      <c r="C708" t="str">
        <v>https://www.facebook.com/groups/1787801931453811/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20708</v>
      </c>
      <c r="B709" t="str">
        <f>HYPERLINK("https://phuong3.tanan.longan.gov.vn/", "UBND Ủy ban nhân dân phường 3 tỉnh Long An")</f>
        <v>UBND Ủy ban nhân dân phường 3 tỉnh Long An</v>
      </c>
      <c r="C709" t="str">
        <v>https://phuong3.tanan.longan.gov.vn/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20709</v>
      </c>
      <c r="B710" t="str">
        <f>HYPERLINK("https://www.facebook.com/conganxathanhhung/", "Công an xã Thạnh Hưng tỉnh Long An")</f>
        <v>Công an xã Thạnh Hưng tỉnh Long An</v>
      </c>
      <c r="C710" t="str">
        <v>https://www.facebook.com/conganxathanhhung/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20710</v>
      </c>
      <c r="B711" t="str">
        <f>HYPERLINK("https://thanhhung.tanhung.longan.gov.vn/", "UBND Ủy ban nhân dân xã Thạnh Hưng tỉnh Long An")</f>
        <v>UBND Ủy ban nhân dân xã Thạnh Hưng tỉnh Long An</v>
      </c>
      <c r="C711" t="str">
        <v>https://thanhhung.tanhung.longan.gov.vn/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20711</v>
      </c>
      <c r="B712" t="str">
        <v>Công an xã Hưng Hà tỉnh Long An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20712</v>
      </c>
      <c r="B713" t="str">
        <f>HYPERLINK("https://tanhung.longan.gov.vn/", "UBND Ủy ban nhân dân xã Hưng Hà tỉnh Long An")</f>
        <v>UBND Ủy ban nhân dân xã Hưng Hà tỉnh Long An</v>
      </c>
      <c r="C713" t="str">
        <v>https://tanhung.longan.gov.vn/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20713</v>
      </c>
      <c r="B714" t="str">
        <f>HYPERLINK("https://www.facebook.com/p/UBND-x%C3%A3-H%C6%B0ng-%C4%90i%E1%BB%81n-B-100063057050416/", "Công an xã Hưng Điền B tỉnh Long An")</f>
        <v>Công an xã Hưng Điền B tỉnh Long An</v>
      </c>
      <c r="C714" t="str">
        <v>https://www.facebook.com/p/UBND-x%C3%A3-H%C6%B0ng-%C4%90i%E1%BB%81n-B-100063057050416/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20714</v>
      </c>
      <c r="B715" t="str">
        <f>HYPERLINK("https://hungdienb.tanhung.longan.gov.vn/", "UBND Ủy ban nhân dân xã Hưng Điền B tỉnh Long An")</f>
        <v>UBND Ủy ban nhân dân xã Hưng Điền B tỉnh Long An</v>
      </c>
      <c r="C715" t="str">
        <v>https://hungdienb.tanhung.longan.gov.vn/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20715</v>
      </c>
      <c r="B716" t="str">
        <v>Công an xã Hưng Điền tỉnh Long An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20716</v>
      </c>
      <c r="B717" t="str">
        <f>HYPERLINK("https://hungdiena.vinhhung.longan.gov.vn/", "UBND Ủy ban nhân dân xã Hưng Điền tỉnh Long An")</f>
        <v>UBND Ủy ban nhân dân xã Hưng Điền tỉnh Long An</v>
      </c>
      <c r="C717" t="str">
        <v>https://hungdiena.vinhhung.longan.gov.vn/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20717</v>
      </c>
      <c r="B718" t="str">
        <f>HYPERLINK("https://www.facebook.com/conganxathanhhung/", "Công an xã Thạnh Hưng tỉnh Long An")</f>
        <v>Công an xã Thạnh Hưng tỉnh Long An</v>
      </c>
      <c r="C718" t="str">
        <v>https://www.facebook.com/conganxathanhhung/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20718</v>
      </c>
      <c r="B719" t="str">
        <f>HYPERLINK("https://thanhhung.tanhung.longan.gov.vn/", "UBND Ủy ban nhân dân xã Thạnh Hưng tỉnh Long An")</f>
        <v>UBND Ủy ban nhân dân xã Thạnh Hưng tỉnh Long An</v>
      </c>
      <c r="C719" t="str">
        <v>https://thanhhung.tanhung.longan.gov.vn/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20719</v>
      </c>
      <c r="B720" t="str">
        <v>Công an xã Hưng Thạnh tỉnh Long An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20720</v>
      </c>
      <c r="B721" t="str">
        <f>HYPERLINK("https://hungthanh.tanhung.longan.gov.vn/", "UBND Ủy ban nhân dân xã Hưng Thạnh tỉnh Long An")</f>
        <v>UBND Ủy ban nhân dân xã Hưng Thạnh tỉnh Long An</v>
      </c>
      <c r="C721" t="str">
        <v>https://hungthanh.tanhung.longan.gov.vn/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20721</v>
      </c>
      <c r="B722" t="str">
        <f>HYPERLINK("https://www.facebook.com/p/Tu%E1%BB%95i-tr%E1%BA%BB-C%C3%B4ng-an-Th%C3%A0nh-ph%E1%BB%91-V%C4%A9nh-Y%C3%AAn-100066497717181/", "Công an xã Vĩnh Thạnh tỉnh Long An")</f>
        <v>Công an xã Vĩnh Thạnh tỉnh Long An</v>
      </c>
      <c r="C722" t="str">
        <v>https://www.facebook.com/p/Tu%E1%BB%95i-tr%E1%BA%BB-C%C3%B4ng-an-Th%C3%A0nh-ph%E1%BB%91-V%C4%A9nh-Y%C3%AAn-100066497717181/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20722</v>
      </c>
      <c r="B723" t="str">
        <f>HYPERLINK("https://tanhung.longan.gov.vn/", "UBND Ủy ban nhân dân xã Vĩnh Thạnh tỉnh Long An")</f>
        <v>UBND Ủy ban nhân dân xã Vĩnh Thạnh tỉnh Long An</v>
      </c>
      <c r="C723" t="str">
        <v>https://tanhung.longan.gov.vn/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20723</v>
      </c>
      <c r="B724" t="str">
        <f>HYPERLINK("https://www.facebook.com/TranPhuThuan1981/", "Công an xã Vĩnh Châu B tỉnh Long An")</f>
        <v>Công an xã Vĩnh Châu B tỉnh Long An</v>
      </c>
      <c r="C724" t="str">
        <v>https://www.facebook.com/TranPhuThuan1981/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20724</v>
      </c>
      <c r="B725" t="str">
        <f>HYPERLINK("https://tanhung.longan.gov.vn/", "UBND Ủy ban nhân dân xã Vĩnh Châu B tỉnh Long An")</f>
        <v>UBND Ủy ban nhân dân xã Vĩnh Châu B tỉnh Long An</v>
      </c>
      <c r="C725" t="str">
        <v>https://tanhung.longan.gov.vn/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20725</v>
      </c>
      <c r="B726" t="str">
        <v>Công an xã Vĩnh Lợi tỉnh Long An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20726</v>
      </c>
      <c r="B727" t="str">
        <f>HYPERLINK("https://tanhung.longan.gov.vn/", "UBND Ủy ban nhân dân xã Vĩnh Lợi tỉnh Long An")</f>
        <v>UBND Ủy ban nhân dân xã Vĩnh Lợi tỉnh Long An</v>
      </c>
      <c r="C727" t="str">
        <v>https://tanhung.longan.gov.vn/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20727</v>
      </c>
      <c r="B728" t="str">
        <f>HYPERLINK("https://www.facebook.com/p/C%C3%94NG-AN-X%C3%83-V%C4%A8NH-%C4%90%E1%BA%A0I-100084394182517/", "Công an xã Vĩnh Đại tỉnh Long An")</f>
        <v>Công an xã Vĩnh Đại tỉnh Long An</v>
      </c>
      <c r="C728" t="str">
        <v>https://www.facebook.com/p/C%C3%94NG-AN-X%C3%83-V%C4%A8NH-%C4%90%E1%BA%A0I-100084394182517/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20728</v>
      </c>
      <c r="B729" t="str">
        <f>HYPERLINK("https://tanhung.longan.gov.vn/", "UBND Ủy ban nhân dân xã Vĩnh Đại tỉnh Long An")</f>
        <v>UBND Ủy ban nhân dân xã Vĩnh Đại tỉnh Long An</v>
      </c>
      <c r="C729" t="str">
        <v>https://tanhung.longan.gov.vn/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20729</v>
      </c>
      <c r="B730" t="str">
        <v>Công an xã Vĩnh Châu A tỉnh Long An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20730</v>
      </c>
      <c r="B731" t="str">
        <f>HYPERLINK("https://vinhchaua.tanhung.longan.gov.vn/gioi-thieu", "UBND Ủy ban nhân dân xã Vĩnh Châu A tỉnh Long An")</f>
        <v>UBND Ủy ban nhân dân xã Vĩnh Châu A tỉnh Long An</v>
      </c>
      <c r="C731" t="str">
        <v>https://vinhchaua.tanhung.longan.gov.vn/gioi-thieu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20731</v>
      </c>
      <c r="B732" t="str">
        <v>Công an xã Vĩnh Bửu tỉnh Long An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20732</v>
      </c>
      <c r="B733" t="str">
        <f>HYPERLINK("https://tanhung.longan.gov.vn/", "UBND Ủy ban nhân dân xã Vĩnh Bửu tỉnh Long An")</f>
        <v>UBND Ủy ban nhân dân xã Vĩnh Bửu tỉnh Long An</v>
      </c>
      <c r="C733" t="str">
        <v>https://tanhung.longan.gov.vn/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20733</v>
      </c>
      <c r="B734" t="str">
        <v>Công an xã Hưng Điền A tỉnh Long An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20734</v>
      </c>
      <c r="B735" t="str">
        <f>HYPERLINK("https://hungdiena.vinhhung.longan.gov.vn/", "UBND Ủy ban nhân dân xã Hưng Điền A tỉnh Long An")</f>
        <v>UBND Ủy ban nhân dân xã Hưng Điền A tỉnh Long An</v>
      </c>
      <c r="C735" t="str">
        <v>https://hungdiena.vinhhung.longan.gov.vn/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20735</v>
      </c>
      <c r="B736" t="str">
        <v>Công an xã Khánh Hưng tỉnh Long An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20736</v>
      </c>
      <c r="B737" t="str">
        <f>HYPERLINK("https://vinhhung.longan.gov.vn/tiep-can-thong-tin/hoi-dong-nhan-dan-xa-khanh-hung-chat-van-giua-hai-ky-hop-933642", "UBND Ủy ban nhân dân xã Khánh Hưng tỉnh Long An")</f>
        <v>UBND Ủy ban nhân dân xã Khánh Hưng tỉnh Long An</v>
      </c>
      <c r="C737" t="str">
        <v>https://vinhhung.longan.gov.vn/tiep-can-thong-tin/hoi-dong-nhan-dan-xa-khanh-hung-chat-van-giua-hai-ky-hop-933642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20737</v>
      </c>
      <c r="B738" t="str">
        <v>Công an xã Thái Trị tỉnh Long An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20738</v>
      </c>
      <c r="B739" t="str">
        <f>HYPERLINK("https://vinhhung.longan.gov.vn/xa-thi-tran", "UBND Ủy ban nhân dân xã Thái Trị tỉnh Long An")</f>
        <v>UBND Ủy ban nhân dân xã Thái Trị tỉnh Long An</v>
      </c>
      <c r="C739" t="str">
        <v>https://vinhhung.longan.gov.vn/xa-thi-tran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20739</v>
      </c>
      <c r="B740" t="str">
        <f>HYPERLINK("https://www.facebook.com/tuoitreconganvinhlong/", "Công an xã Vĩnh Trị tỉnh Long An")</f>
        <v>Công an xã Vĩnh Trị tỉnh Long An</v>
      </c>
      <c r="C740" t="str">
        <v>https://www.facebook.com/tuoitreconganvinhlong/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20740</v>
      </c>
      <c r="B741" t="str">
        <f>HYPERLINK("https://vinhhung.longan.gov.vn/xa-thi-tran", "UBND Ủy ban nhân dân xã Vĩnh Trị tỉnh Long An")</f>
        <v>UBND Ủy ban nhân dân xã Vĩnh Trị tỉnh Long An</v>
      </c>
      <c r="C741" t="str">
        <v>https://vinhhung.longan.gov.vn/xa-thi-tran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20741</v>
      </c>
      <c r="B742" t="str">
        <f>HYPERLINK("https://www.facebook.com/p/Tu%E1%BB%95i-tr%E1%BA%BB-C%C3%B4ng-an-Th%C3%A1i-B%C3%ACnh-100068113789461/", "Công an xã Thái Bình Trung tỉnh Long An")</f>
        <v>Công an xã Thái Bình Trung tỉnh Long An</v>
      </c>
      <c r="C742" t="str">
        <v>https://www.facebook.com/p/Tu%E1%BB%95i-tr%E1%BA%BB-C%C3%B4ng-an-Th%C3%A1i-B%C3%ACnh-100068113789461/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20742</v>
      </c>
      <c r="B743" t="str">
        <f>HYPERLINK("https://vinhhung.longan.gov.vn/xa-thi-tran", "UBND Ủy ban nhân dân xã Thái Bình Trung tỉnh Long An")</f>
        <v>UBND Ủy ban nhân dân xã Thái Bình Trung tỉnh Long An</v>
      </c>
      <c r="C743" t="str">
        <v>https://vinhhung.longan.gov.vn/xa-thi-tran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20743</v>
      </c>
      <c r="B744" t="str">
        <v>Công an xã Vĩnh Bình tỉnh Long An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20744</v>
      </c>
      <c r="B745" t="str">
        <f>HYPERLINK("https://vinhhung.longan.gov.vn/xa-thi-tran", "UBND Ủy ban nhân dân xã Vĩnh Bình tỉnh Long An")</f>
        <v>UBND Ủy ban nhân dân xã Vĩnh Bình tỉnh Long An</v>
      </c>
      <c r="C745" t="str">
        <v>https://vinhhung.longan.gov.vn/xa-thi-tran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20745</v>
      </c>
      <c r="B746" t="str">
        <f>HYPERLINK("https://www.facebook.com/ConganxaVinhThuan/", "Công an xã Vĩnh Thuận tỉnh Long An")</f>
        <v>Công an xã Vĩnh Thuận tỉnh Long An</v>
      </c>
      <c r="C746" t="str">
        <v>https://www.facebook.com/ConganxaVinhThuan/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20746</v>
      </c>
      <c r="B747" t="str">
        <f>HYPERLINK("https://vinhhung.longan.gov.vn/xa-thi-tran", "UBND Ủy ban nhân dân xã Vĩnh Thuận tỉnh Long An")</f>
        <v>UBND Ủy ban nhân dân xã Vĩnh Thuận tỉnh Long An</v>
      </c>
      <c r="C747" t="str">
        <v>https://vinhhung.longan.gov.vn/xa-thi-tran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20747</v>
      </c>
      <c r="B748" t="str">
        <v>Công an xã Tuyên Bình tỉnh Long An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20748</v>
      </c>
      <c r="B749" t="str">
        <f>HYPERLINK("https://tuyenbinh.vinhhung.longan.gov.vn/", "UBND Ủy ban nhân dân xã Tuyên Bình tỉnh Long An")</f>
        <v>UBND Ủy ban nhân dân xã Tuyên Bình tỉnh Long An</v>
      </c>
      <c r="C749" t="str">
        <v>https://tuyenbinh.vinhhung.longan.gov.vn/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20749</v>
      </c>
      <c r="B750" t="str">
        <f>HYPERLINK("https://www.facebook.com/p/M%E1%BA%B7t-tr%E1%BA%ADn-x%C3%A3-Tuy%C3%AAn-B%C3%ACnh-T%C3%A2y-huy%E1%BB%87n-V%C4%A9nh-H%C6%B0ng-t%E1%BB%89nh-Long-An-100081095416198/", "Công an xã Tuyên Bình Tây tỉnh Long An")</f>
        <v>Công an xã Tuyên Bình Tây tỉnh Long An</v>
      </c>
      <c r="C750" t="str">
        <v>https://www.facebook.com/p/M%E1%BA%B7t-tr%E1%BA%ADn-x%C3%A3-Tuy%C3%AAn-B%C3%ACnh-T%C3%A2y-huy%E1%BB%87n-V%C4%A9nh-H%C6%B0ng-t%E1%BB%89nh-Long-An-100081095416198/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20750</v>
      </c>
      <c r="B751" t="str">
        <f>HYPERLINK("https://vinhhung.longan.gov.vn/xa-thi-tran", "UBND Ủy ban nhân dân xã Tuyên Bình Tây tỉnh Long An")</f>
        <v>UBND Ủy ban nhân dân xã Tuyên Bình Tây tỉnh Long An</v>
      </c>
      <c r="C751" t="str">
        <v>https://vinhhung.longan.gov.vn/xa-thi-tran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20751</v>
      </c>
      <c r="B752" t="str">
        <v>Công an xã Bình Hòa Tây tỉnh Long An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20752</v>
      </c>
      <c r="B753" t="str">
        <f>HYPERLINK("https://binhhoatay.mochoa.longan.gov.vn/", "UBND Ủy ban nhân dân xã Bình Hòa Tây tỉnh Long An")</f>
        <v>UBND Ủy ban nhân dân xã Bình Hòa Tây tỉnh Long An</v>
      </c>
      <c r="C753" t="str">
        <v>https://binhhoatay.mochoa.longan.gov.vn/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20753</v>
      </c>
      <c r="B754" t="str">
        <f>HYPERLINK("https://www.facebook.com/CAXBINHTHANH/", "Công an xã Bình Thạnh tỉnh Long An")</f>
        <v>Công an xã Bình Thạnh tỉnh Long An</v>
      </c>
      <c r="C754" t="str">
        <v>https://www.facebook.com/CAXBINHTHANH/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20754</v>
      </c>
      <c r="B755" t="str">
        <f>HYPERLINK("https://binhthanh.mochoa.longan.gov.vn/", "UBND Ủy ban nhân dân xã Bình Thạnh tỉnh Long An")</f>
        <v>UBND Ủy ban nhân dân xã Bình Thạnh tỉnh Long An</v>
      </c>
      <c r="C755" t="str">
        <v>https://binhthanh.mochoa.longan.gov.vn/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20755</v>
      </c>
      <c r="B756" t="str">
        <v>Công an xã Bình Hòa Trung tỉnh Long An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20756</v>
      </c>
      <c r="B757" t="str">
        <f>HYPERLINK("https://binhhoatrung.mochoa.longan.gov.vn/", "UBND Ủy ban nhân dân xã Bình Hòa Trung tỉnh Long An")</f>
        <v>UBND Ủy ban nhân dân xã Bình Hòa Trung tỉnh Long An</v>
      </c>
      <c r="C757" t="str">
        <v>https://binhhoatrung.mochoa.longan.gov.vn/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20757</v>
      </c>
      <c r="B758" t="str">
        <v>Công an xã Bình Hòa Đông tỉnh Long An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20758</v>
      </c>
      <c r="B759" t="str">
        <f>HYPERLINK("https://binhhoadong.mochoa.longan.gov.vn/", "UBND Ủy ban nhân dân xã Bình Hòa Đông tỉnh Long An")</f>
        <v>UBND Ủy ban nhân dân xã Bình Hòa Đông tỉnh Long An</v>
      </c>
      <c r="C759" t="str">
        <v>https://binhhoadong.mochoa.longan.gov.vn/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20759</v>
      </c>
      <c r="B760" t="str">
        <f>HYPERLINK("https://www.facebook.com/p/%C4%90o%C3%A0n-Tr%C6%B0%E1%BB%9Dng-THCS-THPT-B%C3%ACnh-Phong-Th%E1%BA%A1nh-100064671264748/?locale=mt_MT", "Công an xã Bình Phong Thạnh tỉnh Long An")</f>
        <v>Công an xã Bình Phong Thạnh tỉnh Long An</v>
      </c>
      <c r="C760" t="str">
        <v>https://www.facebook.com/p/%C4%90o%C3%A0n-Tr%C6%B0%E1%BB%9Dng-THCS-THPT-B%C3%ACnh-Phong-Th%E1%BA%A1nh-100064671264748/?locale=mt_MT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20760</v>
      </c>
      <c r="B761" t="str">
        <f>HYPERLINK("https://thitranbinhphongthanh.mochoa.longan.gov.vn/", "UBND Ủy ban nhân dân xã Bình Phong Thạnh tỉnh Long An")</f>
        <v>UBND Ủy ban nhân dân xã Bình Phong Thạnh tỉnh Long An</v>
      </c>
      <c r="C761" t="str">
        <v>https://thitranbinhphongthanh.mochoa.longan.gov.vn/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20761</v>
      </c>
      <c r="B762" t="str">
        <v>Công an xã Tân Lập tỉnh Long An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20762</v>
      </c>
      <c r="B763" t="str">
        <f>HYPERLINK("https://tanlap.mochoa.longan.gov.vn/", "UBND Ủy ban nhân dân xã Tân Lập tỉnh Long An")</f>
        <v>UBND Ủy ban nhân dân xã Tân Lập tỉnh Long An</v>
      </c>
      <c r="C763" t="str">
        <v>https://tanlap.mochoa.longan.gov.vn/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20763</v>
      </c>
      <c r="B764" t="str">
        <v>Công an xã Tân Thành tỉnh Long An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20764</v>
      </c>
      <c r="B765" t="str">
        <f>HYPERLINK("https://tanthanh.longan.gov.vn/", "UBND Ủy ban nhân dân xã Tân Thành tỉnh Long An")</f>
        <v>UBND Ủy ban nhân dân xã Tân Thành tỉnh Long An</v>
      </c>
      <c r="C765" t="str">
        <v>https://tanthanh.longan.gov.vn/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20765</v>
      </c>
      <c r="B766" t="str">
        <v>Công an xã Bắc Hòa tỉnh Long An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20766</v>
      </c>
      <c r="B767" t="str">
        <f>HYPERLINK("https://bachoa.tanthanh.longan.gov.vn/", "UBND Ủy ban nhân dân xã Bắc Hòa tỉnh Long An")</f>
        <v>UBND Ủy ban nhân dân xã Bắc Hòa tỉnh Long An</v>
      </c>
      <c r="C767" t="str">
        <v>https://bachoa.tanthanh.longan.gov.vn/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20767</v>
      </c>
      <c r="B768" t="str">
        <f>HYPERLINK("https://www.facebook.com/100083145288067", "Công an xã Hậu Thạnh Tây tỉnh Long An")</f>
        <v>Công an xã Hậu Thạnh Tây tỉnh Long An</v>
      </c>
      <c r="C768" t="str">
        <v>https://www.facebook.com/100083145288067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20768</v>
      </c>
      <c r="B769" t="str">
        <f>HYPERLINK("https://tanthanh.longan.gov.vn/xa-phuong-thi-tran", "UBND Ủy ban nhân dân xã Hậu Thạnh Tây tỉnh Long An")</f>
        <v>UBND Ủy ban nhân dân xã Hậu Thạnh Tây tỉnh Long An</v>
      </c>
      <c r="C769" t="str">
        <v>https://tanthanh.longan.gov.vn/xa-phuong-thi-tran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20769</v>
      </c>
      <c r="B770" t="str">
        <f>HYPERLINK("https://www.facebook.com/people/Tu%E1%BB%95i-Tr%E1%BA%BB-x%C3%A3-Nh%C6%A1n-Ho%C3%A0-L%E1%BA%ADp-huy%E1%BB%87n-T%C3%A2n-Th%E1%BA%A1nh-t%E1%BB%89nh-Long-An/100082889514714/", "Công an xã Nhơn Hòa Lập tỉnh Long An")</f>
        <v>Công an xã Nhơn Hòa Lập tỉnh Long An</v>
      </c>
      <c r="C770" t="str">
        <v>https://www.facebook.com/people/Tu%E1%BB%95i-Tr%E1%BA%BB-x%C3%A3-Nh%C6%A1n-Ho%C3%A0-L%E1%BA%ADp-huy%E1%BB%87n-T%C3%A2n-Th%E1%BA%A1nh-t%E1%BB%89nh-Long-An/100082889514714/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20770</v>
      </c>
      <c r="B771" t="str">
        <f>HYPERLINK("https://nhonhoalap.tanthanh.longan.gov.vn/", "UBND Ủy ban nhân dân xã Nhơn Hòa Lập tỉnh Long An")</f>
        <v>UBND Ủy ban nhân dân xã Nhơn Hòa Lập tỉnh Long An</v>
      </c>
      <c r="C771" t="str">
        <v>https://nhonhoalap.tanthanh.longan.gov.vn/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20771</v>
      </c>
      <c r="B772" t="str">
        <v>Công an xã Tân Lập tỉnh Long An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20772</v>
      </c>
      <c r="B773" t="str">
        <f>HYPERLINK("https://tanlap.mochoa.longan.gov.vn/", "UBND Ủy ban nhân dân xã Tân Lập tỉnh Long An")</f>
        <v>UBND Ủy ban nhân dân xã Tân Lập tỉnh Long An</v>
      </c>
      <c r="C773" t="str">
        <v>https://tanlap.mochoa.longan.gov.vn/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20773</v>
      </c>
      <c r="B774" t="str">
        <f>HYPERLINK("https://www.facebook.com/groups/666908700424665/", "Công an xã Hậu Thạnh Đông tỉnh Long An")</f>
        <v>Công an xã Hậu Thạnh Đông tỉnh Long An</v>
      </c>
      <c r="C774" t="str">
        <v>https://www.facebook.com/groups/666908700424665/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20774</v>
      </c>
      <c r="B775" t="str">
        <f>HYPERLINK("https://hauthanhdong.tanthanh.longan.gov.vn/", "UBND Ủy ban nhân dân xã Hậu Thạnh Đông tỉnh Long An")</f>
        <v>UBND Ủy ban nhân dân xã Hậu Thạnh Đông tỉnh Long An</v>
      </c>
      <c r="C775" t="str">
        <v>https://hauthanhdong.tanthanh.longan.gov.vn/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20775</v>
      </c>
      <c r="B776" t="str">
        <f>HYPERLINK("https://www.facebook.com/people/Tu%E1%BB%95i-Tr%E1%BA%BB-x%C3%A3-Nh%C6%A1n-Ho%C3%A0-L%E1%BA%ADp-huy%E1%BB%87n-T%C3%A2n-Th%E1%BA%A1nh-t%E1%BB%89nh-Long-An/100082889514714/", "Công an xã Nhơn Hoà tỉnh Long An")</f>
        <v>Công an xã Nhơn Hoà tỉnh Long An</v>
      </c>
      <c r="C776" t="str">
        <v>https://www.facebook.com/people/Tu%E1%BB%95i-Tr%E1%BA%BB-x%C3%A3-Nh%C6%A1n-Ho%C3%A0-L%E1%BA%ADp-huy%E1%BB%87n-T%C3%A2n-Th%E1%BA%A1nh-t%E1%BB%89nh-Long-An/100082889514714/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20776</v>
      </c>
      <c r="B777" t="str">
        <f>HYPERLINK("https://nhonhoa.tanthanh.longan.gov.vn/", "UBND Ủy ban nhân dân xã Nhơn Hoà tỉnh Long An")</f>
        <v>UBND Ủy ban nhân dân xã Nhơn Hoà tỉnh Long An</v>
      </c>
      <c r="C777" t="str">
        <v>https://nhonhoa.tanthanh.longan.gov.vn/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20777</v>
      </c>
      <c r="B778" t="str">
        <v>Công an xã Kiến Bình tỉnh Long An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20778</v>
      </c>
      <c r="B779" t="str">
        <f>HYPERLINK("https://kienbinh.tanthanh.longan.gov.vn/", "UBND Ủy ban nhân dân xã Kiến Bình tỉnh Long An")</f>
        <v>UBND Ủy ban nhân dân xã Kiến Bình tỉnh Long An</v>
      </c>
      <c r="C779" t="str">
        <v>https://kienbinh.tanthanh.longan.gov.vn/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20779</v>
      </c>
      <c r="B780" t="str">
        <v>Công an xã Tân Thành tỉnh Long An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20780</v>
      </c>
      <c r="B781" t="str">
        <f>HYPERLINK("https://tanthanh.longan.gov.vn/", "UBND Ủy ban nhân dân xã Tân Thành tỉnh Long An")</f>
        <v>UBND Ủy ban nhân dân xã Tân Thành tỉnh Long An</v>
      </c>
      <c r="C781" t="str">
        <v>https://tanthanh.longan.gov.vn/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20781</v>
      </c>
      <c r="B782" t="str">
        <v>Công an xã Tân Bình tỉnh Long An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20782</v>
      </c>
      <c r="B783" t="str">
        <f>HYPERLINK("https://tanbinh.tantru.longan.gov.vn/", "UBND Ủy ban nhân dân xã Tân Bình tỉnh Long An")</f>
        <v>UBND Ủy ban nhân dân xã Tân Bình tỉnh Long An</v>
      </c>
      <c r="C783" t="str">
        <v>https://tanbinh.tantru.longan.gov.vn/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20783</v>
      </c>
      <c r="B784" t="str">
        <v>Công an xã Tân Ninh tỉnh Long An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20784</v>
      </c>
      <c r="B785" t="str">
        <f>HYPERLINK("https://tanninh.tanthanh.longan.gov.vn/uy-ban-nhan-dan", "UBND Ủy ban nhân dân xã Tân Ninh tỉnh Long An")</f>
        <v>UBND Ủy ban nhân dân xã Tân Ninh tỉnh Long An</v>
      </c>
      <c r="C785" t="str">
        <v>https://tanninh.tanthanh.longan.gov.vn/uy-ban-nhan-dan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20785</v>
      </c>
      <c r="B786" t="str">
        <v>Công an xã Nhơn Ninh tỉnh Long An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20786</v>
      </c>
      <c r="B787" t="str">
        <f>HYPERLINK("https://nhonninh.tanthanh.longan.gov.vn/", "UBND Ủy ban nhân dân xã Nhơn Ninh tỉnh Long An")</f>
        <v>UBND Ủy ban nhân dân xã Nhơn Ninh tỉnh Long An</v>
      </c>
      <c r="C787" t="str">
        <v>https://nhonninh.tanthanh.longan.gov.vn/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20787</v>
      </c>
      <c r="B788" t="str">
        <v>Công an xã Tân Hòa tỉnh Long An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20788</v>
      </c>
      <c r="B789" t="str">
        <f>HYPERLINK("https://tanphuoc.tiengiang.gov.vn/ubnd-xa-tan-hoa-ong", "UBND Ủy ban nhân dân xã Tân Hòa tỉnh Long An")</f>
        <v>UBND Ủy ban nhân dân xã Tân Hòa tỉnh Long An</v>
      </c>
      <c r="C789" t="str">
        <v>https://tanphuoc.tiengiang.gov.vn/ubnd-xa-tan-hoa-ong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20789</v>
      </c>
      <c r="B790" t="str">
        <v>Công an xã Tân Hiệp tỉnh Long An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20790</v>
      </c>
      <c r="B791" t="str">
        <f>HYPERLINK("https://tanhiep.thanhhoa.longan.gov.vn/uy-ban-nhan-dan", "UBND Ủy ban nhân dân xã Tân Hiệp tỉnh Long An")</f>
        <v>UBND Ủy ban nhân dân xã Tân Hiệp tỉnh Long An</v>
      </c>
      <c r="C791" t="str">
        <v>https://tanhiep.thanhhoa.longan.gov.vn/uy-ban-nhan-dan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20791</v>
      </c>
      <c r="B792" t="str">
        <v>Công an xã Thuận Bình tỉnh Long An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20792</v>
      </c>
      <c r="B793" t="str">
        <f>HYPERLINK("https://thuanbinh.thanhhoa.longan.gov.vn/trang-chu", "UBND Ủy ban nhân dân xã Thuận Bình tỉnh Long An")</f>
        <v>UBND Ủy ban nhân dân xã Thuận Bình tỉnh Long An</v>
      </c>
      <c r="C793" t="str">
        <v>https://thuanbinh.thanhhoa.longan.gov.vn/trang-chu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20793</v>
      </c>
      <c r="B794" t="str">
        <f>HYPERLINK("https://www.facebook.com/p/C%C3%B4ng-an-x%C3%A3-Th%E1%BA%A1nh-Ph%C6%B0%E1%BB%9Bc-100069250576850/", "Công an xã Thạnh Phước tỉnh Long An")</f>
        <v>Công an xã Thạnh Phước tỉnh Long An</v>
      </c>
      <c r="C794" t="str">
        <v>https://www.facebook.com/p/C%C3%B4ng-an-x%C3%A3-Th%E1%BA%A1nh-Ph%C6%B0%E1%BB%9Bc-100069250576850/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20794</v>
      </c>
      <c r="B795" t="str">
        <f>HYPERLINK("https://thanhphuoc.thanhhoa.longan.gov.vn/", "UBND Ủy ban nhân dân xã Thạnh Phước tỉnh Long An")</f>
        <v>UBND Ủy ban nhân dân xã Thạnh Phước tỉnh Long An</v>
      </c>
      <c r="C795" t="str">
        <v>https://thanhphuoc.thanhhoa.longan.gov.vn/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20795</v>
      </c>
      <c r="B796" t="str">
        <v>Công an xã Thạnh Phú tỉnh Long An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20796</v>
      </c>
      <c r="B797" t="str">
        <f>HYPERLINK("https://thanhphu.cainuoc.camau.gov.vn/", "UBND Ủy ban nhân dân xã Thạnh Phú tỉnh Long An")</f>
        <v>UBND Ủy ban nhân dân xã Thạnh Phú tỉnh Long An</v>
      </c>
      <c r="C797" t="str">
        <v>https://thanhphu.cainuoc.camau.gov.vn/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20797</v>
      </c>
      <c r="B798" t="str">
        <f>HYPERLINK("https://www.facebook.com/p/M%E1%BA%B7t-tr%E1%BA%ADn-x%C3%A3-Thu%E1%BA%ADn-Ngh%C4%A9a-Ho%C3%A0-huy%E1%BB%87n-Th%E1%BA%A1nh-Ho%C3%A1-t%E1%BB%89nh-Long-An-100081194980164/", "Công an xã Thuận Nghĩa Hòa tỉnh Long An")</f>
        <v>Công an xã Thuận Nghĩa Hòa tỉnh Long An</v>
      </c>
      <c r="C798" t="str">
        <v>https://www.facebook.com/p/M%E1%BA%B7t-tr%E1%BA%ADn-x%C3%A3-Thu%E1%BA%ADn-Ngh%C4%A9a-Ho%C3%A0-huy%E1%BB%87n-Th%E1%BA%A1nh-Ho%C3%A1-t%E1%BB%89nh-Long-An-100081194980164/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20798</v>
      </c>
      <c r="B799" t="str">
        <f>HYPERLINK("https://thuannghiahoa.thanhhoa.longan.gov.vn/", "UBND Ủy ban nhân dân xã Thuận Nghĩa Hòa tỉnh Long An")</f>
        <v>UBND Ủy ban nhân dân xã Thuận Nghĩa Hòa tỉnh Long An</v>
      </c>
      <c r="C799" t="str">
        <v>https://thuannghiahoa.thanhhoa.longan.gov.vn/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20799</v>
      </c>
      <c r="B800" t="str">
        <v>Công an xã Thủy Đông tỉnh Long An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20800</v>
      </c>
      <c r="B801" t="str">
        <f>HYPERLINK("https://thuytay.thanhhoa.longan.gov.vn/", "UBND Ủy ban nhân dân xã Thủy Đông tỉnh Long An")</f>
        <v>UBND Ủy ban nhân dân xã Thủy Đông tỉnh Long An</v>
      </c>
      <c r="C801" t="str">
        <v>https://thuytay.thanhhoa.longan.gov.vn/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20801</v>
      </c>
      <c r="B802" t="str">
        <v>Công an xã Thủy Tây tỉnh Long An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20802</v>
      </c>
      <c r="B803" t="str">
        <f>HYPERLINK("https://thuytay.thanhhoa.longan.gov.vn/", "UBND Ủy ban nhân dân xã Thủy Tây tỉnh Long An")</f>
        <v>UBND Ủy ban nhân dân xã Thủy Tây tỉnh Long An</v>
      </c>
      <c r="C803" t="str">
        <v>https://thuytay.thanhhoa.longan.gov.vn/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20803</v>
      </c>
      <c r="B804" t="str">
        <v>Công an xã Tân Tây tỉnh Long An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20804</v>
      </c>
      <c r="B805" t="str">
        <f>HYPERLINK("https://tantay.thanhhoa.longan.gov.vn/", "UBND Ủy ban nhân dân xã Tân Tây tỉnh Long An")</f>
        <v>UBND Ủy ban nhân dân xã Tân Tây tỉnh Long An</v>
      </c>
      <c r="C805" t="str">
        <v>https://tantay.thanhhoa.longan.gov.vn/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20805</v>
      </c>
      <c r="B806" t="str">
        <v>Công an xã Tân Đông tỉnh Long An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20806</v>
      </c>
      <c r="B807" t="str">
        <f>HYPERLINK("https://tandong.thanhhoa.longan.gov.vn/", "UBND Ủy ban nhân dân xã Tân Đông tỉnh Long An")</f>
        <v>UBND Ủy ban nhân dân xã Tân Đông tỉnh Long An</v>
      </c>
      <c r="C807" t="str">
        <v>https://tandong.thanhhoa.longan.gov.vn/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20807</v>
      </c>
      <c r="B808" t="str">
        <v>Công an xã Thạnh An tỉnh Long An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20808</v>
      </c>
      <c r="B809" t="str">
        <f>HYPERLINK("https://thanhan.thanhhoa.longan.gov.vn/", "UBND Ủy ban nhân dân xã Thạnh An tỉnh Long An")</f>
        <v>UBND Ủy ban nhân dân xã Thạnh An tỉnh Long An</v>
      </c>
      <c r="C809" t="str">
        <v>https://thanhan.thanhhoa.longan.gov.vn/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20809</v>
      </c>
      <c r="B810" t="str">
        <f>HYPERLINK("https://www.facebook.com/groups/329044317773097/", "Công an xã Mỹ Quý Đông tỉnh Long An")</f>
        <v>Công an xã Mỹ Quý Đông tỉnh Long An</v>
      </c>
      <c r="C810" t="str">
        <v>https://www.facebook.com/groups/329044317773097/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20810</v>
      </c>
      <c r="B811" t="str">
        <f>HYPERLINK("https://myquydong.duchue.longan.gov.vn/uy-ban-nhan-dan", "UBND Ủy ban nhân dân xã Mỹ Quý Đông tỉnh Long An")</f>
        <v>UBND Ủy ban nhân dân xã Mỹ Quý Đông tỉnh Long An</v>
      </c>
      <c r="C811" t="str">
        <v>https://myquydong.duchue.longan.gov.vn/uy-ban-nhan-dan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20811</v>
      </c>
      <c r="B812" t="str">
        <v>Công an xã Mỹ Thạnh Bắc tỉnh Long An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20812</v>
      </c>
      <c r="B813" t="str">
        <f>HYPERLINK("https://mythanhbac.duchue.longan.gov.vn/", "UBND Ủy ban nhân dân xã Mỹ Thạnh Bắc tỉnh Long An")</f>
        <v>UBND Ủy ban nhân dân xã Mỹ Thạnh Bắc tỉnh Long An</v>
      </c>
      <c r="C813" t="str">
        <v>https://mythanhbac.duchue.longan.gov.vn/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20813</v>
      </c>
      <c r="B814" t="str">
        <f>HYPERLINK("https://www.facebook.com/groups/329044317773097/", "Công an xã Mỹ Quý Tây tỉnh Long An")</f>
        <v>Công an xã Mỹ Quý Tây tỉnh Long An</v>
      </c>
      <c r="C814" t="str">
        <v>https://www.facebook.com/groups/329044317773097/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20814</v>
      </c>
      <c r="B815" t="str">
        <f>HYPERLINK("https://myquytay.duchue.longan.gov.vn/", "UBND Ủy ban nhân dân xã Mỹ Quý Tây tỉnh Long An")</f>
        <v>UBND Ủy ban nhân dân xã Mỹ Quý Tây tỉnh Long An</v>
      </c>
      <c r="C815" t="str">
        <v>https://myquytay.duchue.longan.gov.vn/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20815</v>
      </c>
      <c r="B816" t="str">
        <v>Công an xã Mỹ Thạnh Tây tỉnh Long An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20816</v>
      </c>
      <c r="B817" t="str">
        <f>HYPERLINK("https://mythanhtay.duchue.longan.gov.vn/", "UBND Ủy ban nhân dân xã Mỹ Thạnh Tây tỉnh Long An")</f>
        <v>UBND Ủy ban nhân dân xã Mỹ Thạnh Tây tỉnh Long An</v>
      </c>
      <c r="C817" t="str">
        <v>https://mythanhtay.duchue.longan.gov.vn/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20817</v>
      </c>
      <c r="B818" t="str">
        <v>Công an xã Mỹ Thạnh Đông tỉnh Long An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20818</v>
      </c>
      <c r="B819" t="str">
        <f>HYPERLINK("https://mythanhdong.duchue.longan.gov.vn/", "UBND Ủy ban nhân dân xã Mỹ Thạnh Đông tỉnh Long An")</f>
        <v>UBND Ủy ban nhân dân xã Mỹ Thạnh Đông tỉnh Long An</v>
      </c>
      <c r="C819" t="str">
        <v>https://mythanhdong.duchue.longan.gov.vn/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20819</v>
      </c>
      <c r="B820" t="str">
        <v>Công an xã Bình Thành tỉnh Long An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20820</v>
      </c>
      <c r="B821" t="str">
        <f>HYPERLINK("https://binhthanh.mochoa.longan.gov.vn/", "UBND Ủy ban nhân dân xã Bình Thành tỉnh Long An")</f>
        <v>UBND Ủy ban nhân dân xã Bình Thành tỉnh Long An</v>
      </c>
      <c r="C821" t="str">
        <v>https://binhthanh.mochoa.longan.gov.vn/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20821</v>
      </c>
      <c r="B822" t="str">
        <v>Công an xã Bình Hòa Bắc tỉnh Long An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20822</v>
      </c>
      <c r="B823" t="str">
        <f>HYPERLINK("https://binhhoabac.duchue.longan.gov.vn/", "UBND Ủy ban nhân dân xã Bình Hòa Bắc tỉnh Long An")</f>
        <v>UBND Ủy ban nhân dân xã Bình Hòa Bắc tỉnh Long An</v>
      </c>
      <c r="C823" t="str">
        <v>https://binhhoabac.duchue.longan.gov.vn/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20823</v>
      </c>
      <c r="B824" t="str">
        <v>Công an xã Bình Hòa Hưng tỉnh Long An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20824</v>
      </c>
      <c r="B825" t="str">
        <f>HYPERLINK("https://binhhoahung.duchue.longan.gov.vn/", "UBND Ủy ban nhân dân xã Bình Hòa Hưng tỉnh Long An")</f>
        <v>UBND Ủy ban nhân dân xã Bình Hòa Hưng tỉnh Long An</v>
      </c>
      <c r="C825" t="str">
        <v>https://binhhoahung.duchue.longan.gov.vn/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20825</v>
      </c>
      <c r="B826" t="str">
        <v>Công an xã Bình Hòa Nam tỉnh Long An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20826</v>
      </c>
      <c r="B827" t="str">
        <f>HYPERLINK("https://binhhoanam.duchue.longan.gov.vn/", "UBND Ủy ban nhân dân xã Bình Hòa Nam tỉnh Long An")</f>
        <v>UBND Ủy ban nhân dân xã Bình Hòa Nam tỉnh Long An</v>
      </c>
      <c r="C827" t="str">
        <v>https://binhhoanam.duchue.longan.gov.vn/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20827</v>
      </c>
      <c r="B828" t="str">
        <f>HYPERLINK("https://www.facebook.com/tdlongan/?locale=nb_NO", "Công an xã Mỹ Bình tỉnh Long An")</f>
        <v>Công an xã Mỹ Bình tỉnh Long An</v>
      </c>
      <c r="C828" t="str">
        <v>https://www.facebook.com/tdlongan/?locale=nb_NO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20828</v>
      </c>
      <c r="B829" t="str">
        <f>HYPERLINK("https://mybinh.duchue.longan.gov.vn/", "UBND Ủy ban nhân dân xã Mỹ Bình tỉnh Long An")</f>
        <v>UBND Ủy ban nhân dân xã Mỹ Bình tỉnh Long An</v>
      </c>
      <c r="C829" t="str">
        <v>https://mybinh.duchue.longan.gov.vn/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20829</v>
      </c>
      <c r="B830" t="str">
        <v>Công an xã Lộc Giang tỉnh Long An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20830</v>
      </c>
      <c r="B831" t="str">
        <f>HYPERLINK("https://locgiang.duchoa.longan.gov.vn/", "UBND Ủy ban nhân dân xã Lộc Giang tỉnh Long An")</f>
        <v>UBND Ủy ban nhân dân xã Lộc Giang tỉnh Long An</v>
      </c>
      <c r="C831" t="str">
        <v>https://locgiang.duchoa.longan.gov.vn/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20831</v>
      </c>
      <c r="B832" t="str">
        <f>HYPERLINK("https://www.facebook.com/p/X%C3%83-AN-NINH-%C4%90%C3%94NG-100021087860356/", "Công an xã An Ninh Đông tỉnh Long An")</f>
        <v>Công an xã An Ninh Đông tỉnh Long An</v>
      </c>
      <c r="C832" t="str">
        <v>https://www.facebook.com/p/X%C3%83-AN-NINH-%C4%90%C3%94NG-100021087860356/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20832</v>
      </c>
      <c r="B833" t="str">
        <f>HYPERLINK("https://ubndxaanninhdong.tuyan.phuyen.gov.vn/", "UBND Ủy ban nhân dân xã An Ninh Đông tỉnh Long An")</f>
        <v>UBND Ủy ban nhân dân xã An Ninh Đông tỉnh Long An</v>
      </c>
      <c r="C833" t="str">
        <v>https://ubndxaanninhdong.tuyan.phuyen.gov.vn/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20833</v>
      </c>
      <c r="B834" t="str">
        <f>HYPERLINK("https://www.facebook.com/duchoa.tuoitre/?locale=vi_VN", "Công an xã An Ninh Tây tỉnh Long An")</f>
        <v>Công an xã An Ninh Tây tỉnh Long An</v>
      </c>
      <c r="C834" t="str">
        <v>https://www.facebook.com/duchoa.tuoitre/?locale=vi_VN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20834</v>
      </c>
      <c r="B835" t="str">
        <f>HYPERLINK("https://anninhtay.duchoa.longan.gov.vn/uy-ban-nhan-dan", "UBND Ủy ban nhân dân xã An Ninh Tây tỉnh Long An")</f>
        <v>UBND Ủy ban nhân dân xã An Ninh Tây tỉnh Long An</v>
      </c>
      <c r="C835" t="str">
        <v>https://anninhtay.duchoa.longan.gov.vn/uy-ban-nhan-dan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20835</v>
      </c>
      <c r="B836" t="str">
        <v>Công an xã Tân Mỹ tỉnh Long An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20836</v>
      </c>
      <c r="B837" t="str">
        <f>HYPERLINK("https://tanmy.duchoa.longan.gov.vn/", "UBND Ủy ban nhân dân xã Tân Mỹ tỉnh Long An")</f>
        <v>UBND Ủy ban nhân dân xã Tân Mỹ tỉnh Long An</v>
      </c>
      <c r="C837" t="str">
        <v>https://tanmy.duchoa.longan.gov.vn/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20837</v>
      </c>
      <c r="B838" t="str">
        <f>HYPERLINK("https://www.facebook.com/cahhiephoa/?locale=vi_VN", "Công an xã Hiệp Hòa tỉnh Long An")</f>
        <v>Công an xã Hiệp Hòa tỉnh Long An</v>
      </c>
      <c r="C838" t="str">
        <v>https://www.facebook.com/cahhiephoa/?locale=vi_VN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20838</v>
      </c>
      <c r="B839" t="str">
        <f>HYPERLINK("https://hiephoa.duchoa.longan.gov.vn/", "UBND Ủy ban nhân dân xã Hiệp Hòa tỉnh Long An")</f>
        <v>UBND Ủy ban nhân dân xã Hiệp Hòa tỉnh Long An</v>
      </c>
      <c r="C839" t="str">
        <v>https://hiephoa.duchoa.longan.gov.vn/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20839</v>
      </c>
      <c r="B840" t="str">
        <f>HYPERLINK("https://www.facebook.com/p/Ph%E1%BA%ADt-Gi%C3%A1o-%C4%90%E1%BB%A9c-Ho%C3%A0-100066870348786/?locale=ru_RU", "Công an xã Đức Lập Thượng tỉnh Long An")</f>
        <v>Công an xã Đức Lập Thượng tỉnh Long An</v>
      </c>
      <c r="C840" t="str">
        <v>https://www.facebook.com/p/Ph%E1%BA%ADt-Gi%C3%A1o-%C4%90%E1%BB%A9c-Ho%C3%A0-100066870348786/?locale=ru_RU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20840</v>
      </c>
      <c r="B841" t="str">
        <f>HYPERLINK("https://duclapthuong.duchoa.longan.gov.vn/", "UBND Ủy ban nhân dân xã Đức Lập Thượng tỉnh Long An")</f>
        <v>UBND Ủy ban nhân dân xã Đức Lập Thượng tỉnh Long An</v>
      </c>
      <c r="C841" t="str">
        <v>https://duclapthuong.duchoa.longan.gov.vn/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20841</v>
      </c>
      <c r="B842" t="str">
        <f>HYPERLINK("https://www.facebook.com/115saigon/", "Công an xã Đức Lập Hạ tỉnh Long An")</f>
        <v>Công an xã Đức Lập Hạ tỉnh Long An</v>
      </c>
      <c r="C842" t="str">
        <v>https://www.facebook.com/115saigon/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20842</v>
      </c>
      <c r="B843" t="str">
        <f>HYPERLINK("https://duclapha.duchoa.longan.gov.vn/uy-ban-nhan-dan", "UBND Ủy ban nhân dân xã Đức Lập Hạ tỉnh Long An")</f>
        <v>UBND Ủy ban nhân dân xã Đức Lập Hạ tỉnh Long An</v>
      </c>
      <c r="C843" t="str">
        <v>https://duclapha.duchoa.longan.gov.vn/uy-ban-nhan-dan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20843</v>
      </c>
      <c r="B844" t="str">
        <v>Công an xã Tân Phú tỉnh Long An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20844</v>
      </c>
      <c r="B845" t="str">
        <f>HYPERLINK("https://tanbinh.tantru.longan.gov.vn/", "UBND Ủy ban nhân dân xã Tân Phú tỉnh Long An")</f>
        <v>UBND Ủy ban nhân dân xã Tân Phú tỉnh Long An</v>
      </c>
      <c r="C845" t="str">
        <v>https://tanbinh.tantru.longan.gov.vn/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20845</v>
      </c>
      <c r="B846" t="str">
        <v>Công an xã Mỹ Hạnh Bắc tỉnh Long An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20846</v>
      </c>
      <c r="B847" t="str">
        <f>HYPERLINK("https://myhanhbac.duchoa.longan.gov.vn/", "UBND Ủy ban nhân dân xã Mỹ Hạnh Bắc tỉnh Long An")</f>
        <v>UBND Ủy ban nhân dân xã Mỹ Hạnh Bắc tỉnh Long An</v>
      </c>
      <c r="C847" t="str">
        <v>https://myhanhbac.duchoa.longan.gov.vn/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20847</v>
      </c>
      <c r="B848" t="str">
        <f>HYPERLINK("https://www.facebook.com/p/Ph%E1%BA%ADt-Gi%C3%A1o-%C4%90%E1%BB%A9c-Ho%C3%A0-100066870348786/?locale=ru_RU", "Công an xã Đức Hòa Thượng tỉnh Long An")</f>
        <v>Công an xã Đức Hòa Thượng tỉnh Long An</v>
      </c>
      <c r="C848" t="str">
        <v>https://www.facebook.com/p/Ph%E1%BA%ADt-Gi%C3%A1o-%C4%90%E1%BB%A9c-Ho%C3%A0-100066870348786/?locale=ru_RU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20848</v>
      </c>
      <c r="B849" t="str">
        <f>HYPERLINK("https://duchoathuong.duchoa.longan.gov.vn/", "UBND Ủy ban nhân dân xã Đức Hòa Thượng tỉnh Long An")</f>
        <v>UBND Ủy ban nhân dân xã Đức Hòa Thượng tỉnh Long An</v>
      </c>
      <c r="C849" t="str">
        <v>https://duchoathuong.duchoa.longan.gov.vn/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20849</v>
      </c>
      <c r="B850" t="str">
        <v>Công an xã Hòa Khánh Tây tỉnh Long An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20850</v>
      </c>
      <c r="B851" t="str">
        <f>HYPERLINK("https://hoakhanhtay.duchoa.longan.gov.vn/", "UBND Ủy ban nhân dân xã Hòa Khánh Tây tỉnh Long An")</f>
        <v>UBND Ủy ban nhân dân xã Hòa Khánh Tây tỉnh Long An</v>
      </c>
      <c r="C851" t="str">
        <v>https://hoakhanhtay.duchoa.longan.gov.vn/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20851</v>
      </c>
      <c r="B852" t="str">
        <f>HYPERLINK("https://www.facebook.com/tdlongan/?locale=nl_BE", "Công an xã Hòa Khánh Đông tỉnh Long An")</f>
        <v>Công an xã Hòa Khánh Đông tỉnh Long An</v>
      </c>
      <c r="C852" t="str">
        <v>https://www.facebook.com/tdlongan/?locale=nl_BE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20852</v>
      </c>
      <c r="B853" t="str">
        <f>HYPERLINK("https://hoakhanhdong.duchoa.longan.gov.vn/", "UBND Ủy ban nhân dân xã Hòa Khánh Đông tỉnh Long An")</f>
        <v>UBND Ủy ban nhân dân xã Hòa Khánh Đông tỉnh Long An</v>
      </c>
      <c r="C853" t="str">
        <v>https://hoakhanhdong.duchoa.longan.gov.vn/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20853</v>
      </c>
      <c r="B854" t="str">
        <f>HYPERLINK("https://www.facebook.com/people/Tu%E1%BB%95i-tr%E1%BA%BB-M%E1%BB%B9-H%E1%BA%A1nh-Nam/100094230086237/", "Công an xã Mỹ Hạnh Nam tỉnh Long An")</f>
        <v>Công an xã Mỹ Hạnh Nam tỉnh Long An</v>
      </c>
      <c r="C854" t="str">
        <v>https://www.facebook.com/people/Tu%E1%BB%95i-tr%E1%BA%BB-M%E1%BB%B9-H%E1%BA%A1nh-Nam/100094230086237/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20854</v>
      </c>
      <c r="B855" t="str">
        <f>HYPERLINK("https://duchoa.longan.gov.vn/bo-may-hanh-chinh/xa-my-hanh-nam-687804", "UBND Ủy ban nhân dân xã Mỹ Hạnh Nam tỉnh Long An")</f>
        <v>UBND Ủy ban nhân dân xã Mỹ Hạnh Nam tỉnh Long An</v>
      </c>
      <c r="C855" t="str">
        <v>https://duchoa.longan.gov.vn/bo-may-hanh-chinh/xa-my-hanh-nam-687804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20855</v>
      </c>
      <c r="B856" t="str">
        <f>HYPERLINK("https://www.facebook.com/p/Ph%E1%BA%ADt-Gi%C3%A1o-%C4%90%E1%BB%A9c-Ho%C3%A0-100066870348786/", "Công an xã Hòa Khánh Nam tỉnh Long An")</f>
        <v>Công an xã Hòa Khánh Nam tỉnh Long An</v>
      </c>
      <c r="C856" t="str">
        <v>https://www.facebook.com/p/Ph%E1%BA%ADt-Gi%C3%A1o-%C4%90%E1%BB%A9c-Ho%C3%A0-100066870348786/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20856</v>
      </c>
      <c r="B857" t="str">
        <f>HYPERLINK("https://hoakhanhnam.duchoa.longan.gov.vn/", "UBND Ủy ban nhân dân xã Hòa Khánh Nam tỉnh Long An")</f>
        <v>UBND Ủy ban nhân dân xã Hòa Khánh Nam tỉnh Long An</v>
      </c>
      <c r="C857" t="str">
        <v>https://hoakhanhnam.duchoa.longan.gov.vn/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20857</v>
      </c>
      <c r="B858" t="str">
        <f>HYPERLINK("https://www.facebook.com/duchoa.tuoitre/?locale=vi_VN", "Công an xã Đức Hòa Đông tỉnh Long An")</f>
        <v>Công an xã Đức Hòa Đông tỉnh Long An</v>
      </c>
      <c r="C858" t="str">
        <v>https://www.facebook.com/duchoa.tuoitre/?locale=vi_VN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20858</v>
      </c>
      <c r="B859" t="str">
        <f>HYPERLINK("https://duchoadong.duchoa.longan.gov.vn/", "UBND Ủy ban nhân dân xã Đức Hòa Đông tỉnh Long An")</f>
        <v>UBND Ủy ban nhân dân xã Đức Hòa Đông tỉnh Long An</v>
      </c>
      <c r="C859" t="str">
        <v>https://duchoadong.duchoa.longan.gov.vn/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20859</v>
      </c>
      <c r="B860" t="str">
        <v>Công an xã Đức Hòa Hạ tỉnh Long An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20860</v>
      </c>
      <c r="B861" t="str">
        <f>HYPERLINK("https://duchoaha.duchoa.longan.gov.vn/", "UBND Ủy ban nhân dân xã Đức Hòa Hạ tỉnh Long An")</f>
        <v>UBND Ủy ban nhân dân xã Đức Hòa Hạ tỉnh Long An</v>
      </c>
      <c r="C861" t="str">
        <v>https://duchoaha.duchoa.longan.gov.vn/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20861</v>
      </c>
      <c r="B862" t="str">
        <v>Công an xã Hựu Thạnh tỉnh Long An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20862</v>
      </c>
      <c r="B863" t="str">
        <f>HYPERLINK("https://huuthanh.duchoa.longan.gov.vn/", "UBND Ủy ban nhân dân xã Hựu Thạnh tỉnh Long An")</f>
        <v>UBND Ủy ban nhân dân xã Hựu Thạnh tỉnh Long An</v>
      </c>
      <c r="C863" t="str">
        <v>https://huuthanh.duchoa.longan.gov.vn/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20863</v>
      </c>
      <c r="B864" t="str">
        <v>Công an xã Thạnh Lợi tỉnh Long An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20864</v>
      </c>
      <c r="B865" t="str">
        <f>HYPERLINK("https://thanhloi.benluc.longan.gov.vn/", "UBND Ủy ban nhân dân xã Thạnh Lợi tỉnh Long An")</f>
        <v>UBND Ủy ban nhân dân xã Thạnh Lợi tỉnh Long An</v>
      </c>
      <c r="C865" t="str">
        <v>https://thanhloi.benluc.longan.gov.vn/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20865</v>
      </c>
      <c r="B866" t="str">
        <v>Công an xã Lương Bình tỉnh Long An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20866</v>
      </c>
      <c r="B867" t="str">
        <f>HYPERLINK("https://luongbinh.benluc.longan.gov.vn/uy-ban-nhan-dan", "UBND Ủy ban nhân dân xã Lương Bình tỉnh Long An")</f>
        <v>UBND Ủy ban nhân dân xã Lương Bình tỉnh Long An</v>
      </c>
      <c r="C867" t="str">
        <v>https://luongbinh.benluc.longan.gov.vn/uy-ban-nhan-dan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20867</v>
      </c>
      <c r="B868" t="str">
        <v>Công an xã Thạnh Hòa tỉnh Long An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20868</v>
      </c>
      <c r="B869" t="str">
        <f>HYPERLINK("https://tanphuoc.tiengiang.gov.vn/ubnd-xa-thanh-hoa", "UBND Ủy ban nhân dân xã Thạnh Hòa tỉnh Long An")</f>
        <v>UBND Ủy ban nhân dân xã Thạnh Hòa tỉnh Long An</v>
      </c>
      <c r="C869" t="str">
        <v>https://tanphuoc.tiengiang.gov.vn/ubnd-xa-thanh-hoa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20869</v>
      </c>
      <c r="B870" t="str">
        <v>Công an xã Lương Hòa tỉnh Long An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20870</v>
      </c>
      <c r="B871" t="str">
        <f>HYPERLINK("https://luonghoa.benluc.longan.gov.vn/uy-ban-nhan-dan", "UBND Ủy ban nhân dân xã Lương Hòa tỉnh Long An")</f>
        <v>UBND Ủy ban nhân dân xã Lương Hòa tỉnh Long An</v>
      </c>
      <c r="C871" t="str">
        <v>https://luonghoa.benluc.longan.gov.vn/uy-ban-nhan-dan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20871</v>
      </c>
      <c r="B872" t="str">
        <v>Công an xã Tân Hòa tỉnh Long An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20872</v>
      </c>
      <c r="B873" t="str">
        <f>HYPERLINK("https://tanphuoc.tiengiang.gov.vn/ubnd-xa-tan-hoa-ong", "UBND Ủy ban nhân dân xã Tân Hòa tỉnh Long An")</f>
        <v>UBND Ủy ban nhân dân xã Tân Hòa tỉnh Long An</v>
      </c>
      <c r="C873" t="str">
        <v>https://tanphuoc.tiengiang.gov.vn/ubnd-xa-tan-hoa-ong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20873</v>
      </c>
      <c r="B874" t="str">
        <f>HYPERLINK("https://www.facebook.com/groups/267727298217181/", "Công an xã Tân Bửu tỉnh Long An")</f>
        <v>Công an xã Tân Bửu tỉnh Long An</v>
      </c>
      <c r="C874" t="str">
        <v>https://www.facebook.com/groups/267727298217181/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20874</v>
      </c>
      <c r="B875" t="str">
        <f>HYPERLINK("https://tanbuu.benluc.longan.gov.vn/uy-ban-nhan-dan", "UBND Ủy ban nhân dân xã Tân Bửu tỉnh Long An")</f>
        <v>UBND Ủy ban nhân dân xã Tân Bửu tỉnh Long An</v>
      </c>
      <c r="C875" t="str">
        <v>https://tanbuu.benluc.longan.gov.vn/uy-ban-nhan-dan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20875</v>
      </c>
      <c r="B876" t="str">
        <v>Công an xã An Thạnh tỉnh Long An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20876</v>
      </c>
      <c r="B877" t="str">
        <f>HYPERLINK("https://anthanh.benluc.longan.gov.vn/uy-ban-nhan-dan", "UBND Ủy ban nhân dân xã An Thạnh tỉnh Long An")</f>
        <v>UBND Ủy ban nhân dân xã An Thạnh tỉnh Long An</v>
      </c>
      <c r="C877" t="str">
        <v>https://anthanh.benluc.longan.gov.vn/uy-ban-nhan-dan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20877</v>
      </c>
      <c r="B878" t="str">
        <v>Công an xã Bình Đức tỉnh Long An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20878</v>
      </c>
      <c r="B879" t="str">
        <f>HYPERLINK("https://binhduc.benluc.longan.gov.vn/", "UBND Ủy ban nhân dân xã Bình Đức tỉnh Long An")</f>
        <v>UBND Ủy ban nhân dân xã Bình Đức tỉnh Long An</v>
      </c>
      <c r="C879" t="str">
        <v>https://binhduc.benluc.longan.gov.vn/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20879</v>
      </c>
      <c r="B880" t="str">
        <v>Công an xã Mỹ Yên tỉnh Long An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20880</v>
      </c>
      <c r="B881" t="str">
        <f>HYPERLINK("https://myyen.benluc.longan.gov.vn/uy-ban-nhan-dan", "UBND Ủy ban nhân dân xã Mỹ Yên tỉnh Long An")</f>
        <v>UBND Ủy ban nhân dân xã Mỹ Yên tỉnh Long An</v>
      </c>
      <c r="C881" t="str">
        <v>https://myyen.benluc.longan.gov.vn/uy-ban-nhan-dan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20881</v>
      </c>
      <c r="B882" t="str">
        <f>HYPERLINK("https://www.facebook.com/thanhphu.mattrantoquoc/", "Công an xã Thanh Phú tỉnh Long An")</f>
        <v>Công an xã Thanh Phú tỉnh Long An</v>
      </c>
      <c r="C882" t="str">
        <v>https://www.facebook.com/thanhphu.mattrantoquoc/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20882</v>
      </c>
      <c r="B883" t="str">
        <f>HYPERLINK("https://thanhphu.benluc.longan.gov.vn/", "UBND Ủy ban nhân dân xã Thanh Phú tỉnh Long An")</f>
        <v>UBND Ủy ban nhân dân xã Thanh Phú tỉnh Long An</v>
      </c>
      <c r="C883" t="str">
        <v>https://thanhphu.benluc.longan.gov.vn/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20883</v>
      </c>
      <c r="B884" t="str">
        <f>HYPERLINK("https://www.facebook.com/caxlonghiep/", "Công an xã Long Hiệp tỉnh Long An")</f>
        <v>Công an xã Long Hiệp tỉnh Long An</v>
      </c>
      <c r="C884" t="str">
        <v>https://www.facebook.com/caxlonghiep/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20884</v>
      </c>
      <c r="B885" t="str">
        <f>HYPERLINK("https://longhiep.benluc.longan.gov.vn/uy-ban-nhan-dan", "UBND Ủy ban nhân dân xã Long Hiệp tỉnh Long An")</f>
        <v>UBND Ủy ban nhân dân xã Long Hiệp tỉnh Long An</v>
      </c>
      <c r="C885" t="str">
        <v>https://longhiep.benluc.longan.gov.vn/uy-ban-nhan-dan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20885</v>
      </c>
      <c r="B886" t="str">
        <f>HYPERLINK("https://www.facebook.com/tdlongan/?locale=vi_VN", "Công an xã Thạnh Đức tỉnh Long An")</f>
        <v>Công an xã Thạnh Đức tỉnh Long An</v>
      </c>
      <c r="C886" t="str">
        <v>https://www.facebook.com/tdlongan/?locale=vi_VN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20886</v>
      </c>
      <c r="B887" t="str">
        <f>HYPERLINK("https://godau.tayninh.gov.vn/vi/page/Uy-ban-nhan-dan-xa-Thanh-Duc.html", "UBND Ủy ban nhân dân xã Thạnh Đức tỉnh Long An")</f>
        <v>UBND Ủy ban nhân dân xã Thạnh Đức tỉnh Long An</v>
      </c>
      <c r="C887" t="str">
        <v>https://godau.tayninh.gov.vn/vi/page/Uy-ban-nhan-dan-xa-Thanh-Duc.html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20887</v>
      </c>
      <c r="B888" t="str">
        <v>Công an xã Phước Lợi tỉnh Long An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20888</v>
      </c>
      <c r="B889" t="str">
        <f>HYPERLINK("https://phuocloi.benluc.longan.gov.vn/lien-he", "UBND Ủy ban nhân dân xã Phước Lợi tỉnh Long An")</f>
        <v>UBND Ủy ban nhân dân xã Phước Lợi tỉnh Long An</v>
      </c>
      <c r="C889" t="str">
        <v>https://phuocloi.benluc.longan.gov.vn/lien-he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20889</v>
      </c>
      <c r="B890" t="str">
        <v>Công an xã Nhựt Chánh tỉnh Long An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20890</v>
      </c>
      <c r="B891" t="str">
        <f>HYPERLINK("https://nhutchanh.benluc.longan.gov.vn/", "UBND Ủy ban nhân dân xã Nhựt Chánh tỉnh Long An")</f>
        <v>UBND Ủy ban nhân dân xã Nhựt Chánh tỉnh Long An</v>
      </c>
      <c r="C891" t="str">
        <v>https://nhutchanh.benluc.longan.gov.vn/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20891</v>
      </c>
      <c r="B892" t="str">
        <v>Công an xã Long Thạnh tỉnh Long An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20892</v>
      </c>
      <c r="B893" t="str">
        <f>HYPERLINK("https://longthanh.thuthua.longan.gov.vn/", "UBND Ủy ban nhân dân xã Long Thạnh tỉnh Long An")</f>
        <v>UBND Ủy ban nhân dân xã Long Thạnh tỉnh Long An</v>
      </c>
      <c r="C893" t="str">
        <v>https://longthanh.thuthua.longan.gov.vn/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20893</v>
      </c>
      <c r="B894" t="str">
        <v>Công an xã Tân Thành tỉnh Long An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20894</v>
      </c>
      <c r="B895" t="str">
        <f>HYPERLINK("https://tanthanh.longan.gov.vn/", "UBND Ủy ban nhân dân xã Tân Thành tỉnh Long An")</f>
        <v>UBND Ủy ban nhân dân xã Tân Thành tỉnh Long An</v>
      </c>
      <c r="C895" t="str">
        <v>https://tanthanh.longan.gov.vn/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20895</v>
      </c>
      <c r="B896" t="str">
        <f>HYPERLINK("https://www.facebook.com/tdlongan/?locale=bn_IN", "Công an xã Long Thuận tỉnh Long An")</f>
        <v>Công an xã Long Thuận tỉnh Long An</v>
      </c>
      <c r="C896" t="str">
        <v>https://www.facebook.com/tdlongan/?locale=bn_IN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20896</v>
      </c>
      <c r="B897" t="str">
        <f>HYPERLINK("https://longthuan.thuthua.longan.gov.vn/", "UBND Ủy ban nhân dân xã Long Thuận tỉnh Long An")</f>
        <v>UBND Ủy ban nhân dân xã Long Thuận tỉnh Long An</v>
      </c>
      <c r="C897" t="str">
        <v>https://longthuan.thuthua.longan.gov.vn/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20897</v>
      </c>
      <c r="B898" t="str">
        <v>Công an xã Mỹ Lạc tỉnh Long An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20898</v>
      </c>
      <c r="B899" t="str">
        <f>HYPERLINK("https://mylac.thuthua.longan.gov.vn/uy-ban-nhan-dan/cong-bo-quyet-dinh-bi-thu-dang-uy-xa-my-lac-956704", "UBND Ủy ban nhân dân xã Mỹ Lạc tỉnh Long An")</f>
        <v>UBND Ủy ban nhân dân xã Mỹ Lạc tỉnh Long An</v>
      </c>
      <c r="C899" t="str">
        <v>https://mylac.thuthua.longan.gov.vn/uy-ban-nhan-dan/cong-bo-quyet-dinh-bi-thu-dang-uy-xa-my-lac-956704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20899</v>
      </c>
      <c r="B900" t="str">
        <f>HYPERLINK("https://www.facebook.com/p/C%C3%B4ng-an-x%C3%A3-M%E1%BB%B9-Th%E1%BA%A1nh-100072415867815/", "Công an xã Mỹ Thạnh tỉnh Long An")</f>
        <v>Công an xã Mỹ Thạnh tỉnh Long An</v>
      </c>
      <c r="C900" t="str">
        <v>https://www.facebook.com/p/C%C3%B4ng-an-x%C3%A3-M%E1%BB%B9-Th%E1%BA%A1nh-100072415867815/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20900</v>
      </c>
      <c r="B901" t="str">
        <f>HYPERLINK("https://mythanh.thuthua.longan.gov.vn/", "UBND Ủy ban nhân dân xã Mỹ Thạnh tỉnh Long An")</f>
        <v>UBND Ủy ban nhân dân xã Mỹ Thạnh tỉnh Long An</v>
      </c>
      <c r="C901" t="str">
        <v>https://mythanh.thuthua.longan.gov.vn/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20901</v>
      </c>
      <c r="B902" t="str">
        <v>Công an xã Bình An tỉnh Long An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20902</v>
      </c>
      <c r="B903" t="str">
        <f>HYPERLINK("https://binhquoi.chauthanh.longan.gov.vn/", "UBND Ủy ban nhân dân xã Bình An tỉnh Long An")</f>
        <v>UBND Ủy ban nhân dân xã Bình An tỉnh Long An</v>
      </c>
      <c r="C903" t="str">
        <v>https://binhquoi.chauthanh.longan.gov.vn/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20903</v>
      </c>
      <c r="B904" t="str">
        <v>Công an xã Nhị Thành tỉnh Long An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20904</v>
      </c>
      <c r="B905" t="str">
        <f>HYPERLINK("https://nhithanh.thuthua.longan.gov.vn/", "UBND Ủy ban nhân dân xã Nhị Thành tỉnh Long An")</f>
        <v>UBND Ủy ban nhân dân xã Nhị Thành tỉnh Long An</v>
      </c>
      <c r="C905" t="str">
        <v>https://nhithanh.thuthua.longan.gov.vn/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20905</v>
      </c>
      <c r="B906" t="str">
        <f>HYPERLINK("https://www.facebook.com/tdlongan/?locale=nb_NO", "Công an xã Mỹ An tỉnh Long An")</f>
        <v>Công an xã Mỹ An tỉnh Long An</v>
      </c>
      <c r="C906" t="str">
        <v>https://www.facebook.com/tdlongan/?locale=nb_NO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20906</v>
      </c>
      <c r="B907" t="str">
        <f>HYPERLINK("https://myan.thuthua.longan.gov.vn/uy-ban-nhan-dan", "UBND Ủy ban nhân dân xã Mỹ An tỉnh Long An")</f>
        <v>UBND Ủy ban nhân dân xã Mỹ An tỉnh Long An</v>
      </c>
      <c r="C907" t="str">
        <v>https://myan.thuthua.longan.gov.vn/uy-ban-nhan-dan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20907</v>
      </c>
      <c r="B908" t="str">
        <f>HYPERLINK("https://www.facebook.com/CAXBINHTHANH/", "Công an xã Bình Thạnh tỉnh Long An")</f>
        <v>Công an xã Bình Thạnh tỉnh Long An</v>
      </c>
      <c r="C908" t="str">
        <v>https://www.facebook.com/CAXBINHTHANH/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20908</v>
      </c>
      <c r="B909" t="str">
        <f>HYPERLINK("https://binhthanh.mochoa.longan.gov.vn/", "UBND Ủy ban nhân dân xã Bình Thạnh tỉnh Long An")</f>
        <v>UBND Ủy ban nhân dân xã Bình Thạnh tỉnh Long An</v>
      </c>
      <c r="C909" t="str">
        <v>https://binhthanh.mochoa.longan.gov.vn/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20909</v>
      </c>
      <c r="B910" t="str">
        <f>HYPERLINK("https://www.facebook.com/p/Tu%E1%BB%95i-tr%E1%BA%BB-M%E1%BB%B9-Ph%C3%BA-Th%E1%BB%A7-Th%E1%BB%ABa-100032867486327/", "Công an xã Mỹ Phú tỉnh Long An")</f>
        <v>Công an xã Mỹ Phú tỉnh Long An</v>
      </c>
      <c r="C910" t="str">
        <v>https://www.facebook.com/p/Tu%E1%BB%95i-tr%E1%BA%BB-M%E1%BB%B9-Ph%C3%BA-Th%E1%BB%A7-Th%E1%BB%ABa-100032867486327/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20910</v>
      </c>
      <c r="B911" t="str">
        <f>HYPERLINK("https://myphu.thuthua.longan.gov.vn/", "UBND Ủy ban nhân dân xã Mỹ Phú tỉnh Long An")</f>
        <v>UBND Ủy ban nhân dân xã Mỹ Phú tỉnh Long An</v>
      </c>
      <c r="C911" t="str">
        <v>https://myphu.thuthua.longan.gov.vn/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20911</v>
      </c>
      <c r="B912" t="str">
        <f>HYPERLINK("https://www.facebook.com/p/C%C3%B4ng-an-x%C3%A3-Long-An-100070434243609/", "Công an xã Long Thành tỉnh Long An")</f>
        <v>Công an xã Long Thành tỉnh Long An</v>
      </c>
      <c r="C912" t="str">
        <v>https://www.facebook.com/p/C%C3%B4ng-an-x%C3%A3-Long-An-100070434243609/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20912</v>
      </c>
      <c r="B913" t="str">
        <f>HYPERLINK("https://longthanh.dongnai.gov.vn/", "UBND Ủy ban nhân dân xã Long Thành tỉnh Long An")</f>
        <v>UBND Ủy ban nhân dân xã Long Thành tỉnh Long An</v>
      </c>
      <c r="C913" t="str">
        <v>https://longthanh.dongnai.gov.vn/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20913</v>
      </c>
      <c r="B914" t="str">
        <v>Công an xã Tân Lập tỉnh Long An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20914</v>
      </c>
      <c r="B915" t="str">
        <f>HYPERLINK("https://tanlap.mochoa.longan.gov.vn/", "UBND Ủy ban nhân dân xã Tân Lập tỉnh Long An")</f>
        <v>UBND Ủy ban nhân dân xã Tân Lập tỉnh Long An</v>
      </c>
      <c r="C915" t="str">
        <v>https://tanlap.mochoa.longan.gov.vn/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20915</v>
      </c>
      <c r="B916" t="str">
        <f>HYPERLINK("https://www.facebook.com/tdlongan/?locale=nb_NO", "Công an xã Mỹ Bình tỉnh Long An")</f>
        <v>Công an xã Mỹ Bình tỉnh Long An</v>
      </c>
      <c r="C916" t="str">
        <v>https://www.facebook.com/tdlongan/?locale=nb_NO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20916</v>
      </c>
      <c r="B917" t="str">
        <f>HYPERLINK("https://mybinh.duchue.longan.gov.vn/", "UBND Ủy ban nhân dân xã Mỹ Bình tỉnh Long An")</f>
        <v>UBND Ủy ban nhân dân xã Mỹ Bình tỉnh Long An</v>
      </c>
      <c r="C917" t="str">
        <v>https://mybinh.duchue.longan.gov.vn/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20917</v>
      </c>
      <c r="B918" t="str">
        <v>Công an xã An Nhựt Tân tỉnh Long An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20918</v>
      </c>
      <c r="B919" t="str">
        <f>HYPERLINK("https://tantru.longan.gov.vn/xa-phuong-thi-tran-80723", "UBND Ủy ban nhân dân xã An Nhựt Tân tỉnh Long An")</f>
        <v>UBND Ủy ban nhân dân xã An Nhựt Tân tỉnh Long An</v>
      </c>
      <c r="C919" t="str">
        <v>https://tantru.longan.gov.vn/xa-phuong-thi-tran-80723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20919</v>
      </c>
      <c r="B920" t="str">
        <v>Công an xã Quê Mỹ Thạnh tỉnh Long An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20920</v>
      </c>
      <c r="B921" t="str">
        <f>HYPERLINK("https://quemythanh.tantru.longan.gov.vn/", "UBND Ủy ban nhân dân xã Quê Mỹ Thạnh tỉnh Long An")</f>
        <v>UBND Ủy ban nhân dân xã Quê Mỹ Thạnh tỉnh Long An</v>
      </c>
      <c r="C921" t="str">
        <v>https://quemythanh.tantru.longan.gov.vn/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20921</v>
      </c>
      <c r="B922" t="str">
        <f>HYPERLINK("https://www.facebook.com/100084390366723", "Công an xã Lạc Tấn tỉnh Long An")</f>
        <v>Công an xã Lạc Tấn tỉnh Long An</v>
      </c>
      <c r="C922" t="str">
        <v>https://www.facebook.com/100084390366723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20922</v>
      </c>
      <c r="B923" t="str">
        <f>HYPERLINK("https://lactan.tantru.longan.gov.vn/", "UBND Ủy ban nhân dân xã Lạc Tấn tỉnh Long An")</f>
        <v>UBND Ủy ban nhân dân xã Lạc Tấn tỉnh Long An</v>
      </c>
      <c r="C923" t="str">
        <v>https://lactan.tantru.longan.gov.vn/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20923</v>
      </c>
      <c r="B924" t="str">
        <f>HYPERLINK("https://www.facebook.com/p/M%E1%BA%B7t-tr%E1%BA%ADn-x%C3%A3-B%C3%ACnh-Trinh-%C4%90%C3%B4ng-huy%E1%BB%87n-T%C3%A2n-Tr%E1%BB%A5-t%E1%BB%89nh-Long-An-100085630446963/", "Công an xã Bình Trinh Đông tỉnh Long An")</f>
        <v>Công an xã Bình Trinh Đông tỉnh Long An</v>
      </c>
      <c r="C924" t="str">
        <v>https://www.facebook.com/p/M%E1%BA%B7t-tr%E1%BA%ADn-x%C3%A3-B%C3%ACnh-Trinh-%C4%90%C3%B4ng-huy%E1%BB%87n-T%C3%A2n-Tr%E1%BB%A5-t%E1%BB%89nh-Long-An-100085630446963/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20924</v>
      </c>
      <c r="B925" t="str">
        <f>HYPERLINK("https://binhtrinhdong.tantru.longan.gov.vn/", "UBND Ủy ban nhân dân xã Bình Trinh Đông tỉnh Long An")</f>
        <v>UBND Ủy ban nhân dân xã Bình Trinh Đông tỉnh Long An</v>
      </c>
      <c r="C925" t="str">
        <v>https://binhtrinhdong.tantru.longan.gov.vn/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20925</v>
      </c>
      <c r="B926" t="str">
        <v>Công an xã Tân Phước Tây tỉnh Long An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20926</v>
      </c>
      <c r="B927" t="str">
        <f>HYPERLINK("https://tanphuoctay.tantru.longan.gov.vn/uy-ban-nhan-dan", "UBND Ủy ban nhân dân xã Tân Phước Tây tỉnh Long An")</f>
        <v>UBND Ủy ban nhân dân xã Tân Phước Tây tỉnh Long An</v>
      </c>
      <c r="C927" t="str">
        <v>https://tanphuoctay.tantru.longan.gov.vn/uy-ban-nhan-dan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20927</v>
      </c>
      <c r="B928" t="str">
        <f>HYPERLINK("https://www.facebook.com/100093917420105", "Công an xã Bình Lãng tỉnh Long An")</f>
        <v>Công an xã Bình Lãng tỉnh Long An</v>
      </c>
      <c r="C928" t="str">
        <v>https://www.facebook.com/100093917420105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20928</v>
      </c>
      <c r="B929" t="str">
        <f>HYPERLINK("https://binhlang.tantru.longan.gov.vn/", "UBND Ủy ban nhân dân xã Bình Lãng tỉnh Long An")</f>
        <v>UBND Ủy ban nhân dân xã Bình Lãng tỉnh Long An</v>
      </c>
      <c r="C929" t="str">
        <v>https://binhlang.tantru.longan.gov.vn/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20929</v>
      </c>
      <c r="B930" t="str">
        <v>Công an xã Bình Tịnh tỉnh Long An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20930</v>
      </c>
      <c r="B931" t="str">
        <f>HYPERLINK("https://binhtinh.tantru.longan.gov.vn/", "UBND Ủy ban nhân dân xã Bình Tịnh tỉnh Long An")</f>
        <v>UBND Ủy ban nhân dân xã Bình Tịnh tỉnh Long An</v>
      </c>
      <c r="C931" t="str">
        <v>https://binhtinh.tantru.longan.gov.vn/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20931</v>
      </c>
      <c r="B932" t="str">
        <v>Công an xã Đức Tân tỉnh Long An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20932</v>
      </c>
      <c r="B933" t="str">
        <f>HYPERLINK("https://ductan.tantru.longan.gov.vn/", "UBND Ủy ban nhân dân xã Đức Tân tỉnh Long An")</f>
        <v>UBND Ủy ban nhân dân xã Đức Tân tỉnh Long An</v>
      </c>
      <c r="C933" t="str">
        <v>https://ductan.tantru.longan.gov.vn/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20933</v>
      </c>
      <c r="B934" t="str">
        <v>Công an xã Nhựt Ninh tỉnh Long An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20934</v>
      </c>
      <c r="B935" t="str">
        <f>HYPERLINK("https://nhutninh.tantru.longan.gov.vn/uy-ban-nhan-dan", "UBND Ủy ban nhân dân xã Nhựt Ninh tỉnh Long An")</f>
        <v>UBND Ủy ban nhân dân xã Nhựt Ninh tỉnh Long An</v>
      </c>
      <c r="C935" t="str">
        <v>https://nhutninh.tantru.longan.gov.vn/uy-ban-nhan-dan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20935</v>
      </c>
      <c r="B936" t="str">
        <f>HYPERLINK("https://www.facebook.com/tytlongtrach/", "Công an xã Long Trạch tỉnh Long An")</f>
        <v>Công an xã Long Trạch tỉnh Long An</v>
      </c>
      <c r="C936" t="str">
        <v>https://www.facebook.com/tytlongtrach/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20936</v>
      </c>
      <c r="B937" t="str">
        <f>HYPERLINK("https://longtrach.canduoc.longan.gov.vn/gioi-thieu", "UBND Ủy ban nhân dân xã Long Trạch tỉnh Long An")</f>
        <v>UBND Ủy ban nhân dân xã Long Trạch tỉnh Long An</v>
      </c>
      <c r="C937" t="str">
        <v>https://longtrach.canduoc.longan.gov.vn/gioi-thieu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20937</v>
      </c>
      <c r="B938" t="str">
        <v>Công an xã Long Khê tỉnh Long An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20938</v>
      </c>
      <c r="B939" t="str">
        <f>HYPERLINK("https://longkhe.canduoc.longan.gov.vn/", "UBND Ủy ban nhân dân xã Long Khê tỉnh Long An")</f>
        <v>UBND Ủy ban nhân dân xã Long Khê tỉnh Long An</v>
      </c>
      <c r="C939" t="str">
        <v>https://longkhe.canduoc.longan.gov.vn/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20939</v>
      </c>
      <c r="B940" t="str">
        <f>HYPERLINK("https://www.facebook.com/p/M%E1%BA%B7t-tr%E1%BA%ADn-x%C3%A3-Long-%C4%90%E1%BB%8Bnh-huy%E1%BB%87n-C%E1%BA%A7n-%C4%90%C6%B0%E1%BB%9Bc-t%E1%BB%89nh-Long-An-100076734243404/", "Công an xã Long Định tỉnh Long An")</f>
        <v>Công an xã Long Định tỉnh Long An</v>
      </c>
      <c r="C940" t="str">
        <v>https://www.facebook.com/p/M%E1%BA%B7t-tr%E1%BA%ADn-x%C3%A3-Long-%C4%90%E1%BB%8Bnh-huy%E1%BB%87n-C%E1%BA%A7n-%C4%90%C6%B0%E1%BB%9Bc-t%E1%BB%89nh-Long-An-100076734243404/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20940</v>
      </c>
      <c r="B941" t="str">
        <f>HYPERLINK("https://longdinh.canduoc.longan.gov.vn/", "UBND Ủy ban nhân dân xã Long Định tỉnh Long An")</f>
        <v>UBND Ủy ban nhân dân xã Long Định tỉnh Long An</v>
      </c>
      <c r="C941" t="str">
        <v>https://longdinh.canduoc.longan.gov.vn/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20941</v>
      </c>
      <c r="B942" t="str">
        <f>HYPERLINK("https://www.facebook.com/p/Tu%E1%BB%95i-tr%E1%BA%BB-C%C3%B4ng-an-huy%E1%BB%87n-Ninh-Ph%C6%B0%E1%BB%9Bc-100068114569027/", "Công an xã Phước Vân tỉnh Long An")</f>
        <v>Công an xã Phước Vân tỉnh Long An</v>
      </c>
      <c r="C942" t="str">
        <v>https://www.facebook.com/p/Tu%E1%BB%95i-tr%E1%BA%BB-C%C3%B4ng-an-huy%E1%BB%87n-Ninh-Ph%C6%B0%E1%BB%9Bc-100068114569027/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20942</v>
      </c>
      <c r="B943" t="str">
        <f>HYPERLINK("https://phuocvan.canduoc.longan.gov.vn/", "UBND Ủy ban nhân dân xã Phước Vân tỉnh Long An")</f>
        <v>UBND Ủy ban nhân dân xã Phước Vân tỉnh Long An</v>
      </c>
      <c r="C943" t="str">
        <v>https://phuocvan.canduoc.longan.gov.vn/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20943</v>
      </c>
      <c r="B944" t="str">
        <f>HYPERLINK("https://www.facebook.com/tdlongan/?locale=bn_IN", "Công an xã Long Hòa tỉnh Long An")</f>
        <v>Công an xã Long Hòa tỉnh Long An</v>
      </c>
      <c r="C944" t="str">
        <v>https://www.facebook.com/tdlongan/?locale=bn_IN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20944</v>
      </c>
      <c r="B945" t="str">
        <f>HYPERLINK("https://longhoa.canduoc.longan.gov.vn/", "UBND Ủy ban nhân dân xã Long Hòa tỉnh Long An")</f>
        <v>UBND Ủy ban nhân dân xã Long Hòa tỉnh Long An</v>
      </c>
      <c r="C945" t="str">
        <v>https://longhoa.canduoc.longan.gov.vn/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20945</v>
      </c>
      <c r="B946" t="str">
        <v>Công an xã Long Cang tỉnh Long An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20946</v>
      </c>
      <c r="B947" t="str">
        <f>HYPERLINK("https://longcang.canduoc.longan.gov.vn/", "UBND Ủy ban nhân dân xã Long Cang tỉnh Long An")</f>
        <v>UBND Ủy ban nhân dân xã Long Cang tỉnh Long An</v>
      </c>
      <c r="C947" t="str">
        <v>https://longcang.canduoc.longan.gov.vn/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20947</v>
      </c>
      <c r="B948" t="str">
        <v>Công an xã Long Sơn tỉnh Long An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20948</v>
      </c>
      <c r="B949" t="str">
        <f>HYPERLINK("https://longson.canduoc.longan.gov.vn/", "UBND Ủy ban nhân dân xã Long Sơn tỉnh Long An")</f>
        <v>UBND Ủy ban nhân dân xã Long Sơn tỉnh Long An</v>
      </c>
      <c r="C949" t="str">
        <v>https://longson.canduoc.longan.gov.vn/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20949</v>
      </c>
      <c r="B950" t="str">
        <f>HYPERLINK("https://www.facebook.com/p/M%E1%BA%B7t-tr%E1%BA%ADn-x%C3%A3-T%C3%A2n-Tr%E1%BA%A1ch-huy%E1%BB%87n-C%E1%BA%A7n-%C4%90%C6%B0%E1%BB%9Bc-t%E1%BB%89nh-Long-An-100078136347176/", "Công an xã Tân Trạch tỉnh Long An")</f>
        <v>Công an xã Tân Trạch tỉnh Long An</v>
      </c>
      <c r="C950" t="str">
        <v>https://www.facebook.com/p/M%E1%BA%B7t-tr%E1%BA%ADn-x%C3%A3-T%C3%A2n-Tr%E1%BA%A1ch-huy%E1%BB%87n-C%E1%BA%A7n-%C4%90%C6%B0%E1%BB%9Bc-t%E1%BB%89nh-Long-An-100078136347176/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20950</v>
      </c>
      <c r="B951" t="str">
        <f>HYPERLINK("https://tantrach.canduoc.longan.gov.vn/", "UBND Ủy ban nhân dân xã Tân Trạch tỉnh Long An")</f>
        <v>UBND Ủy ban nhân dân xã Tân Trạch tỉnh Long An</v>
      </c>
      <c r="C951" t="str">
        <v>https://tantrach.canduoc.longan.gov.vn/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20951</v>
      </c>
      <c r="B952" t="str">
        <v>Công an xã Mỹ Lệ tỉnh Long An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20952</v>
      </c>
      <c r="B953" t="str">
        <f>HYPERLINK("https://myle.canduoc.longan.gov.vn/uy-ban-nhan-dan", "UBND Ủy ban nhân dân xã Mỹ Lệ tỉnh Long An")</f>
        <v>UBND Ủy ban nhân dân xã Mỹ Lệ tỉnh Long An</v>
      </c>
      <c r="C953" t="str">
        <v>https://myle.canduoc.longan.gov.vn/uy-ban-nhan-dan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20953</v>
      </c>
      <c r="B954" t="str">
        <f>HYPERLINK("https://www.facebook.com/groups/1787801931453811/", "Công an xã Tân Lân tỉnh Long An")</f>
        <v>Công an xã Tân Lân tỉnh Long An</v>
      </c>
      <c r="C954" t="str">
        <v>https://www.facebook.com/groups/1787801931453811/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20954</v>
      </c>
      <c r="B955" t="str">
        <f>HYPERLINK("https://tanlan.canduoc.longan.gov.vn/uy-ban-nhan-dan", "UBND Ủy ban nhân dân xã Tân Lân tỉnh Long An")</f>
        <v>UBND Ủy ban nhân dân xã Tân Lân tỉnh Long An</v>
      </c>
      <c r="C955" t="str">
        <v>https://tanlan.canduoc.longan.gov.vn/uy-ban-nhan-dan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20955</v>
      </c>
      <c r="B956" t="str">
        <f>HYPERLINK("https://www.facebook.com/MTTQVNxaPhuocTuy/", "Công an xã Phước Tuy tỉnh Long An")</f>
        <v>Công an xã Phước Tuy tỉnh Long An</v>
      </c>
      <c r="C956" t="str">
        <v>https://www.facebook.com/MTTQVNxaPhuocTuy/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20956</v>
      </c>
      <c r="B957" t="str">
        <f>HYPERLINK("https://phuoctuy.canduoc.longan.gov.vn/", "UBND Ủy ban nhân dân xã Phước Tuy tỉnh Long An")</f>
        <v>UBND Ủy ban nhân dân xã Phước Tuy tỉnh Long An</v>
      </c>
      <c r="C957" t="str">
        <v>https://phuoctuy.canduoc.longan.gov.vn/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20957</v>
      </c>
      <c r="B958" t="str">
        <f>HYPERLINK("https://www.facebook.com/mttqxalonghuudong/", "Công an xã Long Hựu Đông tỉnh Long An")</f>
        <v>Công an xã Long Hựu Đông tỉnh Long An</v>
      </c>
      <c r="C958" t="str">
        <v>https://www.facebook.com/mttqxalonghuudong/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20958</v>
      </c>
      <c r="B959" t="str">
        <f>HYPERLINK("https://longhuudong.canduoc.longan.gov.vn/", "UBND Ủy ban nhân dân xã Long Hựu Đông tỉnh Long An")</f>
        <v>UBND Ủy ban nhân dân xã Long Hựu Đông tỉnh Long An</v>
      </c>
      <c r="C959" t="str">
        <v>https://longhuudong.canduoc.longan.gov.vn/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20959</v>
      </c>
      <c r="B960" t="str">
        <v>Công an xã Tân Ân tỉnh Long An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20960</v>
      </c>
      <c r="B961" t="str">
        <f>HYPERLINK("https://tanan.ngochien.camau.gov.vn/", "UBND Ủy ban nhân dân xã Tân Ân tỉnh Long An")</f>
        <v>UBND Ủy ban nhân dân xã Tân Ân tỉnh Long An</v>
      </c>
      <c r="C961" t="str">
        <v>https://tanan.ngochien.camau.gov.vn/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20961</v>
      </c>
      <c r="B962" t="str">
        <v>Công an xã Phước Đông tỉnh Long An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20962</v>
      </c>
      <c r="B963" t="str">
        <f>HYPERLINK("https://phuocdong.canduoc.longan.gov.vn/", "UBND Ủy ban nhân dân xã Phước Đông tỉnh Long An")</f>
        <v>UBND Ủy ban nhân dân xã Phước Đông tỉnh Long An</v>
      </c>
      <c r="C963" t="str">
        <v>https://phuocdong.canduoc.longan.gov.vn/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20963</v>
      </c>
      <c r="B964" t="str">
        <f>HYPERLINK("https://www.facebook.com/mttqxalonghuudong/", "Công an xã Long Hựu Tây tỉnh Long An")</f>
        <v>Công an xã Long Hựu Tây tỉnh Long An</v>
      </c>
      <c r="C964" t="str">
        <v>https://www.facebook.com/mttqxalonghuudong/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20964</v>
      </c>
      <c r="B965" t="str">
        <f>HYPERLINK("https://longhuutay.canduoc.longan.gov.vn/", "UBND Ủy ban nhân dân xã Long Hựu Tây tỉnh Long An")</f>
        <v>UBND Ủy ban nhân dân xã Long Hựu Tây tỉnh Long An</v>
      </c>
      <c r="C965" t="str">
        <v>https://longhuutay.canduoc.longan.gov.vn/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20965</v>
      </c>
      <c r="B966" t="str">
        <v>Công an xã Tân Chánh tỉnh Long An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20966</v>
      </c>
      <c r="B967" t="str">
        <f>HYPERLINK("https://tanchanh.canduoc.longan.gov.vn/", "UBND Ủy ban nhân dân xã Tân Chánh tỉnh Long An")</f>
        <v>UBND Ủy ban nhân dân xã Tân Chánh tỉnh Long An</v>
      </c>
      <c r="C967" t="str">
        <v>https://tanchanh.canduoc.longan.gov.vn/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20967</v>
      </c>
      <c r="B968" t="str">
        <v>Công an xã Phước Lý tỉnh Long An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20968</v>
      </c>
      <c r="B969" t="str">
        <f>HYPERLINK("https://phuocly.cangiuoc.longan.gov.vn/", "UBND Ủy ban nhân dân xã Phước Lý tỉnh Long An")</f>
        <v>UBND Ủy ban nhân dân xã Phước Lý tỉnh Long An</v>
      </c>
      <c r="C969" t="str">
        <v>https://phuocly.cangiuoc.longan.gov.vn/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20969</v>
      </c>
      <c r="B970" t="str">
        <v>Công an xã Long Thượng tỉnh Long An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20970</v>
      </c>
      <c r="B971" t="str">
        <f>HYPERLINK("https://longthuong.cangiuoc.longan.gov.vn/", "UBND Ủy ban nhân dân xã Long Thượng tỉnh Long An")</f>
        <v>UBND Ủy ban nhân dân xã Long Thượng tỉnh Long An</v>
      </c>
      <c r="C971" t="str">
        <v>https://longthuong.cangiuoc.longan.gov.vn/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20971</v>
      </c>
      <c r="B972" t="str">
        <f>HYPERLINK("https://www.facebook.com/tdlongan/?locale=mk_MK", "Công an xã Long Hậu tỉnh Long An")</f>
        <v>Công an xã Long Hậu tỉnh Long An</v>
      </c>
      <c r="C972" t="str">
        <v>https://www.facebook.com/tdlongan/?locale=mk_MK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20972</v>
      </c>
      <c r="B973" t="str">
        <f>HYPERLINK("https://longhau.cangiuoc.longan.gov.vn/", "UBND Ủy ban nhân dân xã Long Hậu tỉnh Long An")</f>
        <v>UBND Ủy ban nhân dân xã Long Hậu tỉnh Long An</v>
      </c>
      <c r="C973" t="str">
        <v>https://longhau.cangiuoc.longan.gov.vn/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20973</v>
      </c>
      <c r="B974" t="str">
        <f>HYPERLINK("https://www.facebook.com/tdlongan/?locale=nb_NO", "Công an xã Tân Kim tỉnh Long An")</f>
        <v>Công an xã Tân Kim tỉnh Long An</v>
      </c>
      <c r="C974" t="str">
        <v>https://www.facebook.com/tdlongan/?locale=nb_NO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20974</v>
      </c>
      <c r="B975" t="str">
        <f>HYPERLINK("https://cangiuoc.longan.gov.vn/xa-phuong-thi-tran/xa-thi-tran-can-giuoc-926690", "UBND Ủy ban nhân dân xã Tân Kim tỉnh Long An")</f>
        <v>UBND Ủy ban nhân dân xã Tân Kim tỉnh Long An</v>
      </c>
      <c r="C975" t="str">
        <v>https://cangiuoc.longan.gov.vn/xa-phuong-thi-tran/xa-thi-tran-can-giuoc-926690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20975</v>
      </c>
      <c r="B976" t="str">
        <v>Công an xã Phước Hậu tỉnh Long An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20976</v>
      </c>
      <c r="B977" t="str">
        <f>HYPERLINK("https://phuochau.cangiuoc.longan.gov.vn/", "UBND Ủy ban nhân dân xã Phước Hậu tỉnh Long An")</f>
        <v>UBND Ủy ban nhân dân xã Phước Hậu tỉnh Long An</v>
      </c>
      <c r="C977" t="str">
        <v>https://phuochau.cangiuoc.longan.gov.vn/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20977</v>
      </c>
      <c r="B978" t="str">
        <v>Công an xã Mỹ Lộc tỉnh Long An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20978</v>
      </c>
      <c r="B979" t="str">
        <f>HYPERLINK("https://myloc.cangiuoc.longan.gov.vn/", "UBND Ủy ban nhân dân xã Mỹ Lộc tỉnh Long An")</f>
        <v>UBND Ủy ban nhân dân xã Mỹ Lộc tỉnh Long An</v>
      </c>
      <c r="C979" t="str">
        <v>https://myloc.cangiuoc.longan.gov.vn/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20979</v>
      </c>
      <c r="B980" t="str">
        <f>HYPERLINK("https://www.facebook.com/congthongtindoanxaphuoclai/", "Công an xã Phước Lại tỉnh Long An")</f>
        <v>Công an xã Phước Lại tỉnh Long An</v>
      </c>
      <c r="C980" t="str">
        <v>https://www.facebook.com/congthongtindoanxaphuoclai/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20980</v>
      </c>
      <c r="B981" t="str">
        <f>HYPERLINK("https://phuoclai.cangiuoc.longan.gov.vn/", "UBND Ủy ban nhân dân xã Phước Lại tỉnh Long An")</f>
        <v>UBND Ủy ban nhân dân xã Phước Lại tỉnh Long An</v>
      </c>
      <c r="C981" t="str">
        <v>https://phuoclai.cangiuoc.longan.gov.vn/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20981</v>
      </c>
      <c r="B982" t="str">
        <f>HYPERLINK("https://www.facebook.com/p/Tu%E1%BB%95i-tr%E1%BA%BB-C%C3%B4ng-an-huy%E1%BB%87n-Ninh-Ph%C6%B0%E1%BB%9Bc-100068114569027/", "Công an xã Phước Lâm tỉnh Long An")</f>
        <v>Công an xã Phước Lâm tỉnh Long An</v>
      </c>
      <c r="C982" t="str">
        <v>https://www.facebook.com/p/Tu%E1%BB%95i-tr%E1%BA%BB-C%C3%B4ng-an-huy%E1%BB%87n-Ninh-Ph%C6%B0%E1%BB%9Bc-100068114569027/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20982</v>
      </c>
      <c r="B983" t="str">
        <f>HYPERLINK("https://phuoclam.cangiuoc.longan.gov.vn/", "UBND Ủy ban nhân dân xã Phước Lâm tỉnh Long An")</f>
        <v>UBND Ủy ban nhân dân xã Phước Lâm tỉnh Long An</v>
      </c>
      <c r="C983" t="str">
        <v>https://phuoclam.cangiuoc.longan.gov.vn/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20983</v>
      </c>
      <c r="B984" t="str">
        <f>HYPERLINK("https://www.facebook.com/tdlongan/?locale=vi_VN", "Công an xã Trường Bình tỉnh Long An")</f>
        <v>Công an xã Trường Bình tỉnh Long An</v>
      </c>
      <c r="C984" t="str">
        <v>https://www.facebook.com/tdlongan/?locale=vi_VN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20984</v>
      </c>
      <c r="B985" t="str">
        <f>HYPERLINK("https://cangiuoc.longan.gov.vn/xa-phuong-thi-tran", "UBND Ủy ban nhân dân xã Trường Bình tỉnh Long An")</f>
        <v>UBND Ủy ban nhân dân xã Trường Bình tỉnh Long An</v>
      </c>
      <c r="C985" t="str">
        <v>https://cangiuoc.longan.gov.vn/xa-phuong-thi-tran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20985</v>
      </c>
      <c r="B986" t="str">
        <v>Công an xã Thuận Thành tỉnh Long An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20986</v>
      </c>
      <c r="B987" t="str">
        <f>HYPERLINK("https://thuanthanh.cangiuoc.longan.gov.vn/", "UBND Ủy ban nhân dân xã Thuận Thành tỉnh Long An")</f>
        <v>UBND Ủy ban nhân dân xã Thuận Thành tỉnh Long An</v>
      </c>
      <c r="C987" t="str">
        <v>https://thuanthanh.cangiuoc.longan.gov.vn/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20987</v>
      </c>
      <c r="B988" t="str">
        <f>HYPERLINK("https://www.facebook.com/groups/2917025235222141/", "Công an xã Phước Vĩnh Tây tỉnh Long An")</f>
        <v>Công an xã Phước Vĩnh Tây tỉnh Long An</v>
      </c>
      <c r="C988" t="str">
        <v>https://www.facebook.com/groups/2917025235222141/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20988</v>
      </c>
      <c r="B989" t="str">
        <f>HYPERLINK("https://phuocvinhtay.cangiuoc.longan.gov.vn/", "UBND Ủy ban nhân dân xã Phước Vĩnh Tây tỉnh Long An")</f>
        <v>UBND Ủy ban nhân dân xã Phước Vĩnh Tây tỉnh Long An</v>
      </c>
      <c r="C989" t="str">
        <v>https://phuocvinhtay.cangiuoc.longan.gov.vn/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20989</v>
      </c>
      <c r="B990" t="str">
        <v>Công an xã Phước Vĩnh Đông tỉnh Long An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20990</v>
      </c>
      <c r="B991" t="str">
        <f>HYPERLINK("https://phuocvinhdong.cangiuoc.longan.gov.vn/", "UBND Ủy ban nhân dân xã Phước Vĩnh Đông tỉnh Long An")</f>
        <v>UBND Ủy ban nhân dân xã Phước Vĩnh Đông tỉnh Long An</v>
      </c>
      <c r="C991" t="str">
        <v>https://phuocvinhdong.cangiuoc.longan.gov.vn/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20991</v>
      </c>
      <c r="B992" t="str">
        <f>HYPERLINK("https://www.facebook.com/p/C%C3%B4ng-an-x%C3%A3-Long-An-100070434243609/", "Công an xã Long An tỉnh Long An")</f>
        <v>Công an xã Long An tỉnh Long An</v>
      </c>
      <c r="C992" t="str">
        <v>https://www.facebook.com/p/C%C3%B4ng-an-x%C3%A3-Long-An-100070434243609/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20992</v>
      </c>
      <c r="B993" t="str">
        <f>HYPERLINK("https://www.longan.gov.vn/", "UBND Ủy ban nhân dân xã Long An tỉnh Long An")</f>
        <v>UBND Ủy ban nhân dân xã Long An tỉnh Long An</v>
      </c>
      <c r="C993" t="str">
        <v>https://www.longan.gov.vn/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20993</v>
      </c>
      <c r="B994" t="str">
        <f>HYPERLINK("https://www.facebook.com/1800499573406567", "Công an xã Long Phụng tỉnh Long An")</f>
        <v>Công an xã Long Phụng tỉnh Long An</v>
      </c>
      <c r="C994" t="str">
        <v>https://www.facebook.com/1800499573406567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20994</v>
      </c>
      <c r="B995" t="str">
        <f>HYPERLINK("https://longphung.cangiuoc.longan.gov.vn/", "UBND Ủy ban nhân dân xã Long Phụng tỉnh Long An")</f>
        <v>UBND Ủy ban nhân dân xã Long Phụng tỉnh Long An</v>
      </c>
      <c r="C995" t="str">
        <v>https://longphung.cangiuoc.longan.gov.vn/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20995</v>
      </c>
      <c r="B996" t="str">
        <v>Công an xã Đông Thạnh tỉnh Long An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20996</v>
      </c>
      <c r="B997" t="str">
        <f>HYPERLINK("https://dongthanh.cangiuoc.longan.gov.vn/", "UBND Ủy ban nhân dân xã Đông Thạnh tỉnh Long An")</f>
        <v>UBND Ủy ban nhân dân xã Đông Thạnh tỉnh Long An</v>
      </c>
      <c r="C997" t="str">
        <v>https://dongthanh.cangiuoc.longan.gov.vn/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20997</v>
      </c>
      <c r="B998" t="str">
        <v>Công an xã Tân Tập tỉnh Long An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20998</v>
      </c>
      <c r="B999" t="str">
        <f>HYPERLINK("https://tantap.cangiuoc.longan.gov.vn/", "UBND Ủy ban nhân dân xã Tân Tập tỉnh Long An")</f>
        <v>UBND Ủy ban nhân dân xã Tân Tập tỉnh Long An</v>
      </c>
      <c r="C999" t="str">
        <v>https://tantap.cangiuoc.longan.gov.vn/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20999</v>
      </c>
      <c r="B1000" t="str">
        <v>Công an xã Bình Quới tỉnh Long An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21000</v>
      </c>
      <c r="B1001" t="str">
        <f>HYPERLINK("https://binhquoi.chauthanh.longan.gov.vn/", "UBND Ủy ban nhân dân xã Bình Quới tỉnh Long An")</f>
        <v>UBND Ủy ban nhân dân xã Bình Quới tỉnh Long An</v>
      </c>
      <c r="C1001" t="str">
        <v>https://binhquoi.chauthanh.longan.gov.vn/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