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23001</v>
      </c>
      <c r="B2" t="str">
        <v>Công an xã Đông Hiệp thành phố Cần Thơ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23002</v>
      </c>
      <c r="B3" t="str">
        <f>HYPERLINK("http://congbao.cantho.gov.vn/webpages/index/index.faces;jsessionid=92FC70ACF13F23DFF20738A337A351BF?type=1&amp;publishyear=2013&amp;id=348&amp;gazettetype=0", "UBND Ủy ban nhân dân xã Đông Hiệp thành phố Cần Thơ")</f>
        <v>UBND Ủy ban nhân dân xã Đông Hiệp thành phố Cần Thơ</v>
      </c>
      <c r="C3" t="str">
        <v>http://congbao.cantho.gov.vn/webpages/index/index.faces;jsessionid=92FC70ACF13F23DFF20738A337A351BF?type=1&amp;publishyear=2013&amp;id=348&amp;gazettetype=0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23003</v>
      </c>
      <c r="B4" t="str">
        <v>Công an xã Đông Thắng thành phố Cần Thơ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23004</v>
      </c>
      <c r="B5" t="str">
        <f>HYPERLINK("https://www.cantho.gov.vn/wps/portal/home/cong-dan/chi-tiet/nong+tnon+moi/qd+54", "UBND Ủy ban nhân dân xã Đông Thắng thành phố Cần Thơ")</f>
        <v>UBND Ủy ban nhân dân xã Đông Thắng thành phố Cần Thơ</v>
      </c>
      <c r="C5" t="str">
        <v>https://www.cantho.gov.vn/wps/portal/home/cong-dan/chi-tiet/nong+tnon+moi/qd+54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23005</v>
      </c>
      <c r="B6" t="str">
        <v>Công an xã Thới Đông thành phố Cần Thơ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23006</v>
      </c>
      <c r="B7" t="str">
        <f>HYPERLINK("http://congbao.cantho.gov.vn/webpages/index/index.faces;jsessionid=D6F9081EBB6C2FD9CAFE665006BD19E1?type=1&amp;publishyear=2014&amp;id=381&amp;gazettetype=0", "UBND Ủy ban nhân dân xã Thới Đông thành phố Cần Thơ")</f>
        <v>UBND Ủy ban nhân dân xã Thới Đông thành phố Cần Thơ</v>
      </c>
      <c r="C7" t="str">
        <v>http://congbao.cantho.gov.vn/webpages/index/index.faces;jsessionid=D6F9081EBB6C2FD9CAFE665006BD19E1?type=1&amp;publishyear=2014&amp;id=381&amp;gazettetype=0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23007</v>
      </c>
      <c r="B8" t="str">
        <v>Công an xã Thới Xuân thành phố Cần Thơ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23008</v>
      </c>
      <c r="B9" t="str">
        <f>HYPERLINK("https://dichvucong.gov.vn/p/home/dvc-tthc-co-quan-chi-tiet.html?id=409956", "UBND Ủy ban nhân dân xã Thới Xuân thành phố Cần Thơ")</f>
        <v>UBND Ủy ban nhân dân xã Thới Xuân thành phố Cần Thơ</v>
      </c>
      <c r="C9" t="str">
        <v>https://dichvucong.gov.vn/p/home/dvc-tthc-co-quan-chi-tiet.html?id=409956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23009</v>
      </c>
      <c r="B10" t="str">
        <f>HYPERLINK("https://www.facebook.com/4183368978418671", "Công an xã Nhơn Ái thành phố Cần Thơ")</f>
        <v>Công an xã Nhơn Ái thành phố Cần Thơ</v>
      </c>
      <c r="C10" t="str">
        <v>https://www.facebook.com/4183368978418671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23010</v>
      </c>
      <c r="B11" t="str">
        <f>HYPERLINK("https://phongdien.cantho.gov.vn/wps/portal/?1dmy&amp;page=trangchitiet&amp;urile=wcm%3Apath%3A/phongdienlibrary/sitephongdien/noidungtrang/tintucsukien/tintuchoatdongcuaxathitran/hoi+dong+nhan+dan+xa+nho+ai+to+chuc+ky+hop+chuyen+de...", "UBND Ủy ban nhân dân xã Nhơn Ái thành phố Cần Thơ")</f>
        <v>UBND Ủy ban nhân dân xã Nhơn Ái thành phố Cần Thơ</v>
      </c>
      <c r="C11" t="str">
        <v>https://phongdien.cantho.gov.vn/wps/portal/?1dmy&amp;page=trangchitiet&amp;urile=wcm%3Apath%3A/phongdienlibrary/sitephongdien/noidungtrang/tintucsukien/tintuchoatdongcuaxathitran/hoi+dong+nhan+dan+xa+nho+ai+to+chuc+ky+hop+chuyen+de...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23011</v>
      </c>
      <c r="B12" t="str">
        <v>Công an xã Giai Xuân thành phố Cần Thơ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23012</v>
      </c>
      <c r="B13" t="str">
        <f>HYPERLINK("http://congbao.cantho.gov.vn/webpages/index/index.faces;jsessionid=F5573B4F93B4F6F437606AA9A5F7498C?type=2&amp;publishyear=2013&amp;id=9", "UBND Ủy ban nhân dân xã Giai Xuân thành phố Cần Thơ")</f>
        <v>UBND Ủy ban nhân dân xã Giai Xuân thành phố Cần Thơ</v>
      </c>
      <c r="C13" t="str">
        <v>http://congbao.cantho.gov.vn/webpages/index/index.faces;jsessionid=F5573B4F93B4F6F437606AA9A5F7498C?type=2&amp;publishyear=2013&amp;id=9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23013</v>
      </c>
      <c r="B14" t="str">
        <v>Công an xã Tân Thới thành phố Cần Thơ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23014</v>
      </c>
      <c r="B15" t="str">
        <f>HYPERLINK("http://congbao.cantho.gov.vn/webpages/index/index.faces;jsessionid=92FC70ACF13F23DFF20738A337A351BF?type=1&amp;publishyear=2013&amp;id=353&amp;gazettetype=0", "UBND Ủy ban nhân dân xã Tân Thới thành phố Cần Thơ")</f>
        <v>UBND Ủy ban nhân dân xã Tân Thới thành phố Cần Thơ</v>
      </c>
      <c r="C15" t="str">
        <v>http://congbao.cantho.gov.vn/webpages/index/index.faces;jsessionid=92FC70ACF13F23DFF20738A337A351BF?type=1&amp;publishyear=2013&amp;id=353&amp;gazettetype=0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23015</v>
      </c>
      <c r="B16" t="str">
        <v>Công an xã Trường Long thành phố Cần Thơ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23016</v>
      </c>
      <c r="B17" t="str">
        <f>HYPERLINK("https://phongdien.cantho.gov.vn/wps/portal/!ut/p/z0/fYw9D4JAEET_Cg0tuxqwVwqiJgbRAq4xB17OFdzjYyH67yWaWFpNZt7LgIIcFOuJrBZyrJu5F2p1idL9NtnEeMAkjvGYZWkULk64PIewA_VfmB_o3nVqDapyLOYpkLc3x_ZKhhsqe92_fBxIzG_1kR1dR7bSa7Y-CrGM1TDWH_bN2Si1-NjohzeRqbzJkRcEAbS1Kt5jKVWX/p0/IZ7_5PKIGBC0N0GCC0QRRP541S02B5=CZ6_5PKIGBC0N0GCC0QRRP541S02T4=MECTX!QCPphongdienlibraryQCPsitePhongDienQCPnoidungtrangQCPtintucsukienQCPsukiennoibatQCPLamQCAviecQCAvoiQCA...=ns_Z7_5PKIGBC0N0GCC0QFBRRP541S02B5_WCM_Page.930c41a6-45aa-440e-a2e2-71c620643830!9=WCM_PI!1==/", "UBND Ủy ban nhân dân xã Trường Long thành phố Cần Thơ")</f>
        <v>UBND Ủy ban nhân dân xã Trường Long thành phố Cần Thơ</v>
      </c>
      <c r="C17" t="str">
        <v>https://phongdien.cantho.gov.vn/wps/portal/!ut/p/z0/fYw9D4JAEET_Cg0tuxqwVwqiJgbRAq4xB17OFdzjYyH67yWaWFpNZt7LgIIcFOuJrBZyrJu5F2p1idL9NtnEeMAkjvGYZWkULk64PIewA_VfmB_o3nVqDapyLOYpkLc3x_ZKhhsqe92_fBxIzG_1kR1dR7bSa7Y-CrGM1TDWH_bN2Si1-NjohzeRqbzJkRcEAbS1Kt5jKVWX/p0/IZ7_5PKIGBC0N0GCC0QRRP541S02B5=CZ6_5PKIGBC0N0GCC0QRRP541S02T4=MECTX!QCPphongdienlibraryQCPsitePhongDienQCPnoidungtrangQCPtintucsukienQCPsukiennoibatQCPLamQCAviecQCAvoiQCA...=ns_Z7_5PKIGBC0N0GCC0QFBRRP541S02B5_WCM_Page.930c41a6-45aa-440e-a2e2-71c620643830!9=WCM_PI!1==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23017</v>
      </c>
      <c r="B18" t="str">
        <f>HYPERLINK("https://www.facebook.com/p/C%C3%B4ng-an-x%C3%A3-M%E1%BB%B9-Kh%C3%A1nh-100081653836667/", "Công an xã Mỹ Khánh thành phố Cần Thơ")</f>
        <v>Công an xã Mỹ Khánh thành phố Cần Thơ</v>
      </c>
      <c r="C18" t="str">
        <v>https://www.facebook.com/p/C%C3%B4ng-an-x%C3%A3-M%E1%BB%B9-Kh%C3%A1nh-100081653836667/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23018</v>
      </c>
      <c r="B19" t="str">
        <f>HYPERLINK("https://phongdien.cantho.gov.vn/wps/portal/?1dmy&amp;page=trangchitiet&amp;urile=wcm%3Apath%3A/phongdienlibrary/sitephongdien/noidungtrang/tintucsukien/tinhoatdongcuahuyen/hoi+dong+nhan+xa+my+khanh+hop+chuyen+de", "UBND Ủy ban nhân dân xã Mỹ Khánh thành phố Cần Thơ")</f>
        <v>UBND Ủy ban nhân dân xã Mỹ Khánh thành phố Cần Thơ</v>
      </c>
      <c r="C19" t="str">
        <v>https://phongdien.cantho.gov.vn/wps/portal/?1dmy&amp;page=trangchitiet&amp;urile=wcm%3Apath%3A/phongdienlibrary/sitephongdien/noidungtrang/tintucsukien/tinhoatdongcuahuyen/hoi+dong+nhan+xa+my+khanh+hop+chuyen+de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23019</v>
      </c>
      <c r="B20" t="str">
        <f>HYPERLINK("https://www.facebook.com/4183368978418671", "Công an xã Nhơn Nghĩa thành phố Cần Thơ")</f>
        <v>Công an xã Nhơn Nghĩa thành phố Cần Thơ</v>
      </c>
      <c r="C20" t="str">
        <v>https://www.facebook.com/4183368978418671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23020</v>
      </c>
      <c r="B21" t="str">
        <f>HYPERLINK("https://phongdien.cantho.gov.vn/wps/portal/?1dmy&amp;page=trangchitiet&amp;urile=wcm%3Apath%3A/phongdienlibrary/sitephongdien/noidungtrang/tintucsukien/tintuchoatdongcuaxathitran/hoi+dong+nhan+dan+xa+nhon+nghia+to+chuc+hop+chuyen+de...", "UBND Ủy ban nhân dân xã Nhơn Nghĩa thành phố Cần Thơ")</f>
        <v>UBND Ủy ban nhân dân xã Nhơn Nghĩa thành phố Cần Thơ</v>
      </c>
      <c r="C21" t="str">
        <v>https://phongdien.cantho.gov.vn/wps/portal/?1dmy&amp;page=trangchitiet&amp;urile=wcm%3Apath%3A/phongdienlibrary/sitephongdien/noidungtrang/tintucsukien/tintuchoatdongcuaxathitran/hoi+dong+nhan+dan+xa+nhon+nghia+to+chuc+hop+chuyen+de...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23021</v>
      </c>
      <c r="B22" t="str">
        <v>Công an xã Thới Thạnh thành phố Cần Thơ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23022</v>
      </c>
      <c r="B23" t="str">
        <f>HYPERLINK("https://thoilai.cantho.gov.vn/", "UBND Ủy ban nhân dân xã Thới Thạnh thành phố Cần Thơ")</f>
        <v>UBND Ủy ban nhân dân xã Thới Thạnh thành phố Cần Thơ</v>
      </c>
      <c r="C23" t="str">
        <v>https://thoilai.cantho.gov.vn/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23023</v>
      </c>
      <c r="B24" t="str">
        <v>Công an xã Tân Thạnh thành phố Cần Thơ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23024</v>
      </c>
      <c r="B25" t="str">
        <f>HYPERLINK("https://cantho.toaan.gov.vn/webcenter/portal/cantho/chitiettin?dDocName=TAND220768", "UBND Ủy ban nhân dân xã Tân Thạnh thành phố Cần Thơ")</f>
        <v>UBND Ủy ban nhân dân xã Tân Thạnh thành phố Cần Thơ</v>
      </c>
      <c r="C25" t="str">
        <v>https://cantho.toaan.gov.vn/webcenter/portal/cantho/chitiettin?dDocName=TAND220768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23025</v>
      </c>
      <c r="B26" t="str">
        <v>Công an xã Xuân Thắng thành phố Cần Thơ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23026</v>
      </c>
      <c r="B27" t="str">
        <f>HYPERLINK("https://dichvucong.gov.vn/p/home/dvc-tthc-co-quan-chi-tiet.html?id=409956", "UBND Ủy ban nhân dân xã Xuân Thắng thành phố Cần Thơ")</f>
        <v>UBND Ủy ban nhân dân xã Xuân Thắng thành phố Cần Thơ</v>
      </c>
      <c r="C27" t="str">
        <v>https://dichvucong.gov.vn/p/home/dvc-tthc-co-quan-chi-tiet.html?id=409956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23027</v>
      </c>
      <c r="B28" t="str">
        <v>Công an xã Đông Bình thành phố Cần Thơ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23028</v>
      </c>
      <c r="B29" t="str">
        <f>HYPERLINK("https://dichvucong.gov.vn/p/home/dvc-tthc-co-quan-chi-tiet.html?id=409956", "UBND Ủy ban nhân dân xã Đông Bình thành phố Cần Thơ")</f>
        <v>UBND Ủy ban nhân dân xã Đông Bình thành phố Cần Thơ</v>
      </c>
      <c r="C29" t="str">
        <v>https://dichvucong.gov.vn/p/home/dvc-tthc-co-quan-chi-tiet.html?id=409956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23029</v>
      </c>
      <c r="B30" t="str">
        <v>Công an xã Đông Thuận thành phố Cần Thơ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23030</v>
      </c>
      <c r="B31" t="str">
        <f>HYPERLINK("https://dichvucong.gov.vn/p/home/dvc-tthc-co-quan-chi-tiet.html?id=409956", "UBND Ủy ban nhân dân xã Đông Thuận thành phố Cần Thơ")</f>
        <v>UBND Ủy ban nhân dân xã Đông Thuận thành phố Cần Thơ</v>
      </c>
      <c r="C31" t="str">
        <v>https://dichvucong.gov.vn/p/home/dvc-tthc-co-quan-chi-tiet.html?id=409956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23031</v>
      </c>
      <c r="B32" t="str">
        <v>Công an xã Thới Tân thành phố Cần Thơ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23032</v>
      </c>
      <c r="B33" t="str">
        <f>HYPERLINK("https://dichvucong.gov.vn/p/home/dvc-tthc-co-quan-chi-tiet.html?id=409956", "UBND Ủy ban nhân dân xã Thới Tân thành phố Cần Thơ")</f>
        <v>UBND Ủy ban nhân dân xã Thới Tân thành phố Cần Thơ</v>
      </c>
      <c r="C33" t="str">
        <v>https://dichvucong.gov.vn/p/home/dvc-tthc-co-quan-chi-tiet.html?id=409956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23033</v>
      </c>
      <c r="B34" t="str">
        <v>Công an xã Trường Thắng thành phố Cần Thơ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23034</v>
      </c>
      <c r="B35" t="str">
        <f>HYPERLINK("https://dichvucong.gov.vn/p/home/dvc-tthc-co-quan-chi-tiet.html?id=409956", "UBND Ủy ban nhân dân xã Trường Thắng thành phố Cần Thơ")</f>
        <v>UBND Ủy ban nhân dân xã Trường Thắng thành phố Cần Thơ</v>
      </c>
      <c r="C35" t="str">
        <v>https://dichvucong.gov.vn/p/home/dvc-tthc-co-quan-chi-tiet.html?id=409956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23035</v>
      </c>
      <c r="B36" t="str">
        <f>HYPERLINK("https://www.facebook.com/p/ANTT-x%C3%A3-%C4%90%E1%BB%8Bnh-M%C3%B4n-100080219484192/", "Công an xã Định Môn thành phố Cần Thơ")</f>
        <v>Công an xã Định Môn thành phố Cần Thơ</v>
      </c>
      <c r="C36" t="str">
        <v>https://www.facebook.com/p/ANTT-x%C3%A3-%C4%90%E1%BB%8Bnh-M%C3%B4n-100080219484192/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23036</v>
      </c>
      <c r="B37" t="str">
        <f>HYPERLINK("https://dichvucong.gov.vn/p/home/dvc-tthc-co-quan-chi-tiet.html?id=409956", "UBND Ủy ban nhân dân xã Định Môn thành phố Cần Thơ")</f>
        <v>UBND Ủy ban nhân dân xã Định Môn thành phố Cần Thơ</v>
      </c>
      <c r="C37" t="str">
        <v>https://dichvucong.gov.vn/p/home/dvc-tthc-co-quan-chi-tiet.html?id=409956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23037</v>
      </c>
      <c r="B38" t="str">
        <v>Công an xã Trường Thành thành phố Cần Thơ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23038</v>
      </c>
      <c r="B39" t="str">
        <f>HYPERLINK("https://dichvucong.gov.vn/p/home/dvc-tthc-co-quan-chi-tiet.html?id=409956", "UBND Ủy ban nhân dân xã Trường Thành thành phố Cần Thơ")</f>
        <v>UBND Ủy ban nhân dân xã Trường Thành thành phố Cần Thơ</v>
      </c>
      <c r="C39" t="str">
        <v>https://dichvucong.gov.vn/p/home/dvc-tthc-co-quan-chi-tiet.html?id=409956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23039</v>
      </c>
      <c r="B40" t="str">
        <f>HYPERLINK("https://www.facebook.com/p/C%C3%B4ng-an-x%C3%A3-Tr%C6%B0%E1%BB%9Dng-Xu%C3%A2n-100057042440120/", "Công an xã Trường Xuân thành phố Cần Thơ")</f>
        <v>Công an xã Trường Xuân thành phố Cần Thơ</v>
      </c>
      <c r="C40" t="str">
        <v>https://www.facebook.com/p/C%C3%B4ng-an-x%C3%A3-Tr%C6%B0%E1%BB%9Dng-Xu%C3%A2n-100057042440120/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23040</v>
      </c>
      <c r="B41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41" t="str">
        <v>https://dichvucong.gov.vn/p/home/dvc-tthc-co-quan-chi-tiet.html?id=409956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23041</v>
      </c>
      <c r="B42" t="str">
        <f>HYPERLINK("https://www.facebook.com/p/C%C3%B4ng-an-x%C3%A3-Tr%C6%B0%E1%BB%9Dng-Xu%C3%A2n-100057042440120/", "Công an xã Trường Xuân A thành phố Cần Thơ")</f>
        <v>Công an xã Trường Xuân A thành phố Cần Thơ</v>
      </c>
      <c r="C42" t="str">
        <v>https://www.facebook.com/p/C%C3%B4ng-an-x%C3%A3-Tr%C6%B0%E1%BB%9Dng-Xu%C3%A2n-100057042440120/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23042</v>
      </c>
      <c r="B43" t="str">
        <f>HYPERLINK("https://dichvucong.gov.vn/p/home/dvc-tthc-co-quan-chi-tiet.html?id=409956", "UBND Ủy ban nhân dân xã Trường Xuân A thành phố Cần Thơ")</f>
        <v>UBND Ủy ban nhân dân xã Trường Xuân A thành phố Cần Thơ</v>
      </c>
      <c r="C43" t="str">
        <v>https://dichvucong.gov.vn/p/home/dvc-tthc-co-quan-chi-tiet.html?id=409956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23043</v>
      </c>
      <c r="B44" t="str">
        <v>Công an xã Trường Xuân B thành phố Cần Thơ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23044</v>
      </c>
      <c r="B45" t="str">
        <f>HYPERLINK("https://dichvucong.gov.vn/p/home/dvc-tthc-co-quan-chi-tiet.html?id=409956", "UBND Ủy ban nhân dân xã Trường Xuân B thành phố Cần Thơ")</f>
        <v>UBND Ủy ban nhân dân xã Trường Xuân B thành phố Cần Thơ</v>
      </c>
      <c r="C45" t="str">
        <v>https://dichvucong.gov.vn/p/home/dvc-tthc-co-quan-chi-tiet.html?id=409956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23045</v>
      </c>
      <c r="B46" t="str">
        <v>Công an phường I tỉnh Hậu Giang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23046</v>
      </c>
      <c r="B47" t="str">
        <f>HYPERLINK("https://vithanh.haugiang.gov.vn/phuong-iv1", "UBND Ủy ban nhân dân phường I tỉnh Hậu Giang")</f>
        <v>UBND Ủy ban nhân dân phường I tỉnh Hậu Giang</v>
      </c>
      <c r="C47" t="str">
        <v>https://vithanh.haugiang.gov.vn/phuong-iv1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23047</v>
      </c>
      <c r="B48" t="str">
        <v>Công an phường III tỉnh Hậu Giang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23048</v>
      </c>
      <c r="B49" t="str">
        <f>HYPERLINK("https://vithanh.haugiang.gov.vn/phuong-iii1", "UBND Ủy ban nhân dân phường III tỉnh Hậu Giang")</f>
        <v>UBND Ủy ban nhân dân phường III tỉnh Hậu Giang</v>
      </c>
      <c r="C49" t="str">
        <v>https://vithanh.haugiang.gov.vn/phuong-iii1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23049</v>
      </c>
      <c r="B50" t="str">
        <v>Công an phường IV tỉnh Hậu Giang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23050</v>
      </c>
      <c r="B51" t="str">
        <f>HYPERLINK("https://vithanh.haugiang.gov.vn/phuong-iv1", "UBND Ủy ban nhân dân phường IV tỉnh Hậu Giang")</f>
        <v>UBND Ủy ban nhân dân phường IV tỉnh Hậu Giang</v>
      </c>
      <c r="C51" t="str">
        <v>https://vithanh.haugiang.gov.vn/phuong-iv1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23051</v>
      </c>
      <c r="B52" t="str">
        <v>Công an phường V tỉnh Hậu Giang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23052</v>
      </c>
      <c r="B53" t="str">
        <f>HYPERLINK("https://vithanh.haugiang.gov.vn/phuong-v1", "UBND Ủy ban nhân dân phường V tỉnh Hậu Giang")</f>
        <v>UBND Ủy ban nhân dân phường V tỉnh Hậu Giang</v>
      </c>
      <c r="C53" t="str">
        <v>https://vithanh.haugiang.gov.vn/phuong-v1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23053</v>
      </c>
      <c r="B54" t="str">
        <v>Công an phường VII tỉnh Hậu Giang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23054</v>
      </c>
      <c r="B55" t="str">
        <f>HYPERLINK("https://vithanh.haugiang.gov.vn/phuong-vii1", "UBND Ủy ban nhân dân phường VII tỉnh Hậu Giang")</f>
        <v>UBND Ủy ban nhân dân phường VII tỉnh Hậu Giang</v>
      </c>
      <c r="C55" t="str">
        <v>https://vithanh.haugiang.gov.vn/phuong-vii1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23055</v>
      </c>
      <c r="B56" t="str">
        <v>Công an xã Vị Tân tỉnh Hậu Giang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23056</v>
      </c>
      <c r="B57" t="str">
        <f>HYPERLINK("https://vithanh.haugiang.gov.vn/xa-vi-tan1", "UBND Ủy ban nhân dân xã Vị Tân tỉnh Hậu Giang")</f>
        <v>UBND Ủy ban nhân dân xã Vị Tân tỉnh Hậu Giang</v>
      </c>
      <c r="C57" t="str">
        <v>https://vithanh.haugiang.gov.vn/xa-vi-tan1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23057</v>
      </c>
      <c r="B58" t="str">
        <v>Công an xã Hoả Lựu tỉnh Hậu Giang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23058</v>
      </c>
      <c r="B59" t="str">
        <f>HYPERLINK("https://vithanh.haugiang.gov.vn/xa-hoa-luu1", "UBND Ủy ban nhân dân xã Hoả Lựu tỉnh Hậu Giang")</f>
        <v>UBND Ủy ban nhân dân xã Hoả Lựu tỉnh Hậu Giang</v>
      </c>
      <c r="C59" t="str">
        <v>https://vithanh.haugiang.gov.vn/xa-hoa-luu1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23059</v>
      </c>
      <c r="B60" t="str">
        <v>Công an xã Tân Tiến tỉnh Hậu Giang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23060</v>
      </c>
      <c r="B61" t="str">
        <f>HYPERLINK("https://vithanh.haugiang.gov.vn/xa-tan-tien1", "UBND Ủy ban nhân dân xã Tân Tiến tỉnh Hậu Giang")</f>
        <v>UBND Ủy ban nhân dân xã Tân Tiến tỉnh Hậu Giang</v>
      </c>
      <c r="C61" t="str">
        <v>https://vithanh.haugiang.gov.vn/xa-tan-tien1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23061</v>
      </c>
      <c r="B62" t="str">
        <v>Công an xã Hoả Tiến tỉnh Hậu Giang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23062</v>
      </c>
      <c r="B63" t="str">
        <f>HYPERLINK("https://vithanh.haugiang.gov.vn/xa-hoa-tien1", "UBND Ủy ban nhân dân xã Hoả Tiến tỉnh Hậu Giang")</f>
        <v>UBND Ủy ban nhân dân xã Hoả Tiến tỉnh Hậu Giang</v>
      </c>
      <c r="C63" t="str">
        <v>https://vithanh.haugiang.gov.vn/xa-hoa-tien1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23063</v>
      </c>
      <c r="B64" t="str">
        <v>Công an phường Ngã Bảy tỉnh Hậu Giang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23064</v>
      </c>
      <c r="B65" t="str">
        <f>HYPERLINK("https://ngabay.haugiang.gov.vn/", "UBND Ủy ban nhân dân phường Ngã Bảy tỉnh Hậu Giang")</f>
        <v>UBND Ủy ban nhân dân phường Ngã Bảy tỉnh Hậu Giang</v>
      </c>
      <c r="C65" t="str">
        <v>https://ngabay.haugiang.gov.vn/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23065</v>
      </c>
      <c r="B66" t="str">
        <v>Công an phường Lái Hiếu tỉnh Hậu Giang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23066</v>
      </c>
      <c r="B67" t="str">
        <f>HYPERLINK("https://ngabay.haugiang.gov.vn/ubnd-ph%C6%B0%E1%BB%9Dng-l%C3%A1i-hi%E1%BA%BFu", "UBND Ủy ban nhân dân phường Lái Hiếu tỉnh Hậu Giang")</f>
        <v>UBND Ủy ban nhân dân phường Lái Hiếu tỉnh Hậu Giang</v>
      </c>
      <c r="C67" t="str">
        <v>https://ngabay.haugiang.gov.vn/ubnd-ph%C6%B0%E1%BB%9Dng-l%C3%A1i-hi%E1%BA%BFu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23067</v>
      </c>
      <c r="B68" t="str">
        <v>Công an phường Hiệp Thành tỉnh Hậu Giang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23068</v>
      </c>
      <c r="B69" t="str">
        <f>HYPERLINK("https://ngabay.haugiang.gov.vn/ubnd-ph%C6%B0%E1%BB%9Dng-hi%E1%BB%87p-th%C3%A0nh", "UBND Ủy ban nhân dân phường Hiệp Thành tỉnh Hậu Giang")</f>
        <v>UBND Ủy ban nhân dân phường Hiệp Thành tỉnh Hậu Giang</v>
      </c>
      <c r="C69" t="str">
        <v>https://ngabay.haugiang.gov.vn/ubnd-ph%C6%B0%E1%BB%9Dng-hi%E1%BB%87p-th%C3%A0nh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23069</v>
      </c>
      <c r="B70" t="str">
        <v>Công an xã Hiệp Lợi tỉnh Hậu Giang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23070</v>
      </c>
      <c r="B71" t="str">
        <f>HYPERLINK("https://ngabay.haugiang.gov.vn/ubnd-ph%C6%B0%E1%BB%9Dng-hi%E1%BB%87p-l%E1%BB%A3i", "UBND Ủy ban nhân dân xã Hiệp Lợi tỉnh Hậu Giang")</f>
        <v>UBND Ủy ban nhân dân xã Hiệp Lợi tỉnh Hậu Giang</v>
      </c>
      <c r="C71" t="str">
        <v>https://ngabay.haugiang.gov.vn/ubnd-ph%C6%B0%E1%BB%9Dng-hi%E1%BB%87p-l%E1%BB%A3i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23071</v>
      </c>
      <c r="B72" t="str">
        <v>Công an xã Đại Thành tỉnh Hậu Giang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23072</v>
      </c>
      <c r="B73" t="str">
        <f>HYPERLINK("https://ngabay.haugiang.gov.vn/ubnd-x%C3%A3-%C4%90%E1%BA%A1i-th%C3%A0nh", "UBND Ủy ban nhân dân xã Đại Thành tỉnh Hậu Giang")</f>
        <v>UBND Ủy ban nhân dân xã Đại Thành tỉnh Hậu Giang</v>
      </c>
      <c r="C73" t="str">
        <v>https://ngabay.haugiang.gov.vn/ubnd-x%C3%A3-%C4%90%E1%BA%A1i-th%C3%A0nh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23073</v>
      </c>
      <c r="B74" t="str">
        <v>Công an xã Tân Thành tỉnh Hậu Giang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23074</v>
      </c>
      <c r="B75" t="str">
        <f>HYPERLINK("https://ngabay.haugiang.gov.vn/ubnd-x%C3%A3-t%C3%A2n-th%C3%A0nh", "UBND Ủy ban nhân dân xã Tân Thành tỉnh Hậu Giang")</f>
        <v>UBND Ủy ban nhân dân xã Tân Thành tỉnh Hậu Giang</v>
      </c>
      <c r="C75" t="str">
        <v>https://ngabay.haugiang.gov.vn/ubnd-x%C3%A3-t%C3%A2n-th%C3%A0nh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23075</v>
      </c>
      <c r="B76" t="str">
        <v>Công an xã Tân Hoà tỉnh Hậu Giang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23076</v>
      </c>
      <c r="B77" t="str">
        <f>HYPERLINK("https://tanhoa.phutan.angiang.gov.vn/", "UBND Ủy ban nhân dân xã Tân Hoà tỉnh Hậu Giang")</f>
        <v>UBND Ủy ban nhân dân xã Tân Hoà tỉnh Hậu Giang</v>
      </c>
      <c r="C77" t="str">
        <v>https://tanhoa.phutan.angiang.gov.vn/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23077</v>
      </c>
      <c r="B78" t="str">
        <f>HYPERLINK("https://www.facebook.com/caxtruonglongtay/", "Công an xã Trường Long Tây tỉnh Hậu Giang")</f>
        <v>Công an xã Trường Long Tây tỉnh Hậu Giang</v>
      </c>
      <c r="C78" t="str">
        <v>https://www.facebook.com/caxtruonglongtay/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23078</v>
      </c>
      <c r="B79" t="str">
        <f>HYPERLINK("https://haugiang.gov.vn/chi-tiet1/-/tin-tuc/Xa-Truong-Long-Tay-at-chuan-nong-thon-moi-nang-cao34304", "UBND Ủy ban nhân dân xã Trường Long Tây tỉnh Hậu Giang")</f>
        <v>UBND Ủy ban nhân dân xã Trường Long Tây tỉnh Hậu Giang</v>
      </c>
      <c r="C79" t="str">
        <v>https://haugiang.gov.vn/chi-tiet1/-/tin-tuc/Xa-Truong-Long-Tay-at-chuan-nong-thon-moi-nang-cao34304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23079</v>
      </c>
      <c r="B80" t="str">
        <f>HYPERLINK("https://www.facebook.com/caxtruonglongtay/", "Công an xã Trường Long A tỉnh Hậu Giang")</f>
        <v>Công an xã Trường Long A tỉnh Hậu Giang</v>
      </c>
      <c r="C80" t="str">
        <v>https://www.facebook.com/caxtruonglongtay/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23080</v>
      </c>
      <c r="B81" t="str">
        <f>HYPERLINK("https://chauthanha.haugiang.gov.vn/xem-chi-tiet-tin/-/tin-tuc/Hoi-ong-nhan-dan-xa-Truong-Long-A-to-chuc-ky-hop-thu-Hai-Khoa-XII--nhiem-ky-2021-2026-thanh-cong-tot-ep13612", "UBND Ủy ban nhân dân xã Trường Long A tỉnh Hậu Giang")</f>
        <v>UBND Ủy ban nhân dân xã Trường Long A tỉnh Hậu Giang</v>
      </c>
      <c r="C81" t="str">
        <v>https://chauthanha.haugiang.gov.vn/xem-chi-tiet-tin/-/tin-tuc/Hoi-ong-nhan-dan-xa-Truong-Long-A-to-chuc-ky-hop-thu-Hai-Khoa-XII--nhiem-ky-2021-2026-thanh-cong-tot-ep13612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23081</v>
      </c>
      <c r="B82" t="str">
        <f>HYPERLINK("https://www.facebook.com/4183368978418671", "Công an xã Nhơn Nghĩa A tỉnh Hậu Giang")</f>
        <v>Công an xã Nhơn Nghĩa A tỉnh Hậu Giang</v>
      </c>
      <c r="C82" t="str">
        <v>https://www.facebook.com/4183368978418671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23082</v>
      </c>
      <c r="B83" t="str">
        <f>HYPERLINK("https://chauthanha.haugiang.gov.vn/", "UBND Ủy ban nhân dân xã Nhơn Nghĩa A tỉnh Hậu Giang")</f>
        <v>UBND Ủy ban nhân dân xã Nhơn Nghĩa A tỉnh Hậu Giang</v>
      </c>
      <c r="C83" t="str">
        <v>https://chauthanha.haugiang.gov.vn/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23083</v>
      </c>
      <c r="B84" t="str">
        <v>Công an xã Thạnh Xuân tỉnh Hậu Giang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23084</v>
      </c>
      <c r="B85" t="str">
        <f>HYPERLINK("https://congan.haugiang.gov.vn/hoat-dong-cua-luc-luong-cong-an/ra-mat-cac-mo-hinh-trong-xay-dung-xa-dien-hinh-tien-tien-1037.html", "UBND Ủy ban nhân dân xã Thạnh Xuân tỉnh Hậu Giang")</f>
        <v>UBND Ủy ban nhân dân xã Thạnh Xuân tỉnh Hậu Giang</v>
      </c>
      <c r="C85" t="str">
        <v>https://congan.haugiang.gov.vn/hoat-dong-cua-luc-luong-cong-an/ra-mat-cac-mo-hinh-trong-xay-dung-xa-dien-hinh-tien-tien-1037.html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23085</v>
      </c>
      <c r="B86" t="str">
        <v>Công an xã Tân Phú Thạnh tỉnh Hậu Giang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23086</v>
      </c>
      <c r="B87" t="str">
        <f>HYPERLINK("https://haugiang.gov.vn/chi-tiet1/-/tin-tuc/Xa-Tan-Phu-Thanh-to-chuc-thanh-cong-Ky-hop-thu-nhat-khoa-XII--nhiem-ky-2021---202647061", "UBND Ủy ban nhân dân xã Tân Phú Thạnh tỉnh Hậu Giang")</f>
        <v>UBND Ủy ban nhân dân xã Tân Phú Thạnh tỉnh Hậu Giang</v>
      </c>
      <c r="C87" t="str">
        <v>https://haugiang.gov.vn/chi-tiet1/-/tin-tuc/Xa-Tan-Phu-Thanh-to-chuc-thanh-cong-Ky-hop-thu-nhat-khoa-XII--nhiem-ky-2021---202647061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23087</v>
      </c>
      <c r="B88" t="str">
        <v>Công an xã Đông Thạnh tỉnh Hậu Giang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23088</v>
      </c>
      <c r="B89" t="str">
        <f>HYPERLINK("https://chauthanh.haugiang.gov.vn/x%C3%A3-%C4%90%C3%B4ng-th%E1%BA%A1nh", "UBND Ủy ban nhân dân xã Đông Thạnh tỉnh Hậu Giang")</f>
        <v>UBND Ủy ban nhân dân xã Đông Thạnh tỉnh Hậu Giang</v>
      </c>
      <c r="C89" t="str">
        <v>https://chauthanh.haugiang.gov.vn/x%C3%A3-%C4%90%C3%B4ng-th%E1%BA%A1nh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23089</v>
      </c>
      <c r="B90" t="str">
        <v>Công an xã Phú An tỉnh Hậu Giang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23090</v>
      </c>
      <c r="B91" t="str">
        <f>HYPERLINK("https://chauthanh.haugiang.gov.vn/x%C3%A3-ph%C3%BA-t%C3%A2n", "UBND Ủy ban nhân dân xã Phú An tỉnh Hậu Giang")</f>
        <v>UBND Ủy ban nhân dân xã Phú An tỉnh Hậu Giang</v>
      </c>
      <c r="C91" t="str">
        <v>https://chauthanh.haugiang.gov.vn/x%C3%A3-ph%C3%BA-t%C3%A2n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23091</v>
      </c>
      <c r="B92" t="str">
        <v>Công an xã Đông Phú tỉnh Hậu Giang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23092</v>
      </c>
      <c r="B93" t="str">
        <f>HYPERLINK("https://chauthanh.haugiang.gov.vn/x%C3%A3-%C4%90%C3%B4ng-ph%C3%BA", "UBND Ủy ban nhân dân xã Đông Phú tỉnh Hậu Giang")</f>
        <v>UBND Ủy ban nhân dân xã Đông Phú tỉnh Hậu Giang</v>
      </c>
      <c r="C93" t="str">
        <v>https://chauthanh.haugiang.gov.vn/x%C3%A3-%C4%90%C3%B4ng-ph%C3%BA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23093</v>
      </c>
      <c r="B94" t="str">
        <v>Công an xã Phú Hữu tỉnh Hậu Giang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23094</v>
      </c>
      <c r="B95" t="str">
        <f>HYPERLINK("https://chauthanh.haugiang.gov.vn/x%C3%A3-ph%C3%BA-h%E1%BB%AFu", "UBND Ủy ban nhân dân xã Phú Hữu tỉnh Hậu Giang")</f>
        <v>UBND Ủy ban nhân dân xã Phú Hữu tỉnh Hậu Giang</v>
      </c>
      <c r="C95" t="str">
        <v>https://chauthanh.haugiang.gov.vn/x%C3%A3-ph%C3%BA-h%E1%BB%AFu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23095</v>
      </c>
      <c r="B96" t="str">
        <v>Công an xã Phú Tân tỉnh Hậu Giang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23096</v>
      </c>
      <c r="B97" t="str">
        <f>HYPERLINK("https://chauthanh.haugiang.gov.vn/x%C3%A3-ph%C3%BA-t%C3%A2n", "UBND Ủy ban nhân dân xã Phú Tân tỉnh Hậu Giang")</f>
        <v>UBND Ủy ban nhân dân xã Phú Tân tỉnh Hậu Giang</v>
      </c>
      <c r="C97" t="str">
        <v>https://chauthanh.haugiang.gov.vn/x%C3%A3-ph%C3%BA-t%C3%A2n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23097</v>
      </c>
      <c r="B98" t="str">
        <v>Công an xã Đông Phước tỉnh Hậu Giang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23098</v>
      </c>
      <c r="B99" t="str">
        <f>HYPERLINK("https://chauthanh.haugiang.gov.vn/x%C3%A3-%C4%90%C3%B4ng-ph%C6%B0%E1%BB%9Bc", "UBND Ủy ban nhân dân xã Đông Phước tỉnh Hậu Giang")</f>
        <v>UBND Ủy ban nhân dân xã Đông Phước tỉnh Hậu Giang</v>
      </c>
      <c r="C99" t="str">
        <v>https://chauthanh.haugiang.gov.vn/x%C3%A3-%C4%90%C3%B4ng-ph%C6%B0%E1%BB%9Bc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23099</v>
      </c>
      <c r="B100" t="str">
        <v>Công an xã Đông Phước A tỉnh Hậu Giang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23100</v>
      </c>
      <c r="B101" t="str">
        <f>HYPERLINK("https://chauthanh.haugiang.gov.vn/x%C3%A3-%C4%90%C3%B4ng-ph%C6%B0%E1%BB%9Bc", "UBND Ủy ban nhân dân xã Đông Phước A tỉnh Hậu Giang")</f>
        <v>UBND Ủy ban nhân dân xã Đông Phước A tỉnh Hậu Giang</v>
      </c>
      <c r="C101" t="str">
        <v>https://chauthanh.haugiang.gov.vn/x%C3%A3-%C4%90%C3%B4ng-ph%C6%B0%E1%BB%9Bc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23101</v>
      </c>
      <c r="B102" t="str">
        <v>Công an xã Tân Bình tỉnh Hậu Giang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23102</v>
      </c>
      <c r="B103" t="str">
        <f>HYPERLINK("https://phunghiep.haugiang.gov.vn/l%E1%BB%8Bch-l%C3%A0m-vi%E1%BB%87c-ubnd-x%C3%83-t%C3%82n-b%C3%8Cnh", "UBND Ủy ban nhân dân xã Tân Bình tỉnh Hậu Giang")</f>
        <v>UBND Ủy ban nhân dân xã Tân Bình tỉnh Hậu Giang</v>
      </c>
      <c r="C103" t="str">
        <v>https://phunghiep.haugiang.gov.vn/l%E1%BB%8Bch-l%C3%A0m-vi%E1%BB%87c-ubnd-x%C3%83-t%C3%82n-b%C3%8Cnh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23103</v>
      </c>
      <c r="B104" t="str">
        <v>Công an xã Bình Thành tỉnh Hậu Giang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23104</v>
      </c>
      <c r="B105" t="str">
        <f>HYPERLINK("https://phunghiep.haugiang.gov.vn/l%E1%BB%8Bch-l%C3%A0m-vi%E1%BB%87c-ubnd-x%C3%83-b%C3%8Cnh-th%C3%80nh", "UBND Ủy ban nhân dân xã Bình Thành tỉnh Hậu Giang")</f>
        <v>UBND Ủy ban nhân dân xã Bình Thành tỉnh Hậu Giang</v>
      </c>
      <c r="C105" t="str">
        <v>https://phunghiep.haugiang.gov.vn/l%E1%BB%8Bch-l%C3%A0m-vi%E1%BB%87c-ubnd-x%C3%83-b%C3%8Cnh-th%C3%80nh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23105</v>
      </c>
      <c r="B106" t="str">
        <v>Công an xã Thạnh Hòa tỉnh Hậu Giang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23106</v>
      </c>
      <c r="B107" t="str">
        <f>HYPERLINK("https://phunghiep.haugiang.gov.vn/l%E1%BB%8Bch-l%C3%A0m-vi%E1%BB%87c-ubnd-x%C3%83-th%E1%BA%A0nh-h%C3%92a", "UBND Ủy ban nhân dân xã Thạnh Hòa tỉnh Hậu Giang")</f>
        <v>UBND Ủy ban nhân dân xã Thạnh Hòa tỉnh Hậu Giang</v>
      </c>
      <c r="C107" t="str">
        <v>https://phunghiep.haugiang.gov.vn/l%E1%BB%8Bch-l%C3%A0m-vi%E1%BB%87c-ubnd-x%C3%83-th%E1%BA%A0nh-h%C3%92a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23107</v>
      </c>
      <c r="B108" t="str">
        <v>Công an xã Long Thạnh tỉnh Hậu Giang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23108</v>
      </c>
      <c r="B109" t="str">
        <f>HYPERLINK("https://phunghiep.haugiang.gov.vn/l%E1%BB%8Bch-l%C3%A0m-vi%E1%BB%87c-ubnd-x%C3%83-long-th%E1%BA%A0nh", "UBND Ủy ban nhân dân xã Long Thạnh tỉnh Hậu Giang")</f>
        <v>UBND Ủy ban nhân dân xã Long Thạnh tỉnh Hậu Giang</v>
      </c>
      <c r="C109" t="str">
        <v>https://phunghiep.haugiang.gov.vn/l%E1%BB%8Bch-l%C3%A0m-vi%E1%BB%87c-ubnd-x%C3%83-long-th%E1%BA%A0nh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23109</v>
      </c>
      <c r="B110" t="str">
        <v>Công an xã Phụng Hiệp tỉnh Hậu Giang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23110</v>
      </c>
      <c r="B111" t="str">
        <f>HYPERLINK("https://phunghiep.haugiang.gov.vn/", "UBND Ủy ban nhân dân xã Phụng Hiệp tỉnh Hậu Giang")</f>
        <v>UBND Ủy ban nhân dân xã Phụng Hiệp tỉnh Hậu Giang</v>
      </c>
      <c r="C111" t="str">
        <v>https://phunghiep.haugiang.gov.vn/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23111</v>
      </c>
      <c r="B112" t="str">
        <v>Công an xã Hòa Mỹ tỉnh Hậu Giang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23112</v>
      </c>
      <c r="B113" t="str">
        <f>HYPERLINK("https://phunghiep.haugiang.gov.vn/l%E1%BB%8Bch-l%C3%A0m-vi%E1%BB%87c-ubnd-x%C3%83-h%C3%92a-m%E1%BB%B8", "UBND Ủy ban nhân dân xã Hòa Mỹ tỉnh Hậu Giang")</f>
        <v>UBND Ủy ban nhân dân xã Hòa Mỹ tỉnh Hậu Giang</v>
      </c>
      <c r="C113" t="str">
        <v>https://phunghiep.haugiang.gov.vn/l%E1%BB%8Bch-l%C3%A0m-vi%E1%BB%87c-ubnd-x%C3%83-h%C3%92a-m%E1%BB%B8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23113</v>
      </c>
      <c r="B114" t="str">
        <v>Công an xã Hòa An tỉnh Hậu Giang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23114</v>
      </c>
      <c r="B115" t="str">
        <f>HYPERLINK("https://phunghiep.haugiang.gov.vn/l%E1%BB%8Bch-l%C3%A0m-vi%E1%BB%87c-ubnd-x%C3%83-h%C3%92a-an", "UBND Ủy ban nhân dân xã Hòa An tỉnh Hậu Giang")</f>
        <v>UBND Ủy ban nhân dân xã Hòa An tỉnh Hậu Giang</v>
      </c>
      <c r="C115" t="str">
        <v>https://phunghiep.haugiang.gov.vn/l%E1%BB%8Bch-l%C3%A0m-vi%E1%BB%87c-ubnd-x%C3%83-h%C3%92a-an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23115</v>
      </c>
      <c r="B116" t="str">
        <v>Công an xã Phương Bình tỉnh Hậu Giang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23116</v>
      </c>
      <c r="B117" t="str">
        <f>HYPERLINK("https://phunghiep.haugiang.gov.vn/l%E1%BB%8Bch-l%C3%A0m-vi%E1%BB%87c-ubnd-x%C3%83-ph%C6%AF%C6%A0ng-b%C3%8Cnh", "UBND Ủy ban nhân dân xã Phương Bình tỉnh Hậu Giang")</f>
        <v>UBND Ủy ban nhân dân xã Phương Bình tỉnh Hậu Giang</v>
      </c>
      <c r="C117" t="str">
        <v>https://phunghiep.haugiang.gov.vn/l%E1%BB%8Bch-l%C3%A0m-vi%E1%BB%87c-ubnd-x%C3%83-ph%C6%AF%C6%A0ng-b%C3%8Cnh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23117</v>
      </c>
      <c r="B118" t="str">
        <v>Công an xã Hiệp Hưng tỉnh Hậu Giang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23118</v>
      </c>
      <c r="B119" t="str">
        <f>HYPERLINK("https://phunghiep.haugiang.gov.vn/l%E1%BB%8Bch-l%C3%A0m-vi%E1%BB%87c-ubnd-x%C3%83-hi%E1%BB%86p-h%C6%AFng", "UBND Ủy ban nhân dân xã Hiệp Hưng tỉnh Hậu Giang")</f>
        <v>UBND Ủy ban nhân dân xã Hiệp Hưng tỉnh Hậu Giang</v>
      </c>
      <c r="C119" t="str">
        <v>https://phunghiep.haugiang.gov.vn/l%E1%BB%8Bch-l%C3%A0m-vi%E1%BB%87c-ubnd-x%C3%83-hi%E1%BB%86p-h%C6%AFng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23119</v>
      </c>
      <c r="B120" t="str">
        <v>Công an xã Tân Phước Hưng tỉnh Hậu Giang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23120</v>
      </c>
      <c r="B121" t="str">
        <f>HYPERLINK("https://phunghiep.haugiang.gov.vn/l%E1%BB%8Bch-l%C3%A0m-vi%E1%BB%87c-ubnd-x%C3%83-t%C3%82n-ph%C6%AF%E1%BB%9Ac-h%C6%AFng", "UBND Ủy ban nhân dân xã Tân Phước Hưng tỉnh Hậu Giang")</f>
        <v>UBND Ủy ban nhân dân xã Tân Phước Hưng tỉnh Hậu Giang</v>
      </c>
      <c r="C121" t="str">
        <v>https://phunghiep.haugiang.gov.vn/l%E1%BB%8Bch-l%C3%A0m-vi%E1%BB%87c-ubnd-x%C3%83-t%C3%82n-ph%C6%AF%E1%BB%9Ac-h%C6%AFng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23121</v>
      </c>
      <c r="B122" t="str">
        <v>Công an xã Phương Phú tỉnh Hậu Giang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23122</v>
      </c>
      <c r="B123" t="str">
        <f>HYPERLINK("https://phunghiep.haugiang.gov.vn/l%E1%BB%8Bch-l%C3%A0m-vi%E1%BB%87c-ubnd-x%C3%83-ph%C6%AF%C6%A0ng-ph%C3%9A", "UBND Ủy ban nhân dân xã Phương Phú tỉnh Hậu Giang")</f>
        <v>UBND Ủy ban nhân dân xã Phương Phú tỉnh Hậu Giang</v>
      </c>
      <c r="C123" t="str">
        <v>https://phunghiep.haugiang.gov.vn/l%E1%BB%8Bch-l%C3%A0m-vi%E1%BB%87c-ubnd-x%C3%83-ph%C6%AF%C6%A0ng-ph%C3%9A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23123</v>
      </c>
      <c r="B124" t="str">
        <v>Công an xã Tân Long tỉnh Hậu Giang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23124</v>
      </c>
      <c r="B125" t="str">
        <f>HYPERLINK("https://phunghiep.haugiang.gov.vn/l%E1%BB%8Bch-l%C3%A0m-vi%E1%BB%87c-ubnd-x%C3%83-t%C3%82n-long", "UBND Ủy ban nhân dân xã Tân Long tỉnh Hậu Giang")</f>
        <v>UBND Ủy ban nhân dân xã Tân Long tỉnh Hậu Giang</v>
      </c>
      <c r="C125" t="str">
        <v>https://phunghiep.haugiang.gov.vn/l%E1%BB%8Bch-l%C3%A0m-vi%E1%BB%87c-ubnd-x%C3%83-t%C3%82n-long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23125</v>
      </c>
      <c r="B126" t="str">
        <v>Công an xã Vị Trung tỉnh Hậu Giang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23126</v>
      </c>
      <c r="B127" t="str">
        <f>HYPERLINK("https://vithuy.haugiang.gov.vn/", "UBND Ủy ban nhân dân xã Vị Trung tỉnh Hậu Giang")</f>
        <v>UBND Ủy ban nhân dân xã Vị Trung tỉnh Hậu Giang</v>
      </c>
      <c r="C127" t="str">
        <v>https://vithuy.haugiang.gov.vn/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23127</v>
      </c>
      <c r="B128" t="str">
        <v>Công an xã Vị Thuỷ tỉnh Hậu Giang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23128</v>
      </c>
      <c r="B129" t="str">
        <f>HYPERLINK("https://vithuy.haugiang.gov.vn/", "UBND Ủy ban nhân dân xã Vị Thuỷ tỉnh Hậu Giang")</f>
        <v>UBND Ủy ban nhân dân xã Vị Thuỷ tỉnh Hậu Giang</v>
      </c>
      <c r="C129" t="str">
        <v>https://vithuy.haugiang.gov.vn/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23129</v>
      </c>
      <c r="B130" t="str">
        <v>Công an xã Vị Thắng tỉnh Hậu Giang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23130</v>
      </c>
      <c r="B131" t="str">
        <f>HYPERLINK("https://vithuy.haugiang.gov.vn/", "UBND Ủy ban nhân dân xã Vị Thắng tỉnh Hậu Giang")</f>
        <v>UBND Ủy ban nhân dân xã Vị Thắng tỉnh Hậu Giang</v>
      </c>
      <c r="C131" t="str">
        <v>https://vithuy.haugiang.gov.vn/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23131</v>
      </c>
      <c r="B132" t="str">
        <v>Công an xã Vĩnh Thuận Tây tỉnh Hậu Giang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23132</v>
      </c>
      <c r="B133" t="str">
        <f>HYPERLINK("https://vithuy.haugiang.gov.vn/xem-chi-tiet-tin/-/tin-tuc/Vinh-Thuan-Tay-To-Dan-quan-tu-ve-tham-gia-chuyen-oi-so14312", "UBND Ủy ban nhân dân xã Vĩnh Thuận Tây tỉnh Hậu Giang")</f>
        <v>UBND Ủy ban nhân dân xã Vĩnh Thuận Tây tỉnh Hậu Giang</v>
      </c>
      <c r="C133" t="str">
        <v>https://vithuy.haugiang.gov.vn/xem-chi-tiet-tin/-/tin-tuc/Vinh-Thuan-Tay-To-Dan-quan-tu-ve-tham-gia-chuyen-oi-so14312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23133</v>
      </c>
      <c r="B134" t="str">
        <v>Công an xã Vĩnh Trung tỉnh Hậu Giang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23134</v>
      </c>
      <c r="B135" t="str">
        <v>UBND Ủy ban nhân dân xã Vĩnh Trung tỉnh Hậu Giang</v>
      </c>
      <c r="C135" t="str">
        <v>-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23135</v>
      </c>
      <c r="B136" t="str">
        <v>Công an xã Vĩnh Tường tỉnh Hậu Giang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23136</v>
      </c>
      <c r="B137" t="str">
        <f>HYPERLINK("https://vithuy.haugiang.gov.vn/huyen-uy", "UBND Ủy ban nhân dân xã Vĩnh Tường tỉnh Hậu Giang")</f>
        <v>UBND Ủy ban nhân dân xã Vĩnh Tường tỉnh Hậu Giang</v>
      </c>
      <c r="C137" t="str">
        <v>https://vithuy.haugiang.gov.vn/huyen-uy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23137</v>
      </c>
      <c r="B138" t="str">
        <v>Công an xã Vị Đông tỉnh Hậu Giang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23138</v>
      </c>
      <c r="B139" t="str">
        <f>HYPERLINK("https://vithuy.haugiang.gov.vn/", "UBND Ủy ban nhân dân xã Vị Đông tỉnh Hậu Giang")</f>
        <v>UBND Ủy ban nhân dân xã Vị Đông tỉnh Hậu Giang</v>
      </c>
      <c r="C139" t="str">
        <v>https://vithuy.haugiang.gov.vn/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23139</v>
      </c>
      <c r="B140" t="str">
        <v>Công an xã Vị Thanh tỉnh Hậu Giang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23140</v>
      </c>
      <c r="B141" t="str">
        <f>HYPERLINK("https://vithanh.haugiang.gov.vn/", "UBND Ủy ban nhân dân xã Vị Thanh tỉnh Hậu Giang")</f>
        <v>UBND Ủy ban nhân dân xã Vị Thanh tỉnh Hậu Giang</v>
      </c>
      <c r="C141" t="str">
        <v>https://vithanh.haugiang.gov.vn/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23141</v>
      </c>
      <c r="B142" t="str">
        <v>Công an xã Vị Bình tỉnh Hậu Giang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23142</v>
      </c>
      <c r="B143" t="str">
        <f>HYPERLINK("https://vithuy.haugiang.gov.vn/", "UBND Ủy ban nhân dân xã Vị Bình tỉnh Hậu Giang")</f>
        <v>UBND Ủy ban nhân dân xã Vị Bình tỉnh Hậu Giang</v>
      </c>
      <c r="C143" t="str">
        <v>https://vithuy.haugiang.gov.vn/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23143</v>
      </c>
      <c r="B144" t="str">
        <v>Công an xã Thuận Hưng tỉnh Hậu Giang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23144</v>
      </c>
      <c r="B145" t="str">
        <f>HYPERLINK("https://longmy.haugiang.gov.vn/xem-chi-tiet-tin/-/tin-tuc/Cac-xa25884", "UBND Ủy ban nhân dân xã Thuận Hưng tỉnh Hậu Giang")</f>
        <v>UBND Ủy ban nhân dân xã Thuận Hưng tỉnh Hậu Giang</v>
      </c>
      <c r="C145" t="str">
        <v>https://longmy.haugiang.gov.vn/xem-chi-tiet-tin/-/tin-tuc/Cac-xa25884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23145</v>
      </c>
      <c r="B146" t="str">
        <v>Công an xã Thuận Hòa tỉnh Hậu Giang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23146</v>
      </c>
      <c r="B147" t="str">
        <f>HYPERLINK("https://haugiang.gov.vn/web/ubnd-xa-thuan-hoa-huyen-long-my", "UBND Ủy ban nhân dân xã Thuận Hòa tỉnh Hậu Giang")</f>
        <v>UBND Ủy ban nhân dân xã Thuận Hòa tỉnh Hậu Giang</v>
      </c>
      <c r="C147" t="str">
        <v>https://haugiang.gov.vn/web/ubnd-xa-thuan-hoa-huyen-long-my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23147</v>
      </c>
      <c r="B148" t="str">
        <v>Công an xã Vĩnh Thuận Đông tỉnh Hậu Giang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23148</v>
      </c>
      <c r="B149" t="str">
        <f>HYPERLINK("https://haugiang.gov.vn/web/ubnd-vinh-thuan-dong-huyen-long-my", "UBND Ủy ban nhân dân xã Vĩnh Thuận Đông tỉnh Hậu Giang")</f>
        <v>UBND Ủy ban nhân dân xã Vĩnh Thuận Đông tỉnh Hậu Giang</v>
      </c>
      <c r="C149" t="str">
        <v>https://haugiang.gov.vn/web/ubnd-vinh-thuan-dong-huyen-long-my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23149</v>
      </c>
      <c r="B150" t="str">
        <v>Công an xã Vĩnh Viễn tỉnh Hậu Giang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23150</v>
      </c>
      <c r="B151" t="str">
        <f>HYPERLINK("https://longmy.haugiang.gov.vn/", "UBND Ủy ban nhân dân xã Vĩnh Viễn tỉnh Hậu Giang")</f>
        <v>UBND Ủy ban nhân dân xã Vĩnh Viễn tỉnh Hậu Giang</v>
      </c>
      <c r="C151" t="str">
        <v>https://longmy.haugiang.gov.vn/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23151</v>
      </c>
      <c r="B152" t="str">
        <v>Công an xã Vĩnh Viễn A tỉnh Hậu Giang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23152</v>
      </c>
      <c r="B153" t="str">
        <f>HYPERLINK("https://longmy.haugiang.gov.vn/", "UBND Ủy ban nhân dân xã Vĩnh Viễn A tỉnh Hậu Giang")</f>
        <v>UBND Ủy ban nhân dân xã Vĩnh Viễn A tỉnh Hậu Giang</v>
      </c>
      <c r="C153" t="str">
        <v>https://longmy.haugiang.gov.vn/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23153</v>
      </c>
      <c r="B154" t="str">
        <v>Công an xã Lương Tâm tỉnh Hậu Giang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23154</v>
      </c>
      <c r="B155" t="str">
        <f>HYPERLINK("https://haugiang.gov.vn/web/ubnd-xa-luong-tam-huyen-long-my", "UBND Ủy ban nhân dân xã Lương Tâm tỉnh Hậu Giang")</f>
        <v>UBND Ủy ban nhân dân xã Lương Tâm tỉnh Hậu Giang</v>
      </c>
      <c r="C155" t="str">
        <v>https://haugiang.gov.vn/web/ubnd-xa-luong-tam-huyen-long-my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23155</v>
      </c>
      <c r="B156" t="str">
        <v>Công an xã Lương Nghĩa tỉnh Hậu Giang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23156</v>
      </c>
      <c r="B157" t="str">
        <f>HYPERLINK("https://longmy.haugiang.gov.vn/", "UBND Ủy ban nhân dân xã Lương Nghĩa tỉnh Hậu Giang")</f>
        <v>UBND Ủy ban nhân dân xã Lương Nghĩa tỉnh Hậu Giang</v>
      </c>
      <c r="C157" t="str">
        <v>https://longmy.haugiang.gov.vn/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23157</v>
      </c>
      <c r="B158" t="str">
        <v>Công an xã Xà Phiên tỉnh Hậu Giang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23158</v>
      </c>
      <c r="B159" t="str">
        <f>HYPERLINK("https://longmy.haugiang.gov.vn/xem-chi-tiet-tin/-/tin-tuc/Cac-xa25884", "UBND Ủy ban nhân dân xã Xà Phiên tỉnh Hậu Giang")</f>
        <v>UBND Ủy ban nhân dân xã Xà Phiên tỉnh Hậu Giang</v>
      </c>
      <c r="C159" t="str">
        <v>https://longmy.haugiang.gov.vn/xem-chi-tiet-tin/-/tin-tuc/Cac-xa25884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23159</v>
      </c>
      <c r="B160" t="str">
        <v>Công an phường Thuận An tỉnh Hậu Giang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23160</v>
      </c>
      <c r="B161" t="str">
        <f>HYPERLINK("https://thixalongmy.haugiang.gov.vn/l%E1%BB%8Bch-l%C3%A0m-vi%E1%BB%87c/ubnd-c%C3%A1c-x%C3%A3-ph%C6%B0%E1%BB%9Dng/ph%C6%B0%E1%BB%9Dng-thu%E1%BA%ADn-an/l%E1%BB%8Bch-l%C3%A0m-vi%E1%BB%87c-ch%E1%BB%A7-t%E1%BB%8Bch-v%C3%A0-c%C3%A1c-ph%C3%B3-ch%E1%BB%A7-t%E1%BB%8Bch-ubnd-ph%C6%B0%E1%BB%9Dng-thu%E1%BA%ADn-an-t%E1%BB%AB-ng%C3%A0y-1362022-%C4%91%E1%BA%BFn-1762022/", "UBND Ủy ban nhân dân phường Thuận An tỉnh Hậu Giang")</f>
        <v>UBND Ủy ban nhân dân phường Thuận An tỉnh Hậu Giang</v>
      </c>
      <c r="C161" t="str">
        <v>https://thixalongmy.haugiang.gov.vn/l%E1%BB%8Bch-l%C3%A0m-vi%E1%BB%87c/ubnd-c%C3%A1c-x%C3%A3-ph%C6%B0%E1%BB%9Dng/ph%C6%B0%E1%BB%9Dng-thu%E1%BA%ADn-an/l%E1%BB%8Bch-l%C3%A0m-vi%E1%BB%87c-ch%E1%BB%A7-t%E1%BB%8Bch-v%C3%A0-c%C3%A1c-ph%C3%B3-ch%E1%BB%A7-t%E1%BB%8Bch-ubnd-ph%C6%B0%E1%BB%9Dng-thu%E1%BA%ADn-an-t%E1%BB%AB-ng%C3%A0y-1362022-%C4%91%E1%BA%BFn-1762022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23161</v>
      </c>
      <c r="B162" t="str">
        <v>Công an phường Trà Lồng tỉnh Hậu Giang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23162</v>
      </c>
      <c r="B163" t="str">
        <f>HYPERLINK("https://thixalongmy.haugiang.gov.vn/l%E1%BB%8Bch-l%C3%A0m-vi%E1%BB%87c/ubnd-c%C3%A1c-x%C3%A3-ph%C6%B0%E1%BB%9Dng/ph%C6%B0%E1%BB%9Dng-tr%C3%A0-l%E1%BB%93ng/ch%E1%BB%A7-t%E1%BB%8Bch-v%C3%A0-c%C3%A1c-ph%C3%B3-ch%E1%BB%A7-t%E1%BB%8Bch-ubnd-ph%C6%B0%E1%BB%9Dng-tr%C3%A0-l%E1%BB%93ng-t%E1%BB%AB-ng%C3%A0y-0732022-%C4%91%E1%BA%BFn-1132022-%C4%91i%E1%BB%81u-ch%E1%BB%89nh-1/", "UBND Ủy ban nhân dân phường Trà Lồng tỉnh Hậu Giang")</f>
        <v>UBND Ủy ban nhân dân phường Trà Lồng tỉnh Hậu Giang</v>
      </c>
      <c r="C163" t="str">
        <v>https://thixalongmy.haugiang.gov.vn/l%E1%BB%8Bch-l%C3%A0m-vi%E1%BB%87c/ubnd-c%C3%A1c-x%C3%A3-ph%C6%B0%E1%BB%9Dng/ph%C6%B0%E1%BB%9Dng-tr%C3%A0-l%E1%BB%93ng/ch%E1%BB%A7-t%E1%BB%8Bch-v%C3%A0-c%C3%A1c-ph%C3%B3-ch%E1%BB%A7-t%E1%BB%8Bch-ubnd-ph%C6%B0%E1%BB%9Dng-tr%C3%A0-l%E1%BB%93ng-t%E1%BB%AB-ng%C3%A0y-0732022-%C4%91%E1%BA%BFn-1132022-%C4%91i%E1%BB%81u-ch%E1%BB%89nh-1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23163</v>
      </c>
      <c r="B164" t="str">
        <v>Công an phường Bình Thạnh tỉnh Hậu Giang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23164</v>
      </c>
      <c r="B165" t="str">
        <f>HYPERLINK("https://thixalongmy.haugiang.gov.vn/", "UBND Ủy ban nhân dân phường Bình Thạnh tỉnh Hậu Giang")</f>
        <v>UBND Ủy ban nhân dân phường Bình Thạnh tỉnh Hậu Giang</v>
      </c>
      <c r="C165" t="str">
        <v>https://thixalongmy.haugiang.gov.vn/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23165</v>
      </c>
      <c r="B166" t="str">
        <v>Công an xã Long Bình tỉnh Hậu Giang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23166</v>
      </c>
      <c r="B167" t="str">
        <f>HYPERLINK("https://thixalongmy.haugiang.gov.vn/", "UBND Ủy ban nhân dân xã Long Bình tỉnh Hậu Giang")</f>
        <v>UBND Ủy ban nhân dân xã Long Bình tỉnh Hậu Giang</v>
      </c>
      <c r="C167" t="str">
        <v>https://thixalongmy.haugiang.gov.vn/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23167</v>
      </c>
      <c r="B168" t="str">
        <v>Công an phường Vĩnh Tường tỉnh Hậu Giang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23168</v>
      </c>
      <c r="B169" t="str">
        <f>HYPERLINK("https://thixalongmy.haugiang.gov.vn/v%C4%83n-b%E1%BA%A3n/th%C3%B4ng-b%C3%A1o-%C4%91%C6%B0%E1%BB%9Dng-d%C3%A2y-n%C3%B3ng-ti%E1%BA%BFp-nh%E1%BA%ADn-th%C3%B4ng-tin-ph%E1%BA%A3n-%C3%A1nh-ki%E1%BA%BFn-ngh%E1%BB%8B-c%C3%A1c-v%E1%BA%A5n-%C4%91%E1%BB%81-li%C3%AAn-quan-d%E1%BB%8Bch-b%E1%BB%87nh-covid-19-tr%C3%AAn-%C4%91%E1%BB%8Ba-b%C3%A0n-th%E1%BB%8B-x%C3%A3-long-m%E1%BB%B9/", "UBND Ủy ban nhân dân phường Vĩnh Tường tỉnh Hậu Giang")</f>
        <v>UBND Ủy ban nhân dân phường Vĩnh Tường tỉnh Hậu Giang</v>
      </c>
      <c r="C169" t="str">
        <v>https://thixalongmy.haugiang.gov.vn/v%C4%83n-b%E1%BA%A3n/th%C3%B4ng-b%C3%A1o-%C4%91%C6%B0%E1%BB%9Dng-d%C3%A2y-n%C3%B3ng-ti%E1%BA%BFp-nh%E1%BA%ADn-th%C3%B4ng-tin-ph%E1%BA%A3n-%C3%A1nh-ki%E1%BA%BFn-ngh%E1%BB%8B-c%C3%A1c-v%E1%BA%A5n-%C4%91%E1%BB%81-li%C3%AAn-quan-d%E1%BB%8Bch-b%E1%BB%87nh-covid-19-tr%C3%AAn-%C4%91%E1%BB%8Ba-b%C3%A0n-th%E1%BB%8B-x%C3%A3-long-m%E1%BB%B9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23169</v>
      </c>
      <c r="B170" t="str">
        <v>Công an xã Long Trị tỉnh Hậu Giang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23170</v>
      </c>
      <c r="B171" t="str">
        <f>HYPERLINK("https://thixalongmy.haugiang.gov.vn/", "UBND Ủy ban nhân dân xã Long Trị tỉnh Hậu Giang")</f>
        <v>UBND Ủy ban nhân dân xã Long Trị tỉnh Hậu Giang</v>
      </c>
      <c r="C171" t="str">
        <v>https://thixalongmy.haugiang.gov.vn/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23171</v>
      </c>
      <c r="B172" t="str">
        <v>Công an xã Long Trị A tỉnh Hậu Giang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23172</v>
      </c>
      <c r="B173" t="str">
        <f>HYPERLINK("https://thixalongmy.haugiang.gov.vn/", "UBND Ủy ban nhân dân xã Long Trị A tỉnh Hậu Giang")</f>
        <v>UBND Ủy ban nhân dân xã Long Trị A tỉnh Hậu Giang</v>
      </c>
      <c r="C173" t="str">
        <v>https://thixalongmy.haugiang.gov.vn/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23173</v>
      </c>
      <c r="B174" t="str">
        <v>Công an xã Long Phú tỉnh Hậu Giang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23174</v>
      </c>
      <c r="B175" t="str">
        <f>HYPERLINK("https://pbpl.haugiang.gov.vn/chi-tiet-tin/-/tin-tuc/TRUYEN-THONG-VE-TRO-GIUP-PHAP-LY---TAI-UBND-XA-LONG-PHU--THI-XA-LONG-MY67604", "UBND Ủy ban nhân dân xã Long Phú tỉnh Hậu Giang")</f>
        <v>UBND Ủy ban nhân dân xã Long Phú tỉnh Hậu Giang</v>
      </c>
      <c r="C175" t="str">
        <v>https://pbpl.haugiang.gov.vn/chi-tiet-tin/-/tin-tuc/TRUYEN-THONG-VE-TRO-GIUP-PHAP-LY---TAI-UBND-XA-LONG-PHU--THI-XA-LONG-MY67604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23175</v>
      </c>
      <c r="B176" t="str">
        <v>Công an xã Tân Phú tỉnh Hậu Giang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23176</v>
      </c>
      <c r="B177" t="str">
        <f>HYPERLINK("https://phunghiep.haugiang.gov.vn/l%E1%BB%8Bch-l%C3%A0m-vi%E1%BB%87c-ubnd-x%C3%83-t%C3%82n-b%C3%8Cnh", "UBND Ủy ban nhân dân xã Tân Phú tỉnh Hậu Giang")</f>
        <v>UBND Ủy ban nhân dân xã Tân Phú tỉnh Hậu Giang</v>
      </c>
      <c r="C177" t="str">
        <v>https://phunghiep.haugiang.gov.vn/l%E1%BB%8Bch-l%C3%A0m-vi%E1%BB%87c-ubnd-x%C3%83-t%C3%82n-b%C3%8Cnh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23177</v>
      </c>
      <c r="B178" t="str">
        <v>Công an phường 5 tỉnh Sóc Trăng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23178</v>
      </c>
      <c r="B179" t="str">
        <f>HYPERLINK("https://ubndtp.soctrang.gov.vn/mDefault.aspx?sname=tpsoctrang&amp;sid=1279&amp;pageid=39&amp;catid=53975&amp;id=339864&amp;catname=UBND%20Ph%C6%B0%E1%BB%9Dng%20&amp;title=uy-ban-nhan-dan-10-phuong", "UBND Ủy ban nhân dân phường 5 tỉnh Sóc Trăng")</f>
        <v>UBND Ủy ban nhân dân phường 5 tỉnh Sóc Trăng</v>
      </c>
      <c r="C179" t="str">
        <v>https://ubndtp.soctrang.gov.vn/mDefault.aspx?sname=tpsoctrang&amp;sid=1279&amp;pageid=39&amp;catid=53975&amp;id=339864&amp;catname=UBND%20Ph%C6%B0%E1%BB%9Dng%20&amp;title=uy-ban-nhan-dan-10-phuong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23179</v>
      </c>
      <c r="B180" t="str">
        <v>Công an phường 7 tỉnh Sóc Trăng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23180</v>
      </c>
      <c r="B181" t="str">
        <f>HYPERLINK("https://ubndtp.soctrang.gov.vn/mDefault.aspx?sname=tpsoctrang&amp;sid=1279&amp;pageid=39&amp;catid=53975&amp;id=339864&amp;catname=UBND%20Ph%C6%B0%E1%BB%9Dng%20&amp;title=uy-ban-nhan-dan-10-phuong", "UBND Ủy ban nhân dân phường 7 tỉnh Sóc Trăng")</f>
        <v>UBND Ủy ban nhân dân phường 7 tỉnh Sóc Trăng</v>
      </c>
      <c r="C181" t="str">
        <v>https://ubndtp.soctrang.gov.vn/mDefault.aspx?sname=tpsoctrang&amp;sid=1279&amp;pageid=39&amp;catid=53975&amp;id=339864&amp;catname=UBND%20Ph%C6%B0%E1%BB%9Dng%20&amp;title=uy-ban-nhan-dan-10-phuong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23181</v>
      </c>
      <c r="B182" t="str">
        <v>Công an phường 8 tỉnh Sóc Trăng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23182</v>
      </c>
      <c r="B183" t="str">
        <f>HYPERLINK("https://ubndtp.soctrang.gov.vn/mDefault.aspx?sname=tpsoctrang&amp;sid=1279&amp;pageid=39&amp;catid=53975&amp;id=339864&amp;catname=UBND%20Ph%C6%B0%E1%BB%9Dng%20&amp;title=uy-ban-nhan-dan-10-phuong", "UBND Ủy ban nhân dân phường 8 tỉnh Sóc Trăng")</f>
        <v>UBND Ủy ban nhân dân phường 8 tỉnh Sóc Trăng</v>
      </c>
      <c r="C183" t="str">
        <v>https://ubndtp.soctrang.gov.vn/mDefault.aspx?sname=tpsoctrang&amp;sid=1279&amp;pageid=39&amp;catid=53975&amp;id=339864&amp;catname=UBND%20Ph%C6%B0%E1%BB%9Dng%20&amp;title=uy-ban-nhan-dan-10-phuong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23183</v>
      </c>
      <c r="B184" t="str">
        <f>HYPERLINK("https://www.facebook.com/p/C%C3%B4ng-An-Ph%C6%B0%E1%BB%9Dng-6-Tp-S%C3%B3c-Tr%C4%83ng-100025904610034/", "Công an phường 6 tỉnh Sóc Trăng")</f>
        <v>Công an phường 6 tỉnh Sóc Trăng</v>
      </c>
      <c r="C184" t="str">
        <v>https://www.facebook.com/p/C%C3%B4ng-An-Ph%C6%B0%E1%BB%9Dng-6-Tp-S%C3%B3c-Tr%C4%83ng-100025904610034/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23184</v>
      </c>
      <c r="B185" t="str">
        <f>HYPERLINK("https://ubndtp.soctrang.gov.vn/tpsoctrang/1279/30417/65238/Phuong-6/", "UBND Ủy ban nhân dân phường 6 tỉnh Sóc Trăng")</f>
        <v>UBND Ủy ban nhân dân phường 6 tỉnh Sóc Trăng</v>
      </c>
      <c r="C185" t="str">
        <v>https://ubndtp.soctrang.gov.vn/tpsoctrang/1279/30417/65238/Phuong-6/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23185</v>
      </c>
      <c r="B186" t="str">
        <f>HYPERLINK("https://www.facebook.com/anttphuong2tpst/", "Công an phường 2 tỉnh Sóc Trăng")</f>
        <v>Công an phường 2 tỉnh Sóc Trăng</v>
      </c>
      <c r="C186" t="str">
        <v>https://www.facebook.com/anttphuong2tpst/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23186</v>
      </c>
      <c r="B187" t="str">
        <f>HYPERLINK("https://ubndtp.soctrang.gov.vn/tpsoctrang/1279/30417/65234/Phuong-2/", "UBND Ủy ban nhân dân phường 2 tỉnh Sóc Trăng")</f>
        <v>UBND Ủy ban nhân dân phường 2 tỉnh Sóc Trăng</v>
      </c>
      <c r="C187" t="str">
        <v>https://ubndtp.soctrang.gov.vn/tpsoctrang/1279/30417/65234/Phuong-2/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23187</v>
      </c>
      <c r="B188" t="str">
        <v>Công an phường 1 tỉnh Sóc Trăng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23188</v>
      </c>
      <c r="B189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189" t="str">
        <v>https://ubndtp.soctrang.gov.vn/mDefault.aspx?sname=tpsoctrang&amp;sid=1279&amp;pageid=39&amp;catid=53975&amp;id=339864&amp;catname=UBND%20Ph%C6%B0%E1%BB%9Dng%20&amp;title=uy-ban-nhan-dan-10-phuong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23189</v>
      </c>
      <c r="B190" t="str">
        <f>HYPERLINK("https://www.facebook.com/p/ANTT-Ph%C6%B0%E1%BB%9Dng-4-TP-S%C3%B3c-Tr%C4%83ng-100071272561492/", "Công an phường 4 tỉnh Sóc Trăng")</f>
        <v>Công an phường 4 tỉnh Sóc Trăng</v>
      </c>
      <c r="C190" t="str">
        <v>https://www.facebook.com/p/ANTT-Ph%C6%B0%E1%BB%9Dng-4-TP-S%C3%B3c-Tr%C4%83ng-100071272561492/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23190</v>
      </c>
      <c r="B191" t="str">
        <f>HYPERLINK("https://ubndtp.soctrang.gov.vn/tpsoctrang/1279/30417/65236/Phuong-4/", "UBND Ủy ban nhân dân phường 4 tỉnh Sóc Trăng")</f>
        <v>UBND Ủy ban nhân dân phường 4 tỉnh Sóc Trăng</v>
      </c>
      <c r="C191" t="str">
        <v>https://ubndtp.soctrang.gov.vn/tpsoctrang/1279/30417/65236/Phuong-4/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23191</v>
      </c>
      <c r="B192" t="str">
        <f>HYPERLINK("https://www.facebook.com/p/C%C3%B4ng-An-Ph%C6%B0%E1%BB%9Dng-3-CATP-100070683047071/", "Công an phường 3 tỉnh Sóc Trăng")</f>
        <v>Công an phường 3 tỉnh Sóc Trăng</v>
      </c>
      <c r="C192" t="str">
        <v>https://www.facebook.com/p/C%C3%B4ng-An-Ph%C6%B0%E1%BB%9Dng-3-CATP-100070683047071/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23192</v>
      </c>
      <c r="B193" t="str">
        <f>HYPERLINK("https://ubndtp.soctrang.gov.vn/tpsoctrang/1279/30417/65235/Phuong-3/", "UBND Ủy ban nhân dân phường 3 tỉnh Sóc Trăng")</f>
        <v>UBND Ủy ban nhân dân phường 3 tỉnh Sóc Trăng</v>
      </c>
      <c r="C193" t="str">
        <v>https://ubndtp.soctrang.gov.vn/tpsoctrang/1279/30417/65235/Phuong-3/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23193</v>
      </c>
      <c r="B194" t="str">
        <v>Công an phường 9 tỉnh Sóc Trăng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23194</v>
      </c>
      <c r="B195" t="str">
        <f>HYPERLINK("https://ubndtp.soctrang.gov.vn/mDefault.aspx?sname=tpsoctrang&amp;sid=1279&amp;pageid=39&amp;catid=53975&amp;id=339864&amp;catname=UBND%20Ph%C6%B0%E1%BB%9Dng%20&amp;title=uy-ban-nhan-dan-10-phuong", "UBND Ủy ban nhân dân phường 9 tỉnh Sóc Trăng")</f>
        <v>UBND Ủy ban nhân dân phường 9 tỉnh Sóc Trăng</v>
      </c>
      <c r="C195" t="str">
        <v>https://ubndtp.soctrang.gov.vn/mDefault.aspx?sname=tpsoctrang&amp;sid=1279&amp;pageid=39&amp;catid=53975&amp;id=339864&amp;catname=UBND%20Ph%C6%B0%E1%BB%9Dng%20&amp;title=uy-ban-nhan-dan-10-phuong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23195</v>
      </c>
      <c r="B196" t="str">
        <f>HYPERLINK("https://www.facebook.com/p/C%C3%B4ng-an-Ph%C6%B0%E1%BB%9Dng-10-TPST-100070651758360/", "Công an phường 10 tỉnh Sóc Trăng")</f>
        <v>Công an phường 10 tỉnh Sóc Trăng</v>
      </c>
      <c r="C196" t="str">
        <v>https://www.facebook.com/p/C%C3%B4ng-an-Ph%C6%B0%E1%BB%9Dng-10-TPST-100070651758360/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23196</v>
      </c>
      <c r="B197" t="str">
        <f>HYPERLINK("https://ubndtp.soctrang.gov.vn/mDefault.aspx?sname=tpsoctrang&amp;sid=1279&amp;pageid=39&amp;catid=53975&amp;id=339864&amp;catname=UBND%20Ph%C6%B0%E1%BB%9Dng%20&amp;title=uy-ban-nhan-dan-10-phuong", "UBND Ủy ban nhân dân phường 10 tỉnh Sóc Trăng")</f>
        <v>UBND Ủy ban nhân dân phường 10 tỉnh Sóc Trăng</v>
      </c>
      <c r="C197" t="str">
        <v>https://ubndtp.soctrang.gov.vn/mDefault.aspx?sname=tpsoctrang&amp;sid=1279&amp;pageid=39&amp;catid=53975&amp;id=339864&amp;catname=UBND%20Ph%C6%B0%E1%BB%9Dng%20&amp;title=uy-ban-nhan-dan-10-phuong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23197</v>
      </c>
      <c r="B198" t="str">
        <f>HYPERLINK("https://www.facebook.com/p/ANTT-X%C3%A3-H%E1%BB%93-%C4%90%E1%BA%AFc-Ki%E1%BB%87n-100071757072418/?locale=hi_IN", "Công an xã Hồ Đắc Kiện tỉnh Sóc Trăng")</f>
        <v>Công an xã Hồ Đắc Kiện tỉnh Sóc Trăng</v>
      </c>
      <c r="C198" t="str">
        <v>https://www.facebook.com/p/ANTT-X%C3%A3-H%E1%BB%93-%C4%90%E1%BA%AFc-Ki%E1%BB%87n-100071757072418/?locale=hi_IN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23198</v>
      </c>
      <c r="B199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199" t="str">
        <v>https://soctrang.gov.vn/ubnd-stg/4/469/54333/361035/Tin-huyen--thi-xa--thanh-pho/Xa-Ho-Dac-Kien-dat-chuan-xa-nong-thon-moi-nang-cao.aspx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23199</v>
      </c>
      <c r="B200" t="str">
        <f>HYPERLINK("https://www.facebook.com/chauthanhsocsabai/", "Công an xã Phú Tâm tỉnh Sóc Trăng")</f>
        <v>Công an xã Phú Tâm tỉnh Sóc Trăng</v>
      </c>
      <c r="C200" t="str">
        <v>https://www.facebook.com/chauthanhsocsabai/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23200</v>
      </c>
      <c r="B201" t="str">
        <f>HYPERLINK("https://chauthanh.soctrang.gov.vn/huyenchauthanh/1308/33327/57720/349512/Uy-ban-nhan-dan-xa--Thi-tran/Uy-ban-nhan-dan-xa-Phu-Tam.aspx", "UBND Ủy ban nhân dân xã Phú Tâm tỉnh Sóc Trăng")</f>
        <v>UBND Ủy ban nhân dân xã Phú Tâm tỉnh Sóc Trăng</v>
      </c>
      <c r="C201" t="str">
        <v>https://chauthanh.soctrang.gov.vn/huyenchauthanh/1308/33327/57720/349512/Uy-ban-nhan-dan-xa--Thi-tran/Uy-ban-nhan-dan-xa-Phu-Tam.aspx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23201</v>
      </c>
      <c r="B202" t="str">
        <v>Công an xã Thuận Hòa tỉnh Sóc Trăng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23202</v>
      </c>
      <c r="B203" t="str">
        <f>HYPERLINK("https://chauthanh.soctrang.gov.vn/huyenchauthanh/1308/33327/57720/349607/Uy-ban-nhan-dan-xa--Thi-tran/Uy-ban-han-dan-xa-Thuan-Hoa.aspx", "UBND Ủy ban nhân dân xã Thuận Hòa tỉnh Sóc Trăng")</f>
        <v>UBND Ủy ban nhân dân xã Thuận Hòa tỉnh Sóc Trăng</v>
      </c>
      <c r="C203" t="str">
        <v>https://chauthanh.soctrang.gov.vn/huyenchauthanh/1308/33327/57720/349607/Uy-ban-nhan-dan-xa--Thi-tran/Uy-ban-han-dan-xa-Thuan-Hoa.aspx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23203</v>
      </c>
      <c r="B204" t="str">
        <v>Công an xã Phú Tân tỉnh Sóc Trăng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23204</v>
      </c>
      <c r="B205" t="str">
        <f>HYPERLINK("https://chauthanh.soctrang.gov.vn/huyenchauthanh/1308/33327/57720/349609/Uy-ban-nhan-dan-xa--Thi-tran/Uy-ban-nhan-dan-xa-Phu-Tan.aspx", "UBND Ủy ban nhân dân xã Phú Tân tỉnh Sóc Trăng")</f>
        <v>UBND Ủy ban nhân dân xã Phú Tân tỉnh Sóc Trăng</v>
      </c>
      <c r="C205" t="str">
        <v>https://chauthanh.soctrang.gov.vn/huyenchauthanh/1308/33327/57720/349609/Uy-ban-nhan-dan-xa--Thi-tran/Uy-ban-nhan-dan-xa-Phu-Tan.aspx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23205</v>
      </c>
      <c r="B206" t="str">
        <f>HYPERLINK("https://www.facebook.com/doanthanhnienxathienmy/", "Công an xã Thiện Mỹ tỉnh Sóc Trăng")</f>
        <v>Công an xã Thiện Mỹ tỉnh Sóc Trăng</v>
      </c>
      <c r="C206" t="str">
        <v>https://www.facebook.com/doanthanhnienxathienmy/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23206</v>
      </c>
      <c r="B207" t="str">
        <f>HYPERLINK("https://chauthanh.soctrang.gov.vn/huyenchauthanh/1308/33327/57720/349521/uy-ban-nhan-dan-xa-thi-tran/uy-ban-nhan-dan-xa-thien-my.aspx", "UBND Ủy ban nhân dân xã Thiện Mỹ tỉnh Sóc Trăng")</f>
        <v>UBND Ủy ban nhân dân xã Thiện Mỹ tỉnh Sóc Trăng</v>
      </c>
      <c r="C207" t="str">
        <v>https://chauthanh.soctrang.gov.vn/huyenchauthanh/1308/33327/57720/349521/uy-ban-nhan-dan-xa-thi-tran/uy-ban-nhan-dan-xa-thien-my.aspx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23207</v>
      </c>
      <c r="B208" t="str">
        <v>Công an xã An Hiệp tỉnh Sóc Trăng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23208</v>
      </c>
      <c r="B209" t="str">
        <f>HYPERLINK("https://soctrang.gov.vn/mDefault.aspx?sname=huyenchauthanh&amp;sid=1308&amp;pageid=369&amp;catid=57720&amp;id=349025&amp;catname=Uy-ban-nhan-dan-xa--Thi-tran&amp;title=Uy-ban-nhan-dan-xa-An-Hiep", "UBND Ủy ban nhân dân xã An Hiệp tỉnh Sóc Trăng")</f>
        <v>UBND Ủy ban nhân dân xã An Hiệp tỉnh Sóc Trăng</v>
      </c>
      <c r="C209" t="str">
        <v>https://soctrang.gov.vn/mDefault.aspx?sname=huyenchauthanh&amp;sid=1308&amp;pageid=369&amp;catid=57720&amp;id=349025&amp;catname=Uy-ban-nhan-dan-xa--Thi-tran&amp;title=Uy-ban-nhan-dan-xa-An-Hiep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23209</v>
      </c>
      <c r="B210" t="str">
        <f>HYPERLINK("https://www.facebook.com/anninhmangst/?locale=vi_VN", "Công an xã An Ninh tỉnh Sóc Trăng")</f>
        <v>Công an xã An Ninh tỉnh Sóc Trăng</v>
      </c>
      <c r="C210" t="str">
        <v>https://www.facebook.com/anninhmangst/?locale=vi_VN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23210</v>
      </c>
      <c r="B211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211" t="str">
        <v>https://soctrang.gov.vn/huyenchauthanh/1308/33327/57720/349026/Uy-ban-nhan-dan-xa--Thi-tran/Uy-ban-nhan-dan-xa-An-Ninh.aspx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23211</v>
      </c>
      <c r="B212" t="str">
        <v>Công an xã Xuân Hòa tỉnh Sóc Trăng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23212</v>
      </c>
      <c r="B213" t="str">
        <f>HYPERLINK("https://sotuphap.soctrang.gov.vn/tuphapstg/1280/30465/53741/387830/thong-bao-huong-dan/thong-bao-ket-luan-so-10-kl-dkt-ngay-14-6-2024-cua-doan-kiem-tra-tinh-soc-trang-do-ong-ho-minh-h.aspx", "UBND Ủy ban nhân dân xã Xuân Hòa tỉnh Sóc Trăng")</f>
        <v>UBND Ủy ban nhân dân xã Xuân Hòa tỉnh Sóc Trăng</v>
      </c>
      <c r="C213" t="str">
        <v>https://sotuphap.soctrang.gov.vn/tuphapstg/1280/30465/53741/387830/thong-bao-huong-dan/thong-bao-ket-luan-so-10-kl-dkt-ngay-14-6-2024-cua-doan-kiem-tra-tinh-soc-trang-do-ong-ho-minh-h.aspx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23213</v>
      </c>
      <c r="B214" t="str">
        <v>Công an xã Phong Nẫm tỉnh Sóc Trăng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23214</v>
      </c>
      <c r="B215" t="str">
        <f>HYPERLINK("https://kesach.soctrang.gov.vn/mDefault.aspx?sname=huyenkesach&amp;sid=1309&amp;pageid=1504&amp;catid=59056&amp;id=366937&amp;catname=C%E1%BA%A3i%20c%C3%A1ch%20h%C3%A0nh%20ch%C3%ADnh&amp;title=huyen-ke-sach-to-chuc-kiem-tra-cong-tac-cchc-nam-2023-tai-ubnd-xa-phong-nam", "UBND Ủy ban nhân dân xã Phong Nẫm tỉnh Sóc Trăng")</f>
        <v>UBND Ủy ban nhân dân xã Phong Nẫm tỉnh Sóc Trăng</v>
      </c>
      <c r="C215" t="str">
        <v>https://kesach.soctrang.gov.vn/mDefault.aspx?sname=huyenkesach&amp;sid=1309&amp;pageid=1504&amp;catid=59056&amp;id=366937&amp;catname=C%E1%BA%A3i%20c%C3%A1ch%20h%C3%A0nh%20ch%C3%ADnh&amp;title=huyen-ke-sach-to-chuc-kiem-tra-cong-tac-cchc-nam-2023-tai-ubnd-xa-phong-nam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23215</v>
      </c>
      <c r="B216" t="str">
        <v>Công an xã An Lạc Tây tỉnh Sóc Trăng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23216</v>
      </c>
      <c r="B217" t="str">
        <f>HYPERLINK("https://soctrang.gov.vn/", "UBND Ủy ban nhân dân xã An Lạc Tây tỉnh Sóc Trăng")</f>
        <v>UBND Ủy ban nhân dân xã An Lạc Tây tỉnh Sóc Trăng</v>
      </c>
      <c r="C217" t="str">
        <v>https://soctrang.gov.vn/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23217</v>
      </c>
      <c r="B218" t="str">
        <v>Công an xã Trinh Phú tỉnh Sóc Trăng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23218</v>
      </c>
      <c r="B219" t="str">
        <f>HYPERLINK("https://soctrang.gov.vn/huyenchauthanh/1308/33327/57720/349512/Uy-ban-nhan-dan-xa--Thi-tran/Uy-ban-nhan-dan-xa-Phu-Tam.aspx", "UBND Ủy ban nhân dân xã Trinh Phú tỉnh Sóc Trăng")</f>
        <v>UBND Ủy ban nhân dân xã Trinh Phú tỉnh Sóc Trăng</v>
      </c>
      <c r="C219" t="str">
        <v>https://soctrang.gov.vn/huyenchauthanh/1308/33327/57720/349512/Uy-ban-nhan-dan-xa--Thi-tran/Uy-ban-nhan-dan-xa-Phu-Tam.aspx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23219</v>
      </c>
      <c r="B220" t="str">
        <v>Công an xã Ba Trinh tỉnh Sóc Trăng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23220</v>
      </c>
      <c r="B221" t="str">
        <f>HYPERLINK("https://kesach.soctrang.gov.vn/huyenkesach/1309/33393/65413/Xa-Ba-Trinh/", "UBND Ủy ban nhân dân xã Ba Trinh tỉnh Sóc Trăng")</f>
        <v>UBND Ủy ban nhân dân xã Ba Trinh tỉnh Sóc Trăng</v>
      </c>
      <c r="C221" t="str">
        <v>https://kesach.soctrang.gov.vn/huyenkesach/1309/33393/65413/Xa-Ba-Trinh/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23221</v>
      </c>
      <c r="B222" t="str">
        <f>HYPERLINK("https://www.facebook.com/chuaThienThoii/", "Công an xã Thới An Hội tỉnh Sóc Trăng")</f>
        <v>Công an xã Thới An Hội tỉnh Sóc Trăng</v>
      </c>
      <c r="C222" t="str">
        <v>https://www.facebook.com/chuaThienThoii/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23222</v>
      </c>
      <c r="B223" t="str">
        <f>HYPERLINK("https://soctrang.gov.vn/huyenkesach/1309/33393/65406/Xa-Thoi-An-Hoi/", "UBND Ủy ban nhân dân xã Thới An Hội tỉnh Sóc Trăng")</f>
        <v>UBND Ủy ban nhân dân xã Thới An Hội tỉnh Sóc Trăng</v>
      </c>
      <c r="C223" t="str">
        <v>https://soctrang.gov.vn/huyenkesach/1309/33393/65406/Xa-Thoi-An-Hoi/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23223</v>
      </c>
      <c r="B224" t="str">
        <v>Công an xã Nhơn Mỹ tỉnh Sóc Trăng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23224</v>
      </c>
      <c r="B225" t="str">
        <f>HYPERLINK("https://soctrang.gov.vn/huyenkesach/1309/33395/59056/374562/Cai-cach-hanh-chinh/Xa-Nhon-My-trien-khai-ap-dung-Mo-hinh--Huong-dan-nguoi-dan-dang-ky-tai-khoan-ca-nhan-tren-Cong-Dich-vu-cong-quoc-gia-va-thuc-hien-nop-ho-so-truc-tuyen-tren-Cong-Dich-vu-cong-quoc-gia-.aspx", "UBND Ủy ban nhân dân xã Nhơn Mỹ tỉnh Sóc Trăng")</f>
        <v>UBND Ủy ban nhân dân xã Nhơn Mỹ tỉnh Sóc Trăng</v>
      </c>
      <c r="C225" t="str">
        <v>https://soctrang.gov.vn/huyenkesach/1309/33395/59056/374562/Cai-cach-hanh-chinh/Xa-Nhon-My-trien-khai-ap-dung-Mo-hinh--Huong-dan-nguoi-dan-dang-ky-tai-khoan-ca-nhan-tren-Cong-Dich-vu-cong-quoc-gia-va-thuc-hien-nop-ho-so-truc-tuyen-tren-Cong-Dich-vu-cong-quoc-gia-.aspx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23225</v>
      </c>
      <c r="B226" t="str">
        <v>Công an xã Kế Thành tỉnh Sóc Trăng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23226</v>
      </c>
      <c r="B227" t="str">
        <f>HYPERLINK("https://soctrang.gov.vn/", "UBND Ủy ban nhân dân xã Kế Thành tỉnh Sóc Trăng")</f>
        <v>UBND Ủy ban nhân dân xã Kế Thành tỉnh Sóc Trăng</v>
      </c>
      <c r="C227" t="str">
        <v>https://soctrang.gov.vn/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23227</v>
      </c>
      <c r="B228" t="str">
        <f>HYPERLINK("https://www.facebook.com/p/ANTT-Huy%E1%BB%87n-K%E1%BA%BF-S%C3%A1ch-100027924745740/", "Công an xã Kế An tỉnh Sóc Trăng")</f>
        <v>Công an xã Kế An tỉnh Sóc Trăng</v>
      </c>
      <c r="C228" t="str">
        <v>https://www.facebook.com/p/ANTT-Huy%E1%BB%87n-K%E1%BA%BF-S%C3%A1ch-100027924745740/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23228</v>
      </c>
      <c r="B229" t="str">
        <f>HYPERLINK("https://soctrang.gov.vn/", "UBND Ủy ban nhân dân xã Kế An tỉnh Sóc Trăng")</f>
        <v>UBND Ủy ban nhân dân xã Kế An tỉnh Sóc Trăng</v>
      </c>
      <c r="C229" t="str">
        <v>https://soctrang.gov.vn/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23229</v>
      </c>
      <c r="B230" t="str">
        <v>Công an xã Đại Hải tỉnh Sóc Trăng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23230</v>
      </c>
      <c r="B231" t="str">
        <f>HYPERLINK("https://kesach.soctrang.gov.vn/huyenkesach/1309/33393/65410/Xa-Dai-Hai/", "UBND Ủy ban nhân dân xã Đại Hải tỉnh Sóc Trăng")</f>
        <v>UBND Ủy ban nhân dân xã Đại Hải tỉnh Sóc Trăng</v>
      </c>
      <c r="C231" t="str">
        <v>https://kesach.soctrang.gov.vn/huyenkesach/1309/33393/65410/Xa-Dai-Hai/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23231</v>
      </c>
      <c r="B232" t="str">
        <v>Công an xã An Mỹ tỉnh Sóc Trăng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23232</v>
      </c>
      <c r="B233" t="str">
        <f>HYPERLINK("https://soctrang.gov.vn/mDefault.aspx?sname=txnganam&amp;sid=1311&amp;pageid=2885&amp;catid=64911&amp;id=301472&amp;catname=Uy-ban-nhan-dan-cac-xa--phuong&amp;title=UY-BAN-NHAN-DAN-CAC-XA--PHUONG-THI-XA-NGA-NAM", "UBND Ủy ban nhân dân xã An Mỹ tỉnh Sóc Trăng")</f>
        <v>UBND Ủy ban nhân dân xã An Mỹ tỉnh Sóc Trăng</v>
      </c>
      <c r="C233" t="str">
        <v>https://soctrang.gov.vn/mDefault.aspx?sname=txnganam&amp;sid=1311&amp;pageid=2885&amp;catid=64911&amp;id=301472&amp;catname=Uy-ban-nhan-dan-cac-xa--phuong&amp;title=UY-BAN-NHAN-DAN-CAC-XA--PHUONG-THI-XA-NGA-NAM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23233</v>
      </c>
      <c r="B234" t="str">
        <v>Công an xã Long Hưng tỉnh Sóc Trăng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23234</v>
      </c>
      <c r="B235" t="str">
        <f>HYPERLINK("https://mytu.soctrang.gov.vn/huyenmytu/1304/33055/65471/393801/Thong-tin-cai-cach-hanh-chinh/Uy-ban-nhan-dan-xa-Long-Hung-Tang-cuong-thuc-hien-dich-vu-cong-truc-tuyen-linh-vuc-dat-dai-qua-Cong-dich-vu-cong-truc-tuyen-tinh-Soc-Trang.aspx", "UBND Ủy ban nhân dân xã Long Hưng tỉnh Sóc Trăng")</f>
        <v>UBND Ủy ban nhân dân xã Long Hưng tỉnh Sóc Trăng</v>
      </c>
      <c r="C235" t="str">
        <v>https://mytu.soctrang.gov.vn/huyenmytu/1304/33055/65471/393801/Thong-tin-cai-cach-hanh-chinh/Uy-ban-nhan-dan-xa-Long-Hung-Tang-cuong-thuc-hien-dich-vu-cong-truc-tuyen-linh-vuc-dat-dai-qua-Cong-dich-vu-cong-truc-tuyen-tinh-Soc-Trang.aspx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23235</v>
      </c>
      <c r="B236" t="str">
        <v>Công an xã Hưng Phú tỉnh Sóc Trăng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23236</v>
      </c>
      <c r="B237" t="str">
        <f>HYPERLINK("https://mytu.soctrang.gov.vn/huyenmytu/1304/33055/65471/395592/Thong-tin-cai-cach-hanh-chinh/Hung-Phu-duy-tri-mo-hinh--to-chuc-Le-trao-Giay-chung-nhan-ket-hon-tai-tru-so-Uy-ban-nhan-dan-xa.aspx", "UBND Ủy ban nhân dân xã Hưng Phú tỉnh Sóc Trăng")</f>
        <v>UBND Ủy ban nhân dân xã Hưng Phú tỉnh Sóc Trăng</v>
      </c>
      <c r="C237" t="str">
        <v>https://mytu.soctrang.gov.vn/huyenmytu/1304/33055/65471/395592/Thong-tin-cai-cach-hanh-chinh/Hung-Phu-duy-tri-mo-hinh--to-chuc-Le-trao-Giay-chung-nhan-ket-hon-tai-tru-so-Uy-ban-nhan-dan-xa.aspx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23237</v>
      </c>
      <c r="B238" t="str">
        <v>Công an xã Mỹ Hương tỉnh Sóc Trăng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23238</v>
      </c>
      <c r="B239" t="str">
        <f>HYPERLINK("https://mytu.soctrang.gov.vn/huyenmytu/1304/33055/62314/363639/Cac-don-vi-su-nghiep/Cac-truong-truc-thuoc-Uy-ban-nhan-dan-huyen-My-Tu.aspx", "UBND Ủy ban nhân dân xã Mỹ Hương tỉnh Sóc Trăng")</f>
        <v>UBND Ủy ban nhân dân xã Mỹ Hương tỉnh Sóc Trăng</v>
      </c>
      <c r="C239" t="str">
        <v>https://mytu.soctrang.gov.vn/huyenmytu/1304/33055/62314/363639/Cac-don-vi-su-nghiep/Cac-truong-truc-thuoc-Uy-ban-nhan-dan-huyen-My-Tu.aspx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23239</v>
      </c>
      <c r="B240" t="str">
        <f>HYPERLINK("https://www.facebook.com/p/ANTT-huy%E1%BB%87n-M%E1%BB%B9-T%C3%BA-100067628774035/", "Công an xã Mỹ Tú tỉnh Sóc Trăng")</f>
        <v>Công an xã Mỹ Tú tỉnh Sóc Trăng</v>
      </c>
      <c r="C240" t="str">
        <v>https://www.facebook.com/p/ANTT-huy%E1%BB%87n-M%E1%BB%B9-T%C3%BA-100067628774035/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23240</v>
      </c>
      <c r="B241" t="str">
        <f>HYPERLINK("https://mytu.soctrang.gov.vn/", "UBND Ủy ban nhân dân xã Mỹ Tú tỉnh Sóc Trăng")</f>
        <v>UBND Ủy ban nhân dân xã Mỹ Tú tỉnh Sóc Trăng</v>
      </c>
      <c r="C241" t="str">
        <v>https://mytu.soctrang.gov.vn/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23241</v>
      </c>
      <c r="B242" t="str">
        <v>Công an xã Mỹ Phước tỉnh Sóc Trăng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23242</v>
      </c>
      <c r="B243" t="str">
        <f>HYPERLINK("https://mytu.soctrang.gov.vn/huyenmytu/1304/33053/65384/Xa-My-Phuoc/", "UBND Ủy ban nhân dân xã Mỹ Phước tỉnh Sóc Trăng")</f>
        <v>UBND Ủy ban nhân dân xã Mỹ Phước tỉnh Sóc Trăng</v>
      </c>
      <c r="C243" t="str">
        <v>https://mytu.soctrang.gov.vn/huyenmytu/1304/33053/65384/Xa-My-Phuoc/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23243</v>
      </c>
      <c r="B244" t="str">
        <f>HYPERLINK("https://www.facebook.com/p/UBND-x%C3%A3-thu%E1%BA%ADn-h%C6%B0ng-huy%E1%BB%87n-m%E1%BB%B9-t%C3%BA-t%E1%BB%89nh-s%C3%B3c-tr%C4%83ng-100069433808041/?locale=ko_KR", "Công an xã Thuận Hưng tỉnh Sóc Trăng")</f>
        <v>Công an xã Thuận Hưng tỉnh Sóc Trăng</v>
      </c>
      <c r="C244" t="str">
        <v>https://www.facebook.com/p/UBND-x%C3%A3-thu%E1%BA%ADn-h%C6%B0ng-huy%E1%BB%87n-m%E1%BB%B9-t%C3%BA-t%E1%BB%89nh-s%C3%B3c-tr%C4%83ng-100069433808041/?locale=ko_KR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23244</v>
      </c>
      <c r="B245" t="str">
        <f>HYPERLINK("https://mytu.soctrang.gov.vn/huyenmytu/1304/33055/62323/351537/Tin-hoat-dong-cac-xa--thi-tran/Hoi-dong-nhan-dan-xa-Thuan-Hung--Khoa-XII--nhiem-ky-2021-2026-hop-chuyen-de-lan-thu-4.aspx", "UBND Ủy ban nhân dân xã Thuận Hưng tỉnh Sóc Trăng")</f>
        <v>UBND Ủy ban nhân dân xã Thuận Hưng tỉnh Sóc Trăng</v>
      </c>
      <c r="C245" t="str">
        <v>https://mytu.soctrang.gov.vn/huyenmytu/1304/33055/62323/351537/Tin-hoat-dong-cac-xa--thi-tran/Hoi-dong-nhan-dan-xa-Thuan-Hung--Khoa-XII--nhiem-ky-2021-2026-hop-chuyen-de-lan-thu-4.aspx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23245</v>
      </c>
      <c r="B246" t="str">
        <f>HYPERLINK("https://www.facebook.com/p/ANTT-X%C3%A3-M%E1%BB%B9-Thu%E1%BA%ADn-100069908030810/", "Công an xã Mỹ Thuận tỉnh Sóc Trăng")</f>
        <v>Công an xã Mỹ Thuận tỉnh Sóc Trăng</v>
      </c>
      <c r="C246" t="str">
        <v>https://www.facebook.com/p/ANTT-X%C3%A3-M%E1%BB%B9-Thu%E1%BA%ADn-100069908030810/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23246</v>
      </c>
      <c r="B247" t="str">
        <f>HYPERLINK("https://mytu.soctrang.gov.vn/", "UBND Ủy ban nhân dân xã Mỹ Thuận tỉnh Sóc Trăng")</f>
        <v>UBND Ủy ban nhân dân xã Mỹ Thuận tỉnh Sóc Trăng</v>
      </c>
      <c r="C247" t="str">
        <v>https://mytu.soctrang.gov.vn/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23247</v>
      </c>
      <c r="B248" t="str">
        <v>Công an xã Phú Mỹ tỉnh Sóc Trăng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23248</v>
      </c>
      <c r="B249" t="str">
        <f>HYPERLINK("https://mytu.soctrang.gov.vn/huyenmytu/1304/33055/65471/394051/Thong-tin-cai-cach-hanh-chinh/UY-BAN-NHAN-DAN-XA-PHU-MY-NANG-CAO-TINH-THAN-PHUC-VU-TAI-BO-PHAN-TIEP-NHAN-VA-TRA-KET-QUA.aspx", "UBND Ủy ban nhân dân xã Phú Mỹ tỉnh Sóc Trăng")</f>
        <v>UBND Ủy ban nhân dân xã Phú Mỹ tỉnh Sóc Trăng</v>
      </c>
      <c r="C249" t="str">
        <v>https://mytu.soctrang.gov.vn/huyenmytu/1304/33055/65471/394051/Thong-tin-cai-cach-hanh-chinh/UY-BAN-NHAN-DAN-XA-PHU-MY-NANG-CAO-TINH-THAN-PHUC-VU-TAI-BO-PHAN-TIEP-NHAN-VA-TRA-KET-QUA.aspx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23249</v>
      </c>
      <c r="B250" t="str">
        <v>Công an xã An Thạnh 1 tỉnh Sóc Trăng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23250</v>
      </c>
      <c r="B251" t="str">
        <f>HYPERLINK("https://moc.gov.vn/en/news/79198/an-thanh-1--xa-dau-tien-cua-soc-trang-dat-chuan-nong-thon-moi-kieu-mau.aspx", "UBND Ủy ban nhân dân xã An Thạnh 1 tỉnh Sóc Trăng")</f>
        <v>UBND Ủy ban nhân dân xã An Thạnh 1 tỉnh Sóc Trăng</v>
      </c>
      <c r="C251" t="str">
        <v>https://moc.gov.vn/en/news/79198/an-thanh-1--xa-dau-tien-cua-soc-trang-dat-chuan-nong-thon-moi-kieu-mau.aspx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23251</v>
      </c>
      <c r="B252" t="str">
        <v>Công an xã An Thạnh Tây tỉnh Sóc Trăng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23252</v>
      </c>
      <c r="B253" t="str">
        <f>HYPERLINK("https://soctrang.gov.vn/huyenculaodung/1310/33463/62094/278231/UBND-xa--Thi-tran/Xa-An-Thanh-Tay.aspx", "UBND Ủy ban nhân dân xã An Thạnh Tây tỉnh Sóc Trăng")</f>
        <v>UBND Ủy ban nhân dân xã An Thạnh Tây tỉnh Sóc Trăng</v>
      </c>
      <c r="C253" t="str">
        <v>https://soctrang.gov.vn/huyenculaodung/1310/33463/62094/278231/UBND-xa--Thi-tran/Xa-An-Thanh-Tay.aspx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23253</v>
      </c>
      <c r="B254" t="str">
        <v>Công an xã An Thạnh Đông tỉnh Sóc Trăng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23254</v>
      </c>
      <c r="B255" t="str">
        <f>HYPERLINK("https://culaodung.soctrang.gov.vn/mDefault.aspx?sname=huyenculaodung&amp;sid=1310&amp;pageid=2863&amp;catid=62094&amp;id=278230&amp;catname=UBND-xa--Thi-tran&amp;title=Xa-An-Thanh-Dong", "UBND Ủy ban nhân dân xã An Thạnh Đông tỉnh Sóc Trăng")</f>
        <v>UBND Ủy ban nhân dân xã An Thạnh Đông tỉnh Sóc Trăng</v>
      </c>
      <c r="C255" t="str">
        <v>https://culaodung.soctrang.gov.vn/mDefault.aspx?sname=huyenculaodung&amp;sid=1310&amp;pageid=2863&amp;catid=62094&amp;id=278230&amp;catname=UBND-xa--Thi-tran&amp;title=Xa-An-Thanh-Dong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23255</v>
      </c>
      <c r="B256" t="str">
        <v>Công an xã Đại Ân 1 tỉnh Sóc Trăng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23256</v>
      </c>
      <c r="B257" t="str">
        <f>HYPERLINK("https://culaodung.soctrang.gov.vn/mDefault.aspx?sname=huyenculaodung&amp;sid=1310&amp;pageid=2863&amp;catid=62094&amp;id=293906&amp;catname=UBND-xa--Thi-tran&amp;title=Xa-Dai-An-1", "UBND Ủy ban nhân dân xã Đại Ân 1 tỉnh Sóc Trăng")</f>
        <v>UBND Ủy ban nhân dân xã Đại Ân 1 tỉnh Sóc Trăng</v>
      </c>
      <c r="C257" t="str">
        <v>https://culaodung.soctrang.gov.vn/mDefault.aspx?sname=huyenculaodung&amp;sid=1310&amp;pageid=2863&amp;catid=62094&amp;id=293906&amp;catname=UBND-xa--Thi-tran&amp;title=Xa-Dai-An-1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23257</v>
      </c>
      <c r="B258" t="str">
        <v>Công an xã An Thạnh 2 tỉnh Sóc Trăng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23258</v>
      </c>
      <c r="B259" t="str">
        <f>HYPERLINK("https://culaodung.soctrang.gov.vn/mDefault.aspx?sname=huyenculaodung&amp;sid=1310&amp;pageid=2863&amp;catid=62094&amp;id=293908&amp;catname=UBND-xa--Thi-tran&amp;title=Xa-An-Thanh-2", "UBND Ủy ban nhân dân xã An Thạnh 2 tỉnh Sóc Trăng")</f>
        <v>UBND Ủy ban nhân dân xã An Thạnh 2 tỉnh Sóc Trăng</v>
      </c>
      <c r="C259" t="str">
        <v>https://culaodung.soctrang.gov.vn/mDefault.aspx?sname=huyenculaodung&amp;sid=1310&amp;pageid=2863&amp;catid=62094&amp;id=293908&amp;catname=UBND-xa--Thi-tran&amp;title=Xa-An-Thanh-2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23259</v>
      </c>
      <c r="B260" t="str">
        <v>Công an xã An Thạnh 3 tỉnh Sóc Trăng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23260</v>
      </c>
      <c r="B261" t="str">
        <f>HYPERLINK("https://sotnmt.soctrang.gov.vn/stn/1284/30706/54146/284614/Giao-dat-cho-thue-dat/Danh-sach-cac-to-chuc-duoc-giao-dat--cho-thue-dat-Quy-III-nam-2016.aspx", "UBND Ủy ban nhân dân xã An Thạnh 3 tỉnh Sóc Trăng")</f>
        <v>UBND Ủy ban nhân dân xã An Thạnh 3 tỉnh Sóc Trăng</v>
      </c>
      <c r="C261" t="str">
        <v>https://sotnmt.soctrang.gov.vn/stn/1284/30706/54146/284614/Giao-dat-cho-thue-dat/Danh-sach-cac-to-chuc-duoc-giao-dat--cho-thue-dat-Quy-III-nam-2016.aspx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23261</v>
      </c>
      <c r="B262" t="str">
        <v>Công an xã An Thạnh Nam tỉnh Sóc Trăng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23262</v>
      </c>
      <c r="B263" t="str">
        <f>HYPERLINK("https://culaodung.soctrang.gov.vn/mDefault.aspx?sname=huyenculaodung&amp;sid=1310&amp;pageid=2863&amp;catid=62094&amp;id=278232&amp;catname=UBND-xa--Thi-tran&amp;title=Xa-An-Thanh-Nam", "UBND Ủy ban nhân dân xã An Thạnh Nam tỉnh Sóc Trăng")</f>
        <v>UBND Ủy ban nhân dân xã An Thạnh Nam tỉnh Sóc Trăng</v>
      </c>
      <c r="C263" t="str">
        <v>https://culaodung.soctrang.gov.vn/mDefault.aspx?sname=huyenculaodung&amp;sid=1310&amp;pageid=2863&amp;catid=62094&amp;id=278232&amp;catname=UBND-xa--Thi-tran&amp;title=Xa-An-Thanh-Nam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23263</v>
      </c>
      <c r="B264" t="str">
        <v>Công an xã Song Phụng tỉnh Sóc Trăng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23264</v>
      </c>
      <c r="B265" t="str">
        <f>HYPERLINK("https://longphu.soctrang.gov.vn/mDefault.aspx?sname=huyenlongphu&amp;sid=1305&amp;pageid=434&amp;catid=64841&amp;id=283608&amp;catname=UBND-cac-xa--thi-tran&amp;title=UBND-cac-xa--thi-tran", "UBND Ủy ban nhân dân xã Song Phụng tỉnh Sóc Trăng")</f>
        <v>UBND Ủy ban nhân dân xã Song Phụng tỉnh Sóc Trăng</v>
      </c>
      <c r="C265" t="str">
        <v>https://longphu.soctrang.gov.vn/mDefault.aspx?sname=huyenlongphu&amp;sid=1305&amp;pageid=434&amp;catid=64841&amp;id=283608&amp;catname=UBND-cac-xa--thi-tran&amp;title=UBND-cac-xa--thi-tran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23265</v>
      </c>
      <c r="B266" t="str">
        <v>Công an xã Hậu Thạnh tỉnh Sóc Trăng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23266</v>
      </c>
      <c r="B267" t="str">
        <f>HYPERLINK("https://longphu.soctrang.gov.vn/huyenlongphu/1305/33123/57836/388587/tin-tuc/nhan-dan-xa-hau-thanh-doan-ket-xay-dung-doi-song-van-hoa.aspx", "UBND Ủy ban nhân dân xã Hậu Thạnh tỉnh Sóc Trăng")</f>
        <v>UBND Ủy ban nhân dân xã Hậu Thạnh tỉnh Sóc Trăng</v>
      </c>
      <c r="C267" t="str">
        <v>https://longphu.soctrang.gov.vn/huyenlongphu/1305/33123/57836/388587/tin-tuc/nhan-dan-xa-hau-thanh-doan-ket-xay-dung-doi-song-van-hoa.aspx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23267</v>
      </c>
      <c r="B268" t="str">
        <v>Công an xã Long Đức tỉnh Sóc Trăng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23268</v>
      </c>
      <c r="B269" t="str">
        <f>HYPERLINK("https://sotnmt.soctrang.gov.vn/stn/1284/30706/54146/284609/giao-dat-cho-thue-dat/danh-sach-cac-to-chuc-duoc-giao-dat-cho-thue-dat-quy-iii-nam-2018.aspx", "UBND Ủy ban nhân dân xã Long Đức tỉnh Sóc Trăng")</f>
        <v>UBND Ủy ban nhân dân xã Long Đức tỉnh Sóc Trăng</v>
      </c>
      <c r="C269" t="str">
        <v>https://sotnmt.soctrang.gov.vn/stn/1284/30706/54146/284609/giao-dat-cho-thue-dat/danh-sach-cac-to-chuc-duoc-giao-dat-cho-thue-dat-quy-iii-nam-2018.aspx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23269</v>
      </c>
      <c r="B270" t="str">
        <v>Công an xã Trường Khánh tỉnh Sóc Trăng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23270</v>
      </c>
      <c r="B271" t="str">
        <f>HYPERLINK("https://longphu.soctrang.gov.vn/huyenlongphu/1305/33121/65256/Xa-Truong-Khanh/", "UBND Ủy ban nhân dân xã Trường Khánh tỉnh Sóc Trăng")</f>
        <v>UBND Ủy ban nhân dân xã Trường Khánh tỉnh Sóc Trăng</v>
      </c>
      <c r="C271" t="str">
        <v>https://longphu.soctrang.gov.vn/huyenlongphu/1305/33121/65256/Xa-Truong-Khanh/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23271</v>
      </c>
      <c r="B272" t="str">
        <v>Công an xã Phú Hữu tỉnh Sóc Trăng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23272</v>
      </c>
      <c r="B273" t="str">
        <f>HYPERLINK("https://soctrang.gov.vn/huyenchauthanh/1308/33327/57720/349512/Uy-ban-nhan-dan-xa--Thi-tran/Uy-ban-nhan-dan-xa-Phu-Tam.aspx", "UBND Ủy ban nhân dân xã Phú Hữu tỉnh Sóc Trăng")</f>
        <v>UBND Ủy ban nhân dân xã Phú Hữu tỉnh Sóc Trăng</v>
      </c>
      <c r="C273" t="str">
        <v>https://soctrang.gov.vn/huyenchauthanh/1308/33327/57720/349512/Uy-ban-nhan-dan-xa--Thi-tran/Uy-ban-nhan-dan-xa-Phu-Tam.aspx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23273</v>
      </c>
      <c r="B274" t="str">
        <f>HYPERLINK("https://www.facebook.com/antttxvc/?locale=rw_RW", "Công an xã Tân Hưng tỉnh Sóc Trăng")</f>
        <v>Công an xã Tân Hưng tỉnh Sóc Trăng</v>
      </c>
      <c r="C274" t="str">
        <v>https://www.facebook.com/antttxvc/?locale=rw_RW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23274</v>
      </c>
      <c r="B275" t="str">
        <f>HYPERLINK("https://longphu.soctrang.gov.vn/huyenlongphu/1305/33121/65254/Xa-Tan-Hung/", "UBND Ủy ban nhân dân xã Tân Hưng tỉnh Sóc Trăng")</f>
        <v>UBND Ủy ban nhân dân xã Tân Hưng tỉnh Sóc Trăng</v>
      </c>
      <c r="C275" t="str">
        <v>https://longphu.soctrang.gov.vn/huyenlongphu/1305/33121/65254/Xa-Tan-Hung/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23275</v>
      </c>
      <c r="B276" t="str">
        <v>Công an xã Châu Khánh tỉnh Sóc Trăng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23276</v>
      </c>
      <c r="B277" t="str">
        <f>HYPERLINK("https://longphu.soctrang.gov.vn/huyenlongphu/1305/33121/65249/Xa-Chau-Khanh/", "UBND Ủy ban nhân dân xã Châu Khánh tỉnh Sóc Trăng")</f>
        <v>UBND Ủy ban nhân dân xã Châu Khánh tỉnh Sóc Trăng</v>
      </c>
      <c r="C277" t="str">
        <v>https://longphu.soctrang.gov.vn/huyenlongphu/1305/33121/65249/Xa-Chau-Khanh/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23277</v>
      </c>
      <c r="B278" t="str">
        <v>Công an xã Tân Thạnh tỉnh Sóc Trăng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23278</v>
      </c>
      <c r="B279" t="str">
        <f>HYPERLINK("https://tanthanh.tanchau.angiang.gov.vn/", "UBND Ủy ban nhân dân xã Tân Thạnh tỉnh Sóc Trăng")</f>
        <v>UBND Ủy ban nhân dân xã Tân Thạnh tỉnh Sóc Trăng</v>
      </c>
      <c r="C279" t="str">
        <v>https://tanthanh.tanchau.angiang.gov.vn/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23279</v>
      </c>
      <c r="B280" t="str">
        <f>HYPERLINK("https://www.facebook.com/p/ANTT-Long-Ph%C3%BA-100067831891600/", "Công an xã Long Phú tỉnh Sóc Trăng")</f>
        <v>Công an xã Long Phú tỉnh Sóc Trăng</v>
      </c>
      <c r="C280" t="str">
        <v>https://www.facebook.com/p/ANTT-Long-Ph%C3%BA-100067831891600/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23280</v>
      </c>
      <c r="B281" t="str">
        <f>HYPERLINK("https://longphu.soctrang.gov.vn/", "UBND Ủy ban nhân dân xã Long Phú tỉnh Sóc Trăng")</f>
        <v>UBND Ủy ban nhân dân xã Long Phú tỉnh Sóc Trăng</v>
      </c>
      <c r="C281" t="str">
        <v>https://longphu.soctrang.gov.vn/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23281</v>
      </c>
      <c r="B282" t="str">
        <v>Công an xã Đại Tâm tỉnh Sóc Trăng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23282</v>
      </c>
      <c r="B283" t="str">
        <f>HYPERLINK("https://myxuyen.soctrang.gov.vn/mDefault.aspx?sname=huyenmyxuyen&amp;sid=1307&amp;pageid=347&amp;catid=57518&amp;id=319436&amp;catname=UBND-Xa--Thi-tran&amp;title=UBND-xa-Dai-Tam", "UBND Ủy ban nhân dân xã Đại Tâm tỉnh Sóc Trăng")</f>
        <v>UBND Ủy ban nhân dân xã Đại Tâm tỉnh Sóc Trăng</v>
      </c>
      <c r="C283" t="str">
        <v>https://myxuyen.soctrang.gov.vn/mDefault.aspx?sname=huyenmyxuyen&amp;sid=1307&amp;pageid=347&amp;catid=57518&amp;id=319436&amp;catname=UBND-Xa--Thi-tran&amp;title=UBND-xa-Dai-Tam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23283</v>
      </c>
      <c r="B284" t="str">
        <v>Công an xã Tham Đôn tỉnh Sóc Trăng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23284</v>
      </c>
      <c r="B285" t="str">
        <f>HYPERLINK("https://myxuyen.soctrang.gov.vn/huyenmyxuyen/1307/33259/57518/274893/UBND-Xa--Thi-tran/UBND-xa-Tham-Don.aspx", "UBND Ủy ban nhân dân xã Tham Đôn tỉnh Sóc Trăng")</f>
        <v>UBND Ủy ban nhân dân xã Tham Đôn tỉnh Sóc Trăng</v>
      </c>
      <c r="C285" t="str">
        <v>https://myxuyen.soctrang.gov.vn/huyenmyxuyen/1307/33259/57518/274893/UBND-Xa--Thi-tran/UBND-xa-Tham-Don.aspx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23285</v>
      </c>
      <c r="B286" t="str">
        <v>Công an xã Thạnh Phú tỉnh Sóc Trăng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23286</v>
      </c>
      <c r="B287" t="str">
        <f>HYPERLINK("https://myxuyen.soctrang.gov.vn/huyenmyxuyen/1307/33259/57518/274894/UBND-Xa--Thi-tran/UBND-xa-Thanh-Phu.aspx", "UBND Ủy ban nhân dân xã Thạnh Phú tỉnh Sóc Trăng")</f>
        <v>UBND Ủy ban nhân dân xã Thạnh Phú tỉnh Sóc Trăng</v>
      </c>
      <c r="C287" t="str">
        <v>https://myxuyen.soctrang.gov.vn/huyenmyxuyen/1307/33259/57518/274894/UBND-Xa--Thi-tran/UBND-xa-Thanh-Phu.aspx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23287</v>
      </c>
      <c r="B288" t="str">
        <v>Công an xã Ngọc Đông tỉnh Sóc Trăng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23288</v>
      </c>
      <c r="B289" t="str">
        <f>HYPERLINK("https://myxuyen.soctrang.gov.vn/huyenmyxuyen/1307/33259/57518/274891/UBND-Xa--Thi-tran/UBND-xa-Ngoc-Dong.aspx", "UBND Ủy ban nhân dân xã Ngọc Đông tỉnh Sóc Trăng")</f>
        <v>UBND Ủy ban nhân dân xã Ngọc Đông tỉnh Sóc Trăng</v>
      </c>
      <c r="C289" t="str">
        <v>https://myxuyen.soctrang.gov.vn/huyenmyxuyen/1307/33259/57518/274891/UBND-Xa--Thi-tran/UBND-xa-Ngoc-Dong.aspx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23289</v>
      </c>
      <c r="B290" t="str">
        <f>HYPERLINK("https://www.facebook.com/p/C%C3%B4ng-an-x%C3%A3-Th%E1%BA%A1nh-Qu%E1%BB%9Bi-100067439768110/", "Công an xã Thạnh Quới tỉnh Sóc Trăng")</f>
        <v>Công an xã Thạnh Quới tỉnh Sóc Trăng</v>
      </c>
      <c r="C290" t="str">
        <v>https://www.facebook.com/p/C%C3%B4ng-an-x%C3%A3-Th%E1%BA%A1nh-Qu%E1%BB%9Bi-100067439768110/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23290</v>
      </c>
      <c r="B291" t="str">
        <f>HYPERLINK("https://myxuyen.soctrang.gov.vn/huyenmyxuyen/1307/33259/57518/274895/UBND-Xa--Thi-tran/UBND-xa-Thanh-Quoi.aspx", "UBND Ủy ban nhân dân xã Thạnh Quới tỉnh Sóc Trăng")</f>
        <v>UBND Ủy ban nhân dân xã Thạnh Quới tỉnh Sóc Trăng</v>
      </c>
      <c r="C291" t="str">
        <v>https://myxuyen.soctrang.gov.vn/huyenmyxuyen/1307/33259/57518/274895/UBND-Xa--Thi-tran/UBND-xa-Thanh-Quoi.aspx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23291</v>
      </c>
      <c r="B292" t="str">
        <f>HYPERLINK("https://www.facebook.com/p/C%C3%B4ng-an-x%C3%A3-H%C3%B2a-T%C3%BA-1-100069314165234/", "Công an xã Hòa Tú 1 tỉnh Sóc Trăng")</f>
        <v>Công an xã Hòa Tú 1 tỉnh Sóc Trăng</v>
      </c>
      <c r="C292" t="str">
        <v>https://www.facebook.com/p/C%C3%B4ng-an-x%C3%A3-H%C3%B2a-T%C3%BA-1-100069314165234/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23292</v>
      </c>
      <c r="B293" t="str">
        <f>HYPERLINK("https://myxuyen.soctrang.gov.vn/mDefault.aspx?sname=huyenmyxuyen&amp;sid=1307&amp;pageid=347&amp;catid=57518&amp;id=319440&amp;catname=UBND%20X%C3%A3,%20Th%E1%BB%8B%20tr%E1%BA%A5n&amp;title=ubnd-xa-hoa-tu-2", "UBND Ủy ban nhân dân xã Hòa Tú 1 tỉnh Sóc Trăng")</f>
        <v>UBND Ủy ban nhân dân xã Hòa Tú 1 tỉnh Sóc Trăng</v>
      </c>
      <c r="C293" t="str">
        <v>https://myxuyen.soctrang.gov.vn/mDefault.aspx?sname=huyenmyxuyen&amp;sid=1307&amp;pageid=347&amp;catid=57518&amp;id=319440&amp;catname=UBND%20X%C3%A3,%20Th%E1%BB%8B%20tr%E1%BA%A5n&amp;title=ubnd-xa-hoa-tu-2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23293</v>
      </c>
      <c r="B294" t="str">
        <v>Công an xã Gia Hòa 1 tỉnh Sóc Trăng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23294</v>
      </c>
      <c r="B295" t="str">
        <f>HYPERLINK("https://myxuyen.soctrang.gov.vn/huyenmyxuyen/1307/33259/57518/319437/UBND-Xa--Thi-tran/UBND-xa-Gia-Hoa-1.aspx", "UBND Ủy ban nhân dân xã Gia Hòa 1 tỉnh Sóc Trăng")</f>
        <v>UBND Ủy ban nhân dân xã Gia Hòa 1 tỉnh Sóc Trăng</v>
      </c>
      <c r="C295" t="str">
        <v>https://myxuyen.soctrang.gov.vn/huyenmyxuyen/1307/33259/57518/319437/UBND-Xa--Thi-tran/UBND-xa-Gia-Hoa-1.aspx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23295</v>
      </c>
      <c r="B296" t="str">
        <f>HYPERLINK("https://www.facebook.com/p/Tu%E1%BB%95i-tr%E1%BA%BB-tr%C6%B0%E1%BB%9Dng-THPT-Ng%E1%BB%8Dc-T%E1%BB%91-100057696530729/", "Công an xã Ngọc Tố tỉnh Sóc Trăng")</f>
        <v>Công an xã Ngọc Tố tỉnh Sóc Trăng</v>
      </c>
      <c r="C296" t="str">
        <v>https://www.facebook.com/p/Tu%E1%BB%95i-tr%E1%BA%BB-tr%C6%B0%E1%BB%9Dng-THPT-Ng%E1%BB%8Dc-T%E1%BB%91-100057696530729/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23296</v>
      </c>
      <c r="B297" t="str">
        <f>HYPERLINK("https://myxuyen.soctrang.gov.vn/huyenmyxuyen/1307/33259/57518/274892/UBND-Xa--Thi-tran/UBND-xa-Ngoc-To.aspx", "UBND Ủy ban nhân dân xã Ngọc Tố tỉnh Sóc Trăng")</f>
        <v>UBND Ủy ban nhân dân xã Ngọc Tố tỉnh Sóc Trăng</v>
      </c>
      <c r="C297" t="str">
        <v>https://myxuyen.soctrang.gov.vn/huyenmyxuyen/1307/33259/57518/274892/UBND-Xa--Thi-tran/UBND-xa-Ngoc-To.aspx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23297</v>
      </c>
      <c r="B298" t="str">
        <f>HYPERLINK("https://www.facebook.com/p/C%C3%B4ng-an-x%C3%A3-Gia-Ho%C3%A0-2-100069824480371/", "Công an xã Gia Hòa 2 tỉnh Sóc Trăng")</f>
        <v>Công an xã Gia Hòa 2 tỉnh Sóc Trăng</v>
      </c>
      <c r="C298" t="str">
        <v>https://www.facebook.com/p/C%C3%B4ng-an-x%C3%A3-Gia-Ho%C3%A0-2-100069824480371/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23298</v>
      </c>
      <c r="B299" t="str">
        <f>HYPERLINK("https://myxuyen.soctrang.gov.vn/huyenmyxuyen/1307/33259/57518/319438/ubnd-xa-thi-tran/ubnd-xa-gia-hoa-2.aspx", "UBND Ủy ban nhân dân xã Gia Hòa 2 tỉnh Sóc Trăng")</f>
        <v>UBND Ủy ban nhân dân xã Gia Hòa 2 tỉnh Sóc Trăng</v>
      </c>
      <c r="C299" t="str">
        <v>https://myxuyen.soctrang.gov.vn/huyenmyxuyen/1307/33259/57518/319438/ubnd-xa-thi-tran/ubnd-xa-gia-hoa-2.aspx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23299</v>
      </c>
      <c r="B300" t="str">
        <v>Công an xã Hòa Tú II tỉnh Sóc Trăng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23300</v>
      </c>
      <c r="B301" t="str">
        <f>HYPERLINK("https://myxuyen.soctrang.gov.vn/mDefault.aspx?sname=huyenmyxuyen&amp;sid=1307&amp;pageid=347&amp;catid=57518&amp;id=319440&amp;catname=UBND%20X%C3%A3,%20Th%E1%BB%8B%20tr%E1%BA%A5n&amp;title=ubnd-xa-hoa-tu-2", "UBND Ủy ban nhân dân xã Hòa Tú II tỉnh Sóc Trăng")</f>
        <v>UBND Ủy ban nhân dân xã Hòa Tú II tỉnh Sóc Trăng</v>
      </c>
      <c r="C301" t="str">
        <v>https://myxuyen.soctrang.gov.vn/mDefault.aspx?sname=huyenmyxuyen&amp;sid=1307&amp;pageid=347&amp;catid=57518&amp;id=319440&amp;catname=UBND%20X%C3%A3,%20Th%E1%BB%8B%20tr%E1%BA%A5n&amp;title=ubnd-xa-hoa-tu-2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23301</v>
      </c>
      <c r="B302" t="str">
        <v>Công an phường 1 tỉnh Sóc Trăng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23302</v>
      </c>
      <c r="B303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303" t="str">
        <v>https://ubndtp.soctrang.gov.vn/mDefault.aspx?sname=tpsoctrang&amp;sid=1279&amp;pageid=39&amp;catid=53975&amp;id=339864&amp;catname=UBND%20Ph%C6%B0%E1%BB%9Dng%20&amp;title=uy-ban-nhan-dan-10-phuong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23303</v>
      </c>
      <c r="B304" t="str">
        <f>HYPERLINK("https://www.facebook.com/anttphuong2tpst/", "Công an phường 2 tỉnh Sóc Trăng")</f>
        <v>Công an phường 2 tỉnh Sóc Trăng</v>
      </c>
      <c r="C304" t="str">
        <v>https://www.facebook.com/anttphuong2tpst/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23304</v>
      </c>
      <c r="B305" t="str">
        <f>HYPERLINK("https://ubndtp.soctrang.gov.vn/tpsoctrang/1279/30417/65234/Phuong-2/", "UBND Ủy ban nhân dân phường 2 tỉnh Sóc Trăng")</f>
        <v>UBND Ủy ban nhân dân phường 2 tỉnh Sóc Trăng</v>
      </c>
      <c r="C305" t="str">
        <v>https://ubndtp.soctrang.gov.vn/tpsoctrang/1279/30417/65234/Phuong-2/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23305</v>
      </c>
      <c r="B306" t="str">
        <v>Công an xã Vĩnh Quới tỉnh Sóc Trăng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23306</v>
      </c>
      <c r="B307" t="str">
        <f>HYPERLINK("https://soctrang.gov.vn/mDefault.aspx?sname=txnganam&amp;sid=1311&amp;pageid=2885&amp;catid=64911&amp;id=301472&amp;catname=Uy-ban-nhan-dan-cac-xa--phuong&amp;title=UY-BAN-NHAN-DAN-CAC-XA--PHUONG-THI-XA-NGA-NAM", "UBND Ủy ban nhân dân xã Vĩnh Quới tỉnh Sóc Trăng")</f>
        <v>UBND Ủy ban nhân dân xã Vĩnh Quới tỉnh Sóc Trăng</v>
      </c>
      <c r="C307" t="str">
        <v>https://soctrang.gov.vn/mDefault.aspx?sname=txnganam&amp;sid=1311&amp;pageid=2885&amp;catid=64911&amp;id=301472&amp;catname=Uy-ban-nhan-dan-cac-xa--phuong&amp;title=UY-BAN-NHAN-DAN-CAC-XA--PHUONG-THI-XA-NGA-NAM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23307</v>
      </c>
      <c r="B308" t="str">
        <f>HYPERLINK("https://www.facebook.com/Doanxatanlong/", "Công an xã Tân Long tỉnh Sóc Trăng")</f>
        <v>Công an xã Tân Long tỉnh Sóc Trăng</v>
      </c>
      <c r="C308" t="str">
        <v>https://www.facebook.com/Doanxatanlong/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23308</v>
      </c>
      <c r="B309" t="str">
        <f>HYPERLINK("https://soctrang.gov.vn/mDefault.aspx?sname=txnganam&amp;sid=1311&amp;pageid=2885&amp;catid=64911&amp;id=301472&amp;catname=Uy-ban-nhan-dan-cac-xa--phuong&amp;title=UY-BAN-NHAN-DAN-CAC-XA--PHUONG-THI-XA-NGA-NAM", "UBND Ủy ban nhân dân xã Tân Long tỉnh Sóc Trăng")</f>
        <v>UBND Ủy ban nhân dân xã Tân Long tỉnh Sóc Trăng</v>
      </c>
      <c r="C309" t="str">
        <v>https://soctrang.gov.vn/mDefault.aspx?sname=txnganam&amp;sid=1311&amp;pageid=2885&amp;catid=64911&amp;id=301472&amp;catname=Uy-ban-nhan-dan-cac-xa--phuong&amp;title=UY-BAN-NHAN-DAN-CAC-XA--PHUONG-THI-XA-NGA-NAM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23309</v>
      </c>
      <c r="B310" t="str">
        <v>Công an xã Long Bình tỉnh Sóc Trăng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23310</v>
      </c>
      <c r="B311" t="str">
        <f>HYPERLINK("https://soctrang.gov.vn/mDefault.aspx?sname=txnganam&amp;sid=1311&amp;pageid=2885&amp;catid=64911&amp;id=301472&amp;catname=Uy-ban-nhan-dan-cac-xa--phuong&amp;title=UY-BAN-NHAN-DAN-CAC-XA--PHUONG-THI-XA-NGA-NAM", "UBND Ủy ban nhân dân xã Long Bình tỉnh Sóc Trăng")</f>
        <v>UBND Ủy ban nhân dân xã Long Bình tỉnh Sóc Trăng</v>
      </c>
      <c r="C311" t="str">
        <v>https://soctrang.gov.vn/mDefault.aspx?sname=txnganam&amp;sid=1311&amp;pageid=2885&amp;catid=64911&amp;id=301472&amp;catname=Uy-ban-nhan-dan-cac-xa--phuong&amp;title=UY-BAN-NHAN-DAN-CAC-XA--PHUONG-THI-XA-NGA-NAM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23311</v>
      </c>
      <c r="B312" t="str">
        <f>HYPERLINK("https://www.facebook.com/p/C%C3%B4ng-An-Ph%C6%B0%E1%BB%9Dng-3-CATP-100070683047071/", "Công an phường 3 tỉnh Sóc Trăng")</f>
        <v>Công an phường 3 tỉnh Sóc Trăng</v>
      </c>
      <c r="C312" t="str">
        <v>https://www.facebook.com/p/C%C3%B4ng-An-Ph%C6%B0%E1%BB%9Dng-3-CATP-100070683047071/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23312</v>
      </c>
      <c r="B313" t="str">
        <f>HYPERLINK("https://ubndtp.soctrang.gov.vn/tpsoctrang/1279/30417/65235/Phuong-3/", "UBND Ủy ban nhân dân phường 3 tỉnh Sóc Trăng")</f>
        <v>UBND Ủy ban nhân dân phường 3 tỉnh Sóc Trăng</v>
      </c>
      <c r="C313" t="str">
        <v>https://ubndtp.soctrang.gov.vn/tpsoctrang/1279/30417/65235/Phuong-3/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23313</v>
      </c>
      <c r="B314" t="str">
        <v>Công an xã Mỹ Bình tỉnh Sóc Trăng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23314</v>
      </c>
      <c r="B315" t="str">
        <f>HYPERLINK("https://soctrang.gov.vn/mDefault.aspx?sname=txnganam&amp;sid=1311&amp;pageid=2885&amp;catid=64911&amp;id=301472&amp;catname=Uy-ban-nhan-dan-cac-xa--phuong&amp;title=UY-BAN-NHAN-DAN-CAC-XA--PHUONG-THI-XA-NGA-NAM", "UBND Ủy ban nhân dân xã Mỹ Bình tỉnh Sóc Trăng")</f>
        <v>UBND Ủy ban nhân dân xã Mỹ Bình tỉnh Sóc Trăng</v>
      </c>
      <c r="C315" t="str">
        <v>https://soctrang.gov.vn/mDefault.aspx?sname=txnganam&amp;sid=1311&amp;pageid=2885&amp;catid=64911&amp;id=301472&amp;catname=Uy-ban-nhan-dan-cac-xa--phuong&amp;title=UY-BAN-NHAN-DAN-CAC-XA--PHUONG-THI-XA-NGA-NAM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23315</v>
      </c>
      <c r="B316" t="str">
        <v>Công an xã Mỹ Quới tỉnh Sóc Trăng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23316</v>
      </c>
      <c r="B317" t="str">
        <f>HYPERLINK("https://soctrang.gov.vn/mDefault.aspx?sname=txnganam&amp;sid=1311&amp;pageid=2885&amp;catid=64911&amp;id=301472&amp;catname=Uy-ban-nhan-dan-cac-xa--phuong&amp;title=UY-BAN-NHAN-DAN-CAC-XA--PHUONG-THI-XA-NGA-NAM", "UBND Ủy ban nhân dân xã Mỹ Quới tỉnh Sóc Trăng")</f>
        <v>UBND Ủy ban nhân dân xã Mỹ Quới tỉnh Sóc Trăng</v>
      </c>
      <c r="C317" t="str">
        <v>https://soctrang.gov.vn/mDefault.aspx?sname=txnganam&amp;sid=1311&amp;pageid=2885&amp;catid=64911&amp;id=301472&amp;catname=Uy-ban-nhan-dan-cac-xa--phuong&amp;title=UY-BAN-NHAN-DAN-CAC-XA--PHUONG-THI-XA-NGA-NAM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23317</v>
      </c>
      <c r="B318" t="str">
        <v>Công an xã Lâm Tân tỉnh Sóc Trăng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23318</v>
      </c>
      <c r="B319" t="str">
        <f>HYPERLINK("https://thanhtri.soctrang.gov.vn/mDefault.aspx?sname=huyenthanhtri&amp;sid=1306&amp;pageid=2836&amp;catid=62188&amp;catname=UBND-xa--Thi-tran", "UBND Ủy ban nhân dân xã Lâm Tân tỉnh Sóc Trăng")</f>
        <v>UBND Ủy ban nhân dân xã Lâm Tân tỉnh Sóc Trăng</v>
      </c>
      <c r="C319" t="str">
        <v>https://thanhtri.soctrang.gov.vn/mDefault.aspx?sname=huyenthanhtri&amp;sid=1306&amp;pageid=2836&amp;catid=62188&amp;catname=UBND-xa--Thi-tran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23319</v>
      </c>
      <c r="B320" t="str">
        <v>Công an xã Thạnh Tân tỉnh Sóc Trăng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23320</v>
      </c>
      <c r="B321" t="str">
        <f>HYPERLINK("https://thanhtri.soctrang.gov.vn/mDefault.aspx?sname=huyenthanhtri&amp;sid=1306&amp;pageid=2836&amp;catid=62188&amp;catname=UBND-xa--Thi-tran", "UBND Ủy ban nhân dân xã Thạnh Tân tỉnh Sóc Trăng")</f>
        <v>UBND Ủy ban nhân dân xã Thạnh Tân tỉnh Sóc Trăng</v>
      </c>
      <c r="C321" t="str">
        <v>https://thanhtri.soctrang.gov.vn/mDefault.aspx?sname=huyenthanhtri&amp;sid=1306&amp;pageid=2836&amp;catid=62188&amp;catname=UBND-xa--Thi-tran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23321</v>
      </c>
      <c r="B322" t="str">
        <f>HYPERLINK("https://www.facebook.com/groups/141570043908218/", "Công an xã Lâm Kiết tỉnh Sóc Trăng")</f>
        <v>Công an xã Lâm Kiết tỉnh Sóc Trăng</v>
      </c>
      <c r="C322" t="str">
        <v>https://www.facebook.com/groups/141570043908218/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23322</v>
      </c>
      <c r="B323" t="str">
        <f>HYPERLINK("https://thanhtri.soctrang.gov.vn/mDefault.aspx?sname=huyenthanhtri&amp;sid=1306&amp;pageid=2836&amp;catid=62188&amp;catname=UBND-xa--Thi-tran", "UBND Ủy ban nhân dân xã Lâm Kiết tỉnh Sóc Trăng")</f>
        <v>UBND Ủy ban nhân dân xã Lâm Kiết tỉnh Sóc Trăng</v>
      </c>
      <c r="C323" t="str">
        <v>https://thanhtri.soctrang.gov.vn/mDefault.aspx?sname=huyenthanhtri&amp;sid=1306&amp;pageid=2836&amp;catid=62188&amp;catname=UBND-xa--Thi-tran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23323</v>
      </c>
      <c r="B324" t="str">
        <f>HYPERLINK("https://www.facebook.com/p/ANTT-x%C3%A3-Tu%C3%A2n-T%E1%BB%A9c-huy%E1%BB%87n-Th%E1%BA%A1nh-Tr%E1%BB%8B-100070653472265/", "Công an xã Tuân Tức tỉnh Sóc Trăng")</f>
        <v>Công an xã Tuân Tức tỉnh Sóc Trăng</v>
      </c>
      <c r="C324" t="str">
        <v>https://www.facebook.com/p/ANTT-x%C3%A3-Tu%C3%A2n-T%E1%BB%A9c-huy%E1%BB%87n-Th%E1%BA%A1nh-Tr%E1%BB%8B-100070653472265/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23324</v>
      </c>
      <c r="B325" t="str">
        <f>HYPERLINK("https://thanhtri.soctrang.gov.vn/mDefault.aspx?sname=huyenthanhtri&amp;sid=1306&amp;pageid=2836&amp;catid=62188&amp;catname=UBND-xa--Thi-tran", "UBND Ủy ban nhân dân xã Tuân Tức tỉnh Sóc Trăng")</f>
        <v>UBND Ủy ban nhân dân xã Tuân Tức tỉnh Sóc Trăng</v>
      </c>
      <c r="C325" t="str">
        <v>https://thanhtri.soctrang.gov.vn/mDefault.aspx?sname=huyenthanhtri&amp;sid=1306&amp;pageid=2836&amp;catid=62188&amp;catname=UBND-xa--Thi-tran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23325</v>
      </c>
      <c r="B326" t="str">
        <v>Công an xã Vĩnh Thành tỉnh Sóc Trăng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23326</v>
      </c>
      <c r="B327" t="str">
        <f>HYPERLINK("https://soctrang.gov.vn/", "UBND Ủy ban nhân dân xã Vĩnh Thành tỉnh Sóc Trăng")</f>
        <v>UBND Ủy ban nhân dân xã Vĩnh Thành tỉnh Sóc Trăng</v>
      </c>
      <c r="C327" t="str">
        <v>https://soctrang.gov.vn/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23327</v>
      </c>
      <c r="B328" t="str">
        <f>HYPERLINK("https://www.facebook.com/p/ANTT-Huy%E1%BB%87n-Th%E1%BA%A1nh-Tr%E1%BB%8B-100063501341306/", "Công an xã Thạnh Trị tỉnh Sóc Trăng")</f>
        <v>Công an xã Thạnh Trị tỉnh Sóc Trăng</v>
      </c>
      <c r="C328" t="str">
        <v>https://www.facebook.com/p/ANTT-Huy%E1%BB%87n-Th%E1%BA%A1nh-Tr%E1%BB%8B-100063501341306/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23328</v>
      </c>
      <c r="B329" t="str">
        <f>HYPERLINK("https://thanhtri.soctrang.gov.vn/", "UBND Ủy ban nhân dân xã Thạnh Trị tỉnh Sóc Trăng")</f>
        <v>UBND Ủy ban nhân dân xã Thạnh Trị tỉnh Sóc Trăng</v>
      </c>
      <c r="C329" t="str">
        <v>https://thanhtri.soctrang.gov.vn/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23329</v>
      </c>
      <c r="B330" t="str">
        <v>Công an xã Vĩnh Lợi tỉnh Sóc Trăng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23330</v>
      </c>
      <c r="B331" t="str">
        <f>HYPERLINK("https://thanhtri.soctrang.gov.vn/mDefault.aspx?sname=huyenthanhtri&amp;sid=1306&amp;pageid=2836&amp;catid=62188&amp;catname=UBND-xa--Thi-tran", "UBND Ủy ban nhân dân xã Vĩnh Lợi tỉnh Sóc Trăng")</f>
        <v>UBND Ủy ban nhân dân xã Vĩnh Lợi tỉnh Sóc Trăng</v>
      </c>
      <c r="C331" t="str">
        <v>https://thanhtri.soctrang.gov.vn/mDefault.aspx?sname=huyenthanhtri&amp;sid=1306&amp;pageid=2836&amp;catid=62188&amp;catname=UBND-xa--Thi-tran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23331</v>
      </c>
      <c r="B332" t="str">
        <v>Công an xã Châu Hưng tỉnh Sóc Trăng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23332</v>
      </c>
      <c r="B333" t="str">
        <f>HYPERLINK("https://thanhtri.soctrang.gov.vn/mDefault.aspx?sname=huyenthanhtri&amp;sid=1306&amp;pageid=2836&amp;catid=62188&amp;catname=UBND-xa--Thi-tran", "UBND Ủy ban nhân dân xã Châu Hưng tỉnh Sóc Trăng")</f>
        <v>UBND Ủy ban nhân dân xã Châu Hưng tỉnh Sóc Trăng</v>
      </c>
      <c r="C333" t="str">
        <v>https://thanhtri.soctrang.gov.vn/mDefault.aspx?sname=huyenthanhtri&amp;sid=1306&amp;pageid=2836&amp;catid=62188&amp;catname=UBND-xa--Thi-tran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23333</v>
      </c>
      <c r="B334" t="str">
        <v>Công an phường 1 tỉnh Sóc Trăng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23334</v>
      </c>
      <c r="B335" t="str">
        <f>HYPERLINK("https://ubndtp.soctrang.gov.vn/mDefault.aspx?sname=tpsoctrang&amp;sid=1279&amp;pageid=39&amp;catid=53975&amp;id=339864&amp;catname=UBND%20Ph%C6%B0%E1%BB%9Dng%20&amp;title=uy-ban-nhan-dan-10-phuong", "UBND Ủy ban nhân dân phường 1 tỉnh Sóc Trăng")</f>
        <v>UBND Ủy ban nhân dân phường 1 tỉnh Sóc Trăng</v>
      </c>
      <c r="C335" t="str">
        <v>https://ubndtp.soctrang.gov.vn/mDefault.aspx?sname=tpsoctrang&amp;sid=1279&amp;pageid=39&amp;catid=53975&amp;id=339864&amp;catname=UBND%20Ph%C6%B0%E1%BB%9Dng%20&amp;title=uy-ban-nhan-dan-10-phuong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23335</v>
      </c>
      <c r="B336" t="str">
        <v>Công an xã Hòa Đông tỉnh Sóc Trăng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23336</v>
      </c>
      <c r="B337" t="str">
        <f>HYPERLINK("https://vinhchau.soctrang.gov.vn/", "UBND Ủy ban nhân dân xã Hòa Đông tỉnh Sóc Trăng")</f>
        <v>UBND Ủy ban nhân dân xã Hòa Đông tỉnh Sóc Trăng</v>
      </c>
      <c r="C337" t="str">
        <v>https://vinhchau.soctrang.gov.vn/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23337</v>
      </c>
      <c r="B338" t="str">
        <v>Công an phường Khánh Hòa tỉnh Sóc Trăng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23338</v>
      </c>
      <c r="B339" t="str">
        <f>HYPERLINK("https://tstcd.soctrang.gov.vn/bantiepdan/1302/32919/65072/395044/Tr%E1%BA%A3%20%C4%91%C6%A1n%20v%C3%A0%20h%C6%B0%E1%BB%9Bng%20d%E1%BA%ABn/huong-dan-ong-thai-u-la-ap-lam-thiet-phuong-khanh-hoa-thi-xa-vinh-chau-tinh-soc-trang.aspx", "UBND Ủy ban nhân dân phường Khánh Hòa tỉnh Sóc Trăng")</f>
        <v>UBND Ủy ban nhân dân phường Khánh Hòa tỉnh Sóc Trăng</v>
      </c>
      <c r="C339" t="str">
        <v>https://tstcd.soctrang.gov.vn/bantiepdan/1302/32919/65072/395044/Tr%E1%BA%A3%20%C4%91%C6%A1n%20v%C3%A0%20h%C6%B0%E1%BB%9Bng%20d%E1%BA%ABn/huong-dan-ong-thai-u-la-ap-lam-thiet-phuong-khanh-hoa-thi-xa-vinh-chau-tinh-soc-trang.aspx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23339</v>
      </c>
      <c r="B340" t="str">
        <v>Công an xã Vĩnh Hiệp tỉnh Sóc Trăng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23340</v>
      </c>
      <c r="B341" t="str">
        <f>HYPERLINK("https://vinhchau.soctrang.gov.vn/Default.aspx?sname=txvinhchau&amp;sid=1303&amp;pageid=32987&amp;catid=62169&amp;id=278573&amp;catname=UBND-cap-phuong--xa&amp;title=UBND-XA-PHUONG", "UBND Ủy ban nhân dân xã Vĩnh Hiệp tỉnh Sóc Trăng")</f>
        <v>UBND Ủy ban nhân dân xã Vĩnh Hiệp tỉnh Sóc Trăng</v>
      </c>
      <c r="C341" t="str">
        <v>https://vinhchau.soctrang.gov.vn/Default.aspx?sname=txvinhchau&amp;sid=1303&amp;pageid=32987&amp;catid=62169&amp;id=278573&amp;catname=UBND-cap-phuong--xa&amp;title=UBND-XA-PHUONG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23341</v>
      </c>
      <c r="B342" t="str">
        <v>Công an xã Vĩnh Hải tỉnh Sóc Trăng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23342</v>
      </c>
      <c r="B343" t="str">
        <f>HYPERLINK("https://sotuphap.soctrang.gov.vn/tuphapstg/1280/30465/53741/387833/thong-bao-huong-dan/thong-bao-ket-luan-so-08-kl-dkt-ngay-14-6-2024-cua-doan-kiem-tra-tinh-soc-trang-do-ong-ho-minh-h.aspx", "UBND Ủy ban nhân dân xã Vĩnh Hải tỉnh Sóc Trăng")</f>
        <v>UBND Ủy ban nhân dân xã Vĩnh Hải tỉnh Sóc Trăng</v>
      </c>
      <c r="C343" t="str">
        <v>https://sotuphap.soctrang.gov.vn/tuphapstg/1280/30465/53741/387833/thong-bao-huong-dan/thong-bao-ket-luan-so-08-kl-dkt-ngay-14-6-2024-cua-doan-kiem-tra-tinh-soc-trang-do-ong-ho-minh-h.aspx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23343</v>
      </c>
      <c r="B344" t="str">
        <f>HYPERLINK("https://www.facebook.com/100083010266611", "Công an xã Lạc Hòa tỉnh Sóc Trăng")</f>
        <v>Công an xã Lạc Hòa tỉnh Sóc Trăng</v>
      </c>
      <c r="C344" t="str">
        <v>https://www.facebook.com/100083010266611</v>
      </c>
      <c r="D344" t="str">
        <v>-</v>
      </c>
      <c r="E344" t="str">
        <v>02992477010</v>
      </c>
      <c r="F344" t="str">
        <v>-</v>
      </c>
      <c r="G344" t="str">
        <v>-</v>
      </c>
    </row>
    <row r="345">
      <c r="A345">
        <v>23344</v>
      </c>
      <c r="B345" t="str">
        <f>HYPERLINK("https://vinhchau.soctrang.gov.vn/", "UBND Ủy ban nhân dân xã Lạc Hòa tỉnh Sóc Trăng")</f>
        <v>UBND Ủy ban nhân dân xã Lạc Hòa tỉnh Sóc Trăng</v>
      </c>
      <c r="C345" t="str">
        <v>https://vinhchau.soctrang.gov.vn/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23345</v>
      </c>
      <c r="B346" t="str">
        <f>HYPERLINK("https://www.facebook.com/anttphuong2tpst/", "Công an phường 2 tỉnh Sóc Trăng")</f>
        <v>Công an phường 2 tỉnh Sóc Trăng</v>
      </c>
      <c r="C346" t="str">
        <v>https://www.facebook.com/anttphuong2tpst/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23346</v>
      </c>
      <c r="B347" t="str">
        <f>HYPERLINK("https://ubndtp.soctrang.gov.vn/tpsoctrang/1279/30417/65234/Phuong-2/", "UBND Ủy ban nhân dân phường 2 tỉnh Sóc Trăng")</f>
        <v>UBND Ủy ban nhân dân phường 2 tỉnh Sóc Trăng</v>
      </c>
      <c r="C347" t="str">
        <v>https://ubndtp.soctrang.gov.vn/tpsoctrang/1279/30417/65234/Phuong-2/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23347</v>
      </c>
      <c r="B348" t="str">
        <v>Công an phường Vĩnh Phước tỉnh Sóc Trăng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23348</v>
      </c>
      <c r="B349" t="str">
        <f>HYPERLINK("https://vinhchau.soctrang.gov.vn/Default.aspx?sname=txvinhchau&amp;sid=1303&amp;pageid=32987&amp;catid=62169&amp;id=278573&amp;catname=UBND-cap-phuong--xa&amp;title=UBND-XA-PHUONG", "UBND Ủy ban nhân dân phường Vĩnh Phước tỉnh Sóc Trăng")</f>
        <v>UBND Ủy ban nhân dân phường Vĩnh Phước tỉnh Sóc Trăng</v>
      </c>
      <c r="C349" t="str">
        <v>https://vinhchau.soctrang.gov.vn/Default.aspx?sname=txvinhchau&amp;sid=1303&amp;pageid=32987&amp;catid=62169&amp;id=278573&amp;catname=UBND-cap-phuong--xa&amp;title=UBND-XA-PHUONG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23349</v>
      </c>
      <c r="B350" t="str">
        <v>Công an xã Vĩnh Tân tỉnh Sóc Trăng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23350</v>
      </c>
      <c r="B351" t="str">
        <f>HYPERLINK("https://vinhchau.soctrang.gov.vn/txvinhchau/1303/32987/55649/383389/Thong-tin-thoi-su/HOI-DONG-NHAN-DAN-XA-VINH-TAN-TO-CHUC-KY-HOP-THU-7-KY-HOP-CHUYEN-DE.aspx", "UBND Ủy ban nhân dân xã Vĩnh Tân tỉnh Sóc Trăng")</f>
        <v>UBND Ủy ban nhân dân xã Vĩnh Tân tỉnh Sóc Trăng</v>
      </c>
      <c r="C351" t="str">
        <v>https://vinhchau.soctrang.gov.vn/txvinhchau/1303/32987/55649/383389/Thong-tin-thoi-su/HOI-DONG-NHAN-DAN-XA-VINH-TAN-TO-CHUC-KY-HOP-THU-7-KY-HOP-CHUYEN-DE.aspx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23351</v>
      </c>
      <c r="B352" t="str">
        <v>Công an xã Lai Hòa tỉnh Sóc Trăng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23352</v>
      </c>
      <c r="B353" t="str">
        <f>HYPERLINK("https://vinhchau.soctrang.gov.vn/Default.aspx?sname=txvinhchau&amp;sid=1303&amp;pageid=32987&amp;catid=62169&amp;id=278573&amp;catname=UBND-cap-phuong--xa&amp;title=UBND-XA-PHUONG", "UBND Ủy ban nhân dân xã Lai Hòa tỉnh Sóc Trăng")</f>
        <v>UBND Ủy ban nhân dân xã Lai Hòa tỉnh Sóc Trăng</v>
      </c>
      <c r="C353" t="str">
        <v>https://vinhchau.soctrang.gov.vn/Default.aspx?sname=txvinhchau&amp;sid=1303&amp;pageid=32987&amp;catid=62169&amp;id=278573&amp;catname=UBND-cap-phuong--xa&amp;title=UBND-XA-PHUONG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23353</v>
      </c>
      <c r="B354" t="str">
        <v>Công an xã Đại Ân 2 tỉnh Sóc Trăng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23354</v>
      </c>
      <c r="B355" t="str">
        <f>HYPERLINK("https://trande.soctrang.gov.vn/mDefault.aspx?sname=htrande&amp;sid=1283&amp;pageid=146&amp;catid=54056&amp;id=331984&amp;catname=UBND%20c%C3%A1c%20x%C3%A3,%20th%E1%BB%8B%20tr%E1%BA%A5n&amp;title=ubnd-xa-dai-an-2", "UBND Ủy ban nhân dân xã Đại Ân 2 tỉnh Sóc Trăng")</f>
        <v>UBND Ủy ban nhân dân xã Đại Ân 2 tỉnh Sóc Trăng</v>
      </c>
      <c r="C355" t="str">
        <v>https://trande.soctrang.gov.vn/mDefault.aspx?sname=htrande&amp;sid=1283&amp;pageid=146&amp;catid=54056&amp;id=331984&amp;catname=UBND%20c%C3%A1c%20x%C3%A3,%20th%E1%BB%8B%20tr%E1%BA%A5n&amp;title=ubnd-xa-dai-an-2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23355</v>
      </c>
      <c r="B356" t="str">
        <v>Công an xã Liêu Tú tỉnh Sóc Trăng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23356</v>
      </c>
      <c r="B357" t="str">
        <f>HYPERLINK("https://trande.soctrang.gov.vn/mDefault.aspx?sname=htrande&amp;sid=1283&amp;pageid=146&amp;catid=54056&amp;id=331993&amp;catname=UBND%20c%C3%A1c%20x%C3%A3,%20th%E1%BB%8B%20tr%E1%BA%A5n&amp;title=ubnd-xa-lieu-tu", "UBND Ủy ban nhân dân xã Liêu Tú tỉnh Sóc Trăng")</f>
        <v>UBND Ủy ban nhân dân xã Liêu Tú tỉnh Sóc Trăng</v>
      </c>
      <c r="C357" t="str">
        <v>https://trande.soctrang.gov.vn/mDefault.aspx?sname=htrande&amp;sid=1283&amp;pageid=146&amp;catid=54056&amp;id=331993&amp;catname=UBND%20c%C3%A1c%20x%C3%A3,%20th%E1%BB%8B%20tr%E1%BA%A5n&amp;title=ubnd-xa-lieu-tu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23357</v>
      </c>
      <c r="B358" t="str">
        <f>HYPERLINK("https://www.facebook.com/p/ANTT-x%C3%A3-L%E1%BB%8Bch-H%E1%BB%99i-Th%C6%B0%E1%BB%A3ng-100080074718173/", "Công an xã Lịch Hội Thượng tỉnh Sóc Trăng")</f>
        <v>Công an xã Lịch Hội Thượng tỉnh Sóc Trăng</v>
      </c>
      <c r="C358" t="str">
        <v>https://www.facebook.com/p/ANTT-x%C3%A3-L%E1%BB%8Bch-H%E1%BB%99i-Th%C6%B0%E1%BB%A3ng-100080074718173/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23358</v>
      </c>
      <c r="B359" t="str">
        <f>HYPERLINK("https://trande.soctrang.gov.vn/mDefault.aspx?sname=htrande&amp;sid=1283&amp;pageid=146&amp;catid=54056&amp;id=331979&amp;catname=UBND%20c%C3%A1c%20x%C3%A3,%20th%E1%BB%8B%20tr%E1%BA%A5n&amp;title=ubnd-xa-lich-hoi-thuong", "UBND Ủy ban nhân dân xã Lịch Hội Thượng tỉnh Sóc Trăng")</f>
        <v>UBND Ủy ban nhân dân xã Lịch Hội Thượng tỉnh Sóc Trăng</v>
      </c>
      <c r="C359" t="str">
        <v>https://trande.soctrang.gov.vn/mDefault.aspx?sname=htrande&amp;sid=1283&amp;pageid=146&amp;catid=54056&amp;id=331979&amp;catname=UBND%20c%C3%A1c%20x%C3%A3,%20th%E1%BB%8B%20tr%E1%BA%A5n&amp;title=ubnd-xa-lich-hoi-thuong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23359</v>
      </c>
      <c r="B360" t="str">
        <v>Công an xã Trung Bình tỉnh Sóc Trăng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23360</v>
      </c>
      <c r="B361" t="str">
        <f>HYPERLINK("https://trande.soctrang.gov.vn/mDefault.aspx?sname=htrande&amp;sid=1283&amp;pageid=146&amp;catid=54056&amp;id=331981&amp;catname=UBND-cac-xa--thi-tran&amp;title=UBND-XA-TRUNG-BINH", "UBND Ủy ban nhân dân xã Trung Bình tỉnh Sóc Trăng")</f>
        <v>UBND Ủy ban nhân dân xã Trung Bình tỉnh Sóc Trăng</v>
      </c>
      <c r="C361" t="str">
        <v>https://trande.soctrang.gov.vn/mDefault.aspx?sname=htrande&amp;sid=1283&amp;pageid=146&amp;catid=54056&amp;id=331981&amp;catname=UBND-cac-xa--thi-tran&amp;title=UBND-XA-TRUNG-BINH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23361</v>
      </c>
      <c r="B362" t="str">
        <v>Công an xã Tài Văn tỉnh Sóc Trăng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23362</v>
      </c>
      <c r="B363" t="str">
        <f>HYPERLINK("https://trande.soctrang.gov.vn/htrande/1283/30648/54056/331992/UBND-cac-xa--thi-tran/UBND-XA-TAI-VAN.aspx", "UBND Ủy ban nhân dân xã Tài Văn tỉnh Sóc Trăng")</f>
        <v>UBND Ủy ban nhân dân xã Tài Văn tỉnh Sóc Trăng</v>
      </c>
      <c r="C363" t="str">
        <v>https://trande.soctrang.gov.vn/htrande/1283/30648/54056/331992/UBND-cac-xa--thi-tran/UBND-XA-TAI-VAN.aspx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23363</v>
      </c>
      <c r="B364" t="str">
        <v>Công an xã Viên An tỉnh Sóc Trăng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23364</v>
      </c>
      <c r="B365" t="str">
        <f>HYPERLINK("https://trande.soctrang.gov.vn/mDefault.aspx?sname=htrande&amp;sid=1283&amp;pageid=146&amp;catid=54056&amp;id=331990&amp;catname=UBND%20c%C3%A1c%20x%C3%A3,%20th%E1%BB%8B%20tr%E1%BA%A5n&amp;title=ubnd-xa-vien-an", "UBND Ủy ban nhân dân xã Viên An tỉnh Sóc Trăng")</f>
        <v>UBND Ủy ban nhân dân xã Viên An tỉnh Sóc Trăng</v>
      </c>
      <c r="C365" t="str">
        <v>https://trande.soctrang.gov.vn/mDefault.aspx?sname=htrande&amp;sid=1283&amp;pageid=146&amp;catid=54056&amp;id=331990&amp;catname=UBND%20c%C3%A1c%20x%C3%A3,%20th%E1%BB%8B%20tr%E1%BA%A5n&amp;title=ubnd-xa-vien-an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23365</v>
      </c>
      <c r="B366" t="str">
        <f>HYPERLINK("https://www.facebook.com/p/Li%C3%AAn-%C4%91%C3%B4%CC%A3i-Tr%C6%B0%E1%BB%9Dng-THCS-Th%E1%BA%A1nh-Th%E1%BB%9Bi-An-Tr%C3%A2%CC%80n-%C4%90%C3%AA%CC%80-ST-100063045201459/", "Công an xã Thạnh Thới An tỉnh Sóc Trăng")</f>
        <v>Công an xã Thạnh Thới An tỉnh Sóc Trăng</v>
      </c>
      <c r="C366" t="str">
        <v>https://www.facebook.com/p/Li%C3%AAn-%C4%91%C3%B4%CC%A3i-Tr%C6%B0%E1%BB%9Dng-THCS-Th%E1%BA%A1nh-Th%E1%BB%9Bi-An-Tr%C3%A2%CC%80n-%C4%90%C3%AA%CC%80-ST-100063045201459/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23366</v>
      </c>
      <c r="B367" t="str">
        <f>HYPERLINK("https://trande.soctrang.gov.vn/mDefault.aspx?sname=htrande&amp;sid=1283&amp;pageid=146&amp;catid=54056&amp;id=331988&amp;catname=UBND%20c%C3%A1c%20x%C3%A3,%20th%E1%BB%8B%20tr%E1%BA%A5n&amp;title=ubnd-xa-thanh-thoi-an", "UBND Ủy ban nhân dân xã Thạnh Thới An tỉnh Sóc Trăng")</f>
        <v>UBND Ủy ban nhân dân xã Thạnh Thới An tỉnh Sóc Trăng</v>
      </c>
      <c r="C367" t="str">
        <v>https://trande.soctrang.gov.vn/mDefault.aspx?sname=htrande&amp;sid=1283&amp;pageid=146&amp;catid=54056&amp;id=331988&amp;catname=UBND%20c%C3%A1c%20x%C3%A3,%20th%E1%BB%8B%20tr%E1%BA%A5n&amp;title=ubnd-xa-thanh-thoi-an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23367</v>
      </c>
      <c r="B368" t="str">
        <v>Công an xã Thạnh Thới Thuận tỉnh Sóc Trăng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23368</v>
      </c>
      <c r="B369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369" t="str">
        <v>https://trande.soctrang.gov.vn/mDefault.aspx?sname=htrande&amp;sid=1283&amp;pageid=146&amp;catid=54056&amp;id=331986&amp;catname=UBND%20c%C3%A1c%20x%C3%A3,%20th%E1%BB%8B%20tr%E1%BA%A5n&amp;title=ubnd-xa-thanh-thoi-thuan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23369</v>
      </c>
      <c r="B370" t="str">
        <v>Công an xã Viên Bình tỉnh Sóc Trăng</v>
      </c>
      <c r="C370" t="str">
        <v>-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23370</v>
      </c>
      <c r="B371" t="str">
        <f>HYPERLINK("https://trande.soctrang.gov.vn/mDefault.aspx?sname=htrande&amp;sid=1283&amp;pageid=146&amp;catid=54056&amp;id=331991&amp;catname=UBND%20c%C3%A1c%20x%C3%A3,%20th%E1%BB%8B%20tr%E1%BA%A5n&amp;title=ubnd-xa-vien-binh", "UBND Ủy ban nhân dân xã Viên Bình tỉnh Sóc Trăng")</f>
        <v>UBND Ủy ban nhân dân xã Viên Bình tỉnh Sóc Trăng</v>
      </c>
      <c r="C371" t="str">
        <v>https://trande.soctrang.gov.vn/mDefault.aspx?sname=htrande&amp;sid=1283&amp;pageid=146&amp;catid=54056&amp;id=331991&amp;catname=UBND%20c%C3%A1c%20x%C3%A3,%20th%E1%BB%8B%20tr%E1%BA%A5n&amp;title=ubnd-xa-vien-binh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23371</v>
      </c>
      <c r="B372" t="str">
        <f>HYPERLINK("https://www.facebook.com/uybannhandanphuong2baclieu/", "Công an phường 2 tỉnh Bạc Liêu")</f>
        <v>Công an phường 2 tỉnh Bạc Liêu</v>
      </c>
      <c r="C372" t="str">
        <v>https://www.facebook.com/uybannhandanphuong2baclieu/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23372</v>
      </c>
      <c r="B373" t="str">
        <f>HYPERLINK("https://congbobanan.toaan.gov.vn/3ta707167t1cvn/", "UBND Ủy ban nhân dân phường 2 tỉnh Bạc Liêu")</f>
        <v>UBND Ủy ban nhân dân phường 2 tỉnh Bạc Liêu</v>
      </c>
      <c r="C373" t="str">
        <v>https://congbobanan.toaan.gov.vn/3ta707167t1cvn/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23373</v>
      </c>
      <c r="B374" t="str">
        <f>HYPERLINK("https://www.facebook.com/Conganphuong3TPBacLieu/", "Công an phường 3 tỉnh Bạc Liêu")</f>
        <v>Công an phường 3 tỉnh Bạc Liêu</v>
      </c>
      <c r="C374" t="str">
        <v>https://www.facebook.com/Conganphuong3TPBacLieu/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23374</v>
      </c>
      <c r="B375" t="str">
        <f>HYPERLINK("https://baclieu.gov.vn/", "UBND Ủy ban nhân dân phường 3 tỉnh Bạc Liêu")</f>
        <v>UBND Ủy ban nhân dân phường 3 tỉnh Bạc Liêu</v>
      </c>
      <c r="C375" t="str">
        <v>https://baclieu.gov.vn/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23375</v>
      </c>
      <c r="B376" t="str">
        <f>HYPERLINK("https://www.facebook.com/conganphuong5tpbaclieu/", "Công an phường 5 tỉnh Bạc Liêu")</f>
        <v>Công an phường 5 tỉnh Bạc Liêu</v>
      </c>
      <c r="C376" t="str">
        <v>https://www.facebook.com/conganphuong5tpbaclieu/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23376</v>
      </c>
      <c r="B377" t="str">
        <f>HYPERLINK("https://vpubnd.baclieu.gov.vn/lienhe", "UBND Ủy ban nhân dân phường 5 tỉnh Bạc Liêu")</f>
        <v>UBND Ủy ban nhân dân phường 5 tỉnh Bạc Liêu</v>
      </c>
      <c r="C377" t="str">
        <v>https://vpubnd.baclieu.gov.vn/lienhe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23377</v>
      </c>
      <c r="B378" t="str">
        <f>HYPERLINK("https://www.facebook.com/tuoitreconganbaclieu/?locale=vi_VN", "Công an phường 7 tỉnh Bạc Liêu")</f>
        <v>Công an phường 7 tỉnh Bạc Liêu</v>
      </c>
      <c r="C378" t="str">
        <v>https://www.facebook.com/tuoitreconganbaclieu/?locale=vi_VN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23378</v>
      </c>
      <c r="B379" t="str">
        <f>HYPERLINK("https://baclieu.gov.vn/", "UBND Ủy ban nhân dân phường 7 tỉnh Bạc Liêu")</f>
        <v>UBND Ủy ban nhân dân phường 7 tỉnh Bạc Liêu</v>
      </c>
      <c r="C379" t="str">
        <v>https://baclieu.gov.vn/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23379</v>
      </c>
      <c r="B380" t="str">
        <f>HYPERLINK("https://www.facebook.com/p/C%C3%B4ng-an-ph%C6%B0%E1%BB%9Dng-1-TX-Gi%C3%A1-Rai-B%E1%BA%A1c-Li%C3%AAu-100085484734723/", "Công an phường 1 tỉnh Bạc Liêu")</f>
        <v>Công an phường 1 tỉnh Bạc Liêu</v>
      </c>
      <c r="C380" t="str">
        <v>https://www.facebook.com/p/C%C3%B4ng-an-ph%C6%B0%E1%BB%9Dng-1-TX-Gi%C3%A1-Rai-B%E1%BA%A1c-Li%C3%AAu-100085484734723/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23380</v>
      </c>
      <c r="B381" t="str">
        <f>HYPERLINK("https://vpubnd.baclieu.gov.vn/lienhe", "UBND Ủy ban nhân dân phường 1 tỉnh Bạc Liêu")</f>
        <v>UBND Ủy ban nhân dân phường 1 tỉnh Bạc Liêu</v>
      </c>
      <c r="C381" t="str">
        <v>https://vpubnd.baclieu.gov.vn/lienhe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23381</v>
      </c>
      <c r="B382" t="str">
        <v>Công an phường 8 tỉnh Bạc Liêu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23382</v>
      </c>
      <c r="B383" t="str">
        <f>HYPERLINK("https://baclieu.gov.vn/dsnpn", "UBND Ủy ban nhân dân phường 8 tỉnh Bạc Liêu")</f>
        <v>UBND Ủy ban nhân dân phường 8 tỉnh Bạc Liêu</v>
      </c>
      <c r="C383" t="str">
        <v>https://baclieu.gov.vn/dsnpn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23383</v>
      </c>
      <c r="B384" t="str">
        <f>HYPERLINK("https://www.facebook.com/Conganphuongnhamat/", "Công an phường Nhà Mát tỉnh Bạc Liêu")</f>
        <v>Công an phường Nhà Mát tỉnh Bạc Liêu</v>
      </c>
      <c r="C384" t="str">
        <v>https://www.facebook.com/Conganphuongnhamat/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23384</v>
      </c>
      <c r="B385" t="str">
        <f>HYPERLINK("https://baclieu.gov.vn/dsnpn", "UBND Ủy ban nhân dân phường Nhà Mát tỉnh Bạc Liêu")</f>
        <v>UBND Ủy ban nhân dân phường Nhà Mát tỉnh Bạc Liêu</v>
      </c>
      <c r="C385" t="str">
        <v>https://baclieu.gov.vn/dsnpn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23385</v>
      </c>
      <c r="B386" t="str">
        <f>HYPERLINK("https://www.facebook.com/CAXVINHTRACH/?locale=hi_IN", "Công an xã Vĩnh Trạch tỉnh Bạc Liêu")</f>
        <v>Công an xã Vĩnh Trạch tỉnh Bạc Liêu</v>
      </c>
      <c r="C386" t="str">
        <v>https://www.facebook.com/CAXVINHTRACH/?locale=hi_IN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23386</v>
      </c>
      <c r="B387" t="str">
        <f>HYPERLINK("https://vinhtrach.thoaison.angiang.gov.vn/danh-ba-0", "UBND Ủy ban nhân dân xã Vĩnh Trạch tỉnh Bạc Liêu")</f>
        <v>UBND Ủy ban nhân dân xã Vĩnh Trạch tỉnh Bạc Liêu</v>
      </c>
      <c r="C387" t="str">
        <v>https://vinhtrach.thoaison.angiang.gov.vn/danh-ba-0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23387</v>
      </c>
      <c r="B388" t="str">
        <f>HYPERLINK("https://www.facebook.com/CAXVINHTRACH/?locale=hi_IN", "Công an xã Vĩnh Trạch Đông tỉnh Bạc Liêu")</f>
        <v>Công an xã Vĩnh Trạch Đông tỉnh Bạc Liêu</v>
      </c>
      <c r="C388" t="str">
        <v>https://www.facebook.com/CAXVINHTRACH/?locale=hi_IN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23388</v>
      </c>
      <c r="B389" t="str">
        <f>HYPERLINK("https://baclieu.gov.vn/dsnpn", "UBND Ủy ban nhân dân xã Vĩnh Trạch Đông tỉnh Bạc Liêu")</f>
        <v>UBND Ủy ban nhân dân xã Vĩnh Trạch Đông tỉnh Bạc Liêu</v>
      </c>
      <c r="C389" t="str">
        <v>https://baclieu.gov.vn/dsnpn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23389</v>
      </c>
      <c r="B390" t="str">
        <v>Công an xã Hiệp Thành tỉnh Bạc Liêu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23390</v>
      </c>
      <c r="B391" t="str">
        <f>HYPERLINK("https://snv.baclieu.gov.vn/-/s%E1%BB%9F-n%E1%BB%99i-v%E1%BB%A5-th%E1%BA%A9m-%C4%91%E1%BB%8Bnh-ti%C3%AAu-ch%C3%AD-6.3-x%C3%A2y-d%E1%BB%B1ng-n%C3%B4ng-th%C3%B4n-m%E1%BB%9Bi-n%C3%A2ng-cao-x%C3%A3-hi%E1%BB%87p-th%C3%A0nh-th%C3%A0nh-ph%E1%BB%91-b%E1%BA%A1c-li%C3%AAu.", "UBND Ủy ban nhân dân xã Hiệp Thành tỉnh Bạc Liêu")</f>
        <v>UBND Ủy ban nhân dân xã Hiệp Thành tỉnh Bạc Liêu</v>
      </c>
      <c r="C391" t="str">
        <v>https://snv.baclieu.gov.vn/-/s%E1%BB%9F-n%E1%BB%99i-v%E1%BB%A5-th%E1%BA%A9m-%C4%91%E1%BB%8Bnh-ti%C3%AAu-ch%C3%AD-6.3-x%C3%A2y-d%E1%BB%B1ng-n%C3%B4ng-th%C3%B4n-m%E1%BB%9Bi-n%C3%A2ng-cao-x%C3%A3-hi%E1%BB%87p-th%C3%A0nh-th%C3%A0nh-ph%E1%BB%91-b%E1%BA%A1c-li%C3%AAu.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23391</v>
      </c>
      <c r="B392" t="str">
        <v>Công an xã Ninh Quới tỉnh Bạc Liêu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23392</v>
      </c>
      <c r="B393" t="str">
        <f>HYPERLINK("https://baclieu.gov.vn/-/b%E1%BA%A1c-li%C3%AAu-ra-qu%C3%A2n-th%E1%BB%B1c-hi%E1%BB%87n-n%C4%83m-d%C3%A2n-v%E1%BA%ADn-kh%C3%A9o-t%E1%BA%A1i-x%C3%A3-ninh-qu%E1%BB%9Bi-a-huy%E1%BB%87n-h%E1%BB%93ng-d%C3%A2n", "UBND Ủy ban nhân dân xã Ninh Quới tỉnh Bạc Liêu")</f>
        <v>UBND Ủy ban nhân dân xã Ninh Quới tỉnh Bạc Liêu</v>
      </c>
      <c r="C393" t="str">
        <v>https://baclieu.gov.vn/-/b%E1%BA%A1c-li%C3%AAu-ra-qu%C3%A2n-th%E1%BB%B1c-hi%E1%BB%87n-n%C4%83m-d%C3%A2n-v%E1%BA%ADn-kh%C3%A9o-t%E1%BA%A1i-x%C3%A3-ninh-qu%E1%BB%9Bi-a-huy%E1%BB%87n-h%E1%BB%93ng-d%C3%A2n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23393</v>
      </c>
      <c r="B394" t="str">
        <v>Công an xã Ninh Quới A tỉnh Bạc Liêu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23394</v>
      </c>
      <c r="B395" t="str">
        <f>HYPERLINK("https://sxd.baclieu.gov.vn/-/c%C3%B4ng-nh%E1%BA%ADn-x%C3%A3-ninh-qu%E1%BB%9Bi-a-huy%E1%BB%87n-h%E1%BB%93ng-d%C3%A2n-t%E1%BB%89nh-b%E1%BA%A1c-li%C3%AAu-%C4%91%E1%BA%A1t-ti%C3%AAu-chu%E1%BA%A9n-%C4%91%C3%B4-th%E1%BB%8B-lo%E1%BA%A1i-v", "UBND Ủy ban nhân dân xã Ninh Quới A tỉnh Bạc Liêu")</f>
        <v>UBND Ủy ban nhân dân xã Ninh Quới A tỉnh Bạc Liêu</v>
      </c>
      <c r="C395" t="str">
        <v>https://sxd.baclieu.gov.vn/-/c%C3%B4ng-nh%E1%BA%ADn-x%C3%A3-ninh-qu%E1%BB%9Bi-a-huy%E1%BB%87n-h%E1%BB%93ng-d%C3%A2n-t%E1%BB%89nh-b%E1%BA%A1c-li%C3%AAu-%C4%91%E1%BA%A1t-ti%C3%AAu-chu%E1%BA%A9n-%C4%91%C3%B4-th%E1%BB%8B-lo%E1%BA%A1i-v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23395</v>
      </c>
      <c r="B396" t="str">
        <f>HYPERLINK("https://www.facebook.com/tuoitreconganbaclieu/?locale=vi_VN", "Công an xã Ninh Hòa tỉnh Bạc Liêu")</f>
        <v>Công an xã Ninh Hòa tỉnh Bạc Liêu</v>
      </c>
      <c r="C396" t="str">
        <v>https://www.facebook.com/tuoitreconganbaclieu/?locale=vi_VN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23396</v>
      </c>
      <c r="B397" t="str">
        <f>HYPERLINK("https://dbnd.baclieu.gov.vn/-/%C4%90%E1%BA%A1i-bi%E1%BB%83u-h%C4%90nd-t%E1%BB%89nh-b%E1%BA%A1c-li%C3%AAu-v%C3%A0-huy%E1%BB%87n-h%E1%BB%93ng-d%C3%A2n-ti%E1%BA%BFp-x%C3%BAc-c%E1%BB%AD-tri-t%E1%BA%A1i-x%C3%A3-ninh-h%C3%B2a", "UBND Ủy ban nhân dân xã Ninh Hòa tỉnh Bạc Liêu")</f>
        <v>UBND Ủy ban nhân dân xã Ninh Hòa tỉnh Bạc Liêu</v>
      </c>
      <c r="C397" t="str">
        <v>https://dbnd.baclieu.gov.vn/-/%C4%90%E1%BA%A1i-bi%E1%BB%83u-h%C4%90nd-t%E1%BB%89nh-b%E1%BA%A1c-li%C3%AAu-v%C3%A0-huy%E1%BB%87n-h%E1%BB%93ng-d%C3%A2n-ti%E1%BA%BFp-x%C3%BAc-c%E1%BB%AD-tri-t%E1%BA%A1i-x%C3%A3-ninh-h%C3%B2a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23397</v>
      </c>
      <c r="B398" t="str">
        <v>Công an xã Lộc Ninh tỉnh Bạc Liêu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23398</v>
      </c>
      <c r="B399" t="str">
        <f>HYPERLINK("https://baclieu.gov.vn/-/quy%E1%BA%BFt-%C4%91%E1%BB%8Bnh-ubnd-t%E1%BB%89nh-v/v-ph%C3%AA-duy%E1%BB%87t-k%E1%BA%BF-ho%E1%BA%A1ch-s%E1%BB%AD-d%E1%BB%A5ng-%C4%91%E1%BA%A5t-n%C4%83m-2023-th%C3%A0nh-ph%E1%BB%91-b%E1%BA%A1c-li%C3%AAu", "UBND Ủy ban nhân dân xã Lộc Ninh tỉnh Bạc Liêu")</f>
        <v>UBND Ủy ban nhân dân xã Lộc Ninh tỉnh Bạc Liêu</v>
      </c>
      <c r="C399" t="str">
        <v>https://baclieu.gov.vn/-/quy%E1%BA%BFt-%C4%91%E1%BB%8Bnh-ubnd-t%E1%BB%89nh-v/v-ph%C3%AA-duy%E1%BB%87t-k%E1%BA%BF-ho%E1%BA%A1ch-s%E1%BB%AD-d%E1%BB%A5ng-%C4%91%E1%BA%A5t-n%C4%83m-2023-th%C3%A0nh-ph%E1%BB%91-b%E1%BA%A1c-li%C3%AAu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23399</v>
      </c>
      <c r="B400" t="str">
        <f>HYPERLINK("https://www.facebook.com/Conganxavinhloc/?locale=vi_VN", "Công an xã Vĩnh Lộc tỉnh Bạc Liêu")</f>
        <v>Công an xã Vĩnh Lộc tỉnh Bạc Liêu</v>
      </c>
      <c r="C400" t="str">
        <v>https://www.facebook.com/Conganxavinhloc/?locale=vi_VN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23400</v>
      </c>
      <c r="B401" t="str">
        <f>HYPERLINK("https://baclieu.gov.vn/dsnpn", "UBND Ủy ban nhân dân xã Vĩnh Lộc tỉnh Bạc Liêu")</f>
        <v>UBND Ủy ban nhân dân xã Vĩnh Lộc tỉnh Bạc Liêu</v>
      </c>
      <c r="C401" t="str">
        <v>https://baclieu.gov.vn/dsnpn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23401</v>
      </c>
      <c r="B402" t="str">
        <f>HYPERLINK("https://www.facebook.com/p/C%C3%B4ng-an-x%C3%A3-V%C4%A9nh-L%E1%BB%99c-A-huy%E1%BB%87n-H%E1%BB%93ng-D%C3%A2n-t%E1%BB%89nh-B%E1%BA%A1c-Li%C3%AAu-100086299058438/", "Công an xã Vĩnh Lộc A tỉnh Bạc Liêu")</f>
        <v>Công an xã Vĩnh Lộc A tỉnh Bạc Liêu</v>
      </c>
      <c r="C402" t="str">
        <v>https://www.facebook.com/p/C%C3%B4ng-an-x%C3%A3-V%C4%A9nh-L%E1%BB%99c-A-huy%E1%BB%87n-H%E1%BB%93ng-D%C3%A2n-t%E1%BB%89nh-B%E1%BA%A1c-Li%C3%AAu-100086299058438/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23402</v>
      </c>
      <c r="B403" t="str">
        <f>HYPERLINK("https://ttptqnd.baclieu.gov.vn/-/t%E1%BB%95-ch%E1%BB%A9c-chi-tr%E1%BA%A3-ti%E1%BB%81n-b%E1%BB%93i-th%C6%B0%E1%BB%9Dng-h%E1%BB%97-tr%E1%BB%A3-t%C3%A1i-%C4%91%E1%BB%8Bnh-c%C6%B0-d%E1%BB%B1-%C3%A1n-%C4%90%E1%BA%A7u-t%C6%B0-x%C3%A2y-d%E1%BB%B1ng-%C4%91%C6%B0%E1%BB%9Dng-h%E1%BB%93-ch%C3%AD-mi", "UBND Ủy ban nhân dân xã Vĩnh Lộc A tỉnh Bạc Liêu")</f>
        <v>UBND Ủy ban nhân dân xã Vĩnh Lộc A tỉnh Bạc Liêu</v>
      </c>
      <c r="C403" t="str">
        <v>https://ttptqnd.baclieu.gov.vn/-/t%E1%BB%95-ch%E1%BB%A9c-chi-tr%E1%BA%A3-ti%E1%BB%81n-b%E1%BB%93i-th%C6%B0%E1%BB%9Dng-h%E1%BB%97-tr%E1%BB%A3-t%C3%A1i-%C4%91%E1%BB%8Bnh-c%C6%B0-d%E1%BB%B1-%C3%A1n-%C4%90%E1%BA%A7u-t%C6%B0-x%C3%A2y-d%E1%BB%B1ng-%C4%91%C6%B0%E1%BB%9Dng-h%E1%BB%93-ch%C3%AD-mi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23403</v>
      </c>
      <c r="B404" t="str">
        <v>Công an xã Ninh Thạnh Lợi A tỉnh Bạc Liêu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23404</v>
      </c>
      <c r="B405" t="str">
        <f>HYPERLINK("https://baclieu.gov.vn/-/x%C3%A3-ninh-th%E1%BA%A1nh-l%E1%BB%A3i-%C4%91%E1%BA%A1t-chu%E1%BA%A9n-n%C3%B4ng-th%C3%B4n-m%E1%BB%9Bi", "UBND Ủy ban nhân dân xã Ninh Thạnh Lợi A tỉnh Bạc Liêu")</f>
        <v>UBND Ủy ban nhân dân xã Ninh Thạnh Lợi A tỉnh Bạc Liêu</v>
      </c>
      <c r="C405" t="str">
        <v>https://baclieu.gov.vn/-/x%C3%A3-ninh-th%E1%BA%A1nh-l%E1%BB%A3i-%C4%91%E1%BA%A1t-chu%E1%BA%A9n-n%C3%B4ng-th%C3%B4n-m%E1%BB%9Bi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23405</v>
      </c>
      <c r="B406" t="str">
        <v>Công an xã Ninh Thạnh Lợi tỉnh Bạc Liêu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23406</v>
      </c>
      <c r="B407" t="str">
        <f>HYPERLINK("https://baclieu.gov.vn/-/x%C3%A3-ninh-th%E1%BA%A1nh-l%E1%BB%A3i-%C4%91%E1%BA%A1t-chu%E1%BA%A9n-n%C3%B4ng-th%C3%B4n-m%E1%BB%9Bi", "UBND Ủy ban nhân dân xã Ninh Thạnh Lợi tỉnh Bạc Liêu")</f>
        <v>UBND Ủy ban nhân dân xã Ninh Thạnh Lợi tỉnh Bạc Liêu</v>
      </c>
      <c r="C407" t="str">
        <v>https://baclieu.gov.vn/-/x%C3%A3-ninh-th%E1%BA%A1nh-l%E1%BB%A3i-%C4%91%E1%BA%A1t-chu%E1%BA%A9n-n%C3%B4ng-th%C3%B4n-m%E1%BB%9Bi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23407</v>
      </c>
      <c r="B408" t="str">
        <v>Công an xã Vĩnh Phú Đông tỉnh Bạc Liêu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23408</v>
      </c>
      <c r="B409" t="str">
        <f>HYPERLINK("https://vinhphudong.phuoclong.baclieu.gov.vn/", "UBND Ủy ban nhân dân xã Vĩnh Phú Đông tỉnh Bạc Liêu")</f>
        <v>UBND Ủy ban nhân dân xã Vĩnh Phú Đông tỉnh Bạc Liêu</v>
      </c>
      <c r="C409" t="str">
        <v>https://vinhphudong.phuoclong.baclieu.gov.vn/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23409</v>
      </c>
      <c r="B410" t="str">
        <f>HYPERLINK("https://www.facebook.com/p/C%C3%B4ng-an-x%C3%A3-V%C4%A9nh-Ph%C3%BA-T%C3%A2y-100083547401772/", "Công an xã Vĩnh Phú Tây tỉnh Bạc Liêu")</f>
        <v>Công an xã Vĩnh Phú Tây tỉnh Bạc Liêu</v>
      </c>
      <c r="C410" t="str">
        <v>https://www.facebook.com/p/C%C3%B4ng-an-x%C3%A3-V%C4%A9nh-Ph%C3%BA-T%C3%A2y-100083547401772/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23410</v>
      </c>
      <c r="B411" t="str">
        <f>HYPERLINK("https://vinhphutay.phuoclong.baclieu.gov.vn/", "UBND Ủy ban nhân dân xã Vĩnh Phú Tây tỉnh Bạc Liêu")</f>
        <v>UBND Ủy ban nhân dân xã Vĩnh Phú Tây tỉnh Bạc Liêu</v>
      </c>
      <c r="C411" t="str">
        <v>https://vinhphutay.phuoclong.baclieu.gov.vn/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23411</v>
      </c>
      <c r="B412" t="str">
        <v>Công an xã Phước Long tỉnh Bạc Liêu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23412</v>
      </c>
      <c r="B413" t="str">
        <f>HYPERLINK("https://baclieu.gov.vn/", "UBND Ủy ban nhân dân xã Phước Long tỉnh Bạc Liêu")</f>
        <v>UBND Ủy ban nhân dân xã Phước Long tỉnh Bạc Liêu</v>
      </c>
      <c r="C413" t="str">
        <v>https://baclieu.gov.vn/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23413</v>
      </c>
      <c r="B414" t="str">
        <v>Công an xã Hưng Phú tỉnh Bạc Liêu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23414</v>
      </c>
      <c r="B415" t="str">
        <f>HYPERLINK("https://baclieu.gov.vn/-/x%C3%A3-h%C6%B0ng-ph%C3%BA-huy%E1%BB%87n-ph%C6%B0%E1%BB%9Bc-long-%C4%91%C6%B0%E1%BB%A3c-c%C3%B4ng-nh%E1%BA%ADn-%C4%91%E1%BA%A1t-chu%E1%BA%A9n-n%C3%B4ng-th%C3%B4n-m%E1%BB%9Bi-n%C3%A2ng-cao", "UBND Ủy ban nhân dân xã Hưng Phú tỉnh Bạc Liêu")</f>
        <v>UBND Ủy ban nhân dân xã Hưng Phú tỉnh Bạc Liêu</v>
      </c>
      <c r="C415" t="str">
        <v>https://baclieu.gov.vn/-/x%C3%A3-h%C6%B0ng-ph%C3%BA-huy%E1%BB%87n-ph%C6%B0%E1%BB%9Bc-long-%C4%91%C6%B0%E1%BB%A3c-c%C3%B4ng-nh%E1%BA%ADn-%C4%91%E1%BA%A1t-chu%E1%BA%A9n-n%C3%B4ng-th%C3%B4n-m%E1%BB%9Bi-n%C3%A2ng-cao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23415</v>
      </c>
      <c r="B416" t="str">
        <v>Công an xã Vĩnh Thanh tỉnh Bạc Liêu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23416</v>
      </c>
      <c r="B417" t="str">
        <f>HYPERLINK("https://vinhthanh.phuoclong.baclieu.gov.vn/Ban-tin-chi-tiet.html/008/4958/4977/08/202311270004743/Bantin_008_4957_4992_02", "UBND Ủy ban nhân dân xã Vĩnh Thanh tỉnh Bạc Liêu")</f>
        <v>UBND Ủy ban nhân dân xã Vĩnh Thanh tỉnh Bạc Liêu</v>
      </c>
      <c r="C417" t="str">
        <v>https://vinhthanh.phuoclong.baclieu.gov.vn/Ban-tin-chi-tiet.html/008/4958/4977/08/202311270004743/Bantin_008_4957_4992_02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23417</v>
      </c>
      <c r="B418" t="str">
        <v>Công an xã Phong Thạnh Tây A tỉnh Bạc Liêu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23418</v>
      </c>
      <c r="B419" t="str">
        <f>HYPERLINK("https://baclieu.baohiemxahoi.gov.vn/tintuc/Pages/chuyen-doi-so.aspx?CateID=0&amp;ItemID=6024", "UBND Ủy ban nhân dân xã Phong Thạnh Tây A tỉnh Bạc Liêu")</f>
        <v>UBND Ủy ban nhân dân xã Phong Thạnh Tây A tỉnh Bạc Liêu</v>
      </c>
      <c r="C419" t="str">
        <v>https://baclieu.baohiemxahoi.gov.vn/tintuc/Pages/chuyen-doi-so.aspx?CateID=0&amp;ItemID=6024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23419</v>
      </c>
      <c r="B420" t="str">
        <v>Công an xã Phong Thạnh Tây B tỉnh Bạc Liêu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23420</v>
      </c>
      <c r="B421" t="str">
        <f>HYPERLINK("https://phongthanhtayb.phuoclong.baclieu.gov.vn/Ban-tin-chi-tiet.html/006/1210/1217/02/202311220001180/Bantin_006_1214_1233_08", "UBND Ủy ban nhân dân xã Phong Thạnh Tây B tỉnh Bạc Liêu")</f>
        <v>UBND Ủy ban nhân dân xã Phong Thạnh Tây B tỉnh Bạc Liêu</v>
      </c>
      <c r="C421" t="str">
        <v>https://phongthanhtayb.phuoclong.baclieu.gov.vn/Ban-tin-chi-tiet.html/006/1210/1217/02/202311220001180/Bantin_006_1214_1233_08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23421</v>
      </c>
      <c r="B422" t="str">
        <v>Công an xã Vĩnh Hưng tỉnh Bạc Liêu</v>
      </c>
      <c r="C422" t="str">
        <v>-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23422</v>
      </c>
      <c r="B423" t="str">
        <f>HYPERLINK("https://chauhunga.vinhloi.baclieu.gov.vn/", "UBND Ủy ban nhân dân xã Vĩnh Hưng tỉnh Bạc Liêu")</f>
        <v>UBND Ủy ban nhân dân xã Vĩnh Hưng tỉnh Bạc Liêu</v>
      </c>
      <c r="C423" t="str">
        <v>https://chauhunga.vinhloi.baclieu.gov.vn/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23423</v>
      </c>
      <c r="B424" t="str">
        <v>Công an xã Vĩnh Hưng A tỉnh Bạc Liêu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23424</v>
      </c>
      <c r="B425" t="str">
        <f>HYPERLINK("https://chauhunga.vinhloi.baclieu.gov.vn/", "UBND Ủy ban nhân dân xã Vĩnh Hưng A tỉnh Bạc Liêu")</f>
        <v>UBND Ủy ban nhân dân xã Vĩnh Hưng A tỉnh Bạc Liêu</v>
      </c>
      <c r="C425" t="str">
        <v>https://chauhunga.vinhloi.baclieu.gov.vn/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23425</v>
      </c>
      <c r="B426" t="str">
        <v>Công an xã Châu Hưng A tỉnh Bạc Liêu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23426</v>
      </c>
      <c r="B427" t="str">
        <f>HYPERLINK("https://chauhunga.vinhloi.baclieu.gov.vn/", "UBND Ủy ban nhân dân xã Châu Hưng A tỉnh Bạc Liêu")</f>
        <v>UBND Ủy ban nhân dân xã Châu Hưng A tỉnh Bạc Liêu</v>
      </c>
      <c r="C427" t="str">
        <v>https://chauhunga.vinhloi.baclieu.gov.vn/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23427</v>
      </c>
      <c r="B428" t="str">
        <v>Công an xã Hưng Thành tỉnh Bạc Liêu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23428</v>
      </c>
      <c r="B429" t="str">
        <f>HYPERLINK("https://hungthanh.vinhloi.baclieu.gov.vn/", "UBND Ủy ban nhân dân xã Hưng Thành tỉnh Bạc Liêu")</f>
        <v>UBND Ủy ban nhân dân xã Hưng Thành tỉnh Bạc Liêu</v>
      </c>
      <c r="C429" t="str">
        <v>https://hungthanh.vinhloi.baclieu.gov.vn/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23429</v>
      </c>
      <c r="B430" t="str">
        <v>Công an xã Hưng Hội tỉnh Bạc Liêu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23430</v>
      </c>
      <c r="B431" t="str">
        <f>HYPERLINK("https://hunghoi.vinhloi.baclieu.gov.vn/", "UBND Ủy ban nhân dân xã Hưng Hội tỉnh Bạc Liêu")</f>
        <v>UBND Ủy ban nhân dân xã Hưng Hội tỉnh Bạc Liêu</v>
      </c>
      <c r="C431" t="str">
        <v>https://hunghoi.vinhloi.baclieu.gov.vn/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23431</v>
      </c>
      <c r="B432" t="str">
        <v>Công an xã Châu Thới tỉnh Bạc Liêu</v>
      </c>
      <c r="C432" t="str">
        <v>-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23432</v>
      </c>
      <c r="B433" t="str">
        <f>HYPERLINK("https://chauthoi.vinhloi.baclieu.gov.vn/", "UBND Ủy ban nhân dân xã Châu Thới tỉnh Bạc Liêu")</f>
        <v>UBND Ủy ban nhân dân xã Châu Thới tỉnh Bạc Liêu</v>
      </c>
      <c r="C433" t="str">
        <v>https://chauthoi.vinhloi.baclieu.gov.vn/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23433</v>
      </c>
      <c r="B434" t="str">
        <v>Công an xã Long Thạnh tỉnh Bạc Liêu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23434</v>
      </c>
      <c r="B435" t="str">
        <f>HYPERLINK("https://longthanh.vinhloi.baclieu.gov.vn/", "UBND Ủy ban nhân dân xã Long Thạnh tỉnh Bạc Liêu")</f>
        <v>UBND Ủy ban nhân dân xã Long Thạnh tỉnh Bạc Liêu</v>
      </c>
      <c r="C435" t="str">
        <v>https://longthanh.vinhloi.baclieu.gov.vn/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23435</v>
      </c>
      <c r="B436" t="str">
        <f>HYPERLINK("https://www.facebook.com/p/C%C3%B4ng-an-ph%C6%B0%E1%BB%9Dng-1-TX-Gi%C3%A1-Rai-B%E1%BA%A1c-Li%C3%AAu-100085484734723/", "Công an phường 1 tỉnh Bạc Liêu")</f>
        <v>Công an phường 1 tỉnh Bạc Liêu</v>
      </c>
      <c r="C436" t="str">
        <v>https://www.facebook.com/p/C%C3%B4ng-an-ph%C6%B0%E1%BB%9Dng-1-TX-Gi%C3%A1-Rai-B%E1%BA%A1c-Li%C3%AAu-100085484734723/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23436</v>
      </c>
      <c r="B437" t="str">
        <f>HYPERLINK("https://vpubnd.baclieu.gov.vn/lienhe", "UBND Ủy ban nhân dân phường 1 tỉnh Bạc Liêu")</f>
        <v>UBND Ủy ban nhân dân phường 1 tỉnh Bạc Liêu</v>
      </c>
      <c r="C437" t="str">
        <v>https://vpubnd.baclieu.gov.vn/lienhe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23437</v>
      </c>
      <c r="B438" t="str">
        <f>HYPERLINK("https://www.facebook.com/p/C%C3%B4ng-an-ph%C6%B0%E1%BB%9Dng-H%E1%BB%99-Ph%C3%B2ng-Gi%C3%A1-Rai-B%E1%BA%A1c-Li%C3%AAu-100087904129391/", "Công an phường Hộ Phòng tỉnh Bạc Liêu")</f>
        <v>Công an phường Hộ Phòng tỉnh Bạc Liêu</v>
      </c>
      <c r="C438" t="str">
        <v>https://www.facebook.com/p/C%C3%B4ng-an-ph%C6%B0%E1%BB%9Dng-H%E1%BB%99-Ph%C3%B2ng-Gi%C3%A1-Rai-B%E1%BA%A1c-Li%C3%AAu-100087904129391/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23438</v>
      </c>
      <c r="B439" t="str">
        <f>HYPERLINK("https://baclieu.gov.vn/dsnpn", "UBND Ủy ban nhân dân phường Hộ Phòng tỉnh Bạc Liêu")</f>
        <v>UBND Ủy ban nhân dân phường Hộ Phòng tỉnh Bạc Liêu</v>
      </c>
      <c r="C439" t="str">
        <v>https://baclieu.gov.vn/dsnpn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23439</v>
      </c>
      <c r="B440" t="str">
        <v>Công an xã Phong Thạnh Đông tỉnh Bạc Liêu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23440</v>
      </c>
      <c r="B441" t="str">
        <f>HYPERLINK("https://baclieu.gov.vn/dsnpn", "UBND Ủy ban nhân dân xã Phong Thạnh Đông tỉnh Bạc Liêu")</f>
        <v>UBND Ủy ban nhân dân xã Phong Thạnh Đông tỉnh Bạc Liêu</v>
      </c>
      <c r="C441" t="str">
        <v>https://baclieu.gov.vn/dsnpn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23441</v>
      </c>
      <c r="B442" t="str">
        <v>Công an phường Láng Tròn tỉnh Bạc Liêu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23442</v>
      </c>
      <c r="B443" t="str">
        <f>HYPERLINK("https://baclieu.gov.vn/dsnpn", "UBND Ủy ban nhân dân phường Láng Tròn tỉnh Bạc Liêu")</f>
        <v>UBND Ủy ban nhân dân phường Láng Tròn tỉnh Bạc Liêu</v>
      </c>
      <c r="C443" t="str">
        <v>https://baclieu.gov.vn/dsnpn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23443</v>
      </c>
      <c r="B444" t="str">
        <v>Công an xã Phong Tân tỉnh Bạc Liêu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23444</v>
      </c>
      <c r="B445" t="str">
        <f>HYPERLINK("https://sldtbxh.baclieu.gov.vn/-/trao-v%E1%BB%91n-con-gi%E1%BB%91ng-ph%C6%B0%C6%A1ng-ti%E1%BB%87n-s%E1%BA%A3n-xu%E1%BA%A5t-v%C3%A0-nh%C3%A0-%E1%BB%9F-cho-h%E1%BB%99-ngh%C3%A8o-t%E1%BA%A1i-x%C3%A3-phong-t%C3%A2n-th%E1%BB%8B-x%C3%A3-gi%C3%A1-rai-n%C4%83m-2023", "UBND Ủy ban nhân dân xã Phong Tân tỉnh Bạc Liêu")</f>
        <v>UBND Ủy ban nhân dân xã Phong Tân tỉnh Bạc Liêu</v>
      </c>
      <c r="C445" t="str">
        <v>https://sldtbxh.baclieu.gov.vn/-/trao-v%E1%BB%91n-con-gi%E1%BB%91ng-ph%C6%B0%C6%A1ng-ti%E1%BB%87n-s%E1%BA%A3n-xu%E1%BA%A5t-v%C3%A0-nh%C3%A0-%E1%BB%9F-cho-h%E1%BB%99-ngh%C3%A8o-t%E1%BA%A1i-x%C3%A3-phong-t%C3%A2n-th%E1%BB%8B-x%C3%A3-gi%C3%A1-rai-n%C4%83m-2023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23445</v>
      </c>
      <c r="B446" t="str">
        <v>Công an xã Tân Phong tỉnh Bạc Liêu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23446</v>
      </c>
      <c r="B447" t="str">
        <f>HYPERLINK("https://tuyengiao.baclieu.gov.vn/-/ng%C3%A0y-h%E1%BB%99i-to%C3%A0n-d%C3%A2n-b%E1%BA%A3o-v%E1%BB%87-an-ninh-t%E1%BB%95-qu%E1%BB%91c-t%E1%BA%A1i-x%C3%A3-t%C3%A2n-phong", "UBND Ủy ban nhân dân xã Tân Phong tỉnh Bạc Liêu")</f>
        <v>UBND Ủy ban nhân dân xã Tân Phong tỉnh Bạc Liêu</v>
      </c>
      <c r="C447" t="str">
        <v>https://tuyengiao.baclieu.gov.vn/-/ng%C3%A0y-h%E1%BB%99i-to%C3%A0n-d%C3%A2n-b%E1%BA%A3o-v%E1%BB%87-an-ninh-t%E1%BB%95-qu%E1%BB%91c-t%E1%BA%A1i-x%C3%A3-t%C3%A2n-phong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23447</v>
      </c>
      <c r="B448" t="str">
        <v>Công an xã Phong Thạnh tỉnh Bạc Liêu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23448</v>
      </c>
      <c r="B449" t="str">
        <f>HYPERLINK("https://baclieu.baohiemxahoi.gov.vn/tintuc/Pages/chuyen-doi-so.aspx?CateID=0&amp;ItemID=6024", "UBND Ủy ban nhân dân xã Phong Thạnh tỉnh Bạc Liêu")</f>
        <v>UBND Ủy ban nhân dân xã Phong Thạnh tỉnh Bạc Liêu</v>
      </c>
      <c r="C449" t="str">
        <v>https://baclieu.baohiemxahoi.gov.vn/tintuc/Pages/chuyen-doi-so.aspx?CateID=0&amp;ItemID=6024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23449</v>
      </c>
      <c r="B450" t="str">
        <v>Công an xã Phong Thạnh A tỉnh Bạc Liêu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23450</v>
      </c>
      <c r="B451" t="str">
        <f>HYPERLINK("https://baclieu.baohiemxahoi.gov.vn/tintuc/Pages/chuyen-doi-so.aspx?CateID=0&amp;ItemID=6024", "UBND Ủy ban nhân dân xã Phong Thạnh A tỉnh Bạc Liêu")</f>
        <v>UBND Ủy ban nhân dân xã Phong Thạnh A tỉnh Bạc Liêu</v>
      </c>
      <c r="C451" t="str">
        <v>https://baclieu.baohiemxahoi.gov.vn/tintuc/Pages/chuyen-doi-so.aspx?CateID=0&amp;ItemID=6024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23451</v>
      </c>
      <c r="B452" t="str">
        <v>Công an xã Phong Thạnh Tây tỉnh Bạc Liêu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23452</v>
      </c>
      <c r="B453" t="str">
        <f>HYPERLINK("https://baclieu.baohiemxahoi.gov.vn/tintuc/Pages/chuyen-doi-so.aspx?CateID=0&amp;ItemID=6024", "UBND Ủy ban nhân dân xã Phong Thạnh Tây tỉnh Bạc Liêu")</f>
        <v>UBND Ủy ban nhân dân xã Phong Thạnh Tây tỉnh Bạc Liêu</v>
      </c>
      <c r="C453" t="str">
        <v>https://baclieu.baohiemxahoi.gov.vn/tintuc/Pages/chuyen-doi-so.aspx?CateID=0&amp;ItemID=6024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23453</v>
      </c>
      <c r="B454" t="str">
        <v>Công an xã Tân Thạnh tỉnh Bạc Liêu</v>
      </c>
      <c r="C454" t="str">
        <v>-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23454</v>
      </c>
      <c r="B455" t="str">
        <f>HYPERLINK("https://baclieu.gov.vn/dsnpn", "UBND Ủy ban nhân dân xã Tân Thạnh tỉnh Bạc Liêu")</f>
        <v>UBND Ủy ban nhân dân xã Tân Thạnh tỉnh Bạc Liêu</v>
      </c>
      <c r="C455" t="str">
        <v>https://baclieu.gov.vn/dsnpn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23455</v>
      </c>
      <c r="B456" t="str">
        <v>Công an xã Long Điền Đông tỉnh Bạc Liêu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23456</v>
      </c>
      <c r="B457" t="str">
        <f>HYPERLINK(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, "UBND Ủy ban nhân dân xã Long Điền Đông tỉnh Bạc Liêu")</f>
        <v>UBND Ủy ban nhân dân xã Long Điền Đông tỉnh Bạc Liêu</v>
      </c>
      <c r="C457" t="str">
        <v>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23457</v>
      </c>
      <c r="B458" t="str">
        <v>Công an xã Long Điền Đông A tỉnh Bạc Liêu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23458</v>
      </c>
      <c r="B459" t="str">
        <f>HYPERLINK("https://ubmttq.baclieu.gov.vn/-/ban-giao-nha-dai-doan-ket-cho-ho-ngheo-xa-long-dien-dong-va-long-dien-dong-a-huyen-dong-hai-247", "UBND Ủy ban nhân dân xã Long Điền Đông A tỉnh Bạc Liêu")</f>
        <v>UBND Ủy ban nhân dân xã Long Điền Đông A tỉnh Bạc Liêu</v>
      </c>
      <c r="C459" t="str">
        <v>https://ubmttq.baclieu.gov.vn/-/ban-giao-nha-dai-doan-ket-cho-ho-ngheo-xa-long-dien-dong-va-long-dien-dong-a-huyen-dong-hai-247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23459</v>
      </c>
      <c r="B460" t="str">
        <f>HYPERLINK("https://www.facebook.com/conganxalongdientay/", "Công an xã Long Điền tỉnh Bạc Liêu")</f>
        <v>Công an xã Long Điền tỉnh Bạc Liêu</v>
      </c>
      <c r="C460" t="str">
        <v>https://www.facebook.com/conganxalongdientay/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23460</v>
      </c>
      <c r="B461" t="str">
        <f>HYPERLINK(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, "UBND Ủy ban nhân dân xã Long Điền tỉnh Bạc Liêu")</f>
        <v>UBND Ủy ban nhân dân xã Long Điền tỉnh Bạc Liêu</v>
      </c>
      <c r="C461" t="str">
        <v>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23461</v>
      </c>
      <c r="B462" t="str">
        <f>HYPERLINK("https://www.facebook.com/conganxalongdientay/", "Công an xã Long Điền Tây tỉnh Bạc Liêu")</f>
        <v>Công an xã Long Điền Tây tỉnh Bạc Liêu</v>
      </c>
      <c r="C462" t="str">
        <v>https://www.facebook.com/conganxalongdientay/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23462</v>
      </c>
      <c r="B463" t="str">
        <f>HYPERLINK("http://tansonnhi.tanphu.hochiminhcity.gov.vn/chuyen-muc/hoat-dong-an-sinh-xa-hoi-tai-xa-long-dien-tay-huyen-dong-hai-tinh-bac-lieu-cmobile776-6062.aspx", "UBND Ủy ban nhân dân xã Long Điền Tây tỉnh Bạc Liêu")</f>
        <v>UBND Ủy ban nhân dân xã Long Điền Tây tỉnh Bạc Liêu</v>
      </c>
      <c r="C463" t="str">
        <v>http://tansonnhi.tanphu.hochiminhcity.gov.vn/chuyen-muc/hoat-dong-an-sinh-xa-hoi-tai-xa-long-dien-tay-huyen-dong-hai-tinh-bac-lieu-cmobile776-6062.aspx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23463</v>
      </c>
      <c r="B464" t="str">
        <v>Công an xã Điền Hải tỉnh Bạc Liêu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23464</v>
      </c>
      <c r="B465" t="str">
        <f>HYPERLINK(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, "UBND Ủy ban nhân dân xã Điền Hải tỉnh Bạc Liêu")</f>
        <v>UBND Ủy ban nhân dân xã Điền Hải tỉnh Bạc Liêu</v>
      </c>
      <c r="C465" t="str">
        <v>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23465</v>
      </c>
      <c r="B466" t="str">
        <f>HYPERLINK("https://www.facebook.com/CAXVINHTRACH/?locale=hi_IN", "Công an xã An Trạch tỉnh Bạc Liêu")</f>
        <v>Công an xã An Trạch tỉnh Bạc Liêu</v>
      </c>
      <c r="C466" t="str">
        <v>https://www.facebook.com/CAXVINHTRACH/?locale=hi_IN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23466</v>
      </c>
      <c r="B467" t="str">
        <f>HYPERLINK("https://baclieu.gov.vn/-/giao-%C4%91%E1%BA%A5t-cho-tr%C6%B0%E1%BB%9Dng-m%E1%BA%ABu-gi%C3%A1o-hoa-mai-t%E1%BA%A1i-x%C3%A3-an-tr%E1%BA%A1ch-a-huy%E1%BB%87n-%C4%90%C3%B4ng-h%E1%BA%A3i-t%E1%BB%89nh-b%E1%BA%A1c-li%C3%AAu", "UBND Ủy ban nhân dân xã An Trạch tỉnh Bạc Liêu")</f>
        <v>UBND Ủy ban nhân dân xã An Trạch tỉnh Bạc Liêu</v>
      </c>
      <c r="C467" t="str">
        <v>https://baclieu.gov.vn/-/giao-%C4%91%E1%BA%A5t-cho-tr%C6%B0%E1%BB%9Dng-m%E1%BA%ABu-gi%C3%A1o-hoa-mai-t%E1%BA%A1i-x%C3%A3-an-tr%E1%BA%A1ch-a-huy%E1%BB%87n-%C4%90%C3%B4ng-h%E1%BA%A3i-t%E1%BB%89nh-b%E1%BA%A1c-li%C3%AAu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23467</v>
      </c>
      <c r="B468" t="str">
        <v>Công an xã An Trạch A tỉnh Bạc Liêu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23468</v>
      </c>
      <c r="B469" t="str">
        <f>HYPERLINK("https://baclieu.gov.vn/-/giao-%C4%91%E1%BA%A5t-cho-tr%C6%B0%E1%BB%9Dng-m%E1%BA%ABu-gi%C3%A1o-hoa-mai-t%E1%BA%A1i-x%C3%A3-an-tr%E1%BA%A1ch-a-huy%E1%BB%87n-%C4%90%C3%B4ng-h%E1%BA%A3i-t%E1%BB%89nh-b%E1%BA%A1c-li%C3%AAu", "UBND Ủy ban nhân dân xã An Trạch A tỉnh Bạc Liêu")</f>
        <v>UBND Ủy ban nhân dân xã An Trạch A tỉnh Bạc Liêu</v>
      </c>
      <c r="C469" t="str">
        <v>https://baclieu.gov.vn/-/giao-%C4%91%E1%BA%A5t-cho-tr%C6%B0%E1%BB%9Dng-m%E1%BA%ABu-gi%C3%A1o-hoa-mai-t%E1%BA%A1i-x%C3%A3-an-tr%E1%BA%A1ch-a-huy%E1%BB%87n-%C4%90%C3%B4ng-h%E1%BA%A3i-t%E1%BB%89nh-b%E1%BA%A1c-li%C3%AAu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23469</v>
      </c>
      <c r="B470" t="str">
        <v>Công an xã An Phúc tỉnh Bạc Liêu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23470</v>
      </c>
      <c r="B471" t="str">
        <f>HYPERLINK("https://vpubnd.baclieu.gov.vn/-/%C3%94ng-t%E1%BB%AB-minh-ph%C3%BAc-ch%C3%A1nh-v%C4%83n-ph%C3%B2ng-ubnd-t%E1%BB%89nh-l%C3%A0-ng%C6%B0%E1%BB%9Di-ph%C3%A1t-ng%C3%B4n-v%C3%A0-cung-c%E1%BA%A5p-th%C3%B4ng-tin-cho-b%C3%A1o-ch%C3%AD-c%E1%BB%A7a-ubnd-t%E1%BB%89nh-b%E1%BA%A1c-li%C3%AAu", "UBND Ủy ban nhân dân xã An Phúc tỉnh Bạc Liêu")</f>
        <v>UBND Ủy ban nhân dân xã An Phúc tỉnh Bạc Liêu</v>
      </c>
      <c r="C471" t="str">
        <v>https://vpubnd.baclieu.gov.vn/-/%C3%94ng-t%E1%BB%AB-minh-ph%C3%BAc-ch%C3%A1nh-v%C4%83n-ph%C3%B2ng-ubnd-t%E1%BB%89nh-l%C3%A0-ng%C6%B0%E1%BB%9Di-ph%C3%A1t-ng%C3%B4n-v%C3%A0-cung-c%E1%BA%A5p-th%C3%B4ng-tin-cho-b%C3%A1o-ch%C3%AD-c%E1%BB%A7a-ubnd-t%E1%BB%89nh-b%E1%BA%A1c-li%C3%AAu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23471</v>
      </c>
      <c r="B472" t="str">
        <f>HYPERLINK("https://www.facebook.com/tuoitreconganbaclieu/?locale=vi_VN", "Công an xã Định Thành tỉnh Bạc Liêu")</f>
        <v>Công an xã Định Thành tỉnh Bạc Liêu</v>
      </c>
      <c r="C472" t="str">
        <v>https://www.facebook.com/tuoitreconganbaclieu/?locale=vi_VN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23472</v>
      </c>
      <c r="B473" t="str">
        <f>HYPERLINK(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, "UBND Ủy ban nhân dân xã Định Thành tỉnh Bạc Liêu")</f>
        <v>UBND Ủy ban nhân dân xã Định Thành tỉnh Bạc Liêu</v>
      </c>
      <c r="C473" t="str">
        <v>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23473</v>
      </c>
      <c r="B474" t="str">
        <f>HYPERLINK("https://www.facebook.com/tuoitreconganbaclieu/?locale=vi_VN", "Công an xã Định Thành A tỉnh Bạc Liêu")</f>
        <v>Công an xã Định Thành A tỉnh Bạc Liêu</v>
      </c>
      <c r="C474" t="str">
        <v>https://www.facebook.com/tuoitreconganbaclieu/?locale=vi_VN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23474</v>
      </c>
      <c r="B475" t="str">
        <f>HYPERLINK("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", "UBND Ủy ban nhân dân xã Định Thành A tỉnh Bạc Liêu")</f>
        <v>UBND Ủy ban nhân dân xã Định Thành A tỉnh Bạc Liêu</v>
      </c>
      <c r="C475" t="str">
        <v>https://baclieu.gov.vn/-/quy%E1%BA%BFt-%C4%91%E1%BB%8Bnh-ubnd-t%E1%BB%89nh-v/v-thu-h%E1%BB%93i-944-0-m2-%C4%91%E1%BA%A5t-c%E1%BB%A7a-%E1%BB%A6y-ban-nh%C3%A2n-d%C3%A2n-x%C3%A3-%C4%90i%E1%BB%81n-h%E1%BA%A3i-qu%E1%BA%A3n-l%C3%BD-v%C3%A0-giao-cho-c%C3%B4ng-an-t%E1%BB%89nh-b%E1%BA%A1c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23475</v>
      </c>
      <c r="B476" t="str">
        <v>Công an xã Minh Diệu tỉnh Bạc Liêu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23476</v>
      </c>
      <c r="B477" t="str">
        <f>HYPERLINK("https://baclieu.baohiemxahoi.gov.vn/tintuc/Pages/bao-hiem-xa-hoi.aspx?CateID=0&amp;ItemID=6338&amp;OtItem=date", "UBND Ủy ban nhân dân xã Minh Diệu tỉnh Bạc Liêu")</f>
        <v>UBND Ủy ban nhân dân xã Minh Diệu tỉnh Bạc Liêu</v>
      </c>
      <c r="C477" t="str">
        <v>https://baclieu.baohiemxahoi.gov.vn/tintuc/Pages/bao-hiem-xa-hoi.aspx?CateID=0&amp;ItemID=6338&amp;OtItem=date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23477</v>
      </c>
      <c r="B478" t="str">
        <v>Công an xã Vĩnh Bình tỉnh Bạc Liêu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23478</v>
      </c>
      <c r="B479" t="str">
        <f>HYPERLINK("https://baclieu.gov.vn/-/x%C3%A3-v%C4%A9nh-b%C3%ACnh-%C4%91%E1%BA%A1t-chu%E1%BA%A9n-n%C3%B4ng-th%C3%B4n-m%E1%BB%9Bi-n%C3%A2ng-cao", "UBND Ủy ban nhân dân xã Vĩnh Bình tỉnh Bạc Liêu")</f>
        <v>UBND Ủy ban nhân dân xã Vĩnh Bình tỉnh Bạc Liêu</v>
      </c>
      <c r="C479" t="str">
        <v>https://baclieu.gov.vn/-/x%C3%A3-v%C4%A9nh-b%C3%ACnh-%C4%91%E1%BA%A1t-chu%E1%BA%A9n-n%C3%B4ng-th%C3%B4n-m%E1%BB%9Bi-n%C3%A2ng-cao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23479</v>
      </c>
      <c r="B480" t="str">
        <v>Công an xã Vĩnh Mỹ B tỉnh Bạc Liêu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23480</v>
      </c>
      <c r="B481" t="str">
        <f>HYPERLINK("https://ttptqnd.baclieu.gov.vn/-/h%E1%BB%8Dp-d%C3%A2n-tri%E1%BB%83n-khai-th%E1%BB%B1c-hi%E1%BB%87n-d%E1%BB%B1-%C3%A1n-c%E1%BB%A5m-c%C3%B4ng-nghi%E1%BB%87p-v%C4%A9nh-m%E1%BB%B9", "UBND Ủy ban nhân dân xã Vĩnh Mỹ B tỉnh Bạc Liêu")</f>
        <v>UBND Ủy ban nhân dân xã Vĩnh Mỹ B tỉnh Bạc Liêu</v>
      </c>
      <c r="C481" t="str">
        <v>https://ttptqnd.baclieu.gov.vn/-/h%E1%BB%8Dp-d%C3%A2n-tri%E1%BB%83n-khai-th%E1%BB%B1c-hi%E1%BB%87n-d%E1%BB%B1-%C3%A1n-c%E1%BB%A5m-c%C3%B4ng-nghi%E1%BB%87p-v%C4%A9nh-m%E1%BB%B9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23481</v>
      </c>
      <c r="B482" t="str">
        <f>HYPERLINK("https://www.facebook.com/p/C%C3%B4ng-an-x%C3%A3-V%C4%A9nh-H%E1%BA%ADu-A-100083096156431/", "Công an xã Vĩnh Hậu tỉnh Bạc Liêu")</f>
        <v>Công an xã Vĩnh Hậu tỉnh Bạc Liêu</v>
      </c>
      <c r="C482" t="str">
        <v>https://www.facebook.com/p/C%C3%B4ng-an-x%C3%A3-V%C4%A9nh-H%E1%BA%ADu-A-100083096156431/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23482</v>
      </c>
      <c r="B483" t="str">
        <f>HYPERLINK("https://hnd.baclieu.gov.vn/-/%C4%90%E1%BA%A3ng-b%E1%BB%99-v%C3%A0-nh%C3%A2n-d%C3%A2n-x%C3%A3-v%C4%A9nh-h%E1%BA%ADu-%C4%91%C3%B3n-nh%E1%BA%ADn-quy%E1%BA%BFt-%C4%91%E1%BB%8Bnh-c%C3%B4ng-nh%E1%BA%ADn-x%C3%A3-%C4%91%E1%BA%A1t-chu%E1%BA%A9n-n%C3%B4ng-th%C3%B4n-m%E1%BB%9Bi", "UBND Ủy ban nhân dân xã Vĩnh Hậu tỉnh Bạc Liêu")</f>
        <v>UBND Ủy ban nhân dân xã Vĩnh Hậu tỉnh Bạc Liêu</v>
      </c>
      <c r="C483" t="str">
        <v>https://hnd.baclieu.gov.vn/-/%C4%90%E1%BA%A3ng-b%E1%BB%99-v%C3%A0-nh%C3%A2n-d%C3%A2n-x%C3%A3-v%C4%A9nh-h%E1%BA%ADu-%C4%91%C3%B3n-nh%E1%BA%ADn-quy%E1%BA%BFt-%C4%91%E1%BB%8Bnh-c%C3%B4ng-nh%E1%BA%ADn-x%C3%A3-%C4%91%E1%BA%A1t-chu%E1%BA%A9n-n%C3%B4ng-th%C3%B4n-m%E1%BB%9Bi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23483</v>
      </c>
      <c r="B484" t="str">
        <f>HYPERLINK("https://www.facebook.com/p/C%C3%B4ng-an-x%C3%A3-V%C4%A9nh-H%E1%BA%ADu-A-100083096156431/", "Công an xã Vĩnh Hậu A tỉnh Bạc Liêu")</f>
        <v>Công an xã Vĩnh Hậu A tỉnh Bạc Liêu</v>
      </c>
      <c r="C484" t="str">
        <v>https://www.facebook.com/p/C%C3%B4ng-an-x%C3%A3-V%C4%A9nh-H%E1%BA%ADu-A-100083096156431/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23484</v>
      </c>
      <c r="B485" t="str">
        <f>HYPERLINK("https://hnd.baclieu.gov.vn/-/%C4%90%E1%BA%A3ng-b%E1%BB%99-v%C3%A0-nh%C3%A2n-d%C3%A2n-x%C3%A3-v%C4%A9nh-h%E1%BA%ADu-%C4%91%C3%B3n-nh%E1%BA%ADn-quy%E1%BA%BFt-%C4%91%E1%BB%8Bnh-c%C3%B4ng-nh%E1%BA%ADn-x%C3%A3-%C4%91%E1%BA%A1t-chu%E1%BA%A9n-n%C3%B4ng-th%C3%B4n-m%E1%BB%9Bi", "UBND Ủy ban nhân dân xã Vĩnh Hậu A tỉnh Bạc Liêu")</f>
        <v>UBND Ủy ban nhân dân xã Vĩnh Hậu A tỉnh Bạc Liêu</v>
      </c>
      <c r="C485" t="str">
        <v>https://hnd.baclieu.gov.vn/-/%C4%90%E1%BA%A3ng-b%E1%BB%99-v%C3%A0-nh%C3%A2n-d%C3%A2n-x%C3%A3-v%C4%A9nh-h%E1%BA%ADu-%C4%91%C3%B3n-nh%E1%BA%ADn-quy%E1%BA%BFt-%C4%91%E1%BB%8Bnh-c%C3%B4ng-nh%E1%BA%ADn-x%C3%A3-%C4%91%E1%BA%A1t-chu%E1%BA%A9n-n%C3%B4ng-th%C3%B4n-m%E1%BB%9Bi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23485</v>
      </c>
      <c r="B486" t="str">
        <v>Công an xã Vĩnh Mỹ A tỉnh Bạc Liêu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23486</v>
      </c>
      <c r="B487" t="str">
        <f>HYPERLINK("https://hhn.baclieu.gov.vn/-/kh%C3%A1nh-th%C3%A0nh-c%E1%BA%A7u-%C3%94ng-ti%E1%BA%BFn-%E1%BA%A5p-v%C4%A9nh-hi%E1%BB%87p-x%C3%A3-v%C4%A9nh-m%E1%BB%B9-a-huy%E1%BB%87n-h%C3%B2a-b%C3%ACnh", "UBND Ủy ban nhân dân xã Vĩnh Mỹ A tỉnh Bạc Liêu")</f>
        <v>UBND Ủy ban nhân dân xã Vĩnh Mỹ A tỉnh Bạc Liêu</v>
      </c>
      <c r="C487" t="str">
        <v>https://hhn.baclieu.gov.vn/-/kh%C3%A1nh-th%C3%A0nh-c%E1%BA%A7u-%C3%94ng-ti%E1%BA%BFn-%E1%BA%A5p-v%C4%A9nh-hi%E1%BB%87p-x%C3%A3-v%C4%A9nh-m%E1%BB%B9-a-huy%E1%BB%87n-h%C3%B2a-b%C3%ACnh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23487</v>
      </c>
      <c r="B488" t="str">
        <f>HYPERLINK("https://www.facebook.com/p/C%C3%B4ng-an-x%C3%A3-V%C4%A9nh-Th%E1%BB%8Bnh-huy%E1%BB%87n-H%C3%B2a-B%C3%ACnh-t%E1%BB%89nh-B%E1%BA%A1c-Li%C3%AAu-100083024823810/", "Công an xã Vĩnh Thịnh tỉnh Bạc Liêu")</f>
        <v>Công an xã Vĩnh Thịnh tỉnh Bạc Liêu</v>
      </c>
      <c r="C488" t="str">
        <v>https://www.facebook.com/p/C%C3%B4ng-an-x%C3%A3-V%C4%A9nh-Th%E1%BB%8Bnh-huy%E1%BB%87n-H%C3%B2a-B%C3%ACnh-t%E1%BB%89nh-B%E1%BA%A1c-Li%C3%AAu-100083024823810/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23488</v>
      </c>
      <c r="B489" t="str">
        <f>HYPERLINK("https://baclieu.gov.vn/dsnpn", "UBND Ủy ban nhân dân xã Vĩnh Thịnh tỉnh Bạc Liêu")</f>
        <v>UBND Ủy ban nhân dân xã Vĩnh Thịnh tỉnh Bạc Liêu</v>
      </c>
      <c r="C489" t="str">
        <v>https://baclieu.gov.vn/dsnpn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23489</v>
      </c>
      <c r="B490" t="str">
        <v>Công an phường 9 tỉnh Cà Mau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23490</v>
      </c>
      <c r="B491" t="str">
        <f>HYPERLINK("https://phuong9.tpcamau.camau.gov.vn/", "UBND Ủy ban nhân dân phường 9 tỉnh Cà Mau")</f>
        <v>UBND Ủy ban nhân dân phường 9 tỉnh Cà Mau</v>
      </c>
      <c r="C491" t="str">
        <v>https://phuong9.tpcamau.camau.gov.vn/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23491</v>
      </c>
      <c r="B492" t="str">
        <v>Công an phường 4 tỉnh Cà Mau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23492</v>
      </c>
      <c r="B493" t="str">
        <f>HYPERLINK("https://phuong4.tpcamau.camau.gov.vn/", "UBND Ủy ban nhân dân phường 4 tỉnh Cà Mau")</f>
        <v>UBND Ủy ban nhân dân phường 4 tỉnh Cà Mau</v>
      </c>
      <c r="C493" t="str">
        <v>https://phuong4.tpcamau.camau.gov.vn/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23493</v>
      </c>
      <c r="B494" t="str">
        <f>HYPERLINK("https://www.facebook.com/ubndp1/?locale=vi_VN", "Công an phường 1 tỉnh Cà Mau")</f>
        <v>Công an phường 1 tỉnh Cà Mau</v>
      </c>
      <c r="C494" t="str">
        <v>https://www.facebook.com/ubndp1/?locale=vi_VN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23494</v>
      </c>
      <c r="B495" t="str">
        <f>HYPERLINK("https://phuong1.tpcamau.camau.gov.vn/", "UBND Ủy ban nhân dân phường 1 tỉnh Cà Mau")</f>
        <v>UBND Ủy ban nhân dân phường 1 tỉnh Cà Mau</v>
      </c>
      <c r="C495" t="str">
        <v>https://phuong1.tpcamau.camau.gov.vn/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23495</v>
      </c>
      <c r="B496" t="str">
        <v>Công an phường 5 tỉnh Cà Mau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23496</v>
      </c>
      <c r="B497" t="str">
        <f>HYPERLINK("https://phuong5.tpcamau.camau.gov.vn/", "UBND Ủy ban nhân dân phường 5 tỉnh Cà Mau")</f>
        <v>UBND Ủy ban nhân dân phường 5 tỉnh Cà Mau</v>
      </c>
      <c r="C497" t="str">
        <v>https://phuong5.tpcamau.camau.gov.vn/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23497</v>
      </c>
      <c r="B498" t="str">
        <v>Công an phường 2 tỉnh Cà Mau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23498</v>
      </c>
      <c r="B499" t="str">
        <f>HYPERLINK("https://phuong2.tpcamau.camau.gov.vn/", "UBND Ủy ban nhân dân phường 2 tỉnh Cà Mau")</f>
        <v>UBND Ủy ban nhân dân phường 2 tỉnh Cà Mau</v>
      </c>
      <c r="C499" t="str">
        <v>https://phuong2.tpcamau.camau.gov.vn/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23499</v>
      </c>
      <c r="B500" t="str">
        <v>Công an phường 8 tỉnh Cà Mau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23500</v>
      </c>
      <c r="B501" t="str">
        <f>HYPERLINK("https://phuong8.tpcamau.camau.gov.vn/", "UBND Ủy ban nhân dân phường 8 tỉnh Cà Mau")</f>
        <v>UBND Ủy ban nhân dân phường 8 tỉnh Cà Mau</v>
      </c>
      <c r="C501" t="str">
        <v>https://phuong8.tpcamau.camau.gov.vn/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23501</v>
      </c>
      <c r="B502" t="str">
        <v>Công an phường 6 tỉnh Cà Mau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23502</v>
      </c>
      <c r="B503" t="str">
        <f>HYPERLINK("https://phuong6.tpcamau.camau.gov.vn/", "UBND Ủy ban nhân dân phường 6 tỉnh Cà Mau")</f>
        <v>UBND Ủy ban nhân dân phường 6 tỉnh Cà Mau</v>
      </c>
      <c r="C503" t="str">
        <v>https://phuong6.tpcamau.camau.gov.vn/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23503</v>
      </c>
      <c r="B504" t="str">
        <v>Công an phường 7 tỉnh Cà Mau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23504</v>
      </c>
      <c r="B505" t="str">
        <f>HYPERLINK("https://phuong7.tpcamau.camau.gov.vn/", "UBND Ủy ban nhân dân phường 7 tỉnh Cà Mau")</f>
        <v>UBND Ủy ban nhân dân phường 7 tỉnh Cà Mau</v>
      </c>
      <c r="C505" t="str">
        <v>https://phuong7.tpcamau.camau.gov.vn/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23505</v>
      </c>
      <c r="B506" t="str">
        <f>HYPERLINK("https://www.facebook.com/p/%C4%90o%C3%A0n-TNCS-H%E1%BB%93-Ch%C3%AD-Minh-Ph%C6%B0%E1%BB%9Dng-T%C3%A2n-Xuy%C3%AAn-Th%C3%A0nh-ph%E1%BB%91-C%C3%A0-Mau-100067691117099/?locale=te_IN", "Công an phường Tân Xuyên tỉnh Cà Mau")</f>
        <v>Công an phường Tân Xuyên tỉnh Cà Mau</v>
      </c>
      <c r="C506" t="str">
        <v>https://www.facebook.com/p/%C4%90o%C3%A0n-TNCS-H%E1%BB%93-Ch%C3%AD-Minh-Ph%C6%B0%E1%BB%9Dng-T%C3%A2n-Xuy%C3%AAn-Th%C3%A0nh-ph%E1%BB%91-C%C3%A0-Mau-100067691117099/?locale=te_IN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23506</v>
      </c>
      <c r="B507" t="str">
        <f>HYPERLINK("https://phuongtanxuyen.tpcamau.camau.gov.vn/", "UBND Ủy ban nhân dân phường Tân Xuyên tỉnh Cà Mau")</f>
        <v>UBND Ủy ban nhân dân phường Tân Xuyên tỉnh Cà Mau</v>
      </c>
      <c r="C507" t="str">
        <v>https://phuongtanxuyen.tpcamau.camau.gov.vn/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23507</v>
      </c>
      <c r="B508" t="str">
        <v>Công an xã An Xuyên tỉnh Cà Mau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23508</v>
      </c>
      <c r="B509" t="str">
        <f>HYPERLINK("https://anxuyen.tpcamau.camau.gov.vn/", "UBND Ủy ban nhân dân xã An Xuyên tỉnh Cà Mau")</f>
        <v>UBND Ủy ban nhân dân xã An Xuyên tỉnh Cà Mau</v>
      </c>
      <c r="C509" t="str">
        <v>https://anxuyen.tpcamau.camau.gov.vn/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23509</v>
      </c>
      <c r="B510" t="str">
        <v>Công an phường Tân Thành tỉnh Cà Mau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23510</v>
      </c>
      <c r="B511" t="str">
        <f>HYPERLINK("https://phuongtanthanh.tpcamau.camau.gov.vn/", "UBND Ủy ban nhân dân phường Tân Thành tỉnh Cà Mau")</f>
        <v>UBND Ủy ban nhân dân phường Tân Thành tỉnh Cà Mau</v>
      </c>
      <c r="C511" t="str">
        <v>https://phuongtanthanh.tpcamau.camau.gov.vn/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23511</v>
      </c>
      <c r="B512" t="str">
        <v>Công an xã Tân Thành tỉnh Cà Mau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23512</v>
      </c>
      <c r="B513" t="str">
        <f>HYPERLINK("https://tanthanh.tpcamau.camau.gov.vn/", "UBND Ủy ban nhân dân xã Tân Thành tỉnh Cà Mau")</f>
        <v>UBND Ủy ban nhân dân xã Tân Thành tỉnh Cà Mau</v>
      </c>
      <c r="C513" t="str">
        <v>https://tanthanh.tpcamau.camau.gov.vn/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23513</v>
      </c>
      <c r="B514" t="str">
        <v>Công an xã Tắc Vân tỉnh Cà Mau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23514</v>
      </c>
      <c r="B515" t="str">
        <f>HYPERLINK("https://tacvan.tpcamau.camau.gov.vn/", "UBND Ủy ban nhân dân xã Tắc Vân tỉnh Cà Mau")</f>
        <v>UBND Ủy ban nhân dân xã Tắc Vân tỉnh Cà Mau</v>
      </c>
      <c r="C515" t="str">
        <v>https://tacvan.tpcamau.camau.gov.vn/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23515</v>
      </c>
      <c r="B516" t="str">
        <v>Công an xã Lý Văn Lâm tỉnh Cà Mau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23516</v>
      </c>
      <c r="B517" t="str">
        <f>HYPERLINK("https://lyvanlam.tpcamau.camau.gov.vn/", "UBND Ủy ban nhân dân xã Lý Văn Lâm tỉnh Cà Mau")</f>
        <v>UBND Ủy ban nhân dân xã Lý Văn Lâm tỉnh Cà Mau</v>
      </c>
      <c r="C517" t="str">
        <v>https://lyvanlam.tpcamau.camau.gov.vn/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23517</v>
      </c>
      <c r="B518" t="str">
        <v>Công an xã Định Bình tỉnh Cà Mau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23518</v>
      </c>
      <c r="B519" t="str">
        <f>HYPERLINK("https://dinhbinh.tpcamau.camau.gov.vn/", "UBND Ủy ban nhân dân xã Định Bình tỉnh Cà Mau")</f>
        <v>UBND Ủy ban nhân dân xã Định Bình tỉnh Cà Mau</v>
      </c>
      <c r="C519" t="str">
        <v>https://dinhbinh.tpcamau.camau.gov.vn/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23519</v>
      </c>
      <c r="B520" t="str">
        <v>Công an xã Hòa Thành tỉnh Cà Mau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23520</v>
      </c>
      <c r="B521" t="str">
        <f>HYPERLINK("https://hoathanh.tpcamau.camau.gov.vn/", "UBND Ủy ban nhân dân xã Hòa Thành tỉnh Cà Mau")</f>
        <v>UBND Ủy ban nhân dân xã Hòa Thành tỉnh Cà Mau</v>
      </c>
      <c r="C521" t="str">
        <v>https://hoathanh.tpcamau.camau.gov.vn/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23521</v>
      </c>
      <c r="B522" t="str">
        <v>Công an xã Hòa Tân tỉnh Cà Mau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23522</v>
      </c>
      <c r="B523" t="str">
        <f>HYPERLINK("https://hoatan.tpcamau.camau.gov.vn/", "UBND Ủy ban nhân dân xã Hòa Tân tỉnh Cà Mau")</f>
        <v>UBND Ủy ban nhân dân xã Hòa Tân tỉnh Cà Mau</v>
      </c>
      <c r="C523" t="str">
        <v>https://hoatan.tpcamau.camau.gov.vn/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23523</v>
      </c>
      <c r="B524" t="str">
        <v>Công an xã Khánh Hòa tỉnh Cà Mau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23524</v>
      </c>
      <c r="B525" t="str">
        <f>HYPERLINK("https://khanhhoa.uminh.camau.gov.vn/", "UBND Ủy ban nhân dân xã Khánh Hòa tỉnh Cà Mau")</f>
        <v>UBND Ủy ban nhân dân xã Khánh Hòa tỉnh Cà Mau</v>
      </c>
      <c r="C525" t="str">
        <v>https://khanhhoa.uminh.camau.gov.vn/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23525</v>
      </c>
      <c r="B526" t="str">
        <f>HYPERLINK("https://www.facebook.com/tuoitrecongancamau/?locale=pl_PL", "Công an xã Khánh Thuận tỉnh Cà Mau")</f>
        <v>Công an xã Khánh Thuận tỉnh Cà Mau</v>
      </c>
      <c r="C526" t="str">
        <v>https://www.facebook.com/tuoitrecongancamau/?locale=pl_PL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23526</v>
      </c>
      <c r="B527" t="str">
        <f>HYPERLINK("https://khanhthuan.uminh.camau.gov.vn/", "UBND Ủy ban nhân dân xã Khánh Thuận tỉnh Cà Mau")</f>
        <v>UBND Ủy ban nhân dân xã Khánh Thuận tỉnh Cà Mau</v>
      </c>
      <c r="C527" t="str">
        <v>https://khanhthuan.uminh.camau.gov.vn/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23527</v>
      </c>
      <c r="B528" t="str">
        <f>HYPERLINK("https://www.facebook.com/tuoitrecongancamau/?locale=pl_PL", "Công an xã Khánh Tiến tỉnh Cà Mau")</f>
        <v>Công an xã Khánh Tiến tỉnh Cà Mau</v>
      </c>
      <c r="C528" t="str">
        <v>https://www.facebook.com/tuoitrecongancamau/?locale=pl_PL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23528</v>
      </c>
      <c r="B529" t="str">
        <f>HYPERLINK("https://khanhtien.uminh.camau.gov.vn/", "UBND Ủy ban nhân dân xã Khánh Tiến tỉnh Cà Mau")</f>
        <v>UBND Ủy ban nhân dân xã Khánh Tiến tỉnh Cà Mau</v>
      </c>
      <c r="C529" t="str">
        <v>https://khanhtien.uminh.camau.gov.vn/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23529</v>
      </c>
      <c r="B530" t="str">
        <v>Công an xã Nguyễn Phích tỉnh Cà Mau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23530</v>
      </c>
      <c r="B531" t="str">
        <f>HYPERLINK("https://nguyenphich.uminh.camau.gov.vn/", "UBND Ủy ban nhân dân xã Nguyễn Phích tỉnh Cà Mau")</f>
        <v>UBND Ủy ban nhân dân xã Nguyễn Phích tỉnh Cà Mau</v>
      </c>
      <c r="C531" t="str">
        <v>https://nguyenphich.uminh.camau.gov.vn/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23531</v>
      </c>
      <c r="B532" t="str">
        <v>Công an xã Khánh Lâm tỉnh Cà Mau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23532</v>
      </c>
      <c r="B533" t="str">
        <f>HYPERLINK("https://khanhlam.uminh.camau.gov.vn/", "UBND Ủy ban nhân dân xã Khánh Lâm tỉnh Cà Mau")</f>
        <v>UBND Ủy ban nhân dân xã Khánh Lâm tỉnh Cà Mau</v>
      </c>
      <c r="C533" t="str">
        <v>https://khanhlam.uminh.camau.gov.vn/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23533</v>
      </c>
      <c r="B534" t="str">
        <f>HYPERLINK("https://www.facebook.com/tuoitrecongancamau/?locale=pl_PL", "Công an xã Khánh An tỉnh Cà Mau")</f>
        <v>Công an xã Khánh An tỉnh Cà Mau</v>
      </c>
      <c r="C534" t="str">
        <v>https://www.facebook.com/tuoitrecongancamau/?locale=pl_PL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23534</v>
      </c>
      <c r="B535" t="str">
        <f>HYPERLINK("https://khanhan.uminh.camau.gov.vn/", "UBND Ủy ban nhân dân xã Khánh An tỉnh Cà Mau")</f>
        <v>UBND Ủy ban nhân dân xã Khánh An tỉnh Cà Mau</v>
      </c>
      <c r="C535" t="str">
        <v>https://khanhan.uminh.camau.gov.vn/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23535</v>
      </c>
      <c r="B536" t="str">
        <v>Công an xã Khánh Hội tỉnh Cà Mau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23536</v>
      </c>
      <c r="B537" t="str">
        <f>HYPERLINK("https://khanhhoi.uminh.camau.gov.vn/", "UBND Ủy ban nhân dân xã Khánh Hội tỉnh Cà Mau")</f>
        <v>UBND Ủy ban nhân dân xã Khánh Hội tỉnh Cà Mau</v>
      </c>
      <c r="C537" t="str">
        <v>https://khanhhoi.uminh.camau.gov.vn/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23537</v>
      </c>
      <c r="B538" t="str">
        <v>Công an xã Biển Bạch tỉnh Cà Mau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23538</v>
      </c>
      <c r="B539" t="str">
        <f>HYPERLINK("https://bienbachdong.thoibinh.camau.gov.vn/", "UBND Ủy ban nhân dân xã Biển Bạch tỉnh Cà Mau")</f>
        <v>UBND Ủy ban nhân dân xã Biển Bạch tỉnh Cà Mau</v>
      </c>
      <c r="C539" t="str">
        <v>https://bienbachdong.thoibinh.camau.gov.vn/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23539</v>
      </c>
      <c r="B540" t="str">
        <v>Công an xã Tân Bằng tỉnh Cà Mau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23540</v>
      </c>
      <c r="B541" t="str">
        <f>HYPERLINK("https://tanbang.thoibinh.camau.gov.vn/", "UBND Ủy ban nhân dân xã Tân Bằng tỉnh Cà Mau")</f>
        <v>UBND Ủy ban nhân dân xã Tân Bằng tỉnh Cà Mau</v>
      </c>
      <c r="C541" t="str">
        <v>https://tanbang.thoibinh.camau.gov.vn/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23541</v>
      </c>
      <c r="B542" t="str">
        <f>HYPERLINK("https://www.facebook.com/tuoitrecongancamau/?locale=vi_VN", "Công an xã Trí Phải tỉnh Cà Mau")</f>
        <v>Công an xã Trí Phải tỉnh Cà Mau</v>
      </c>
      <c r="C542" t="str">
        <v>https://www.facebook.com/tuoitrecongancamau/?locale=vi_VN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23542</v>
      </c>
      <c r="B543" t="str">
        <f>HYPERLINK("https://triphai.thoibinh.camau.gov.vn/", "UBND Ủy ban nhân dân xã Trí Phải tỉnh Cà Mau")</f>
        <v>UBND Ủy ban nhân dân xã Trí Phải tỉnh Cà Mau</v>
      </c>
      <c r="C543" t="str">
        <v>https://triphai.thoibinh.camau.gov.vn/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23543</v>
      </c>
      <c r="B544" t="str">
        <f>HYPERLINK("https://www.facebook.com/tuoitrecongancamau/?locale=vi_VN", "Công an xã Trí Lực tỉnh Cà Mau")</f>
        <v>Công an xã Trí Lực tỉnh Cà Mau</v>
      </c>
      <c r="C544" t="str">
        <v>https://www.facebook.com/tuoitrecongancamau/?locale=vi_VN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23544</v>
      </c>
      <c r="B545" t="str">
        <f>HYPERLINK("https://triluc.thoibinh.camau.gov.vn/", "UBND Ủy ban nhân dân xã Trí Lực tỉnh Cà Mau")</f>
        <v>UBND Ủy ban nhân dân xã Trí Lực tỉnh Cà Mau</v>
      </c>
      <c r="C545" t="str">
        <v>https://triluc.thoibinh.camau.gov.vn/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23545</v>
      </c>
      <c r="B546" t="str">
        <v>Công an xã Biển Bạch Đông tỉnh Cà Mau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23546</v>
      </c>
      <c r="B547" t="str">
        <f>HYPERLINK("https://bienbachdong.thoibinh.camau.gov.vn/", "UBND Ủy ban nhân dân xã Biển Bạch Đông tỉnh Cà Mau")</f>
        <v>UBND Ủy ban nhân dân xã Biển Bạch Đông tỉnh Cà Mau</v>
      </c>
      <c r="C547" t="str">
        <v>https://bienbachdong.thoibinh.camau.gov.vn/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23547</v>
      </c>
      <c r="B548" t="str">
        <v>Công an xã Thới Bình tỉnh Cà Mau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23548</v>
      </c>
      <c r="B549" t="str">
        <f>HYPERLINK("https://thoibinh.camau.gov.vn/", "UBND Ủy ban nhân dân xã Thới Bình tỉnh Cà Mau")</f>
        <v>UBND Ủy ban nhân dân xã Thới Bình tỉnh Cà Mau</v>
      </c>
      <c r="C549" t="str">
        <v>https://thoibinh.camau.gov.vn/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23549</v>
      </c>
      <c r="B550" t="str">
        <v>Công an xã Tân Phú tỉnh Cà Mau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23550</v>
      </c>
      <c r="B551" t="str">
        <f>HYPERLINK("https://tanphu.thoibinh.camau.gov.vn/", "UBND Ủy ban nhân dân xã Tân Phú tỉnh Cà Mau")</f>
        <v>UBND Ủy ban nhân dân xã Tân Phú tỉnh Cà Mau</v>
      </c>
      <c r="C551" t="str">
        <v>https://tanphu.thoibinh.camau.gov.vn/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23551</v>
      </c>
      <c r="B552" t="str">
        <v>Công an xã Tân Lộc Bắc tỉnh Cà Mau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23552</v>
      </c>
      <c r="B553" t="str">
        <f>HYPERLINK("https://tanlocbac.thoibinh.camau.gov.vn/", "UBND Ủy ban nhân dân xã Tân Lộc Bắc tỉnh Cà Mau")</f>
        <v>UBND Ủy ban nhân dân xã Tân Lộc Bắc tỉnh Cà Mau</v>
      </c>
      <c r="C553" t="str">
        <v>https://tanlocbac.thoibinh.camau.gov.vn/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23553</v>
      </c>
      <c r="B554" t="str">
        <v>Công an xã Tân Lộc tỉnh Cà Mau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23554</v>
      </c>
      <c r="B555" t="str">
        <f>HYPERLINK("https://tanlocbac.thoibinh.camau.gov.vn/", "UBND Ủy ban nhân dân xã Tân Lộc tỉnh Cà Mau")</f>
        <v>UBND Ủy ban nhân dân xã Tân Lộc tỉnh Cà Mau</v>
      </c>
      <c r="C555" t="str">
        <v>https://tanlocbac.thoibinh.camau.gov.vn/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23555</v>
      </c>
      <c r="B556" t="str">
        <v>Công an xã Tân Lộc Đông tỉnh Cà Mau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23556</v>
      </c>
      <c r="B557" t="str">
        <f>HYPERLINK("https://tanlocdong.thoibinh.camau.gov.vn/", "UBND Ủy ban nhân dân xã Tân Lộc Đông tỉnh Cà Mau")</f>
        <v>UBND Ủy ban nhân dân xã Tân Lộc Đông tỉnh Cà Mau</v>
      </c>
      <c r="C557" t="str">
        <v>https://tanlocdong.thoibinh.camau.gov.vn/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23557</v>
      </c>
      <c r="B558" t="str">
        <v>Công an xã Hồ Thị Kỷ tỉnh Cà Mau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23558</v>
      </c>
      <c r="B559" t="str">
        <f>HYPERLINK("https://hothiky.thoibinh.camau.gov.vn/", "UBND Ủy ban nhân dân xã Hồ Thị Kỷ tỉnh Cà Mau")</f>
        <v>UBND Ủy ban nhân dân xã Hồ Thị Kỷ tỉnh Cà Mau</v>
      </c>
      <c r="C559" t="str">
        <v>https://hothiky.thoibinh.camau.gov.vn/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23559</v>
      </c>
      <c r="B560" t="str">
        <f>HYPERLINK("https://www.facebook.com/p/%C4%90TN-X%C3%A3-Kh%C3%A1nh-B%C3%ACnh-T%C3%A2y-B%E1%BA%AFc-100066344535374/", "Công an xã Khánh Bình Tây Bắc tỉnh Cà Mau")</f>
        <v>Công an xã Khánh Bình Tây Bắc tỉnh Cà Mau</v>
      </c>
      <c r="C560" t="str">
        <v>https://www.facebook.com/p/%C4%90TN-X%C3%A3-Kh%C3%A1nh-B%C3%ACnh-T%C3%A2y-B%E1%BA%AFc-100066344535374/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23560</v>
      </c>
      <c r="B561" t="str">
        <f>HYPERLINK("https://khanhbinhtaybac.tranvanthoi.camau.gov.vn/", "UBND Ủy ban nhân dân xã Khánh Bình Tây Bắc tỉnh Cà Mau")</f>
        <v>UBND Ủy ban nhân dân xã Khánh Bình Tây Bắc tỉnh Cà Mau</v>
      </c>
      <c r="C561" t="str">
        <v>https://khanhbinhtaybac.tranvanthoi.camau.gov.vn/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23561</v>
      </c>
      <c r="B562" t="str">
        <v>Công an xã Khánh Bình Tây tỉnh Cà Mau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23562</v>
      </c>
      <c r="B563" t="str">
        <f>HYPERLINK("https://khanhbinhtay.tranvanthoi.camau.gov.vn/", "UBND Ủy ban nhân dân xã Khánh Bình Tây tỉnh Cà Mau")</f>
        <v>UBND Ủy ban nhân dân xã Khánh Bình Tây tỉnh Cà Mau</v>
      </c>
      <c r="C563" t="str">
        <v>https://khanhbinhtay.tranvanthoi.camau.gov.vn/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23563</v>
      </c>
      <c r="B564" t="str">
        <v>Công an xã Trần Hợi tỉnh Cà Mau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23564</v>
      </c>
      <c r="B565" t="str">
        <f>HYPERLINK("https://tranhoi.tranvanthoi.camau.gov.vn/", "UBND Ủy ban nhân dân xã Trần Hợi tỉnh Cà Mau")</f>
        <v>UBND Ủy ban nhân dân xã Trần Hợi tỉnh Cà Mau</v>
      </c>
      <c r="C565" t="str">
        <v>https://tranhoi.tranvanthoi.camau.gov.vn/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23565</v>
      </c>
      <c r="B566" t="str">
        <v>Công an xã Khánh Lộc tỉnh Cà Mau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23566</v>
      </c>
      <c r="B567" t="str">
        <f>HYPERLINK("https://khanhloc.tranvanthoi.camau.gov.vn/", "UBND Ủy ban nhân dân xã Khánh Lộc tỉnh Cà Mau")</f>
        <v>UBND Ủy ban nhân dân xã Khánh Lộc tỉnh Cà Mau</v>
      </c>
      <c r="C567" t="str">
        <v>https://khanhloc.tranvanthoi.camau.gov.vn/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23567</v>
      </c>
      <c r="B568" t="str">
        <v>Công an xã Khánh Bình tỉnh Cà Mau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23568</v>
      </c>
      <c r="B569" t="str">
        <f>HYPERLINK("https://khanhbinhdong.tranvanthoi.camau.gov.vn/", "UBND Ủy ban nhân dân xã Khánh Bình tỉnh Cà Mau")</f>
        <v>UBND Ủy ban nhân dân xã Khánh Bình tỉnh Cà Mau</v>
      </c>
      <c r="C569" t="str">
        <v>https://khanhbinhdong.tranvanthoi.camau.gov.vn/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23569</v>
      </c>
      <c r="B570" t="str">
        <v>Công an xã Khánh Hưng tỉnh Cà Mau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23570</v>
      </c>
      <c r="B571" t="str">
        <f>HYPERLINK("https://khanhhung.tranvanthoi.camau.gov.vn/", "UBND Ủy ban nhân dân xã Khánh Hưng tỉnh Cà Mau")</f>
        <v>UBND Ủy ban nhân dân xã Khánh Hưng tỉnh Cà Mau</v>
      </c>
      <c r="C571" t="str">
        <v>https://khanhhung.tranvanthoi.camau.gov.vn/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23571</v>
      </c>
      <c r="B572" t="str">
        <v>Công an xã Khánh Bình Đông tỉnh Cà Mau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23572</v>
      </c>
      <c r="B573" t="str">
        <f>HYPERLINK("https://khanhbinhdong.tranvanthoi.camau.gov.vn/", "UBND Ủy ban nhân dân xã Khánh Bình Đông tỉnh Cà Mau")</f>
        <v>UBND Ủy ban nhân dân xã Khánh Bình Đông tỉnh Cà Mau</v>
      </c>
      <c r="C573" t="str">
        <v>https://khanhbinhdong.tranvanthoi.camau.gov.vn/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23573</v>
      </c>
      <c r="B574" t="str">
        <v>Công an xã Khánh Hải tỉnh Cà Mau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23574</v>
      </c>
      <c r="B575" t="str">
        <f>HYPERLINK("https://khanhhai.tranvanthoi.camau.gov.vn/", "UBND Ủy ban nhân dân xã Khánh Hải tỉnh Cà Mau")</f>
        <v>UBND Ủy ban nhân dân xã Khánh Hải tỉnh Cà Mau</v>
      </c>
      <c r="C575" t="str">
        <v>https://khanhhai.tranvanthoi.camau.gov.vn/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23575</v>
      </c>
      <c r="B576" t="str">
        <v>Công an xã Lợi An tỉnh Cà Mau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23576</v>
      </c>
      <c r="B577" t="str">
        <f>HYPERLINK("https://loian.tranvanthoi.camau.gov.vn/", "UBND Ủy ban nhân dân xã Lợi An tỉnh Cà Mau")</f>
        <v>UBND Ủy ban nhân dân xã Lợi An tỉnh Cà Mau</v>
      </c>
      <c r="C577" t="str">
        <v>https://loian.tranvanthoi.camau.gov.vn/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23577</v>
      </c>
      <c r="B578" t="str">
        <v>Công an xã Phong Điền tỉnh Cà Mau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23578</v>
      </c>
      <c r="B579" t="str">
        <f>HYPERLINK("https://phongdien.tranvanthoi.camau.gov.vn/", "UBND Ủy ban nhân dân xã Phong Điền tỉnh Cà Mau")</f>
        <v>UBND Ủy ban nhân dân xã Phong Điền tỉnh Cà Mau</v>
      </c>
      <c r="C579" t="str">
        <v>https://phongdien.tranvanthoi.camau.gov.vn/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23579</v>
      </c>
      <c r="B580" t="str">
        <v>Công an xã Phong Lạc tỉnh Cà Mau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23580</v>
      </c>
      <c r="B581" t="str">
        <f>HYPERLINK("https://phonglac.tranvanthoi.camau.gov.vn/", "UBND Ủy ban nhân dân xã Phong Lạc tỉnh Cà Mau")</f>
        <v>UBND Ủy ban nhân dân xã Phong Lạc tỉnh Cà Mau</v>
      </c>
      <c r="C581" t="str">
        <v>https://phonglac.tranvanthoi.camau.gov.vn/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23581</v>
      </c>
      <c r="B582" t="str">
        <v>Công an xã Thạnh Phú tỉnh Cà Mau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23582</v>
      </c>
      <c r="B583" t="str">
        <f>HYPERLINK("https://thanhphu.cainuoc.camau.gov.vn/", "UBND Ủy ban nhân dân xã Thạnh Phú tỉnh Cà Mau")</f>
        <v>UBND Ủy ban nhân dân xã Thạnh Phú tỉnh Cà Mau</v>
      </c>
      <c r="C583" t="str">
        <v>https://thanhphu.cainuoc.camau.gov.vn/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23583</v>
      </c>
      <c r="B584" t="str">
        <v>Công an xã Lương Thế Trân tỉnh Cà Mau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23584</v>
      </c>
      <c r="B585" t="str">
        <f>HYPERLINK("https://luongthetran.cainuoc.camau.gov.vn/", "UBND Ủy ban nhân dân xã Lương Thế Trân tỉnh Cà Mau")</f>
        <v>UBND Ủy ban nhân dân xã Lương Thế Trân tỉnh Cà Mau</v>
      </c>
      <c r="C585" t="str">
        <v>https://luongthetran.cainuoc.camau.gov.vn/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23585</v>
      </c>
      <c r="B586" t="str">
        <f>HYPERLINK("https://www.facebook.com/xadoanPMH/", "Công an xã Phú Hưng tỉnh Cà Mau")</f>
        <v>Công an xã Phú Hưng tỉnh Cà Mau</v>
      </c>
      <c r="C586" t="str">
        <v>https://www.facebook.com/xadoanPMH/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23586</v>
      </c>
      <c r="B587" t="str">
        <f>HYPERLINK("https://phuhung.cainuoc.camau.gov.vn/", "UBND Ủy ban nhân dân xã Phú Hưng tỉnh Cà Mau")</f>
        <v>UBND Ủy ban nhân dân xã Phú Hưng tỉnh Cà Mau</v>
      </c>
      <c r="C587" t="str">
        <v>https://phuhung.cainuoc.camau.gov.vn/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23587</v>
      </c>
      <c r="B588" t="str">
        <v>Công an xã Tân Hưng tỉnh Cà Mau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23588</v>
      </c>
      <c r="B589" t="str">
        <f>HYPERLINK("https://tanhung.cainuoc.camau.gov.vn/", "UBND Ủy ban nhân dân xã Tân Hưng tỉnh Cà Mau")</f>
        <v>UBND Ủy ban nhân dân xã Tân Hưng tỉnh Cà Mau</v>
      </c>
      <c r="C589" t="str">
        <v>https://tanhung.cainuoc.camau.gov.vn/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23589</v>
      </c>
      <c r="B590" t="str">
        <v>Công an xã Hưng Mỹ tỉnh Cà Mau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23590</v>
      </c>
      <c r="B591" t="str">
        <f>HYPERLINK("https://hungmy.cainuoc.camau.gov.vn/", "UBND Ủy ban nhân dân xã Hưng Mỹ tỉnh Cà Mau")</f>
        <v>UBND Ủy ban nhân dân xã Hưng Mỹ tỉnh Cà Mau</v>
      </c>
      <c r="C591" t="str">
        <v>https://hungmy.cainuoc.camau.gov.vn/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23591</v>
      </c>
      <c r="B592" t="str">
        <v>Công an xã Hoà Mỹ tỉnh Cà Mau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23592</v>
      </c>
      <c r="B593" t="str">
        <f>HYPERLINK("https://hoamy.cainuoc.camau.gov.vn/", "UBND Ủy ban nhân dân xã Hoà Mỹ tỉnh Cà Mau")</f>
        <v>UBND Ủy ban nhân dân xã Hoà Mỹ tỉnh Cà Mau</v>
      </c>
      <c r="C593" t="str">
        <v>https://hoamy.cainuoc.camau.gov.vn/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23593</v>
      </c>
      <c r="B594" t="str">
        <v>Công an xã Đông Hưng tỉnh Cà Mau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23594</v>
      </c>
      <c r="B595" t="str">
        <f>HYPERLINK("https://donghung.cainuoc.camau.gov.vn/", "UBND Ủy ban nhân dân xã Đông Hưng tỉnh Cà Mau")</f>
        <v>UBND Ủy ban nhân dân xã Đông Hưng tỉnh Cà Mau</v>
      </c>
      <c r="C595" t="str">
        <v>https://donghung.cainuoc.camau.gov.vn/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23595</v>
      </c>
      <c r="B596" t="str">
        <v>Công an xã Đông Thới tỉnh Cà Mau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23596</v>
      </c>
      <c r="B597" t="str">
        <f>HYPERLINK("https://dongthoi.cainuoc.camau.gov.vn/", "UBND Ủy ban nhân dân xã Đông Thới tỉnh Cà Mau")</f>
        <v>UBND Ủy ban nhân dân xã Đông Thới tỉnh Cà Mau</v>
      </c>
      <c r="C597" t="str">
        <v>https://dongthoi.cainuoc.camau.gov.vn/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23597</v>
      </c>
      <c r="B598" t="str">
        <v>Công an xã Tân Hưng Đông tỉnh Cà Mau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23598</v>
      </c>
      <c r="B599" t="str">
        <f>HYPERLINK("https://tanhungdong.cainuoc.camau.gov.vn/", "UBND Ủy ban nhân dân xã Tân Hưng Đông tỉnh Cà Mau")</f>
        <v>UBND Ủy ban nhân dân xã Tân Hưng Đông tỉnh Cà Mau</v>
      </c>
      <c r="C599" t="str">
        <v>https://tanhungdong.cainuoc.camau.gov.vn/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23599</v>
      </c>
      <c r="B600" t="str">
        <f>HYPERLINK("https://www.facebook.com/bantuyengiaotinhdoancamau/?locale=en_GB", "Công an xã Trần Thới tỉnh Cà Mau")</f>
        <v>Công an xã Trần Thới tỉnh Cà Mau</v>
      </c>
      <c r="C600" t="str">
        <v>https://www.facebook.com/bantuyengiaotinhdoancamau/?locale=en_GB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23600</v>
      </c>
      <c r="B601" t="str">
        <f>HYPERLINK("https://tranthoi.cainuoc.camau.gov.vn/", "UBND Ủy ban nhân dân xã Trần Thới tỉnh Cà Mau")</f>
        <v>UBND Ủy ban nhân dân xã Trần Thới tỉnh Cà Mau</v>
      </c>
      <c r="C601" t="str">
        <v>https://tranthoi.cainuoc.camau.gov.vn/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23601</v>
      </c>
      <c r="B602" t="str">
        <v>Công an xã Tạ An Khương tỉnh Cà Mau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23602</v>
      </c>
      <c r="B603" t="str">
        <f>HYPERLINK("https://taankhuong.damdoi.camau.gov.vn/", "UBND Ủy ban nhân dân xã Tạ An Khương tỉnh Cà Mau")</f>
        <v>UBND Ủy ban nhân dân xã Tạ An Khương tỉnh Cà Mau</v>
      </c>
      <c r="C603" t="str">
        <v>https://taankhuong.damdoi.camau.gov.vn/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23603</v>
      </c>
      <c r="B604" t="str">
        <f>HYPERLINK("https://www.facebook.com/lenguyenvptk/", "Công an xã Tạ An Khương Đông tỉnh Cà Mau")</f>
        <v>Công an xã Tạ An Khương Đông tỉnh Cà Mau</v>
      </c>
      <c r="C604" t="str">
        <v>https://www.facebook.com/lenguyenvptk/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23604</v>
      </c>
      <c r="B605" t="str">
        <f>HYPERLINK("https://taankhuong.damdoi.camau.gov.vn/", "UBND Ủy ban nhân dân xã Tạ An Khương Đông tỉnh Cà Mau")</f>
        <v>UBND Ủy ban nhân dân xã Tạ An Khương Đông tỉnh Cà Mau</v>
      </c>
      <c r="C605" t="str">
        <v>https://taankhuong.damdoi.camau.gov.vn/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23605</v>
      </c>
      <c r="B606" t="str">
        <v>Công an xã Trần Phán tỉnh Cà Mau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23606</v>
      </c>
      <c r="B607" t="str">
        <f>HYPERLINK("https://tranphan.damdoi.camau.gov.vn/", "UBND Ủy ban nhân dân xã Trần Phán tỉnh Cà Mau")</f>
        <v>UBND Ủy ban nhân dân xã Trần Phán tỉnh Cà Mau</v>
      </c>
      <c r="C607" t="str">
        <v>https://tranphan.damdoi.camau.gov.vn/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23607</v>
      </c>
      <c r="B608" t="str">
        <v>Công an xã Tân Trung tỉnh Cà Mau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23608</v>
      </c>
      <c r="B609" t="str">
        <f>HYPERLINK("https://tantrung.damdoi.camau.gov.vn/", "UBND Ủy ban nhân dân xã Tân Trung tỉnh Cà Mau")</f>
        <v>UBND Ủy ban nhân dân xã Tân Trung tỉnh Cà Mau</v>
      </c>
      <c r="C609" t="str">
        <v>https://tantrung.damdoi.camau.gov.vn/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23609</v>
      </c>
      <c r="B610" t="str">
        <v>Công an xã Tân Đức tỉnh Cà Mau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23610</v>
      </c>
      <c r="B611" t="str">
        <f>HYPERLINK("https://tanduc.damdoi.camau.gov.vn/", "UBND Ủy ban nhân dân xã Tân Đức tỉnh Cà Mau")</f>
        <v>UBND Ủy ban nhân dân xã Tân Đức tỉnh Cà Mau</v>
      </c>
      <c r="C611" t="str">
        <v>https://tanduc.damdoi.camau.gov.vn/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23611</v>
      </c>
      <c r="B612" t="str">
        <v>Công an xã Tân Thuận tỉnh Cà Mau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23612</v>
      </c>
      <c r="B613" t="str">
        <f>HYPERLINK("https://tanthuan.damdoi.camau.gov.vn/", "UBND Ủy ban nhân dân xã Tân Thuận tỉnh Cà Mau")</f>
        <v>UBND Ủy ban nhân dân xã Tân Thuận tỉnh Cà Mau</v>
      </c>
      <c r="C613" t="str">
        <v>https://tanthuan.damdoi.camau.gov.vn/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23613</v>
      </c>
      <c r="B614" t="str">
        <v>Công an xã Tạ An Khương Nam tỉnh Cà Mau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23614</v>
      </c>
      <c r="B615" t="str">
        <f>HYPERLINK("https://taankhuong.damdoi.camau.gov.vn/", "UBND Ủy ban nhân dân xã Tạ An Khương Nam tỉnh Cà Mau")</f>
        <v>UBND Ủy ban nhân dân xã Tạ An Khương Nam tỉnh Cà Mau</v>
      </c>
      <c r="C615" t="str">
        <v>https://taankhuong.damdoi.camau.gov.vn/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23615</v>
      </c>
      <c r="B616" t="str">
        <v>Công an xã Tân Duyệt tỉnh Cà Mau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23616</v>
      </c>
      <c r="B617" t="str">
        <f>HYPERLINK("https://tanduyet.damdoi.camau.gov.vn/", "UBND Ủy ban nhân dân xã Tân Duyệt tỉnh Cà Mau")</f>
        <v>UBND Ủy ban nhân dân xã Tân Duyệt tỉnh Cà Mau</v>
      </c>
      <c r="C617" t="str">
        <v>https://tanduyet.damdoi.camau.gov.vn/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23617</v>
      </c>
      <c r="B618" t="str">
        <v>Công an xã Tân Dân tỉnh Cà Mau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23618</v>
      </c>
      <c r="B619" t="str">
        <f>HYPERLINK("https://tandan.damdoi.camau.gov.vn/", "UBND Ủy ban nhân dân xã Tân Dân tỉnh Cà Mau")</f>
        <v>UBND Ủy ban nhân dân xã Tân Dân tỉnh Cà Mau</v>
      </c>
      <c r="C619" t="str">
        <v>https://tandan.damdoi.camau.gov.vn/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23619</v>
      </c>
      <c r="B620" t="str">
        <v>Công an xã Tân Tiến tỉnh Cà Mau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23620</v>
      </c>
      <c r="B621" t="str">
        <f>HYPERLINK("https://tantien.damdoi.camau.gov.vn/", "UBND Ủy ban nhân dân xã Tân Tiến tỉnh Cà Mau")</f>
        <v>UBND Ủy ban nhân dân xã Tân Tiến tỉnh Cà Mau</v>
      </c>
      <c r="C621" t="str">
        <v>https://tantien.damdoi.camau.gov.vn/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23621</v>
      </c>
      <c r="B622" t="str">
        <v>Công an xã Quách Phẩm Bắc tỉnh Cà Mau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23622</v>
      </c>
      <c r="B623" t="str">
        <f>HYPERLINK("https://quachphambac.damdoi.camau.gov.vn/", "UBND Ủy ban nhân dân xã Quách Phẩm Bắc tỉnh Cà Mau")</f>
        <v>UBND Ủy ban nhân dân xã Quách Phẩm Bắc tỉnh Cà Mau</v>
      </c>
      <c r="C623" t="str">
        <v>https://quachphambac.damdoi.camau.gov.vn/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23623</v>
      </c>
      <c r="B624" t="str">
        <v>Công an xã Quách Phẩm tỉnh Cà Mau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23624</v>
      </c>
      <c r="B625" t="str">
        <f>HYPERLINK("https://quachpham.damdoi.camau.gov.vn/", "UBND Ủy ban nhân dân xã Quách Phẩm tỉnh Cà Mau")</f>
        <v>UBND Ủy ban nhân dân xã Quách Phẩm tỉnh Cà Mau</v>
      </c>
      <c r="C625" t="str">
        <v>https://quachpham.damdoi.camau.gov.vn/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23625</v>
      </c>
      <c r="B626" t="str">
        <v>Công an xã Thanh Tùng tỉnh Cà Mau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23626</v>
      </c>
      <c r="B627" t="str">
        <f>HYPERLINK("https://thanhtung.damdoi.camau.gov.vn/", "UBND Ủy ban nhân dân xã Thanh Tùng tỉnh Cà Mau")</f>
        <v>UBND Ủy ban nhân dân xã Thanh Tùng tỉnh Cà Mau</v>
      </c>
      <c r="C627" t="str">
        <v>https://thanhtung.damdoi.camau.gov.vn/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23627</v>
      </c>
      <c r="B628" t="str">
        <v>Công an xã Ngọc Chánh tỉnh Cà Mau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23628</v>
      </c>
      <c r="B629" t="str">
        <f>HYPERLINK("https://ngocchanh.damdoi.camau.gov.vn/", "UBND Ủy ban nhân dân xã Ngọc Chánh tỉnh Cà Mau")</f>
        <v>UBND Ủy ban nhân dân xã Ngọc Chánh tỉnh Cà Mau</v>
      </c>
      <c r="C629" t="str">
        <v>https://ngocchanh.damdoi.camau.gov.vn/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23629</v>
      </c>
      <c r="B630" t="str">
        <v>Công an xã Nguyễn Huân tỉnh Cà Mau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23630</v>
      </c>
      <c r="B631" t="str">
        <f>HYPERLINK("https://nguyenhuan.damdoi.camau.gov.vn/", "UBND Ủy ban nhân dân xã Nguyễn Huân tỉnh Cà Mau")</f>
        <v>UBND Ủy ban nhân dân xã Nguyễn Huân tỉnh Cà Mau</v>
      </c>
      <c r="C631" t="str">
        <v>https://nguyenhuan.damdoi.camau.gov.vn/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23631</v>
      </c>
      <c r="B632" t="str">
        <v>Công an xã Hàm Rồng tỉnh Cà Mau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23632</v>
      </c>
      <c r="B633" t="str">
        <f>HYPERLINK("https://hamrong.namcan.camau.gov.vn/", "UBND Ủy ban nhân dân xã Hàm Rồng tỉnh Cà Mau")</f>
        <v>UBND Ủy ban nhân dân xã Hàm Rồng tỉnh Cà Mau</v>
      </c>
      <c r="C633" t="str">
        <v>https://hamrong.namcan.camau.gov.vn/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23633</v>
      </c>
      <c r="B634" t="str">
        <v>Công an xã Hiệp Tùng tỉnh Cà Mau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23634</v>
      </c>
      <c r="B635" t="str">
        <f>HYPERLINK("https://hieptung.namcan.camau.gov.vn/", "UBND Ủy ban nhân dân xã Hiệp Tùng tỉnh Cà Mau")</f>
        <v>UBND Ủy ban nhân dân xã Hiệp Tùng tỉnh Cà Mau</v>
      </c>
      <c r="C635" t="str">
        <v>https://hieptung.namcan.camau.gov.vn/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23635</v>
      </c>
      <c r="B636" t="str">
        <v>Công an xã Đất Mới tỉnh Cà Mau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23636</v>
      </c>
      <c r="B637" t="str">
        <f>HYPERLINK("https://datmoi.namcan.camau.gov.vn/", "UBND Ủy ban nhân dân xã Đất Mới tỉnh Cà Mau")</f>
        <v>UBND Ủy ban nhân dân xã Đất Mới tỉnh Cà Mau</v>
      </c>
      <c r="C637" t="str">
        <v>https://datmoi.namcan.camau.gov.vn/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23637</v>
      </c>
      <c r="B638" t="str">
        <v>Công an xã Lâm Hải tỉnh Cà Mau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23638</v>
      </c>
      <c r="B639" t="str">
        <f>HYPERLINK("https://lamhai.namcan.camau.gov.vn/", "UBND Ủy ban nhân dân xã Lâm Hải tỉnh Cà Mau")</f>
        <v>UBND Ủy ban nhân dân xã Lâm Hải tỉnh Cà Mau</v>
      </c>
      <c r="C639" t="str">
        <v>https://lamhai.namcan.camau.gov.vn/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23639</v>
      </c>
      <c r="B640" t="str">
        <v>Công an xã Hàng Vịnh tỉnh Cà Mau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23640</v>
      </c>
      <c r="B641" t="str">
        <f>HYPERLINK("https://hangvinh.namcan.camau.gov.vn/", "UBND Ủy ban nhân dân xã Hàng Vịnh tỉnh Cà Mau")</f>
        <v>UBND Ủy ban nhân dân xã Hàng Vịnh tỉnh Cà Mau</v>
      </c>
      <c r="C641" t="str">
        <v>https://hangvinh.namcan.camau.gov.vn/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23641</v>
      </c>
      <c r="B642" t="str">
        <v>Công an xã Tam Giang tỉnh Cà Mau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23642</v>
      </c>
      <c r="B643" t="str">
        <f>HYPERLINK("https://tamgiang.namcan.camau.gov.vn/", "UBND Ủy ban nhân dân xã Tam Giang tỉnh Cà Mau")</f>
        <v>UBND Ủy ban nhân dân xã Tam Giang tỉnh Cà Mau</v>
      </c>
      <c r="C643" t="str">
        <v>https://tamgiang.namcan.camau.gov.vn/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23643</v>
      </c>
      <c r="B644" t="str">
        <v>Công an xã Tam Giang Đông tỉnh Cà Mau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23644</v>
      </c>
      <c r="B645" t="str">
        <f>HYPERLINK("https://tamgiangdong.namcan.camau.gov.vn/", "UBND Ủy ban nhân dân xã Tam Giang Đông tỉnh Cà Mau")</f>
        <v>UBND Ủy ban nhân dân xã Tam Giang Đông tỉnh Cà Mau</v>
      </c>
      <c r="C645" t="str">
        <v>https://tamgiangdong.namcan.camau.gov.vn/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23645</v>
      </c>
      <c r="B646" t="str">
        <v>Công an xã Phú Thuận tỉnh Cà Mau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23646</v>
      </c>
      <c r="B647" t="str">
        <f>HYPERLINK("https://phuthuan.phutan.camau.gov.vn/", "UBND Ủy ban nhân dân xã Phú Thuận tỉnh Cà Mau")</f>
        <v>UBND Ủy ban nhân dân xã Phú Thuận tỉnh Cà Mau</v>
      </c>
      <c r="C647" t="str">
        <v>https://phuthuan.phutan.camau.gov.vn/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23647</v>
      </c>
      <c r="B648" t="str">
        <f>HYPERLINK("https://www.facebook.com/xadoanPMH/", "Công an xã Phú Mỹ tỉnh Cà Mau")</f>
        <v>Công an xã Phú Mỹ tỉnh Cà Mau</v>
      </c>
      <c r="C648" t="str">
        <v>https://www.facebook.com/xadoanPMH/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23648</v>
      </c>
      <c r="B649" t="str">
        <f>HYPERLINK("https://phumy.phutan.camau.gov.vn/", "UBND Ủy ban nhân dân xã Phú Mỹ tỉnh Cà Mau")</f>
        <v>UBND Ủy ban nhân dân xã Phú Mỹ tỉnh Cà Mau</v>
      </c>
      <c r="C649" t="str">
        <v>https://phumy.phutan.camau.gov.vn/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23649</v>
      </c>
      <c r="B650" t="str">
        <v>Công an xã Phú Tân tỉnh Cà Mau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23650</v>
      </c>
      <c r="B651" t="str">
        <f>HYPERLINK("https://phutan.phutan.camau.gov.vn/", "UBND Ủy ban nhân dân xã Phú Tân tỉnh Cà Mau")</f>
        <v>UBND Ủy ban nhân dân xã Phú Tân tỉnh Cà Mau</v>
      </c>
      <c r="C651" t="str">
        <v>https://phutan.phutan.camau.gov.vn/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23651</v>
      </c>
      <c r="B652" t="str">
        <v>Công an xã Tân Hải tỉnh Cà Mau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23652</v>
      </c>
      <c r="B653" t="str">
        <f>HYPERLINK("https://tanhai.phutan.camau.gov.vn/", "UBND Ủy ban nhân dân xã Tân Hải tỉnh Cà Mau")</f>
        <v>UBND Ủy ban nhân dân xã Tân Hải tỉnh Cà Mau</v>
      </c>
      <c r="C653" t="str">
        <v>https://tanhai.phutan.camau.gov.vn/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23653</v>
      </c>
      <c r="B654" t="str">
        <v>Công an xã Việt Thắng tỉnh Cà Mau</v>
      </c>
      <c r="C654" t="str">
        <v>-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23654</v>
      </c>
      <c r="B655" t="str">
        <f>HYPERLINK("https://vietthang.phutan.camau.gov.vn/", "UBND Ủy ban nhân dân xã Việt Thắng tỉnh Cà Mau")</f>
        <v>UBND Ủy ban nhân dân xã Việt Thắng tỉnh Cà Mau</v>
      </c>
      <c r="C655" t="str">
        <v>https://vietthang.phutan.camau.gov.vn/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23655</v>
      </c>
      <c r="B656" t="str">
        <f>HYPERLINK("https://www.facebook.com/p/T%C3%A2n-H%C6%B0ng-T%C3%A2y-24H-100080375621788/", "Công an xã Tân Hưng Tây tỉnh Cà Mau")</f>
        <v>Công an xã Tân Hưng Tây tỉnh Cà Mau</v>
      </c>
      <c r="C656" t="str">
        <v>https://www.facebook.com/p/T%C3%A2n-H%C6%B0ng-T%C3%A2y-24H-100080375621788/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23656</v>
      </c>
      <c r="B657" t="str">
        <f>HYPERLINK("https://tanhungtay.phutan.camau.gov.vn/", "UBND Ủy ban nhân dân xã Tân Hưng Tây tỉnh Cà Mau")</f>
        <v>UBND Ủy ban nhân dân xã Tân Hưng Tây tỉnh Cà Mau</v>
      </c>
      <c r="C657" t="str">
        <v>https://tanhungtay.phutan.camau.gov.vn/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23657</v>
      </c>
      <c r="B658" t="str">
        <v>Công an xã Rạch Chèo tỉnh Cà Mau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23658</v>
      </c>
      <c r="B659" t="str">
        <f>HYPERLINK("https://rachcheo.phutan.camau.gov.vn/", "UBND Ủy ban nhân dân xã Rạch Chèo tỉnh Cà Mau")</f>
        <v>UBND Ủy ban nhân dân xã Rạch Chèo tỉnh Cà Mau</v>
      </c>
      <c r="C659" t="str">
        <v>https://rachcheo.phutan.camau.gov.vn/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23659</v>
      </c>
      <c r="B660" t="str">
        <v>Công an xã Nguyễn Việt Khái tỉnh Cà Mau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23660</v>
      </c>
      <c r="B661" t="str">
        <f>HYPERLINK("https://nguyenvietkhai.phutan.camau.gov.vn/", "UBND Ủy ban nhân dân xã Nguyễn Việt Khái tỉnh Cà Mau")</f>
        <v>UBND Ủy ban nhân dân xã Nguyễn Việt Khái tỉnh Cà Mau</v>
      </c>
      <c r="C661" t="str">
        <v>https://nguyenvietkhai.phutan.camau.gov.vn/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23661</v>
      </c>
      <c r="B662" t="str">
        <v>Công an xã Tam Giang Tây tỉnh Cà Mau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23662</v>
      </c>
      <c r="B663" t="str">
        <f>HYPERLINK("https://tamgiangtay.ngochien.camau.gov.vn/", "UBND Ủy ban nhân dân xã Tam Giang Tây tỉnh Cà Mau")</f>
        <v>UBND Ủy ban nhân dân xã Tam Giang Tây tỉnh Cà Mau</v>
      </c>
      <c r="C663" t="str">
        <v>https://tamgiangtay.ngochien.camau.gov.vn/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23663</v>
      </c>
      <c r="B664" t="str">
        <v>Công an xã Tân Ân Tây tỉnh Cà Mau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23664</v>
      </c>
      <c r="B665" t="str">
        <f>HYPERLINK("https://tanantay.ngochien.camau.gov.vn/", "UBND Ủy ban nhân dân xã Tân Ân Tây tỉnh Cà Mau")</f>
        <v>UBND Ủy ban nhân dân xã Tân Ân Tây tỉnh Cà Mau</v>
      </c>
      <c r="C665" t="str">
        <v>https://tanantay.ngochien.camau.gov.vn/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23665</v>
      </c>
      <c r="B666" t="str">
        <v>Công an xã Viên An Đông tỉnh Cà Mau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23666</v>
      </c>
      <c r="B667" t="str">
        <f>HYPERLINK("https://vienandong.ngochien.camau.gov.vn/", "UBND Ủy ban nhân dân xã Viên An Đông tỉnh Cà Mau")</f>
        <v>UBND Ủy ban nhân dân xã Viên An Đông tỉnh Cà Mau</v>
      </c>
      <c r="C667" t="str">
        <v>https://vienandong.ngochien.camau.gov.vn/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23667</v>
      </c>
      <c r="B668" t="str">
        <f>HYPERLINK("https://www.facebook.com/tuoitrecongancamau/?locale=vi_VN", "Công an xã Viên An tỉnh Cà Mau")</f>
        <v>Công an xã Viên An tỉnh Cà Mau</v>
      </c>
      <c r="C668" t="str">
        <v>https://www.facebook.com/tuoitrecongancamau/?locale=vi_VN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23668</v>
      </c>
      <c r="B669" t="str">
        <f>HYPERLINK("https://vienandong.ngochien.camau.gov.vn/", "UBND Ủy ban nhân dân xã Viên An tỉnh Cà Mau")</f>
        <v>UBND Ủy ban nhân dân xã Viên An tỉnh Cà Mau</v>
      </c>
      <c r="C669" t="str">
        <v>https://vienandong.ngochien.camau.gov.vn/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23669</v>
      </c>
      <c r="B670" t="str">
        <v>Công an xã Tân Ân tỉnh Cà Mau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23670</v>
      </c>
      <c r="B671" t="str">
        <f>HYPERLINK("https://tanan.ngochien.camau.gov.vn/", "UBND Ủy ban nhân dân xã Tân Ân tỉnh Cà Mau")</f>
        <v>UBND Ủy ban nhân dân xã Tân Ân tỉnh Cà Mau</v>
      </c>
      <c r="C671" t="str">
        <v>https://tanan.ngochien.camau.gov.vn/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23671</v>
      </c>
      <c r="B672" t="str">
        <f>HYPERLINK("https://www.facebook.com/bantuyengiaotinhdoancamau/?locale=tl_PH", "Công an xã Đất Mũi tỉnh Cà Mau")</f>
        <v>Công an xã Đất Mũi tỉnh Cà Mau</v>
      </c>
      <c r="C672" t="str">
        <v>https://www.facebook.com/bantuyengiaotinhdoancamau/?locale=tl_PH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23672</v>
      </c>
      <c r="B673" t="str">
        <f>HYPERLINK("https://datmui.ngochien.camau.gov.vn/", "UBND Ủy ban nhân dân xã Đất Mũi tỉnh Cà Mau")</f>
        <v>UBND Ủy ban nhân dân xã Đất Mũi tỉnh Cà Mau</v>
      </c>
      <c r="C673" t="str">
        <v>https://datmui.ngochien.camau.gov.vn/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23673</v>
      </c>
      <c r="B674" t="str">
        <f>HYPERLINK("https://www.facebook.com/conganthixabadon/?locale=vi_VN", "Công an thị xã Ba Đồn tỉnh Quảng Bình")</f>
        <v>Công an thị xã Ba Đồn tỉnh Quảng Bình</v>
      </c>
      <c r="C674" t="str">
        <v>https://www.facebook.com/conganthixabadon/?locale=vi_VN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23674</v>
      </c>
      <c r="B675" t="str">
        <f>HYPERLINK("https://badon.quangbinh.gov.vn/", "UBND Ủy ban nhân dân thị xã Ba Đồn tỉnh Quảng Bình")</f>
        <v>UBND Ủy ban nhân dân thị xã Ba Đồn tỉnh Quảng Bình</v>
      </c>
      <c r="C675" t="str">
        <v>https://badon.quangbinh.gov.vn/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23675</v>
      </c>
      <c r="B676" t="str">
        <v>Công an thị xã Quảng Trị tỉnh Quảng Trị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23676</v>
      </c>
      <c r="B677" t="str">
        <f>HYPERLINK("https://thixaquangtri.quangtri.gov.vn/ubnd-th%E1%BB%8A-x%C3%83", "UBND Ủy ban nhân dân thị xã Quảng Trị tỉnh Quảng Trị")</f>
        <v>UBND Ủy ban nhân dân thị xã Quảng Trị tỉnh Quảng Trị</v>
      </c>
      <c r="C677" t="str">
        <v>https://thixaquangtri.quangtri.gov.vn/ubnd-th%E1%BB%8A-x%C3%83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23677</v>
      </c>
      <c r="B678" t="str">
        <f>HYPERLINK("https://www.facebook.com/anttHuongThuy/", "Công an thị xã Hương Thủy tỉnh Thừa Thiên Huế")</f>
        <v>Công an thị xã Hương Thủy tỉnh Thừa Thiên Huế</v>
      </c>
      <c r="C678" t="str">
        <v>https://www.facebook.com/anttHuongThuy/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23678</v>
      </c>
      <c r="B679" t="str">
        <f>HYPERLINK("https://thuathienhue.gov.vn/Thong-bao/tid/Dong-chi-Le-Van-Cuong-duoc-bau-lam-Chu-tich-UBND-thi-xa-Huong-Thuy/newsid/8C321B3F-84BA-4F22-A1A7-B1510109F160/cid/B978B3F3-05EF-45E4-BEE7-F47C2B99302B", "UBND Ủy ban nhân dân thị xã Hương Thủy tỉnh Thừa Thiên Huế")</f>
        <v>UBND Ủy ban nhân dân thị xã Hương Thủy tỉnh Thừa Thiên Huế</v>
      </c>
      <c r="C679" t="str">
        <v>https://thuathienhue.gov.vn/Thong-bao/tid/Dong-chi-Le-Van-Cuong-duoc-bau-lam-Chu-tich-UBND-thi-xa-Huong-Thuy/newsid/8C321B3F-84BA-4F22-A1A7-B1510109F160/cid/B978B3F3-05EF-45E4-BEE7-F47C2B99302B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23679</v>
      </c>
      <c r="B680" t="str">
        <f>HYPERLINK("https://www.facebook.com/tuoitreconganthuathienhue/", "Công an thị xã Hương Trà tỉnh Thừa Thiên Huế")</f>
        <v>Công an thị xã Hương Trà tỉnh Thừa Thiên Huế</v>
      </c>
      <c r="C680" t="str">
        <v>https://www.facebook.com/tuoitreconganthuathienhue/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23680</v>
      </c>
      <c r="B681" t="str">
        <f>HYPERLINK("https://thuathienhue.gov.vn/", "UBND Ủy ban nhân dân thị xã Hương Trà tỉnh Thừa Thiên Huế")</f>
        <v>UBND Ủy ban nhân dân thị xã Hương Trà tỉnh Thừa Thiên Huế</v>
      </c>
      <c r="C681" t="str">
        <v>https://thuathienhue.gov.vn/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23681</v>
      </c>
      <c r="B682" t="str">
        <f>HYPERLINK("https://www.facebook.com/policedienban/", "Công an thị xã Điện Bàn tỉnh Quảng Nam")</f>
        <v>Công an thị xã Điện Bàn tỉnh Quảng Nam</v>
      </c>
      <c r="C682" t="str">
        <v>https://www.facebook.com/policedienban/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23682</v>
      </c>
      <c r="B683" t="str">
        <f>HYPERLINK("https://dienban.quangnam.gov.vn/", "UBND Ủy ban nhân dân thị xã Điện Bàn tỉnh Quảng Nam")</f>
        <v>UBND Ủy ban nhân dân thị xã Điện Bàn tỉnh Quảng Nam</v>
      </c>
      <c r="C683" t="str">
        <v>https://dienban.quangnam.gov.vn/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23683</v>
      </c>
      <c r="B684" t="str">
        <f>HYPERLINK("https://www.facebook.com/TuoitreCongantinhBinhDinh/", "Công an thị xã An Nhơn tỉnh Bình Định")</f>
        <v>Công an thị xã An Nhơn tỉnh Bình Định</v>
      </c>
      <c r="C684" t="str">
        <v>https://www.facebook.com/TuoitreCongantinhBinhDinh/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23684</v>
      </c>
      <c r="B685" t="str">
        <f>HYPERLINK("https://annhon.binhdinh.gov.vn/", "UBND Ủy ban nhân dân thị xã An Nhơn tỉnh Bình Định")</f>
        <v>UBND Ủy ban nhân dân thị xã An Nhơn tỉnh Bình Định</v>
      </c>
      <c r="C685" t="str">
        <v>https://annhon.binhdinh.gov.vn/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23685</v>
      </c>
      <c r="B686" t="str">
        <f>HYPERLINK("https://www.facebook.com/p/C%C3%B4ng-an-x%C3%A3-Xu%C3%A2n-H%E1%BA%A3i-th%E1%BB%8B-x%C3%A3-S%C3%B4ng-C%E1%BA%A7u-t%E1%BB%89nh-Ph%C3%BA-Y%C3%AAn-100064027720140/", "Công an thị xã Sông Cầu tỉnh Phú Yên")</f>
        <v>Công an thị xã Sông Cầu tỉnh Phú Yên</v>
      </c>
      <c r="C686" t="str">
        <v>https://www.facebook.com/p/C%C3%B4ng-an-x%C3%A3-Xu%C3%A2n-H%E1%BA%A3i-th%E1%BB%8B-x%C3%A3-S%C3%B4ng-C%E1%BA%A7u-t%E1%BB%89nh-Ph%C3%BA-Y%C3%AAn-100064027720140/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23686</v>
      </c>
      <c r="B687" t="str">
        <f>HYPERLINK("https://songcau.phuyen.gov.vn/", "UBND Ủy ban nhân dân thị xã Sông Cầu tỉnh Phú Yên")</f>
        <v>UBND Ủy ban nhân dân thị xã Sông Cầu tỉnh Phú Yên</v>
      </c>
      <c r="C687" t="str">
        <v>https://songcau.phuyen.gov.vn/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23687</v>
      </c>
      <c r="B688" t="str">
        <v>Công an thị xã Ninh Hòa tỉnh Khánh Hòa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23688</v>
      </c>
      <c r="B689" t="str">
        <f>HYPERLINK("https://dichvucong.gov.vn/p/home/dvc-tthc-bonganh-tinhtp.html?id2=415871&amp;name2=%E1%BB%A6y%20ban%20nh%C3%A2n%20d%C3%A2n%20th%E1%BB%8B%20x%C3%A3%20Ninh%20H%C3%B2a%20-%20t%E1%BB%89nh%20Kh%C3%A1nh%20H%C3%B2a&amp;name1=UBND%20t%E1%BB%89nh%20Kh%C3%A1nh%20H%C3%B2a&amp;id1=415139&amp;type_tinh_bo=2&amp;lan=2", "UBND Ủy ban nhân dân thị xã Ninh Hòa tỉnh Khánh Hòa")</f>
        <v>UBND Ủy ban nhân dân thị xã Ninh Hòa tỉnh Khánh Hòa</v>
      </c>
      <c r="C689" t="str">
        <v>https://dichvucong.gov.vn/p/home/dvc-tthc-bonganh-tinhtp.html?id2=415871&amp;name2=%E1%BB%A6y%20ban%20nh%C3%A2n%20d%C3%A2n%20th%E1%BB%8B%20x%C3%A3%20Ninh%20H%C3%B2a%20-%20t%E1%BB%89nh%20Kh%C3%A1nh%20H%C3%B2a&amp;name1=UBND%20t%E1%BB%89nh%20Kh%C3%A1nh%20H%C3%B2a&amp;id1=415139&amp;type_tinh_bo=2&amp;lan=2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23689</v>
      </c>
      <c r="B690" t="str">
        <f>HYPERLINK("https://www.facebook.com/doanconganlagi/", "Công an thị xã La Gi tỉnh Bình Thuận")</f>
        <v>Công an thị xã La Gi tỉnh Bình Thuận</v>
      </c>
      <c r="C690" t="str">
        <v>https://www.facebook.com/doanconganlagi/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23690</v>
      </c>
      <c r="B691" t="str">
        <f>HYPERLINK("https://lagi.binhthuan.gov.vn/", "UBND Ủy ban nhân dân thị xã La Gi tỉnh Bình Thuận")</f>
        <v>UBND Ủy ban nhân dân thị xã La Gi tỉnh Bình Thuận</v>
      </c>
      <c r="C691" t="str">
        <v>https://lagi.binhthuan.gov.vn/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23691</v>
      </c>
      <c r="B692" t="str">
        <f>HYPERLINK("https://www.facebook.com/conganankhe.gialai/?locale=vi_VN", "Công an thị xã An Khê tỉnh Gia Lai")</f>
        <v>Công an thị xã An Khê tỉnh Gia Lai</v>
      </c>
      <c r="C692" t="str">
        <v>https://www.facebook.com/conganankhe.gialai/?locale=vi_VN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23692</v>
      </c>
      <c r="B693" t="str">
        <f>HYPERLINK("https://ankhe.gialai.gov.vn/", "UBND Ủy ban nhân dân thị xã An Khê tỉnh Gia Lai")</f>
        <v>UBND Ủy ban nhân dân thị xã An Khê tỉnh Gia Lai</v>
      </c>
      <c r="C693" t="str">
        <v>https://ankhe.gialai.gov.vn/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23693</v>
      </c>
      <c r="B694" t="str">
        <f>HYPERLINK("https://www.facebook.com/ANTTAyunPa/?locale=vi_VN", "Công an thị xã Ayun Pa tỉnh Gia Lai")</f>
        <v>Công an thị xã Ayun Pa tỉnh Gia Lai</v>
      </c>
      <c r="C694" t="str">
        <v>https://www.facebook.com/ANTTAyunPa/?locale=vi_VN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23694</v>
      </c>
      <c r="B695" t="str">
        <f>HYPERLINK("https://ayunpa.gialai.gov.vn/Documents/Van-ban-cua-UBND-thi-xa.aspx", "UBND Ủy ban nhân dân thị xã Ayun Pa tỉnh Gia Lai")</f>
        <v>UBND Ủy ban nhân dân thị xã Ayun Pa tỉnh Gia Lai</v>
      </c>
      <c r="C695" t="str">
        <v>https://ayunpa.gialai.gov.vn/Documents/Van-ban-cua-UBND-thi-xa.aspx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23695</v>
      </c>
      <c r="B696" t="str">
        <f>HYPERLINK("https://www.facebook.com/p/C%C3%B4ng-an-Th%E1%BB%8B-x%C3%A3-Bu%C3%B4n-H%E1%BB%93-T%E1%BB%89nh-%C4%90%E1%BA%AFk-L%E1%BA%AFk-100069259687522/", "Công an thị xã Buôn Hồ tỉnh Đắk Lắk")</f>
        <v>Công an thị xã Buôn Hồ tỉnh Đắk Lắk</v>
      </c>
      <c r="C696" t="str">
        <v>https://www.facebook.com/p/C%C3%B4ng-an-Th%E1%BB%8B-x%C3%A3-Bu%C3%B4n-H%E1%BB%93-T%E1%BB%89nh-%C4%90%E1%BA%AFk-L%E1%BA%AFk-100069259687522/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23696</v>
      </c>
      <c r="B697" t="str">
        <f>HYPERLINK("https://buonho.daklak.gov.vn/", "UBND Ủy ban nhân dân thị xã Buôn Hồ tỉnh Đắk Lắk")</f>
        <v>UBND Ủy ban nhân dân thị xã Buôn Hồ tỉnh Đắk Lắk</v>
      </c>
      <c r="C697" t="str">
        <v>https://buonho.daklak.gov.vn/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23697</v>
      </c>
      <c r="B698" t="str">
        <v>Công an thị xã Gia Nghĩa tỉnh Đắk Nông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23698</v>
      </c>
      <c r="B699" t="str">
        <f>HYPERLINK("http://gianghia.daknong.gov.vn/", "UBND Ủy ban nhân dân thị xã Gia Nghĩa tỉnh Đắk Nông")</f>
        <v>UBND Ủy ban nhân dân thị xã Gia Nghĩa tỉnh Đắk Nông</v>
      </c>
      <c r="C699" t="str">
        <v>http://gianghia.daknong.gov.vn/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23699</v>
      </c>
      <c r="B700" t="str">
        <f>HYPERLINK("https://www.facebook.com/p/C%C3%B4ng-an-th%E1%BB%8B-x%C3%A3-Ph%C6%B0%E1%BB%9Bc-Long-100069875471031/?locale=vi_VN", "Công an thị xã Phước Long tỉnh Bình Phước")</f>
        <v>Công an thị xã Phước Long tỉnh Bình Phước</v>
      </c>
      <c r="C700" t="str">
        <v>https://www.facebook.com/p/C%C3%B4ng-an-th%E1%BB%8B-x%C3%A3-Ph%C6%B0%E1%BB%9Bc-Long-100069875471031/?locale=vi_VN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23700</v>
      </c>
      <c r="B701" t="str">
        <f>HYPERLINK("https://phuoclong.binhphuoc.gov.vn/", "UBND Ủy ban nhân dân thị xã Phước Long tỉnh Bình Phước")</f>
        <v>UBND Ủy ban nhân dân thị xã Phước Long tỉnh Bình Phước</v>
      </c>
      <c r="C701" t="str">
        <v>https://phuoclong.binhphuoc.gov.vn/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23701</v>
      </c>
      <c r="B702" t="str">
        <f>HYPERLINK("https://www.facebook.com/conganthanhphodongxoai/", "Công an thị xã Đồng Xoài tỉnh Bình Phước")</f>
        <v>Công an thị xã Đồng Xoài tỉnh Bình Phước</v>
      </c>
      <c r="C702" t="str">
        <v>https://www.facebook.com/conganthanhphodongxoai/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23702</v>
      </c>
      <c r="B703" t="str">
        <f>HYPERLINK("https://dongxoai.binhphuoc.gov.vn/", "UBND Ủy ban nhân dân thị xã Đồng Xoài tỉnh Bình Phước")</f>
        <v>UBND Ủy ban nhân dân thị xã Đồng Xoài tỉnh Bình Phước</v>
      </c>
      <c r="C703" t="str">
        <v>https://dongxoai.binhphuoc.gov.vn/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23703</v>
      </c>
      <c r="B704" t="str">
        <f>HYPERLINK("https://www.facebook.com/CATXBinhLong/", "Công an thị xã Bình Long tỉnh Bình Phước")</f>
        <v>Công an thị xã Bình Long tỉnh Bình Phước</v>
      </c>
      <c r="C704" t="str">
        <v>https://www.facebook.com/CATXBinhLong/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23704</v>
      </c>
      <c r="B705" t="str">
        <f>HYPERLINK("https://binhlong.binhphuoc.gov.vn/", "UBND Ủy ban nhân dân thị xã Bình Long tỉnh Bình Phước")</f>
        <v>UBND Ủy ban nhân dân thị xã Bình Long tỉnh Bình Phước</v>
      </c>
      <c r="C705" t="str">
        <v>https://binhlong.binhphuoc.gov.vn/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23705</v>
      </c>
      <c r="B706" t="str">
        <f>HYPERLINK("https://www.facebook.com/conganbencat/", "Công an thị xã Bến Cát tỉnh Bình Dương")</f>
        <v>Công an thị xã Bến Cát tỉnh Bình Dương</v>
      </c>
      <c r="C706" t="str">
        <v>https://www.facebook.com/conganbencat/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23706</v>
      </c>
      <c r="B707" t="str">
        <f>HYPERLINK("https://bencat.binhduong.gov.vn/", "UBND Ủy ban nhân dân thị xã Bến Cát tỉnh Bình Dương")</f>
        <v>UBND Ủy ban nhân dân thị xã Bến Cát tỉnh Bình Dương</v>
      </c>
      <c r="C707" t="str">
        <v>https://bencat.binhduong.gov.vn/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23707</v>
      </c>
      <c r="B708" t="str">
        <f>HYPERLINK("https://www.facebook.com/catptu/?locale=vi_VN", "Công an thị xã Tân Uyên tỉnh Bình Dương")</f>
        <v>Công an thị xã Tân Uyên tỉnh Bình Dương</v>
      </c>
      <c r="C708" t="str">
        <v>https://www.facebook.com/catptu/?locale=vi_VN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23708</v>
      </c>
      <c r="B709" t="str">
        <f>HYPERLINK("https://tanuyen.binhduong.gov.vn/", "UBND Ủy ban nhân dân thị xã Tân Uyên tỉnh Bình Dương")</f>
        <v>UBND Ủy ban nhân dân thị xã Tân Uyên tỉnh Bình Dương</v>
      </c>
      <c r="C709" t="str">
        <v>https://tanuyen.binhduong.gov.vn/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23709</v>
      </c>
      <c r="B710" t="str">
        <f>HYPERLINK("https://www.facebook.com/conganthanhphodian/?locale=vi_VN", "Công an thị xã Dĩ An tỉnh Bình Dương")</f>
        <v>Công an thị xã Dĩ An tỉnh Bình Dương</v>
      </c>
      <c r="C710" t="str">
        <v>https://www.facebook.com/conganthanhphodian/?locale=vi_VN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23710</v>
      </c>
      <c r="B711" t="str">
        <f>HYPERLINK("https://dian.binhduong.gov.vn/", "UBND Ủy ban nhân dân thị xã Dĩ An tỉnh Bình Dương")</f>
        <v>UBND Ủy ban nhân dân thị xã Dĩ An tỉnh Bình Dương</v>
      </c>
      <c r="C711" t="str">
        <v>https://dian.binhduong.gov.vn/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23711</v>
      </c>
      <c r="B712" t="str">
        <f>HYPERLINK("https://www.facebook.com/conganthanhphothuanan/", "Công an thị xã Thuận An tỉnh Bình Dương")</f>
        <v>Công an thị xã Thuận An tỉnh Bình Dương</v>
      </c>
      <c r="C712" t="str">
        <v>https://www.facebook.com/conganthanhphothuanan/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23712</v>
      </c>
      <c r="B713" t="str">
        <f>HYPERLINK("https://thuanan.binhduong.gov.vn/", "UBND Ủy ban nhân dân thị xã Thuận An tỉnh Bình Dương")</f>
        <v>UBND Ủy ban nhân dân thị xã Thuận An tỉnh Bình Dương</v>
      </c>
      <c r="C713" t="str">
        <v>https://thuanan.binhduong.gov.vn/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23713</v>
      </c>
      <c r="B714" t="str">
        <f>HYPERLINK("https://www.facebook.com/p/C%C3%B4ng-an-ph%C6%B0%E1%BB%9Dng-Xu%C3%A2n-An-TP-Long-Kh%C3%A1nh-100076081300178/", "Công an thị xã Long Khánh tỉnh Đồng Nai")</f>
        <v>Công an thị xã Long Khánh tỉnh Đồng Nai</v>
      </c>
      <c r="C714" t="str">
        <v>https://www.facebook.com/p/C%C3%B4ng-an-ph%C6%B0%E1%BB%9Dng-Xu%C3%A2n-An-TP-Long-Kh%C3%A1nh-100076081300178/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23714</v>
      </c>
      <c r="B715" t="str">
        <f>HYPERLINK("https://longkhanh.dongnai.gov.vn/", "UBND Ủy ban nhân dân thị xã Long Khánh tỉnh Đồng Nai")</f>
        <v>UBND Ủy ban nhân dân thị xã Long Khánh tỉnh Đồng Nai</v>
      </c>
      <c r="C715" t="str">
        <v>https://longkhanh.dongnai.gov.vn/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23715</v>
      </c>
      <c r="B716" t="str">
        <f>HYPERLINK("https://www.facebook.com/conganxathanhhung/?locale=vi_VN", "Công an thị xã Kiến Tường tỉnh Long An")</f>
        <v>Công an thị xã Kiến Tường tỉnh Long An</v>
      </c>
      <c r="C716" t="str">
        <v>https://www.facebook.com/conganxathanhhung/?locale=vi_VN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23716</v>
      </c>
      <c r="B717" t="str">
        <f>HYPERLINK("https://kientuong.longan.gov.vn/", "UBND Ủy ban nhân dân thị xã Kiến Tường tỉnh Long An")</f>
        <v>UBND Ủy ban nhân dân thị xã Kiến Tường tỉnh Long An</v>
      </c>
      <c r="C717" t="str">
        <v>https://kientuong.longan.gov.vn/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23717</v>
      </c>
      <c r="B718" t="str">
        <v>Công an thị xã Gò Công tỉnh Tiền Giang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23718</v>
      </c>
      <c r="B719" t="str">
        <f>HYPERLINK("https://tiengiang.gov.vn/chi-tiet-tin?/uy-ban-nhan-dan-thi-xa-go-cong/11535924", "UBND Ủy ban nhân dân thị xã Gò Công tỉnh Tiền Giang")</f>
        <v>UBND Ủy ban nhân dân thị xã Gò Công tỉnh Tiền Giang</v>
      </c>
      <c r="C719" t="str">
        <v>https://tiengiang.gov.vn/chi-tiet-tin?/uy-ban-nhan-dan-thi-xa-go-cong/11535924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23719</v>
      </c>
      <c r="B720" t="str">
        <v>Công an thị xã Cai Lậy tỉnh Tiền Giang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23720</v>
      </c>
      <c r="B721" t="str">
        <f>HYPERLINK("https://txcailay.tiengiang.gov.vn/", "UBND Ủy ban nhân dân thị xã Cai Lậy tỉnh Tiền Giang")</f>
        <v>UBND Ủy ban nhân dân thị xã Cai Lậy tỉnh Tiền Giang</v>
      </c>
      <c r="C721" t="str">
        <v>https://txcailay.tiengiang.gov.vn/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23721</v>
      </c>
      <c r="B722" t="str">
        <f>HYPERLINK("https://www.facebook.com/thongtintxdh/?locale=vi_VN", "Công an thị xã Duyên Hải tỉnh Trà Vinh")</f>
        <v>Công an thị xã Duyên Hải tỉnh Trà Vinh</v>
      </c>
      <c r="C722" t="str">
        <v>https://www.facebook.com/thongtintxdh/?locale=vi_VN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23722</v>
      </c>
      <c r="B723" t="str">
        <f>HYPERLINK("https://txdh.travinh.gov.vn/", "UBND Ủy ban nhân dân thị xã Duyên Hải tỉnh Trà Vinh")</f>
        <v>UBND Ủy ban nhân dân thị xã Duyên Hải tỉnh Trà Vinh</v>
      </c>
      <c r="C723" t="str">
        <v>https://txdh.travinh.gov.vn/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23723</v>
      </c>
      <c r="B724" t="str">
        <v>Công an thị xã Bình Minh tỉnh Vĩnh Long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23724</v>
      </c>
      <c r="B725" t="str">
        <f>HYPERLINK("https://txbinhminh.vinhlong.gov.vn/", "UBND Ủy ban nhân dân thị xã Bình Minh tỉnh Vĩnh Long")</f>
        <v>UBND Ủy ban nhân dân thị xã Bình Minh tỉnh Vĩnh Long</v>
      </c>
      <c r="C725" t="str">
        <v>https://txbinhminh.vinhlong.gov.vn/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23725</v>
      </c>
      <c r="B726" t="str">
        <v>Công an thị xã Hồng Ngự tỉnh Đồng Tháp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23726</v>
      </c>
      <c r="B727" t="str">
        <f>HYPERLINK("https://hongngu.dongthap.gov.vn/", "UBND Ủy ban nhân dân thị xã Hồng Ngự tỉnh Đồng Tháp")</f>
        <v>UBND Ủy ban nhân dân thị xã Hồng Ngự tỉnh Đồng Tháp</v>
      </c>
      <c r="C727" t="str">
        <v>https://hongngu.dongthap.gov.vn/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23727</v>
      </c>
      <c r="B728" t="str">
        <f>HYPERLINK("https://www.facebook.com/daitruyenthanhtanchau1997/", "Công an thị xã Tân Châu tỉnh An Giang")</f>
        <v>Công an thị xã Tân Châu tỉnh An Giang</v>
      </c>
      <c r="C728" t="str">
        <v>https://www.facebook.com/daitruyenthanhtanchau1997/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23728</v>
      </c>
      <c r="B729" t="str">
        <f>HYPERLINK("https://tanchau.angiang.gov.vn/wps/portal/Home", "UBND Ủy ban nhân dân thị xã Tân Châu tỉnh An Giang")</f>
        <v>UBND Ủy ban nhân dân thị xã Tân Châu tỉnh An Giang</v>
      </c>
      <c r="C729" t="str">
        <v>https://tanchau.angiang.gov.vn/wps/portal/Home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23729</v>
      </c>
      <c r="B730" t="str">
        <v>Công an thị xã Hà Tiên tỉnh Kiên Giang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23730</v>
      </c>
      <c r="B731" t="str">
        <f>HYPERLINK("https://hatien.kiengiang.gov.vn/", "UBND Ủy ban nhân dân thị xã Hà Tiên tỉnh Kiên Giang")</f>
        <v>UBND Ủy ban nhân dân thị xã Hà Tiên tỉnh Kiên Giang</v>
      </c>
      <c r="C731" t="str">
        <v>https://hatien.kiengiang.gov.vn/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23731</v>
      </c>
      <c r="B732" t="str">
        <v>Công an thị xã Ngã Bảy tỉnh Hậu Giang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23732</v>
      </c>
      <c r="B733" t="str">
        <f>HYPERLINK("https://ngabay.haugiang.gov.vn/", "UBND Ủy ban nhân dân thị xã Ngã Bảy tỉnh Hậu Giang")</f>
        <v>UBND Ủy ban nhân dân thị xã Ngã Bảy tỉnh Hậu Giang</v>
      </c>
      <c r="C733" t="str">
        <v>https://ngabay.haugiang.gov.vn/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23733</v>
      </c>
      <c r="B734" t="str">
        <v>Công an thị xã Long Mỹ tỉnh Hậu Giang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23734</v>
      </c>
      <c r="B735" t="str">
        <f>HYPERLINK("https://thixalongmy.haugiang.gov.vn/", "UBND Ủy ban nhân dân thị xã Long Mỹ tỉnh Hậu Giang")</f>
        <v>UBND Ủy ban nhân dân thị xã Long Mỹ tỉnh Hậu Giang</v>
      </c>
      <c r="C735" t="str">
        <v>https://thixalongmy.haugiang.gov.vn/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23735</v>
      </c>
      <c r="B736" t="str">
        <f>HYPERLINK("https://www.facebook.com/antttxnganam/", "Công an thị xã Ngã Năm tỉnh Sóc Trăng")</f>
        <v>Công an thị xã Ngã Năm tỉnh Sóc Trăng</v>
      </c>
      <c r="C736" t="str">
        <v>https://www.facebook.com/antttxnganam/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23736</v>
      </c>
      <c r="B737" t="str">
        <f>HYPERLINK("https://nganam.soctrang.gov.vn/", "UBND Ủy ban nhân dân thị xã Ngã Năm tỉnh Sóc Trăng")</f>
        <v>UBND Ủy ban nhân dân thị xã Ngã Năm tỉnh Sóc Trăng</v>
      </c>
      <c r="C737" t="str">
        <v>https://nganam.soctrang.gov.vn/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23737</v>
      </c>
      <c r="B738" t="str">
        <f>HYPERLINK("https://www.facebook.com/antttxvc/?locale=vi_VN", "Công an thị xã Vĩnh Châu tỉnh Sóc Trăng")</f>
        <v>Công an thị xã Vĩnh Châu tỉnh Sóc Trăng</v>
      </c>
      <c r="C738" t="str">
        <v>https://www.facebook.com/antttxvc/?locale=vi_VN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23738</v>
      </c>
      <c r="B739" t="str">
        <f>HYPERLINK("https://vinhchau.soctrang.gov.vn/", "UBND Ủy ban nhân dân thị xã Vĩnh Châu tỉnh Sóc Trăng")</f>
        <v>UBND Ủy ban nhân dân thị xã Vĩnh Châu tỉnh Sóc Trăng</v>
      </c>
      <c r="C739" t="str">
        <v>https://vinhchau.soctrang.gov.vn/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23739</v>
      </c>
      <c r="B740" t="str">
        <f>HYPERLINK("https://www.facebook.com/p/C%C3%B4ng-an-ph%C6%B0%E1%BB%9Dng-1-TX-Gi%C3%A1-Rai-B%E1%BA%A1c-Li%C3%AAu-100085484734723/", "Công an thị xã Giá Rai tỉnh Bạc Liêu")</f>
        <v>Công an thị xã Giá Rai tỉnh Bạc Liêu</v>
      </c>
      <c r="C740" t="str">
        <v>https://www.facebook.com/p/C%C3%B4ng-an-ph%C6%B0%E1%BB%9Dng-1-TX-Gi%C3%A1-Rai-B%E1%BA%A1c-Li%C3%AAu-100085484734723/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23740</v>
      </c>
      <c r="B741" t="str">
        <f>HYPERLINK("https://dichvucong.gov.vn/p/home/dvc-tthc-co-quan-chi-tiet.html?id=401230", "UBND Ủy ban nhân dân thị xã Giá Rai tỉnh Bạc Liêu")</f>
        <v>UBND Ủy ban nhân dân thị xã Giá Rai tỉnh Bạc Liêu</v>
      </c>
      <c r="C741" t="str">
        <v>https://dichvucong.gov.vn/p/home/dvc-tthc-co-quan-chi-tiet.html?id=401230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23741</v>
      </c>
      <c r="B742" t="str">
        <f>HYPERLINK("https://www.facebook.com/tuoitreconganquangbinh/", "Công an thị trấn Quy Đạt tỉnh Quảng Bình")</f>
        <v>Công an thị trấn Quy Đạt tỉnh Quảng Bình</v>
      </c>
      <c r="C742" t="str">
        <v>https://www.facebook.com/tuoitreconganquangbinh/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23742</v>
      </c>
      <c r="B743" t="str">
        <f>HYPERLINK("https://minhhoa.quangbinh.gov.vn/chi-tiet-tin/-/view-article/1/439131382673156029/1417683812137", "UBND Ủy ban nhân dân thị trấn Quy Đạt tỉnh Quảng Bình")</f>
        <v>UBND Ủy ban nhân dân thị trấn Quy Đạt tỉnh Quảng Bình</v>
      </c>
      <c r="C743" t="str">
        <v>https://minhhoa.quangbinh.gov.vn/chi-tiet-tin/-/view-article/1/439131382673156029/1417683812137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23743</v>
      </c>
      <c r="B744" t="str">
        <f>HYPERLINK("https://www.facebook.com/p/C%C3%B4ng-an-Th%E1%BB%8B-Tr%E1%BA%A5n-%C4%90%E1%BB%93ng-L%C3%AA-huy%E1%BB%87n-Tuy%C3%AAn-Ho%C3%A1-100082282251481/", "Công an thị trấn Đồng Lê tỉnh Quảng Bình")</f>
        <v>Công an thị trấn Đồng Lê tỉnh Quảng Bình</v>
      </c>
      <c r="C744" t="str">
        <v>https://www.facebook.com/p/C%C3%B4ng-an-Th%E1%BB%8B-Tr%E1%BA%A5n-%C4%90%E1%BB%93ng-L%C3%AA-huy%E1%BB%87n-Tuy%C3%AAn-Ho%C3%A1-100082282251481/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23744</v>
      </c>
      <c r="B745" t="str">
        <f>HYPERLINK("https://dbnd.quangbinh.gov.vn/chi-tiet-tin/-/view-article/1/1515633979416/1670998738016", "UBND Ủy ban nhân dân thị trấn Đồng Lê tỉnh Quảng Bình")</f>
        <v>UBND Ủy ban nhân dân thị trấn Đồng Lê tỉnh Quảng Bình</v>
      </c>
      <c r="C745" t="str">
        <v>https://dbnd.quangbinh.gov.vn/chi-tiet-tin/-/view-article/1/1515633979416/1670998738016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23745</v>
      </c>
      <c r="B746" t="str">
        <v>Công an thị trấn Hoàn Lão tỉnh Quảng Bình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23746</v>
      </c>
      <c r="B747" t="str">
        <f>HYPERLINK("https://botrach.quangbinh.gov.vn/chi-tiet-tin/-/view-article/1/1404469290797/1597731676594", "UBND Ủy ban nhân dân thị trấn Hoàn Lão tỉnh Quảng Bình")</f>
        <v>UBND Ủy ban nhân dân thị trấn Hoàn Lão tỉnh Quảng Bình</v>
      </c>
      <c r="C747" t="str">
        <v>https://botrach.quangbinh.gov.vn/chi-tiet-tin/-/view-article/1/1404469290797/1597731676594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23747</v>
      </c>
      <c r="B748" t="str">
        <f>HYPERLINK("https://www.facebook.com/p/C%C3%B4ng-an-th%E1%BB%8B-tr%E1%BA%A5n-N%C3%B4ng-Tr%C6%B0%E1%BB%9Dng-Vi%E1%BB%87t-Trung-100078692996406/", "Công an thị trấn NT Việt Trung tỉnh Quảng Bình")</f>
        <v>Công an thị trấn NT Việt Trung tỉnh Quảng Bình</v>
      </c>
      <c r="C748" t="str">
        <v>https://www.facebook.com/p/C%C3%B4ng-an-th%E1%BB%8B-tr%E1%BA%A5n-N%C3%B4ng-Tr%C6%B0%E1%BB%9Dng-Vi%E1%BB%87t-Trung-100078692996406/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23748</v>
      </c>
      <c r="B749" t="str">
        <f>HYPERLINK("https://botrach.quangbinh.gov.vn/chi-tiet-tin/-/view-article/1/1404469290797/1597731676594", "UBND Ủy ban nhân dân thị trấn NT Việt Trung tỉnh Quảng Bình")</f>
        <v>UBND Ủy ban nhân dân thị trấn NT Việt Trung tỉnh Quảng Bình</v>
      </c>
      <c r="C749" t="str">
        <v>https://botrach.quangbinh.gov.vn/chi-tiet-tin/-/view-article/1/1404469290797/1597731676594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23749</v>
      </c>
      <c r="B750" t="str">
        <f>HYPERLINK("https://www.facebook.com/conganthitranquanhau/", "Công an thị trấn Quán Hàu tỉnh Quảng Bình")</f>
        <v>Công an thị trấn Quán Hàu tỉnh Quảng Bình</v>
      </c>
      <c r="C750" t="str">
        <v>https://www.facebook.com/conganthitranquanhau/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23750</v>
      </c>
      <c r="B751" t="str">
        <f>HYPERLINK("https://quanhau.quangbinh.gov.vn/", "UBND Ủy ban nhân dân thị trấn Quán Hàu tỉnh Quảng Bình")</f>
        <v>UBND Ủy ban nhân dân thị trấn Quán Hàu tỉnh Quảng Bình</v>
      </c>
      <c r="C751" t="str">
        <v>https://quanhau.quangbinh.gov.vn/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23751</v>
      </c>
      <c r="B752" t="str">
        <v>Công an thị trấn NT Lệ Ninh tỉnh Quảng Bình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23752</v>
      </c>
      <c r="B753" t="str">
        <f>HYPERLINK("https://leninh.quangbinh.gov.vn/", "UBND Ủy ban nhân dân thị trấn NT Lệ Ninh tỉnh Quảng Bình")</f>
        <v>UBND Ủy ban nhân dân thị trấn NT Lệ Ninh tỉnh Quảng Bình</v>
      </c>
      <c r="C753" t="str">
        <v>https://leninh.quangbinh.gov.vn/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23753</v>
      </c>
      <c r="B754" t="str">
        <v>Công an thị trấn Kiến Giang tỉnh Quảng Bình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23754</v>
      </c>
      <c r="B755" t="str">
        <f>HYPERLINK("https://kiengiang.quangbinh.gov.vn/", "UBND Ủy ban nhân dân thị trấn Kiến Giang tỉnh Quảng Bình")</f>
        <v>UBND Ủy ban nhân dân thị trấn Kiến Giang tỉnh Quảng Bình</v>
      </c>
      <c r="C755" t="str">
        <v>https://kiengiang.quangbinh.gov.vn/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23755</v>
      </c>
      <c r="B756" t="str">
        <f>HYPERLINK("https://www.facebook.com/p/C%C3%B4ng-an-th%E1%BB%8B-tr%E1%BA%A5n-H%E1%BB%93-X%C3%A1-100069246517834/", "Công an thị trấn Hồ Xá tỉnh Quảng Trị")</f>
        <v>Công an thị trấn Hồ Xá tỉnh Quảng Trị</v>
      </c>
      <c r="C756" t="str">
        <v>https://www.facebook.com/p/C%C3%B4ng-an-th%E1%BB%8B-tr%E1%BA%A5n-H%E1%BB%93-X%C3%A1-100069246517834/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23756</v>
      </c>
      <c r="B757" t="str">
        <f>HYPERLINK("https://tthoxa.vinhlinh.quangtri.gov.vn/", "UBND Ủy ban nhân dân thị trấn Hồ Xá tỉnh Quảng Trị")</f>
        <v>UBND Ủy ban nhân dân thị trấn Hồ Xá tỉnh Quảng Trị</v>
      </c>
      <c r="C757" t="str">
        <v>https://tthoxa.vinhlinh.quangtri.gov.vn/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23757</v>
      </c>
      <c r="B758" t="str">
        <v>Công an thị trấn Bến Quan tỉnh Quảng Trị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23758</v>
      </c>
      <c r="B759" t="str">
        <f>HYPERLINK("https://ttbenquan.vinhlinh.quangtri.gov.vn/", "UBND Ủy ban nhân dân thị trấn Bến Quan tỉnh Quảng Trị")</f>
        <v>UBND Ủy ban nhân dân thị trấn Bến Quan tỉnh Quảng Trị</v>
      </c>
      <c r="C759" t="str">
        <v>https://ttbenquan.vinhlinh.quangtri.gov.vn/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23759</v>
      </c>
      <c r="B760" t="str">
        <f>HYPERLINK("https://www.facebook.com/p/ANTT-Th%E1%BB%8B-tr%E1%BA%A5n-C%E1%BB%ADa-T%C3%B9ng-100063539615188/", "Công an thị trấn Cửa Tùng tỉnh Quảng Trị")</f>
        <v>Công an thị trấn Cửa Tùng tỉnh Quảng Trị</v>
      </c>
      <c r="C760" t="str">
        <v>https://www.facebook.com/p/ANTT-Th%E1%BB%8B-tr%E1%BA%A5n-C%E1%BB%ADa-T%C3%B9ng-100063539615188/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23760</v>
      </c>
      <c r="B761" t="str">
        <f>HYPERLINK("https://ttcuatung.vinhlinh.quangtri.gov.vn/", "UBND Ủy ban nhân dân thị trấn Cửa Tùng tỉnh Quảng Trị")</f>
        <v>UBND Ủy ban nhân dân thị trấn Cửa Tùng tỉnh Quảng Trị</v>
      </c>
      <c r="C761" t="str">
        <v>https://ttcuatung.vinhlinh.quangtri.gov.vn/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23761</v>
      </c>
      <c r="B762" t="str">
        <f>HYPERLINK("https://www.facebook.com/p/Trang-An-ninh-tr%E1%BA%ADt-t%E1%BB%B1-th%E1%BB%8B-tr%E1%BA%A5n-Khe-Sanh-100063762362644/", "Công an thị trấn Khe Sanh tỉnh Quảng Trị")</f>
        <v>Công an thị trấn Khe Sanh tỉnh Quảng Trị</v>
      </c>
      <c r="C762" t="str">
        <v>https://www.facebook.com/p/Trang-An-ninh-tr%E1%BA%ADt-t%E1%BB%B1-th%E1%BB%8B-tr%E1%BA%A5n-Khe-Sanh-100063762362644/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23762</v>
      </c>
      <c r="B763" t="str">
        <f>HYPERLINK("https://ttkhesanh.huonghoa.quangtri.gov.vn/t%E1%BB%95-ch%E1%BB%A9c-b%E1%BB%99-m%C3%A1y", "UBND Ủy ban nhân dân thị trấn Khe Sanh tỉnh Quảng Trị")</f>
        <v>UBND Ủy ban nhân dân thị trấn Khe Sanh tỉnh Quảng Trị</v>
      </c>
      <c r="C763" t="str">
        <v>https://ttkhesanh.huonghoa.quangtri.gov.vn/t%E1%BB%95-ch%E1%BB%A9c-b%E1%BB%99-m%C3%A1y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23763</v>
      </c>
      <c r="B764" t="str">
        <f>HYPERLINK("https://www.facebook.com/p/ANTT-Lao-B%E1%BA%A3o-100046755258295/", "Công an thị trấn Lao Bảo tỉnh Quảng Trị")</f>
        <v>Công an thị trấn Lao Bảo tỉnh Quảng Trị</v>
      </c>
      <c r="C764" t="str">
        <v>https://www.facebook.com/p/ANTT-Lao-B%E1%BA%A3o-100046755258295/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23764</v>
      </c>
      <c r="B765" t="str">
        <f>HYPERLINK("https://ttlaobao.huonghoa.quangtri.gov.vn/", "UBND Ủy ban nhân dân thị trấn Lao Bảo tỉnh Quảng Trị")</f>
        <v>UBND Ủy ban nhân dân thị trấn Lao Bảo tỉnh Quảng Trị</v>
      </c>
      <c r="C765" t="str">
        <v>https://ttlaobao.huonghoa.quangtri.gov.vn/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23765</v>
      </c>
      <c r="B766" t="str">
        <v>Công an thị trấn Gio Linh tỉnh Quảng Trị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23766</v>
      </c>
      <c r="B767" t="str">
        <f>HYPERLINK("https://ttgiolinh.giolinh.quangtri.gov.vn/", "UBND Ủy ban nhân dân thị trấn Gio Linh tỉnh Quảng Trị")</f>
        <v>UBND Ủy ban nhân dân thị trấn Gio Linh tỉnh Quảng Trị</v>
      </c>
      <c r="C767" t="str">
        <v>https://ttgiolinh.giolinh.quangtri.gov.vn/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23767</v>
      </c>
      <c r="B768" t="str">
        <v>Công an thị trấn Cửa Việt tỉnh Quảng Trị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23768</v>
      </c>
      <c r="B769" t="str">
        <f>HYPERLINK("https://ttcuaviet.giolinh.quangtri.gov.vn/", "UBND Ủy ban nhân dân thị trấn Cửa Việt tỉnh Quảng Trị")</f>
        <v>UBND Ủy ban nhân dân thị trấn Cửa Việt tỉnh Quảng Trị</v>
      </c>
      <c r="C769" t="str">
        <v>https://ttcuaviet.giolinh.quangtri.gov.vn/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23769</v>
      </c>
      <c r="B770" t="str">
        <v>Công an thị trấn Krông Klang tỉnh Quảng Trị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23770</v>
      </c>
      <c r="B771" t="str">
        <f>HYPERLINK("https://www.quangtri.gov.vn/xem-chi-tiet-bo-may-to-chuc/-/view-article/1/1573178717460/1573268378333", "UBND Ủy ban nhân dân thị trấn Krông Klang tỉnh Quảng Trị")</f>
        <v>UBND Ủy ban nhân dân thị trấn Krông Klang tỉnh Quảng Trị</v>
      </c>
      <c r="C771" t="str">
        <v>https://www.quangtri.gov.vn/xem-chi-tiet-bo-may-to-chuc/-/view-article/1/1573178717460/1573268378333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23771</v>
      </c>
      <c r="B772" t="str">
        <v>Công an thị trấn Cam Lộ tỉnh Quảng Trị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23772</v>
      </c>
      <c r="B773" t="str">
        <f>HYPERLINK("https://ttcamlo.camlo.quangtri.gov.vn/", "UBND Ủy ban nhân dân thị trấn Cam Lộ tỉnh Quảng Trị")</f>
        <v>UBND Ủy ban nhân dân thị trấn Cam Lộ tỉnh Quảng Trị</v>
      </c>
      <c r="C773" t="str">
        <v>https://ttcamlo.camlo.quangtri.gov.vn/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23773</v>
      </c>
      <c r="B774" t="str">
        <f>HYPERLINK("https://www.facebook.com/p/ANTT-Th%E1%BB%8B-tr%E1%BA%A5n-%C3%81i-T%E1%BB%AD-100062091741630/", "Công an thị trấn Ái Tử tỉnh Quảng Trị")</f>
        <v>Công an thị trấn Ái Tử tỉnh Quảng Trị</v>
      </c>
      <c r="C774" t="str">
        <v>https://www.facebook.com/p/ANTT-Th%E1%BB%8B-tr%E1%BA%A5n-%C3%81i-T%E1%BB%AD-100062091741630/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23774</v>
      </c>
      <c r="B775" t="str">
        <f>HYPERLINK("https://ttaitu.trieuphong.quangtri.gov.vn/", "UBND Ủy ban nhân dân thị trấn Ái Tử tỉnh Quảng Trị")</f>
        <v>UBND Ủy ban nhân dân thị trấn Ái Tử tỉnh Quảng Trị</v>
      </c>
      <c r="C775" t="str">
        <v>https://ttaitu.trieuphong.quangtri.gov.vn/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23775</v>
      </c>
      <c r="B776" t="str">
        <v>Công an thị trấn Hải Lăng tỉnh Quảng Trị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23776</v>
      </c>
      <c r="B777" t="str">
        <f>HYPERLINK("https://hailang.quangtri.gov.vn/", "UBND Ủy ban nhân dân thị trấn Hải Lăng tỉnh Quảng Trị")</f>
        <v>UBND Ủy ban nhân dân thị trấn Hải Lăng tỉnh Quảng Trị</v>
      </c>
      <c r="C777" t="str">
        <v>https://hailang.quangtri.gov.vn/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23777</v>
      </c>
      <c r="B778" t="str">
        <f>HYPERLINK("https://www.facebook.com/antthuyenPhongDien/", "Công an thị trấn Phong Điền tỉnh Thừa Thiên Huế")</f>
        <v>Công an thị trấn Phong Điền tỉnh Thừa Thiên Huế</v>
      </c>
      <c r="C778" t="str">
        <v>https://www.facebook.com/antthuyenPhongDien/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23778</v>
      </c>
      <c r="B779" t="str">
        <f>HYPERLINK("https://ttphongdien.thuathienhue.gov.vn/", "UBND Ủy ban nhân dân thị trấn Phong Điền tỉnh Thừa Thiên Huế")</f>
        <v>UBND Ủy ban nhân dân thị trấn Phong Điền tỉnh Thừa Thiên Huế</v>
      </c>
      <c r="C779" t="str">
        <v>https://ttphongdien.thuathienhue.gov.vn/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23779</v>
      </c>
      <c r="B780" t="str">
        <v>Công an thị trấn Sịa tỉnh Thừa Thiên Huế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23780</v>
      </c>
      <c r="B781" t="str">
        <f>HYPERLINK("https://sia.thuathienhue.gov.vn/", "UBND Ủy ban nhân dân thị trấn Sịa tỉnh Thừa Thiên Huế")</f>
        <v>UBND Ủy ban nhân dân thị trấn Sịa tỉnh Thừa Thiên Huế</v>
      </c>
      <c r="C781" t="str">
        <v>https://sia.thuathienhue.gov.vn/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23781</v>
      </c>
      <c r="B782" t="str">
        <f>HYPERLINK("https://www.facebook.com/tuoitreconganthuathienhue/", "Công an thị trấn Thuận An tỉnh Thừa Thiên Huế")</f>
        <v>Công an thị trấn Thuận An tỉnh Thừa Thiên Huế</v>
      </c>
      <c r="C782" t="str">
        <v>https://www.facebook.com/tuoitreconganthuathienhue/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23782</v>
      </c>
      <c r="B783" t="str">
        <f>HYPERLINK("https://thuanan.thuathienhue.gov.vn/", "UBND Ủy ban nhân dân thị trấn Thuận An tỉnh Thừa Thiên Huế")</f>
        <v>UBND Ủy ban nhân dân thị trấn Thuận An tỉnh Thừa Thiên Huế</v>
      </c>
      <c r="C783" t="str">
        <v>https://thuanan.thuathienhue.gov.vn/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23783</v>
      </c>
      <c r="B784" t="str">
        <v>Công an thị trấn Phú Đa tỉnh Thừa Thiên Huế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23784</v>
      </c>
      <c r="B785" t="str">
        <f>HYPERLINK("https://phuda.thuathienhue.gov.vn/", "UBND Ủy ban nhân dân thị trấn Phú Đa tỉnh Thừa Thiên Huế")</f>
        <v>UBND Ủy ban nhân dân thị trấn Phú Đa tỉnh Thừa Thiên Huế</v>
      </c>
      <c r="C785" t="str">
        <v>https://phuda.thuathienhue.gov.vn/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23785</v>
      </c>
      <c r="B786" t="str">
        <f>HYPERLINK("https://www.facebook.com/p/C%C3%B4ng-an-huy%E1%BB%87n-A-L%C6%B0%E1%BB%9Bi-100080592303735/", "Công an thị trấn A Lưới tỉnh Thừa Thiên Huế")</f>
        <v>Công an thị trấn A Lưới tỉnh Thừa Thiên Huế</v>
      </c>
      <c r="C786" t="str">
        <v>https://www.facebook.com/p/C%C3%B4ng-an-huy%E1%BB%87n-A-L%C6%B0%E1%BB%9Bi-100080592303735/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23786</v>
      </c>
      <c r="B787" t="str">
        <f>HYPERLINK("https://thitranaluoi.thuathienhue.gov.vn/", "UBND Ủy ban nhân dân thị trấn A Lưới tỉnh Thừa Thiên Huế")</f>
        <v>UBND Ủy ban nhân dân thị trấn A Lưới tỉnh Thừa Thiên Huế</v>
      </c>
      <c r="C787" t="str">
        <v>https://thitranaluoi.thuathienhue.gov.vn/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23787</v>
      </c>
      <c r="B788" t="str">
        <f>HYPERLINK("https://www.facebook.com/anttTtPhuLoc/", "Công an thị trấn Phú Lộc tỉnh Thừa Thiên Huế")</f>
        <v>Công an thị trấn Phú Lộc tỉnh Thừa Thiên Huế</v>
      </c>
      <c r="C788" t="str">
        <v>https://www.facebook.com/anttTtPhuLoc/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23788</v>
      </c>
      <c r="B789" t="str">
        <f>HYPERLINK("https://ttphuloc.thuathienhue.gov.vn/", "UBND Ủy ban nhân dân thị trấn Phú Lộc tỉnh Thừa Thiên Huế")</f>
        <v>UBND Ủy ban nhân dân thị trấn Phú Lộc tỉnh Thừa Thiên Huế</v>
      </c>
      <c r="C789" t="str">
        <v>https://ttphuloc.thuathienhue.gov.vn/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23789</v>
      </c>
      <c r="B790" t="str">
        <f>HYPERLINK("https://www.facebook.com/Conganlangco/", "Công an thị trấn Lăng Cô tỉnh Thừa Thiên Huế")</f>
        <v>Công an thị trấn Lăng Cô tỉnh Thừa Thiên Huế</v>
      </c>
      <c r="C790" t="str">
        <v>https://www.facebook.com/Conganlangco/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23790</v>
      </c>
      <c r="B791" t="str">
        <f>HYPERLINK("https://langco.thuathienhue.gov.vn/?gd=1", "UBND Ủy ban nhân dân thị trấn Lăng Cô tỉnh Thừa Thiên Huế")</f>
        <v>UBND Ủy ban nhân dân thị trấn Lăng Cô tỉnh Thừa Thiên Huế</v>
      </c>
      <c r="C791" t="str">
        <v>https://langco.thuathienhue.gov.vn/?gd=1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23791</v>
      </c>
      <c r="B792" t="str">
        <f>HYPERLINK("https://www.facebook.com/p/An-Ninh-Tr%E1%BA%ADt-T%E1%BB%B1-th%E1%BB%8B-tr%E1%BA%A5n-Khe-Tre-100068529475832/", "Công an thị trấn Khe Tre tỉnh Thừa Thiên Huế")</f>
        <v>Công an thị trấn Khe Tre tỉnh Thừa Thiên Huế</v>
      </c>
      <c r="C792" t="str">
        <v>https://www.facebook.com/p/An-Ninh-Tr%E1%BA%ADt-T%E1%BB%B1-th%E1%BB%8B-tr%E1%BA%A5n-Khe-Tre-100068529475832/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23792</v>
      </c>
      <c r="B793" t="str">
        <f>HYPERLINK("https://sxd.thuathienhue.gov.vn/?gd=17&amp;cn=489&amp;tc=2364", "UBND Ủy ban nhân dân thị trấn Khe Tre tỉnh Thừa Thiên Huế")</f>
        <v>UBND Ủy ban nhân dân thị trấn Khe Tre tỉnh Thừa Thiên Huế</v>
      </c>
      <c r="C793" t="str">
        <v>https://sxd.thuathienhue.gov.vn/?gd=17&amp;cn=489&amp;tc=2364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23793</v>
      </c>
      <c r="B794" t="str">
        <f>HYPERLINK("https://www.facebook.com/policeprao/", "Công an thị trấn P Rao tỉnh Quảng Nam")</f>
        <v>Công an thị trấn P Rao tỉnh Quảng Nam</v>
      </c>
      <c r="C794" t="str">
        <v>https://www.facebook.com/policeprao/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23794</v>
      </c>
      <c r="B795" t="str">
        <f>HYPERLINK("https://donggiang.quangnam.gov.vn/webcenter/portal/donggiang/pages_page-hide/danh-ba-dien-thoai?deptId=1121", "UBND Ủy ban nhân dân thị trấn P Rao tỉnh Quảng Nam")</f>
        <v>UBND Ủy ban nhân dân thị trấn P Rao tỉnh Quảng Nam</v>
      </c>
      <c r="C795" t="str">
        <v>https://donggiang.quangnam.gov.vn/webcenter/portal/donggiang/pages_page-hide/danh-ba-dien-thoai?deptId=1121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23795</v>
      </c>
      <c r="B796" t="str">
        <f>HYPERLINK("https://www.facebook.com/policeainghia/", "Công an thị trấn Ái Nghĩa tỉnh Quảng Nam")</f>
        <v>Công an thị trấn Ái Nghĩa tỉnh Quảng Nam</v>
      </c>
      <c r="C796" t="str">
        <v>https://www.facebook.com/policeainghia/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23796</v>
      </c>
      <c r="B797" t="str">
        <f>HYPERLINK("https://dailoc.quangnam.gov.vn/Default.aspx?tabid=107&amp;NewsViews=4278", "UBND Ủy ban nhân dân thị trấn Ái Nghĩa tỉnh Quảng Nam")</f>
        <v>UBND Ủy ban nhân dân thị trấn Ái Nghĩa tỉnh Quảng Nam</v>
      </c>
      <c r="C797" t="str">
        <v>https://dailoc.quangnam.gov.vn/Default.aspx?tabid=107&amp;NewsViews=4278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23797</v>
      </c>
      <c r="B798" t="str">
        <f>HYPERLINK("https://www.facebook.com/policenamphuoc/", "Công an thị trấn Nam Phước tỉnh Quảng Nam")</f>
        <v>Công an thị trấn Nam Phước tỉnh Quảng Nam</v>
      </c>
      <c r="C798" t="str">
        <v>https://www.facebook.com/policenamphuoc/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23798</v>
      </c>
      <c r="B799" t="str">
        <f>HYPERLINK("https://stnmt.quangnam.gov.vn/webcenter/portal/duyxuyen/pages_tin-tuc/chi-tiet-tin?dDocName=PORTAL027874", "UBND Ủy ban nhân dân thị trấn Nam Phước tỉnh Quảng Nam")</f>
        <v>UBND Ủy ban nhân dân thị trấn Nam Phước tỉnh Quảng Nam</v>
      </c>
      <c r="C799" t="str">
        <v>https://stnmt.quangnam.gov.vn/webcenter/portal/duyxuyen/pages_tin-tuc/chi-tiet-tin?dDocName=PORTAL027874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23799</v>
      </c>
      <c r="B800" t="str">
        <f>HYPERLINK("https://www.facebook.com/tuoitreconganquangnam/", "Công an thị trấn Đông Phú tỉnh Quảng Nam")</f>
        <v>Công an thị trấn Đông Phú tỉnh Quảng Nam</v>
      </c>
      <c r="C800" t="str">
        <v>https://www.facebook.com/tuoitreconganquangnam/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23800</v>
      </c>
      <c r="B801" t="str">
        <f>HYPERLINK("http://dongphu.queson.quangnam.gov.vn/", "UBND Ủy ban nhân dân thị trấn Đông Phú tỉnh Quảng Nam")</f>
        <v>UBND Ủy ban nhân dân thị trấn Đông Phú tỉnh Quảng Nam</v>
      </c>
      <c r="C801" t="str">
        <v>http://dongphu.queson.quangnam.gov.vn/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23801</v>
      </c>
      <c r="B802" t="str">
        <v>Công an thị trấn Thạnh Mỹ tỉnh Quảng Nam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23802</v>
      </c>
      <c r="B803" t="str">
        <f>HYPERLINK("https://stnmt.quangnam.gov.vn/webcenter/portal/namgiang/pages_danh-ba-dien-thoai-nam-giang?deptId=2477", "UBND Ủy ban nhân dân thị trấn Thạnh Mỹ tỉnh Quảng Nam")</f>
        <v>UBND Ủy ban nhân dân thị trấn Thạnh Mỹ tỉnh Quảng Nam</v>
      </c>
      <c r="C803" t="str">
        <v>https://stnmt.quangnam.gov.vn/webcenter/portal/namgiang/pages_danh-ba-dien-thoai-nam-giang?deptId=2477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23803</v>
      </c>
      <c r="B804" t="str">
        <f>HYPERLINK("https://www.facebook.com/doanthanhnienkhamduc/", "Công an thị trấn Khâm Đức tỉnh Quảng Nam")</f>
        <v>Công an thị trấn Khâm Đức tỉnh Quảng Nam</v>
      </c>
      <c r="C804" t="str">
        <v>https://www.facebook.com/doanthanhnienkhamduc/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23804</v>
      </c>
      <c r="B805" t="str">
        <f>HYPERLINK("https://tamky.quangnam.gov.vn/webcenter/portal/phuocson/pages_tin-tuc/chi-tiet?dDocName=PORTAL334780", "UBND Ủy ban nhân dân thị trấn Khâm Đức tỉnh Quảng Nam")</f>
        <v>UBND Ủy ban nhân dân thị trấn Khâm Đức tỉnh Quảng Nam</v>
      </c>
      <c r="C805" t="str">
        <v>https://tamky.quangnam.gov.vn/webcenter/portal/phuocson/pages_tin-tuc/chi-tiet?dDocName=PORTAL334780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23805</v>
      </c>
      <c r="B806" t="str">
        <f>HYPERLINK("https://www.facebook.com/policetanbinh/", "Công an thị trấn Tân An tỉnh Quảng Nam")</f>
        <v>Công an thị trấn Tân An tỉnh Quảng Nam</v>
      </c>
      <c r="C806" t="str">
        <v>https://www.facebook.com/policetanbinh/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23806</v>
      </c>
      <c r="B807" t="str">
        <f>HYPERLINK("https://hiepduc.quangnam.gov.vn/webcenter/documentContent?dDocName=PORTAL923536", "UBND Ủy ban nhân dân thị trấn Tân An tỉnh Quảng Nam")</f>
        <v>UBND Ủy ban nhân dân thị trấn Tân An tỉnh Quảng Nam</v>
      </c>
      <c r="C807" t="str">
        <v>https://hiepduc.quangnam.gov.vn/webcenter/documentContent?dDocName=PORTAL923536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23807</v>
      </c>
      <c r="B808" t="str">
        <f>HYPERLINK("https://www.facebook.com/policehalam/", "Công an thị trấn Hà Lam tỉnh Quảng Nam")</f>
        <v>Công an thị trấn Hà Lam tỉnh Quảng Nam</v>
      </c>
      <c r="C808" t="str">
        <v>https://www.facebook.com/policehalam/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23808</v>
      </c>
      <c r="B809" t="str">
        <f>HYPERLINK("http://halam.thangbinh.quangnam.gov.vn/", "UBND Ủy ban nhân dân thị trấn Hà Lam tỉnh Quảng Nam")</f>
        <v>UBND Ủy ban nhân dân thị trấn Hà Lam tỉnh Quảng Nam</v>
      </c>
      <c r="C809" t="str">
        <v>http://halam.thangbinh.quangnam.gov.vn/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23809</v>
      </c>
      <c r="B810" t="str">
        <f>HYPERLINK("https://www.facebook.com/policetienky/", "Công an thị trấn Tiên Kỳ tỉnh Quảng Nam")</f>
        <v>Công an thị trấn Tiên Kỳ tỉnh Quảng Nam</v>
      </c>
      <c r="C810" t="str">
        <v>https://www.facebook.com/policetienky/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23810</v>
      </c>
      <c r="B811" t="str">
        <f>HYPERLINK("http://tienky.tienphuoc.quangnam.gov.vn/Default.aspx?tabid=849&amp;tags=ubnd+th%E1%BB%8B+tr%E1%BA%A5n+ti%C3%AAn+k%E1%BB%B3", "UBND Ủy ban nhân dân thị trấn Tiên Kỳ tỉnh Quảng Nam")</f>
        <v>UBND Ủy ban nhân dân thị trấn Tiên Kỳ tỉnh Quảng Nam</v>
      </c>
      <c r="C811" t="str">
        <v>http://tienky.tienphuoc.quangnam.gov.vn/Default.aspx?tabid=849&amp;tags=ubnd+th%E1%BB%8B+tr%E1%BA%A5n+ti%C3%AAn+k%E1%BB%B3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23811</v>
      </c>
      <c r="B812" t="str">
        <f>HYPERLINK("https://www.facebook.com/policetramy/", "Công an thị trấn Trà My tỉnh Quảng Nam")</f>
        <v>Công an thị trấn Trà My tỉnh Quảng Nam</v>
      </c>
      <c r="C812" t="str">
        <v>https://www.facebook.com/policetramy/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23812</v>
      </c>
      <c r="B813" t="str">
        <f>HYPERLINK("https://bactramy.quangnam.gov.vn/webcenter/portal/bactramy", "UBND Ủy ban nhân dân thị trấn Trà My tỉnh Quảng Nam")</f>
        <v>UBND Ủy ban nhân dân thị trấn Trà My tỉnh Quảng Nam</v>
      </c>
      <c r="C813" t="str">
        <v>https://bactramy.quangnam.gov.vn/webcenter/portal/bactramy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23813</v>
      </c>
      <c r="B814" t="str">
        <f>HYPERLINK("https://www.facebook.com/policettnuithanh/", "Công an thị trấn Núi Thành tỉnh Quảng Nam")</f>
        <v>Công an thị trấn Núi Thành tỉnh Quảng Nam</v>
      </c>
      <c r="C814" t="str">
        <v>https://www.facebook.com/policettnuithanh/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23814</v>
      </c>
      <c r="B815" t="str">
        <f>HYPERLINK("https://nuithanh.quangnam.gov.vn/webcenter/portal/nuithanh", "UBND Ủy ban nhân dân thị trấn Núi Thành tỉnh Quảng Nam")</f>
        <v>UBND Ủy ban nhân dân thị trấn Núi Thành tỉnh Quảng Nam</v>
      </c>
      <c r="C815" t="str">
        <v>https://nuithanh.quangnam.gov.vn/webcenter/portal/nuithanh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23815</v>
      </c>
      <c r="B816" t="str">
        <f>HYPERLINK("https://www.facebook.com/policephuthinh/", "Công an thị trấn Phú Thịnh tỉnh Quảng Nam")</f>
        <v>Công an thị trấn Phú Thịnh tỉnh Quảng Nam</v>
      </c>
      <c r="C816" t="str">
        <v>https://www.facebook.com/policephuthinh/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23816</v>
      </c>
      <c r="B817" t="str">
        <f>HYPERLINK("https://phuninh.quangnam.gov.vn/webcenter/portal/phuninh/pages_danh-ba/", "UBND Ủy ban nhân dân thị trấn Phú Thịnh tỉnh Quảng Nam")</f>
        <v>UBND Ủy ban nhân dân thị trấn Phú Thịnh tỉnh Quảng Nam</v>
      </c>
      <c r="C817" t="str">
        <v>https://phuninh.quangnam.gov.vn/webcenter/portal/phuninh/pages_danh-ba/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23817</v>
      </c>
      <c r="B818" t="str">
        <v>Công an thị trấn Châu Ổ tỉnh Quảng Ngãi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23818</v>
      </c>
      <c r="B819" t="str">
        <f>HYPERLINK("https://thitranchauo.binhson.quangngai.gov.vn/uy-ban-nhan-dan", "UBND Ủy ban nhân dân thị trấn Châu Ổ tỉnh Quảng Ngãi")</f>
        <v>UBND Ủy ban nhân dân thị trấn Châu Ổ tỉnh Quảng Ngãi</v>
      </c>
      <c r="C819" t="str">
        <v>https://thitranchauo.binhson.quangngai.gov.vn/uy-ban-nhan-dan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23819</v>
      </c>
      <c r="B820" t="str">
        <v>Công an thị trấn Trà Xuân tỉnh Quảng Ngãi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23820</v>
      </c>
      <c r="B821" t="str">
        <f>HYPERLINK("https://thitrantraxuan.trabong.quangngai.gov.vn/", "UBND Ủy ban nhân dân thị trấn Trà Xuân tỉnh Quảng Ngãi")</f>
        <v>UBND Ủy ban nhân dân thị trấn Trà Xuân tỉnh Quảng Ngãi</v>
      </c>
      <c r="C821" t="str">
        <v>https://thitrantraxuan.trabong.quangngai.gov.vn/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23821</v>
      </c>
      <c r="B822" t="str">
        <f>HYPERLINK("https://www.facebook.com/truongthcsttlaha/?locale=eu_ES", "Công an thị trấn La Hà tỉnh Quảng Ngãi")</f>
        <v>Công an thị trấn La Hà tỉnh Quảng Ngãi</v>
      </c>
      <c r="C822" t="str">
        <v>https://www.facebook.com/truongthcsttlaha/?locale=eu_ES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23822</v>
      </c>
      <c r="B823" t="str">
        <f>HYPERLINK("https://thitranlaha.tunghia.quangngai.gov.vn/", "UBND Ủy ban nhân dân thị trấn La Hà tỉnh Quảng Ngãi")</f>
        <v>UBND Ủy ban nhân dân thị trấn La Hà tỉnh Quảng Ngãi</v>
      </c>
      <c r="C823" t="str">
        <v>https://thitranlaha.tunghia.quangngai.gov.vn/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23823</v>
      </c>
      <c r="B824" t="str">
        <f>HYPERLINK("https://www.facebook.com/p/Tr%C6%B0%E1%BB%9Dng-THCS-th%E1%BB%8B-tr%E1%BA%A5n-S%C3%B4ng-V%E1%BB%87-100057521376175/", "Công an thị trấn Sông Vệ tỉnh Quảng Ngãi")</f>
        <v>Công an thị trấn Sông Vệ tỉnh Quảng Ngãi</v>
      </c>
      <c r="C824" t="str">
        <v>https://www.facebook.com/p/Tr%C6%B0%E1%BB%9Dng-THCS-th%E1%BB%8B-tr%E1%BA%A5n-S%C3%B4ng-V%E1%BB%87-100057521376175/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23824</v>
      </c>
      <c r="B825" t="str">
        <f>HYPERLINK("https://thitransongve.tunghia.quangngai.gov.vn/", "UBND Ủy ban nhân dân thị trấn Sông Vệ tỉnh Quảng Ngãi")</f>
        <v>UBND Ủy ban nhân dân thị trấn Sông Vệ tỉnh Quảng Ngãi</v>
      </c>
      <c r="C825" t="str">
        <v>https://thitransongve.tunghia.quangngai.gov.vn/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23825</v>
      </c>
      <c r="B826" t="str">
        <v>Công an thị trấn Di Lăng tỉnh Quảng Ngãi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23826</v>
      </c>
      <c r="B827" t="str">
        <f>HYPERLINK("https://sonha.quangngai.gov.vn/ubnd-thi-tran-di-lang", "UBND Ủy ban nhân dân thị trấn Di Lăng tỉnh Quảng Ngãi")</f>
        <v>UBND Ủy ban nhân dân thị trấn Di Lăng tỉnh Quảng Ngãi</v>
      </c>
      <c r="C827" t="str">
        <v>https://sonha.quangngai.gov.vn/ubnd-thi-tran-di-lang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23827</v>
      </c>
      <c r="B828" t="str">
        <f>HYPERLINK("https://www.facebook.com/p/C%C3%B4ng-an-th%E1%BB%8B-tr%E1%BA%A5n-Ch%E1%BB%A3-Ch%C3%B9a-huy%E1%BB%87n-Ngh%C4%A9a-H%C3%A0nh-t%E1%BB%89nh-Qu%E1%BA%A3ng-Ng%C3%A3i-100068996326416/", "Công an thị trấn Chợ Chùa tỉnh Quảng Ngãi")</f>
        <v>Công an thị trấn Chợ Chùa tỉnh Quảng Ngãi</v>
      </c>
      <c r="C828" t="str">
        <v>https://www.facebook.com/p/C%C3%B4ng-an-th%E1%BB%8B-tr%E1%BA%A5n-Ch%E1%BB%A3-Ch%C3%B9a-huy%E1%BB%87n-Ngh%C4%A9a-H%C3%A0nh-t%E1%BB%89nh-Qu%E1%BA%A3ng-Ng%C3%A3i-100068996326416/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23828</v>
      </c>
      <c r="B829" t="str">
        <f>HYPERLINK("https://thitranchochua.nghiahanh.quangngai.gov.vn/uy-ban-nhan-dan", "UBND Ủy ban nhân dân thị trấn Chợ Chùa tỉnh Quảng Ngãi")</f>
        <v>UBND Ủy ban nhân dân thị trấn Chợ Chùa tỉnh Quảng Ngãi</v>
      </c>
      <c r="C829" t="str">
        <v>https://thitranchochua.nghiahanh.quangngai.gov.vn/uy-ban-nhan-dan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23829</v>
      </c>
      <c r="B830" t="str">
        <v>Công an thị trấn Mộ Đức tỉnh Quảng Ngãi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23830</v>
      </c>
      <c r="B831" t="str">
        <f>HYPERLINK("https://moduc.quangngai.gov.vn/", "UBND Ủy ban nhân dân thị trấn Mộ Đức tỉnh Quảng Ngãi")</f>
        <v>UBND Ủy ban nhân dân thị trấn Mộ Đức tỉnh Quảng Ngãi</v>
      </c>
      <c r="C831" t="str">
        <v>https://moduc.quangngai.gov.vn/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23831</v>
      </c>
      <c r="B832" t="str">
        <v>Công an thị trấn Đức Phổ tỉnh Quảng Ngãi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23832</v>
      </c>
      <c r="B833" t="str">
        <f>HYPERLINK("https://ducpho.quangngai.gov.vn/", "UBND Ủy ban nhân dân thị trấn Đức Phổ tỉnh Quảng Ngãi")</f>
        <v>UBND Ủy ban nhân dân thị trấn Đức Phổ tỉnh Quảng Ngãi</v>
      </c>
      <c r="C833" t="str">
        <v>https://ducpho.quangngai.gov.vn/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23833</v>
      </c>
      <c r="B834" t="str">
        <f>HYPERLINK("https://www.facebook.com/huyendoanbato/", "Công an thị trấn Ba Tơ tỉnh Quảng Ngãi")</f>
        <v>Công an thị trấn Ba Tơ tỉnh Quảng Ngãi</v>
      </c>
      <c r="C834" t="str">
        <v>https://www.facebook.com/huyendoanbato/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23834</v>
      </c>
      <c r="B835" t="str">
        <f>HYPERLINK("https://bato.quangngai.gov.vn/", "UBND Ủy ban nhân dân thị trấn Ba Tơ tỉnh Quảng Ngãi")</f>
        <v>UBND Ủy ban nhân dân thị trấn Ba Tơ tỉnh Quảng Ngãi</v>
      </c>
      <c r="C835" t="str">
        <v>https://bato.quangngai.gov.vn/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23835</v>
      </c>
      <c r="B836" t="str">
        <f>HYPERLINK("https://www.facebook.com/doancongananlao/", "Công an thị trấn An Lão tỉnh Bình Định")</f>
        <v>Công an thị trấn An Lão tỉnh Bình Định</v>
      </c>
      <c r="C836" t="str">
        <v>https://www.facebook.com/doancongananlao/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23836</v>
      </c>
      <c r="B837" t="str">
        <f>HYPERLINK("https://anlao.binhdinh.gov.vn/", "UBND Ủy ban nhân dân thị trấn An Lão tỉnh Bình Định")</f>
        <v>UBND Ủy ban nhân dân thị trấn An Lão tỉnh Bình Định</v>
      </c>
      <c r="C837" t="str">
        <v>https://anlao.binhdinh.gov.vn/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23837</v>
      </c>
      <c r="B838" t="str">
        <v>Công an thị trấn Tam Quan tỉnh Bình Định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23838</v>
      </c>
      <c r="B839" t="str">
        <f>HYPERLINK("https://tamquan-hoainhon.binhdinh.gov.vn/chinh-quyen/thanh-vien-ubnd-huyen", "UBND Ủy ban nhân dân thị trấn Tam Quan tỉnh Bình Định")</f>
        <v>UBND Ủy ban nhân dân thị trấn Tam Quan tỉnh Bình Định</v>
      </c>
      <c r="C839" t="str">
        <v>https://tamquan-hoainhon.binhdinh.gov.vn/chinh-quyen/thanh-vien-ubnd-huyen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23839</v>
      </c>
      <c r="B840" t="str">
        <v>Công an thị trấn Bồng Sơn tỉnh Bình Định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23840</v>
      </c>
      <c r="B841" t="str">
        <f>HYPERLINK("https://bongson-hoainhon.binhdinh.gov.vn/", "UBND Ủy ban nhân dân thị trấn Bồng Sơn tỉnh Bình Định")</f>
        <v>UBND Ủy ban nhân dân thị trấn Bồng Sơn tỉnh Bình Định</v>
      </c>
      <c r="C841" t="str">
        <v>https://bongson-hoainhon.binhdinh.gov.vn/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23841</v>
      </c>
      <c r="B842" t="str">
        <f>HYPERLINK("https://www.facebook.com/p/C%C3%B4ng-an-TT-T%C4%83ng-B%E1%BA%A1t-H%E1%BB%95-Ho%C3%A0i-%C3%82n-B%C3%ACnh-%C4%90%E1%BB%8Bnh-100083202525054/", "Công an thị trấn Tăng Bạt Hổ tỉnh Bình Định")</f>
        <v>Công an thị trấn Tăng Bạt Hổ tỉnh Bình Định</v>
      </c>
      <c r="C842" t="str">
        <v>https://www.facebook.com/p/C%C3%B4ng-an-TT-T%C4%83ng-B%E1%BA%A1t-H%E1%BB%95-Ho%C3%A0i-%C3%82n-B%C3%ACnh-%C4%90%E1%BB%8Bnh-100083202525054/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23842</v>
      </c>
      <c r="B843" t="str">
        <f>HYPERLINK("http://tangbatho.hoaian.binhdinh.gov.vn/", "UBND Ủy ban nhân dân thị trấn Tăng Bạt Hổ tỉnh Bình Định")</f>
        <v>UBND Ủy ban nhân dân thị trấn Tăng Bạt Hổ tỉnh Bình Định</v>
      </c>
      <c r="C843" t="str">
        <v>http://tangbatho.hoaian.binhdinh.gov.vn/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23843</v>
      </c>
      <c r="B844" t="str">
        <v>Công an thị trấn Phù Mỹ tỉnh Bình Định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23844</v>
      </c>
      <c r="B845" t="str">
        <f>HYPERLINK("http://ttphumy.phumy.binhdinh.gov.vn/", "UBND Ủy ban nhân dân thị trấn Phù Mỹ tỉnh Bình Định")</f>
        <v>UBND Ủy ban nhân dân thị trấn Phù Mỹ tỉnh Bình Định</v>
      </c>
      <c r="C845" t="str">
        <v>http://ttphumy.phumy.binhdinh.gov.vn/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23845</v>
      </c>
      <c r="B846" t="str">
        <v>Công an thị trấn Bình Dương tỉnh Bình Định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23846</v>
      </c>
      <c r="B847" t="str">
        <f>HYPERLINK("http://ttbinhduong.phumy.binhdinh.gov.vn/", "UBND Ủy ban nhân dân thị trấn Bình Dương tỉnh Bình Định")</f>
        <v>UBND Ủy ban nhân dân thị trấn Bình Dương tỉnh Bình Định</v>
      </c>
      <c r="C847" t="str">
        <v>http://ttbinhduong.phumy.binhdinh.gov.vn/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23847</v>
      </c>
      <c r="B848" t="str">
        <v>Công an thị trấn Vĩnh Thạnh tỉnh Bình Định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23848</v>
      </c>
      <c r="B849" t="str">
        <f>HYPERLINK("https://vinhthanh.binhdinh.gov.vn/", "UBND Ủy ban nhân dân thị trấn Vĩnh Thạnh tỉnh Bình Định")</f>
        <v>UBND Ủy ban nhân dân thị trấn Vĩnh Thạnh tỉnh Bình Định</v>
      </c>
      <c r="C849" t="str">
        <v>https://vinhthanh.binhdinh.gov.vn/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23849</v>
      </c>
      <c r="B850" t="str">
        <v>Công an thị trấn Phú Phong tỉnh Bình Định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23850</v>
      </c>
      <c r="B851" t="str">
        <f>HYPERLINK("http://phuphong.tayson.binhdinh.gov.vn/", "UBND Ủy ban nhân dân thị trấn Phú Phong tỉnh Bình Định")</f>
        <v>UBND Ủy ban nhân dân thị trấn Phú Phong tỉnh Bình Định</v>
      </c>
      <c r="C851" t="str">
        <v>http://phuphong.tayson.binhdinh.gov.vn/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23851</v>
      </c>
      <c r="B852" t="str">
        <v>Công an thị trấn Ngô Mây tỉnh Bình Định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23852</v>
      </c>
      <c r="B853" t="str">
        <f>HYPERLINK("https://phucat.binhdinh.gov.vn/", "UBND Ủy ban nhân dân thị trấn Ngô Mây tỉnh Bình Định")</f>
        <v>UBND Ủy ban nhân dân thị trấn Ngô Mây tỉnh Bình Định</v>
      </c>
      <c r="C853" t="str">
        <v>https://phucat.binhdinh.gov.vn/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23853</v>
      </c>
      <c r="B854" t="str">
        <f>HYPERLINK("https://www.facebook.com/p/C%C3%B4ng-an-huy%E1%BB%87n-Tuy-Ph%C6%B0%E1%BB%9Bc-B%C3%ACnh-%C4%90%E1%BB%8Bnh-100093140506030/?locale=vi_VN", "Công an thị trấn Tuy Phước tỉnh Bình Định")</f>
        <v>Công an thị trấn Tuy Phước tỉnh Bình Định</v>
      </c>
      <c r="C854" t="str">
        <v>https://www.facebook.com/p/C%C3%B4ng-an-huy%E1%BB%87n-Tuy-Ph%C6%B0%E1%BB%9Bc-B%C3%ACnh-%C4%90%E1%BB%8Bnh-100093140506030/?locale=vi_VN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23854</v>
      </c>
      <c r="B855" t="str">
        <f>HYPERLINK("https://tuyphuoc.binhdinh.gov.vn/", "UBND Ủy ban nhân dân thị trấn Tuy Phước tỉnh Bình Định")</f>
        <v>UBND Ủy ban nhân dân thị trấn Tuy Phước tỉnh Bình Định</v>
      </c>
      <c r="C855" t="str">
        <v>https://tuyphuoc.binhdinh.gov.vn/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23855</v>
      </c>
      <c r="B856" t="str">
        <f>HYPERLINK("https://www.facebook.com/p/C%C3%B4ng-an-th%E1%BB%8B-tr%E1%BA%A5n-Di%C3%AAu-Tr%C3%AC-Tuy-Ph%C6%B0%E1%BB%9Bc-B%C3%ACnh-%C4%90%E1%BB%8Bnh-100081552703138/", "Công an thị trấn Diêu Trì tỉnh Bình Định")</f>
        <v>Công an thị trấn Diêu Trì tỉnh Bình Định</v>
      </c>
      <c r="C856" t="str">
        <v>https://www.facebook.com/p/C%C3%B4ng-an-th%E1%BB%8B-tr%E1%BA%A5n-Di%C3%AAu-Tr%C3%AC-Tuy-Ph%C6%B0%E1%BB%9Bc-B%C3%ACnh-%C4%90%E1%BB%8Bnh-100081552703138/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23856</v>
      </c>
      <c r="B857" t="str">
        <f>HYPERLINK("http://ttdieutri.tuyphuoc.binhdinh.gov.vn/", "UBND Ủy ban nhân dân thị trấn Diêu Trì tỉnh Bình Định")</f>
        <v>UBND Ủy ban nhân dân thị trấn Diêu Trì tỉnh Bình Định</v>
      </c>
      <c r="C857" t="str">
        <v>http://ttdieutri.tuyphuoc.binhdinh.gov.vn/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23857</v>
      </c>
      <c r="B858" t="str">
        <v>Công an thị trấn Vân Canh tỉnh Bình Định</v>
      </c>
      <c r="C858" t="str">
        <v>-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23858</v>
      </c>
      <c r="B859" t="str">
        <f>HYPERLINK("https://vancanh.binhdinh.gov.vn/", "UBND Ủy ban nhân dân thị trấn Vân Canh tỉnh Bình Định")</f>
        <v>UBND Ủy ban nhân dân thị trấn Vân Canh tỉnh Bình Định</v>
      </c>
      <c r="C859" t="str">
        <v>https://vancanh.binhdinh.gov.vn/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23859</v>
      </c>
      <c r="B860" t="str">
        <v>Công an thị trấn La Hai tỉnh Phú Yên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23860</v>
      </c>
      <c r="B861" t="str">
        <f>HYPERLINK("https://dongxuan.phuyen.gov.vn/", "UBND Ủy ban nhân dân thị trấn La Hai tỉnh Phú Yên")</f>
        <v>UBND Ủy ban nhân dân thị trấn La Hai tỉnh Phú Yên</v>
      </c>
      <c r="C861" t="str">
        <v>https://dongxuan.phuyen.gov.vn/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23861</v>
      </c>
      <c r="B862" t="str">
        <f>HYPERLINK("https://www.facebook.com/thitranchithanh/?locale=vi_VN", "Công an thị trấn Chí Thạnh tỉnh Phú Yên")</f>
        <v>Công an thị trấn Chí Thạnh tỉnh Phú Yên</v>
      </c>
      <c r="C862" t="str">
        <v>https://www.facebook.com/thitranchithanh/?locale=vi_VN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23862</v>
      </c>
      <c r="B863" t="str">
        <f>HYPERLINK("https://www.phuyen.gov.vn/", "UBND Ủy ban nhân dân thị trấn Chí Thạnh tỉnh Phú Yên")</f>
        <v>UBND Ủy ban nhân dân thị trấn Chí Thạnh tỉnh Phú Yên</v>
      </c>
      <c r="C863" t="str">
        <v>https://www.phuyen.gov.vn/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23863</v>
      </c>
      <c r="B864" t="str">
        <f>HYPERLINK("https://www.facebook.com/p/C%C3%B4ng-an-th%E1%BB%8B-tr%E1%BA%A5n-C%E1%BB%A7ng-S%C6%A1n-100070995235930/", "Công an thị trấn Củng Sơn tỉnh Phú Yên")</f>
        <v>Công an thị trấn Củng Sơn tỉnh Phú Yên</v>
      </c>
      <c r="C864" t="str">
        <v>https://www.facebook.com/p/C%C3%B4ng-an-th%E1%BB%8B-tr%E1%BA%A5n-C%E1%BB%A7ng-S%C6%A1n-100070995235930/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23864</v>
      </c>
      <c r="B865" t="str">
        <f>HYPERLINK("https://sonhoa.phuyen.gov.vn/thi-tran-cung-son", "UBND Ủy ban nhân dân thị trấn Củng Sơn tỉnh Phú Yên")</f>
        <v>UBND Ủy ban nhân dân thị trấn Củng Sơn tỉnh Phú Yên</v>
      </c>
      <c r="C865" t="str">
        <v>https://sonhoa.phuyen.gov.vn/thi-tran-cung-son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23865</v>
      </c>
      <c r="B866" t="str">
        <v>Công an thị trấn Hai Riêng tỉnh Phú Yên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23866</v>
      </c>
      <c r="B867" t="str">
        <f>HYPERLINK("http://hairieng.songhinh.phuyen.gov.vn/", "UBND Ủy ban nhân dân thị trấn Hai Riêng tỉnh Phú Yên")</f>
        <v>UBND Ủy ban nhân dân thị trấn Hai Riêng tỉnh Phú Yên</v>
      </c>
      <c r="C867" t="str">
        <v>http://hairieng.songhinh.phuyen.gov.vn/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23867</v>
      </c>
      <c r="B868" t="str">
        <f>HYPERLINK("https://www.facebook.com/conganthitranphuthu/?locale=vi_VN", "Công an thị trấn Phú Thứ tỉnh Phú Yên")</f>
        <v>Công an thị trấn Phú Thứ tỉnh Phú Yên</v>
      </c>
      <c r="C868" t="str">
        <v>https://www.facebook.com/conganthitranphuthu/?locale=vi_VN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23868</v>
      </c>
      <c r="B869" t="str">
        <f>HYPERLINK("http://phuthu.tayhoa.phuyen.gov.vn/", "UBND Ủy ban nhân dân thị trấn Phú Thứ tỉnh Phú Yên")</f>
        <v>UBND Ủy ban nhân dân thị trấn Phú Thứ tỉnh Phú Yên</v>
      </c>
      <c r="C869" t="str">
        <v>http://phuthu.tayhoa.phuyen.gov.vn/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23869</v>
      </c>
      <c r="B870" t="str">
        <f>HYPERLINK("https://www.facebook.com/p/Huy%E1%BB%87n-%C4%90o%C3%A0n-Ph%C3%BA-H%C3%B2a-100064468885271/", "Công an thị trấn Phú Hoà tỉnh Phú Yên")</f>
        <v>Công an thị trấn Phú Hoà tỉnh Phú Yên</v>
      </c>
      <c r="C870" t="str">
        <v>https://www.facebook.com/p/Huy%E1%BB%87n-%C4%90o%C3%A0n-Ph%C3%BA-H%C3%B2a-100064468885271/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23870</v>
      </c>
      <c r="B871" t="str">
        <f>HYPERLINK("https://phuhoa.phuyen.gov.vn/", "UBND Ủy ban nhân dân thị trấn Phú Hoà tỉnh Phú Yên")</f>
        <v>UBND Ủy ban nhân dân thị trấn Phú Hoà tỉnh Phú Yên</v>
      </c>
      <c r="C871" t="str">
        <v>https://phuhoa.phuyen.gov.vn/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23871</v>
      </c>
      <c r="B872" t="str">
        <f>HYPERLINK("https://www.facebook.com/p/%C4%90o%C3%A0n-c%C6%A1-s%E1%BB%9F-C%C3%B4ng-an-th%E1%BB%8B-x%C3%A3-%C4%90%C3%B4ng-H%C3%B2a-100070857971642/", "Công an thị trấn Hoà Vinh tỉnh Phú Yên")</f>
        <v>Công an thị trấn Hoà Vinh tỉnh Phú Yên</v>
      </c>
      <c r="C872" t="str">
        <v>https://www.facebook.com/p/%C4%90o%C3%A0n-c%C6%A1-s%E1%BB%9F-C%C3%B4ng-an-th%E1%BB%8B-x%C3%A3-%C4%90%C3%B4ng-H%C3%B2a-100070857971642/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23872</v>
      </c>
      <c r="B873" t="str">
        <f>HYPERLINK("https://donghoa.phuyen.gov.vn/", "UBND Ủy ban nhân dân thị trấn Hoà Vinh tỉnh Phú Yên")</f>
        <v>UBND Ủy ban nhân dân thị trấn Hoà Vinh tỉnh Phú Yên</v>
      </c>
      <c r="C873" t="str">
        <v>https://donghoa.phuyen.gov.vn/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23873</v>
      </c>
      <c r="B874" t="str">
        <f>HYPERLINK("https://www.facebook.com/thongtinphuonghoahieptrung/", "Công an thị trấn Hoà Hiệp Trung tỉnh Phú Yên")</f>
        <v>Công an thị trấn Hoà Hiệp Trung tỉnh Phú Yên</v>
      </c>
      <c r="C874" t="str">
        <v>https://www.facebook.com/thongtinphuonghoahieptrung/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23874</v>
      </c>
      <c r="B875" t="str">
        <f>HYPERLINK("https://donghoa.phuyen.gov.vn/", "UBND Ủy ban nhân dân thị trấn Hoà Hiệp Trung tỉnh Phú Yên")</f>
        <v>UBND Ủy ban nhân dân thị trấn Hoà Hiệp Trung tỉnh Phú Yên</v>
      </c>
      <c r="C875" t="str">
        <v>https://donghoa.phuyen.gov.vn/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23875</v>
      </c>
      <c r="B876" t="str">
        <f>HYPERLINK("https://www.facebook.com/bvdpttcamduc/", "Công an thị trấn Cam Đức tỉnh Khánh Hòa")</f>
        <v>Công an thị trấn Cam Đức tỉnh Khánh Hòa</v>
      </c>
      <c r="C876" t="str">
        <v>https://www.facebook.com/bvdpttcamduc/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23876</v>
      </c>
      <c r="B877" t="str">
        <f>HYPERLINK("https://dichvucong.gov.vn/p/home/dvc-tthc-co-quan-chi-tiet.html?id=415723", "UBND Ủy ban nhân dân thị trấn Cam Đức tỉnh Khánh Hòa")</f>
        <v>UBND Ủy ban nhân dân thị trấn Cam Đức tỉnh Khánh Hòa</v>
      </c>
      <c r="C877" t="str">
        <v>https://dichvucong.gov.vn/p/home/dvc-tthc-co-quan-chi-tiet.html?id=415723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23877</v>
      </c>
      <c r="B878" t="str">
        <f>HYPERLINK("https://www.facebook.com/conganthitranvangia/", "Công an thị trấn Vạn Giã tỉnh Khánh Hòa")</f>
        <v>Công an thị trấn Vạn Giã tỉnh Khánh Hòa</v>
      </c>
      <c r="C878" t="str">
        <v>https://www.facebook.com/conganthitranvangia/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23878</v>
      </c>
      <c r="B879" t="str">
        <f>HYPERLINK("https://vangia.vanninh.khanhhoa.gov.vn/", "UBND Ủy ban nhân dân thị trấn Vạn Giã tỉnh Khánh Hòa")</f>
        <v>UBND Ủy ban nhân dân thị trấn Vạn Giã tỉnh Khánh Hòa</v>
      </c>
      <c r="C879" t="str">
        <v>https://vangia.vanninh.khanhhoa.gov.vn/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23879</v>
      </c>
      <c r="B880" t="str">
        <f>HYPERLINK("https://www.facebook.com/reel/1832693387199867/", "Công an thị trấn Khánh Vĩnh tỉnh Khánh Hòa")</f>
        <v>Công an thị trấn Khánh Vĩnh tỉnh Khánh Hòa</v>
      </c>
      <c r="C880" t="str">
        <v>https://www.facebook.com/reel/1832693387199867/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23880</v>
      </c>
      <c r="B881" t="str">
        <f>HYPERLINK("https://congbaokhanhhoa.gov.vn/noi-dung-van-ban/vanbanid/20971", "UBND Ủy ban nhân dân thị trấn Khánh Vĩnh tỉnh Khánh Hòa")</f>
        <v>UBND Ủy ban nhân dân thị trấn Khánh Vĩnh tỉnh Khánh Hòa</v>
      </c>
      <c r="C881" t="str">
        <v>https://congbaokhanhhoa.gov.vn/noi-dung-van-ban/vanbanid/20971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23881</v>
      </c>
      <c r="B882" t="str">
        <f>HYPERLINK("https://www.facebook.com/p/Trang-Th%C3%B4ng-tin-Th%E1%BB%8B-Tr%E1%BA%A5n-Di%C3%AAn-Kh%C3%A1nh-100071476625544/", "Công an thị trấn Diên Khánh tỉnh Khánh Hòa")</f>
        <v>Công an thị trấn Diên Khánh tỉnh Khánh Hòa</v>
      </c>
      <c r="C882" t="str">
        <v>https://www.facebook.com/p/Trang-Th%C3%B4ng-tin-Th%E1%BB%8B-Tr%E1%BA%A5n-Di%C3%AAn-Kh%C3%A1nh-100071476625544/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23882</v>
      </c>
      <c r="B883" t="str">
        <f>HYPERLINK(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, "UBND Ủy ban nhân dân thị trấn Diên Khánh tỉnh Khánh Hòa")</f>
        <v>UBND Ủy ban nhân dân thị trấn Diên Khánh tỉnh Khánh Hòa</v>
      </c>
      <c r="C883" t="str">
        <v>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23883</v>
      </c>
      <c r="B884" t="str">
        <v>Công an thị trấn Tô Hạp tỉnh Khánh Hòa</v>
      </c>
      <c r="C884" t="str">
        <v>-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23884</v>
      </c>
      <c r="B885" t="str">
        <f>HYPERLINK("https://khanhson.khanhhoa.gov.vn/tin-chi-tiet/id/15301/Uy-ban-nhan-dan-thi-tran-To-Hap", "UBND Ủy ban nhân dân thị trấn Tô Hạp tỉnh Khánh Hòa")</f>
        <v>UBND Ủy ban nhân dân thị trấn Tô Hạp tỉnh Khánh Hòa</v>
      </c>
      <c r="C885" t="str">
        <v>https://khanhson.khanhhoa.gov.vn/tin-chi-tiet/id/15301/Uy-ban-nhan-dan-thi-tran-To-Hap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23885</v>
      </c>
      <c r="B886" t="str">
        <f>HYPERLINK("https://www.facebook.com/3947316338634605/", "Công an thị trấn Trường Sa tỉnh Khánh Hòa")</f>
        <v>Công an thị trấn Trường Sa tỉnh Khánh Hòa</v>
      </c>
      <c r="C886" t="str">
        <v>https://www.facebook.com/3947316338634605/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23886</v>
      </c>
      <c r="B887" t="str">
        <f>HYPERLINK("https://daknong.gov.vn/tin-noi-bat/dak-nong-tham-gia-nhieu-hoat-dong-tai-truong-sa-486127", "UBND Ủy ban nhân dân thị trấn Trường Sa tỉnh Khánh Hòa")</f>
        <v>UBND Ủy ban nhân dân thị trấn Trường Sa tỉnh Khánh Hòa</v>
      </c>
      <c r="C887" t="str">
        <v>https://daknong.gov.vn/tin-noi-bat/dak-nong-tham-gia-nhieu-hoat-dong-tai-truong-sa-486127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23887</v>
      </c>
      <c r="B888" t="str">
        <f>HYPERLINK("https://www.facebook.com/conganthitranTanSon/", "Công an thị trấn Tân Sơn tỉnh Ninh Thuận")</f>
        <v>Công an thị trấn Tân Sơn tỉnh Ninh Thuận</v>
      </c>
      <c r="C888" t="str">
        <v>https://www.facebook.com/conganthitranTanSon/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23888</v>
      </c>
      <c r="B889" t="str">
        <f>HYPERLINK("https://ninhson.ninhthuan.gov.vn/", "UBND Ủy ban nhân dân thị trấn Tân Sơn tỉnh Ninh Thuận")</f>
        <v>UBND Ủy ban nhân dân thị trấn Tân Sơn tỉnh Ninh Thuận</v>
      </c>
      <c r="C889" t="str">
        <v>https://ninhson.ninhthuan.gov.vn/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23889</v>
      </c>
      <c r="B890" t="str">
        <f>HYPERLINK("https://www.facebook.com/conganninhhai/", "Công an thị trấn Khánh Hải tỉnh Ninh Thuận")</f>
        <v>Công an thị trấn Khánh Hải tỉnh Ninh Thuận</v>
      </c>
      <c r="C890" t="str">
        <v>https://www.facebook.com/conganninhhai/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23890</v>
      </c>
      <c r="B891" t="str">
        <f>HYPERLINK("https://ninhhai.ninhthuan.gov.vn/portal/Pages/2018/ubnd-thi-tran-khanh-hai-5c8cae.aspx", "UBND Ủy ban nhân dân thị trấn Khánh Hải tỉnh Ninh Thuận")</f>
        <v>UBND Ủy ban nhân dân thị trấn Khánh Hải tỉnh Ninh Thuận</v>
      </c>
      <c r="C891" t="str">
        <v>https://ninhhai.ninhthuan.gov.vn/portal/Pages/2018/ubnd-thi-tran-khanh-hai-5c8cae.aspx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23891</v>
      </c>
      <c r="B892" t="str">
        <f>HYPERLINK("https://www.facebook.com/adminphuocdan/", "Công an thị trấn Phước Dân tỉnh Ninh Thuận")</f>
        <v>Công an thị trấn Phước Dân tỉnh Ninh Thuận</v>
      </c>
      <c r="C892" t="str">
        <v>https://www.facebook.com/adminphuocdan/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23892</v>
      </c>
      <c r="B893" t="str">
        <f>HYPERLINK("https://ninhphuoc.ninhthuan.gov.vn/", "UBND Ủy ban nhân dân thị trấn Phước Dân tỉnh Ninh Thuận")</f>
        <v>UBND Ủy ban nhân dân thị trấn Phước Dân tỉnh Ninh Thuận</v>
      </c>
      <c r="C893" t="str">
        <v>https://ninhphuoc.ninhthuan.gov.vn/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23893</v>
      </c>
      <c r="B894" t="str">
        <f>HYPERLINK("https://www.facebook.com/conganthitranlienhuong/", "Công an thị trấn Liên Hương tỉnh Bình Thuận")</f>
        <v>Công an thị trấn Liên Hương tỉnh Bình Thuận</v>
      </c>
      <c r="C894" t="str">
        <v>https://www.facebook.com/conganthitranlienhuong/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23894</v>
      </c>
      <c r="B895" t="str">
        <f>HYPERLINK("https://lienhuong.tuyphong.binhthuan.gov.vn/", "UBND Ủy ban nhân dân thị trấn Liên Hương tỉnh Bình Thuận")</f>
        <v>UBND Ủy ban nhân dân thị trấn Liên Hương tỉnh Bình Thuận</v>
      </c>
      <c r="C895" t="str">
        <v>https://lienhuong.tuyphong.binhthuan.gov.vn/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23895</v>
      </c>
      <c r="B896" t="str">
        <v>Công an thị trấn Phan Rí Cửa tỉnh Bình Thuận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23896</v>
      </c>
      <c r="B897" t="str">
        <f>HYPERLINK("https://tuyphong.binhthuan.gov.vn/thi-tran-phan-ri-cua/thi-tran-phan-ri-cua-570540", "UBND Ủy ban nhân dân thị trấn Phan Rí Cửa tỉnh Bình Thuận")</f>
        <v>UBND Ủy ban nhân dân thị trấn Phan Rí Cửa tỉnh Bình Thuận</v>
      </c>
      <c r="C897" t="str">
        <v>https://tuyphong.binhthuan.gov.vn/thi-tran-phan-ri-cua/thi-tran-phan-ri-cua-570540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23897</v>
      </c>
      <c r="B898" t="str">
        <f>HYPERLINK("https://www.facebook.com/groups/4063695473693574/", "Công an thị trấn Chợ Lầu tỉnh Bình Thuận")</f>
        <v>Công an thị trấn Chợ Lầu tỉnh Bình Thuận</v>
      </c>
      <c r="C898" t="str">
        <v>https://www.facebook.com/groups/4063695473693574/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23898</v>
      </c>
      <c r="B899" t="str">
        <f>HYPERLINK("https://cholau.bacbinh.binhthuan.gov.vn/", "UBND Ủy ban nhân dân thị trấn Chợ Lầu tỉnh Bình Thuận")</f>
        <v>UBND Ủy ban nhân dân thị trấn Chợ Lầu tỉnh Bình Thuận</v>
      </c>
      <c r="C899" t="str">
        <v>https://cholau.bacbinh.binhthuan.gov.vn/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23899</v>
      </c>
      <c r="B900" t="str">
        <v>Công an thị trấn Lương Sơn tỉnh Bình Thuận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23900</v>
      </c>
      <c r="B901" t="str">
        <f>HYPERLINK("https://luongson.bacbinh.binhthuan.gov.vn/", "UBND Ủy ban nhân dân thị trấn Lương Sơn tỉnh Bình Thuận")</f>
        <v>UBND Ủy ban nhân dân thị trấn Lương Sơn tỉnh Bình Thuận</v>
      </c>
      <c r="C901" t="str">
        <v>https://luongson.bacbinh.binhthuan.gov.vn/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23901</v>
      </c>
      <c r="B902" t="str">
        <f>HYPERLINK("https://www.facebook.com/p/C%C3%B4ng-an-Th%E1%BB%8B-Tr%E1%BA%A5n-Ma-L%C3%A2m-100083296903215/", "Công an thị trấn Ma Lâm tỉnh Bình Thuận")</f>
        <v>Công an thị trấn Ma Lâm tỉnh Bình Thuận</v>
      </c>
      <c r="C902" t="str">
        <v>https://www.facebook.com/p/C%C3%B4ng-an-Th%E1%BB%8B-Tr%E1%BA%A5n-Ma-L%C3%A2m-100083296903215/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23902</v>
      </c>
      <c r="B903" t="str">
        <f>HYPERLINK("https://malam.hamthuanbac.binhthuan.gov.vn/", "UBND Ủy ban nhân dân thị trấn Ma Lâm tỉnh Bình Thuận")</f>
        <v>UBND Ủy ban nhân dân thị trấn Ma Lâm tỉnh Bình Thuận</v>
      </c>
      <c r="C903" t="str">
        <v>https://malam.hamthuanbac.binhthuan.gov.vn/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23903</v>
      </c>
      <c r="B904" t="str">
        <f>HYPERLINK("https://www.facebook.com/p/Ph%C3%BA-Long-ng%C3%A0y-nay-100070867875323/", "Công an thị trấn Phú Long tỉnh Bình Thuận")</f>
        <v>Công an thị trấn Phú Long tỉnh Bình Thuận</v>
      </c>
      <c r="C904" t="str">
        <v>https://www.facebook.com/p/Ph%C3%BA-Long-ng%C3%A0y-nay-100070867875323/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23904</v>
      </c>
      <c r="B905" t="str">
        <f>HYPERLINK("https://phulong.hamthuanbac.binhthuan.gov.vn/", "UBND Ủy ban nhân dân thị trấn Phú Long tỉnh Bình Thuận")</f>
        <v>UBND Ủy ban nhân dân thị trấn Phú Long tỉnh Bình Thuận</v>
      </c>
      <c r="C905" t="str">
        <v>https://phulong.hamthuanbac.binhthuan.gov.vn/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23905</v>
      </c>
      <c r="B906" t="str">
        <v>Công an thị trấn Thuận Nam tỉnh Bình Thuận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23906</v>
      </c>
      <c r="B907" t="str">
        <f>HYPERLINK("https://hamthuannam.binhthuan.gov.vn/", "UBND Ủy ban nhân dân thị trấn Thuận Nam tỉnh Bình Thuận")</f>
        <v>UBND Ủy ban nhân dân thị trấn Thuận Nam tỉnh Bình Thuận</v>
      </c>
      <c r="C907" t="str">
        <v>https://hamthuannam.binhthuan.gov.vn/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23907</v>
      </c>
      <c r="B908" t="str">
        <f>HYPERLINK("https://www.facebook.com/p/Th%E1%BB%8B-tr%E1%BA%A5n-L%E1%BA%A1c-T%C3%A1nh-100069392456708/", "Công an thị trấn Lạc Tánh tỉnh Bình Thuận")</f>
        <v>Công an thị trấn Lạc Tánh tỉnh Bình Thuận</v>
      </c>
      <c r="C908" t="str">
        <v>https://www.facebook.com/p/Th%E1%BB%8B-tr%E1%BA%A5n-L%E1%BA%A1c-T%C3%A1nh-100069392456708/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23908</v>
      </c>
      <c r="B909" t="str">
        <f>HYPERLINK("http://lactanh.tanhlinh.binhthuan.gov.vn/", "UBND Ủy ban nhân dân thị trấn Lạc Tánh tỉnh Bình Thuận")</f>
        <v>UBND Ủy ban nhân dân thị trấn Lạc Tánh tỉnh Bình Thuận</v>
      </c>
      <c r="C909" t="str">
        <v>http://lactanh.tanhlinh.binhthuan.gov.vn/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23909</v>
      </c>
      <c r="B910" t="str">
        <v>Công an thị trấn Võ Xu tỉnh Bình Thuận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23910</v>
      </c>
      <c r="B911" t="str">
        <f>HYPERLINK("https://voxu.duclinh.binhthuan.gov.vn/", "UBND Ủy ban nhân dân thị trấn Võ Xu tỉnh Bình Thuận")</f>
        <v>UBND Ủy ban nhân dân thị trấn Võ Xu tỉnh Bình Thuận</v>
      </c>
      <c r="C911" t="str">
        <v>https://voxu.duclinh.binhthuan.gov.vn/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23911</v>
      </c>
      <c r="B912" t="str">
        <v>Công an thị trấn Đức Tài tỉnh Bình Thuận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23912</v>
      </c>
      <c r="B913" t="str">
        <f>HYPERLINK("https://ductai.duclinh.binhthuan.gov.vn/", "UBND Ủy ban nhân dân thị trấn Đức Tài tỉnh Bình Thuận")</f>
        <v>UBND Ủy ban nhân dân thị trấn Đức Tài tỉnh Bình Thuận</v>
      </c>
      <c r="C913" t="str">
        <v>https://ductai.duclinh.binhthuan.gov.vn/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23913</v>
      </c>
      <c r="B914" t="str">
        <v>Công an thị trấn Tân Minh tỉnh Bình Thuận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23914</v>
      </c>
      <c r="B915" t="str">
        <f>HYPERLINK("https://hamtan.binhthuan.gov.vn/thi-tran-tan-minh", "UBND Ủy ban nhân dân thị trấn Tân Minh tỉnh Bình Thuận")</f>
        <v>UBND Ủy ban nhân dân thị trấn Tân Minh tỉnh Bình Thuận</v>
      </c>
      <c r="C915" t="str">
        <v>https://hamtan.binhthuan.gov.vn/thi-tran-tan-minh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23915</v>
      </c>
      <c r="B916" t="str">
        <f>HYPERLINK("https://www.facebook.com/p/Tu%E1%BB%95i-tr%E1%BA%BB-C%C3%B4ng-an-H%C3%A0m-T%C3%A2n-100063704490691/", "Công an thị trấn Tân Nghĩa tỉnh Bình Thuận")</f>
        <v>Công an thị trấn Tân Nghĩa tỉnh Bình Thuận</v>
      </c>
      <c r="C916" t="str">
        <v>https://www.facebook.com/p/Tu%E1%BB%95i-tr%E1%BA%BB-C%C3%B4ng-an-H%C3%A0m-T%C3%A2n-100063704490691/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23916</v>
      </c>
      <c r="B917" t="str">
        <f>HYPERLINK("https://hamtan.binhthuan.gov.vn/thi-tran-tan-nghia", "UBND Ủy ban nhân dân thị trấn Tân Nghĩa tỉnh Bình Thuận")</f>
        <v>UBND Ủy ban nhân dân thị trấn Tân Nghĩa tỉnh Bình Thuận</v>
      </c>
      <c r="C917" t="str">
        <v>https://hamtan.binhthuan.gov.vn/thi-tran-tan-nghia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23917</v>
      </c>
      <c r="B918" t="str">
        <v>Công an thị trấn Đắk Glei tỉnh Kon Tum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23918</v>
      </c>
      <c r="B919" t="str">
        <f>HYPERLINK("https://huyendakglei.kontum.gov.vn/", "UBND Ủy ban nhân dân thị trấn Đắk Glei tỉnh Kon Tum")</f>
        <v>UBND Ủy ban nhân dân thị trấn Đắk Glei tỉnh Kon Tum</v>
      </c>
      <c r="C919" t="str">
        <v>https://huyendakglei.kontum.gov.vn/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23919</v>
      </c>
      <c r="B920" t="str">
        <v>Công an thị trấn Plei Kần tỉnh Kon Tum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23920</v>
      </c>
      <c r="B921" t="str">
        <f>HYPERLINK("https://ngochoi.kontum.gov.vn/cac-xa,-thi-tran/Gioi-thieu-thi-tran-Plei-Kan-467", "UBND Ủy ban nhân dân thị trấn Plei Kần tỉnh Kon Tum")</f>
        <v>UBND Ủy ban nhân dân thị trấn Plei Kần tỉnh Kon Tum</v>
      </c>
      <c r="C921" t="str">
        <v>https://ngochoi.kontum.gov.vn/cac-xa,-thi-tran/Gioi-thieu-thi-tran-Plei-Kan-467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23921</v>
      </c>
      <c r="B922" t="str">
        <f>HYPERLINK("https://www.facebook.com/tuoitredakto/", "Công an thị trấn Đắk Tô tỉnh Kon Tum")</f>
        <v>Công an thị trấn Đắk Tô tỉnh Kon Tum</v>
      </c>
      <c r="C922" t="str">
        <v>https://www.facebook.com/tuoitredakto/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23922</v>
      </c>
      <c r="B923" t="str">
        <f>HYPERLINK("https://huyendakto.kontum.gov.vn/", "UBND Ủy ban nhân dân thị trấn Đắk Tô tỉnh Kon Tum")</f>
        <v>UBND Ủy ban nhân dân thị trấn Đắk Tô tỉnh Kon Tum</v>
      </c>
      <c r="C923" t="str">
        <v>https://huyendakto.kontum.gov.vn/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23923</v>
      </c>
      <c r="B924" t="str">
        <v>Công an thị trấn Đắk Rve tỉnh Kon Tum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23924</v>
      </c>
      <c r="B925" t="str">
        <f>HYPERLINK("http://dakrve.konray.kontum.gov.vn/", "UBND Ủy ban nhân dân thị trấn Đắk Rve tỉnh Kon Tum")</f>
        <v>UBND Ủy ban nhân dân thị trấn Đắk Rve tỉnh Kon Tum</v>
      </c>
      <c r="C925" t="str">
        <v>http://dakrve.konray.kontum.gov.vn/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23925</v>
      </c>
      <c r="B926" t="str">
        <v>Công an thị trấn Đắk Hà tỉnh Kon Tum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23926</v>
      </c>
      <c r="B927" t="str">
        <f>HYPERLINK("https://thitrandakha.huyendakha.kontum.gov.vn/", "UBND Ủy ban nhân dân thị trấn Đắk Hà tỉnh Kon Tum")</f>
        <v>UBND Ủy ban nhân dân thị trấn Đắk Hà tỉnh Kon Tum</v>
      </c>
      <c r="C927" t="str">
        <v>https://thitrandakha.huyendakha.kontum.gov.vn/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23927</v>
      </c>
      <c r="B928" t="str">
        <v>Công an thị trấn Sa Thầy tỉnh Kon Tum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23928</v>
      </c>
      <c r="B929" t="str">
        <f>HYPERLINK("https://huyensathay.kontum.gov.vn/", "UBND Ủy ban nhân dân thị trấn Sa Thầy tỉnh Kon Tum")</f>
        <v>UBND Ủy ban nhân dân thị trấn Sa Thầy tỉnh Kon Tum</v>
      </c>
      <c r="C929" t="str">
        <v>https://huyensathay.kontum.gov.vn/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23929</v>
      </c>
      <c r="B930" t="str">
        <f>HYPERLINK("https://www.facebook.com/CongAnKbang/", "Công an thị trấn KBang tỉnh Gia Lai")</f>
        <v>Công an thị trấn KBang tỉnh Gia Lai</v>
      </c>
      <c r="C930" t="str">
        <v>https://www.facebook.com/CongAnKbang/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23930</v>
      </c>
      <c r="B931" t="str">
        <f>HYPERLINK("https://kbang.gialai.gov.vn/thi-tran-kbang/Gioi-thieu.aspx", "UBND Ủy ban nhân dân thị trấn KBang tỉnh Gia Lai")</f>
        <v>UBND Ủy ban nhân dân thị trấn KBang tỉnh Gia Lai</v>
      </c>
      <c r="C931" t="str">
        <v>https://kbang.gialai.gov.vn/thi-tran-kbang/Gioi-thieu.aspx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23931</v>
      </c>
      <c r="B932" t="str">
        <f>HYPERLINK("https://www.facebook.com/ConganhuyenDakDoa/", "Công an thị trấn Đăk Đoa tỉnh Gia Lai")</f>
        <v>Công an thị trấn Đăk Đoa tỉnh Gia Lai</v>
      </c>
      <c r="C932" t="str">
        <v>https://www.facebook.com/ConganhuyenDakDoa/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23932</v>
      </c>
      <c r="B933" t="str">
        <f>HYPERLINK("https://dakdoa.gialai.gov.vn/", "UBND Ủy ban nhân dân thị trấn Đăk Đoa tỉnh Gia Lai")</f>
        <v>UBND Ủy ban nhân dân thị trấn Đăk Đoa tỉnh Gia Lai</v>
      </c>
      <c r="C933" t="str">
        <v>https://dakdoa.gialai.gov.vn/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23933</v>
      </c>
      <c r="B934" t="str">
        <f>HYPERLINK("https://www.facebook.com/p/C%C3%B4ng-an-th%E1%BB%8B-tr%E1%BA%A5n-Ph%C3%BA-H%C3%B2a-huy%E1%BB%87n-Ch%C6%B0-P%C4%83h-100063901128151/", "Công an thị trấn Phú Hòa tỉnh Gia Lai")</f>
        <v>Công an thị trấn Phú Hòa tỉnh Gia Lai</v>
      </c>
      <c r="C934" t="str">
        <v>https://www.facebook.com/p/C%C3%B4ng-an-th%E1%BB%8B-tr%E1%BA%A5n-Ph%C3%BA-H%C3%B2a-huy%E1%BB%87n-Ch%C6%B0-P%C4%83h-100063901128151/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23934</v>
      </c>
      <c r="B935" t="str">
        <f>HYPERLINK("https://chupah.gialai.gov.vn/sites/phuhoa/home.html", "UBND Ủy ban nhân dân thị trấn Phú Hòa tỉnh Gia Lai")</f>
        <v>UBND Ủy ban nhân dân thị trấn Phú Hòa tỉnh Gia Lai</v>
      </c>
      <c r="C935" t="str">
        <v>https://chupah.gialai.gov.vn/sites/phuhoa/home.html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23935</v>
      </c>
      <c r="B936" t="str">
        <f>HYPERLINK("https://www.facebook.com/ConganhuyenChuPah/", "Công an thị trấn Ia Ly tỉnh Gia Lai")</f>
        <v>Công an thị trấn Ia Ly tỉnh Gia Lai</v>
      </c>
      <c r="C936" t="str">
        <v>https://www.facebook.com/ConganhuyenChuPah/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23936</v>
      </c>
      <c r="B937" t="str">
        <f>HYPERLINK("https://chupah.gialai.gov.vn/sites/ialy/home.html", "UBND Ủy ban nhân dân thị trấn Ia Ly tỉnh Gia Lai")</f>
        <v>UBND Ủy ban nhân dân thị trấn Ia Ly tỉnh Gia Lai</v>
      </c>
      <c r="C937" t="str">
        <v>https://chupah.gialai.gov.vn/sites/ialy/home.html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23937</v>
      </c>
      <c r="B938" t="str">
        <f>HYPERLINK("https://www.facebook.com/p/C%C3%B4ng-an-th%E1%BB%8B-tr%E1%BA%A5n-Ia-Kha-huy%E1%BB%87n-Ia-Grai-100062932765152/", "Công an thị trấn Ia Kha tỉnh Gia Lai")</f>
        <v>Công an thị trấn Ia Kha tỉnh Gia Lai</v>
      </c>
      <c r="C938" t="str">
        <v>https://www.facebook.com/p/C%C3%B4ng-an-th%E1%BB%8B-tr%E1%BA%A5n-Ia-Kha-huy%E1%BB%87n-Ia-Grai-100062932765152/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23938</v>
      </c>
      <c r="B939" t="str">
        <f>HYPERLINK("https://iagrai.gialai.gov.vn/Thi-tran-Ia-Kha/Lien-he", "UBND Ủy ban nhân dân thị trấn Ia Kha tỉnh Gia Lai")</f>
        <v>UBND Ủy ban nhân dân thị trấn Ia Kha tỉnh Gia Lai</v>
      </c>
      <c r="C939" t="str">
        <v>https://iagrai.gialai.gov.vn/Thi-tran-Ia-Kha/Lien-he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23939</v>
      </c>
      <c r="B940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940" t="str">
        <v>https://www.facebook.com/p/C%C3%B4ng-an-th%E1%BB%8B-tr%E1%BA%A5n-Kon-D%C6%A1ng-Mang-Yang-Gia-Lai-100030929003525/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23940</v>
      </c>
      <c r="B941" t="str">
        <f>HYPERLINK("https://mangyang.gialai.gov.vn/Thi-tran-Kon-Dong/Trang-chu", "UBND Ủy ban nhân dân thị trấn Kon Dơng tỉnh Gia Lai")</f>
        <v>UBND Ủy ban nhân dân thị trấn Kon Dơng tỉnh Gia Lai</v>
      </c>
      <c r="C941" t="str">
        <v>https://mangyang.gialai.gov.vn/Thi-tran-Kon-Dong/Trang-chu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23941</v>
      </c>
      <c r="B942" t="str">
        <f>HYPERLINK("https://www.facebook.com/ConganKongChro/", "Công an thị trấn Kông Chro tỉnh Gia Lai")</f>
        <v>Công an thị trấn Kông Chro tỉnh Gia Lai</v>
      </c>
      <c r="C942" t="str">
        <v>https://www.facebook.com/ConganKongChro/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23942</v>
      </c>
      <c r="B943" t="str">
        <f>HYPERLINK("https://kongchro.gialai.gov.vn/", "UBND Ủy ban nhân dân thị trấn Kông Chro tỉnh Gia Lai")</f>
        <v>UBND Ủy ban nhân dân thị trấn Kông Chro tỉnh Gia Lai</v>
      </c>
      <c r="C943" t="str">
        <v>https://kongchro.gialai.gov.vn/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23943</v>
      </c>
      <c r="B944" t="str">
        <f>HYPERLINK("https://www.facebook.com/p/C%C3%B4ng-an-Th%E1%BB%8B-Tr%E1%BA%A5n-Ch%C6%B0-Ty-100064836034983/", "Công an thị trấn Chư Ty tỉnh Gia Lai")</f>
        <v>Công an thị trấn Chư Ty tỉnh Gia Lai</v>
      </c>
      <c r="C944" t="str">
        <v>https://www.facebook.com/p/C%C3%B4ng-an-Th%E1%BB%8B-Tr%E1%BA%A5n-Ch%C6%B0-Ty-100064836034983/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23944</v>
      </c>
      <c r="B945" t="str">
        <f>HYPERLINK("https://ducco.gialai.gov.vn/Home.aspx", "UBND Ủy ban nhân dân thị trấn Chư Ty tỉnh Gia Lai")</f>
        <v>UBND Ủy ban nhân dân thị trấn Chư Ty tỉnh Gia Lai</v>
      </c>
      <c r="C945" t="str">
        <v>https://ducco.gialai.gov.vn/Home.aspx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23945</v>
      </c>
      <c r="B946" t="str">
        <f>HYPERLINK("https://www.facebook.com/p/C%C3%B4ng-an-huy%E1%BB%87n-Ch%C6%B0-Pr%C3%B4ng-100063615364566/", "Công an thị trấn Chư Prông tỉnh Gia Lai")</f>
        <v>Công an thị trấn Chư Prông tỉnh Gia Lai</v>
      </c>
      <c r="C946" t="str">
        <v>https://www.facebook.com/p/C%C3%B4ng-an-huy%E1%BB%87n-Ch%C6%B0-Pr%C3%B4ng-100063615364566/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23946</v>
      </c>
      <c r="B947" t="str">
        <f>HYPERLINK("https://chuprong.gialai.gov.vn/Home.aspx", "UBND Ủy ban nhân dân thị trấn Chư Prông tỉnh Gia Lai")</f>
        <v>UBND Ủy ban nhân dân thị trấn Chư Prông tỉnh Gia Lai</v>
      </c>
      <c r="C947" t="str">
        <v>https://chuprong.gialai.gov.vn/Home.aspx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23947</v>
      </c>
      <c r="B948" t="str">
        <f>HYPERLINK("https://www.facebook.com/CATTchuse/", "Công an thị trấn Chư Sê tỉnh Gia Lai")</f>
        <v>Công an thị trấn Chư Sê tỉnh Gia Lai</v>
      </c>
      <c r="C948" t="str">
        <v>https://www.facebook.com/CATTchuse/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23948</v>
      </c>
      <c r="B949" t="str">
        <f>HYPERLINK("https://chuse.gialai.gov.vn/Thi-tran-Chu-Se/Gioi-thieu/Co-cau-to-chuc.aspx", "UBND Ủy ban nhân dân thị trấn Chư Sê tỉnh Gia Lai")</f>
        <v>UBND Ủy ban nhân dân thị trấn Chư Sê tỉnh Gia Lai</v>
      </c>
      <c r="C949" t="str">
        <v>https://chuse.gialai.gov.vn/Thi-tran-Chu-Se/Gioi-thieu/Co-cau-to-chuc.aspx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23949</v>
      </c>
      <c r="B950" t="str">
        <f>HYPERLINK("https://www.facebook.com/conganhuyendakpo/", "Công an thị trấn Đak Pơ tỉnh Gia Lai")</f>
        <v>Công an thị trấn Đak Pơ tỉnh Gia Lai</v>
      </c>
      <c r="C950" t="str">
        <v>https://www.facebook.com/conganhuyendakpo/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23950</v>
      </c>
      <c r="B951" t="str">
        <f>HYPERLINK("https://dakpo.gialai.gov.vn/Gioi-thieu/Co-cau-to-chuc/co-cau-ubnd.aspx", "UBND Ủy ban nhân dân thị trấn Đak Pơ tỉnh Gia Lai")</f>
        <v>UBND Ủy ban nhân dân thị trấn Đak Pơ tỉnh Gia Lai</v>
      </c>
      <c r="C951" t="str">
        <v>https://dakpo.gialai.gov.vn/Gioi-thieu/Co-cau-to-chuc/co-cau-ubnd.aspx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23951</v>
      </c>
      <c r="B952" t="str">
        <f>HYPERLINK("https://www.facebook.com/thitranphutuc/", "Công an thị trấn Phú Túc tỉnh Gia Lai")</f>
        <v>Công an thị trấn Phú Túc tỉnh Gia Lai</v>
      </c>
      <c r="C952" t="str">
        <v>https://www.facebook.com/thitranphutuc/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23952</v>
      </c>
      <c r="B953" t="str">
        <f>HYPERLINK("https://krongpa.gialai.gov.vn/Thi-tran-Phu-Tuc/Tin-tuc.aspx", "UBND Ủy ban nhân dân thị trấn Phú Túc tỉnh Gia Lai")</f>
        <v>UBND Ủy ban nhân dân thị trấn Phú Túc tỉnh Gia Lai</v>
      </c>
      <c r="C953" t="str">
        <v>https://krongpa.gialai.gov.vn/Thi-tran-Phu-Tuc/Tin-tuc.aspx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23953</v>
      </c>
      <c r="B954" t="str">
        <f>HYPERLINK("https://www.facebook.com/ConganPhuthien/?locale=vi_VN", "Công an thị trấn Phú Thiện tỉnh Gia Lai")</f>
        <v>Công an thị trấn Phú Thiện tỉnh Gia Lai</v>
      </c>
      <c r="C954" t="str">
        <v>https://www.facebook.com/ConganPhuthien/?locale=vi_VN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23954</v>
      </c>
      <c r="B955" t="str">
        <f>HYPERLINK("https://phuthien.gialai.gov.vn/Thi-tran-Phu-Thien/Home.aspx", "UBND Ủy ban nhân dân thị trấn Phú Thiện tỉnh Gia Lai")</f>
        <v>UBND Ủy ban nhân dân thị trấn Phú Thiện tỉnh Gia Lai</v>
      </c>
      <c r="C955" t="str">
        <v>https://phuthien.gialai.gov.vn/Thi-tran-Phu-Thien/Home.aspx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23955</v>
      </c>
      <c r="B956" t="str">
        <v>Công an thị trấn Nhơn Hoà tỉnh Gia Lai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23956</v>
      </c>
      <c r="B957" t="str">
        <f>HYPERLINK("https://chupuh.gialai.gov.vn/nhonhoa/Gioi-thieu/Qua-trinh-hinh-thanh-va-Phat-trien.aspx", "UBND Ủy ban nhân dân thị trấn Nhơn Hoà tỉnh Gia Lai")</f>
        <v>UBND Ủy ban nhân dân thị trấn Nhơn Hoà tỉnh Gia Lai</v>
      </c>
      <c r="C957" t="str">
        <v>https://chupuh.gialai.gov.vn/nhonhoa/Gioi-thieu/Qua-trinh-hinh-thanh-va-Phat-trien.aspx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23957</v>
      </c>
      <c r="B958" t="str">
        <v>Công an thị trấn Ea Drăng tỉnh Đắk Lắk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23958</v>
      </c>
      <c r="B959" t="str">
        <f>HYPERLINK("http://eadrang.eahleo.daklak.gov.vn/uy-ban-nhan-dan-2383.html", "UBND Ủy ban nhân dân thị trấn Ea Drăng tỉnh Đắk Lắk")</f>
        <v>UBND Ủy ban nhân dân thị trấn Ea Drăng tỉnh Đắk Lắk</v>
      </c>
      <c r="C959" t="str">
        <v>http://eadrang.eahleo.daklak.gov.vn/uy-ban-nhan-dan-2383.html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23959</v>
      </c>
      <c r="B960" t="str">
        <v>Công an thị trấn Ea Súp tỉnh Đắk Lắk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23960</v>
      </c>
      <c r="B961" t="str">
        <f>HYPERLINK("https://easup.daklak.gov.vn/", "UBND Ủy ban nhân dân thị trấn Ea Súp tỉnh Đắk Lắk")</f>
        <v>UBND Ủy ban nhân dân thị trấn Ea Súp tỉnh Đắk Lắk</v>
      </c>
      <c r="C961" t="str">
        <v>https://easup.daklak.gov.vn/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23961</v>
      </c>
      <c r="B962" t="str">
        <v>Công an thị trấn Ea Pốk tỉnh Đắk Lắk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23962</v>
      </c>
      <c r="B963" t="str">
        <f>HYPERLINK("http://eapok.cumgar.daklak.gov.vn/", "UBND Ủy ban nhân dân thị trấn Ea Pốk tỉnh Đắk Lắk")</f>
        <v>UBND Ủy ban nhân dân thị trấn Ea Pốk tỉnh Đắk Lắk</v>
      </c>
      <c r="C963" t="str">
        <v>http://eapok.cumgar.daklak.gov.vn/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23963</v>
      </c>
      <c r="B964" t="str">
        <v>Công an thị trấn Quảng Phú tỉnh Đắk Lắk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23964</v>
      </c>
      <c r="B965" t="str">
        <f>HYPERLINK("https://cumgar.daklak.gov.vn/ubnd-cac-xa-thi-tran-4185.html", "UBND Ủy ban nhân dân thị trấn Quảng Phú tỉnh Đắk Lắk")</f>
        <v>UBND Ủy ban nhân dân thị trấn Quảng Phú tỉnh Đắk Lắk</v>
      </c>
      <c r="C965" t="str">
        <v>https://cumgar.daklak.gov.vn/ubnd-cac-xa-thi-tran-4185.html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23965</v>
      </c>
      <c r="B966" t="str">
        <f>HYPERLINK("https://www.facebook.com/cattkrongnang/?locale=vi_VN", "Công an thị trấn Krông Năng tỉnh Đắk Lắk")</f>
        <v>Công an thị trấn Krông Năng tỉnh Đắk Lắk</v>
      </c>
      <c r="C966" t="str">
        <v>https://www.facebook.com/cattkrongnang/?locale=vi_VN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23966</v>
      </c>
      <c r="B967" t="str">
        <f>HYPERLINK("https://daklak.gov.vn/krongnang", "UBND Ủy ban nhân dân thị trấn Krông Năng tỉnh Đắk Lắk")</f>
        <v>UBND Ủy ban nhân dân thị trấn Krông Năng tỉnh Đắk Lắk</v>
      </c>
      <c r="C967" t="str">
        <v>https://daklak.gov.vn/krongnang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23967</v>
      </c>
      <c r="B968" t="str">
        <v>Công an thị trấn Ea Kar tỉnh Đắk Lắk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23968</v>
      </c>
      <c r="B969" t="str">
        <f>HYPERLINK("https://eakar.daklak.gov.vn/", "UBND Ủy ban nhân dân thị trấn Ea Kar tỉnh Đắk Lắk")</f>
        <v>UBND Ủy ban nhân dân thị trấn Ea Kar tỉnh Đắk Lắk</v>
      </c>
      <c r="C969" t="str">
        <v>https://eakar.daklak.gov.vn/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23969</v>
      </c>
      <c r="B970" t="str">
        <f>HYPERLINK("https://www.facebook.com/100076056866235", "Công an thị trấn Ea Knốp tỉnh Đắk Lắk")</f>
        <v>Công an thị trấn Ea Knốp tỉnh Đắk Lắk</v>
      </c>
      <c r="C970" t="str">
        <v>https://www.facebook.com/100076056866235</v>
      </c>
      <c r="D970" t="str">
        <v>0905538585</v>
      </c>
      <c r="E970" t="str">
        <v>-</v>
      </c>
      <c r="F970" t="str">
        <v>-</v>
      </c>
      <c r="G970" t="str">
        <v>-</v>
      </c>
    </row>
    <row r="971">
      <c r="A971">
        <v>23970</v>
      </c>
      <c r="B971" t="str">
        <f>HYPERLINK("https://eakar.daklak.gov.vn/2-thi-tran-ea-knop-665.html", "UBND Ủy ban nhân dân thị trấn Ea Knốp tỉnh Đắk Lắk")</f>
        <v>UBND Ủy ban nhân dân thị trấn Ea Knốp tỉnh Đắk Lắk</v>
      </c>
      <c r="C971" t="str">
        <v>https://eakar.daklak.gov.vn/2-thi-tran-ea-knop-665.html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23971</v>
      </c>
      <c r="B972" t="str">
        <v>Công an thị trấn M'Đrắk tỉnh Đắk Lắk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23972</v>
      </c>
      <c r="B973" t="str">
        <f>HYPERLINK("https://mdrak.daklak.gov.vn/", "UBND Ủy ban nhân dân thị trấn M'Đrắk tỉnh Đắk Lắk")</f>
        <v>UBND Ủy ban nhân dân thị trấn M'Đrắk tỉnh Đắk Lắk</v>
      </c>
      <c r="C973" t="str">
        <v>https://mdrak.daklak.gov.vn/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23973</v>
      </c>
      <c r="B974" t="str">
        <v>Công an thị trấn Krông Kmar tỉnh Đắk Lắk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23974</v>
      </c>
      <c r="B975" t="str">
        <f>HYPERLINK("http://krongbong.daklak.gov.vn/", "UBND Ủy ban nhân dân thị trấn Krông Kmar tỉnh Đắk Lắk")</f>
        <v>UBND Ủy ban nhân dân thị trấn Krông Kmar tỉnh Đắk Lắk</v>
      </c>
      <c r="C975" t="str">
        <v>http://krongbong.daklak.gov.vn/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23975</v>
      </c>
      <c r="B976" t="str">
        <v>Công an thị trấn Phước An tỉnh Đắk Lắk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23976</v>
      </c>
      <c r="B977" t="str">
        <f>HYPERLINK("http://phuocan.krongpac.daklak.gov.vn/", "UBND Ủy ban nhân dân thị trấn Phước An tỉnh Đắk Lắk")</f>
        <v>UBND Ủy ban nhân dân thị trấn Phước An tỉnh Đắk Lắk</v>
      </c>
      <c r="C977" t="str">
        <v>http://phuocan.krongpac.daklak.gov.vn/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23977</v>
      </c>
      <c r="B978" t="str">
        <v>Công an thị trấn Buôn Trấp tỉnh Đắk Lắk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23978</v>
      </c>
      <c r="B979" t="str">
        <f>HYPERLINK("https://krongana.daklak.gov.vn/thi-tran-buon-trap-1550.html", "UBND Ủy ban nhân dân thị trấn Buôn Trấp tỉnh Đắk Lắk")</f>
        <v>UBND Ủy ban nhân dân thị trấn Buôn Trấp tỉnh Đắk Lắk</v>
      </c>
      <c r="C979" t="str">
        <v>https://krongana.daklak.gov.vn/thi-tran-buon-trap-1550.html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23979</v>
      </c>
      <c r="B980" t="str">
        <v>Công an thị trấn Liên Sơn tỉnh Đắk Lắk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23980</v>
      </c>
      <c r="B981" t="str">
        <f>HYPERLINK("http://ttlienson.lak.daklak.gov.vn/", "UBND Ủy ban nhân dân thị trấn Liên Sơn tỉnh Đắk Lắk")</f>
        <v>UBND Ủy ban nhân dân thị trấn Liên Sơn tỉnh Đắk Lắk</v>
      </c>
      <c r="C981" t="str">
        <v>http://ttlienson.lak.daklak.gov.vn/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23981</v>
      </c>
      <c r="B982" t="str">
        <v>Công an thị trấn Ea T'Ling tỉnh Đắk Nông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23982</v>
      </c>
      <c r="B983" t="str">
        <f>HYPERLINK("https://bdt.daknong.gov.vn/web/guest/chi-tiet-quy-hoach-phat-trien-ktxh/-/view_content/107462496-phong-toa-to-dan-pho-3-thi-tran-ea-t-ling-huyen-cu-jut-tinh-dak-nong-de-phong-chong-dich-covid-19.html", "UBND Ủy ban nhân dân thị trấn Ea T'Ling tỉnh Đắk Nông")</f>
        <v>UBND Ủy ban nhân dân thị trấn Ea T'Ling tỉnh Đắk Nông</v>
      </c>
      <c r="C983" t="str">
        <v>https://bdt.daknong.gov.vn/web/guest/chi-tiet-quy-hoach-phat-trien-ktxh/-/view_content/107462496-phong-toa-to-dan-pho-3-thi-tran-ea-t-ling-huyen-cu-jut-tinh-dak-nong-de-phong-chong-dich-covid-19.html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23983</v>
      </c>
      <c r="B984" t="str">
        <f>HYPERLINK("https://www.facebook.com/ANTTDAKMIL/?locale=vi_VN", "Công an thị trấn Đắk Mil tỉnh Đắk Nông")</f>
        <v>Công an thị trấn Đắk Mil tỉnh Đắk Nông</v>
      </c>
      <c r="C984" t="str">
        <v>https://www.facebook.com/ANTTDAKMIL/?locale=vi_VN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23984</v>
      </c>
      <c r="B985" t="str">
        <f>HYPERLINK("https://dakmil.daknong.gov.vn/", "UBND Ủy ban nhân dân thị trấn Đắk Mil tỉnh Đắk Nông")</f>
        <v>UBND Ủy ban nhân dân thị trấn Đắk Mil tỉnh Đắk Nông</v>
      </c>
      <c r="C985" t="str">
        <v>https://dakmil.daknong.gov.vn/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23985</v>
      </c>
      <c r="B986" t="str">
        <f>HYPERLINK("https://www.facebook.com/p/UBND-th%E1%BB%8B-tr%E1%BA%A5n-%C4%90%E1%BA%AFk-M%C3%A2m-100057466067113/", "Công an thị trấn Đắk Mâm tỉnh Đắk Nông")</f>
        <v>Công an thị trấn Đắk Mâm tỉnh Đắk Nông</v>
      </c>
      <c r="C986" t="str">
        <v>https://www.facebook.com/p/UBND-th%E1%BB%8B-tr%E1%BA%A5n-%C4%90%E1%BA%AFk-M%C3%A2m-100057466067113/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23986</v>
      </c>
      <c r="B987" t="str">
        <f>HYPERLINK("http://dakmam.krongno.daknong.gov.vn/", "UBND Ủy ban nhân dân thị trấn Đắk Mâm tỉnh Đắk Nông")</f>
        <v>UBND Ủy ban nhân dân thị trấn Đắk Mâm tỉnh Đắk Nông</v>
      </c>
      <c r="C987" t="str">
        <v>http://dakmam.krongno.daknong.gov.vn/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23987</v>
      </c>
      <c r="B988" t="str">
        <v>Công an thị trấn Đức An tỉnh Đắk Nông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23988</v>
      </c>
      <c r="B989" t="str">
        <f>HYPERLINK("http://ducan.daksong.daknong.gov.vn/", "UBND Ủy ban nhân dân thị trấn Đức An tỉnh Đắk Nông")</f>
        <v>UBND Ủy ban nhân dân thị trấn Đức An tỉnh Đắk Nông</v>
      </c>
      <c r="C989" t="str">
        <v>http://ducan.daksong.daknong.gov.vn/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23989</v>
      </c>
      <c r="B990" t="str">
        <v>Công an thị trấn Kiến Đức tỉnh Đắk Nông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23990</v>
      </c>
      <c r="B991" t="str">
        <f>HYPERLINK("http://kienduc.dakrlap.daknong.gov.vn/", "UBND Ủy ban nhân dân thị trấn Kiến Đức tỉnh Đắk Nông")</f>
        <v>UBND Ủy ban nhân dân thị trấn Kiến Đức tỉnh Đắk Nông</v>
      </c>
      <c r="C991" t="str">
        <v>http://kienduc.dakrlap.daknong.gov.vn/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23991</v>
      </c>
      <c r="B992" t="str">
        <f>HYPERLINK("https://www.facebook.com/p/C%C3%B4ng-an-th%E1%BB%8B-tr%E1%BA%A5n-L%E1%BA%A1c-D%C6%B0%C6%A1ng-100087307715041/", "Công an thị trấn Lạc Dương tỉnh Lâm Đồng")</f>
        <v>Công an thị trấn Lạc Dương tỉnh Lâm Đồng</v>
      </c>
      <c r="C992" t="str">
        <v>https://www.facebook.com/p/C%C3%B4ng-an-th%E1%BB%8B-tr%E1%BA%A5n-L%E1%BA%A1c-D%C6%B0%C6%A1ng-100087307715041/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23992</v>
      </c>
      <c r="B993" t="str">
        <f>HYPERLINK("https://lamdong.gov.vn/sites/lacduong/ubnd/xa-thi-tran/SitePages/thi-tran-lac-duong.aspx", "UBND Ủy ban nhân dân thị trấn Lạc Dương tỉnh Lâm Đồng")</f>
        <v>UBND Ủy ban nhân dân thị trấn Lạc Dương tỉnh Lâm Đồng</v>
      </c>
      <c r="C993" t="str">
        <v>https://lamdong.gov.vn/sites/lacduong/ubnd/xa-thi-tran/SitePages/thi-tran-lac-duong.aspx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23993</v>
      </c>
      <c r="B994" t="str">
        <f>HYPERLINK("https://www.facebook.com/lamdongtuoitre/?locale=en_GB", "Công an thị trấn Nam Ban tỉnh Lâm Đồng")</f>
        <v>Công an thị trấn Nam Ban tỉnh Lâm Đồng</v>
      </c>
      <c r="C994" t="str">
        <v>https://www.facebook.com/lamdongtuoitre/?locale=en_GB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23994</v>
      </c>
      <c r="B995" t="str">
        <f>HYPERLINK("https://lamdong.gov.vn/sites/lamha/ubnd-huyen/xa-thitran/SitePages/Thi-tran-Nam-Ban.aspx", "UBND Ủy ban nhân dân thị trấn Nam Ban tỉnh Lâm Đồng")</f>
        <v>UBND Ủy ban nhân dân thị trấn Nam Ban tỉnh Lâm Đồng</v>
      </c>
      <c r="C995" t="str">
        <v>https://lamdong.gov.vn/sites/lamha/ubnd-huyen/xa-thitran/SitePages/Thi-tran-Nam-Ban.aspx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23995</v>
      </c>
      <c r="B996" t="str">
        <v>Công an thị trấn Đinh Văn tỉnh Lâm Đồng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23996</v>
      </c>
      <c r="B997" t="str">
        <f>HYPERLINK("https://lamdong.gov.vn/sites/lamha/ubnd-huyen/xa-thitran/SitePages/thi-tran-dinh-van.aspx", "UBND Ủy ban nhân dân thị trấn Đinh Văn tỉnh Lâm Đồng")</f>
        <v>UBND Ủy ban nhân dân thị trấn Đinh Văn tỉnh Lâm Đồng</v>
      </c>
      <c r="C997" t="str">
        <v>https://lamdong.gov.vn/sites/lamha/ubnd-huyen/xa-thitran/SitePages/thi-tran-dinh-van.aspx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23997</v>
      </c>
      <c r="B998" t="str">
        <f>HYPERLINK("https://www.facebook.com/tieuhoclamtuyen/", "Công an thị trấn D'Ran tỉnh Lâm Đồng")</f>
        <v>Công an thị trấn D'Ran tỉnh Lâm Đồng</v>
      </c>
      <c r="C998" t="str">
        <v>https://www.facebook.com/tieuhoclamtuyen/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23998</v>
      </c>
      <c r="B999" t="str">
        <f>HYPERLINK("https://lamdong.gov.vn/sites/donduong/hethongchinhtri/ubnd/cacxathitran/SitePages/thi-tran-dran.aspx", "UBND Ủy ban nhân dân thị trấn D'Ran tỉnh Lâm Đồng")</f>
        <v>UBND Ủy ban nhân dân thị trấn D'Ran tỉnh Lâm Đồng</v>
      </c>
      <c r="C999" t="str">
        <v>https://lamdong.gov.vn/sites/donduong/hethongchinhtri/ubnd/cacxathitran/SitePages/thi-tran-dran.aspx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23999</v>
      </c>
      <c r="B1000" t="str">
        <f>HYPERLINK("https://www.facebook.com/thitranthanhmydonduonglamdong/?locale=vi_VN", "Công an thị trấn Thạnh Mỹ tỉnh Lâm Đồng")</f>
        <v>Công an thị trấn Thạnh Mỹ tỉnh Lâm Đồng</v>
      </c>
      <c r="C1000" t="str">
        <v>https://www.facebook.com/thitranthanhmydonduonglamdong/?locale=vi_VN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24000</v>
      </c>
      <c r="B1001" t="str">
        <f>HYPERLINK("https://lamdong.gov.vn/sites/donduong/hethongchinhtri/ubnd/cacxathitran/SitePages/thi-tran-thanh-my.aspx", "UBND Ủy ban nhân dân thị trấn Thạnh Mỹ tỉnh Lâm Đồng")</f>
        <v>UBND Ủy ban nhân dân thị trấn Thạnh Mỹ tỉnh Lâm Đồng</v>
      </c>
      <c r="C1001" t="str">
        <v>https://lamdong.gov.vn/sites/donduong/hethongchinhtri/ubnd/cacxathitran/SitePages/thi-tran-thanh-my.aspx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